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dsaj\OneDrive\Desktop\Clients\Dv Analytic\Collection file\"/>
    </mc:Choice>
  </mc:AlternateContent>
  <xr:revisionPtr revIDLastSave="0" documentId="13_ncr:1_{A860B4E4-1F89-4382-A69E-BEC0774E9C11}" xr6:coauthVersionLast="47" xr6:coauthVersionMax="47" xr10:uidLastSave="{00000000-0000-0000-0000-000000000000}"/>
  <bookViews>
    <workbookView xWindow="-120" yWindow="-120" windowWidth="20730" windowHeight="11040" xr2:uid="{BC114D4B-3DF8-456C-8AB0-0EE393C9A12E}"/>
  </bookViews>
  <sheets>
    <sheet name="Master Data" sheetId="3" r:id="rId1"/>
    <sheet name="REPORT DASHBOARD" sheetId="2" r:id="rId2"/>
    <sheet name="Daily Collection" sheetId="4" r:id="rId3"/>
  </sheets>
  <definedNames>
    <definedName name="_xlnm._FilterDatabase" localSheetId="2" hidden="1">'Daily Collection'!$A$1:$L$4294</definedName>
    <definedName name="_xlnm._FilterDatabase" localSheetId="0" hidden="1">'Master Data'!$A$1:$L$1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61" i="3" l="1"/>
  <c r="J6333" i="3"/>
  <c r="J6332" i="3"/>
  <c r="J6202" i="3"/>
  <c r="F37" i="2"/>
  <c r="F36" i="2"/>
  <c r="F35" i="2"/>
  <c r="J363" i="4"/>
  <c r="J125" i="4"/>
  <c r="F34" i="2"/>
  <c r="F33" i="2"/>
  <c r="F32" i="2"/>
  <c r="J4264" i="4" l="1"/>
  <c r="F31" i="2"/>
  <c r="F30" i="2"/>
  <c r="F29" i="2"/>
  <c r="F28" i="2"/>
  <c r="J4236" i="4"/>
  <c r="J4235" i="4"/>
  <c r="F27" i="2" l="1"/>
  <c r="F26" i="2" l="1"/>
  <c r="F25" i="2"/>
  <c r="F24" i="2"/>
  <c r="F23" i="2"/>
  <c r="F22" i="2"/>
  <c r="F21" i="2"/>
  <c r="F20" i="2"/>
  <c r="F19" i="2"/>
  <c r="F18" i="2"/>
  <c r="F17" i="2" l="1"/>
  <c r="F16" i="2"/>
  <c r="F15" i="2"/>
  <c r="F14" i="2"/>
  <c r="F13" i="2"/>
  <c r="F12" i="2" l="1"/>
  <c r="F11" i="2"/>
  <c r="F10" i="2"/>
  <c r="F9" i="2"/>
  <c r="F8" i="2"/>
  <c r="F7" i="2" l="1"/>
  <c r="F6" i="2"/>
  <c r="F5" i="2"/>
  <c r="F4" i="2" l="1"/>
  <c r="F3" i="2"/>
  <c r="F2" i="2"/>
  <c r="J4105" i="4"/>
  <c r="J5950" i="3" l="1"/>
  <c r="J5941" i="3"/>
  <c r="J5906" i="3"/>
  <c r="J5903" i="3"/>
  <c r="J5791" i="3"/>
  <c r="J5790" i="3"/>
  <c r="J5785" i="3"/>
  <c r="J5735" i="3"/>
  <c r="J5633" i="3"/>
  <c r="J5628" i="3"/>
  <c r="H5537" i="3"/>
  <c r="J5516" i="3"/>
  <c r="H5476" i="3"/>
  <c r="H5454" i="3"/>
  <c r="J5435" i="3"/>
  <c r="J5384" i="3"/>
  <c r="H5335" i="3"/>
  <c r="H5328" i="3"/>
  <c r="H5307" i="3"/>
  <c r="J5268" i="3"/>
  <c r="H5231" i="3"/>
  <c r="H5229" i="3"/>
  <c r="J5218" i="3"/>
  <c r="H5191" i="3"/>
  <c r="H5173" i="3"/>
  <c r="H5172" i="3"/>
  <c r="H5171" i="3"/>
  <c r="H5170" i="3"/>
  <c r="H5169" i="3"/>
  <c r="J5097" i="3"/>
  <c r="J5089" i="3"/>
  <c r="J5063" i="3"/>
  <c r="H5045" i="3"/>
  <c r="J5035" i="3"/>
  <c r="J4988" i="3"/>
  <c r="J4978" i="3"/>
  <c r="H4926" i="3"/>
  <c r="J4922" i="3"/>
  <c r="J4801" i="3"/>
  <c r="H4792" i="3"/>
  <c r="J4788" i="3"/>
  <c r="H4669" i="3"/>
  <c r="H4516" i="3"/>
  <c r="J4432" i="3"/>
  <c r="J4421" i="3"/>
  <c r="J4303" i="3"/>
  <c r="J4278" i="3"/>
  <c r="J4198" i="3"/>
  <c r="J4197" i="3"/>
  <c r="J4143" i="3"/>
  <c r="J4129" i="3"/>
  <c r="J4079" i="3"/>
  <c r="J4023" i="3"/>
  <c r="J3961" i="3"/>
  <c r="J3960" i="3"/>
  <c r="J3958" i="3"/>
  <c r="J3795" i="3"/>
  <c r="J3788" i="3"/>
  <c r="J3773" i="3"/>
  <c r="J3698" i="3"/>
  <c r="H3627" i="3"/>
  <c r="H3624" i="3"/>
  <c r="J3569" i="3"/>
  <c r="J3555" i="3"/>
  <c r="J3547" i="3"/>
  <c r="J3520" i="3"/>
  <c r="H3518" i="3"/>
  <c r="J3501" i="3"/>
  <c r="J3397" i="3"/>
  <c r="J3389" i="3"/>
  <c r="J3373" i="3"/>
  <c r="J3297" i="3"/>
  <c r="J3278" i="3"/>
  <c r="J3198" i="3"/>
  <c r="J3001" i="3"/>
  <c r="H2862" i="3"/>
  <c r="H2860" i="3"/>
  <c r="J2849" i="3"/>
  <c r="J2836" i="3"/>
  <c r="J2830" i="3"/>
  <c r="J2760" i="3"/>
  <c r="J2757" i="3"/>
  <c r="J2743" i="3"/>
  <c r="J2719" i="3"/>
  <c r="J2654" i="3"/>
  <c r="J2554" i="3"/>
  <c r="J2499" i="3"/>
  <c r="J2469" i="3"/>
  <c r="J2459" i="3"/>
  <c r="J2331" i="3"/>
  <c r="J2260" i="3"/>
  <c r="J2255" i="3"/>
  <c r="J2221" i="3"/>
  <c r="J2167" i="3"/>
  <c r="J2141" i="3"/>
  <c r="J2133" i="3"/>
  <c r="J2131" i="3"/>
  <c r="J2032" i="3"/>
  <c r="J2028" i="3"/>
  <c r="J2019" i="3"/>
  <c r="J1994" i="3"/>
  <c r="J1983" i="3"/>
  <c r="J1960" i="3"/>
  <c r="J1865" i="3"/>
  <c r="J1226" i="3"/>
  <c r="H1160" i="3"/>
  <c r="J888" i="3"/>
  <c r="J743" i="3"/>
  <c r="J631" i="3"/>
  <c r="J577" i="3"/>
  <c r="J494" i="3"/>
  <c r="J454" i="3"/>
  <c r="J452" i="3"/>
  <c r="J366" i="3"/>
  <c r="J38" i="3"/>
  <c r="J3289" i="4" l="1"/>
  <c r="J3855" i="4" l="1"/>
  <c r="J3846" i="4" l="1"/>
  <c r="J3811" i="4" l="1"/>
  <c r="J3808" i="4"/>
  <c r="J3640" i="4" l="1"/>
  <c r="J3696" i="4"/>
  <c r="J3695" i="4"/>
  <c r="J3690" i="4"/>
  <c r="J3538" i="4" l="1"/>
  <c r="J3533" i="4"/>
  <c r="H3442" i="4" l="1"/>
  <c r="J3421" i="4"/>
  <c r="H3381" i="4" l="1"/>
  <c r="H3359" i="4"/>
  <c r="J3340" i="4" l="1"/>
  <c r="H3240" i="4" l="1"/>
  <c r="H3233" i="4" l="1"/>
  <c r="H3212" i="4"/>
  <c r="J3173" i="4"/>
  <c r="H3136" i="4" l="1"/>
  <c r="H3134" i="4"/>
  <c r="J3123" i="4" l="1"/>
  <c r="H3096" i="4" l="1"/>
  <c r="H3078" i="4" l="1"/>
  <c r="H3077" i="4"/>
  <c r="H3076" i="4"/>
  <c r="H3075" i="4"/>
  <c r="H3074" i="4"/>
  <c r="J3002" i="4" l="1"/>
  <c r="J2994" i="4"/>
  <c r="J2968" i="4" l="1"/>
  <c r="H2950" i="4"/>
  <c r="J2940" i="4" l="1"/>
  <c r="J2893" i="4" l="1"/>
  <c r="J2883" i="4" l="1"/>
  <c r="J2827" i="4" l="1"/>
  <c r="H2831" i="4"/>
  <c r="J2706" i="4" l="1"/>
  <c r="H2697" i="4" l="1"/>
  <c r="J2693" i="4"/>
  <c r="H2574" i="4" l="1"/>
  <c r="H2421" i="4" l="1"/>
  <c r="J2337" i="4" l="1"/>
  <c r="J2326" i="4" l="1"/>
  <c r="J2208" i="4" l="1"/>
  <c r="J2183" i="4" l="1"/>
  <c r="J2103" i="4" l="1"/>
  <c r="J2102" i="4"/>
  <c r="J2048" i="4" l="1"/>
  <c r="J2034" i="4"/>
  <c r="J1984" i="4" l="1"/>
  <c r="J1928" i="4" l="1"/>
  <c r="J1202" i="4" l="1"/>
  <c r="J1866" i="4" l="1"/>
  <c r="J1865" i="4"/>
  <c r="J1863" i="4"/>
  <c r="J35" i="4" l="1"/>
  <c r="J37" i="4"/>
  <c r="J45" i="4"/>
  <c r="J71" i="4"/>
  <c r="J159" i="4"/>
  <c r="J164" i="4"/>
  <c r="J235" i="4"/>
  <c r="J373" i="4"/>
  <c r="J403" i="4"/>
  <c r="J1700" i="4" l="1"/>
  <c r="J1693" i="4"/>
  <c r="J1678" i="4"/>
  <c r="J1603" i="4" l="1"/>
  <c r="H1532" i="4"/>
  <c r="H1529" i="4"/>
  <c r="J1474" i="4"/>
  <c r="J1460" i="4"/>
  <c r="J1452" i="4"/>
  <c r="J1302" i="4" l="1"/>
  <c r="J1425" i="4"/>
  <c r="H1423" i="4"/>
  <c r="J1406" i="4"/>
  <c r="J1294" i="4" l="1"/>
  <c r="J1278" i="4"/>
  <c r="J1183" i="4" l="1"/>
  <c r="J1103" i="4" l="1"/>
  <c r="J906" i="4" l="1"/>
  <c r="H767" i="4" l="1"/>
  <c r="H765" i="4"/>
  <c r="J754" i="4" l="1"/>
  <c r="J741" i="4"/>
  <c r="J735" i="4"/>
  <c r="J665" i="4" l="1"/>
  <c r="J662" i="4" l="1"/>
  <c r="J648" i="4" l="1"/>
  <c r="J624" i="4" l="1"/>
  <c r="J558" i="4" l="1"/>
  <c r="J45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5" authorId="0" shapeId="0" xr:uid="{93B108C7-6C1C-424C-A838-C98F7100D747}">
      <text>
        <r>
          <rPr>
            <sz val="10"/>
            <rFont val="Arial"/>
            <family val="2"/>
          </rPr>
          <t>Mobile/Email matches a DIFFERENT name in LMS/Main file: 'Anuj Kulshrestha'. Kept original name -- please verify manually (may be a shared/parent number).</t>
        </r>
      </text>
    </comment>
    <comment ref="A26" authorId="0" shapeId="0" xr:uid="{30A8068E-3CDA-4049-8C90-164DB8A35EFD}">
      <text>
        <r>
          <rPr>
            <sz val="10"/>
            <rFont val="Arial"/>
            <family val="2"/>
          </rPr>
          <t>Mobile/Email matches a DIFFERENT name in LMS/Main file: 'Anjali Kumari'. Kept original name -- please verify manually (may be a shared/parent number).</t>
        </r>
      </text>
    </comment>
    <comment ref="A27" authorId="0" shapeId="0" xr:uid="{52AD47A7-AA15-477D-A310-FD39E5475E5F}">
      <text>
        <r>
          <rPr>
            <sz val="10"/>
            <rFont val="Arial"/>
            <family val="2"/>
          </rPr>
          <t>Mobile/Email matches a DIFFERENT name in LMS/Main file: 'Jayesh Sharma'. Kept original name -- please verify manually (may be a shared/parent number).</t>
        </r>
      </text>
    </comment>
    <comment ref="A143" authorId="0" shapeId="0" xr:uid="{F8B96122-22B2-43E8-88AA-D3CE4DD6CDFC}">
      <text>
        <r>
          <rPr>
            <sz val="10"/>
            <rFont val="Arial"/>
            <family val="2"/>
          </rPr>
          <t>Exact duplicate record (same name, mobile, email, fee, date) also appears in row(s): [144]. NOT deleted automatically - review and remove manually if confirmed.</t>
        </r>
      </text>
    </comment>
    <comment ref="A144" authorId="0" shapeId="0" xr:uid="{83EE0712-07B3-4625-B1B7-4A736647A018}">
      <text>
        <r>
          <rPr>
            <sz val="10"/>
            <rFont val="Arial"/>
            <family val="2"/>
          </rPr>
          <t>Exact duplicate record (same name, mobile, email, fee, date) also appears in row(s): [143]. NOT deleted automatically - review and remove manually if confirmed.</t>
        </r>
      </text>
    </comment>
    <comment ref="A147" authorId="0" shapeId="0" xr:uid="{D806DC59-7619-4933-ACB3-593DDA36291F}">
      <text>
        <r>
          <rPr>
            <sz val="10"/>
            <rFont val="Arial"/>
            <family val="2"/>
          </rPr>
          <t>Mobile/Email matches a DIFFERENT name in LMS/Main file: 'Sthitaprajnapatnayak'. Kept original name -- please verify manually (may be a shared/parent number).</t>
        </r>
      </text>
    </comment>
    <comment ref="A151" authorId="0" shapeId="0" xr:uid="{835FDC58-69F1-4F3E-82FA-96C847F77F42}">
      <text>
        <r>
          <rPr>
            <sz val="10"/>
            <rFont val="Arial"/>
            <family val="2"/>
          </rPr>
          <t>Mobile/Email matches a DIFFERENT name in LMS/Main file: 'Nihar Nayak'. Kept original name -- please verify manually (may be a shared/parent number).</t>
        </r>
      </text>
    </comment>
    <comment ref="A155" authorId="0" shapeId="0" xr:uid="{34A97EC0-A6BF-417C-B89C-BDE6EC19FC3B}">
      <text>
        <r>
          <rPr>
            <sz val="10"/>
            <rFont val="Arial"/>
            <family val="2"/>
          </rPr>
          <t>Mobile/Email matches a DIFFERENT name in LMS/Main file: 'Deeksha Tembhare'. Kept original name -- please verify manually (may be a shared/parent number).</t>
        </r>
      </text>
    </comment>
    <comment ref="A162" authorId="0" shapeId="0" xr:uid="{C1C3F1A5-6E9F-4126-9066-5D86D546FE35}">
      <text>
        <r>
          <rPr>
            <sz val="10"/>
            <rFont val="Arial"/>
            <family val="2"/>
          </rPr>
          <t>Mobile/Email matches a DIFFERENT name in LMS/Main file: 'Ankit Dubey'. Kept original name -- please verify manually (may be a shared/parent number).</t>
        </r>
      </text>
    </comment>
    <comment ref="A165" authorId="0" shapeId="0" xr:uid="{0F7B78D8-4692-4AF1-9AD5-8FB09267087F}">
      <text>
        <r>
          <rPr>
            <sz val="10"/>
            <rFont val="Arial"/>
            <family val="2"/>
          </rPr>
          <t>Mobile/Email matches a DIFFERENT name in LMS/Main file: 'Satyadev Kumar'. Kept original name -- please verify manually (may be a shared/parent number).</t>
        </r>
      </text>
    </comment>
    <comment ref="A167" authorId="0" shapeId="0" xr:uid="{B706F6DA-EB0B-4C10-82A9-D2C828F4C63C}">
      <text>
        <r>
          <rPr>
            <sz val="10"/>
            <rFont val="Arial"/>
            <family val="2"/>
          </rPr>
          <t>Mobile/Email matches a DIFFERENT name in LMS/Main file: 'Chinmaya Parida'. Kept original name -- please verify manually (may be a shared/parent number).</t>
        </r>
      </text>
    </comment>
    <comment ref="A168" authorId="0" shapeId="0" xr:uid="{42C0063C-A3B3-47D0-ACB6-7BB4223866D8}">
      <text>
        <r>
          <rPr>
            <sz val="10"/>
            <rFont val="Arial"/>
            <family val="2"/>
          </rPr>
          <t>Mobile/Email matches a DIFFERENT name in LMS/Main file: 'Santi Sahoo'. Kept original name -- please verify manually (may be a shared/parent number).</t>
        </r>
      </text>
    </comment>
    <comment ref="A170" authorId="0" shapeId="0" xr:uid="{8F6F1385-EC20-4A59-8E01-72D2C8AE3A57}">
      <text>
        <r>
          <rPr>
            <sz val="10"/>
            <rFont val="Arial"/>
            <family val="2"/>
          </rPr>
          <t>Mobile/Email matches a DIFFERENT name in LMS/Main file: 'Husain Tinwala'. Kept original name -- please verify manually (may be a shared/parent number).</t>
        </r>
      </text>
    </comment>
    <comment ref="A174" authorId="0" shapeId="0" xr:uid="{373BC720-AE2B-4891-94FD-E0B5B9805C78}">
      <text>
        <r>
          <rPr>
            <sz val="10"/>
            <rFont val="Arial"/>
            <family val="2"/>
          </rPr>
          <t>Mobile/Email matches a DIFFERENT name in LMS/Main file: 'Ankit Shah'. Kept original name -- please verify manually (may be a shared/parent number).</t>
        </r>
      </text>
    </comment>
    <comment ref="A180" authorId="0" shapeId="0" xr:uid="{25D1936B-588A-477B-8830-0658E1B3FE24}">
      <text>
        <r>
          <rPr>
            <sz val="10"/>
            <rFont val="Arial"/>
            <family val="2"/>
          </rPr>
          <t>Mobile/Email matches a DIFFERENT name in LMS/Main file: 'Indla Omkar Yadav'. Kept original name -- please verify manually (may be a shared/parent number).</t>
        </r>
      </text>
    </comment>
    <comment ref="A181" authorId="0" shapeId="0" xr:uid="{970BC4A0-8E9D-4BFB-A12F-CB200D877584}">
      <text>
        <r>
          <rPr>
            <sz val="10"/>
            <rFont val="Arial"/>
            <family val="2"/>
          </rPr>
          <t>Mobile/Email matches a DIFFERENT name in LMS/Main file: 'Sk Mohammad Abedeen'. Kept original name -- please verify manually (may be a shared/parent number).</t>
        </r>
      </text>
    </comment>
    <comment ref="A185" authorId="0" shapeId="0" xr:uid="{1559BCE3-4FD7-4963-83B0-16C968E4E6E0}">
      <text>
        <r>
          <rPr>
            <sz val="10"/>
            <rFont val="Arial"/>
            <family val="2"/>
          </rPr>
          <t>Mobile/Email matches a DIFFERENT name in LMS/Main file: 'Idris Boot Wala'. Kept original name -- please verify manually (may be a shared/parent number).</t>
        </r>
      </text>
    </comment>
    <comment ref="A187" authorId="0" shapeId="0" xr:uid="{9BF8EAC9-0A6F-4B87-B3FD-425D6E27EFB6}">
      <text>
        <r>
          <rPr>
            <sz val="10"/>
            <rFont val="Arial"/>
            <family val="2"/>
          </rPr>
          <t>Mobile/Email matches a DIFFERENT name in LMS/Main file: 'D Sharmila'. Kept original name -- please verify manually (may be a shared/parent number).</t>
        </r>
      </text>
    </comment>
    <comment ref="A192" authorId="0" shapeId="0" xr:uid="{B9743751-6985-4DE2-BD38-BD06DF6946BD}">
      <text>
        <r>
          <rPr>
            <sz val="10"/>
            <rFont val="Arial"/>
            <family val="2"/>
          </rPr>
          <t>Mobile/Email matches a DIFFERENT name in LMS/Main file: 'Bolla Ramakrishna'. Kept original name -- please verify manually (may be a shared/parent number).</t>
        </r>
      </text>
    </comment>
    <comment ref="A195" authorId="0" shapeId="0" xr:uid="{27E4F31A-4A31-4244-B3E7-63EDBAC75898}">
      <text>
        <r>
          <rPr>
            <sz val="10"/>
            <rFont val="Arial"/>
            <family val="2"/>
          </rPr>
          <t>Exact duplicate record (same name, mobile, email, fee, date) also appears in row(s): [204, 205]. NOT deleted automatically - review and remove manually if confirmed.</t>
        </r>
      </text>
    </comment>
    <comment ref="A196" authorId="0" shapeId="0" xr:uid="{7FE5E268-003A-4699-A45A-3385CAA1B735}">
      <text>
        <r>
          <rPr>
            <sz val="10"/>
            <rFont val="Arial"/>
            <family val="2"/>
          </rPr>
          <t>Exact duplicate record (same name, mobile, email, fee, date) also appears in row(s): [203, 205]. NOT deleted automatically - review and remove manually if confirmed.</t>
        </r>
      </text>
    </comment>
    <comment ref="A197" authorId="0" shapeId="0" xr:uid="{BBA93791-F29D-494C-B9B9-42BB513E575A}">
      <text>
        <r>
          <rPr>
            <sz val="10"/>
            <rFont val="Arial"/>
            <family val="2"/>
          </rPr>
          <t>Exact duplicate record (same name, mobile, email, fee, date) also appears in row(s): [203, 204]. NOT deleted automatically - review and remove manually if confirmed.</t>
        </r>
      </text>
    </comment>
    <comment ref="A199" authorId="0" shapeId="0" xr:uid="{7702AE6F-C35C-4C04-B45B-BF9A5835D8B0}">
      <text>
        <r>
          <rPr>
            <sz val="10"/>
            <rFont val="Arial"/>
            <family val="2"/>
          </rPr>
          <t>Mobile/Email matches a DIFFERENT name in LMS/Main file: 'Priya Priya'. Kept original name -- please verify manually (may be a shared/parent number).</t>
        </r>
      </text>
    </comment>
    <comment ref="A201" authorId="0" shapeId="0" xr:uid="{CA20EDFC-0D7A-4CCD-8137-06A34B7E00F4}">
      <text>
        <r>
          <rPr>
            <sz val="10"/>
            <rFont val="Arial"/>
            <family val="2"/>
          </rPr>
          <t>Mobile/Email matches a DIFFERENT name in LMS/Main file: 'Sarat Bohidar'. Kept original name -- please verify manually (may be a shared/parent number).</t>
        </r>
      </text>
    </comment>
    <comment ref="A203" authorId="0" shapeId="0" xr:uid="{F365F31B-F258-480E-889C-4D67412F6AC6}">
      <text>
        <r>
          <rPr>
            <sz val="10"/>
            <rFont val="Arial"/>
            <family val="2"/>
          </rPr>
          <t>Mobile/Email matches a DIFFERENT name in LMS/Main file: 'Amandeep Sandher'. Kept original name -- please verify manually (may be a shared/parent number).</t>
        </r>
      </text>
    </comment>
    <comment ref="A204" authorId="0" shapeId="0" xr:uid="{26E0D4A3-E8D9-4596-9162-F0158BEDF59C}">
      <text>
        <r>
          <rPr>
            <sz val="10"/>
            <rFont val="Arial"/>
            <family val="2"/>
          </rPr>
          <t>Mobile/Email matches a DIFFERENT name in LMS/Main file: 'Jitendra Galav'. Kept original name -- please verify manually (may be a shared/parent number).</t>
        </r>
      </text>
    </comment>
    <comment ref="A208" authorId="0" shapeId="0" xr:uid="{0015515B-743A-4387-94A8-F1E1DBC144EF}">
      <text>
        <r>
          <rPr>
            <sz val="10"/>
            <rFont val="Arial"/>
            <family val="2"/>
          </rPr>
          <t>Mobile/Email matches a DIFFERENT name in LMS/Main file: 'Mrutyunjay Samal'. Kept original name -- please verify manually (may be a shared/parent number).</t>
        </r>
      </text>
    </comment>
    <comment ref="A218" authorId="0" shapeId="0" xr:uid="{2AC634EF-561B-4E0C-9D81-51C5F5348920}">
      <text>
        <r>
          <rPr>
            <sz val="10"/>
            <rFont val="Arial"/>
            <family val="2"/>
          </rPr>
          <t>Mobile/Email matches a DIFFERENT name in LMS/Main file: 'Abhiya Gupta'. Kept original name -- please verify manually (may be a shared/parent number).</t>
        </r>
      </text>
    </comment>
    <comment ref="A222" authorId="0" shapeId="0" xr:uid="{71475A95-BBAF-4B04-8579-7A53564E4451}">
      <text>
        <r>
          <rPr>
            <sz val="10"/>
            <rFont val="Arial"/>
            <family val="2"/>
          </rPr>
          <t>Mobile/Email matches a DIFFERENT name in LMS/Main file: 'Sujitkumar Mane'. Kept original name -- please verify manually (may be a shared/parent number).</t>
        </r>
      </text>
    </comment>
    <comment ref="A224" authorId="0" shapeId="0" xr:uid="{4AFB38A9-D9B4-4758-93BC-C4837DD9BB32}">
      <text>
        <r>
          <rPr>
            <sz val="10"/>
            <rFont val="Arial"/>
            <family val="2"/>
          </rPr>
          <t>Mobile/Email matches a DIFFERENT name in LMS/Main file: 'Aditya Swain'. Kept original name -- please verify manually (may be a shared/parent number).</t>
        </r>
      </text>
    </comment>
    <comment ref="A227" authorId="0" shapeId="0" xr:uid="{FA07B8F5-C961-4DCF-A772-B15611384121}">
      <text>
        <r>
          <rPr>
            <sz val="10"/>
            <rFont val="Arial"/>
            <family val="2"/>
          </rPr>
          <t>Mobile/Email matches a DIFFERENT name in LMS/Main file: 'Cheshta Dashora'. Kept original name -- please verify manually (may be a shared/parent number).</t>
        </r>
      </text>
    </comment>
    <comment ref="A229" authorId="0" shapeId="0" xr:uid="{39E8CF85-D8C6-441F-A33E-62364064F658}">
      <text>
        <r>
          <rPr>
            <sz val="10"/>
            <rFont val="Arial"/>
            <family val="2"/>
          </rPr>
          <t>Mobile/Email matches a DIFFERENT name in LMS/Main file: 'Swapnil Sonone'. Kept original name -- please verify manually (may be a shared/parent number).</t>
        </r>
      </text>
    </comment>
    <comment ref="A236" authorId="0" shapeId="0" xr:uid="{25B3E228-6E69-478D-926D-E347E39FD599}">
      <text>
        <r>
          <rPr>
            <sz val="10"/>
            <rFont val="Arial"/>
            <family val="2"/>
          </rPr>
          <t>Mobile/Email matches a DIFFERENT name in LMS/Main file: 'Jugal Sahoo'. Kept original name -- please verify manually (may be a shared/parent number).</t>
        </r>
      </text>
    </comment>
    <comment ref="A240" authorId="0" shapeId="0" xr:uid="{9819B5B5-F0FF-48FC-A65A-4C5700A6F539}">
      <text>
        <r>
          <rPr>
            <sz val="10"/>
            <rFont val="Arial"/>
            <family val="2"/>
          </rPr>
          <t>Mobile/Email matches a DIFFERENT name in LMS/Main file: 'Amit Singh'. Kept original name -- please verify manually (may be a shared/parent number).</t>
        </r>
      </text>
    </comment>
    <comment ref="A247" authorId="0" shapeId="0" xr:uid="{8055BE35-DEA6-4252-AD31-060244D76D3A}">
      <text>
        <r>
          <rPr>
            <sz val="10"/>
            <rFont val="Arial"/>
            <family val="2"/>
          </rPr>
          <t>Mobile/Email matches a DIFFERENT name in LMS/Main file: 'Bhabani Behera'. Kept original name -- please verify manually (may be a shared/parent number).</t>
        </r>
      </text>
    </comment>
    <comment ref="A250" authorId="0" shapeId="0" xr:uid="{744879C3-84FD-4968-B34A-DD23B80B3F17}">
      <text>
        <r>
          <rPr>
            <sz val="10"/>
            <rFont val="Arial"/>
            <family val="2"/>
          </rPr>
          <t>Mobile/Email matches a DIFFERENT name in LMS/Main file: 'Tarique Aziz'. Kept original name -- please verify manually (may be a shared/parent number).</t>
        </r>
      </text>
    </comment>
    <comment ref="A251" authorId="0" shapeId="0" xr:uid="{BBF7D427-03B6-4B69-9D29-E59C14BBC680}">
      <text>
        <r>
          <rPr>
            <sz val="10"/>
            <rFont val="Arial"/>
            <family val="2"/>
          </rPr>
          <t>Mobile/Email matches a DIFFERENT name in LMS/Main file: 'Kanchan Sonvani'. Kept original name -- please verify manually (may be a shared/parent number).</t>
        </r>
      </text>
    </comment>
    <comment ref="A256" authorId="0" shapeId="0" xr:uid="{7DABE8E0-AB9A-4306-AF32-FB78854FD291}">
      <text>
        <r>
          <rPr>
            <sz val="10"/>
            <rFont val="Arial"/>
            <family val="2"/>
          </rPr>
          <t>Mobile/Email matches a DIFFERENT name in LMS/Main file: 'Mahesh Prasad Ahirwar'. Kept original name -- please verify manually (may be a shared/parent number).</t>
        </r>
      </text>
    </comment>
    <comment ref="A268" authorId="0" shapeId="0" xr:uid="{01C94F83-E40D-4CDB-899F-E5186243EF43}">
      <text>
        <r>
          <rPr>
            <sz val="10"/>
            <rFont val="Arial"/>
            <family val="2"/>
          </rPr>
          <t>Mobile/Email matches a DIFFERENT name in LMS/Main file: 'Shibashraya Satapathy'. Kept original name -- please verify manually (may be a shared/parent number).</t>
        </r>
      </text>
    </comment>
    <comment ref="A270" authorId="0" shapeId="0" xr:uid="{EC511C46-061A-4A65-A368-9A108E0C43A5}">
      <text>
        <r>
          <rPr>
            <sz val="10"/>
            <rFont val="Arial"/>
            <family val="2"/>
          </rPr>
          <t>Mobile/Email matches a DIFFERENT name in LMS/Main file: 'Indla Omkar Yadav'. Kept original name -- please verify manually (may be a shared/parent number).</t>
        </r>
      </text>
    </comment>
    <comment ref="A271" authorId="0" shapeId="0" xr:uid="{C2251AEB-1536-4770-9F18-D087348A2DCD}">
      <text>
        <r>
          <rPr>
            <sz val="10"/>
            <rFont val="Arial"/>
            <family val="2"/>
          </rPr>
          <t>Mobile/Email matches a DIFFERENT name in LMS/Main file: 'Suraj Mishra'. Kept original name -- please verify manually (may be a shared/parent number).</t>
        </r>
      </text>
    </comment>
    <comment ref="A275" authorId="0" shapeId="0" xr:uid="{4A253A10-478F-4803-BC5C-9F3165363B0A}">
      <text>
        <r>
          <rPr>
            <sz val="10"/>
            <rFont val="Arial"/>
            <family val="2"/>
          </rPr>
          <t>Mobile/Email matches a DIFFERENT name in LMS/Main file: 'Sunya Mishra'. Kept original name -- please verify manually (may be a shared/parent number).</t>
        </r>
      </text>
    </comment>
    <comment ref="A281" authorId="0" shapeId="0" xr:uid="{DAA3D167-81D6-4718-BB05-E721D651C44F}">
      <text>
        <r>
          <rPr>
            <sz val="10"/>
            <rFont val="Arial"/>
            <family val="2"/>
          </rPr>
          <t>Mobile/Email matches a DIFFERENT name in LMS/Main file: 'Shiven Kapil'. Kept original name -- please verify manually (may be a shared/parent number).</t>
        </r>
      </text>
    </comment>
    <comment ref="A286" authorId="0" shapeId="0" xr:uid="{24E7275E-9CBB-46B5-BB50-40AC0C36A5A5}">
      <text>
        <r>
          <rPr>
            <sz val="10"/>
            <rFont val="Arial"/>
            <family val="2"/>
          </rPr>
          <t>Mobile/Email matches a DIFFERENT name in LMS/Main file: 'Archana Singh'. Kept original name -- please verify manually (may be a shared/parent number).</t>
        </r>
      </text>
    </comment>
    <comment ref="A290" authorId="0" shapeId="0" xr:uid="{E791E53C-E3C5-400E-B43D-2D0B63AF4FB4}">
      <text>
        <r>
          <rPr>
            <sz val="10"/>
            <rFont val="Arial"/>
            <family val="2"/>
          </rPr>
          <t>Mobile/Email matches a DIFFERENT name in LMS/Main file: 'Ashis Pani'. Kept original name -- please verify manually (may be a shared/parent number).</t>
        </r>
      </text>
    </comment>
    <comment ref="A292" authorId="0" shapeId="0" xr:uid="{96915B3D-913F-4616-B8D6-8F21D8FFC3DD}">
      <text>
        <r>
          <rPr>
            <sz val="10"/>
            <rFont val="Arial"/>
            <family val="2"/>
          </rPr>
          <t>Mobile/Email matches a DIFFERENT name in LMS/Main file: 'Tapan Sahoo'. Kept original name -- please verify manually (may be a shared/parent number).</t>
        </r>
      </text>
    </comment>
    <comment ref="A295" authorId="0" shapeId="0" xr:uid="{8225F028-BA61-40B3-A93C-DC4CA5DB2B86}">
      <text>
        <r>
          <rPr>
            <sz val="10"/>
            <rFont val="Arial"/>
            <family val="2"/>
          </rPr>
          <t>Mobile/Email matches a DIFFERENT name in LMS/Main file: 'Idris Boot Wala'. Kept original name -- please verify manually (may be a shared/parent number).</t>
        </r>
      </text>
    </comment>
    <comment ref="A297" authorId="0" shapeId="0" xr:uid="{72DD382F-FD16-43C9-A85E-F2172FD4C064}">
      <text>
        <r>
          <rPr>
            <sz val="10"/>
            <rFont val="Arial"/>
            <family val="2"/>
          </rPr>
          <t>Mobile/Email matches a DIFFERENT name in LMS/Main file: 'Sandip Biswal'. Kept original name -- please verify manually (may be a shared/parent number).</t>
        </r>
      </text>
    </comment>
    <comment ref="A298" authorId="0" shapeId="0" xr:uid="{D3BA61DA-76CF-40D3-90A7-00A70F345802}">
      <text>
        <r>
          <rPr>
            <sz val="10"/>
            <rFont val="Arial"/>
            <family val="2"/>
          </rPr>
          <t>Mobile/Email matches a DIFFERENT name in LMS/Main file: 'Sandip Biswal'. Kept original name -- please verify manually (may be a shared/parent number).</t>
        </r>
      </text>
    </comment>
    <comment ref="A299" authorId="0" shapeId="0" xr:uid="{F3B0BD50-B168-4A0B-9D10-27EB1CEEBFC6}">
      <text>
        <r>
          <rPr>
            <sz val="10"/>
            <rFont val="Arial"/>
            <family val="2"/>
          </rPr>
          <t>Mobile/Email matches a DIFFERENT name in LMS/Main file: 'Payal Udhwani'. Kept original name -- please verify manually (may be a shared/parent number).</t>
        </r>
      </text>
    </comment>
    <comment ref="A305" authorId="0" shapeId="0" xr:uid="{7FC97632-B9C9-49AE-80AD-BB1BBA0BA510}">
      <text>
        <r>
          <rPr>
            <sz val="10"/>
            <rFont val="Arial"/>
            <family val="2"/>
          </rPr>
          <t>Mobile/Email matches a DIFFERENT name in LMS/Main file: 'Nihar Nayak'. Kept original name -- please verify manually (may be a shared/parent number).</t>
        </r>
      </text>
    </comment>
    <comment ref="A309" authorId="0" shapeId="0" xr:uid="{6FB2B41F-EB18-40A4-BCB8-5D2A853012E3}">
      <text>
        <r>
          <rPr>
            <sz val="10"/>
            <rFont val="Arial"/>
            <family val="2"/>
          </rPr>
          <t>Mobile/Email matches a DIFFERENT name in LMS/Main file: 'D Sharmila'. Kept original name -- please verify manually (may be a shared/parent number).</t>
        </r>
      </text>
    </comment>
    <comment ref="A313" authorId="0" shapeId="0" xr:uid="{78E3309A-ECA1-48DF-B165-2C288FBB54F9}">
      <text>
        <r>
          <rPr>
            <sz val="10"/>
            <rFont val="Arial"/>
            <family val="2"/>
          </rPr>
          <t>Mobile/Email matches a DIFFERENT name in LMS/Main file: 'Sandip Biswal'. Kept original name -- please verify manually (may be a shared/parent number).</t>
        </r>
      </text>
    </comment>
    <comment ref="A318" authorId="0" shapeId="0" xr:uid="{1F2983BD-78B6-4BEE-B4BD-00A55161A20D}">
      <text>
        <r>
          <rPr>
            <sz val="10"/>
            <rFont val="Arial"/>
            <family val="2"/>
          </rPr>
          <t>Mobile/Email matches a DIFFERENT name in LMS/Main file: 'Sandip Biswal'. Kept original name -- please verify manually (may be a shared/parent number).</t>
        </r>
      </text>
    </comment>
    <comment ref="A327" authorId="0" shapeId="0" xr:uid="{A21A3458-77D6-44A7-AD30-F5A80301199C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A328" authorId="0" shapeId="0" xr:uid="{5032A9B1-CB83-4E0D-BF03-89ECB974E192}">
      <text>
        <r>
          <rPr>
            <sz val="10"/>
            <rFont val="Arial"/>
            <family val="2"/>
          </rPr>
          <t>Mobile/Email matches a DIFFERENT name in LMS/Main file: 'Harsh Mishra'. Kept original name -- please verify manually (may be a shared/parent number).</t>
        </r>
      </text>
    </comment>
    <comment ref="A330" authorId="0" shapeId="0" xr:uid="{F258C0E6-DB29-452E-A156-2B5551ED1A22}">
      <text>
        <r>
          <rPr>
            <sz val="10"/>
            <rFont val="Arial"/>
            <family val="2"/>
          </rPr>
          <t>Mobile/Email matches a DIFFERENT name in LMS/Main file: 'Husain Tinwala'. Kept original name -- please verify manually (may be a shared/parent number).</t>
        </r>
      </text>
    </comment>
    <comment ref="A331" authorId="0" shapeId="0" xr:uid="{448CDAB3-18C9-437D-B0FE-1B598FF9DD6F}">
      <text>
        <r>
          <rPr>
            <sz val="10"/>
            <rFont val="Arial"/>
            <family val="2"/>
          </rPr>
          <t>Mobile/Email matches a DIFFERENT name in LMS/Main file: 'Aditya Swain'. Kept original name -- please verify manually (may be a shared/parent number).</t>
        </r>
      </text>
    </comment>
    <comment ref="A333" authorId="0" shapeId="0" xr:uid="{C9B60623-2930-4738-BD26-F167364CD313}">
      <text>
        <r>
          <rPr>
            <sz val="10"/>
            <rFont val="Arial"/>
            <family val="2"/>
          </rPr>
          <t>Mobile/Email matches a DIFFERENT name in LMS/Main file: 'Vikas Singh'. Kept original name -- please verify manually (may be a shared/parent number).</t>
        </r>
      </text>
    </comment>
    <comment ref="A345" authorId="0" shapeId="0" xr:uid="{106A44D6-73F7-48A5-8B6D-8EABE7348E06}">
      <text>
        <r>
          <rPr>
            <sz val="10"/>
            <rFont val="Arial"/>
            <family val="2"/>
          </rPr>
          <t>Mobile/Email matches a DIFFERENT name in LMS/Main file: 'Idris Boot Wala'. Kept original name -- please verify manually (may be a shared/parent number).</t>
        </r>
      </text>
    </comment>
    <comment ref="A347" authorId="0" shapeId="0" xr:uid="{87FD68A3-ABE0-4732-B1C3-1CE16C1DD227}">
      <text>
        <r>
          <rPr>
            <sz val="10"/>
            <rFont val="Arial"/>
            <family val="2"/>
          </rPr>
          <t>Mobile/Email matches a DIFFERENT name in LMS/Main file: 'Sourav Sahoo'. Kept original name -- please verify manually (may be a shared/parent number).</t>
        </r>
      </text>
    </comment>
    <comment ref="A353" authorId="0" shapeId="0" xr:uid="{271CD47D-9A67-43FF-8BE5-333A77358A4F}">
      <text>
        <r>
          <rPr>
            <sz val="10"/>
            <rFont val="Arial"/>
            <family val="2"/>
          </rPr>
          <t>Mobile/Email matches a DIFFERENT name in LMS/Main file: 'Karan Singh Solanki'. Kept original name -- please verify manually (may be a shared/parent number).</t>
        </r>
      </text>
    </comment>
    <comment ref="A357" authorId="0" shapeId="0" xr:uid="{FC4C5CCA-8E7D-4D09-AA9F-DB6455E2B4D1}">
      <text>
        <r>
          <rPr>
            <sz val="10"/>
            <rFont val="Arial"/>
            <family val="2"/>
          </rPr>
          <t>Mobile/Email matches a DIFFERENT name in LMS/Main file: 'Rabindra Pattnaik'. Kept original name -- please verify manually (may be a shared/parent number).</t>
        </r>
      </text>
    </comment>
    <comment ref="A359" authorId="0" shapeId="0" xr:uid="{A1A7AA94-0F2B-42C4-95D0-C21AF8F5FA98}">
      <text>
        <r>
          <rPr>
            <sz val="10"/>
            <rFont val="Arial"/>
            <family val="2"/>
          </rPr>
          <t>Mobile/Email matches a DIFFERENT name in LMS/Main file: 'Rahul Kumar'. Kept original name -- please verify manually (may be a shared/parent number).</t>
        </r>
      </text>
    </comment>
    <comment ref="A360" authorId="0" shapeId="0" xr:uid="{159CB0D7-5CFD-4DC9-B2B2-3547004EE1E8}">
      <text>
        <r>
          <rPr>
            <sz val="10"/>
            <rFont val="Arial"/>
            <family val="2"/>
          </rPr>
          <t>Mobile/Email matches a DIFFERENT name in LMS/Main file: 'Anuj Kulshrestha'. Kept original name -- please verify manually (may be a shared/parent number).</t>
        </r>
      </text>
    </comment>
    <comment ref="A361" authorId="0" shapeId="0" xr:uid="{1664119D-7B7C-4BCE-BFFC-5EF481D1ABDE}">
      <text>
        <r>
          <rPr>
            <sz val="10"/>
            <rFont val="Arial"/>
            <family val="2"/>
          </rPr>
          <t>Mobile/Email matches a DIFFERENT name in LMS/Main file: 'Chandan Biswal'. Kept original name -- please verify manually (may be a shared/parent number).</t>
        </r>
      </text>
    </comment>
    <comment ref="A362" authorId="0" shapeId="0" xr:uid="{1397C715-F6FC-47C5-874F-FEBF5D6EDF92}">
      <text>
        <r>
          <rPr>
            <sz val="10"/>
            <rFont val="Arial"/>
            <family val="2"/>
          </rPr>
          <t>Mobile/Email matches a DIFFERENT name in LMS/Main file: 'Idris Boot Wala'. Kept original name -- please verify manually (may be a shared/parent number).</t>
        </r>
      </text>
    </comment>
    <comment ref="A371" authorId="0" shapeId="0" xr:uid="{3DB6A4DA-54CA-48AC-855E-B64D8169831A}">
      <text>
        <r>
          <rPr>
            <sz val="10"/>
            <rFont val="Arial"/>
            <family val="2"/>
          </rPr>
          <t>Mobile/Email matches a DIFFERENT name in LMS/Main file: 'Idris Boot Wala'. Kept original name -- please verify manually (may be a shared/parent number).</t>
        </r>
      </text>
    </comment>
    <comment ref="A372" authorId="0" shapeId="0" xr:uid="{7C93506A-0448-448E-94EA-DAA8167EF83C}">
      <text>
        <r>
          <rPr>
            <sz val="10"/>
            <rFont val="Arial"/>
            <family val="2"/>
          </rPr>
          <t>Mobile/Email matches a DIFFERENT name in LMS/Main file: 'Mrutyunjay Samal'. Kept original name -- please verify manually (may be a shared/parent number).</t>
        </r>
      </text>
    </comment>
    <comment ref="A373" authorId="0" shapeId="0" xr:uid="{99A85BDE-1F8F-4CF4-AC61-18A42E644EEB}">
      <text>
        <r>
          <rPr>
            <sz val="10"/>
            <rFont val="Arial"/>
            <family val="2"/>
          </rPr>
          <t>Mobile/Email matches a DIFFERENT name in LMS/Main file: 'Sk Mohammad Abedeen'. Kept original name -- please verify manually (may be a shared/parent number).</t>
        </r>
      </text>
    </comment>
    <comment ref="A374" authorId="0" shapeId="0" xr:uid="{E4C61BD1-62C3-49E8-ABE4-EAD925BB7EB1}">
      <text>
        <r>
          <rPr>
            <sz val="10"/>
            <rFont val="Arial"/>
            <family val="2"/>
          </rPr>
          <t>Mobile/Email matches a DIFFERENT name in LMS/Main file: 'Swapnil Sonone'. Kept original name -- please verify manually (may be a shared/parent number).</t>
        </r>
      </text>
    </comment>
    <comment ref="A375" authorId="0" shapeId="0" xr:uid="{6D324810-99DA-4D95-BC57-69C30E2D703A}">
      <text>
        <r>
          <rPr>
            <sz val="10"/>
            <rFont val="Arial"/>
            <family val="2"/>
          </rPr>
          <t>Mobile/Email matches a DIFFERENT name in LMS/Main file: 'Shubham Jha'. Kept original name -- please verify manually (may be a shared/parent number).</t>
        </r>
      </text>
    </comment>
    <comment ref="A378" authorId="0" shapeId="0" xr:uid="{291DE376-6349-43BE-85A4-2A7B4E1B3A3C}">
      <text>
        <r>
          <rPr>
            <sz val="10"/>
            <rFont val="Arial"/>
            <family val="2"/>
          </rPr>
          <t>Mobile/Email matches a DIFFERENT name in LMS/Main file: 'Monalisha Jena'. Kept original name -- please verify manually (may be a shared/parent number).</t>
        </r>
      </text>
    </comment>
    <comment ref="A389" authorId="0" shapeId="0" xr:uid="{750CD240-45A3-4F60-879A-FA63361D4F44}">
      <text>
        <r>
          <rPr>
            <sz val="10"/>
            <rFont val="Arial"/>
            <family val="2"/>
          </rPr>
          <t>Mobile/Email matches a DIFFERENT name in LMS/Main file: 'Siddhant Nagar'. Kept original name -- please verify manually (may be a shared/parent number).</t>
        </r>
      </text>
    </comment>
    <comment ref="A394" authorId="0" shapeId="0" xr:uid="{88BB1BD3-0F64-40C1-A400-7302D7B6FBC7}">
      <text>
        <r>
          <rPr>
            <sz val="10"/>
            <rFont val="Arial"/>
            <family val="2"/>
          </rPr>
          <t>Mobile/Email matches a DIFFERENT name in LMS/Main file: 'Jugal Sahoo'. Kept original name -- please verify manually (may be a shared/parent number).</t>
        </r>
      </text>
    </comment>
    <comment ref="A395" authorId="0" shapeId="0" xr:uid="{420C33C2-8D19-4C46-8FC2-A785391F09A3}">
      <text>
        <r>
          <rPr>
            <sz val="10"/>
            <rFont val="Arial"/>
            <family val="2"/>
          </rPr>
          <t>Mobile/Email matches a DIFFERENT name in LMS/Main file: 'Mohammed Faisal'. Kept original name -- please verify manually (may be a shared/parent number).</t>
        </r>
      </text>
    </comment>
    <comment ref="A398" authorId="0" shapeId="0" xr:uid="{E9276309-4687-4B9E-8A79-E55FEB4C2562}">
      <text>
        <r>
          <rPr>
            <sz val="10"/>
            <rFont val="Arial"/>
            <family val="2"/>
          </rPr>
          <t>Mobile/Email matches a DIFFERENT name in LMS/Main file: 'Payal Udhwani'. Kept original name -- please verify manually (may be a shared/parent number).</t>
        </r>
      </text>
    </comment>
    <comment ref="A401" authorId="0" shapeId="0" xr:uid="{C7861CFF-DE45-415B-95EE-59D32D6F123B}">
      <text>
        <r>
          <rPr>
            <sz val="10"/>
            <rFont val="Arial"/>
            <family val="2"/>
          </rPr>
          <t>Mobile/Email matches a DIFFERENT name in LMS/Main file: 'Saumya Pradhan'. Kept original name -- please verify manually (may be a shared/parent number).</t>
        </r>
      </text>
    </comment>
    <comment ref="A403" authorId="0" shapeId="0" xr:uid="{B6717429-00E1-476F-908F-55142D868152}">
      <text>
        <r>
          <rPr>
            <sz val="10"/>
            <rFont val="Arial"/>
            <family val="2"/>
          </rPr>
          <t>Mobile/Email matches a DIFFERENT name in LMS/Main file: 'Jitendra Galav'. Kept original name -- please verify manually (may be a shared/parent number).</t>
        </r>
      </text>
    </comment>
    <comment ref="A405" authorId="0" shapeId="0" xr:uid="{5A0CBF65-8322-47A7-8254-C7BBC45A8859}">
      <text>
        <r>
          <rPr>
            <sz val="10"/>
            <rFont val="Arial"/>
            <family val="2"/>
          </rPr>
          <t>Mobile/Email matches a DIFFERENT name in LMS/Main file: 'Anuradhaanu Anuradhaanu'. Kept original name -- please verify manually (may be a shared/parent number).</t>
        </r>
      </text>
    </comment>
    <comment ref="A406" authorId="0" shapeId="0" xr:uid="{E705724C-D8FF-42BB-8D85-C83029278D9A}">
      <text>
        <r>
          <rPr>
            <sz val="10"/>
            <rFont val="Arial"/>
            <family val="2"/>
          </rPr>
          <t>Mobile/Email matches a DIFFERENT name in LMS/Main file: 'T Kumar'. Kept original name -- please verify manually (may be a shared/parent number).</t>
        </r>
      </text>
    </comment>
    <comment ref="A422" authorId="0" shapeId="0" xr:uid="{5DACA673-8351-429E-ADF4-48FE9439FAE7}">
      <text>
        <r>
          <rPr>
            <sz val="10"/>
            <rFont val="Arial"/>
            <family val="2"/>
          </rPr>
          <t>Mobile/Email matches a DIFFERENT name in LMS/Main file: 'Pawar Shivaji'. Kept original name -- please verify manually (may be a shared/parent number).</t>
        </r>
      </text>
    </comment>
    <comment ref="A423" authorId="0" shapeId="0" xr:uid="{5045E4D7-57F7-4C28-A668-270C5D2C18F9}">
      <text>
        <r>
          <rPr>
            <sz val="10"/>
            <rFont val="Arial"/>
            <family val="2"/>
          </rPr>
          <t>Mobile/Email matches a DIFFERENT name in LMS/Main file: 'K. Chandan'. Kept original name -- please verify manually (may be a shared/parent number).</t>
        </r>
      </text>
    </comment>
    <comment ref="A424" authorId="0" shapeId="0" xr:uid="{320348E2-67A4-4330-B396-873DFF84114A}">
      <text>
        <r>
          <rPr>
            <sz val="10"/>
            <rFont val="Arial"/>
            <family val="2"/>
          </rPr>
          <t>Mobile/Email matches a DIFFERENT name in LMS/Main file: 'Pradeep Srinivasan'. Kept original name -- please verify manually (may be a shared/parent number).</t>
        </r>
      </text>
    </comment>
    <comment ref="A425" authorId="0" shapeId="0" xr:uid="{22726C23-3F9D-4569-AF80-963E3CE5B3FD}">
      <text>
        <r>
          <rPr>
            <sz val="10"/>
            <rFont val="Arial"/>
            <family val="2"/>
          </rPr>
          <t>Mobile/Email matches a DIFFERENT name in LMS/Main file: 'Animesh Biswas'. Kept original name -- please verify manually (may be a shared/parent number).</t>
        </r>
      </text>
    </comment>
    <comment ref="A426" authorId="0" shapeId="0" xr:uid="{28FD2445-7A36-4E7B-A221-739BCE355A3C}">
      <text>
        <r>
          <rPr>
            <sz val="10"/>
            <rFont val="Arial"/>
            <family val="2"/>
          </rPr>
          <t>Mobile/Email matches a DIFFERENT name in LMS/Main file: 'Sravan Kumar'. Kept original name -- please verify manually (may be a shared/parent number).</t>
        </r>
      </text>
    </comment>
    <comment ref="A428" authorId="0" shapeId="0" xr:uid="{1A9EAD44-ACB2-40AC-B4F5-52C3ED023C94}">
      <text>
        <r>
          <rPr>
            <sz val="10"/>
            <rFont val="Arial"/>
            <family val="2"/>
          </rPr>
          <t>Mobile/Email matches a DIFFERENT name in LMS/Main file: 'Pankaj Malviya'. Kept original name -- please verify manually (may be a shared/parent number).</t>
        </r>
      </text>
    </comment>
    <comment ref="A429" authorId="0" shapeId="0" xr:uid="{5BAE625F-2C32-4073-8917-D8E6497DECD6}">
      <text>
        <r>
          <rPr>
            <sz val="10"/>
            <rFont val="Arial"/>
            <family val="2"/>
          </rPr>
          <t>Mobile/Email matches a DIFFERENT name in LMS/Main file: 'Sakshi Agrawal'. Kept original name -- please verify manually (may be a shared/parent number).</t>
        </r>
      </text>
    </comment>
    <comment ref="A431" authorId="0" shapeId="0" xr:uid="{58FB1512-77CF-4663-AD39-F77FBAF04353}">
      <text>
        <r>
          <rPr>
            <sz val="10"/>
            <rFont val="Arial"/>
            <family val="2"/>
          </rPr>
          <t>Mobile/Email matches a DIFFERENT name in LMS/Main file: 'Chaitanya Patidar'. Kept original name -- please verify manually (may be a shared/parent number).</t>
        </r>
      </text>
    </comment>
    <comment ref="A434" authorId="0" shapeId="0" xr:uid="{561E574F-8747-496D-92D5-B0148A0B92C8}">
      <text>
        <r>
          <rPr>
            <sz val="10"/>
            <rFont val="Arial"/>
            <family val="2"/>
          </rPr>
          <t>Mobile/Email matches a DIFFERENT name in LMS/Main file: 'Sangeeta Rajput'. Kept original name -- please verify manually (may be a shared/parent number).</t>
        </r>
      </text>
    </comment>
    <comment ref="A436" authorId="0" shapeId="0" xr:uid="{A3412CEC-042E-4898-8D56-8DD421ABCDF9}">
      <text>
        <r>
          <rPr>
            <sz val="10"/>
            <rFont val="Arial"/>
            <family val="2"/>
          </rPr>
          <t>Mobile/Email matches a DIFFERENT name in LMS/Main file: 'Naresh Naresh'. Kept original name -- please verify manually (may be a shared/parent number).</t>
        </r>
      </text>
    </comment>
    <comment ref="A437" authorId="0" shapeId="0" xr:uid="{3AD4307D-5C3C-4E79-B19D-DB50C76F8F59}">
      <text>
        <r>
          <rPr>
            <sz val="10"/>
            <rFont val="Arial"/>
            <family val="2"/>
          </rPr>
          <t>Mobile/Email matches a DIFFERENT name in LMS/Main file: 'Regode Bhavana'. Kept original name -- please verify manually (may be a shared/parent number).</t>
        </r>
      </text>
    </comment>
    <comment ref="A439" authorId="0" shapeId="0" xr:uid="{28519A72-F749-463D-BF7A-B1D2C2AC9256}">
      <text>
        <r>
          <rPr>
            <sz val="10"/>
            <rFont val="Arial"/>
            <family val="2"/>
          </rPr>
          <t>Mobile/Email matches a DIFFERENT name in LMS/Main file: 'Sangeeta Rajput'. Kept original name -- please verify manually (may be a shared/parent number).</t>
        </r>
      </text>
    </comment>
    <comment ref="A442" authorId="0" shapeId="0" xr:uid="{D6AC50C5-7176-42E4-B8E8-A311079CC6F0}">
      <text>
        <r>
          <rPr>
            <sz val="10"/>
            <rFont val="Arial"/>
            <family val="2"/>
          </rPr>
          <t>Mobile/Email matches a DIFFERENT name in LMS/Main file: 'Pabitra Sahoo'. Kept original name -- please verify manually (may be a shared/parent number).</t>
        </r>
      </text>
    </comment>
    <comment ref="A446" authorId="0" shapeId="0" xr:uid="{450A06AE-A860-4704-8883-6115D71935A6}">
      <text>
        <r>
          <rPr>
            <sz val="10"/>
            <rFont val="Arial"/>
            <family val="2"/>
          </rPr>
          <t>Mobile/Email matches a DIFFERENT name in LMS/Main file: 'K. Chandan'. Kept original name -- please verify manually (may be a shared/parent number).</t>
        </r>
      </text>
    </comment>
    <comment ref="A447" authorId="0" shapeId="0" xr:uid="{56D77F77-AE01-4CEC-A066-3D4213CF90DA}">
      <text>
        <r>
          <rPr>
            <sz val="10"/>
            <rFont val="Arial"/>
            <family val="2"/>
          </rPr>
          <t>Mobile/Email matches a DIFFERENT name in LMS/Main file: 'Sunya Mishra'. Kept original name -- please verify manually (may be a shared/parent number).</t>
        </r>
      </text>
    </comment>
    <comment ref="A448" authorId="0" shapeId="0" xr:uid="{BF2C78DB-4434-4DBA-9A5E-A97A125AF020}">
      <text>
        <r>
          <rPr>
            <sz val="10"/>
            <rFont val="Arial"/>
            <family val="2"/>
          </rPr>
          <t>Mobile/Email matches a DIFFERENT name in LMS/Main file: 'Amandeep Sandher'. Kept original name -- please verify manually (may be a shared/parent number).</t>
        </r>
      </text>
    </comment>
    <comment ref="A449" authorId="0" shapeId="0" xr:uid="{C5C3753E-1584-40A2-ADC1-88AE41205A73}">
      <text>
        <r>
          <rPr>
            <sz val="10"/>
            <rFont val="Arial"/>
            <family val="2"/>
          </rPr>
          <t>Mobile/Email matches a DIFFERENT name in LMS/Main file: 'Bishwajit Harichandan'. Kept original name -- please verify manually (may be a shared/parent number).</t>
        </r>
      </text>
    </comment>
    <comment ref="A454" authorId="0" shapeId="0" xr:uid="{CDA2C0FA-3D18-438E-B0D4-18C985395B7D}">
      <text>
        <r>
          <rPr>
            <sz val="10"/>
            <rFont val="Arial"/>
            <family val="2"/>
          </rPr>
          <t>Mobile/Email matches a DIFFERENT name in LMS/Main file: 'Nihar Nayak'. Kept original name -- please verify manually (may be a shared/parent number).</t>
        </r>
      </text>
    </comment>
    <comment ref="A458" authorId="0" shapeId="0" xr:uid="{17FD5A4B-C891-4975-9F5F-04E73153C3E3}">
      <text>
        <r>
          <rPr>
            <sz val="10"/>
            <rFont val="Arial"/>
            <family val="2"/>
          </rPr>
          <t>Mobile/Email matches a DIFFERENT name in LMS/Main file: 'Hemant Kumar Singh Singh'. Kept original name -- please verify manually (may be a shared/parent number).</t>
        </r>
      </text>
    </comment>
    <comment ref="A459" authorId="0" shapeId="0" xr:uid="{F7DE2CA8-6065-42ED-BAD0-030F438416D2}">
      <text>
        <r>
          <rPr>
            <sz val="10"/>
            <rFont val="Arial"/>
            <family val="2"/>
          </rPr>
          <t>Mobile/Email matches a DIFFERENT name in LMS/Main file: 'Regode Bhavana'. Kept original name -- please verify manually (may be a shared/parent number).</t>
        </r>
      </text>
    </comment>
    <comment ref="A461" authorId="0" shapeId="0" xr:uid="{2364875D-112B-4EFB-A7E5-EFE4D8A75365}">
      <text>
        <r>
          <rPr>
            <sz val="10"/>
            <rFont val="Arial"/>
            <family val="2"/>
          </rPr>
          <t>Mobile/Email matches a DIFFERENT name in LMS/Main file: 'Archana Singh'. Kept original name -- please verify manually (may be a shared/parent number).</t>
        </r>
      </text>
    </comment>
    <comment ref="A462" authorId="0" shapeId="0" xr:uid="{982F1EF2-FB31-445C-901C-7A98534C77D6}">
      <text>
        <r>
          <rPr>
            <sz val="10"/>
            <rFont val="Arial"/>
            <family val="2"/>
          </rPr>
          <t>Mobile/Email matches a DIFFERENT name in LMS/Main file: 'Ashis Pani'. Kept original name -- please verify manually (may be a shared/parent number).</t>
        </r>
      </text>
    </comment>
    <comment ref="A463" authorId="0" shapeId="0" xr:uid="{BA39B979-4EE1-4567-8240-396BC0437039}">
      <text>
        <r>
          <rPr>
            <sz val="10"/>
            <rFont val="Arial"/>
            <family val="2"/>
          </rPr>
          <t>Mobile/Email matches a DIFFERENT name in LMS/Main file: 'Sritam Sahu'. Kept original name -- please verify manually (may be a shared/parent number).</t>
        </r>
      </text>
    </comment>
    <comment ref="A468" authorId="0" shapeId="0" xr:uid="{E2A5B603-ADE9-4CD6-B45C-0925EFA3B2BE}">
      <text>
        <r>
          <rPr>
            <sz val="10"/>
            <rFont val="Arial"/>
            <family val="2"/>
          </rPr>
          <t>Mobile/Email matches a DIFFERENT name in LMS/Main file: 'Akshay'. Kept original name -- please verify manually (may be a shared/parent number).</t>
        </r>
      </text>
    </comment>
    <comment ref="A471" authorId="0" shapeId="0" xr:uid="{70B4CBFD-5CB1-4FF5-932A-CF3C94DE0949}">
      <text>
        <r>
          <rPr>
            <sz val="10"/>
            <rFont val="Arial"/>
            <family val="2"/>
          </rPr>
          <t>Mobile/Email matches a DIFFERENT name in LMS/Main file: 'Prem Kumar'. Kept original name -- please verify manually (may be a shared/parent number).</t>
        </r>
      </text>
    </comment>
    <comment ref="A472" authorId="0" shapeId="0" xr:uid="{1403677A-7EF9-4077-9D18-5AAD44DB13E6}">
      <text>
        <r>
          <rPr>
            <sz val="10"/>
            <rFont val="Arial"/>
            <family val="2"/>
          </rPr>
          <t>Mobile/Email matches a DIFFERENT name in LMS/Main file: 'Regode Bhavana'. Kept original name -- please verify manually (may be a shared/parent number).</t>
        </r>
      </text>
    </comment>
    <comment ref="A475" authorId="0" shapeId="0" xr:uid="{2B72BD3B-373E-452A-A5AF-F35706438257}">
      <text>
        <r>
          <rPr>
            <sz val="10"/>
            <rFont val="Arial"/>
            <family val="2"/>
          </rPr>
          <t>Mobile/Email matches a DIFFERENT name in LMS/Main file: 'Tapas Parida'. Kept original name -- please verify manually (may be a shared/parent number).</t>
        </r>
      </text>
    </comment>
    <comment ref="A476" authorId="0" shapeId="0" xr:uid="{C9CFFE58-8FAC-47AA-87DD-70D31E7071C3}">
      <text>
        <r>
          <rPr>
            <sz val="10"/>
            <rFont val="Arial"/>
            <family val="2"/>
          </rPr>
          <t>Mobile/Email matches a DIFFERENT name in LMS/Main file: 'Abhij Ss'. Kept original name -- please verify manually (may be a shared/parent number).</t>
        </r>
      </text>
    </comment>
    <comment ref="A478" authorId="0" shapeId="0" xr:uid="{9AF414E5-31BA-45A5-B035-EF274C95398E}">
      <text>
        <r>
          <rPr>
            <sz val="10"/>
            <rFont val="Arial"/>
            <family val="2"/>
          </rPr>
          <t>Mobile/Email matches a DIFFERENT name in LMS/Main file: 'Manu Manu'. Kept original name -- please verify manually (may be a shared/parent number).</t>
        </r>
      </text>
    </comment>
    <comment ref="A482" authorId="0" shapeId="0" xr:uid="{A170D6ED-E06F-426E-A575-0058719238F0}">
      <text>
        <r>
          <rPr>
            <sz val="10"/>
            <rFont val="Arial"/>
            <family val="2"/>
          </rPr>
          <t>Mobile/Email matches a DIFFERENT name in LMS/Main file: 'Kanchan Sonvani'. Kept original name -- please verify manually (may be a shared/parent number).</t>
        </r>
      </text>
    </comment>
    <comment ref="A483" authorId="0" shapeId="0" xr:uid="{DDB21F36-CA80-4B14-87B1-B49F09B0FD9A}">
      <text>
        <r>
          <rPr>
            <sz val="10"/>
            <rFont val="Arial"/>
            <family val="2"/>
          </rPr>
          <t>Mobile/Email matches a DIFFERENT name in LMS/Main file: 'Sravan Kumar'. Kept original name -- please verify manually (may be a shared/parent number).</t>
        </r>
      </text>
    </comment>
    <comment ref="A486" authorId="0" shapeId="0" xr:uid="{36216A3C-8DC1-4258-B854-6A57281E1B5F}">
      <text>
        <r>
          <rPr>
            <sz val="10"/>
            <rFont val="Arial"/>
            <family val="2"/>
          </rPr>
          <t>Mobile/Email matches a DIFFERENT name in LMS/Main file: 'Santi Sahoo'. Kept original name -- please verify manually (may be a shared/parent number).</t>
        </r>
      </text>
    </comment>
    <comment ref="A488" authorId="0" shapeId="0" xr:uid="{73A8E47A-3C93-45F9-A975-92BF90F8D617}">
      <text>
        <r>
          <rPr>
            <sz val="10"/>
            <rFont val="Arial"/>
            <family val="2"/>
          </rPr>
          <t>Mobile/Email matches a DIFFERENT name in LMS/Main file: 'Bikram Keshari (Tapu)'. Kept original name -- please verify manually (may be a shared/parent number).</t>
        </r>
      </text>
    </comment>
    <comment ref="A490" authorId="0" shapeId="0" xr:uid="{6EF2F16D-DA3E-460D-B276-47B665B11567}">
      <text>
        <r>
          <rPr>
            <sz val="10"/>
            <rFont val="Arial"/>
            <family val="2"/>
          </rPr>
          <t>Mobile/Email matches a DIFFERENT name in LMS/Main file: 'Anuradhaanu Anuradhaanu'. Kept original name -- please verify manually (may be a shared/parent number).</t>
        </r>
      </text>
    </comment>
    <comment ref="A491" authorId="0" shapeId="0" xr:uid="{349B7564-E397-4430-A47B-EA460C9C49FA}">
      <text>
        <r>
          <rPr>
            <sz val="10"/>
            <rFont val="Arial"/>
            <family val="2"/>
          </rPr>
          <t>Mobile/Email matches a DIFFERENT name in LMS/Main file: 'T Kumar'. Kept original name -- please verify manually (may be a shared/parent number).</t>
        </r>
      </text>
    </comment>
    <comment ref="A492" authorId="0" shapeId="0" xr:uid="{779E636B-9267-4C4A-BC00-B82959364D4E}">
      <text>
        <r>
          <rPr>
            <sz val="10"/>
            <rFont val="Arial"/>
            <family val="2"/>
          </rPr>
          <t>Mobile/Email matches a DIFFERENT name in LMS/Main file: 'Manohar Kondabattini'. Kept original name -- please verify manually (may be a shared/parent number).</t>
        </r>
      </text>
    </comment>
    <comment ref="A502" authorId="0" shapeId="0" xr:uid="{0791E57B-8426-430D-A367-A794875D678E}">
      <text>
        <r>
          <rPr>
            <sz val="10"/>
            <rFont val="Arial"/>
            <family val="2"/>
          </rPr>
          <t>Mobile/Email matches a DIFFERENT name in LMS/Main file: 'Bhabani Behera'. Kept original name -- please verify manually (may be a shared/parent number).</t>
        </r>
      </text>
    </comment>
    <comment ref="A509" authorId="0" shapeId="0" xr:uid="{F9EC5978-805F-4FFB-AC20-63941EB80C4D}">
      <text>
        <r>
          <rPr>
            <sz val="10"/>
            <rFont val="Arial"/>
            <family val="2"/>
          </rPr>
          <t>Mobile/Email matches a DIFFERENT name in LMS/Main file: 'Snehasish Behera'. Kept original name -- please verify manually (may be a shared/parent number).</t>
        </r>
      </text>
    </comment>
    <comment ref="A510" authorId="0" shapeId="0" xr:uid="{806D091A-F61C-4A85-A997-708A7C1F11C5}">
      <text>
        <r>
          <rPr>
            <sz val="10"/>
            <rFont val="Arial"/>
            <family val="2"/>
          </rPr>
          <t>Mobile/Email matches a DIFFERENT name in LMS/Main file: 'Suraj Behera'. Kept original name -- please verify manually (may be a shared/parent number).</t>
        </r>
      </text>
    </comment>
    <comment ref="A512" authorId="0" shapeId="0" xr:uid="{0798453D-317D-4CBB-A779-A15FE9D3CABA}">
      <text>
        <r>
          <rPr>
            <sz val="10"/>
            <rFont val="Arial"/>
            <family val="2"/>
          </rPr>
          <t>Mobile/Email matches a DIFFERENT name in LMS/Main file: 'Satyadev Kumar'. Kept original name -- please verify manually (may be a shared/parent number).</t>
        </r>
      </text>
    </comment>
    <comment ref="A516" authorId="0" shapeId="0" xr:uid="{0D923516-ADB2-4FAC-A575-4DB4BDE1B0E2}">
      <text>
        <r>
          <rPr>
            <sz val="10"/>
            <rFont val="Arial"/>
            <family val="2"/>
          </rPr>
          <t>Mobile/Email matches a DIFFERENT name in LMS/Main file: 'Himanshu Tyagi'. Kept original name -- please verify manually (may be a shared/parent number).</t>
        </r>
      </text>
    </comment>
    <comment ref="A521" authorId="0" shapeId="0" xr:uid="{FE273BCA-DD43-48FF-9D64-76EAFF978C74}">
      <text>
        <r>
          <rPr>
            <sz val="10"/>
            <rFont val="Arial"/>
            <family val="2"/>
          </rPr>
          <t>Mobile/Email matches a DIFFERENT name in LMS/Main file: 'Bitu Jena'. Kept original name -- please verify manually (may be a shared/parent number).</t>
        </r>
      </text>
    </comment>
    <comment ref="A524" authorId="0" shapeId="0" xr:uid="{795FBF08-A7B0-495D-B43F-E0BCC5A6C4B8}">
      <text>
        <r>
          <rPr>
            <sz val="10"/>
            <rFont val="Arial"/>
            <family val="2"/>
          </rPr>
          <t>Mobile/Email matches a DIFFERENT name in LMS/Main file: 'Rakesh Kumar Surendra'. Kept original name -- please verify manually (may be a shared/parent number).</t>
        </r>
      </text>
    </comment>
    <comment ref="A531" authorId="0" shapeId="0" xr:uid="{51250900-E7C9-4CC7-A8DA-9DFFC7EACB5D}">
      <text>
        <r>
          <rPr>
            <sz val="10"/>
            <rFont val="Arial"/>
            <family val="2"/>
          </rPr>
          <t>Mobile/Email matches a DIFFERENT name in LMS/Main file: 'Bharath Shankaregowda'. Kept original name -- please verify manually (may be a shared/parent number).</t>
        </r>
      </text>
    </comment>
    <comment ref="A532" authorId="0" shapeId="0" xr:uid="{67C82EDF-D63C-4C3F-8EF2-407ED813C457}">
      <text>
        <r>
          <rPr>
            <sz val="10"/>
            <rFont val="Arial"/>
            <family val="2"/>
          </rPr>
          <t>Mobile/Email matches a DIFFERENT name in LMS/Main file: 'Indla Omkar Yadav'. Kept original name -- please verify manually (may be a shared/parent number).</t>
        </r>
      </text>
    </comment>
    <comment ref="A534" authorId="0" shapeId="0" xr:uid="{52C7EEDA-7A8A-460B-97CF-522899A695B7}">
      <text>
        <r>
          <rPr>
            <sz val="10"/>
            <rFont val="Arial"/>
            <family val="2"/>
          </rPr>
          <t>Mobile/Email matches a DIFFERENT name in LMS/Main file: 'Devender Khokhar'. Kept original name -- please verify manually (may be a shared/parent number).</t>
        </r>
      </text>
    </comment>
    <comment ref="A536" authorId="0" shapeId="0" xr:uid="{38DAD36D-FAC3-4101-B754-BA0E20973AC0}">
      <text>
        <r>
          <rPr>
            <sz val="10"/>
            <rFont val="Arial"/>
            <family val="2"/>
          </rPr>
          <t>Mobile/Email matches a DIFFERENT name in LMS/Main file: 'Bitu Jena'. Kept original name -- please verify manually (may be a shared/parent number).</t>
        </r>
      </text>
    </comment>
    <comment ref="A539" authorId="0" shapeId="0" xr:uid="{5669A3B4-14EF-49D8-8DD3-D9981695B1F3}">
      <text>
        <r>
          <rPr>
            <sz val="10"/>
            <rFont val="Arial"/>
            <family val="2"/>
          </rPr>
          <t>Mobile/Email matches a DIFFERENT name in LMS/Main file: 'Sravan Kumar'. Kept original name -- please verify manually (may be a shared/parent number).</t>
        </r>
      </text>
    </comment>
    <comment ref="A540" authorId="0" shapeId="0" xr:uid="{AE9870FF-2DC6-4F86-A5B3-4A7614C2E7D5}">
      <text>
        <r>
          <rPr>
            <sz val="10"/>
            <rFont val="Arial"/>
            <family val="2"/>
          </rPr>
          <t>Mobile/Email matches a DIFFERENT name in LMS/Main file: 'S. Mahalakshmi'. Kept original name -- please verify manually (may be a shared/parent number).</t>
        </r>
      </text>
    </comment>
    <comment ref="A542" authorId="0" shapeId="0" xr:uid="{17B75B9A-F6F8-471F-B4B5-25130733110D}">
      <text>
        <r>
          <rPr>
            <sz val="10"/>
            <rFont val="Arial"/>
            <family val="2"/>
          </rPr>
          <t>Mobile/Email matches a DIFFERENT name in LMS/Main file: 'Smruti Rout'. Kept original name -- please verify manually (may be a shared/parent number).</t>
        </r>
      </text>
    </comment>
    <comment ref="A544" authorId="0" shapeId="0" xr:uid="{E5250E2C-9EF4-4CBA-BC9D-5834AA5A7F97}">
      <text>
        <r>
          <rPr>
            <sz val="10"/>
            <rFont val="Arial"/>
            <family val="2"/>
          </rPr>
          <t>Mobile/Email matches a DIFFERENT name in LMS/Main file: 'Manu Manu'. Kept original name -- please verify manually (may be a shared/parent number).</t>
        </r>
      </text>
    </comment>
    <comment ref="A550" authorId="0" shapeId="0" xr:uid="{A81942F9-C322-4ADC-8A0C-D69EB4AFD134}">
      <text>
        <r>
          <rPr>
            <sz val="10"/>
            <rFont val="Arial"/>
            <family val="2"/>
          </rPr>
          <t>Mobile/Email matches a DIFFERENT name in LMS/Main file: 'Rakesh Kumar Surendra'. Kept original name -- please verify manually (may be a shared/parent number).</t>
        </r>
      </text>
    </comment>
    <comment ref="A552" authorId="0" shapeId="0" xr:uid="{11BF765E-AB4A-4555-A831-552517ACEB59}">
      <text>
        <r>
          <rPr>
            <sz val="10"/>
            <rFont val="Arial"/>
            <family val="2"/>
          </rPr>
          <t>Mobile/Email matches a DIFFERENT name in LMS/Main file: 'Sk Mohammad Abedeen'. Kept original name -- please verify manually (may be a shared/parent number).</t>
        </r>
      </text>
    </comment>
    <comment ref="A553" authorId="0" shapeId="0" xr:uid="{9188BEA7-CF18-499D-8451-F7EDAC232CC2}">
      <text>
        <r>
          <rPr>
            <sz val="10"/>
            <rFont val="Arial"/>
            <family val="2"/>
          </rPr>
          <t>Mobile/Email matches a DIFFERENT name in LMS/Main file: 'Mohit Mehra'. Kept original name -- please verify manually (may be a shared/parent number).</t>
        </r>
      </text>
    </comment>
    <comment ref="A554" authorId="0" shapeId="0" xr:uid="{CA3D80B9-D7EF-4D3B-88D8-BA8EB50B178D}">
      <text>
        <r>
          <rPr>
            <sz val="10"/>
            <rFont val="Arial"/>
            <family val="2"/>
          </rPr>
          <t>Mobile/Email matches a DIFFERENT name in LMS/Main file: 'Mohit Mehra'. Kept original name -- please verify manually (may be a shared/parent number).</t>
        </r>
      </text>
    </comment>
    <comment ref="A555" authorId="0" shapeId="0" xr:uid="{E9291B19-3159-43AF-AFA2-CB0139189A29}">
      <text>
        <r>
          <rPr>
            <sz val="10"/>
            <rFont val="Arial"/>
            <family val="2"/>
          </rPr>
          <t>Mobile/Email matches a DIFFERENT name in LMS/Main file: 'Abhiya Gupta'. Kept original name -- please verify manually (may be a shared/parent number).</t>
        </r>
      </text>
    </comment>
    <comment ref="A557" authorId="0" shapeId="0" xr:uid="{99E58570-783D-4B96-9319-99BC3643E08F}">
      <text>
        <r>
          <rPr>
            <sz val="10"/>
            <rFont val="Arial"/>
            <family val="2"/>
          </rPr>
          <t>Mobile/Email matches a DIFFERENT name in LMS/Main file: 'Ramya Baligar'. Kept original name -- please verify manually (may be a shared/parent number).</t>
        </r>
      </text>
    </comment>
    <comment ref="A568" authorId="0" shapeId="0" xr:uid="{BD919A23-6996-4505-93A2-B20C5E98325C}">
      <text>
        <r>
          <rPr>
            <sz val="10"/>
            <rFont val="Arial"/>
            <family val="2"/>
          </rPr>
          <t>Mobile/Email matches a DIFFERENT name in LMS/Main file: 'Abhiya Gupta'. Kept original name -- please verify manually (may be a shared/parent number).</t>
        </r>
      </text>
    </comment>
    <comment ref="A570" authorId="0" shapeId="0" xr:uid="{E5049B22-6154-4E90-89FB-D342A86778B3}">
      <text>
        <r>
          <rPr>
            <sz val="10"/>
            <rFont val="Arial"/>
            <family val="2"/>
          </rPr>
          <t>Mobile/Email matches a DIFFERENT name in LMS/Main file: 'T Kumar'. Kept original name -- please verify manually (may be a shared/parent number).</t>
        </r>
      </text>
    </comment>
    <comment ref="A572" authorId="0" shapeId="0" xr:uid="{B4159185-728E-49FD-9AF8-F95B4952AD39}">
      <text>
        <r>
          <rPr>
            <sz val="10"/>
            <rFont val="Arial"/>
            <family val="2"/>
          </rPr>
          <t>Mobile/Email matches a DIFFERENT name in LMS/Main file: 'Sakshi Agrawal'. Kept original name -- please verify manually (may be a shared/parent number).</t>
        </r>
      </text>
    </comment>
    <comment ref="A580" authorId="0" shapeId="0" xr:uid="{42B30940-78DE-4CA4-B248-79FDB8A4B61E}">
      <text>
        <r>
          <rPr>
            <sz val="10"/>
            <rFont val="Arial"/>
            <family val="2"/>
          </rPr>
          <t>Mobile/Email matches a DIFFERENT name in LMS/Main file: 'Rahul More'. Kept original name -- please verify manually (may be a shared/parent number).</t>
        </r>
      </text>
    </comment>
    <comment ref="A588" authorId="0" shapeId="0" xr:uid="{38720CFB-6BDF-4663-84B0-5FDB67A0C155}">
      <text>
        <r>
          <rPr>
            <sz val="10"/>
            <rFont val="Arial"/>
            <family val="2"/>
          </rPr>
          <t>Mobile/Email matches a DIFFERENT name in LMS/Main file: 'Ganesha Bd'. Kept original name -- please verify manually (may be a shared/parent number).</t>
        </r>
      </text>
    </comment>
    <comment ref="A596" authorId="0" shapeId="0" xr:uid="{7B5BC683-0DDD-4484-A349-DAFEB6E5E604}">
      <text>
        <r>
          <rPr>
            <sz val="10"/>
            <rFont val="Arial"/>
            <family val="2"/>
          </rPr>
          <t>Mobile/Email matches a DIFFERENT name in LMS/Main file: 'Soumya Deb'. Kept original name -- please verify manually (may be a shared/parent number).</t>
        </r>
      </text>
    </comment>
    <comment ref="A598" authorId="0" shapeId="0" xr:uid="{B53E0DD1-AE68-42BB-814E-9472C16A6679}">
      <text>
        <r>
          <rPr>
            <sz val="10"/>
            <rFont val="Arial"/>
            <family val="2"/>
          </rPr>
          <t>Mobile/Email matches a DIFFERENT name in LMS/Main file: 'Abhijeet Meher'. Kept original name -- please verify manually (may be a shared/parent number).</t>
        </r>
      </text>
    </comment>
    <comment ref="A599" authorId="0" shapeId="0" xr:uid="{10DFDDBF-1FA7-4932-8515-53CE06F700D7}">
      <text>
        <r>
          <rPr>
            <sz val="10"/>
            <rFont val="Arial"/>
            <family val="2"/>
          </rPr>
          <t>Mobile/Email matches a DIFFERENT name in LMS/Main file: 'Anuradhaanu Anuradhaanu'. Kept original name -- please verify manually (may be a shared/parent number).</t>
        </r>
      </text>
    </comment>
    <comment ref="A603" authorId="0" shapeId="0" xr:uid="{B0004E8D-01E6-4F38-A27A-73FAA61BEDE3}">
      <text>
        <r>
          <rPr>
            <sz val="10"/>
            <rFont val="Arial"/>
            <family val="2"/>
          </rPr>
          <t>Mobile/Email matches a DIFFERENT name in LMS/Main file: 'Sunya Mishra'. Kept original name -- please verify manually (may be a shared/parent number).</t>
        </r>
      </text>
    </comment>
    <comment ref="A605" authorId="0" shapeId="0" xr:uid="{0E1B1C03-D03F-42D2-8F56-87D54706DF8C}">
      <text>
        <r>
          <rPr>
            <sz val="10"/>
            <rFont val="Arial"/>
            <family val="2"/>
          </rPr>
          <t>Mobile/Email matches a DIFFERENT name in LMS/Main file: 'Kumar Prasun'. Kept original name -- please verify manually (may be a shared/parent number).</t>
        </r>
      </text>
    </comment>
    <comment ref="A609" authorId="0" shapeId="0" xr:uid="{AC1AEA73-205E-4198-854B-B35D2557FB7F}">
      <text>
        <r>
          <rPr>
            <sz val="10"/>
            <rFont val="Arial"/>
            <family val="2"/>
          </rPr>
          <t>Mobile/Email matches a DIFFERENT name in LMS/Main file: 'Sunya Mishra'. Kept original name -- please verify manually (may be a shared/parent number).</t>
        </r>
      </text>
    </comment>
    <comment ref="A614" authorId="0" shapeId="0" xr:uid="{43F8BC4B-CC54-4623-BFB0-DDC34F3C4009}">
      <text>
        <r>
          <rPr>
            <sz val="10"/>
            <rFont val="Arial"/>
            <family val="2"/>
          </rPr>
          <t>Mobile/Email matches a DIFFERENT name in LMS/Main file: 'Soumya Deb'. Kept original name -- please verify manually (may be a shared/parent number).</t>
        </r>
      </text>
    </comment>
    <comment ref="A619" authorId="0" shapeId="0" xr:uid="{6DE9A6C7-3BD7-404F-B3BF-5304A24B0AB7}">
      <text>
        <r>
          <rPr>
            <sz val="10"/>
            <rFont val="Arial"/>
            <family val="2"/>
          </rPr>
          <t>Mobile/Email matches a DIFFERENT name in LMS/Main file: 'Rahul More'. Kept original name -- please verify manually (may be a shared/parent number).</t>
        </r>
      </text>
    </comment>
    <comment ref="A626" authorId="0" shapeId="0" xr:uid="{269D0C9F-2609-472C-B5C1-83C1A6B05CA1}">
      <text>
        <r>
          <rPr>
            <sz val="10"/>
            <rFont val="Arial"/>
            <family val="2"/>
          </rPr>
          <t>Mobile/Email matches a DIFFERENT name in LMS/Main file: 'Sudhansu Sahoo'. Kept original name -- please verify manually (may be a shared/parent number).</t>
        </r>
      </text>
    </comment>
    <comment ref="A628" authorId="0" shapeId="0" xr:uid="{C01F7032-6AAC-49FA-9353-5D48FEBB2F50}">
      <text>
        <r>
          <rPr>
            <sz val="10"/>
            <rFont val="Arial"/>
            <family val="2"/>
          </rPr>
          <t>Mobile/Email matches a DIFFERENT name in LMS/Main file: 'Jugal Sahoo'. Kept original name -- please verify manually (may be a shared/parent number).</t>
        </r>
      </text>
    </comment>
    <comment ref="A631" authorId="0" shapeId="0" xr:uid="{46D5E336-810A-4DD9-AD7F-C5C93B4AC6D4}">
      <text>
        <r>
          <rPr>
            <sz val="10"/>
            <rFont val="Arial"/>
            <family val="2"/>
          </rPr>
          <t>Mobile/Email matches a DIFFERENT name in LMS/Main file: 'Pabitra Sahoo'. Kept original name -- please verify manually (may be a shared/parent number).</t>
        </r>
      </text>
    </comment>
    <comment ref="A634" authorId="0" shapeId="0" xr:uid="{204E03D8-09A6-4321-A966-CD6E43853F8D}">
      <text>
        <r>
          <rPr>
            <sz val="10"/>
            <rFont val="Arial"/>
            <family val="2"/>
          </rPr>
          <t>Mobile/Email matches a DIFFERENT name in LMS/Main file: 'Pradeep Srinivasan'. Kept original name -- please verify manually (may be a shared/parent number).</t>
        </r>
      </text>
    </comment>
    <comment ref="A637" authorId="0" shapeId="0" xr:uid="{10853477-3E2A-43DE-AA40-CCC9A8F0C4DE}">
      <text>
        <r>
          <rPr>
            <sz val="10"/>
            <rFont val="Arial"/>
            <family val="2"/>
          </rPr>
          <t>Mobile/Email matches a DIFFERENT name in LMS/Main file: 'Ashish Singh'. Kept original name -- please verify manually (may be a shared/parent number).</t>
        </r>
      </text>
    </comment>
    <comment ref="A639" authorId="0" shapeId="0" xr:uid="{7434AC18-661B-40BD-8C40-808A7AE8B160}">
      <text>
        <r>
          <rPr>
            <sz val="10"/>
            <rFont val="Arial"/>
            <family val="2"/>
          </rPr>
          <t>Mobile/Email matches a DIFFERENT name in LMS/Main file: 'Sunil Parida'. Kept original name -- please verify manually (may be a shared/parent number).</t>
        </r>
      </text>
    </comment>
    <comment ref="A640" authorId="0" shapeId="0" xr:uid="{347D9C1B-20E3-45E9-A6DF-7B0EC80FD38F}">
      <text>
        <r>
          <rPr>
            <sz val="10"/>
            <rFont val="Arial"/>
            <family val="2"/>
          </rPr>
          <t>Mobile/Email matches a DIFFERENT name in LMS/Main file: 'Sravan Kumar'. Kept original name -- please verify manually (may be a shared/parent number).</t>
        </r>
      </text>
    </comment>
    <comment ref="A641" authorId="0" shapeId="0" xr:uid="{2603DAF6-92DC-4242-A3E2-7BFCA6A5A12F}">
      <text>
        <r>
          <rPr>
            <sz val="10"/>
            <rFont val="Arial"/>
            <family val="2"/>
          </rPr>
          <t>Mobile/Email matches a DIFFERENT name in LMS/Main file: 'Jugal Sahoo'. Kept original name -- please verify manually (may be a shared/parent number).</t>
        </r>
      </text>
    </comment>
    <comment ref="A642" authorId="0" shapeId="0" xr:uid="{BDAD748B-4A75-4C28-AE82-820565AAE701}">
      <text>
        <r>
          <rPr>
            <sz val="10"/>
            <rFont val="Arial"/>
            <family val="2"/>
          </rPr>
          <t>Mobile/Email matches a DIFFERENT name in LMS/Main file: 'Pragya Gaur'. Kept original name -- please verify manually (may be a shared/parent number).</t>
        </r>
      </text>
    </comment>
    <comment ref="A647" authorId="0" shapeId="0" xr:uid="{3352327D-58BA-442C-AC4E-035B5868F431}">
      <text>
        <r>
          <rPr>
            <sz val="10"/>
            <rFont val="Arial"/>
            <family val="2"/>
          </rPr>
          <t>Mobile/Email matches a DIFFERENT name in LMS/Main file: 'Abinash Sahoo'. Kept original name -- please verify manually (may be a shared/parent number).</t>
        </r>
      </text>
    </comment>
    <comment ref="A648" authorId="0" shapeId="0" xr:uid="{2E5AC082-A9FF-4C67-8EFC-F1E39CEA4B9B}">
      <text>
        <r>
          <rPr>
            <sz val="10"/>
            <rFont val="Arial"/>
            <family val="2"/>
          </rPr>
          <t>Mobile/Email matches a DIFFERENT name in LMS/Main file: 'Santi Sahoo'. Kept original name -- please verify manually (may be a shared/parent number).</t>
        </r>
      </text>
    </comment>
    <comment ref="A650" authorId="0" shapeId="0" xr:uid="{31D97364-0F02-4CD2-BCCA-88578B853426}">
      <text>
        <r>
          <rPr>
            <sz val="10"/>
            <rFont val="Arial"/>
            <family val="2"/>
          </rPr>
          <t>Mobile/Email matches a DIFFERENT name in LMS/Main file: 'Chandan Biswal'. Kept original name -- please verify manually (may be a shared/parent number).</t>
        </r>
      </text>
    </comment>
    <comment ref="A657" authorId="0" shapeId="0" xr:uid="{3E3D6060-AD2C-42D5-850A-EE736BE65E18}">
      <text>
        <r>
          <rPr>
            <sz val="10"/>
            <rFont val="Arial"/>
            <family val="2"/>
          </rPr>
          <t>Mobile/Email matches a DIFFERENT name in LMS/Main file: 'Rishika M'. Kept original name -- please verify manually (may be a shared/parent number).</t>
        </r>
      </text>
    </comment>
    <comment ref="A660" authorId="0" shapeId="0" xr:uid="{E83BA895-537B-4DE9-B938-1727A1825629}">
      <text>
        <r>
          <rPr>
            <sz val="10"/>
            <rFont val="Arial"/>
            <family val="2"/>
          </rPr>
          <t>Mobile/Email matches a DIFFERENT name in LMS/Main file: 'Snehasish Behera'. Kept original name -- please verify manually (may be a shared/parent number).</t>
        </r>
      </text>
    </comment>
    <comment ref="A662" authorId="0" shapeId="0" xr:uid="{36BDB304-B47A-4034-B82C-7FBF955BE6B7}">
      <text>
        <r>
          <rPr>
            <sz val="10"/>
            <rFont val="Arial"/>
            <family val="2"/>
          </rPr>
          <t>Mobile/Email matches a DIFFERENT name in LMS/Main file: 'Bitu Jena'. Kept original name -- please verify manually (may be a shared/parent number).</t>
        </r>
      </text>
    </comment>
    <comment ref="A664" authorId="0" shapeId="0" xr:uid="{8F18B03B-FF95-4278-91E5-C67C985321FE}">
      <text>
        <r>
          <rPr>
            <sz val="10"/>
            <rFont val="Arial"/>
            <family val="2"/>
          </rPr>
          <t>Mobile/Email matches a DIFFERENT name in LMS/Main file: 'Shubham Pradhan'. Kept original name -- please verify manually (may be a shared/parent number).</t>
        </r>
      </text>
    </comment>
    <comment ref="A672" authorId="0" shapeId="0" xr:uid="{BF458D99-A50B-421C-BB8B-216D05BDF14F}">
      <text>
        <r>
          <rPr>
            <sz val="10"/>
            <rFont val="Arial"/>
            <family val="2"/>
          </rPr>
          <t>Mobile/Email matches a DIFFERENT name in LMS/Main file: 'Soundar Soundar'. Kept original name -- please verify manually (may be a shared/parent number).</t>
        </r>
      </text>
    </comment>
    <comment ref="A673" authorId="0" shapeId="0" xr:uid="{70CB7A53-0E81-4497-8BB4-0FF2ED155154}">
      <text>
        <r>
          <rPr>
            <sz val="10"/>
            <rFont val="Arial"/>
            <family val="2"/>
          </rPr>
          <t>Mobile/Email matches a DIFFERENT name in LMS/Main file: 'Jahnvi Vyas'. Kept original name -- please verify manually (may be a shared/parent number).</t>
        </r>
      </text>
    </comment>
    <comment ref="A676" authorId="0" shapeId="0" xr:uid="{AB41A1E3-512E-4851-82F9-E834892A6015}">
      <text>
        <r>
          <rPr>
            <sz val="10"/>
            <rFont val="Arial"/>
            <family val="2"/>
          </rPr>
          <t>Mobile/Email matches a DIFFERENT name in LMS/Main file: 'Shiba Sahoo'. Kept original name -- please verify manually (may be a shared/parent number).</t>
        </r>
      </text>
    </comment>
    <comment ref="A684" authorId="0" shapeId="0" xr:uid="{497CFDA4-1FD0-4BC4-A540-AFAD20E7949E}">
      <text>
        <r>
          <rPr>
            <sz val="10"/>
            <rFont val="Arial"/>
            <family val="2"/>
          </rPr>
          <t>Mobile/Email matches a DIFFERENT name in LMS/Main file: 'Shiba Sahoo'. Kept original name -- please verify manually (may be a shared/parent number).</t>
        </r>
      </text>
    </comment>
    <comment ref="A694" authorId="0" shapeId="0" xr:uid="{AB3AE14D-8F76-4E90-9ED8-6BC733622D29}">
      <text>
        <r>
          <rPr>
            <sz val="10"/>
            <rFont val="Arial"/>
            <family val="2"/>
          </rPr>
          <t>Mobile/Email matches a DIFFERENT name in LMS/Main file: 'Bishnu Kundu'. Kept original name -- please verify manually (may be a shared/parent number).</t>
        </r>
      </text>
    </comment>
    <comment ref="A699" authorId="0" shapeId="0" xr:uid="{18D13BAA-3F33-4B82-AF14-B49EB742CE99}">
      <text>
        <r>
          <rPr>
            <sz val="10"/>
            <rFont val="Arial"/>
            <family val="2"/>
          </rPr>
          <t>Mobile/Email matches a DIFFERENT name in LMS/Main file: 'Pabitra Sahoo'. Kept original name -- please verify manually (may be a shared/parent number).</t>
        </r>
      </text>
    </comment>
    <comment ref="A701" authorId="0" shapeId="0" xr:uid="{71752EC9-02F3-475C-BF5B-C2461C708CA6}">
      <text>
        <r>
          <rPr>
            <sz val="10"/>
            <rFont val="Arial"/>
            <family val="2"/>
          </rPr>
          <t>Mobile/Email matches a DIFFERENT name in LMS/Main file: 'S. Mahalakshmi'. Kept original name -- please verify manually (may be a shared/parent number).</t>
        </r>
      </text>
    </comment>
    <comment ref="A704" authorId="0" shapeId="0" xr:uid="{A05DF835-F1B4-4982-B3E7-AF841DCFE2E6}">
      <text>
        <r>
          <rPr>
            <sz val="10"/>
            <rFont val="Arial"/>
            <family val="2"/>
          </rPr>
          <t>Mobile/Email matches a DIFFERENT name in LMS/Main file: 'Pabitra Sahoo'. Kept original name -- please verify manually (may be a shared/parent number).</t>
        </r>
      </text>
    </comment>
    <comment ref="A708" authorId="0" shapeId="0" xr:uid="{072B116D-5B3A-408A-81D9-90129A63C3FF}">
      <text>
        <r>
          <rPr>
            <sz val="10"/>
            <rFont val="Arial"/>
            <family val="2"/>
          </rPr>
          <t>Mobile/Email matches a DIFFERENT name in LMS/Main file: 'Nihar Nayak'. Kept original name -- please verify manually (may be a shared/parent number).</t>
        </r>
      </text>
    </comment>
    <comment ref="A709" authorId="0" shapeId="0" xr:uid="{5B76F285-0855-4B77-9340-12EE6F7C5BC4}">
      <text>
        <r>
          <rPr>
            <sz val="10"/>
            <rFont val="Arial"/>
            <family val="2"/>
          </rPr>
          <t>Mobile/Email matches a DIFFERENT name in LMS/Main file: 'Sravan Kumar'. Kept original name -- please verify manually (may be a shared/parent number).</t>
        </r>
      </text>
    </comment>
    <comment ref="A716" authorId="0" shapeId="0" xr:uid="{D7332016-0924-49BB-826B-0C84ED796CF3}">
      <text>
        <r>
          <rPr>
            <sz val="10"/>
            <rFont val="Arial"/>
            <family val="2"/>
          </rPr>
          <t>Mobile/Email matches a DIFFERENT name in LMS/Main file: 'Jyoti Rout'. Kept original name -- please verify manually (may be a shared/parent number).</t>
        </r>
      </text>
    </comment>
    <comment ref="A717" authorId="0" shapeId="0" xr:uid="{9F5E7CDC-42FA-440F-99FB-2051E28933DE}">
      <text>
        <r>
          <rPr>
            <sz val="10"/>
            <rFont val="Arial"/>
            <family val="2"/>
          </rPr>
          <t>Mobile/Email matches a DIFFERENT name in LMS/Main file: 'Manu Manu'. Kept original name -- please verify manually (may be a shared/parent number).</t>
        </r>
      </text>
    </comment>
    <comment ref="A724" authorId="0" shapeId="0" xr:uid="{4036EA19-9D14-4019-B6FA-444DE9D4E982}">
      <text>
        <r>
          <rPr>
            <sz val="10"/>
            <rFont val="Arial"/>
            <family val="2"/>
          </rPr>
          <t>Mobile/Email matches a DIFFERENT name in LMS/Main file: 'Soundar Soundar'. Kept original name -- please verify manually (may be a shared/parent number).</t>
        </r>
      </text>
    </comment>
    <comment ref="A730" authorId="0" shapeId="0" xr:uid="{214A53F7-E3F4-4AC2-84CE-0A11495CB6DC}">
      <text>
        <r>
          <rPr>
            <sz val="10"/>
            <rFont val="Arial"/>
            <family val="2"/>
          </rPr>
          <t>Mobile/Email matches a DIFFERENT name in LMS/Main file: 'Abinash Sahoo'. Kept original name -- please verify manually (may be a shared/parent number).</t>
        </r>
      </text>
    </comment>
    <comment ref="A733" authorId="0" shapeId="0" xr:uid="{39C4F1C0-17BD-4466-862C-658BA899A789}">
      <text>
        <r>
          <rPr>
            <sz val="10"/>
            <rFont val="Arial"/>
            <family val="2"/>
          </rPr>
          <t>Mobile/Email matches a DIFFERENT name in LMS/Main file: 'Bishal Badu'. Kept original name -- please verify manually (may be a shared/parent number).</t>
        </r>
      </text>
    </comment>
    <comment ref="A734" authorId="0" shapeId="0" xr:uid="{536B0F8A-1FCB-4575-926F-21428B225C24}">
      <text>
        <r>
          <rPr>
            <sz val="10"/>
            <rFont val="Arial"/>
            <family val="2"/>
          </rPr>
          <t>Mobile/Email matches a DIFFERENT name in LMS/Main file: 'Indla Omkar Yadav'. Kept original name -- please verify manually (may be a shared/parent number).</t>
        </r>
      </text>
    </comment>
    <comment ref="A736" authorId="0" shapeId="0" xr:uid="{1F736AC5-6CB3-4463-B64C-32D52BDDED83}">
      <text>
        <r>
          <rPr>
            <sz val="10"/>
            <rFont val="Arial"/>
            <family val="2"/>
          </rPr>
          <t>Mobile/Email matches a DIFFERENT name in LMS/Main file: 'Bishal Badu'. Kept original name -- please verify manually (may be a shared/parent number).</t>
        </r>
      </text>
    </comment>
    <comment ref="A745" authorId="0" shapeId="0" xr:uid="{1D68C273-85D0-45FD-AE4D-679811D66A52}">
      <text>
        <r>
          <rPr>
            <sz val="10"/>
            <rFont val="Arial"/>
            <family val="2"/>
          </rPr>
          <t>Mobile/Email matches a DIFFERENT name in LMS/Main file: 'Saumya Pradhan'. Kept original name -- please verify manually (may be a shared/parent number).</t>
        </r>
      </text>
    </comment>
    <comment ref="A746" authorId="0" shapeId="0" xr:uid="{6186A8A6-6B22-471E-B330-AA2AE22D3BFE}">
      <text>
        <r>
          <rPr>
            <sz val="10"/>
            <rFont val="Arial"/>
            <family val="2"/>
          </rPr>
          <t>Mobile/Email matches a DIFFERENT name in LMS/Main file: 'Mrutyunjay Samal'. Kept original name -- please verify manually (may be a shared/parent number).</t>
        </r>
      </text>
    </comment>
    <comment ref="A749" authorId="0" shapeId="0" xr:uid="{0C90D231-645A-4C0A-9524-EC7EF0B5EF40}">
      <text>
        <r>
          <rPr>
            <sz val="10"/>
            <rFont val="Arial"/>
            <family val="2"/>
          </rPr>
          <t>Mobile/Email matches a DIFFERENT name in LMS/Main file: 'Bishal Badu'. Kept original name -- please verify manually (may be a shared/parent number).</t>
        </r>
      </text>
    </comment>
    <comment ref="A750" authorId="0" shapeId="0" xr:uid="{621873D1-4810-4C1E-9A03-D31080E60380}">
      <text>
        <r>
          <rPr>
            <sz val="10"/>
            <rFont val="Arial"/>
            <family val="2"/>
          </rPr>
          <t>Mobile/Email matches a DIFFERENT name in LMS/Main file: 'Bishwajit Harichandan'. Kept original name -- please verify manually (may be a shared/parent number).</t>
        </r>
      </text>
    </comment>
    <comment ref="A758" authorId="0" shapeId="0" xr:uid="{AE3045E6-CEA8-412F-B97B-B0BDECA91281}">
      <text>
        <r>
          <rPr>
            <sz val="10"/>
            <rFont val="Arial"/>
            <family val="2"/>
          </rPr>
          <t>Mobile/Email matches a DIFFERENT name in LMS/Main file: 'Sudhansu Sahoo'. Kept original name -- please verify manually (may be a shared/parent number).</t>
        </r>
      </text>
    </comment>
    <comment ref="A760" authorId="0" shapeId="0" xr:uid="{B915983F-6CFB-4E20-99B8-FAF651B74297}">
      <text>
        <r>
          <rPr>
            <sz val="10"/>
            <rFont val="Arial"/>
            <family val="2"/>
          </rPr>
          <t>Mobile/Email matches a DIFFERENT name in LMS/Main file: 'Prem Kumar'. Kept original name -- please verify manually (may be a shared/parent number).</t>
        </r>
      </text>
    </comment>
    <comment ref="A761" authorId="0" shapeId="0" xr:uid="{6B09AAA0-C6E9-4AFC-8259-47A075C34CA2}">
      <text>
        <r>
          <rPr>
            <sz val="10"/>
            <rFont val="Arial"/>
            <family val="2"/>
          </rPr>
          <t>Mobile/Email matches a DIFFERENT name in LMS/Main file: 'Siddhant Nagar'. Kept original name -- please verify manually (may be a shared/parent number).</t>
        </r>
      </text>
    </comment>
    <comment ref="A771" authorId="0" shapeId="0" xr:uid="{75326995-D851-4723-9116-E49D9C8F3FB8}">
      <text>
        <r>
          <rPr>
            <sz val="10"/>
            <rFont val="Arial"/>
            <family val="2"/>
          </rPr>
          <t>Mobile/Email matches a DIFFERENT name in LMS/Main file: 'Amandeep Sandher'. Kept original name -- please verify manually (may be a shared/parent number).</t>
        </r>
      </text>
    </comment>
    <comment ref="A773" authorId="0" shapeId="0" xr:uid="{66D8B804-D94B-4062-9AC4-FC07C678B431}">
      <text>
        <r>
          <rPr>
            <sz val="10"/>
            <rFont val="Arial"/>
            <family val="2"/>
          </rPr>
          <t>Mobile/Email matches a DIFFERENT name in LMS/Main file: 'Aditya Sahu'. Kept original name -- please verify manually (may be a shared/parent number).</t>
        </r>
      </text>
    </comment>
    <comment ref="A777" authorId="0" shapeId="0" xr:uid="{51D78069-2CA8-4211-A7A1-A4FBC1DB7932}">
      <text>
        <r>
          <rPr>
            <sz val="10"/>
            <rFont val="Arial"/>
            <family val="2"/>
          </rPr>
          <t>Mobile/Email matches a DIFFERENT name in LMS/Main file: 'Pankaj Shahi'. Kept original name -- please verify manually (may be a shared/parent number).</t>
        </r>
      </text>
    </comment>
    <comment ref="A779" authorId="0" shapeId="0" xr:uid="{D6294496-AB2F-4BA1-A0B9-B61BBF0F2AEB}">
      <text>
        <r>
          <rPr>
            <sz val="10"/>
            <rFont val="Arial"/>
            <family val="2"/>
          </rPr>
          <t>Mobile/Email matches a DIFFERENT name in LMS/Main file: 'Anuradhaanu Anuradhaanu'. Kept original name -- please verify manually (may be a shared/parent number).</t>
        </r>
      </text>
    </comment>
    <comment ref="A780" authorId="0" shapeId="0" xr:uid="{3AA223E2-1A01-414D-B56E-AA465F2F34B0}">
      <text>
        <r>
          <rPr>
            <sz val="10"/>
            <rFont val="Arial"/>
            <family val="2"/>
          </rPr>
          <t>Mobile/Email matches a DIFFERENT name in LMS/Main file: 'Pragya Gaur'. Kept original name -- please verify manually (may be a shared/parent number).</t>
        </r>
      </text>
    </comment>
    <comment ref="A788" authorId="0" shapeId="0" xr:uid="{A843CC09-F8CF-4F36-A59F-2510A787E297}">
      <text>
        <r>
          <rPr>
            <sz val="10"/>
            <rFont val="Arial"/>
            <family val="2"/>
          </rPr>
          <t>Mobile/Email matches a DIFFERENT name in LMS/Main file: 'Anuradhaanu Anuradhaanu'. Kept original name -- please verify manually (may be a shared/parent number).</t>
        </r>
      </text>
    </comment>
    <comment ref="A789" authorId="0" shapeId="0" xr:uid="{D7FA9060-F610-4F88-93FD-E5E6ED3DBFF0}">
      <text>
        <r>
          <rPr>
            <sz val="10"/>
            <rFont val="Arial"/>
            <family val="2"/>
          </rPr>
          <t>Mobile/Email matches a DIFFERENT name in LMS/Main file: 'T Kumar'. Kept original name -- please verify manually (may be a shared/parent number).</t>
        </r>
      </text>
    </comment>
    <comment ref="A790" authorId="0" shapeId="0" xr:uid="{CF28DB98-B347-4C29-9269-AC9EBBF03E3E}">
      <text>
        <r>
          <rPr>
            <sz val="10"/>
            <rFont val="Arial"/>
            <family val="2"/>
          </rPr>
          <t>Mobile/Email matches a DIFFERENT name in LMS/Main file: 'Soumya Deb'. Kept original name -- please verify manually (may be a shared/parent number).</t>
        </r>
      </text>
    </comment>
    <comment ref="A791" authorId="0" shapeId="0" xr:uid="{4694E43E-EFF8-4403-9235-34EA225FF90D}">
      <text>
        <r>
          <rPr>
            <sz val="10"/>
            <rFont val="Arial"/>
            <family val="2"/>
          </rPr>
          <t>Mobile/Email matches a DIFFERENT name in LMS/Main file: 'Subham Mantry'. Kept original name -- please verify manually (may be a shared/parent number).</t>
        </r>
      </text>
    </comment>
    <comment ref="A795" authorId="0" shapeId="0" xr:uid="{FD97EDE6-7B35-490F-83FF-B26FAEED3E21}">
      <text>
        <r>
          <rPr>
            <sz val="10"/>
            <rFont val="Arial"/>
            <family val="2"/>
          </rPr>
          <t>Mobile/Email matches a DIFFERENT name in LMS/Main file: 'Jahnvi Vyas'. Kept original name -- please verify manually (may be a shared/parent number).</t>
        </r>
      </text>
    </comment>
    <comment ref="A799" authorId="0" shapeId="0" xr:uid="{256AB9D3-4D84-4BE0-9258-9E53AFFCFD40}">
      <text>
        <r>
          <rPr>
            <sz val="10"/>
            <rFont val="Arial"/>
            <family val="2"/>
          </rPr>
          <t>Mobile/Email matches a DIFFERENT name in LMS/Main file: 'Chaitanya Patidar'. Kept original name -- please verify manually (may be a shared/parent number).</t>
        </r>
      </text>
    </comment>
    <comment ref="A801" authorId="0" shapeId="0" xr:uid="{3481AEF5-4962-441A-A968-7D20BEF8F129}">
      <text>
        <r>
          <rPr>
            <sz val="10"/>
            <rFont val="Arial"/>
            <family val="2"/>
          </rPr>
          <t>Mobile/Email matches a DIFFERENT name in LMS/Main file: 'K Divya'. Kept original name -- please verify manually (may be a shared/parent number).</t>
        </r>
      </text>
    </comment>
    <comment ref="A804" authorId="0" shapeId="0" xr:uid="{8C885332-513D-4E6B-AAF6-C7D7EACEEC9E}">
      <text>
        <r>
          <rPr>
            <sz val="10"/>
            <rFont val="Arial"/>
            <family val="2"/>
          </rPr>
          <t>Mobile/Email matches a DIFFERENT name in LMS/Main file: 'Snehasish Behera'. Kept original name -- please verify manually (may be a shared/parent number).</t>
        </r>
      </text>
    </comment>
    <comment ref="A813" authorId="0" shapeId="0" xr:uid="{19A2BE4C-4B09-49AD-8C42-DC0176594713}">
      <text>
        <r>
          <rPr>
            <sz val="10"/>
            <rFont val="Arial"/>
            <family val="2"/>
          </rPr>
          <t>Mobile/Email matches a DIFFERENT name in LMS/Main file: 'Tushar Jena'. Kept original name -- please verify manually (may be a shared/parent number).</t>
        </r>
      </text>
    </comment>
    <comment ref="A815" authorId="0" shapeId="0" xr:uid="{F6B2BE04-7318-412A-9515-A9E65B7C2971}">
      <text>
        <r>
          <rPr>
            <sz val="10"/>
            <rFont val="Arial"/>
            <family val="2"/>
          </rPr>
          <t>Mobile/Email matches a DIFFERENT name in LMS/Main file: 'Monalisha Jena'. Kept original name -- please verify manually (may be a shared/parent number).</t>
        </r>
      </text>
    </comment>
    <comment ref="A820" authorId="0" shapeId="0" xr:uid="{59304E22-FE82-4F2C-B2AC-388774072275}">
      <text>
        <r>
          <rPr>
            <sz val="10"/>
            <rFont val="Arial"/>
            <family val="2"/>
          </rPr>
          <t>Mobile/Email matches a DIFFERENT name in LMS/Main file: 'Soundar Soundar'. Kept original name -- please verify manually (may be a shared/parent number).</t>
        </r>
      </text>
    </comment>
    <comment ref="A828" authorId="0" shapeId="0" xr:uid="{B8B44343-7C4A-468E-9DD6-B6898B90D8A5}">
      <text>
        <r>
          <rPr>
            <sz val="10"/>
            <rFont val="Arial"/>
            <family val="2"/>
          </rPr>
          <t>Mobile/Email matches a DIFFERENT name in LMS/Main file: 'Bindiya Samantray'. Kept original name -- please verify manually (may be a shared/parent number).</t>
        </r>
      </text>
    </comment>
    <comment ref="A830" authorId="0" shapeId="0" xr:uid="{E5747CFB-E317-4B2C-BEA4-C0B33B3F74EF}">
      <text>
        <r>
          <rPr>
            <sz val="10"/>
            <rFont val="Arial"/>
            <family val="2"/>
          </rPr>
          <t>Mobile/Email matches a DIFFERENT name in LMS/Main file: 'Manu Manu'. Kept original name -- please verify manually (may be a shared/parent number).</t>
        </r>
      </text>
    </comment>
    <comment ref="A840" authorId="0" shapeId="0" xr:uid="{F985F655-4192-4872-B420-508CCE3310DA}">
      <text>
        <r>
          <rPr>
            <sz val="10"/>
            <rFont val="Arial"/>
            <family val="2"/>
          </rPr>
          <t>Mobile/Email matches a DIFFERENT name in LMS/Main file: 'Bitu Jena'. Kept original name -- please verify manually (may be a shared/parent number).</t>
        </r>
      </text>
    </comment>
    <comment ref="A841" authorId="0" shapeId="0" xr:uid="{79B7CE94-6E75-4ED2-98BD-D221DD3DE464}">
      <text>
        <r>
          <rPr>
            <sz val="10"/>
            <rFont val="Arial"/>
            <family val="2"/>
          </rPr>
          <t>Mobile/Email matches a DIFFERENT name in LMS/Main file: 'S. Mahalakshmi'. Kept original name -- please verify manually (may be a shared/parent number).</t>
        </r>
      </text>
    </comment>
    <comment ref="A842" authorId="0" shapeId="0" xr:uid="{C3332262-256E-410A-8F8A-C79A1F175B3D}">
      <text>
        <r>
          <rPr>
            <sz val="10"/>
            <rFont val="Arial"/>
            <family val="2"/>
          </rPr>
          <t>Mobile/Email matches a DIFFERENT name in LMS/Main file: 'Rakesh Kumar Surendra'. Kept original name -- please verify manually (may be a shared/parent number).</t>
        </r>
      </text>
    </comment>
    <comment ref="A846" authorId="0" shapeId="0" xr:uid="{3309AB26-0166-496B-A6B7-37CAAF781FDE}">
      <text>
        <r>
          <rPr>
            <sz val="10"/>
            <rFont val="Arial"/>
            <family val="2"/>
          </rPr>
          <t>Mobile/Email matches a DIFFERENT name in LMS/Main file: 'Divyansh Singh'. Kept original name -- please verify manually (may be a shared/parent number).</t>
        </r>
      </text>
    </comment>
    <comment ref="A848" authorId="0" shapeId="0" xr:uid="{39B99AAC-B70D-4C69-8A35-EF6C9E4781E1}">
      <text>
        <r>
          <rPr>
            <sz val="10"/>
            <rFont val="Arial"/>
            <family val="2"/>
          </rPr>
          <t>Mobile/Email matches a DIFFERENT name in LMS/Main file: 'Tushar Jena'. Kept original name -- please verify manually (may be a shared/parent number).</t>
        </r>
      </text>
    </comment>
    <comment ref="A852" authorId="0" shapeId="0" xr:uid="{C4F76C3C-717C-4A69-A03B-8AFCD6D2D6B4}">
      <text>
        <r>
          <rPr>
            <sz val="10"/>
            <rFont val="Arial"/>
            <family val="2"/>
          </rPr>
          <t>Mobile/Email matches a DIFFERENT name in LMS/Main file: 'Jugal Sahoo'. Kept original name -- please verify manually (may be a shared/parent number).</t>
        </r>
      </text>
    </comment>
    <comment ref="A855" authorId="0" shapeId="0" xr:uid="{F5424054-567F-4328-ACC8-D2885E27860F}">
      <text>
        <r>
          <rPr>
            <sz val="10"/>
            <rFont val="Arial"/>
            <family val="2"/>
          </rPr>
          <t>Mobile/Email matches a DIFFERENT name in LMS/Main file: 'Bharat Kumawat Kumawat'. Kept original name -- please verify manually (may be a shared/parent number).</t>
        </r>
      </text>
    </comment>
    <comment ref="A862" authorId="0" shapeId="0" xr:uid="{5A93CDEF-DCB1-4BF4-9247-54A99E93C674}">
      <text>
        <r>
          <rPr>
            <sz val="10"/>
            <rFont val="Arial"/>
            <family val="2"/>
          </rPr>
          <t>Mobile/Email matches a DIFFERENT name in LMS/Main file: 'Amandeep Sandher'. Kept original name -- please verify manually (may be a shared/parent number).</t>
        </r>
      </text>
    </comment>
    <comment ref="A871" authorId="0" shapeId="0" xr:uid="{256E59A0-32DC-4FCA-9EAB-2CF1117E0252}">
      <text>
        <r>
          <rPr>
            <sz val="10"/>
            <rFont val="Arial"/>
            <family val="2"/>
          </rPr>
          <t>Mobile/Email matches a DIFFERENT name in LMS/Main file: 'Jeeban Jena'. Kept original name -- please verify manually (may be a shared/parent number).</t>
        </r>
      </text>
    </comment>
    <comment ref="A884" authorId="0" shapeId="0" xr:uid="{E2FF54AB-AD6D-43D3-B843-71F7D600EC5D}">
      <text>
        <r>
          <rPr>
            <sz val="10"/>
            <rFont val="Arial"/>
            <family val="2"/>
          </rPr>
          <t>Exact duplicate record (same name, mobile, email, fee, date) also appears in row(s): [894]. NOT deleted automatically - review and remove manually if confirmed.</t>
        </r>
      </text>
    </comment>
    <comment ref="A886" authorId="0" shapeId="0" xr:uid="{7E7CAC17-1198-441F-8A07-CE8AA5D73772}">
      <text>
        <r>
          <rPr>
            <sz val="10"/>
            <rFont val="Arial"/>
            <family val="2"/>
          </rPr>
          <t>Exact duplicate record (same name, mobile, email, fee, date) also appears in row(s): [892]. NOT deleted automatically - review and remove manually if confirmed.</t>
        </r>
      </text>
    </comment>
    <comment ref="A889" authorId="0" shapeId="0" xr:uid="{CA72AAB2-564A-4E88-91FD-76DA03C58CDC}">
      <text>
        <r>
          <rPr>
            <sz val="10"/>
            <rFont val="Arial"/>
            <family val="2"/>
          </rPr>
          <t>Mobile/Email matches a DIFFERENT name in LMS/Main file: 'Saumya Pradhan'. Kept original name -- please verify manually (may be a shared/parent number).</t>
        </r>
      </text>
    </comment>
    <comment ref="A890" authorId="0" shapeId="0" xr:uid="{5F9AAC30-9B43-4A30-A1C8-589D2DC29AF7}">
      <text>
        <r>
          <rPr>
            <sz val="10"/>
            <rFont val="Arial"/>
            <family val="2"/>
          </rPr>
          <t>Mobile/Email matches a DIFFERENT name in LMS/Main file: 'Mihir Das'. Kept original name -- please verify manually (may be a shared/parent number).</t>
        </r>
      </text>
    </comment>
    <comment ref="A893" authorId="0" shapeId="0" xr:uid="{12714BDC-9A19-4E5B-A17D-65F5B0C642A0}">
      <text>
        <r>
          <rPr>
            <sz val="10"/>
            <rFont val="Arial"/>
            <family val="2"/>
          </rPr>
          <t>Mobile/Email matches a DIFFERENT name in LMS/Main file: 'Jeeban Jena'. Kept original name -- please verify manually (may be a shared/parent number).</t>
        </r>
      </text>
    </comment>
    <comment ref="A900" authorId="0" shapeId="0" xr:uid="{FC7CC545-1DA0-4387-A677-9860B5A03FEE}">
      <text>
        <r>
          <rPr>
            <sz val="10"/>
            <rFont val="Arial"/>
            <family val="2"/>
          </rPr>
          <t>Mobile/Email matches a DIFFERENT name in LMS/Main file: 'Aditya Sahu'. Kept original name -- please verify manually (may be a shared/parent number).</t>
        </r>
      </text>
    </comment>
    <comment ref="A912" authorId="0" shapeId="0" xr:uid="{9464B3B9-2192-4516-942C-4D999B943299}">
      <text>
        <r>
          <rPr>
            <sz val="10"/>
            <rFont val="Arial"/>
            <family val="2"/>
          </rPr>
          <t>Mobile/Email matches a DIFFERENT name in LMS/Main file: 'Naresh Naresh'. Kept original name -- please verify manually (may be a shared/parent number).</t>
        </r>
      </text>
    </comment>
    <comment ref="A914" authorId="0" shapeId="0" xr:uid="{0FDD222C-664B-48F4-A8CF-42A2CA474DA7}">
      <text>
        <r>
          <rPr>
            <sz val="10"/>
            <rFont val="Arial"/>
            <family val="2"/>
          </rPr>
          <t>Mobile/Email matches a DIFFERENT name in LMS/Main file: 'Anuradhaanu Anuradhaanu'. Kept original name -- please verify manually (may be a shared/parent number).</t>
        </r>
      </text>
    </comment>
    <comment ref="A915" authorId="0" shapeId="0" xr:uid="{B7223BB9-8FF9-4533-81B2-A662B6B57852}">
      <text>
        <r>
          <rPr>
            <sz val="10"/>
            <rFont val="Arial"/>
            <family val="2"/>
          </rPr>
          <t>Mobile/Email matches a DIFFERENT name in LMS/Main file: 'T Kumar'. Kept original name -- please verify manually (may be a shared/parent number).</t>
        </r>
      </text>
    </comment>
    <comment ref="A922" authorId="0" shapeId="0" xr:uid="{74034D68-C45D-46D1-8F9C-3EDA48EC7F6C}">
      <text>
        <r>
          <rPr>
            <sz val="10"/>
            <rFont val="Arial"/>
            <family val="2"/>
          </rPr>
          <t>Mobile/Email matches a DIFFERENT name in LMS/Main file: 'Bitu Jena'. Kept original name -- please verify manually (may be a shared/parent number).</t>
        </r>
      </text>
    </comment>
    <comment ref="A923" authorId="0" shapeId="0" xr:uid="{EACC473A-DB55-425B-9FE6-DCE8A3CDCE43}">
      <text>
        <r>
          <rPr>
            <sz val="10"/>
            <rFont val="Arial"/>
            <family val="2"/>
          </rPr>
          <t>Mobile/Email matches a DIFFERENT name in LMS/Main file: 'Shivakumar Mv'. Kept original name -- please verify manually (may be a shared/parent number).</t>
        </r>
      </text>
    </comment>
    <comment ref="A924" authorId="0" shapeId="0" xr:uid="{49566947-A0EB-4518-8F40-D1EDC2246B9F}">
      <text>
        <r>
          <rPr>
            <sz val="10"/>
            <rFont val="Arial"/>
            <family val="2"/>
          </rPr>
          <t>Mobile/Email matches a DIFFERENT name in LMS/Main file: 'Anuradhaanu Anuradhaanu'. Kept original name -- please verify manually (may be a shared/parent number).</t>
        </r>
      </text>
    </comment>
    <comment ref="A931" authorId="0" shapeId="0" xr:uid="{CC21E41B-41FF-4062-88EE-BA7B5AC7283A}">
      <text>
        <r>
          <rPr>
            <sz val="10"/>
            <rFont val="Arial"/>
            <family val="2"/>
          </rPr>
          <t>Mobile/Email matches a DIFFERENT name in LMS/Main file: 'Sunil Parida'. Kept original name -- please verify manually (may be a shared/parent number).</t>
        </r>
      </text>
    </comment>
    <comment ref="A934" authorId="0" shapeId="0" xr:uid="{C4BD8149-2D97-411E-BA07-54724D2D6106}">
      <text>
        <r>
          <rPr>
            <sz val="10"/>
            <rFont val="Arial"/>
            <family val="2"/>
          </rPr>
          <t>Mobile/Email matches a DIFFERENT name in LMS/Main file: 'Surya Mishra'. Kept original name -- please verify manually (may be a shared/parent number).</t>
        </r>
      </text>
    </comment>
    <comment ref="A938" authorId="0" shapeId="0" xr:uid="{FBE1C20E-D8BF-4088-BE74-A07F1BC7AC70}">
      <text>
        <r>
          <rPr>
            <sz val="10"/>
            <rFont val="Arial"/>
            <family val="2"/>
          </rPr>
          <t>Mobile/Email matches a DIFFERENT name in LMS/Main file: 'Bitu Jena'. Kept original name -- please verify manually (may be a shared/parent number).</t>
        </r>
      </text>
    </comment>
    <comment ref="A939" authorId="0" shapeId="0" xr:uid="{5F816514-F6EC-4A11-8759-5DC03C02B914}">
      <text>
        <r>
          <rPr>
            <sz val="10"/>
            <rFont val="Arial"/>
            <family val="2"/>
          </rPr>
          <t>Mobile/Email matches a DIFFERENT name in LMS/Main file: 'T Kumar'. Kept original name -- please verify manually (may be a shared/parent number).</t>
        </r>
      </text>
    </comment>
    <comment ref="A940" authorId="0" shapeId="0" xr:uid="{E35AA04C-FC46-4C81-A224-3DA708B8470F}">
      <text>
        <r>
          <rPr>
            <sz val="10"/>
            <rFont val="Arial"/>
            <family val="2"/>
          </rPr>
          <t>Mobile/Email matches a DIFFERENT name in LMS/Main file: 'Jeevan C M'. Kept original name -- please verify manually (may be a shared/parent number).</t>
        </r>
      </text>
    </comment>
    <comment ref="A944" authorId="0" shapeId="0" xr:uid="{451601F2-E10D-4F43-9CD0-DDBEB3BB8338}">
      <text>
        <r>
          <rPr>
            <sz val="10"/>
            <rFont val="Arial"/>
            <family val="2"/>
          </rPr>
          <t>Mobile/Email matches a DIFFERENT name in LMS/Main file: 'Tushar Jena'. Kept original name -- please verify manually (may be a shared/parent number).</t>
        </r>
      </text>
    </comment>
    <comment ref="A947" authorId="0" shapeId="0" xr:uid="{EC0C1D43-7953-49B2-B1B3-7F782BEFE087}">
      <text>
        <r>
          <rPr>
            <sz val="10"/>
            <rFont val="Arial"/>
            <family val="2"/>
          </rPr>
          <t>Mobile/Email matches a DIFFERENT name in LMS/Main file: 'Pankaj Shahi'. Kept original name -- please verify manually (may be a shared/parent number).</t>
        </r>
      </text>
    </comment>
    <comment ref="A948" authorId="0" shapeId="0" xr:uid="{982EA7E2-E108-4D5C-B3B8-A9EB0ED438B5}">
      <text>
        <r>
          <rPr>
            <sz val="10"/>
            <rFont val="Arial"/>
            <family val="2"/>
          </rPr>
          <t>Mobile/Email matches a DIFFERENT name in LMS/Main file: 'Nikhil Verma'. Kept original name -- please verify manually (may be a shared/parent number).</t>
        </r>
      </text>
    </comment>
    <comment ref="A950" authorId="0" shapeId="0" xr:uid="{D202D3E1-7972-45E6-A7BE-A5E5B2C878DB}">
      <text>
        <r>
          <rPr>
            <sz val="10"/>
            <rFont val="Arial"/>
            <family val="2"/>
          </rPr>
          <t>Mobile/Email matches a DIFFERENT name in LMS/Main file: 'Shalini Singh'. Kept original name -- please verify manually (may be a shared/parent number).</t>
        </r>
      </text>
    </comment>
    <comment ref="A951" authorId="0" shapeId="0" xr:uid="{2A3978E5-E673-448D-802F-00D4103F95D7}">
      <text>
        <r>
          <rPr>
            <sz val="10"/>
            <rFont val="Arial"/>
            <family val="2"/>
          </rPr>
          <t>Mobile/Email matches a DIFFERENT name in LMS/Main file: 'Mihir Das'. Kept original name -- please verify manually (may be a shared/parent number).</t>
        </r>
      </text>
    </comment>
    <comment ref="A952" authorId="0" shapeId="0" xr:uid="{FD210C60-30B3-4F0A-90A7-2C4D5C11BE6C}">
      <text>
        <r>
          <rPr>
            <sz val="10"/>
            <rFont val="Arial"/>
            <family val="2"/>
          </rPr>
          <t>Mobile/Email matches a DIFFERENT name in LMS/Main file: 'Prem Kumar'. Kept original name -- please verify manually (may be a shared/parent number).</t>
        </r>
      </text>
    </comment>
    <comment ref="A960" authorId="0" shapeId="0" xr:uid="{DD7A6DF7-02C6-4E6F-A81E-1C553FB0E22A}">
      <text>
        <r>
          <rPr>
            <sz val="10"/>
            <rFont val="Arial"/>
            <family val="2"/>
          </rPr>
          <t>Mobile/Email matches a DIFFERENT name in LMS/Main file: 'Amandeep Sandher'. Kept original name -- please verify manually (may be a shared/parent number).</t>
        </r>
      </text>
    </comment>
    <comment ref="A961" authorId="0" shapeId="0" xr:uid="{3436B9CF-1417-427B-9EF2-BA176AF03668}">
      <text>
        <r>
          <rPr>
            <sz val="10"/>
            <rFont val="Arial"/>
            <family val="2"/>
          </rPr>
          <t>Mobile/Email matches a DIFFERENT name in LMS/Main file: 'Amandeep Sandher'. Kept original name -- please verify manually (may be a shared/parent number).</t>
        </r>
      </text>
    </comment>
    <comment ref="A964" authorId="0" shapeId="0" xr:uid="{5F4D4888-13E2-4588-B929-BDFF91F7EFC0}">
      <text>
        <r>
          <rPr>
            <sz val="10"/>
            <rFont val="Arial"/>
            <family val="2"/>
          </rPr>
          <t>Mobile/Email matches a DIFFERENT name in LMS/Main file: 'Navin Bidikar'. Kept original name -- please verify manually (may be a shared/parent number).</t>
        </r>
      </text>
    </comment>
    <comment ref="A966" authorId="0" shapeId="0" xr:uid="{8C6EFAAB-1513-417C-AF6B-64E167A9EB24}">
      <text>
        <r>
          <rPr>
            <sz val="10"/>
            <rFont val="Arial"/>
            <family val="2"/>
          </rPr>
          <t>Mobile/Email matches a DIFFERENT name in LMS/Main file: 'Nikhil Verma'. Kept original name -- please verify manually (may be a shared/parent number).</t>
        </r>
      </text>
    </comment>
    <comment ref="A969" authorId="0" shapeId="0" xr:uid="{3BD4FB6D-4FDD-45E9-B507-80B2F5C475F1}">
      <text>
        <r>
          <rPr>
            <sz val="10"/>
            <rFont val="Arial"/>
            <family val="2"/>
          </rPr>
          <t>Mobile/Email matches a DIFFERENT name in LMS/Main file: 'Jitendra Galav'. Kept original name -- please verify manually (may be a shared/parent number).</t>
        </r>
      </text>
    </comment>
    <comment ref="A972" authorId="0" shapeId="0" xr:uid="{B27EEF52-A977-4DD8-A7FE-C5E05801F645}">
      <text>
        <r>
          <rPr>
            <sz val="10"/>
            <rFont val="Arial"/>
            <family val="2"/>
          </rPr>
          <t>Mobile/Email matches a DIFFERENT name in LMS/Main file: 'Navin Bidikar'. Kept original name -- please verify manually (may be a shared/parent number).</t>
        </r>
      </text>
    </comment>
    <comment ref="A973" authorId="0" shapeId="0" xr:uid="{076CAF1B-30B5-4365-9878-3C3792798371}">
      <text>
        <r>
          <rPr>
            <sz val="10"/>
            <rFont val="Arial"/>
            <family val="2"/>
          </rPr>
          <t>Mobile/Email matches a DIFFERENT name in LMS/Main file: 'Hanumanth B'. Kept original name -- please verify manually (may be a shared/parent number).</t>
        </r>
      </text>
    </comment>
    <comment ref="A978" authorId="0" shapeId="0" xr:uid="{FE5E0723-AD61-4E91-A06D-B20BFA2F40D8}">
      <text>
        <r>
          <rPr>
            <sz val="10"/>
            <rFont val="Arial"/>
            <family val="2"/>
          </rPr>
          <t>Mobile/Email matches a DIFFERENT name in LMS/Main file: 'Soundar Soundar'. Kept original name -- please verify manually (may be a shared/parent number).</t>
        </r>
      </text>
    </comment>
    <comment ref="A979" authorId="0" shapeId="0" xr:uid="{CB6CD576-A1CB-4108-9B66-16CAFD1B7771}">
      <text>
        <r>
          <rPr>
            <sz val="10"/>
            <rFont val="Arial"/>
            <family val="2"/>
          </rPr>
          <t>Mobile/Email matches a DIFFERENT name in LMS/Main file: 'Snehasish Behera'. Kept original name -- please verify manually (may be a shared/parent number).</t>
        </r>
      </text>
    </comment>
    <comment ref="A984" authorId="0" shapeId="0" xr:uid="{7D3DEAD8-E3CF-4C0E-B765-FB187CBB8E31}">
      <text>
        <r>
          <rPr>
            <sz val="10"/>
            <rFont val="Arial"/>
            <family val="2"/>
          </rPr>
          <t>Mobile/Email matches a DIFFERENT name in LMS/Main file: 'S. Mahalakshmi'. Kept original name -- please verify manually (may be a shared/parent number).</t>
        </r>
      </text>
    </comment>
    <comment ref="A986" authorId="0" shapeId="0" xr:uid="{AA522D9D-EF05-461D-AC89-995C6014165A}">
      <text>
        <r>
          <rPr>
            <sz val="10"/>
            <rFont val="Arial"/>
            <family val="2"/>
          </rPr>
          <t>Mobile/Email matches a DIFFERENT name in LMS/Main file: 'Jeevan C M'. Kept original name -- please verify manually (may be a shared/parent number).</t>
        </r>
      </text>
    </comment>
    <comment ref="A992" authorId="0" shapeId="0" xr:uid="{BD357A03-2BF8-4B26-BAA6-0F6F0790E45E}">
      <text>
        <r>
          <rPr>
            <sz val="10"/>
            <rFont val="Arial"/>
            <family val="2"/>
          </rPr>
          <t>Mobile/Email matches a DIFFERENT name in LMS/Main file: 'S. Mahalakshmi'. Kept original name -- please verify manually (may be a shared/parent number).</t>
        </r>
      </text>
    </comment>
    <comment ref="A996" authorId="0" shapeId="0" xr:uid="{7179E34C-A363-4E31-B9B7-62DE8D36031E}">
      <text>
        <r>
          <rPr>
            <sz val="10"/>
            <rFont val="Arial"/>
            <family val="2"/>
          </rPr>
          <t>Mobile/Email matches a DIFFERENT name in LMS/Main file: 'Indla Omkar Yadav'. Kept original name -- please verify manually (may be a shared/parent number).</t>
        </r>
      </text>
    </comment>
    <comment ref="A997" authorId="0" shapeId="0" xr:uid="{640ED73B-F936-4751-9FE1-68B7B0202715}">
      <text>
        <r>
          <rPr>
            <sz val="10"/>
            <rFont val="Arial"/>
            <family val="2"/>
          </rPr>
          <t>Mobile/Email matches a DIFFERENT name in LMS/Main file: 'Nikhil Verma'. Kept original name -- please verify manually (may be a shared/parent number).</t>
        </r>
      </text>
    </comment>
    <comment ref="A999" authorId="0" shapeId="0" xr:uid="{7346EF22-8A58-4486-91E2-BEC172BF29DF}">
      <text>
        <r>
          <rPr>
            <sz val="10"/>
            <rFont val="Arial"/>
            <family val="2"/>
          </rPr>
          <t>Mobile/Email matches a DIFFERENT name in LMS/Main file: 'Surya Mishra'. Kept original name -- please verify manually (may be a shared/parent number).</t>
        </r>
      </text>
    </comment>
    <comment ref="A1004" authorId="0" shapeId="0" xr:uid="{E32CE1AB-E2FC-4AFB-918C-7DF047B675AF}">
      <text>
        <r>
          <rPr>
            <sz val="10"/>
            <rFont val="Arial"/>
            <family val="2"/>
          </rPr>
          <t>Mobile/Email matches a DIFFERENT name in LMS/Main file: 'Himanshu Sahoo'. Kept original name -- please verify manually (may be a shared/parent number).</t>
        </r>
      </text>
    </comment>
    <comment ref="A1007" authorId="0" shapeId="0" xr:uid="{3BA2463D-41DC-4712-95DF-02BB201A194C}">
      <text>
        <r>
          <rPr>
            <sz val="10"/>
            <rFont val="Arial"/>
            <family val="2"/>
          </rPr>
          <t>Mobile/Email matches a DIFFERENT name in LMS/Main file: 'Sanjana Goyat'. Kept original name -- please verify manually (may be a shared/parent number).</t>
        </r>
      </text>
    </comment>
    <comment ref="K1009" authorId="0" shapeId="0" xr:uid="{B88C4A74-5A13-430E-B08D-9F97F8FEE215}">
      <text>
        <r>
          <rPr>
            <sz val="10"/>
            <rFont val="Arial"/>
            <family val="2"/>
          </rPr>
          <t xml:space="preserve">Sajid:Cash received by
Dev sir 
</t>
        </r>
      </text>
    </comment>
    <comment ref="A1010" authorId="0" shapeId="0" xr:uid="{F09091F6-8752-44DD-B9EC-FD6125BAFB5E}">
      <text>
        <r>
          <rPr>
            <sz val="10"/>
            <rFont val="Arial"/>
            <family val="2"/>
          </rPr>
          <t>Mobile/Email matches a DIFFERENT name in LMS/Main file: 'Jeeban Jena'. Kept original name -- please verify manually (may be a shared/parent number).</t>
        </r>
      </text>
    </comment>
    <comment ref="A1014" authorId="0" shapeId="0" xr:uid="{48933B12-F9A8-4F6A-8B68-02E234467906}">
      <text>
        <r>
          <rPr>
            <sz val="10"/>
            <rFont val="Arial"/>
            <family val="2"/>
          </rPr>
          <t>Mobile/Email matches a DIFFERENT name in LMS/Main file: 'Soumya Prusty'. Kept original name -- please verify manually (may be a shared/parent number).</t>
        </r>
      </text>
    </comment>
    <comment ref="A1016" authorId="0" shapeId="0" xr:uid="{84818867-CA2B-46CA-89C8-3AC461E1C424}">
      <text>
        <r>
          <rPr>
            <sz val="10"/>
            <rFont val="Arial"/>
            <family val="2"/>
          </rPr>
          <t>Mobile/Email matches a DIFFERENT name in LMS/Main file: 'Kumar Prasun'. Kept original name -- please verify manually (may be a shared/parent number).</t>
        </r>
      </text>
    </comment>
    <comment ref="A1017" authorId="0" shapeId="0" xr:uid="{F72BC3DA-8E0B-4400-B25B-5A8AB451BC00}">
      <text>
        <r>
          <rPr>
            <sz val="10"/>
            <rFont val="Arial"/>
            <family val="2"/>
          </rPr>
          <t>Mobile/Email matches a DIFFERENT name in LMS/Main file: 'Sanjay S'. Kept original name -- please verify manually (may be a shared/parent number).</t>
        </r>
      </text>
    </comment>
    <comment ref="A1027" authorId="0" shapeId="0" xr:uid="{930693DD-2782-4070-BF56-F5A7EC351490}">
      <text>
        <r>
          <rPr>
            <sz val="10"/>
            <rFont val="Arial"/>
            <family val="2"/>
          </rPr>
          <t>Mobile/Email matches a DIFFERENT name in LMS/Main file: 'Ankit Singh'. Kept original name -- please verify manually (may be a shared/parent number).</t>
        </r>
      </text>
    </comment>
    <comment ref="A1033" authorId="0" shapeId="0" xr:uid="{778E87E6-D224-4F91-9AC2-80BF0EE87B6F}">
      <text>
        <r>
          <rPr>
            <sz val="10"/>
            <rFont val="Arial"/>
            <family val="2"/>
          </rPr>
          <t>Mobile/Email matches a DIFFERENT name in LMS/Main file: 'Jyoti Rout'. Kept original name -- please verify manually (may be a shared/parent number).</t>
        </r>
      </text>
    </comment>
    <comment ref="A1041" authorId="0" shapeId="0" xr:uid="{7AF7474E-69AB-46D5-8F03-54F4F0B7FD8E}">
      <text>
        <r>
          <rPr>
            <sz val="10"/>
            <rFont val="Arial"/>
            <family val="2"/>
          </rPr>
          <t>Mobile/Email matches a DIFFERENT name in LMS/Main file: 'Pragya Gaur'. Kept original name -- please verify manually (may be a shared/parent number).</t>
        </r>
      </text>
    </comment>
    <comment ref="A1045" authorId="0" shapeId="0" xr:uid="{82FBECD5-7DD1-4FDA-BF7F-A547B49AFB97}">
      <text>
        <r>
          <rPr>
            <sz val="10"/>
            <rFont val="Arial"/>
            <family val="2"/>
          </rPr>
          <t>Mobile/Email matches a DIFFERENT name in LMS/Main file: 'Subham Mantry'. Kept original name -- please verify manually (may be a shared/parent number).</t>
        </r>
      </text>
    </comment>
    <comment ref="A1046" authorId="0" shapeId="0" xr:uid="{24E84295-72CE-4856-9FF1-C6A9D283676B}">
      <text>
        <r>
          <rPr>
            <sz val="10"/>
            <rFont val="Arial"/>
            <family val="2"/>
          </rPr>
          <t>Mobile/Email matches a DIFFERENT name in LMS/Main file: 'Jampalla Kumar'. Kept original name -- please verify manually (may be a shared/parent number).</t>
        </r>
      </text>
    </comment>
    <comment ref="A1050" authorId="0" shapeId="0" xr:uid="{41136309-3485-4DC1-87AB-61761BB9371C}">
      <text>
        <r>
          <rPr>
            <sz val="10"/>
            <rFont val="Arial"/>
            <family val="2"/>
          </rPr>
          <t>Mobile/Email matches a DIFFERENT name in LMS/Main file: 'Sanjana Goyat'. Kept original name -- please verify manually (may be a shared/parent number).</t>
        </r>
      </text>
    </comment>
    <comment ref="A1056" authorId="0" shapeId="0" xr:uid="{F709CE57-F217-4E96-8426-3450A9A4C993}">
      <text>
        <r>
          <rPr>
            <sz val="10"/>
            <rFont val="Arial"/>
            <family val="2"/>
          </rPr>
          <t>Mobile/Email matches a DIFFERENT name in LMS/Main file: 'Divyansh Singh'. Kept original name -- please verify manually (may be a shared/parent number).</t>
        </r>
      </text>
    </comment>
    <comment ref="A1059" authorId="0" shapeId="0" xr:uid="{BD119D4D-F184-4270-A152-0DEC373227FE}">
      <text>
        <r>
          <rPr>
            <sz val="10"/>
            <rFont val="Arial"/>
            <family val="2"/>
          </rPr>
          <t>Mobile/Email matches a DIFFERENT name in LMS/Main file: 'Mohd Parwaiz'. Kept original name -- please verify manually (may be a shared/parent number).</t>
        </r>
      </text>
    </comment>
    <comment ref="A1064" authorId="0" shapeId="0" xr:uid="{647823F6-DF9B-49D3-B3CD-818E3D6CA204}">
      <text>
        <r>
          <rPr>
            <sz val="10"/>
            <rFont val="Arial"/>
            <family val="2"/>
          </rPr>
          <t>Mobile/Email matches a DIFFERENT name in LMS/Main file: 'Tushar Jena'. Kept original name -- please verify manually (may be a shared/parent number).</t>
        </r>
      </text>
    </comment>
    <comment ref="A1065" authorId="0" shapeId="0" xr:uid="{9734F7DA-491A-47B9-957D-8AD44344E141}">
      <text>
        <r>
          <rPr>
            <sz val="10"/>
            <rFont val="Arial"/>
            <family val="2"/>
          </rPr>
          <t>Mobile/Email matches a DIFFERENT name in LMS/Main file: 'Rakesh Kumar Surendra'. Kept original name -- please verify manually (may be a shared/parent number).</t>
        </r>
      </text>
    </comment>
    <comment ref="A1070" authorId="0" shapeId="0" xr:uid="{CB94DF39-DA4D-467A-9D74-EA860DC2387C}">
      <text>
        <r>
          <rPr>
            <sz val="10"/>
            <rFont val="Arial"/>
            <family val="2"/>
          </rPr>
          <t>Mobile/Email matches a DIFFERENT name in LMS/Main file: 'Pritish Jagadev'. Kept original name -- please verify manually (may be a shared/parent number).</t>
        </r>
      </text>
    </comment>
    <comment ref="A1071" authorId="0" shapeId="0" xr:uid="{39B9CECE-A89D-4F61-A194-24CA64272A1B}">
      <text>
        <r>
          <rPr>
            <sz val="10"/>
            <rFont val="Arial"/>
            <family val="2"/>
          </rPr>
          <t>Mobile/Email matches a DIFFERENT name in LMS/Main file: 'Pritish Jagadev'. Kept original name -- please verify manually (may be a shared/parent number).</t>
        </r>
      </text>
    </comment>
    <comment ref="A1079" authorId="0" shapeId="0" xr:uid="{0D104120-0DB3-4F76-B4F5-CC8E0650F1A7}">
      <text>
        <r>
          <rPr>
            <sz val="10"/>
            <rFont val="Arial"/>
            <family val="2"/>
          </rPr>
          <t>Mobile/Email matches a DIFFERENT name in LMS/Main file: 'Pradeep Srinivasan'. Kept original name -- please verify manually (may be a shared/parent number).</t>
        </r>
      </text>
    </comment>
    <comment ref="A1081" authorId="0" shapeId="0" xr:uid="{13E97FE8-1F47-46A2-84D9-9710B1FD34DD}">
      <text>
        <r>
          <rPr>
            <sz val="10"/>
            <rFont val="Arial"/>
            <family val="2"/>
          </rPr>
          <t>Mobile/Email matches a DIFFERENT name in LMS/Main file: 'Soumya Prusty'. Kept original name -- please verify manually (may be a shared/parent number).</t>
        </r>
      </text>
    </comment>
    <comment ref="A1082" authorId="0" shapeId="0" xr:uid="{3BB4216B-5844-4718-B02E-1FB6481F0875}">
      <text>
        <r>
          <rPr>
            <sz val="10"/>
            <rFont val="Arial"/>
            <family val="2"/>
          </rPr>
          <t>Mobile/Email matches a DIFFERENT name in LMS/Main file: 'Soumya Prusty'. Kept original name -- please verify manually (may be a shared/parent number).</t>
        </r>
      </text>
    </comment>
    <comment ref="A1083" authorId="0" shapeId="0" xr:uid="{671EE488-4283-4A2D-9807-6B48775127E3}">
      <text>
        <r>
          <rPr>
            <sz val="10"/>
            <rFont val="Arial"/>
            <family val="2"/>
          </rPr>
          <t>Mobile/Email matches a DIFFERENT name in LMS/Main file: 'K. Chandan'. Kept original name -- please verify manually (may be a shared/parent number).</t>
        </r>
      </text>
    </comment>
    <comment ref="A1085" authorId="0" shapeId="0" xr:uid="{C0CF8061-93E0-4BC8-AC0A-DE6FB29C5B0B}">
      <text>
        <r>
          <rPr>
            <sz val="10"/>
            <rFont val="Arial"/>
            <family val="2"/>
          </rPr>
          <t>Mobile/Email matches a DIFFERENT name in LMS/Main file: 'Yogesh Yogesh'. Kept original name -- please verify manually (may be a shared/parent number).</t>
        </r>
      </text>
    </comment>
    <comment ref="A1094" authorId="0" shapeId="0" xr:uid="{278C8A84-3728-47B0-8A08-B18E7982BBB1}">
      <text>
        <r>
          <rPr>
            <sz val="10"/>
            <rFont val="Arial"/>
            <family val="2"/>
          </rPr>
          <t>Mobile/Email matches a DIFFERENT name in LMS/Main file: 'Nishant Samantaray'. Kept original name -- please verify manually (may be a shared/parent number).</t>
        </r>
      </text>
    </comment>
    <comment ref="A1095" authorId="0" shapeId="0" xr:uid="{D88743BF-2522-4234-9F60-8704EFC26E2E}">
      <text>
        <r>
          <rPr>
            <sz val="10"/>
            <rFont val="Arial"/>
            <family val="2"/>
          </rPr>
          <t>Mobile/Email matches a DIFFERENT name in LMS/Main file: 'Surya Mishra'. Kept original name -- please verify manually (may be a shared/parent number).</t>
        </r>
      </text>
    </comment>
    <comment ref="A1096" authorId="0" shapeId="0" xr:uid="{D1473209-D6D2-4744-8103-1BE2033ADB04}">
      <text>
        <r>
          <rPr>
            <sz val="10"/>
            <rFont val="Arial"/>
            <family val="2"/>
          </rPr>
          <t>Mobile/Email matches a DIFFERENT name in LMS/Main file: 'Pritish Jagadev'. Kept original name -- please verify manually (may be a shared/parent number).</t>
        </r>
      </text>
    </comment>
    <comment ref="A1098" authorId="0" shapeId="0" xr:uid="{6B8FE8BE-1A6C-4BFD-BF73-B1FB0E58BAA0}">
      <text>
        <r>
          <rPr>
            <sz val="10"/>
            <rFont val="Arial"/>
            <family val="2"/>
          </rPr>
          <t>Mobile/Email matches a DIFFERENT name in LMS/Main file: 'S. Mahalakshmi'. Kept original name -- please verify manually (may be a shared/parent number).</t>
        </r>
      </text>
    </comment>
    <comment ref="A1100" authorId="0" shapeId="0" xr:uid="{BEC89D5D-337F-4564-83BC-6FB02ADFED3C}">
      <text>
        <r>
          <rPr>
            <sz val="10"/>
            <rFont val="Arial"/>
            <family val="2"/>
          </rPr>
          <t>Mobile/Email matches a DIFFERENT name in LMS/Main file: 'Bindiya Samantray'. Kept original name -- please verify manually (may be a shared/parent number).</t>
        </r>
      </text>
    </comment>
    <comment ref="A1102" authorId="0" shapeId="0" xr:uid="{52301C32-75C3-4AAD-B73D-0FD759E8F026}">
      <text>
        <r>
          <rPr>
            <sz val="10"/>
            <rFont val="Arial"/>
            <family val="2"/>
          </rPr>
          <t>Mobile/Email matches a DIFFERENT name in LMS/Main file: 'Sanjay S'. Kept original name -- please verify manually (may be a shared/parent number).</t>
        </r>
      </text>
    </comment>
    <comment ref="A1111" authorId="0" shapeId="0" xr:uid="{CFE2C084-5661-42F7-B4DF-6952C672CF31}">
      <text>
        <r>
          <rPr>
            <sz val="10"/>
            <rFont val="Arial"/>
            <family val="2"/>
          </rPr>
          <t>Mobile/Email matches a DIFFERENT name in LMS/Main file: 'Sahu.Nikan@Gmail.Com'. Kept original name -- please verify manually (may be a shared/parent number).</t>
        </r>
      </text>
    </comment>
    <comment ref="A1112" authorId="0" shapeId="0" xr:uid="{4C7AA85B-C328-466C-AD95-A63B67EB6AAD}">
      <text>
        <r>
          <rPr>
            <sz val="10"/>
            <rFont val="Arial"/>
            <family val="2"/>
          </rPr>
          <t>Mobile/Email matches a DIFFERENT name in LMS/Main file: 'Prem Kumar'. Kept original name -- please verify manually (may be a shared/parent number).</t>
        </r>
      </text>
    </comment>
    <comment ref="A1115" authorId="0" shapeId="0" xr:uid="{7F66977B-5722-469E-B719-72E633B7EAEB}">
      <text>
        <r>
          <rPr>
            <sz val="10"/>
            <rFont val="Arial"/>
            <family val="2"/>
          </rPr>
          <t>Mobile/Email matches a DIFFERENT name in LMS/Main file: 'Sanjay S'. Kept original name -- please verify manually (may be a shared/parent number).</t>
        </r>
      </text>
    </comment>
    <comment ref="A1119" authorId="0" shapeId="0" xr:uid="{D8EC58C3-4D65-4697-B6DD-FEB3A17F8477}">
      <text>
        <r>
          <rPr>
            <sz val="10"/>
            <rFont val="Arial"/>
            <family val="2"/>
          </rPr>
          <t>Mobile/Email matches a DIFFERENT name in LMS/Main file: 'Shivakumar Mv'. Kept original name -- please verify manually (may be a shared/parent number).</t>
        </r>
      </text>
    </comment>
    <comment ref="A1126" authorId="0" shapeId="0" xr:uid="{3DA47006-B26F-4D70-8ACD-6026167D1555}">
      <text>
        <r>
          <rPr>
            <sz val="10"/>
            <rFont val="Arial"/>
            <family val="2"/>
          </rPr>
          <t>Mobile/Email matches a DIFFERENT name in LMS/Main file: 'Jagannath Das'. Kept original name -- please verify manually (may be a shared/parent number).</t>
        </r>
      </text>
    </comment>
    <comment ref="A1132" authorId="0" shapeId="0" xr:uid="{7A8128E6-5147-4B66-9CFC-BF1CEBD8AD33}">
      <text>
        <r>
          <rPr>
            <sz val="10"/>
            <rFont val="Arial"/>
            <family val="2"/>
          </rPr>
          <t>Mobile/Email matches a DIFFERENT name in LMS/Main file: 'Sanjay S'. Kept original name -- please verify manually (may be a shared/parent number).</t>
        </r>
      </text>
    </comment>
    <comment ref="A1134" authorId="0" shapeId="0" xr:uid="{9529BD9C-BFD0-494F-9CA9-2FCF7A86E699}">
      <text>
        <r>
          <rPr>
            <sz val="10"/>
            <rFont val="Arial"/>
            <family val="2"/>
          </rPr>
          <t>Mobile/Email matches a DIFFERENT name in LMS/Main file: 'Ankit Prasad'. Kept original name -- please verify manually (may be a shared/parent number).</t>
        </r>
      </text>
    </comment>
    <comment ref="A1136" authorId="0" shapeId="0" xr:uid="{BE93131A-A1CB-4367-B99F-FA29C43313CE}">
      <text>
        <r>
          <rPr>
            <sz val="10"/>
            <rFont val="Arial"/>
            <family val="2"/>
          </rPr>
          <t>Mobile/Email matches a DIFFERENT name in LMS/Main file: 'Goutham Mood'. Kept original name -- please verify manually (may be a shared/parent number).</t>
        </r>
      </text>
    </comment>
    <comment ref="A1140" authorId="0" shapeId="0" xr:uid="{F7149CFA-4056-4F27-BB24-3EE4AD52CAE7}">
      <text>
        <r>
          <rPr>
            <sz val="10"/>
            <rFont val="Arial"/>
            <family val="2"/>
          </rPr>
          <t>Mobile/Email matches a DIFFERENT name in LMS/Main file: 'Shomyaranjan Bhutia'. Kept original name -- please verify manually (may be a shared/parent number).</t>
        </r>
      </text>
    </comment>
    <comment ref="A1141" authorId="0" shapeId="0" xr:uid="{7FB11A05-7168-4896-B841-7D410A5851EC}">
      <text>
        <r>
          <rPr>
            <sz val="10"/>
            <rFont val="Arial"/>
            <family val="2"/>
          </rPr>
          <t>Mobile/Email matches a DIFFERENT name in LMS/Main file: 'Jagadesh Salimath'. Kept original name -- please verify manually (may be a shared/parent number).</t>
        </r>
      </text>
    </comment>
    <comment ref="A1144" authorId="0" shapeId="0" xr:uid="{9DDC6E34-CBD4-42A7-B8E6-F7DAD40694F9}">
      <text>
        <r>
          <rPr>
            <sz val="10"/>
            <rFont val="Arial"/>
            <family val="2"/>
          </rPr>
          <t>Mobile/Email matches a DIFFERENT name in LMS/Main file: 'K. Chandan'. Kept original name -- please verify manually (may be a shared/parent number).</t>
        </r>
      </text>
    </comment>
    <comment ref="A1145" authorId="0" shapeId="0" xr:uid="{6937EADD-76DE-44A8-AE59-D11242613E20}">
      <text>
        <r>
          <rPr>
            <sz val="10"/>
            <rFont val="Arial"/>
            <family val="2"/>
          </rPr>
          <t>Mobile/Email matches a DIFFERENT name in LMS/Main file: 'Manonjaya Mahapatra'. Kept original name -- please verify manually (may be a shared/parent number).</t>
        </r>
      </text>
    </comment>
    <comment ref="A1148" authorId="0" shapeId="0" xr:uid="{1BC8A269-FF2E-42D5-9DE5-808C17F37388}">
      <text>
        <r>
          <rPr>
            <sz val="10"/>
            <rFont val="Arial"/>
            <family val="2"/>
          </rPr>
          <t>Mobile/Email matches a DIFFERENT name in LMS/Main file: 'Jeeban Jena'. Kept original name -- please verify manually (may be a shared/parent number).</t>
        </r>
      </text>
    </comment>
    <comment ref="A1149" authorId="0" shapeId="0" xr:uid="{2BD1268D-1792-42CC-8E5A-55BD63204186}">
      <text>
        <r>
          <rPr>
            <sz val="10"/>
            <rFont val="Arial"/>
            <family val="2"/>
          </rPr>
          <t>Mobile/Email matches a DIFFERENT name in LMS/Main file: 'Mihir Das'. Kept original name -- please verify manually (may be a shared/parent number).</t>
        </r>
      </text>
    </comment>
    <comment ref="A1152" authorId="0" shapeId="0" xr:uid="{AF61F307-A319-4AEE-85EF-4B27AFEEDF9E}">
      <text>
        <r>
          <rPr>
            <sz val="10"/>
            <rFont val="Arial"/>
            <family val="2"/>
          </rPr>
          <t>Mobile/Email matches a DIFFERENT name in LMS/Main file: 'Sanjay S'. Kept original name -- please verify manually (may be a shared/parent number).</t>
        </r>
      </text>
    </comment>
    <comment ref="A1153" authorId="0" shapeId="0" xr:uid="{7E7E54A1-58B4-479A-8FB1-4678D4FE289B}">
      <text>
        <r>
          <rPr>
            <sz val="10"/>
            <rFont val="Arial"/>
            <family val="2"/>
          </rPr>
          <t>Mobile/Email matches a DIFFERENT name in LMS/Main file: 'Soundar Soundar'. Kept original name -- please verify manually (may be a shared/parent number).</t>
        </r>
      </text>
    </comment>
    <comment ref="A1154" authorId="0" shapeId="0" xr:uid="{DDBA056B-29FE-4D02-8FB8-E089B8CB08AB}">
      <text>
        <r>
          <rPr>
            <sz val="10"/>
            <rFont val="Arial"/>
            <family val="2"/>
          </rPr>
          <t>Mobile/Email matches a DIFFERENT name in LMS/Main file: 'Nitish Sahoo'. Kept original name -- please verify manually (may be a shared/parent number).</t>
        </r>
      </text>
    </comment>
    <comment ref="A1155" authorId="0" shapeId="0" xr:uid="{8E7F82AE-3D90-4227-B762-0FD24A344325}">
      <text>
        <r>
          <rPr>
            <sz val="10"/>
            <rFont val="Arial"/>
            <family val="2"/>
          </rPr>
          <t>Mobile/Email matches a DIFFERENT name in LMS/Main file: 'Aditya Sahu'. Kept original name -- please verify manually (may be a shared/parent number).</t>
        </r>
      </text>
    </comment>
    <comment ref="A1156" authorId="0" shapeId="0" xr:uid="{E89A4ACC-8A8E-4D93-B988-971DA5C13C07}">
      <text>
        <r>
          <rPr>
            <sz val="10"/>
            <rFont val="Arial"/>
            <family val="2"/>
          </rPr>
          <t>Mobile/Email matches a DIFFERENT name in LMS/Main file: 'Jyoti Rout'. Kept original name -- please verify manually (may be a shared/parent number).</t>
        </r>
      </text>
    </comment>
    <comment ref="A1158" authorId="0" shapeId="0" xr:uid="{03EDA735-045B-4A22-B837-F282CA6B4614}">
      <text>
        <r>
          <rPr>
            <sz val="10"/>
            <rFont val="Arial"/>
            <family val="2"/>
          </rPr>
          <t>Mobile/Email matches a DIFFERENT name in LMS/Main file: 'Ankit Prasad'. Kept original name -- please verify manually (may be a shared/parent number).</t>
        </r>
      </text>
    </comment>
    <comment ref="A1161" authorId="0" shapeId="0" xr:uid="{7BD232D4-D779-4C03-9B3C-7562B41B8059}">
      <text>
        <r>
          <rPr>
            <sz val="10"/>
            <rFont val="Arial"/>
            <family val="2"/>
          </rPr>
          <t>Mobile/Email matches a DIFFERENT name in LMS/Main file: 'Goutham Mood'. Kept original name -- please verify manually (may be a shared/parent number).</t>
        </r>
      </text>
    </comment>
    <comment ref="A1162" authorId="0" shapeId="0" xr:uid="{2B381F7C-7A2C-484B-9E22-285DAFCC2EEA}">
      <text>
        <r>
          <rPr>
            <sz val="10"/>
            <rFont val="Arial"/>
            <family val="2"/>
          </rPr>
          <t>Mobile/Email matches a DIFFERENT name in LMS/Main file: 'Indla Omkar Yadav'. Kept original name -- please verify manually (may be a shared/parent number).</t>
        </r>
      </text>
    </comment>
    <comment ref="A1165" authorId="0" shapeId="0" xr:uid="{586DFCF4-F5E7-4692-AFAF-05B388557EE0}">
      <text>
        <r>
          <rPr>
            <sz val="10"/>
            <rFont val="Arial"/>
            <family val="2"/>
          </rPr>
          <t>Mobile/Email matches a DIFFERENT name in LMS/Main file: 'Rajat Nayak'. Kept original name -- please verify manually (may be a shared/parent number).</t>
        </r>
      </text>
    </comment>
    <comment ref="A1170" authorId="0" shapeId="0" xr:uid="{FC4131B9-2040-4D18-9706-15C818E85AE8}">
      <text>
        <r>
          <rPr>
            <sz val="10"/>
            <rFont val="Arial"/>
            <family val="2"/>
          </rPr>
          <t>Mobile/Email matches a DIFFERENT name in LMS/Main file: 'Adamya Agrawal'. Kept original name -- please verify manually (may be a shared/parent number).</t>
        </r>
      </text>
    </comment>
    <comment ref="A1171" authorId="0" shapeId="0" xr:uid="{85BF562A-5A66-45D2-BF69-C37975D2DD73}">
      <text>
        <r>
          <rPr>
            <sz val="10"/>
            <rFont val="Arial"/>
            <family val="2"/>
          </rPr>
          <t>Mobile/Email matches a DIFFERENT name in LMS/Main file: 'Adamya Agrawal'. Kept original name -- please verify manually (may be a shared/parent number).</t>
        </r>
      </text>
    </comment>
    <comment ref="A1173" authorId="0" shapeId="0" xr:uid="{91AE8682-3FCE-4F09-B0D4-EF7BC194471F}">
      <text>
        <r>
          <rPr>
            <sz val="10"/>
            <rFont val="Arial"/>
            <family val="2"/>
          </rPr>
          <t>Mobile/Email matches a DIFFERENT name in LMS/Main file: 'Bharat Kumawat Kumawat'. Kept original name -- please verify manually (may be a shared/parent number).</t>
        </r>
      </text>
    </comment>
    <comment ref="A1174" authorId="0" shapeId="0" xr:uid="{81ADF577-4D75-4A87-8541-905F1CF6DB7D}">
      <text>
        <r>
          <rPr>
            <sz val="10"/>
            <rFont val="Arial"/>
            <family val="2"/>
          </rPr>
          <t>Mobile/Email matches a DIFFERENT name in LMS/Main file: 'Jagadesh Salimath'. Kept original name -- please verify manually (may be a shared/parent number).</t>
        </r>
      </text>
    </comment>
    <comment ref="A1184" authorId="0" shapeId="0" xr:uid="{AFFD2909-5F14-4486-94A7-2C8D277C8C35}">
      <text>
        <r>
          <rPr>
            <sz val="10"/>
            <rFont val="Arial"/>
            <family val="2"/>
          </rPr>
          <t>Mobile/Email matches a DIFFERENT name in LMS/Main file: 'Ankit Prasad'. Kept original name -- please verify manually (may be a shared/parent number).</t>
        </r>
      </text>
    </comment>
    <comment ref="A1193" authorId="0" shapeId="0" xr:uid="{9F06BB99-FFF8-425B-9B5A-23CA8CA721CE}">
      <text>
        <r>
          <rPr>
            <sz val="10"/>
            <rFont val="Arial"/>
            <family val="2"/>
          </rPr>
          <t>Mobile/Email matches a DIFFERENT name in LMS/Main file: 'Manonjaya Mahapatra'. Kept original name -- please verify manually (may be a shared/parent number).</t>
        </r>
      </text>
    </comment>
    <comment ref="A1195" authorId="0" shapeId="0" xr:uid="{EB00B41C-0A02-4D63-9F5B-CA5DDF37432D}">
      <text>
        <r>
          <rPr>
            <sz val="10"/>
            <rFont val="Arial"/>
            <family val="2"/>
          </rPr>
          <t>Mobile/Email matches a DIFFERENT name in LMS/Main file: 'Manmaya Sahu'. Kept original name -- please verify manually (may be a shared/parent number).</t>
        </r>
      </text>
    </comment>
    <comment ref="A1197" authorId="0" shapeId="0" xr:uid="{58F41EAB-DB6D-4EA4-A1BE-55481D6316AA}">
      <text>
        <r>
          <rPr>
            <sz val="10"/>
            <rFont val="Arial"/>
            <family val="2"/>
          </rPr>
          <t>Mobile/Email matches a DIFFERENT name in LMS/Main file: 'Nikita Dugar'. Kept original name -- please verify manually (may be a shared/parent number).</t>
        </r>
      </text>
    </comment>
    <comment ref="A1200" authorId="0" shapeId="0" xr:uid="{AD3952B8-E0EF-411B-A116-6F31534F3E8E}">
      <text>
        <r>
          <rPr>
            <sz val="10"/>
            <rFont val="Arial"/>
            <family val="2"/>
          </rPr>
          <t>Mobile/Email matches a DIFFERENT name in LMS/Main file: 'Jeevan C M'. Kept original name -- please verify manually (may be a shared/parent number).</t>
        </r>
      </text>
    </comment>
    <comment ref="A1201" authorId="0" shapeId="0" xr:uid="{2A61C4C2-C939-4D7B-820F-A551D0A79762}">
      <text>
        <r>
          <rPr>
            <sz val="10"/>
            <rFont val="Arial"/>
            <family val="2"/>
          </rPr>
          <t>Mobile/Email matches a DIFFERENT name in LMS/Main file: 'Yadhu S'. Kept original name -- please verify manually (may be a shared/parent number).</t>
        </r>
      </text>
    </comment>
    <comment ref="A1202" authorId="0" shapeId="0" xr:uid="{3716CD28-C1E2-4371-A0E3-398514CF10E0}">
      <text>
        <r>
          <rPr>
            <sz val="10"/>
            <rFont val="Arial"/>
            <family val="2"/>
          </rPr>
          <t>Mobile/Email matches a DIFFERENT name in LMS/Main file: 'Nitish Sahoo'. Kept original name -- please verify manually (may be a shared/parent number).</t>
        </r>
      </text>
    </comment>
    <comment ref="A1203" authorId="0" shapeId="0" xr:uid="{38EEA8EE-661F-4DA8-B4DF-3E73EF689B1F}">
      <text>
        <r>
          <rPr>
            <sz val="10"/>
            <rFont val="Arial"/>
            <family val="2"/>
          </rPr>
          <t>Mobile/Email matches a DIFFERENT name in LMS/Main file: 'Piyush Kumar'. Kept original name -- please verify manually (may be a shared/parent number).</t>
        </r>
      </text>
    </comment>
    <comment ref="A1207" authorId="0" shapeId="0" xr:uid="{F4C19910-FFE0-43D4-8853-F1F50BCC44A8}">
      <text>
        <r>
          <rPr>
            <sz val="10"/>
            <rFont val="Arial"/>
            <family val="2"/>
          </rPr>
          <t>Mobile/Email matches a DIFFERENT name in LMS/Main file: 'Piyush Kumar'. Kept original name -- please verify manually (may be a shared/parent number).</t>
        </r>
      </text>
    </comment>
    <comment ref="A1210" authorId="0" shapeId="0" xr:uid="{7DEB8500-B607-4385-9CC3-775B3A260F58}">
      <text>
        <r>
          <rPr>
            <sz val="10"/>
            <rFont val="Arial"/>
            <family val="2"/>
          </rPr>
          <t>Mobile/Email matches a DIFFERENT name in LMS/Main file: 'Abhishek Agarwal'. Kept original name -- please verify manually (may be a shared/parent number).</t>
        </r>
      </text>
    </comment>
    <comment ref="A1211" authorId="0" shapeId="0" xr:uid="{D041FB2D-779B-4327-A8CA-940A04AB30C2}">
      <text>
        <r>
          <rPr>
            <sz val="10"/>
            <rFont val="Arial"/>
            <family val="2"/>
          </rPr>
          <t>Mobile/Email matches a DIFFERENT name in LMS/Main file: 'Abhishek Agarwal'. Kept original name -- please verify manually (may be a shared/parent number).</t>
        </r>
      </text>
    </comment>
    <comment ref="A1216" authorId="0" shapeId="0" xr:uid="{BAE41868-DB13-4A41-B29E-320B08DD3469}">
      <text>
        <r>
          <rPr>
            <sz val="10"/>
            <rFont val="Arial"/>
            <family val="2"/>
          </rPr>
          <t>Mobile/Email matches a DIFFERENT name in LMS/Main file: 'Saloni Panday'. Kept original name -- please verify manually (may be a shared/parent number).</t>
        </r>
      </text>
    </comment>
    <comment ref="A1218" authorId="0" shapeId="0" xr:uid="{450DB146-DC37-4807-B990-D47569EB5455}">
      <text>
        <r>
          <rPr>
            <sz val="10"/>
            <rFont val="Arial"/>
            <family val="2"/>
          </rPr>
          <t>Mobile/Email matches a DIFFERENT name in LMS/Main file: 'Saumya Pradhan'. Kept original name -- please verify manually (may be a shared/parent number).</t>
        </r>
      </text>
    </comment>
    <comment ref="A1219" authorId="0" shapeId="0" xr:uid="{0D92C022-D578-42E4-8F3C-C13068B5857E}">
      <text>
        <r>
          <rPr>
            <sz val="10"/>
            <rFont val="Arial"/>
            <family val="2"/>
          </rPr>
          <t>Mobile/Email matches a DIFFERENT name in LMS/Main file: 'Tapan Swain'. Kept original name -- please verify manually (may be a shared/parent number).</t>
        </r>
      </text>
    </comment>
    <comment ref="A1224" authorId="0" shapeId="0" xr:uid="{DD2CE91E-7E27-4BEE-996B-0D0920F2F158}">
      <text>
        <r>
          <rPr>
            <sz val="10"/>
            <rFont val="Arial"/>
            <family val="2"/>
          </rPr>
          <t>Mobile/Email matches a DIFFERENT name in LMS/Main file: 'Sudha Nayak'. Kept original name -- please verify manually (may be a shared/parent number).</t>
        </r>
      </text>
    </comment>
    <comment ref="A1229" authorId="0" shapeId="0" xr:uid="{FA1E8A02-6F7B-4576-988B-2156B67F7CC4}">
      <text>
        <r>
          <rPr>
            <sz val="10"/>
            <rFont val="Arial"/>
            <family val="2"/>
          </rPr>
          <t>Mobile/Email matches a DIFFERENT name in LMS/Main file: 'Barsa Das'. Kept original name -- please verify manually (may be a shared/parent number).</t>
        </r>
      </text>
    </comment>
    <comment ref="A1230" authorId="0" shapeId="0" xr:uid="{0BE799A6-58B9-401E-9A48-0736A54270C7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A1233" authorId="0" shapeId="0" xr:uid="{85312020-4303-49C1-A5AE-A2E28F9EE6C8}">
      <text>
        <r>
          <rPr>
            <sz val="10"/>
            <rFont val="Arial"/>
            <family val="2"/>
          </rPr>
          <t>Mobile/Email matches a DIFFERENT name in LMS/Main file: 'Kumar Panda'. Kept original name -- please verify manually (may be a shared/parent number).</t>
        </r>
      </text>
    </comment>
    <comment ref="A1234" authorId="0" shapeId="0" xr:uid="{A0562CF7-CA05-484D-BC69-AE3C7E4EE7A5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A1239" authorId="0" shapeId="0" xr:uid="{DF5BAC14-5812-4B0B-A7EE-9BDCA01FED04}">
      <text>
        <r>
          <rPr>
            <sz val="10"/>
            <rFont val="Arial"/>
            <family val="2"/>
          </rPr>
          <t>Mobile/Email matches a DIFFERENT name in LMS/Main file: 'Yadhu S'. Kept original name -- please verify manually (may be a shared/parent number).</t>
        </r>
      </text>
    </comment>
    <comment ref="A1240" authorId="0" shapeId="0" xr:uid="{F757D2F3-A55D-4424-A023-609DC8D17CAB}">
      <text>
        <r>
          <rPr>
            <sz val="10"/>
            <rFont val="Arial"/>
            <family val="2"/>
          </rPr>
          <t>Mobile/Email matches a DIFFERENT name in LMS/Main file: 'Yadhu S'. Kept original name -- please verify manually (may be a shared/parent number).</t>
        </r>
      </text>
    </comment>
    <comment ref="A1241" authorId="0" shapeId="0" xr:uid="{83F1556B-8638-4E7A-8F6F-127F60921433}">
      <text>
        <r>
          <rPr>
            <sz val="10"/>
            <rFont val="Arial"/>
            <family val="2"/>
          </rPr>
          <t>Mobile/Email matches a DIFFERENT name in LMS/Main file: 'Yadhu S'. Kept original name -- please verify manually (may be a shared/parent number).</t>
        </r>
      </text>
    </comment>
    <comment ref="K1242" authorId="0" shapeId="0" xr:uid="{68BC08E4-884D-49CA-87C7-CA15EB341BC7}">
      <text>
        <r>
          <rPr>
            <sz val="10"/>
            <rFont val="Arial"/>
            <family val="2"/>
          </rPr>
          <t xml:space="preserve">Sajid:Cash received by
Dev sir 
</t>
        </r>
      </text>
    </comment>
    <comment ref="A1245" authorId="0" shapeId="0" xr:uid="{874A5999-3F4C-4A07-902F-BA1960C65753}">
      <text>
        <r>
          <rPr>
            <sz val="10"/>
            <rFont val="Arial"/>
            <family val="2"/>
          </rPr>
          <t>Mobile/Email matches a DIFFERENT name in LMS/Main file: 'Subham Mantry'. Kept original name -- please verify manually (may be a shared/parent number).</t>
        </r>
      </text>
    </comment>
    <comment ref="A1252" authorId="0" shapeId="0" xr:uid="{A1EE5D21-69D0-4332-9B58-C73D1D805010}">
      <text>
        <r>
          <rPr>
            <sz val="10"/>
            <rFont val="Arial"/>
            <family val="2"/>
          </rPr>
          <t>Mobile/Email matches a DIFFERENT name in LMS/Main file: 'Ankit Singh'. Kept original name -- please verify manually (may be a shared/parent number).</t>
        </r>
      </text>
    </comment>
    <comment ref="E1255" authorId="0" shapeId="0" xr:uid="{AACDFC6C-CEC4-4946-8E50-A604C81E6BDC}">
      <text>
        <r>
          <rPr>
            <sz val="10"/>
            <rFont val="Arial"/>
            <family val="2"/>
          </rPr>
          <t>Duplicate Mobile Number also found in rows: [122, 149, 964, 1491]</t>
        </r>
      </text>
    </comment>
    <comment ref="E1256" authorId="0" shapeId="0" xr:uid="{50ACA984-FD61-4F3E-8D85-B76C2A7E847C}">
      <text>
        <r>
          <rPr>
            <sz val="10"/>
            <rFont val="Arial"/>
            <family val="2"/>
          </rPr>
          <t>Duplicate Mobile Number also found in rows: [842, 913, 1028, 1440]</t>
        </r>
      </text>
    </comment>
    <comment ref="A1257" authorId="0" shapeId="0" xr:uid="{AFBA9DD0-40DE-469F-B708-8F234EA50B70}">
      <text>
        <r>
          <rPr>
            <sz val="10"/>
            <rFont val="Arial"/>
            <family val="2"/>
          </rPr>
          <t>Mobile/Email matches a DIFFERENT name in LMS/Main file: 'Preethi Ganesh'. Kept original name -- please verify manually (may be a shared/parent number).</t>
        </r>
      </text>
    </comment>
    <comment ref="E1257" authorId="0" shapeId="0" xr:uid="{969EDB7D-9792-48EE-91F5-BFF37CE9CCF4}">
      <text>
        <r>
          <rPr>
            <sz val="10"/>
            <rFont val="Arial"/>
            <family val="2"/>
          </rPr>
          <t>Duplicate Mobile Number also found in rows: [1059, 1394, 1565]</t>
        </r>
      </text>
    </comment>
    <comment ref="E1258" authorId="0" shapeId="0" xr:uid="{354D4ADD-F046-46D6-AE16-3642F9830CC3}">
      <text>
        <r>
          <rPr>
            <sz val="10"/>
            <rFont val="Arial"/>
            <family val="2"/>
          </rPr>
          <t>Duplicate Mobile Number also found in rows: [950, 1097, 1267, 1467, 1643]</t>
        </r>
      </text>
    </comment>
    <comment ref="A1259" authorId="0" shapeId="0" xr:uid="{8A13B9FD-E644-46ED-8476-3C45D877F502}">
      <text>
        <r>
          <rPr>
            <sz val="10"/>
            <rFont val="Arial"/>
            <family val="2"/>
          </rPr>
          <t>Mobile/Email matches a DIFFERENT name in LMS/Main file: 'Thakurdas Soren'. Kept original name -- please verify manually (may be a shared/parent number).</t>
        </r>
      </text>
    </comment>
    <comment ref="E1259" authorId="0" shapeId="0" xr:uid="{B47EC126-5CD1-4F24-B9BF-8EC154920276}">
      <text>
        <r>
          <rPr>
            <sz val="10"/>
            <rFont val="Arial"/>
            <family val="2"/>
          </rPr>
          <t>Duplicate Mobile Number also found in rows: [950, 1097, 1266, 1467, 1643]</t>
        </r>
      </text>
    </comment>
    <comment ref="E1260" authorId="0" shapeId="0" xr:uid="{080AD239-FE35-4E16-9BF0-D18C7E68D7D4}">
      <text>
        <r>
          <rPr>
            <sz val="10"/>
            <rFont val="Arial"/>
            <family val="2"/>
          </rPr>
          <t>Duplicate Mobile Number also found in rows: [1316, 1475, 1560, 1577, 1585, 1607]</t>
        </r>
      </text>
    </comment>
    <comment ref="E1261" authorId="0" shapeId="0" xr:uid="{213C3879-11CB-4EEF-B20E-BE3EDE1E9476}">
      <text>
        <r>
          <rPr>
            <sz val="10"/>
            <rFont val="Arial"/>
            <family val="2"/>
          </rPr>
          <t>Duplicate Mobile Number also found in rows: [1074, 1078, 1079, 1104, 1116, 1354, 1412, 1462, 1578, 1595, 1618, 1679]</t>
        </r>
      </text>
    </comment>
    <comment ref="E1262" authorId="0" shapeId="0" xr:uid="{79FCDA76-F3CA-420C-932D-2FDAECB0AA55}">
      <text>
        <r>
          <rPr>
            <sz val="10"/>
            <rFont val="Arial"/>
            <family val="2"/>
          </rPr>
          <t>Duplicate Mobile Number also found in rows: [875, 1043, 1273, 1363, 1584, 1599, 1778, 2135]</t>
        </r>
      </text>
    </comment>
    <comment ref="E1263" authorId="0" shapeId="0" xr:uid="{56D9799F-3AAB-4D40-8D59-95E6D3B97B38}">
      <text>
        <r>
          <rPr>
            <sz val="10"/>
            <rFont val="Arial"/>
            <family val="2"/>
          </rPr>
          <t>Duplicate Mobile Number also found in rows: [614, 710, 817, 1272, 1314, 2024]</t>
        </r>
      </text>
    </comment>
    <comment ref="A1264" authorId="0" shapeId="0" xr:uid="{F93E21CB-B562-4773-88BF-BEF456125199}">
      <text>
        <r>
          <rPr>
            <sz val="10"/>
            <rFont val="Arial"/>
            <family val="2"/>
          </rPr>
          <t>Mobile/Email matches a DIFFERENT name in LMS/Main file: 'Hitesh Mohanta'. Kept original name -- please verify manually (may be a shared/parent number).</t>
        </r>
      </text>
    </comment>
    <comment ref="E1264" authorId="0" shapeId="0" xr:uid="{3BA86C9F-82F0-4BF1-B0AD-45AFA0C8943D}">
      <text>
        <r>
          <rPr>
            <sz val="10"/>
            <rFont val="Arial"/>
            <family val="2"/>
          </rPr>
          <t>Duplicate Mobile Number also found in rows: [614, 710, 817, 1271, 1314, 2024]</t>
        </r>
      </text>
    </comment>
    <comment ref="A1265" authorId="0" shapeId="0" xr:uid="{2E6EA40C-AEC9-4CBA-BF66-2481C201F77C}">
      <text>
        <r>
          <rPr>
            <sz val="10"/>
            <rFont val="Arial"/>
            <family val="2"/>
          </rPr>
          <t>Mobile/Email matches a DIFFERENT name in LMS/Main file: 'Swapnasarit Mohanty'. Kept original name -- please verify manually (may be a shared/parent number).</t>
        </r>
      </text>
    </comment>
    <comment ref="E1265" authorId="0" shapeId="0" xr:uid="{D92E22E0-C79F-4274-8509-23A6E639F39B}">
      <text>
        <r>
          <rPr>
            <sz val="10"/>
            <rFont val="Arial"/>
            <family val="2"/>
          </rPr>
          <t>Duplicate Mobile Number also found in rows: [875, 1043, 1270, 1363, 1584, 1599, 1778, 2135]</t>
        </r>
      </text>
    </comment>
    <comment ref="E1266" authorId="0" shapeId="0" xr:uid="{108167B3-2FB5-483B-ADB3-E6203211CA8F}">
      <text>
        <r>
          <rPr>
            <sz val="10"/>
            <rFont val="Arial"/>
            <family val="2"/>
          </rPr>
          <t>Duplicate Mobile Number also found in rows: [565, 841, 1848]</t>
        </r>
      </text>
    </comment>
    <comment ref="E1267" authorId="0" shapeId="0" xr:uid="{5C787758-7056-48AD-82D9-21309554D9BC}">
      <text>
        <r>
          <rPr>
            <sz val="10"/>
            <rFont val="Arial"/>
            <family val="2"/>
          </rPr>
          <t>Duplicate Mobile Number also found in rows: [993, 1480, 1666, 1677]</t>
        </r>
      </text>
    </comment>
    <comment ref="A1268" authorId="0" shapeId="0" xr:uid="{478ED2AB-A157-494A-9D90-A2AE23108A82}">
      <text>
        <r>
          <rPr>
            <sz val="10"/>
            <rFont val="Arial"/>
            <family val="2"/>
          </rPr>
          <t>Mobile/Email matches a DIFFERENT name in LMS/Main file: 'Dinesh Kumar Hati'. Kept original name -- please verify manually (may be a shared/parent number).</t>
        </r>
      </text>
    </comment>
    <comment ref="E1270" authorId="0" shapeId="0" xr:uid="{A7A564E6-5434-4DE4-B81F-55B0F395AE1A}">
      <text>
        <r>
          <rPr>
            <sz val="10"/>
            <rFont val="Arial"/>
            <family val="2"/>
          </rPr>
          <t>Duplicate Mobile Number also found in rows: [401, 404, 666, 827, 988, 1630]</t>
        </r>
      </text>
    </comment>
    <comment ref="E1271" authorId="0" shapeId="0" xr:uid="{236BA63D-3CF8-4536-8182-3EF00A926057}">
      <text>
        <r>
          <rPr>
            <sz val="10"/>
            <rFont val="Arial"/>
            <family val="2"/>
          </rPr>
          <t>Duplicate Mobile Number also found in rows: [1034, 1109, 1478, 1982]</t>
        </r>
      </text>
    </comment>
    <comment ref="E1272" authorId="0" shapeId="0" xr:uid="{F21571FE-2451-40CE-A6C5-D0CCC8C94FD0}">
      <text>
        <r>
          <rPr>
            <sz val="10"/>
            <rFont val="Arial"/>
            <family val="2"/>
          </rPr>
          <t>Duplicate Mobile Number also found in rows: [1066, 1113, 1427, 1556]</t>
        </r>
      </text>
    </comment>
    <comment ref="E1275" authorId="0" shapeId="0" xr:uid="{D44DB387-4EB1-4763-B1E7-71CF7FEFCC7C}">
      <text>
        <r>
          <rPr>
            <sz val="10"/>
            <rFont val="Arial"/>
            <family val="2"/>
          </rPr>
          <t>Duplicate Mobile Number also found in rows: [1289]</t>
        </r>
      </text>
    </comment>
    <comment ref="E1276" authorId="0" shapeId="0" xr:uid="{D8F76B73-D2CE-4261-8299-472325165550}">
      <text>
        <r>
          <rPr>
            <sz val="10"/>
            <rFont val="Arial"/>
            <family val="2"/>
          </rPr>
          <t>Duplicate Mobile Number also found in rows: [1014, 1290, 1505, 1720]</t>
        </r>
      </text>
    </comment>
    <comment ref="E1277" authorId="0" shapeId="0" xr:uid="{DF61C58C-988D-4EDF-B6C5-0D35C5B1818B}">
      <text>
        <r>
          <rPr>
            <sz val="10"/>
            <rFont val="Arial"/>
            <family val="2"/>
          </rPr>
          <t>Duplicate Mobile Number also found in rows: [929, 940, 1291, 1465, 1563, 1652, 1859]</t>
        </r>
      </text>
    </comment>
    <comment ref="E1278" authorId="0" shapeId="0" xr:uid="{18C26FC7-78CD-4776-8DCF-874522D5704C}">
      <text>
        <r>
          <rPr>
            <sz val="10"/>
            <rFont val="Arial"/>
            <family val="2"/>
          </rPr>
          <t>Duplicate Mobile Number also found in rows: [985, 1292, 1399, 1408, 1414, 1419, 1511, 1619, 1689, 1736]</t>
        </r>
      </text>
    </comment>
    <comment ref="E1279" authorId="0" shapeId="0" xr:uid="{348CD72C-477C-4F93-AB92-BDC440E1AC4F}">
      <text>
        <r>
          <rPr>
            <sz val="10"/>
            <rFont val="Arial"/>
            <family val="2"/>
          </rPr>
          <t>Duplicate Mobile Number also found in rows: [1404, 1509, 1699, 1894]</t>
        </r>
      </text>
    </comment>
    <comment ref="E1280" authorId="0" shapeId="0" xr:uid="{8C8F54DC-2414-45EC-B29F-1BF49CF9B37D}">
      <text>
        <r>
          <rPr>
            <sz val="10"/>
            <rFont val="Arial"/>
            <family val="2"/>
          </rPr>
          <t>Duplicate Mobile Number also found in rows: [882, 961, 1124, 1495, 1694, 1893]</t>
        </r>
      </text>
    </comment>
    <comment ref="A1281" authorId="0" shapeId="0" xr:uid="{5D2CF8E4-6710-4CCA-AB10-C4622BB5BC23}">
      <text>
        <r>
          <rPr>
            <sz val="10"/>
            <rFont val="Arial"/>
            <family val="2"/>
          </rPr>
          <t>Mobile/Email matches a DIFFERENT name in LMS/Main file: 'Omprrakash Jal'. Kept original name -- please verify manually (may be a shared/parent number).</t>
        </r>
      </text>
    </comment>
    <comment ref="E1281" authorId="0" shapeId="0" xr:uid="{CAADE5FF-863D-4482-939A-1B9B57F42F21}">
      <text>
        <r>
          <rPr>
            <sz val="10"/>
            <rFont val="Arial"/>
            <family val="2"/>
          </rPr>
          <t>Duplicate Mobile Number also found in rows: [1283]</t>
        </r>
      </text>
    </comment>
    <comment ref="A1282" authorId="0" shapeId="0" xr:uid="{4EA37591-449C-4FA8-83BA-CA1B9FFAC205}">
      <text>
        <r>
          <rPr>
            <sz val="10"/>
            <rFont val="Arial"/>
            <family val="2"/>
          </rPr>
          <t>Mobile/Email matches a DIFFERENT name in LMS/Main file: 'R Gurunath'. Kept original name -- please verify manually (may be a shared/parent number).</t>
        </r>
      </text>
    </comment>
    <comment ref="E1282" authorId="0" shapeId="0" xr:uid="{1DB6FF26-1B1E-4AD9-A595-3551F06E24EB}">
      <text>
        <r>
          <rPr>
            <sz val="10"/>
            <rFont val="Arial"/>
            <family val="2"/>
          </rPr>
          <t>Duplicate Mobile Number also found in rows: [1014, 1284, 1505, 1720]</t>
        </r>
      </text>
    </comment>
    <comment ref="A1283" authorId="0" shapeId="0" xr:uid="{3B3F1674-DC41-4EEE-BBFE-EC2C33BE158D}">
      <text>
        <r>
          <rPr>
            <sz val="10"/>
            <rFont val="Arial"/>
            <family val="2"/>
          </rPr>
          <t>Mobile/Email matches a DIFFERENT name in LMS/Main file: 'Ajinkya Kolase'. Kept original name -- please verify manually (may be a shared/parent number).</t>
        </r>
      </text>
    </comment>
    <comment ref="E1283" authorId="0" shapeId="0" xr:uid="{3B05F111-5ECB-4AAE-B2CE-A19F5CDE20FC}">
      <text>
        <r>
          <rPr>
            <sz val="10"/>
            <rFont val="Arial"/>
            <family val="2"/>
          </rPr>
          <t>Duplicate Mobile Number also found in rows: [929, 940, 1285, 1465, 1563, 1652, 1859]</t>
        </r>
      </text>
    </comment>
    <comment ref="A1284" authorId="0" shapeId="0" xr:uid="{D6BC9AFF-202D-45D5-98A0-80D83933CB35}">
      <text>
        <r>
          <rPr>
            <sz val="10"/>
            <rFont val="Arial"/>
            <family val="2"/>
          </rPr>
          <t>Mobile/Email matches a DIFFERENT name in LMS/Main file: 'Prakash Mohanty'. Kept original name -- please verify manually (may be a shared/parent number).</t>
        </r>
      </text>
    </comment>
    <comment ref="E1284" authorId="0" shapeId="0" xr:uid="{B5A63899-8D5A-414C-A1DF-049A70D9EAD3}">
      <text>
        <r>
          <rPr>
            <sz val="10"/>
            <rFont val="Arial"/>
            <family val="2"/>
          </rPr>
          <t>Duplicate Mobile Number also found in rows: [985, 1286, 1399, 1408, 1414, 1419, 1511, 1619, 1689, 1736]</t>
        </r>
      </text>
    </comment>
    <comment ref="E1286" authorId="0" shapeId="0" xr:uid="{27639BF0-2124-4737-B1E6-9CD60AA25644}">
      <text>
        <r>
          <rPr>
            <sz val="10"/>
            <rFont val="Arial"/>
            <family val="2"/>
          </rPr>
          <t>Duplicate Mobile Number also found in rows: [1135, 1530]</t>
        </r>
      </text>
    </comment>
    <comment ref="E1287" authorId="0" shapeId="0" xr:uid="{B476FA93-3E8E-4AA5-810D-8F2835151F0A}">
      <text>
        <r>
          <rPr>
            <sz val="10"/>
            <rFont val="Arial"/>
            <family val="2"/>
          </rPr>
          <t>Duplicate Mobile Number also found in rows: [864, 1063, 1231]</t>
        </r>
      </text>
    </comment>
    <comment ref="A1288" authorId="0" shapeId="0" xr:uid="{81088B5B-3557-4B60-9880-213F7E0C5800}">
      <text>
        <r>
          <rPr>
            <sz val="10"/>
            <rFont val="Arial"/>
            <family val="2"/>
          </rPr>
          <t>Mobile/Email matches a DIFFERENT name in LMS/Main file: 'Jampalla Kumar'. Kept original name -- please verify manually (may be a shared/parent number).</t>
        </r>
      </text>
    </comment>
    <comment ref="E1288" authorId="0" shapeId="0" xr:uid="{448A8058-3519-462E-A81B-3835DB872164}">
      <text>
        <r>
          <rPr>
            <sz val="10"/>
            <rFont val="Arial"/>
            <family val="2"/>
          </rPr>
          <t>Duplicate Mobile Number also found in rows: [1054, 1507, 1670, 1959]</t>
        </r>
      </text>
    </comment>
    <comment ref="E1289" authorId="0" shapeId="0" xr:uid="{F3A19C3F-DF6F-4537-AFD1-CDAC4FA64B8E}">
      <text>
        <r>
          <rPr>
            <sz val="10"/>
            <rFont val="Arial"/>
            <family val="2"/>
          </rPr>
          <t>Duplicate Mobile Number also found in rows: [1057, 1094, 1299, 1471, 1482, 1487, 1502, 1675, 1821]</t>
        </r>
      </text>
    </comment>
    <comment ref="A1291" authorId="0" shapeId="0" xr:uid="{14D52A31-6495-4F85-A736-65B7BA24DDFD}">
      <text>
        <r>
          <rPr>
            <sz val="10"/>
            <rFont val="Arial"/>
            <family val="2"/>
          </rPr>
          <t>Mobile/Email matches a DIFFERENT name in LMS/Main file: 'Sagarendu Samal'. Kept original name -- please verify manually (may be a shared/parent number).</t>
        </r>
      </text>
    </comment>
    <comment ref="E1291" authorId="0" shapeId="0" xr:uid="{0E6F0012-3642-483A-A75E-BF97FA6D0120}">
      <text>
        <r>
          <rPr>
            <sz val="10"/>
            <rFont val="Arial"/>
            <family val="2"/>
          </rPr>
          <t>Duplicate Mobile Number also found in rows: [1057, 1094, 1297, 1471, 1482, 1487, 1502, 1675, 1821]</t>
        </r>
      </text>
    </comment>
    <comment ref="E1293" authorId="0" shapeId="0" xr:uid="{249F5622-CF48-4DF7-AFB2-39A780066730}">
      <text>
        <r>
          <rPr>
            <sz val="10"/>
            <rFont val="Arial"/>
            <family val="2"/>
          </rPr>
          <t>Duplicate Mobile Number also found in rows: [358, 519, 673, 820, 978, 1518]</t>
        </r>
      </text>
    </comment>
    <comment ref="A1294" authorId="0" shapeId="0" xr:uid="{5691E003-DF45-49A3-BA2F-7593BF0364CA}">
      <text>
        <r>
          <rPr>
            <sz val="10"/>
            <rFont val="Arial"/>
            <family val="2"/>
          </rPr>
          <t>Mobile/Email matches a DIFFERENT name in LMS/Main file: 'Mohd Parwaiz'. Kept original name -- please verify manually (may be a shared/parent number).</t>
        </r>
      </text>
    </comment>
    <comment ref="E1294" authorId="0" shapeId="0" xr:uid="{73A26A19-02A8-4866-BB76-94832EB96AE6}">
      <text>
        <r>
          <rPr>
            <sz val="10"/>
            <rFont val="Arial"/>
            <family val="2"/>
          </rPr>
          <t>Duplicate Mobile Number also found in rows: [592, 646, 795, 936, 1067, 1305, 1416, 1717, 1745, 1906, 2013]</t>
        </r>
      </text>
    </comment>
    <comment ref="A1295" authorId="0" shapeId="0" xr:uid="{6E031826-D073-4045-9D53-A07A71628EB3}">
      <text>
        <r>
          <rPr>
            <sz val="10"/>
            <rFont val="Arial"/>
            <family val="2"/>
          </rPr>
          <t>Mobile/Email matches a DIFFERENT name in LMS/Main file: 'Soumya Deb'. Kept original name -- please verify manually (may be a shared/parent number).</t>
        </r>
      </text>
    </comment>
    <comment ref="E1295" authorId="0" shapeId="0" xr:uid="{DD512284-B2FA-4D55-ADD9-7C074F1C7D33}">
      <text>
        <r>
          <rPr>
            <sz val="10"/>
            <rFont val="Arial"/>
            <family val="2"/>
          </rPr>
          <t>Duplicate Mobile Number also found in rows: [604, 622, 798, 1466]</t>
        </r>
      </text>
    </comment>
    <comment ref="A1296" authorId="0" shapeId="0" xr:uid="{01888449-FF98-4123-9DEA-93F1B466D84C}">
      <text>
        <r>
          <rPr>
            <sz val="10"/>
            <rFont val="Arial"/>
            <family val="2"/>
          </rPr>
          <t>Mobile/Email matches a DIFFERENT name in LMS/Main file: 'Sudha Nayak'. Kept original name -- please verify manually (may be a shared/parent number).</t>
        </r>
      </text>
    </comment>
    <comment ref="E1296" authorId="0" shapeId="0" xr:uid="{3A0047C0-E682-4258-BFAA-31CEDA76CCDD}">
      <text>
        <r>
          <rPr>
            <sz val="10"/>
            <rFont val="Arial"/>
            <family val="2"/>
          </rPr>
          <t>Duplicate Mobile Number also found in rows: [1232, 1503, 1698, 1878]</t>
        </r>
      </text>
    </comment>
    <comment ref="A1297" authorId="0" shapeId="0" xr:uid="{D21ED70D-FDFA-4D27-A9A8-429DAF306C03}">
      <text>
        <r>
          <rPr>
            <sz val="10"/>
            <rFont val="Arial"/>
            <family val="2"/>
          </rPr>
          <t>Mobile/Email matches a DIFFERENT name in LMS/Main file: 'Mohd Parwaiz'. Kept original name -- please verify manually (may be a shared/parent number).</t>
        </r>
      </text>
    </comment>
    <comment ref="E1297" authorId="0" shapeId="0" xr:uid="{1D7F7086-83CE-4E2E-B628-E990841195E5}">
      <text>
        <r>
          <rPr>
            <sz val="10"/>
            <rFont val="Arial"/>
            <family val="2"/>
          </rPr>
          <t>Duplicate Mobile Number also found in rows: [592, 646, 795, 936, 1067, 1302, 1416, 1717, 1745, 1906, 2013]</t>
        </r>
      </text>
    </comment>
    <comment ref="A1298" authorId="0" shapeId="0" xr:uid="{07463EC9-50D9-4251-9F0E-32D9E90CF8F0}">
      <text>
        <r>
          <rPr>
            <sz val="10"/>
            <rFont val="Arial"/>
            <family val="2"/>
          </rPr>
          <t>Mobile/Email matches a DIFFERENT name in LMS/Main file: 'Soumya Prusty'. Kept original name -- please verify manually (may be a shared/parent number).</t>
        </r>
      </text>
    </comment>
    <comment ref="E1298" authorId="0" shapeId="0" xr:uid="{F259141F-54B0-402E-8F56-DE36D5804ADF}">
      <text>
        <r>
          <rPr>
            <sz val="10"/>
            <rFont val="Arial"/>
            <family val="2"/>
          </rPr>
          <t>Duplicate Mobile Number also found in rows: [1022, 1089, 1090, 1334, 1493, 1514]</t>
        </r>
      </text>
    </comment>
    <comment ref="A1299" authorId="0" shapeId="0" xr:uid="{8EBFAB1E-A489-449D-9C52-1705A208E9E5}">
      <text>
        <r>
          <rPr>
            <sz val="10"/>
            <rFont val="Arial"/>
            <family val="2"/>
          </rPr>
          <t>Mobile/Email matches a DIFFERENT name in LMS/Main file: 'Anjan Sahu'. Kept original name -- please verify manually (may be a shared/parent number).</t>
        </r>
      </text>
    </comment>
    <comment ref="E1299" authorId="0" shapeId="0" xr:uid="{613FAEB6-55FE-4FD3-B81A-0B44B4B9DAB3}">
      <text>
        <r>
          <rPr>
            <sz val="10"/>
            <rFont val="Arial"/>
            <family val="2"/>
          </rPr>
          <t>Duplicate Mobile Number also found in rows: [1600, 1797, 1895]</t>
        </r>
      </text>
    </comment>
    <comment ref="A1300" authorId="0" shapeId="0" xr:uid="{D57075F0-AFF9-4645-ACC3-C94567665FE4}">
      <text>
        <r>
          <rPr>
            <sz val="10"/>
            <rFont val="Arial"/>
            <family val="2"/>
          </rPr>
          <t>Mobile/Email matches a DIFFERENT name in LMS/Main file: 'Akshay Rathod'. Kept original name -- please verify manually (may be a shared/parent number).</t>
        </r>
      </text>
    </comment>
    <comment ref="E1301" authorId="0" shapeId="0" xr:uid="{6780511F-D970-434C-8697-294FAD9D9B5B}">
      <text>
        <r>
          <rPr>
            <sz val="10"/>
            <rFont val="Arial"/>
            <family val="2"/>
          </rPr>
          <t>Duplicate Mobile Number also found in rows: [405, 635, 773, 891, 1027, 1473]</t>
        </r>
      </text>
    </comment>
    <comment ref="A1302" authorId="0" shapeId="0" xr:uid="{2E05DF4B-D2BF-40B7-AC07-19E96414E78A}">
      <text>
        <r>
          <rPr>
            <sz val="10"/>
            <rFont val="Arial"/>
            <family val="2"/>
          </rPr>
          <t>Mobile/Email matches a DIFFERENT name in LMS/Main file: 'Manmaya Sahu'. Kept original name -- please verify manually (may be a shared/parent number).</t>
        </r>
      </text>
    </comment>
    <comment ref="E1302" authorId="0" shapeId="0" xr:uid="{BDC172F8-AD6F-483A-B4F2-7C8D929EB6EA}">
      <text>
        <r>
          <rPr>
            <sz val="10"/>
            <rFont val="Arial"/>
            <family val="2"/>
          </rPr>
          <t>Duplicate Mobile Number also found in rows: [1203, 1315, 1483, 1488, 1638, 1782]</t>
        </r>
      </text>
    </comment>
    <comment ref="E1303" authorId="0" shapeId="0" xr:uid="{0EA84D88-3471-44E8-9EDD-C40091B96E18}">
      <text>
        <r>
          <rPr>
            <sz val="10"/>
            <rFont val="Arial"/>
            <family val="2"/>
          </rPr>
          <t>Duplicate Mobile Number also found in rows: [715, 729, 790, 916]</t>
        </r>
      </text>
    </comment>
    <comment ref="E1304" authorId="0" shapeId="0" xr:uid="{D3DD9E27-C9CD-4A66-A28D-86305740B07E}">
      <text>
        <r>
          <rPr>
            <sz val="10"/>
            <rFont val="Arial"/>
            <family val="2"/>
          </rPr>
          <t>Duplicate Mobile Number also found in rows: [1033, 1130, 1168, 1515, 1681]</t>
        </r>
      </text>
    </comment>
    <comment ref="E1305" authorId="0" shapeId="0" xr:uid="{0828805B-3AD9-4930-9600-8394A23F5EC6}">
      <text>
        <r>
          <rPr>
            <sz val="10"/>
            <rFont val="Arial"/>
            <family val="2"/>
          </rPr>
          <t>Duplicate Mobile Number also found in rows: [302, 461, 568, 806, 1008, 1175]</t>
        </r>
      </text>
    </comment>
    <comment ref="E1306" authorId="0" shapeId="0" xr:uid="{6D922505-4364-4138-B7A1-C42D12986964}">
      <text>
        <r>
          <rPr>
            <sz val="10"/>
            <rFont val="Arial"/>
            <family val="2"/>
          </rPr>
          <t>Duplicate Mobile Number also found in rows: [614, 710, 817, 1271, 1272, 2024]</t>
        </r>
      </text>
    </comment>
    <comment ref="A1307" authorId="0" shapeId="0" xr:uid="{542ED3FC-5274-4BC5-9B96-AD13BDF7FC8F}">
      <text>
        <r>
          <rPr>
            <sz val="10"/>
            <rFont val="Arial"/>
            <family val="2"/>
          </rPr>
          <t>Mobile/Email matches a DIFFERENT name in LMS/Main file: 'Manmaya Sahu'. Kept original name -- please verify manually (may be a shared/parent number).</t>
        </r>
      </text>
    </comment>
    <comment ref="E1307" authorId="0" shapeId="0" xr:uid="{9EB4D879-5615-44BE-AFFC-9949F92B0357}">
      <text>
        <r>
          <rPr>
            <sz val="10"/>
            <rFont val="Arial"/>
            <family val="2"/>
          </rPr>
          <t>Duplicate Mobile Number also found in rows: [1203, 1310, 1483, 1488, 1638, 1782]</t>
        </r>
      </text>
    </comment>
    <comment ref="E1308" authorId="0" shapeId="0" xr:uid="{5B4F45A0-2C9B-462E-90A1-2E4BBF6F2BD2}">
      <text>
        <r>
          <rPr>
            <sz val="10"/>
            <rFont val="Arial"/>
            <family val="2"/>
          </rPr>
          <t>Duplicate Mobile Number also found in rows: [1268, 1475, 1560, 1577, 1585, 1607]</t>
        </r>
      </text>
    </comment>
    <comment ref="E1309" authorId="0" shapeId="0" xr:uid="{EB66D7CC-3E7B-473F-BEFA-7701E1964BAD}">
      <text>
        <r>
          <rPr>
            <sz val="10"/>
            <rFont val="Arial"/>
            <family val="2"/>
          </rPr>
          <t>Duplicate Mobile Number also found in rows: [810, 918, 1084, 1463]</t>
        </r>
      </text>
    </comment>
    <comment ref="A1310" authorId="0" shapeId="0" xr:uid="{367CD2BD-9386-4B9D-8C1A-6C5D07931306}">
      <text>
        <r>
          <rPr>
            <sz val="10"/>
            <rFont val="Arial"/>
            <family val="2"/>
          </rPr>
          <t>Mobile/Email matches a DIFFERENT name in LMS/Main file: 'Kumar Prasun'. Kept original name -- please verify manually (may be a shared/parent number).</t>
        </r>
      </text>
    </comment>
    <comment ref="E1310" authorId="0" shapeId="0" xr:uid="{E9078274-63BE-477E-A8E4-EBBEC892F903}">
      <text>
        <r>
          <rPr>
            <sz val="10"/>
            <rFont val="Arial"/>
            <family val="2"/>
          </rPr>
          <t>Duplicate Mobile Number also found in rows: [83, 613, 1024]</t>
        </r>
      </text>
    </comment>
    <comment ref="E1311" authorId="0" shapeId="0" xr:uid="{70246EDA-E99F-4C4F-AF74-DED027F15B98}">
      <text>
        <r>
          <rPr>
            <sz val="10"/>
            <rFont val="Arial"/>
            <family val="2"/>
          </rPr>
          <t>Duplicate Mobile Number also found in rows: [1257, 1364]</t>
        </r>
      </text>
    </comment>
    <comment ref="E1312" authorId="0" shapeId="0" xr:uid="{3AA16876-A208-40A2-958E-8929AD1A25C7}">
      <text>
        <r>
          <rPr>
            <sz val="10"/>
            <rFont val="Arial"/>
            <family val="2"/>
          </rPr>
          <t>Duplicate Mobile Number also found in rows: [2010]</t>
        </r>
      </text>
    </comment>
    <comment ref="A1313" authorId="0" shapeId="0" xr:uid="{F57EBD7D-25FE-4C2A-B663-2CD6245FE634}">
      <text>
        <r>
          <rPr>
            <sz val="10"/>
            <rFont val="Arial"/>
            <family val="2"/>
          </rPr>
          <t>Mobile/Email matches a DIFFERENT name in LMS/Main file: 'S. Mahalakshmi'. Kept original name -- please verify manually (may be a shared/parent number).</t>
        </r>
      </text>
    </comment>
    <comment ref="E1313" authorId="0" shapeId="0" xr:uid="{BD90435D-2514-4E68-A488-7D016C9ADC84}">
      <text>
        <r>
          <rPr>
            <sz val="10"/>
            <rFont val="Arial"/>
            <family val="2"/>
          </rPr>
          <t>Duplicate Mobile Number also found in rows: [548, 709, 849, 992, 1000, 1106]</t>
        </r>
      </text>
    </comment>
    <comment ref="E1314" authorId="0" shapeId="0" xr:uid="{187D1915-6D74-4795-AE01-5FE3DE5FBC87}">
      <text>
        <r>
          <rPr>
            <sz val="10"/>
            <rFont val="Arial"/>
            <family val="2"/>
          </rPr>
          <t>Duplicate Mobile Number also found in rows: [431, 454, 638, 837, 1088, 1091, 1151, 1152]</t>
        </r>
      </text>
    </comment>
    <comment ref="A1316" authorId="0" shapeId="0" xr:uid="{F6F41C42-40CE-4BCF-812E-3DCBCE90F06B}">
      <text>
        <r>
          <rPr>
            <sz val="10"/>
            <rFont val="Arial"/>
            <family val="2"/>
          </rPr>
          <t>Mobile/Email matches a DIFFERENT name in LMS/Main file: 'Yadhu S'. Kept original name -- please verify manually (may be a shared/parent number).</t>
        </r>
      </text>
    </comment>
    <comment ref="E1316" authorId="0" shapeId="0" xr:uid="{A9A9B54D-CBC4-4BD1-95D3-9082559B1613}">
      <text>
        <r>
          <rPr>
            <sz val="10"/>
            <rFont val="Arial"/>
            <family val="2"/>
          </rPr>
          <t>Duplicate Mobile Number also found in rows: [1209, 1247, 1248, 1249, 1609, 1733]</t>
        </r>
      </text>
    </comment>
    <comment ref="E1317" authorId="0" shapeId="0" xr:uid="{43EFA33E-8162-406E-9688-D56B315EAD03}">
      <text>
        <r>
          <rPr>
            <sz val="10"/>
            <rFont val="Arial"/>
            <family val="2"/>
          </rPr>
          <t>Duplicate Mobile Number also found in rows: [1214, 1564, 1687]</t>
        </r>
      </text>
    </comment>
    <comment ref="E1319" authorId="0" shapeId="0" xr:uid="{E4FCCF58-9A42-46A6-B878-65BD76F922E4}">
      <text>
        <r>
          <rPr>
            <sz val="10"/>
            <rFont val="Arial"/>
            <family val="2"/>
          </rPr>
          <t>Duplicate Mobile Number also found in rows: [1051, 1095, 1138, 1485]</t>
        </r>
      </text>
    </comment>
    <comment ref="E1320" authorId="0" shapeId="0" xr:uid="{E5698070-8E87-4005-99DB-1B6A2059FAF0}">
      <text>
        <r>
          <rPr>
            <sz val="10"/>
            <rFont val="Arial"/>
            <family val="2"/>
          </rPr>
          <t>Duplicate Mobile Number also found in rows: [1410, 1421, 1544, 1629, 1700, 1840, 1995, 2079, 2314]</t>
        </r>
      </text>
    </comment>
    <comment ref="E1321" authorId="0" shapeId="0" xr:uid="{ED602D86-B9BE-4271-B66B-8881E3FE4BB9}">
      <text>
        <r>
          <rPr>
            <sz val="10"/>
            <rFont val="Arial"/>
            <family val="2"/>
          </rPr>
          <t>Duplicate Mobile Number also found in rows: [1098, 1550, 1788, 1790, 1952]</t>
        </r>
      </text>
    </comment>
    <comment ref="E1322" authorId="0" shapeId="0" xr:uid="{DFB853C2-51C4-4A7F-9340-A48880DA8F84}">
      <text>
        <r>
          <rPr>
            <sz val="10"/>
            <rFont val="Arial"/>
            <family val="2"/>
          </rPr>
          <t>Duplicate Mobile Number also found in rows: [433, 443, 695, 861, 1085, 1361]</t>
        </r>
      </text>
    </comment>
    <comment ref="E1323" authorId="0" shapeId="0" xr:uid="{07A03C55-0248-44B0-98F0-6DF0CBD64861}">
      <text>
        <r>
          <rPr>
            <sz val="10"/>
            <rFont val="Arial"/>
            <family val="2"/>
          </rPr>
          <t>Duplicate Mobile Number also found in rows: [949, 1118]</t>
        </r>
      </text>
    </comment>
    <comment ref="E1324" authorId="0" shapeId="0" xr:uid="{DB49F681-63CF-4A96-9843-F62937DBBCE3}">
      <text>
        <r>
          <rPr>
            <sz val="10"/>
            <rFont val="Arial"/>
            <family val="2"/>
          </rPr>
          <t>Duplicate Mobile Number also found in rows: [1537, 1547, 1721, 1929]</t>
        </r>
      </text>
    </comment>
    <comment ref="A1326" authorId="0" shapeId="0" xr:uid="{CBA3D3FA-607E-46D9-9597-9A5B05148804}">
      <text>
        <r>
          <rPr>
            <sz val="10"/>
            <rFont val="Arial"/>
            <family val="2"/>
          </rPr>
          <t>Mobile/Email matches a DIFFERENT name in LMS/Main file: 'Soumya Prusty'. Kept original name -- please verify manually (may be a shared/parent number).</t>
        </r>
      </text>
    </comment>
    <comment ref="E1326" authorId="0" shapeId="0" xr:uid="{D4276F19-15F2-4909-AE18-412BB5CD2622}">
      <text>
        <r>
          <rPr>
            <sz val="10"/>
            <rFont val="Arial"/>
            <family val="2"/>
          </rPr>
          <t>Duplicate Mobile Number also found in rows: [1022, 1089, 1090, 1306, 1493, 1514]</t>
        </r>
      </text>
    </comment>
    <comment ref="A1327" authorId="0" shapeId="0" xr:uid="{CFC9AF85-B63B-4D20-9A12-4F9B82FE959F}">
      <text>
        <r>
          <rPr>
            <sz val="10"/>
            <rFont val="Arial"/>
            <family val="2"/>
          </rPr>
          <t>Mobile/Email matches a DIFFERENT name in LMS/Main file: 'Rakesh Kumar Surendra'. Kept original name -- please verify manually (may be a shared/parent number).</t>
        </r>
      </text>
    </comment>
    <comment ref="E1327" authorId="0" shapeId="0" xr:uid="{FCDD25D5-0EC6-4701-9248-A1B9294101BF}">
      <text>
        <r>
          <rPr>
            <sz val="10"/>
            <rFont val="Arial"/>
            <family val="2"/>
          </rPr>
          <t>Duplicate Mobile Number also found in rows: [373, 392, 532, 558, 727, 850, 1073]</t>
        </r>
      </text>
    </comment>
    <comment ref="E1329" authorId="0" shapeId="0" xr:uid="{6DA39849-D5D4-4421-9F5F-1CC0D038E0C5}">
      <text>
        <r>
          <rPr>
            <sz val="10"/>
            <rFont val="Arial"/>
            <family val="2"/>
          </rPr>
          <t>Duplicate Mobile Number also found in rows: [1167, 1221, 1519, 1539, 1674]</t>
        </r>
      </text>
    </comment>
    <comment ref="E1330" authorId="0" shapeId="0" xr:uid="{13BC453B-201E-44B4-9E39-A3997E9CF5BB}">
      <text>
        <r>
          <rPr>
            <sz val="10"/>
            <rFont val="Arial"/>
            <family val="2"/>
          </rPr>
          <t>Duplicate Mobile Number also found in rows: [1131, 1532, 1685]</t>
        </r>
      </text>
    </comment>
    <comment ref="A1333" authorId="0" shapeId="0" xr:uid="{C7FB0CA2-35FB-49F7-9D2C-893FD66E5B43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E1333" authorId="0" shapeId="0" xr:uid="{164ACE0B-9182-4CA4-BD8F-E86F606FEC39}">
      <text>
        <r>
          <rPr>
            <sz val="10"/>
            <rFont val="Arial"/>
            <family val="2"/>
          </rPr>
          <t>Duplicate Mobile Number also found in rows: [74, 335, 1238, 1242, 1381, 1510, 1907, 1915, 2123, 2132]</t>
        </r>
      </text>
    </comment>
    <comment ref="A1334" authorId="0" shapeId="0" xr:uid="{BA333989-AD35-4FA4-BD14-C9A8F6FBA092}">
      <text>
        <r>
          <rPr>
            <sz val="10"/>
            <rFont val="Arial"/>
            <family val="2"/>
          </rPr>
          <t>Mobile/Email matches a DIFFERENT name in LMS/Main file: 'Monalisha Jena'. Kept original name -- please verify manually (may be a shared/parent number).</t>
        </r>
      </text>
    </comment>
    <comment ref="E1334" authorId="0" shapeId="0" xr:uid="{E244BE03-9827-4280-B482-1E05801A6F91}">
      <text>
        <r>
          <rPr>
            <sz val="10"/>
            <rFont val="Arial"/>
            <family val="2"/>
          </rPr>
          <t>Duplicate Mobile Number also found in rows: [386, 823, 1941]</t>
        </r>
      </text>
    </comment>
    <comment ref="A1339" authorId="0" shapeId="0" xr:uid="{E8169D18-8247-4AC9-A156-A6DDF3AC26B0}">
      <text>
        <r>
          <rPr>
            <sz val="10"/>
            <rFont val="Arial"/>
            <family val="2"/>
          </rPr>
          <t>Mobile/Email matches a DIFFERENT name in LMS/Main file: 'Jagannath Das'. Kept original name -- please verify manually (may be a shared/parent number).</t>
        </r>
      </text>
    </comment>
    <comment ref="E1339" authorId="0" shapeId="0" xr:uid="{7CD87A18-5E6F-4E57-982F-FDDA5308D72F}">
      <text>
        <r>
          <rPr>
            <sz val="10"/>
            <rFont val="Arial"/>
            <family val="2"/>
          </rPr>
          <t>Duplicate Mobile Number also found in rows: [1134, 1553]</t>
        </r>
      </text>
    </comment>
    <comment ref="A1340" authorId="0" shapeId="0" xr:uid="{215EFA92-C791-4D28-9A36-FA19BC5B3F13}">
      <text>
        <r>
          <rPr>
            <sz val="10"/>
            <rFont val="Arial"/>
            <family val="2"/>
          </rPr>
          <t>Mobile/Email matches a DIFFERENT name in LMS/Main file: 'Shomyaranjan Bhutia'. Kept original name -- please verify manually (may be a shared/parent number).</t>
        </r>
      </text>
    </comment>
    <comment ref="E1340" authorId="0" shapeId="0" xr:uid="{FC199EC8-E18D-4C82-8244-0A9B66113C36}">
      <text>
        <r>
          <rPr>
            <sz val="10"/>
            <rFont val="Arial"/>
            <family val="2"/>
          </rPr>
          <t>Duplicate Mobile Number also found in rows: [1148, 1441, 1469]</t>
        </r>
      </text>
    </comment>
    <comment ref="E1341" authorId="0" shapeId="0" xr:uid="{CD076981-67EE-49C6-9C37-CD64675EBB5C}">
      <text>
        <r>
          <rPr>
            <sz val="10"/>
            <rFont val="Arial"/>
            <family val="2"/>
          </rPr>
          <t>Duplicate Mobile Number also found in rows: [1102, 1137, 1195, 1425, 1555, 1631]</t>
        </r>
      </text>
    </comment>
    <comment ref="E1342" authorId="0" shapeId="0" xr:uid="{C66EB6EF-CA6E-4178-BA7A-1F30933AE466}">
      <text>
        <r>
          <rPr>
            <sz val="10"/>
            <rFont val="Arial"/>
            <family val="2"/>
          </rPr>
          <t>Duplicate Mobile Number also found in rows: [1489, 1649]</t>
        </r>
      </text>
    </comment>
    <comment ref="A1343" authorId="0" shapeId="0" xr:uid="{B2EE56FB-FF41-43F8-9A5D-907710110EC4}">
      <text>
        <r>
          <rPr>
            <sz val="10"/>
            <rFont val="Arial"/>
            <family val="2"/>
          </rPr>
          <t>Mobile/Email matches a DIFFERENT name in LMS/Main file: 'Soundar Soundar'. Kept original name -- please verify manually (may be a shared/parent number).</t>
        </r>
      </text>
    </comment>
    <comment ref="E1343" authorId="0" shapeId="0" xr:uid="{BF5EF4F4-6E0F-4672-8E40-17FF9081C5B4}">
      <text>
        <r>
          <rPr>
            <sz val="10"/>
            <rFont val="Arial"/>
            <family val="2"/>
          </rPr>
          <t>Duplicate Mobile Number also found in rows: [680, 732, 828, 986, 1161]</t>
        </r>
      </text>
    </comment>
    <comment ref="E1344" authorId="0" shapeId="0" xr:uid="{3C128EB3-6A01-4571-8C49-7F59B283B0EB}">
      <text>
        <r>
          <rPr>
            <sz val="10"/>
            <rFont val="Arial"/>
            <family val="2"/>
          </rPr>
          <t>Duplicate Mobile Number also found in rows: [631, 762, 941, 1111]</t>
        </r>
      </text>
    </comment>
    <comment ref="E1345" authorId="0" shapeId="0" xr:uid="{6F98F25B-8BF7-4527-BAB3-CD3D6254BDF3}">
      <text>
        <r>
          <rPr>
            <sz val="10"/>
            <rFont val="Arial"/>
            <family val="2"/>
          </rPr>
          <t>Duplicate Mobile Number also found in rows: [4141]</t>
        </r>
      </text>
    </comment>
    <comment ref="E1346" authorId="0" shapeId="0" xr:uid="{6788A5A3-82D5-482B-B717-B3C458B8BFD9}">
      <text>
        <r>
          <rPr>
            <sz val="10"/>
            <rFont val="Arial"/>
            <family val="2"/>
          </rPr>
          <t>Duplicate Mobile Number also found in rows: [1074, 1078, 1079, 1104, 1116, 1269, 1412, 1462, 1578, 1595, 1618, 1679]</t>
        </r>
      </text>
    </comment>
    <comment ref="A1347" authorId="0" shapeId="0" xr:uid="{210EC72A-587C-4014-887C-353EDBAB737A}">
      <text>
        <r>
          <rPr>
            <sz val="10"/>
            <rFont val="Arial"/>
            <family val="2"/>
          </rPr>
          <t>Mobile/Email matches a DIFFERENT name in LMS/Main file: 'Sunil Patra'. Kept original name -- please verify manually (may be a shared/parent number).</t>
        </r>
      </text>
    </comment>
    <comment ref="E1347" authorId="0" shapeId="0" xr:uid="{70266918-6CDA-4971-9499-1FD5C95101B1}">
      <text>
        <r>
          <rPr>
            <sz val="10"/>
            <rFont val="Arial"/>
            <family val="2"/>
          </rPr>
          <t>Duplicate Mobile Number also found in rows: [1433, 1673, 1897]</t>
        </r>
      </text>
    </comment>
    <comment ref="A1348" authorId="0" shapeId="0" xr:uid="{D55413B7-8091-4C02-BFFD-BA2F801C9DAE}">
      <text>
        <r>
          <rPr>
            <sz val="10"/>
            <rFont val="Arial"/>
            <family val="2"/>
          </rPr>
          <t>Mobile/Email matches a DIFFERENT name in LMS/Main file: 'Mrutyunjay Samal'. Kept original name -- please verify manually (may be a shared/parent number).</t>
        </r>
      </text>
    </comment>
    <comment ref="E1348" authorId="0" shapeId="0" xr:uid="{E53B3232-7439-4553-B9F5-BD91D42F0257}">
      <text>
        <r>
          <rPr>
            <sz val="10"/>
            <rFont val="Arial"/>
            <family val="2"/>
          </rPr>
          <t>Duplicate Mobile Number also found in rows: [216, 380, 754, 1711]</t>
        </r>
      </text>
    </comment>
    <comment ref="A1349" authorId="0" shapeId="0" xr:uid="{A6E3896C-1202-495E-8768-41B87541FCE1}">
      <text>
        <r>
          <rPr>
            <sz val="10"/>
            <rFont val="Arial"/>
            <family val="2"/>
          </rPr>
          <t>Mobile/Email matches a DIFFERENT name in LMS/Main file: 'Suhas Reddy'. Kept original name -- please verify manually (may be a shared/parent number).</t>
        </r>
      </text>
    </comment>
    <comment ref="A1351" authorId="0" shapeId="0" xr:uid="{629EE9CE-F0E4-4533-B329-BB47BE3FB058}">
      <text>
        <r>
          <rPr>
            <sz val="10"/>
            <rFont val="Arial"/>
            <family val="2"/>
          </rPr>
          <t>Mobile/Email matches a DIFFERENT name in LMS/Main file: 'Anoop Gupta'. Kept original name -- please verify manually (may be a shared/parent number).</t>
        </r>
      </text>
    </comment>
    <comment ref="E1351" authorId="0" shapeId="0" xr:uid="{4A8329D5-98B7-4DDB-85B5-6A866EC756F9}">
      <text>
        <r>
          <rPr>
            <sz val="10"/>
            <rFont val="Arial"/>
            <family val="2"/>
          </rPr>
          <t>Duplicate Mobile Number also found in rows: [1437, 1772]</t>
        </r>
      </text>
    </comment>
    <comment ref="E1352" authorId="0" shapeId="0" xr:uid="{7DEE435C-4ECB-4AE1-BC3B-7173B33034CF}">
      <text>
        <r>
          <rPr>
            <sz val="10"/>
            <rFont val="Arial"/>
            <family val="2"/>
          </rPr>
          <t>Duplicate Mobile Number also found in rows: [1569]</t>
        </r>
      </text>
    </comment>
    <comment ref="E1353" authorId="0" shapeId="0" xr:uid="{1220E508-4B35-4D2E-AB0E-B07CAC3409AA}">
      <text>
        <r>
          <rPr>
            <sz val="10"/>
            <rFont val="Arial"/>
            <family val="2"/>
          </rPr>
          <t>Duplicate Mobile Number also found in rows: [433, 443, 695, 861, 1085, 1330]</t>
        </r>
      </text>
    </comment>
    <comment ref="A1354" authorId="0" shapeId="0" xr:uid="{F41AEEA0-609F-43A0-9310-A64052142500}">
      <text>
        <r>
          <rPr>
            <sz val="10"/>
            <rFont val="Arial"/>
            <family val="2"/>
          </rPr>
          <t>Mobile/Email matches a DIFFERENT name in LMS/Main file: 'Aditya Sahu'. Kept original name -- please verify manually (may be a shared/parent number).</t>
        </r>
      </text>
    </comment>
    <comment ref="E1354" authorId="0" shapeId="0" xr:uid="{D7AE2552-6762-4D7E-A233-B87C0063B49F}">
      <text>
        <r>
          <rPr>
            <sz val="10"/>
            <rFont val="Arial"/>
            <family val="2"/>
          </rPr>
          <t>Duplicate Mobile Number also found in rows: [781, 908, 1163, 1481]</t>
        </r>
      </text>
    </comment>
    <comment ref="A1355" authorId="0" shapeId="0" xr:uid="{E950A9A1-607F-410C-9599-A9CD7313AF92}">
      <text>
        <r>
          <rPr>
            <sz val="10"/>
            <rFont val="Arial"/>
            <family val="2"/>
          </rPr>
          <t>Mobile/Email matches a DIFFERENT name in LMS/Main file: 'Swapnasarit Mohanty'. Kept original name -- please verify manually (may be a shared/parent number).</t>
        </r>
      </text>
    </comment>
    <comment ref="E1355" authorId="0" shapeId="0" xr:uid="{F0DFAAD0-2A02-4265-BC55-457DEA070196}">
      <text>
        <r>
          <rPr>
            <sz val="10"/>
            <rFont val="Arial"/>
            <family val="2"/>
          </rPr>
          <t>Duplicate Mobile Number also found in rows: [875, 1043, 1270, 1273, 1584, 1599, 1778, 2135]</t>
        </r>
      </text>
    </comment>
    <comment ref="E1356" authorId="0" shapeId="0" xr:uid="{8D77D769-70A5-45B1-9A9F-1D6F32F1448F}">
      <text>
        <r>
          <rPr>
            <sz val="10"/>
            <rFont val="Arial"/>
            <family val="2"/>
          </rPr>
          <t>Duplicate Mobile Number also found in rows: [1257, 1319]</t>
        </r>
      </text>
    </comment>
    <comment ref="A1357" authorId="0" shapeId="0" xr:uid="{09F8DD74-0BA1-4192-A9D3-242DB36D9613}">
      <text>
        <r>
          <rPr>
            <sz val="10"/>
            <rFont val="Arial"/>
            <family val="2"/>
          </rPr>
          <t>Mobile/Email matches a DIFFERENT name in LMS/Main file: 'Jagadesh Salimath'. Kept original name -- please verify manually (may be a shared/parent number).</t>
        </r>
      </text>
    </comment>
    <comment ref="E1357" authorId="0" shapeId="0" xr:uid="{B64447E8-AD8A-4499-A46A-EDC5FCCCBF4E}">
      <text>
        <r>
          <rPr>
            <sz val="10"/>
            <rFont val="Arial"/>
            <family val="2"/>
          </rPr>
          <t>Duplicate Mobile Number also found in rows: [1149, 1182, 1529, 1727, 1892]</t>
        </r>
      </text>
    </comment>
    <comment ref="E1358" authorId="0" shapeId="0" xr:uid="{359D6039-8867-419E-9A05-58A73D997763}">
      <text>
        <r>
          <rPr>
            <sz val="10"/>
            <rFont val="Arial"/>
            <family val="2"/>
          </rPr>
          <t>Duplicate Mobile Number also found in rows: [1184, 1395, 1403, 1557, 1594, 1875, 2131]</t>
        </r>
      </text>
    </comment>
    <comment ref="E1359" authorId="0" shapeId="0" xr:uid="{A69B2E55-EA6E-4CAA-B523-346313C3F6A2}">
      <text>
        <r>
          <rPr>
            <sz val="10"/>
            <rFont val="Arial"/>
            <family val="2"/>
          </rPr>
          <t>Duplicate Mobile Number also found in rows: [1159, 1520, 1712, 1883]</t>
        </r>
      </text>
    </comment>
    <comment ref="E1361" authorId="0" shapeId="0" xr:uid="{E03B749A-1293-48B7-A85C-4E036EEDB8BE}">
      <text>
        <r>
          <rPr>
            <sz val="10"/>
            <rFont val="Arial"/>
            <family val="2"/>
          </rPr>
          <t>Duplicate Mobile Number also found in rows: [900, 1020, 1177, 1178, 1179, 1747, 1922]</t>
        </r>
      </text>
    </comment>
    <comment ref="A1362" authorId="0" shapeId="0" xr:uid="{7DBFD7FE-2A66-4323-B97F-B0C6DB4D9148}">
      <text>
        <r>
          <rPr>
            <sz val="10"/>
            <rFont val="Arial"/>
            <family val="2"/>
          </rPr>
          <t>Mobile/Email matches a DIFFERENT name in LMS/Main file: 'Shivakumar Mv'. Kept original name -- please verify manually (may be a shared/parent number).</t>
        </r>
      </text>
    </comment>
    <comment ref="E1362" authorId="0" shapeId="0" xr:uid="{373F64FA-CC48-46A8-9F08-6198A4F5CA6E}">
      <text>
        <r>
          <rPr>
            <sz val="10"/>
            <rFont val="Arial"/>
            <family val="2"/>
          </rPr>
          <t>Duplicate Mobile Number also found in rows: [931, 1127, 1534, 1724, 1923]</t>
        </r>
      </text>
    </comment>
    <comment ref="E1363" authorId="0" shapeId="0" xr:uid="{06B1A33D-0159-4F51-ADFD-B5A890F6ECE2}">
      <text>
        <r>
          <rPr>
            <sz val="10"/>
            <rFont val="Arial"/>
            <family val="2"/>
          </rPr>
          <t>Duplicate Mobile Number also found in rows: [1552, 1651, 1658]</t>
        </r>
      </text>
    </comment>
    <comment ref="E1364" authorId="0" shapeId="0" xr:uid="{79917958-5852-4CAF-BF3E-AB329F3A752A}">
      <text>
        <r>
          <rPr>
            <sz val="10"/>
            <rFont val="Arial"/>
            <family val="2"/>
          </rPr>
          <t>Duplicate Mobile Number also found in rows: [700, 835, 997]</t>
        </r>
      </text>
    </comment>
    <comment ref="E1365" authorId="0" shapeId="0" xr:uid="{4824ECE9-7201-4B1A-9118-56D2F5193DF2}">
      <text>
        <r>
          <rPr>
            <sz val="10"/>
            <rFont val="Arial"/>
            <family val="2"/>
          </rPr>
          <t>Duplicate Mobile Number also found in rows: [679, 792, 802, 924, 1076]</t>
        </r>
      </text>
    </comment>
    <comment ref="E1366" authorId="0" shapeId="0" xr:uid="{19549750-36C9-4C6F-8616-E408BA35593B}">
      <text>
        <r>
          <rPr>
            <sz val="10"/>
            <rFont val="Arial"/>
            <family val="2"/>
          </rPr>
          <t>Duplicate Mobile Number also found in rows: [957, 1150, 1517, 1770]</t>
        </r>
      </text>
    </comment>
    <comment ref="A1368" authorId="0" shapeId="0" xr:uid="{7E078429-486B-490D-905B-E2EE6F92A280}">
      <text>
        <r>
          <rPr>
            <sz val="10"/>
            <rFont val="Arial"/>
            <family val="2"/>
          </rPr>
          <t>Mobile/Email matches a DIFFERENT name in LMS/Main file: 'M Prem Rao'. Kept original name -- please verify manually (may be a shared/parent number).</t>
        </r>
      </text>
    </comment>
    <comment ref="A1369" authorId="0" shapeId="0" xr:uid="{C8AE410F-3D90-4805-B2CC-16E21C841F2B}">
      <text>
        <r>
          <rPr>
            <sz val="10"/>
            <rFont val="Arial"/>
            <family val="2"/>
          </rPr>
          <t>Mobile/Email matches a DIFFERENT name in LMS/Main file: 'Kumar Panda'. Kept original name -- please verify manually (may be a shared/parent number).</t>
        </r>
      </text>
    </comment>
    <comment ref="E1369" authorId="0" shapeId="0" xr:uid="{6B659806-F971-4E4A-9ACF-910FCD798437}">
      <text>
        <r>
          <rPr>
            <sz val="10"/>
            <rFont val="Arial"/>
            <family val="2"/>
          </rPr>
          <t>Duplicate Mobile Number also found in rows: [1241, 1571]</t>
        </r>
      </text>
    </comment>
    <comment ref="A1370" authorId="0" shapeId="0" xr:uid="{5440BA1A-2544-4E46-AE99-A0A38E3C7F1B}">
      <text>
        <r>
          <rPr>
            <sz val="10"/>
            <rFont val="Arial"/>
            <family val="2"/>
          </rPr>
          <t>Mobile/Email matches a DIFFERENT name in LMS/Main file: 'Kantesh Nandihalli'. Kept original name -- please verify manually (may be a shared/parent number).</t>
        </r>
      </text>
    </comment>
    <comment ref="E1370" authorId="0" shapeId="0" xr:uid="{D63176DD-BDAF-422E-9897-3EBDB5CF5FD9}">
      <text>
        <r>
          <rPr>
            <sz val="10"/>
            <rFont val="Arial"/>
            <family val="2"/>
          </rPr>
          <t>Duplicate Mobile Number also found in rows: [1188, 1596, 1808, 1964, 2096]</t>
        </r>
      </text>
    </comment>
    <comment ref="E1371" authorId="0" shapeId="0" xr:uid="{C1FDEE21-F837-4DBE-9780-F36EFB0874DC}">
      <text>
        <r>
          <rPr>
            <sz val="10"/>
            <rFont val="Arial"/>
            <family val="2"/>
          </rPr>
          <t>Duplicate Mobile Number also found in rows: [527, 688, 718, 865, 1580]</t>
        </r>
      </text>
    </comment>
    <comment ref="E1372" authorId="0" shapeId="0" xr:uid="{C03B607C-9127-4B5D-9E89-C9A73D4302E4}">
      <text>
        <r>
          <rPr>
            <sz val="10"/>
            <rFont val="Arial"/>
            <family val="2"/>
          </rPr>
          <t>Duplicate Mobile Number also found in rows: [760, 904, 1061]</t>
        </r>
      </text>
    </comment>
    <comment ref="A1373" authorId="0" shapeId="0" xr:uid="{6A6528F1-1A8F-4837-A7E7-2F9C9BCD700D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E1373" authorId="0" shapeId="0" xr:uid="{7B3CC5B6-7155-4BBA-983B-F892682D73E7}">
      <text>
        <r>
          <rPr>
            <sz val="10"/>
            <rFont val="Arial"/>
            <family val="2"/>
          </rPr>
          <t>Duplicate Mobile Number also found in rows: [74, 335, 1238, 1242, 1341, 1510, 1907, 1915, 2123, 2132]</t>
        </r>
      </text>
    </comment>
    <comment ref="E1374" authorId="0" shapeId="0" xr:uid="{CC79FF29-FE5F-4400-82D0-2392FC91B0CC}">
      <text>
        <r>
          <rPr>
            <sz val="10"/>
            <rFont val="Arial"/>
            <family val="2"/>
          </rPr>
          <t>Duplicate Mobile Number also found in rows: [749, 763, 905, 1114]</t>
        </r>
      </text>
    </comment>
    <comment ref="E1375" authorId="0" shapeId="0" xr:uid="{1E429210-2325-441A-8FC9-F808292E2A9F}">
      <text>
        <r>
          <rPr>
            <sz val="10"/>
            <rFont val="Arial"/>
            <family val="2"/>
          </rPr>
          <t>Duplicate Mobile Number also found in rows: [1703, 1704, 1866, 2008, 2432, 2569, 2708]</t>
        </r>
      </text>
    </comment>
    <comment ref="E1376" authorId="0" shapeId="0" xr:uid="{009E2ADF-87B2-456E-9087-CB6F1DF5D44D}">
      <text>
        <r>
          <rPr>
            <sz val="10"/>
            <rFont val="Arial"/>
            <family val="2"/>
          </rPr>
          <t>Duplicate Mobile Number also found in rows: [927, 1019, 1189, 1405, 1589, 1776]</t>
        </r>
      </text>
    </comment>
    <comment ref="A1377" authorId="0" shapeId="0" xr:uid="{277E9D37-F119-45EC-9A62-D951C802F607}">
      <text>
        <r>
          <rPr>
            <sz val="10"/>
            <rFont val="Arial"/>
            <family val="2"/>
          </rPr>
          <t>Mobile/Email matches a DIFFERENT name in LMS/Main file: 'Divyansh Singh'. Kept original name -- please verify manually (may be a shared/parent number).</t>
        </r>
      </text>
    </comment>
    <comment ref="E1377" authorId="0" shapeId="0" xr:uid="{ABC2F28C-23AC-43C4-8767-9753880FA6B7}">
      <text>
        <r>
          <rPr>
            <sz val="10"/>
            <rFont val="Arial"/>
            <family val="2"/>
          </rPr>
          <t>Duplicate Mobile Number also found in rows: [854, 1064]</t>
        </r>
      </text>
    </comment>
    <comment ref="A1378" authorId="0" shapeId="0" xr:uid="{CA110B5E-64F0-457E-B24C-914B559FE388}">
      <text>
        <r>
          <rPr>
            <sz val="10"/>
            <rFont val="Arial"/>
            <family val="2"/>
          </rPr>
          <t>Mobile/Email matches a DIFFERENT name in LMS/Main file: 'Pramod Jena'. Kept original name -- please verify manually (may be a shared/parent number).</t>
        </r>
      </text>
    </comment>
    <comment ref="E1379" authorId="0" shapeId="0" xr:uid="{0C77145E-8E70-474D-8054-5863A4C6F9FB}">
      <text>
        <r>
          <rPr>
            <sz val="10"/>
            <rFont val="Arial"/>
            <family val="2"/>
          </rPr>
          <t>Duplicate Mobile Number also found in rows: [600]</t>
        </r>
      </text>
    </comment>
    <comment ref="E1380" authorId="0" shapeId="0" xr:uid="{91A53198-7F94-45F2-98C7-68363F51AFA3}">
      <text>
        <r>
          <rPr>
            <sz val="10"/>
            <rFont val="Arial"/>
            <family val="2"/>
          </rPr>
          <t>Duplicate Mobile Number also found in rows: [963, 1121, 1538, 1682]</t>
        </r>
      </text>
    </comment>
    <comment ref="E1381" authorId="0" shapeId="0" xr:uid="{431D8BEF-BA3E-4CA4-B737-CB411C90A138}">
      <text>
        <r>
          <rPr>
            <sz val="10"/>
            <rFont val="Arial"/>
            <family val="2"/>
          </rPr>
          <t>Duplicate Mobile Number also found in rows: [1212, 1554]</t>
        </r>
      </text>
    </comment>
    <comment ref="E1384" authorId="0" shapeId="0" xr:uid="{71865854-6B90-4D38-A637-13F559BF5D91}">
      <text>
        <r>
          <rPr>
            <sz val="10"/>
            <rFont val="Arial"/>
            <family val="2"/>
          </rPr>
          <t>Duplicate Mobile Number also found in rows: [22, 451, 634, 766, 1183]</t>
        </r>
      </text>
    </comment>
    <comment ref="E1385" authorId="0" shapeId="0" xr:uid="{60EDC290-F73D-4CB1-960B-41AC3A9897CF}">
      <text>
        <r>
          <rPr>
            <sz val="10"/>
            <rFont val="Arial"/>
            <family val="2"/>
          </rPr>
          <t>Duplicate Mobile Number also found in rows: [1559, 1726, 1896, 1898]</t>
        </r>
      </text>
    </comment>
    <comment ref="A1386" authorId="0" shapeId="0" xr:uid="{E835FDD4-7A4B-4BBD-962A-42D2F2935886}">
      <text>
        <r>
          <rPr>
            <sz val="10"/>
            <rFont val="Arial"/>
            <family val="2"/>
          </rPr>
          <t>Mobile/Email matches a DIFFERENT name in LMS/Main file: 'Preethi Ganesh'. Kept original name -- please verify manually (may be a shared/parent number).</t>
        </r>
      </text>
    </comment>
    <comment ref="E1386" authorId="0" shapeId="0" xr:uid="{8F6A7774-BA29-454C-BFDF-65FC27532112}">
      <text>
        <r>
          <rPr>
            <sz val="10"/>
            <rFont val="Arial"/>
            <family val="2"/>
          </rPr>
          <t>Duplicate Mobile Number also found in rows: [1059, 1265, 1565]</t>
        </r>
      </text>
    </comment>
    <comment ref="E1387" authorId="0" shapeId="0" xr:uid="{8A0DD023-4ACC-4EE0-A602-EDCB0F3FBFCD}">
      <text>
        <r>
          <rPr>
            <sz val="10"/>
            <rFont val="Arial"/>
            <family val="2"/>
          </rPr>
          <t>Duplicate Mobile Number also found in rows: [1184, 1366, 1403, 1557, 1594, 1875, 2131]</t>
        </r>
      </text>
    </comment>
    <comment ref="E1388" authorId="0" shapeId="0" xr:uid="{E9135BFD-F2F8-4838-BA88-2FDD6003DA41}">
      <text>
        <r>
          <rPr>
            <sz val="10"/>
            <rFont val="Arial"/>
            <family val="2"/>
          </rPr>
          <t>Duplicate Mobile Number also found in rows: [789, 953, 1165, 1435]</t>
        </r>
      </text>
    </comment>
    <comment ref="A1389" authorId="0" shapeId="0" xr:uid="{84A84E3C-258A-4487-B2AB-C240A94DF938}">
      <text>
        <r>
          <rPr>
            <sz val="10"/>
            <rFont val="Arial"/>
            <family val="2"/>
          </rPr>
          <t>Mobile/Email matches a DIFFERENT name in LMS/Main file: 'Jeevan C M'. Kept original name -- please verify manually (may be a shared/parent number).</t>
        </r>
      </text>
    </comment>
    <comment ref="E1389" authorId="0" shapeId="0" xr:uid="{E405A7C2-1858-41BF-B243-9736F3714D1C}">
      <text>
        <r>
          <rPr>
            <sz val="10"/>
            <rFont val="Arial"/>
            <family val="2"/>
          </rPr>
          <t>Duplicate Mobile Number also found in rows: [948, 994, 1208, 1570]</t>
        </r>
      </text>
    </comment>
    <comment ref="A1390" authorId="0" shapeId="0" xr:uid="{3C2F1D6D-1CC9-44E1-A11C-9B9C6248E055}">
      <text>
        <r>
          <rPr>
            <sz val="10"/>
            <rFont val="Arial"/>
            <family val="2"/>
          </rPr>
          <t>Mobile/Email matches a DIFFERENT name in LMS/Main file: 'Rajat Nayak'. Kept original name -- please verify manually (may be a shared/parent number).</t>
        </r>
      </text>
    </comment>
    <comment ref="E1390" authorId="0" shapeId="0" xr:uid="{C562CF54-E6EF-4DB9-98BF-997CF9091A6C}">
      <text>
        <r>
          <rPr>
            <sz val="10"/>
            <rFont val="Arial"/>
            <family val="2"/>
          </rPr>
          <t>Duplicate Mobile Number also found in rows: [1173, 1230, 1686, 1843, 1846]</t>
        </r>
      </text>
    </comment>
    <comment ref="E1391" authorId="0" shapeId="0" xr:uid="{106AD726-C95F-4EE7-BFE2-17A2B3504894}">
      <text>
        <r>
          <rPr>
            <sz val="10"/>
            <rFont val="Arial"/>
            <family val="2"/>
          </rPr>
          <t>Duplicate Mobile Number also found in rows: [985, 1286, 1292, 1408, 1414, 1419, 1511, 1619, 1689, 1736]</t>
        </r>
      </text>
    </comment>
    <comment ref="E1393" authorId="0" shapeId="0" xr:uid="{FEB7D307-A519-4E29-803E-FD9B027EE765}">
      <text>
        <r>
          <rPr>
            <sz val="10"/>
            <rFont val="Arial"/>
            <family val="2"/>
          </rPr>
          <t>Duplicate Mobile Number also found in rows: [876, 1010, 1229, 1477]</t>
        </r>
      </text>
    </comment>
    <comment ref="E1394" authorId="0" shapeId="0" xr:uid="{A4688942-FA69-4F9A-BA95-EEFBE3CF1DF3}">
      <text>
        <r>
          <rPr>
            <sz val="10"/>
            <rFont val="Arial"/>
            <family val="2"/>
          </rPr>
          <t>Duplicate Mobile Number also found in rows: [881, 1013, 1233, 1582, 1734, 1746]</t>
        </r>
      </text>
    </comment>
    <comment ref="E1395" authorId="0" shapeId="0" xr:uid="{FAE66AE5-980F-43AF-9BF5-B3E9EB1C1039}">
      <text>
        <r>
          <rPr>
            <sz val="10"/>
            <rFont val="Arial"/>
            <family val="2"/>
          </rPr>
          <t>Duplicate Mobile Number also found in rows: [1184, 1366, 1395, 1557, 1594, 1875, 2131]</t>
        </r>
      </text>
    </comment>
    <comment ref="E1396" authorId="0" shapeId="0" xr:uid="{4423FFEF-797F-47F7-97F4-1E1E439FC688}">
      <text>
        <r>
          <rPr>
            <sz val="10"/>
            <rFont val="Arial"/>
            <family val="2"/>
          </rPr>
          <t>Duplicate Mobile Number also found in rows: [1287, 1509, 1699, 1894]</t>
        </r>
      </text>
    </comment>
    <comment ref="E1397" authorId="0" shapeId="0" xr:uid="{F1576462-2C7D-40C7-ADFE-4B2397638EC2}">
      <text>
        <r>
          <rPr>
            <sz val="10"/>
            <rFont val="Arial"/>
            <family val="2"/>
          </rPr>
          <t>Duplicate Mobile Number also found in rows: [927, 1019, 1189, 1384, 1589, 1776]</t>
        </r>
      </text>
    </comment>
    <comment ref="A1398" authorId="0" shapeId="0" xr:uid="{10CBEE19-98D3-4486-A798-63209D7C431A}">
      <text>
        <r>
          <rPr>
            <sz val="10"/>
            <rFont val="Arial"/>
            <family val="2"/>
          </rPr>
          <t>Mobile/Email matches a DIFFERENT name in LMS/Main file: 'Bharat Kumawat Kumawat'. Kept original name -- please verify manually (may be a shared/parent number).</t>
        </r>
      </text>
    </comment>
    <comment ref="E1398" authorId="0" shapeId="0" xr:uid="{3DE4DF35-9E2A-4974-8DB1-4630A8E68219}">
      <text>
        <r>
          <rPr>
            <sz val="10"/>
            <rFont val="Arial"/>
            <family val="2"/>
          </rPr>
          <t>Duplicate Mobile Number also found in rows: [863, 945, 1181]</t>
        </r>
      </text>
    </comment>
    <comment ref="A1399" authorId="0" shapeId="0" xr:uid="{5DFE63A0-FEFC-4927-BC27-5C7107A8E748}">
      <text>
        <r>
          <rPr>
            <sz val="10"/>
            <rFont val="Arial"/>
            <family val="2"/>
          </rPr>
          <t>Mobile/Email matches a DIFFERENT name in LMS/Main file: 'Aswini Jena'. Kept original name -- please verify manually (may be a shared/parent number).</t>
        </r>
      </text>
    </comment>
    <comment ref="E1399" authorId="0" shapeId="0" xr:uid="{617B0620-93ED-4362-B141-4CC9EB90F017}">
      <text>
        <r>
          <rPr>
            <sz val="10"/>
            <rFont val="Arial"/>
            <family val="2"/>
          </rPr>
          <t>Duplicate Mobile Number also found in rows: [1413, 1418, 1429, 1522, 1535, 1548, 1739, 1740, 1970]</t>
        </r>
      </text>
    </comment>
    <comment ref="A1400" authorId="0" shapeId="0" xr:uid="{31511B8E-39BE-4C78-9CB0-32C1FF317E79}">
      <text>
        <r>
          <rPr>
            <sz val="10"/>
            <rFont val="Arial"/>
            <family val="2"/>
          </rPr>
          <t>Mobile/Email matches a DIFFERENT name in LMS/Main file: 'Prakash Mohanty'. Kept original name -- please verify manually (may be a shared/parent number).</t>
        </r>
      </text>
    </comment>
    <comment ref="E1400" authorId="0" shapeId="0" xr:uid="{F3D0798F-5595-4646-903D-0218B2CFB7B2}">
      <text>
        <r>
          <rPr>
            <sz val="10"/>
            <rFont val="Arial"/>
            <family val="2"/>
          </rPr>
          <t>Duplicate Mobile Number also found in rows: [985, 1286, 1292, 1399, 1414, 1419, 1511, 1619, 1689, 1736]</t>
        </r>
      </text>
    </comment>
    <comment ref="A1401" authorId="0" shapeId="0" xr:uid="{C310E16A-5B7F-4CE8-8D82-EC0244BD9248}">
      <text>
        <r>
          <rPr>
            <sz val="10"/>
            <rFont val="Arial"/>
            <family val="2"/>
          </rPr>
          <t>Mobile/Email matches a DIFFERENT name in LMS/Main file: 'Ankit Prasad'. Kept original name -- please verify manually (may be a shared/parent number).</t>
        </r>
      </text>
    </comment>
    <comment ref="E1401" authorId="0" shapeId="0" xr:uid="{E9B5A402-461C-46A5-9D14-3AE85F8CE7C7}">
      <text>
        <r>
          <rPr>
            <sz val="10"/>
            <rFont val="Arial"/>
            <family val="2"/>
          </rPr>
          <t>Duplicate Mobile Number also found in rows: [1142, 1166, 1192, 1415, 1420, 1891]</t>
        </r>
      </text>
    </comment>
    <comment ref="E1402" authorId="0" shapeId="0" xr:uid="{6BAA06EF-A8CB-4140-95C0-DAAD7353917A}">
      <text>
        <r>
          <rPr>
            <sz val="10"/>
            <rFont val="Arial"/>
            <family val="2"/>
          </rPr>
          <t>Duplicate Mobile Number also found in rows: [1328, 1421, 1544, 1629, 1700, 1840, 1995, 2079, 2314]</t>
        </r>
      </text>
    </comment>
    <comment ref="A1403" authorId="0" shapeId="0" xr:uid="{A35C31A7-7CF9-402D-8F87-387973EF6608}">
      <text>
        <r>
          <rPr>
            <sz val="10"/>
            <rFont val="Arial"/>
            <family val="2"/>
          </rPr>
          <t>Mobile/Email matches a DIFFERENT name in LMS/Main file: 'Piyush Kumar'. Kept original name -- please verify manually (may be a shared/parent number).</t>
        </r>
      </text>
    </comment>
    <comment ref="E1403" authorId="0" shapeId="0" xr:uid="{CFC9EF62-EDC4-45F1-9C90-A42B6AA6845A}">
      <text>
        <r>
          <rPr>
            <sz val="10"/>
            <rFont val="Arial"/>
            <family val="2"/>
          </rPr>
          <t>Duplicate Mobile Number also found in rows: [1211, 1215, 1586, 1612, 1620, 1890]</t>
        </r>
      </text>
    </comment>
    <comment ref="A1404" authorId="0" shapeId="0" xr:uid="{6EC01FA6-FE2A-43DD-AC50-48814DCC3D25}">
      <text>
        <r>
          <rPr>
            <sz val="10"/>
            <rFont val="Arial"/>
            <family val="2"/>
          </rPr>
          <t>Mobile/Email matches a DIFFERENT name in LMS/Main file: 'Pritish Jagadev'. Kept original name -- please verify manually (may be a shared/parent number).</t>
        </r>
      </text>
    </comment>
    <comment ref="E1404" authorId="0" shapeId="0" xr:uid="{42241962-4532-4927-BD34-80FB75F7EA80}">
      <text>
        <r>
          <rPr>
            <sz val="10"/>
            <rFont val="Arial"/>
            <family val="2"/>
          </rPr>
          <t>Duplicate Mobile Number also found in rows: [1074, 1078, 1079, 1104, 1116, 1269, 1354, 1462, 1578, 1595, 1618, 1679]</t>
        </r>
      </text>
    </comment>
    <comment ref="A1405" authorId="0" shapeId="0" xr:uid="{22234785-42A8-48B1-B24E-A9911843F574}">
      <text>
        <r>
          <rPr>
            <sz val="10"/>
            <rFont val="Arial"/>
            <family val="2"/>
          </rPr>
          <t>Mobile/Email matches a DIFFERENT name in LMS/Main file: 'Aswini Jena'. Kept original name -- please verify manually (may be a shared/parent number).</t>
        </r>
      </text>
    </comment>
    <comment ref="E1405" authorId="0" shapeId="0" xr:uid="{CC49043F-9233-41AF-A8BE-1C9D6156B84A}">
      <text>
        <r>
          <rPr>
            <sz val="10"/>
            <rFont val="Arial"/>
            <family val="2"/>
          </rPr>
          <t>Duplicate Mobile Number also found in rows: [1407, 1418, 1429, 1522, 1535, 1548, 1739, 1740, 1970]</t>
        </r>
      </text>
    </comment>
    <comment ref="A1406" authorId="0" shapeId="0" xr:uid="{C32687A5-34F7-4F6F-B75D-F884D3232429}">
      <text>
        <r>
          <rPr>
            <sz val="10"/>
            <rFont val="Arial"/>
            <family val="2"/>
          </rPr>
          <t>Mobile/Email matches a DIFFERENT name in LMS/Main file: 'Prakash Mohanty'. Kept original name -- please verify manually (may be a shared/parent number).</t>
        </r>
      </text>
    </comment>
    <comment ref="E1406" authorId="0" shapeId="0" xr:uid="{9D7FA502-55F4-4E08-9862-7E4FC75F5ECA}">
      <text>
        <r>
          <rPr>
            <sz val="10"/>
            <rFont val="Arial"/>
            <family val="2"/>
          </rPr>
          <t>Duplicate Mobile Number also found in rows: [985, 1286, 1292, 1399, 1408, 1419, 1511, 1619, 1689, 1736]</t>
        </r>
      </text>
    </comment>
    <comment ref="A1407" authorId="0" shapeId="0" xr:uid="{7C7904B0-D354-466A-A88F-41B182620837}">
      <text>
        <r>
          <rPr>
            <sz val="10"/>
            <rFont val="Arial"/>
            <family val="2"/>
          </rPr>
          <t>Mobile/Email matches a DIFFERENT name in LMS/Main file: 'Ankit Prasad'. Kept original name -- please verify manually (may be a shared/parent number).</t>
        </r>
      </text>
    </comment>
    <comment ref="E1407" authorId="0" shapeId="0" xr:uid="{B879DD14-CE3C-483F-8BF2-0987A84167D9}">
      <text>
        <r>
          <rPr>
            <sz val="10"/>
            <rFont val="Arial"/>
            <family val="2"/>
          </rPr>
          <t>Duplicate Mobile Number also found in rows: [1142, 1166, 1192, 1409, 1420, 1891]</t>
        </r>
      </text>
    </comment>
    <comment ref="A1408" authorId="0" shapeId="0" xr:uid="{57AF5844-AE7E-4977-89C2-D999CC37712A}">
      <text>
        <r>
          <rPr>
            <sz val="10"/>
            <rFont val="Arial"/>
            <family val="2"/>
          </rPr>
          <t>Mobile/Email matches a DIFFERENT name in LMS/Main file: 'Mohd Parwaiz'. Kept original name -- please verify manually (may be a shared/parent number).</t>
        </r>
      </text>
    </comment>
    <comment ref="E1408" authorId="0" shapeId="0" xr:uid="{37144E54-8D47-4C58-98AA-81C7E2E03452}">
      <text>
        <r>
          <rPr>
            <sz val="10"/>
            <rFont val="Arial"/>
            <family val="2"/>
          </rPr>
          <t>Duplicate Mobile Number also found in rows: [592, 646, 795, 936, 1067, 1302, 1305, 1717, 1745, 1906, 2013]</t>
        </r>
      </text>
    </comment>
    <comment ref="E1409" authorId="0" shapeId="0" xr:uid="{072427AB-105E-4570-8CD7-96BE824FFDD6}">
      <text>
        <r>
          <rPr>
            <sz val="10"/>
            <rFont val="Arial"/>
            <family val="2"/>
          </rPr>
          <t>Duplicate Mobile Number also found in rows: [755, 912, 1002, 1197]</t>
        </r>
      </text>
    </comment>
    <comment ref="A1410" authorId="0" shapeId="0" xr:uid="{00EBC45A-50E3-4C7D-B6C7-532ADB4419C9}">
      <text>
        <r>
          <rPr>
            <sz val="10"/>
            <rFont val="Arial"/>
            <family val="2"/>
          </rPr>
          <t>Mobile/Email matches a DIFFERENT name in LMS/Main file: 'Aswini Jena'. Kept original name -- please verify manually (may be a shared/parent number).</t>
        </r>
      </text>
    </comment>
    <comment ref="E1410" authorId="0" shapeId="0" xr:uid="{6E0E9B87-5D43-46B5-B984-DEF0695C240C}">
      <text>
        <r>
          <rPr>
            <sz val="10"/>
            <rFont val="Arial"/>
            <family val="2"/>
          </rPr>
          <t>Duplicate Mobile Number also found in rows: [1407, 1413, 1429, 1522, 1535, 1548, 1739, 1740, 1970]</t>
        </r>
      </text>
    </comment>
    <comment ref="A1411" authorId="0" shapeId="0" xr:uid="{C9C90267-8AFC-4451-96F4-FAF96AE93B40}">
      <text>
        <r>
          <rPr>
            <sz val="10"/>
            <rFont val="Arial"/>
            <family val="2"/>
          </rPr>
          <t>Mobile/Email matches a DIFFERENT name in LMS/Main file: 'Prakash Mohanty'. Kept original name -- please verify manually (may be a shared/parent number).</t>
        </r>
      </text>
    </comment>
    <comment ref="E1411" authorId="0" shapeId="0" xr:uid="{5AD17ABB-0C6E-4C71-B396-4125CB4CFA36}">
      <text>
        <r>
          <rPr>
            <sz val="10"/>
            <rFont val="Arial"/>
            <family val="2"/>
          </rPr>
          <t>Duplicate Mobile Number also found in rows: [985, 1286, 1292, 1399, 1408, 1414, 1511, 1619, 1689, 1736]</t>
        </r>
      </text>
    </comment>
    <comment ref="A1412" authorId="0" shapeId="0" xr:uid="{5A28F0CC-D5C0-49A9-A625-BC0FBF74D5AE}">
      <text>
        <r>
          <rPr>
            <sz val="10"/>
            <rFont val="Arial"/>
            <family val="2"/>
          </rPr>
          <t>Mobile/Email matches a DIFFERENT name in LMS/Main file: 'Ankit Prasad'. Kept original name -- please verify manually (may be a shared/parent number).</t>
        </r>
      </text>
    </comment>
    <comment ref="E1412" authorId="0" shapeId="0" xr:uid="{28D23B43-A79C-4108-9456-F47DF03117AA}">
      <text>
        <r>
          <rPr>
            <sz val="10"/>
            <rFont val="Arial"/>
            <family val="2"/>
          </rPr>
          <t>Duplicate Mobile Number also found in rows: [1142, 1166, 1192, 1409, 1415, 1891]</t>
        </r>
      </text>
    </comment>
    <comment ref="A1413" authorId="0" shapeId="0" xr:uid="{4B344C1D-3800-403E-8042-F7279A2B4161}">
      <text>
        <r>
          <rPr>
            <sz val="10"/>
            <rFont val="Arial"/>
            <family val="2"/>
          </rPr>
          <t>Mobile/Email matches a DIFFERENT name in LMS/Main file: 'Debasis Patra'. Kept original name -- please verify manually (may be a shared/parent number).</t>
        </r>
      </text>
    </comment>
    <comment ref="E1413" authorId="0" shapeId="0" xr:uid="{0F2B5A66-DDEC-4A45-8E19-FA4BFFCCC967}">
      <text>
        <r>
          <rPr>
            <sz val="10"/>
            <rFont val="Arial"/>
            <family val="2"/>
          </rPr>
          <t>Duplicate Mobile Number also found in rows: [1328, 1410, 1544, 1629, 1700, 1840, 1995, 2079, 2314]</t>
        </r>
      </text>
    </comment>
    <comment ref="E1415" authorId="0" shapeId="0" xr:uid="{E68FBA83-E192-405F-A761-A4BDB48DF478}">
      <text>
        <r>
          <rPr>
            <sz val="10"/>
            <rFont val="Arial"/>
            <family val="2"/>
          </rPr>
          <t>Duplicate Mobile Number also found in rows: [1044, 1220, 1617]</t>
        </r>
      </text>
    </comment>
    <comment ref="A1417" authorId="0" shapeId="0" xr:uid="{1B9C0960-10F4-4FC5-9E58-EC6326E04B1D}">
      <text>
        <r>
          <rPr>
            <sz val="10"/>
            <rFont val="Arial"/>
            <family val="2"/>
          </rPr>
          <t>Mobile/Email matches a DIFFERENT name in LMS/Main file: 'Nishant Samantaray'. Kept original name -- please verify manually (may be a shared/parent number).</t>
        </r>
      </text>
    </comment>
    <comment ref="E1417" authorId="0" shapeId="0" xr:uid="{1F9B6A6F-5599-4413-8F08-BF23C3527A4D}">
      <text>
        <r>
          <rPr>
            <sz val="10"/>
            <rFont val="Arial"/>
            <family val="2"/>
          </rPr>
          <t>Duplicate Mobile Number also found in rows: [1102, 1137, 1195, 1349, 1555, 1631]</t>
        </r>
      </text>
    </comment>
    <comment ref="A1418" authorId="0" shapeId="0" xr:uid="{8BC393B2-CAEC-4341-A32C-AA1B8DA832B8}">
      <text>
        <r>
          <rPr>
            <sz val="10"/>
            <rFont val="Arial"/>
            <family val="2"/>
          </rPr>
          <t>Mobile/Email matches a DIFFERENT name in LMS/Main file: 'Tapan Swain'. Kept original name -- please verify manually (may be a shared/parent number).</t>
        </r>
      </text>
    </comment>
    <comment ref="E1418" authorId="0" shapeId="0" xr:uid="{BFEDB9D3-5A6C-4846-9C44-91ACB9EDB649}">
      <text>
        <r>
          <rPr>
            <sz val="10"/>
            <rFont val="Arial"/>
            <family val="2"/>
          </rPr>
          <t>Duplicate Mobile Number also found in rows: [1227, 1610, 1804, 2204]</t>
        </r>
      </text>
    </comment>
    <comment ref="E1419" authorId="0" shapeId="0" xr:uid="{A056CF92-8FBA-4732-AE1D-940A2C858594}">
      <text>
        <r>
          <rPr>
            <sz val="10"/>
            <rFont val="Arial"/>
            <family val="2"/>
          </rPr>
          <t>Duplicate Mobile Number also found in rows: [1066, 1113, 1280, 1556]</t>
        </r>
      </text>
    </comment>
    <comment ref="A1421" authorId="0" shapeId="0" xr:uid="{502865AE-5A37-4A01-8834-FA9692A0CB21}">
      <text>
        <r>
          <rPr>
            <sz val="10"/>
            <rFont val="Arial"/>
            <family val="2"/>
          </rPr>
          <t>Mobile/Email matches a DIFFERENT name in LMS/Main file: 'Aswini Jena'. Kept original name -- please verify manually (may be a shared/parent number).</t>
        </r>
      </text>
    </comment>
    <comment ref="E1421" authorId="0" shapeId="0" xr:uid="{B3687F6D-C42A-454C-A6EB-8CE894145A9A}">
      <text>
        <r>
          <rPr>
            <sz val="10"/>
            <rFont val="Arial"/>
            <family val="2"/>
          </rPr>
          <t>Duplicate Mobile Number also found in rows: [1407, 1413, 1418, 1522, 1535, 1548, 1739, 1740, 1970]</t>
        </r>
      </text>
    </comment>
    <comment ref="A1423" authorId="0" shapeId="0" xr:uid="{D10C79C0-A9B1-496E-8443-1631E8B7C071}">
      <text>
        <r>
          <rPr>
            <sz val="10"/>
            <rFont val="Arial"/>
            <family val="2"/>
          </rPr>
          <t>Mobile/Email matches a DIFFERENT name in LMS/Main file: 'Barsa Das'. Kept original name -- please verify manually (may be a shared/parent number).</t>
        </r>
      </text>
    </comment>
    <comment ref="E1423" authorId="0" shapeId="0" xr:uid="{7B6A362C-9716-478A-8490-1A68EDABE634}">
      <text>
        <r>
          <rPr>
            <sz val="10"/>
            <rFont val="Arial"/>
            <family val="2"/>
          </rPr>
          <t>Duplicate Mobile Number also found in rows: [1234, 1236, 1237, 1774]</t>
        </r>
      </text>
    </comment>
    <comment ref="A1425" authorId="0" shapeId="0" xr:uid="{23A37EAD-4F97-4902-BA47-7984058E0AE8}">
      <text>
        <r>
          <rPr>
            <sz val="10"/>
            <rFont val="Arial"/>
            <family val="2"/>
          </rPr>
          <t>Mobile/Email matches a DIFFERENT name in LMS/Main file: 'Sunil Patra'. Kept original name -- please verify manually (may be a shared/parent number).</t>
        </r>
      </text>
    </comment>
    <comment ref="E1425" authorId="0" shapeId="0" xr:uid="{651ADE6F-D4D9-4DA2-BD83-E3E4AEB95716}">
      <text>
        <r>
          <rPr>
            <sz val="10"/>
            <rFont val="Arial"/>
            <family val="2"/>
          </rPr>
          <t>Duplicate Mobile Number also found in rows: [1355, 1673, 1897]</t>
        </r>
      </text>
    </comment>
    <comment ref="E1427" authorId="0" shapeId="0" xr:uid="{52B7DEEE-3930-4EA2-A4C5-D961A307DD6E}">
      <text>
        <r>
          <rPr>
            <sz val="10"/>
            <rFont val="Arial"/>
            <family val="2"/>
          </rPr>
          <t>Duplicate Mobile Number also found in rows: [789, 953, 1165, 1396]</t>
        </r>
      </text>
    </comment>
    <comment ref="E1428" authorId="0" shapeId="0" xr:uid="{2EA6FD7E-E3CE-4C7E-B4D1-B2E3DB041BAA}">
      <text>
        <r>
          <rPr>
            <sz val="10"/>
            <rFont val="Arial"/>
            <family val="2"/>
          </rPr>
          <t>Duplicate Mobile Number also found in rows: [1190, 1616]</t>
        </r>
      </text>
    </comment>
    <comment ref="A1429" authorId="0" shapeId="0" xr:uid="{B7EDC391-A83D-4764-8410-1D36ED6787C6}">
      <text>
        <r>
          <rPr>
            <sz val="10"/>
            <rFont val="Arial"/>
            <family val="2"/>
          </rPr>
          <t>Mobile/Email matches a DIFFERENT name in LMS/Main file: 'Anoop Gupta'. Kept original name -- please verify manually (may be a shared/parent number).</t>
        </r>
      </text>
    </comment>
    <comment ref="E1429" authorId="0" shapeId="0" xr:uid="{1C3E4252-D705-43F7-86B6-644E5760CE3D}">
      <text>
        <r>
          <rPr>
            <sz val="10"/>
            <rFont val="Arial"/>
            <family val="2"/>
          </rPr>
          <t>Duplicate Mobile Number also found in rows: [1359, 1772]</t>
        </r>
      </text>
    </comment>
    <comment ref="E1430" authorId="0" shapeId="0" xr:uid="{EAEA14FF-5029-489E-B83F-7A41A703C00B}">
      <text>
        <r>
          <rPr>
            <sz val="10"/>
            <rFont val="Arial"/>
            <family val="2"/>
          </rPr>
          <t>Duplicate Mobile Number also found in rows: [1479, 1744]</t>
        </r>
      </text>
    </comment>
    <comment ref="E1431" authorId="0" shapeId="0" xr:uid="{CF423F7A-CD39-45BF-8B6C-04B5D8D25E74}">
      <text>
        <r>
          <rPr>
            <sz val="10"/>
            <rFont val="Arial"/>
            <family val="2"/>
          </rPr>
          <t>Duplicate Mobile Number also found in rows: [1546, 1628, 1822]</t>
        </r>
      </text>
    </comment>
    <comment ref="E1432" authorId="0" shapeId="0" xr:uid="{388025BA-4ECB-4077-A761-D01903B76606}">
      <text>
        <r>
          <rPr>
            <sz val="10"/>
            <rFont val="Arial"/>
            <family val="2"/>
          </rPr>
          <t>Duplicate Mobile Number also found in rows: [842, 913, 1028, 1264]</t>
        </r>
      </text>
    </comment>
    <comment ref="A1433" authorId="0" shapeId="0" xr:uid="{F300CC9B-855A-4EDD-A2C8-2EF1CA05E208}">
      <text>
        <r>
          <rPr>
            <sz val="10"/>
            <rFont val="Arial"/>
            <family val="2"/>
          </rPr>
          <t>Mobile/Email matches a DIFFERENT name in LMS/Main file: 'Shomyaranjan Bhutia'. Kept original name -- please verify manually (may be a shared/parent number).</t>
        </r>
      </text>
    </comment>
    <comment ref="E1433" authorId="0" shapeId="0" xr:uid="{4ACC3A33-B87E-434A-ACDD-EB925DAA671B}">
      <text>
        <r>
          <rPr>
            <sz val="10"/>
            <rFont val="Arial"/>
            <family val="2"/>
          </rPr>
          <t>Duplicate Mobile Number also found in rows: [1148, 1348, 1469]</t>
        </r>
      </text>
    </comment>
    <comment ref="E1434" authorId="0" shapeId="0" xr:uid="{C196D4CF-B099-46CE-AF64-D09916F9EA24}">
      <text>
        <r>
          <rPr>
            <sz val="10"/>
            <rFont val="Arial"/>
            <family val="2"/>
          </rPr>
          <t>Duplicate Mobile Number also found in rows: [1158, 1235, 1598]</t>
        </r>
      </text>
    </comment>
    <comment ref="E1435" authorId="0" shapeId="0" xr:uid="{6DC0372F-5A85-43A4-A948-B38DB720F301}">
      <text>
        <r>
          <rPr>
            <sz val="10"/>
            <rFont val="Arial"/>
            <family val="2"/>
          </rPr>
          <t>Duplicate Mobile Number also found in rows: [973, 1052, 1240, 1621]</t>
        </r>
      </text>
    </comment>
    <comment ref="E1436" authorId="0" shapeId="0" xr:uid="{C33BE03C-7896-4B13-8327-5D049CA7A2B8}">
      <text>
        <r>
          <rPr>
            <sz val="10"/>
            <rFont val="Arial"/>
            <family val="2"/>
          </rPr>
          <t>Duplicate Mobile Number also found in rows: [1464, 1625, 1826, 1833]</t>
        </r>
      </text>
    </comment>
    <comment ref="E1437" authorId="0" shapeId="0" xr:uid="{74F2364D-F1D8-48BF-9837-CBC122AAE849}">
      <text>
        <r>
          <rPr>
            <sz val="10"/>
            <rFont val="Arial"/>
            <family val="2"/>
          </rPr>
          <t>Duplicate Mobile Number also found in rows: [64, 75, 243, 446, 533, 690, 815, 984, 1129, 1763, 1928]</t>
        </r>
      </text>
    </comment>
    <comment ref="E1441" authorId="0" shapeId="0" xr:uid="{2440427A-D4D3-4F9A-AE74-5490411CC6D2}">
      <text>
        <r>
          <rPr>
            <sz val="10"/>
            <rFont val="Arial"/>
            <family val="2"/>
          </rPr>
          <t>Duplicate Mobile Number also found in rows: [1755, 2876, 3151]</t>
        </r>
      </text>
    </comment>
    <comment ref="E1442" authorId="0" shapeId="0" xr:uid="{17E3D82F-9FB3-4892-B6D7-E12411449B0D}">
      <text>
        <r>
          <rPr>
            <sz val="10"/>
            <rFont val="Arial"/>
            <family val="2"/>
          </rPr>
          <t>Duplicate Mobile Number also found in rows: [555, 713, 990, 1657]</t>
        </r>
      </text>
    </comment>
    <comment ref="E1443" authorId="0" shapeId="0" xr:uid="{3CFA7362-4161-4BC5-AD45-934559DFD2FA}">
      <text>
        <r>
          <rPr>
            <sz val="10"/>
            <rFont val="Arial"/>
            <family val="2"/>
          </rPr>
          <t>Duplicate Mobile Number also found in rows: [1050, 1251, 1663, 1965]</t>
        </r>
      </text>
    </comment>
    <comment ref="A1444" authorId="0" shapeId="0" xr:uid="{0FEEB21A-DA89-4D3C-AB21-C998EDA2CEDA}">
      <text>
        <r>
          <rPr>
            <sz val="10"/>
            <rFont val="Arial"/>
            <family val="2"/>
          </rPr>
          <t>Mobile/Email matches a DIFFERENT name in LMS/Main file: 'Ayush Rajan'. Kept original name -- please verify manually (may be a shared/parent number).</t>
        </r>
      </text>
    </comment>
    <comment ref="E1444" authorId="0" shapeId="0" xr:uid="{385D1D8A-833B-40A1-A0A6-F3B6B1B23E5B}">
      <text>
        <r>
          <rPr>
            <sz val="10"/>
            <rFont val="Arial"/>
            <family val="2"/>
          </rPr>
          <t>Duplicate Mobile Number also found in rows: [1626, 1819]</t>
        </r>
      </text>
    </comment>
    <comment ref="E1449" authorId="0" shapeId="0" xr:uid="{29A77A13-AD63-4766-890C-9186C4376C81}">
      <text>
        <r>
          <rPr>
            <sz val="10"/>
            <rFont val="Arial"/>
            <family val="2"/>
          </rPr>
          <t>Duplicate Mobile Number also found in rows: [127, 307, 406]</t>
        </r>
      </text>
    </comment>
    <comment ref="E1451" authorId="0" shapeId="0" xr:uid="{03244861-1370-4AEA-997D-9BE0244EAED8}">
      <text>
        <r>
          <rPr>
            <sz val="10"/>
            <rFont val="Arial"/>
            <family val="2"/>
          </rPr>
          <t>Duplicate Mobile Number also found in rows: [1773]</t>
        </r>
      </text>
    </comment>
    <comment ref="E1453" authorId="0" shapeId="0" xr:uid="{84969A5C-BA7C-457E-91D9-A99CE340E056}">
      <text>
        <r>
          <rPr>
            <sz val="10"/>
            <rFont val="Arial"/>
            <family val="2"/>
          </rPr>
          <t>Duplicate Mobile Number also found in rows: [1498, 1634, 1816, 1994]</t>
        </r>
      </text>
    </comment>
    <comment ref="E1454" authorId="0" shapeId="0" xr:uid="{215467FA-1F77-4AD1-9F2A-514F5637CFAA}">
      <text>
        <r>
          <rPr>
            <sz val="10"/>
            <rFont val="Arial"/>
            <family val="2"/>
          </rPr>
          <t>Duplicate Mobile Number also found in rows: [1074, 1078, 1079, 1104, 1116, 1269, 1354, 1412, 1578, 1595, 1618, 1679]</t>
        </r>
      </text>
    </comment>
    <comment ref="E1455" authorId="0" shapeId="0" xr:uid="{7F68A409-A215-44B9-A574-F8AE8F2B8EE7}">
      <text>
        <r>
          <rPr>
            <sz val="10"/>
            <rFont val="Arial"/>
            <family val="2"/>
          </rPr>
          <t>Duplicate Mobile Number also found in rows: [810, 918, 1084, 1317]</t>
        </r>
      </text>
    </comment>
    <comment ref="E1456" authorId="0" shapeId="0" xr:uid="{F23DB954-B34B-4906-B11E-99086BD07D3C}">
      <text>
        <r>
          <rPr>
            <sz val="10"/>
            <rFont val="Arial"/>
            <family val="2"/>
          </rPr>
          <t>Duplicate Mobile Number also found in rows: [1444, 1625, 1826, 1833]</t>
        </r>
      </text>
    </comment>
    <comment ref="E1457" authorId="0" shapeId="0" xr:uid="{1463237E-809E-4024-95B8-A975C0DA50AD}">
      <text>
        <r>
          <rPr>
            <sz val="10"/>
            <rFont val="Arial"/>
            <family val="2"/>
          </rPr>
          <t>Duplicate Mobile Number also found in rows: [929, 940, 1285, 1291, 1563, 1652, 1859]</t>
        </r>
      </text>
    </comment>
    <comment ref="A1458" authorId="0" shapeId="0" xr:uid="{3D9E119B-33C8-43FD-A94D-6FFA4A02D176}">
      <text>
        <r>
          <rPr>
            <sz val="10"/>
            <rFont val="Arial"/>
            <family val="2"/>
          </rPr>
          <t>Mobile/Email matches a DIFFERENT name in LMS/Main file: 'Soumya Deb'. Kept original name -- please verify manually (may be a shared/parent number).</t>
        </r>
      </text>
    </comment>
    <comment ref="E1458" authorId="0" shapeId="0" xr:uid="{D813D202-CDFD-49E2-B4F4-D8ABB9A4A893}">
      <text>
        <r>
          <rPr>
            <sz val="10"/>
            <rFont val="Arial"/>
            <family val="2"/>
          </rPr>
          <t>Duplicate Mobile Number also found in rows: [604, 622, 798, 1303]</t>
        </r>
      </text>
    </comment>
    <comment ref="E1459" authorId="0" shapeId="0" xr:uid="{7BF0148A-2B00-466A-B866-412068F5D9CA}">
      <text>
        <r>
          <rPr>
            <sz val="10"/>
            <rFont val="Arial"/>
            <family val="2"/>
          </rPr>
          <t>Duplicate Mobile Number also found in rows: [950, 1097, 1266, 1267, 1643]</t>
        </r>
      </text>
    </comment>
    <comment ref="A1460" authorId="0" shapeId="0" xr:uid="{6ED8036F-2B5E-4931-9A6B-371C0E207087}">
      <text>
        <r>
          <rPr>
            <sz val="10"/>
            <rFont val="Arial"/>
            <family val="2"/>
          </rPr>
          <t>Mobile/Email matches a DIFFERENT name in LMS/Main file: 'Manonjaya Mahapatra'. Kept original name -- please verify manually (may be a shared/parent number).</t>
        </r>
      </text>
    </comment>
    <comment ref="E1460" authorId="0" shapeId="0" xr:uid="{426DFA65-C3C2-4BFF-BA2C-BB1539672F68}">
      <text>
        <r>
          <rPr>
            <sz val="10"/>
            <rFont val="Arial"/>
            <family val="2"/>
          </rPr>
          <t>Duplicate Mobile Number also found in rows: [1153, 1201]</t>
        </r>
      </text>
    </comment>
    <comment ref="A1461" authorId="0" shapeId="0" xr:uid="{2BDE426D-0BDE-494F-90A6-B5ECF93B8491}">
      <text>
        <r>
          <rPr>
            <sz val="10"/>
            <rFont val="Arial"/>
            <family val="2"/>
          </rPr>
          <t>Mobile/Email matches a DIFFERENT name in LMS/Main file: 'Shomyaranjan Bhutia'. Kept original name -- please verify manually (may be a shared/parent number).</t>
        </r>
      </text>
    </comment>
    <comment ref="E1461" authorId="0" shapeId="0" xr:uid="{ABEDA2D7-84DD-4D0E-A024-098EA80A6E43}">
      <text>
        <r>
          <rPr>
            <sz val="10"/>
            <rFont val="Arial"/>
            <family val="2"/>
          </rPr>
          <t>Duplicate Mobile Number also found in rows: [1148, 1348, 1441]</t>
        </r>
      </text>
    </comment>
    <comment ref="E1462" authorId="0" shapeId="0" xr:uid="{F5864364-774C-429A-8A97-7B3F196F292A}">
      <text>
        <r>
          <rPr>
            <sz val="10"/>
            <rFont val="Arial"/>
            <family val="2"/>
          </rPr>
          <t>Duplicate Mobile Number also found in rows: [1558, 1731, 1901, 1902]</t>
        </r>
      </text>
    </comment>
    <comment ref="E1463" authorId="0" shapeId="0" xr:uid="{2C77F77B-7750-4194-ADE9-5C6CECC0FF15}">
      <text>
        <r>
          <rPr>
            <sz val="10"/>
            <rFont val="Arial"/>
            <family val="2"/>
          </rPr>
          <t>Duplicate Mobile Number also found in rows: [1057, 1094, 1297, 1299, 1482, 1487, 1502, 1675, 1821]</t>
        </r>
      </text>
    </comment>
    <comment ref="E1464" authorId="0" shapeId="0" xr:uid="{EA509994-D23A-4463-A780-45E9DC4A6B33}">
      <text>
        <r>
          <rPr>
            <sz val="10"/>
            <rFont val="Arial"/>
            <family val="2"/>
          </rPr>
          <t>Duplicate Mobile Number also found in rows: [1039, 1055, 1261]</t>
        </r>
      </text>
    </comment>
    <comment ref="E1465" authorId="0" shapeId="0" xr:uid="{612BBA56-CDF3-406B-A4F2-DB9032FF9254}">
      <text>
        <r>
          <rPr>
            <sz val="10"/>
            <rFont val="Arial"/>
            <family val="2"/>
          </rPr>
          <t>Duplicate Mobile Number also found in rows: [405, 635, 773, 891, 1027, 1309]</t>
        </r>
      </text>
    </comment>
    <comment ref="E1467" authorId="0" shapeId="0" xr:uid="{60F35B19-5B8D-45C7-8287-EA657220AA0D}">
      <text>
        <r>
          <rPr>
            <sz val="10"/>
            <rFont val="Arial"/>
            <family val="2"/>
          </rPr>
          <t>Duplicate Mobile Number also found in rows: [1268, 1316, 1560, 1577, 1585, 1607]</t>
        </r>
      </text>
    </comment>
    <comment ref="E1468" authorId="0" shapeId="0" xr:uid="{F23BC823-23E9-4CC6-9215-1BBEB3685099}">
      <text>
        <r>
          <rPr>
            <sz val="10"/>
            <rFont val="Arial"/>
            <family val="2"/>
          </rPr>
          <t>Duplicate Mobile Number also found in rows: [829, 1069, 1174, 1259, 1713, 3410]</t>
        </r>
      </text>
    </comment>
    <comment ref="E1469" authorId="0" shapeId="0" xr:uid="{2437619B-D20B-4AC8-8D89-5A2736F41578}">
      <text>
        <r>
          <rPr>
            <sz val="10"/>
            <rFont val="Arial"/>
            <family val="2"/>
          </rPr>
          <t>Duplicate Mobile Number also found in rows: [876, 1010, 1229, 1401]</t>
        </r>
      </text>
    </comment>
    <comment ref="E1470" authorId="0" shapeId="0" xr:uid="{EFECE798-7639-47BD-8FE7-CDF4354D3DC0}">
      <text>
        <r>
          <rPr>
            <sz val="10"/>
            <rFont val="Arial"/>
            <family val="2"/>
          </rPr>
          <t>Duplicate Mobile Number also found in rows: [1034, 1109, 1279, 1982]</t>
        </r>
      </text>
    </comment>
    <comment ref="E1471" authorId="0" shapeId="0" xr:uid="{A9859469-FEBB-4708-A249-9458C4611286}">
      <text>
        <r>
          <rPr>
            <sz val="10"/>
            <rFont val="Arial"/>
            <family val="2"/>
          </rPr>
          <t>Duplicate Mobile Number also found in rows: [1438, 1744]</t>
        </r>
      </text>
    </comment>
    <comment ref="E1472" authorId="0" shapeId="0" xr:uid="{925DB9D4-8C0E-417F-9837-8CE211B62911}">
      <text>
        <r>
          <rPr>
            <sz val="10"/>
            <rFont val="Arial"/>
            <family val="2"/>
          </rPr>
          <t>Duplicate Mobile Number also found in rows: [993, 1275, 1666, 1677]</t>
        </r>
      </text>
    </comment>
    <comment ref="A1473" authorId="0" shapeId="0" xr:uid="{990F7AFD-6590-48DB-95BC-13FFBCD53268}">
      <text>
        <r>
          <rPr>
            <sz val="10"/>
            <rFont val="Arial"/>
            <family val="2"/>
          </rPr>
          <t>Mobile/Email matches a DIFFERENT name in LMS/Main file: 'Aditya Sahu'. Kept original name -- please verify manually (may be a shared/parent number).</t>
        </r>
      </text>
    </comment>
    <comment ref="E1473" authorId="0" shapeId="0" xr:uid="{D714A150-866D-401E-A711-C99F21EB36AF}">
      <text>
        <r>
          <rPr>
            <sz val="10"/>
            <rFont val="Arial"/>
            <family val="2"/>
          </rPr>
          <t>Duplicate Mobile Number also found in rows: [781, 908, 1163, 1362]</t>
        </r>
      </text>
    </comment>
    <comment ref="E1474" authorId="0" shapeId="0" xr:uid="{2F15E6B3-4566-467F-9E83-E8F9A505876A}">
      <text>
        <r>
          <rPr>
            <sz val="10"/>
            <rFont val="Arial"/>
            <family val="2"/>
          </rPr>
          <t>Duplicate Mobile Number also found in rows: [1057, 1094, 1297, 1299, 1471, 1487, 1502, 1675, 1821]</t>
        </r>
      </text>
    </comment>
    <comment ref="A1475" authorId="0" shapeId="0" xr:uid="{BF5C5DC2-0C7E-41F1-81A8-21F9373F1231}">
      <text>
        <r>
          <rPr>
            <sz val="10"/>
            <rFont val="Arial"/>
            <family val="2"/>
          </rPr>
          <t>Mobile/Email matches a DIFFERENT name in LMS/Main file: 'Manmaya Sahu'. Kept original name -- please verify manually (may be a shared/parent number).</t>
        </r>
      </text>
    </comment>
    <comment ref="E1475" authorId="0" shapeId="0" xr:uid="{7CCD2262-40CB-40C7-9B94-4CB1276160F1}">
      <text>
        <r>
          <rPr>
            <sz val="10"/>
            <rFont val="Arial"/>
            <family val="2"/>
          </rPr>
          <t>Duplicate Mobile Number also found in rows: [1203, 1310, 1315, 1488, 1638, 1782]</t>
        </r>
      </text>
    </comment>
    <comment ref="E1477" authorId="0" shapeId="0" xr:uid="{3712A4A6-89F8-4B32-BA15-595B761710FE}">
      <text>
        <r>
          <rPr>
            <sz val="10"/>
            <rFont val="Arial"/>
            <family val="2"/>
          </rPr>
          <t>Duplicate Mobile Number also found in rows: [1051, 1095, 1138, 1327]</t>
        </r>
      </text>
    </comment>
    <comment ref="E1478" authorId="0" shapeId="0" xr:uid="{5924C15A-5665-4723-8295-B9C5B41C46CE}">
      <text>
        <r>
          <rPr>
            <sz val="10"/>
            <rFont val="Arial"/>
            <family val="2"/>
          </rPr>
          <t>Duplicate Mobile Number also found in rows: [2086, 2268, 2445, 2526]</t>
        </r>
      </text>
    </comment>
    <comment ref="E1479" authorId="0" shapeId="0" xr:uid="{7884CB54-9F5F-4518-A739-56668B28989E}">
      <text>
        <r>
          <rPr>
            <sz val="10"/>
            <rFont val="Arial"/>
            <family val="2"/>
          </rPr>
          <t>Duplicate Mobile Number also found in rows: [1057, 1094, 1297, 1299, 1471, 1482, 1502, 1675, 1821]</t>
        </r>
      </text>
    </comment>
    <comment ref="A1480" authorId="0" shapeId="0" xr:uid="{85503829-4CA0-4BC1-ADDE-5893D7DF8EDC}">
      <text>
        <r>
          <rPr>
            <sz val="10"/>
            <rFont val="Arial"/>
            <family val="2"/>
          </rPr>
          <t>Mobile/Email matches a DIFFERENT name in LMS/Main file: 'Manmaya Sahu'. Kept original name -- please verify manually (may be a shared/parent number).</t>
        </r>
      </text>
    </comment>
    <comment ref="E1480" authorId="0" shapeId="0" xr:uid="{BB2E637C-3BC0-4AE9-84F0-29727DEEDC8E}">
      <text>
        <r>
          <rPr>
            <sz val="10"/>
            <rFont val="Arial"/>
            <family val="2"/>
          </rPr>
          <t>Duplicate Mobile Number also found in rows: [1203, 1310, 1315, 1483, 1638, 1782]</t>
        </r>
      </text>
    </comment>
    <comment ref="E1481" authorId="0" shapeId="0" xr:uid="{55EE3D6F-AE47-42B5-9F3C-D633EED6CD9A}">
      <text>
        <r>
          <rPr>
            <sz val="10"/>
            <rFont val="Arial"/>
            <family val="2"/>
          </rPr>
          <t>Duplicate Mobile Number also found in rows: [1350, 1649]</t>
        </r>
      </text>
    </comment>
    <comment ref="E1483" authorId="0" shapeId="0" xr:uid="{A4994103-49B2-4D89-AF50-77CDAC3BBC7A}">
      <text>
        <r>
          <rPr>
            <sz val="10"/>
            <rFont val="Arial"/>
            <family val="2"/>
          </rPr>
          <t>Duplicate Mobile Number also found in rows: [122, 149, 964, 1263]</t>
        </r>
      </text>
    </comment>
    <comment ref="E1484" authorId="0" shapeId="0" xr:uid="{08BE5210-C302-4C12-8DFF-5427FAAE2A7C}">
      <text>
        <r>
          <rPr>
            <sz val="10"/>
            <rFont val="Arial"/>
            <family val="2"/>
          </rPr>
          <t>Duplicate Mobile Number also found in rows: [967, 1115, 1254]</t>
        </r>
      </text>
    </comment>
    <comment ref="E1485" authorId="0" shapeId="0" xr:uid="{8E89CA2A-91C2-45C2-AA8A-5DBD5ABE594E}">
      <text>
        <r>
          <rPr>
            <sz val="10"/>
            <rFont val="Arial"/>
            <family val="2"/>
          </rPr>
          <t>Duplicate Mobile Number also found in rows: [1022, 1089, 1090, 1306, 1334, 1514]</t>
        </r>
      </text>
    </comment>
    <comment ref="E1486" authorId="0" shapeId="0" xr:uid="{F546A9C9-B106-42F7-AF52-2768C1AB1FF3}">
      <text>
        <r>
          <rPr>
            <sz val="10"/>
            <rFont val="Arial"/>
            <family val="2"/>
          </rPr>
          <t>Duplicate Mobile Number also found in rows: [689, 770, 878, 1258]</t>
        </r>
      </text>
    </comment>
    <comment ref="E1487" authorId="0" shapeId="0" xr:uid="{FBDDE55F-27DB-4DCC-BCB1-E539409C3DC8}">
      <text>
        <r>
          <rPr>
            <sz val="10"/>
            <rFont val="Arial"/>
            <family val="2"/>
          </rPr>
          <t>Duplicate Mobile Number also found in rows: [882, 961, 1124, 1288, 1694, 1893]</t>
        </r>
      </text>
    </comment>
    <comment ref="E1488" authorId="0" shapeId="0" xr:uid="{29CABBFD-7256-4D4E-B702-C0B7FC0D2719}">
      <text>
        <r>
          <rPr>
            <sz val="10"/>
            <rFont val="Arial"/>
            <family val="2"/>
          </rPr>
          <t>Duplicate Mobile Number also found in rows: [674, 903, 1255]</t>
        </r>
      </text>
    </comment>
    <comment ref="E1489" authorId="0" shapeId="0" xr:uid="{A15D7194-D85B-4D21-9E73-773D23070956}">
      <text>
        <r>
          <rPr>
            <sz val="10"/>
            <rFont val="Arial"/>
            <family val="2"/>
          </rPr>
          <t>Duplicate Mobile Number also found in rows: [962, 1155, 1718]</t>
        </r>
      </text>
    </comment>
    <comment ref="E1490" authorId="0" shapeId="0" xr:uid="{5DBBDB8C-F322-40DD-B915-AF1BB4FB5218}">
      <text>
        <r>
          <rPr>
            <sz val="10"/>
            <rFont val="Arial"/>
            <family val="2"/>
          </rPr>
          <t>Duplicate Mobile Number also found in rows: [1461, 1634, 1816, 1994]</t>
        </r>
      </text>
    </comment>
    <comment ref="E1492" authorId="0" shapeId="0" xr:uid="{C6EEC613-ECE5-470C-87B0-C6C98742451A}">
      <text>
        <r>
          <rPr>
            <sz val="10"/>
            <rFont val="Arial"/>
            <family val="2"/>
          </rPr>
          <t>Duplicate Mobile Number also found in rows: [759]</t>
        </r>
      </text>
    </comment>
    <comment ref="E1493" authorId="0" shapeId="0" xr:uid="{964B09F0-50D4-4ADF-B154-61483BC1136B}">
      <text>
        <r>
          <rPr>
            <sz val="10"/>
            <rFont val="Arial"/>
            <family val="2"/>
          </rPr>
          <t>Duplicate Mobile Number also found in rows: [1684, 1979]</t>
        </r>
      </text>
    </comment>
    <comment ref="A1494" authorId="0" shapeId="0" xr:uid="{3BD798C8-1FA1-4651-AE95-920CF5208750}">
      <text>
        <r>
          <rPr>
            <sz val="10"/>
            <rFont val="Arial"/>
            <family val="2"/>
          </rPr>
          <t>Mobile/Email matches a DIFFERENT name in LMS/Main file: 'Sagarendu Samal'. Kept original name -- please verify manually (may be a shared/parent number).</t>
        </r>
      </text>
    </comment>
    <comment ref="E1494" authorId="0" shapeId="0" xr:uid="{03C92050-99EE-42EA-A66B-62B5C37FEA72}">
      <text>
        <r>
          <rPr>
            <sz val="10"/>
            <rFont val="Arial"/>
            <family val="2"/>
          </rPr>
          <t>Duplicate Mobile Number also found in rows: [1057, 1094, 1297, 1299, 1471, 1482, 1487, 1675, 1821]</t>
        </r>
      </text>
    </comment>
    <comment ref="A1495" authorId="0" shapeId="0" xr:uid="{02D23409-F5F0-4DE6-970A-4BF8C645B404}">
      <text>
        <r>
          <rPr>
            <sz val="10"/>
            <rFont val="Arial"/>
            <family val="2"/>
          </rPr>
          <t>Mobile/Email matches a DIFFERENT name in LMS/Main file: 'Sudha Nayak'. Kept original name -- please verify manually (may be a shared/parent number).</t>
        </r>
      </text>
    </comment>
    <comment ref="E1495" authorId="0" shapeId="0" xr:uid="{83F2331B-3779-41F5-B297-A6DAF6C0A2FD}">
      <text>
        <r>
          <rPr>
            <sz val="10"/>
            <rFont val="Arial"/>
            <family val="2"/>
          </rPr>
          <t>Duplicate Mobile Number also found in rows: [1232, 1304, 1698, 1878]</t>
        </r>
      </text>
    </comment>
    <comment ref="E1497" authorId="0" shapeId="0" xr:uid="{22077F8D-D4C0-45BE-87C4-82944BF90C48}">
      <text>
        <r>
          <rPr>
            <sz val="10"/>
            <rFont val="Arial"/>
            <family val="2"/>
          </rPr>
          <t>Duplicate Mobile Number also found in rows: [1014, 1284, 1290, 1720]</t>
        </r>
      </text>
    </comment>
    <comment ref="E1498" authorId="0" shapeId="0" xr:uid="{5A971B22-475F-4A52-B64D-37331298B75D}">
      <text>
        <r>
          <rPr>
            <sz val="10"/>
            <rFont val="Arial"/>
            <family val="2"/>
          </rPr>
          <t>Duplicate Mobile Number also found in rows: [926, 1198, 1645, 1856, 2017]</t>
        </r>
      </text>
    </comment>
    <comment ref="A1499" authorId="0" shapeId="0" xr:uid="{3EE5AEE5-9F6D-43C1-9E2B-F84A65ACAC9C}">
      <text>
        <r>
          <rPr>
            <sz val="10"/>
            <rFont val="Arial"/>
            <family val="2"/>
          </rPr>
          <t>Mobile/Email matches a DIFFERENT name in LMS/Main file: 'Jampalla Kumar'. Kept original name -- please verify manually (may be a shared/parent number).</t>
        </r>
      </text>
    </comment>
    <comment ref="E1499" authorId="0" shapeId="0" xr:uid="{73FCBFD2-C792-4D36-B362-8E26F3ECA28C}">
      <text>
        <r>
          <rPr>
            <sz val="10"/>
            <rFont val="Arial"/>
            <family val="2"/>
          </rPr>
          <t>Duplicate Mobile Number also found in rows: [1054, 1296, 1670, 1959]</t>
        </r>
      </text>
    </comment>
    <comment ref="E1501" authorId="0" shapeId="0" xr:uid="{A7FDCBA3-123D-4CA3-96C8-218B6F03BF1C}">
      <text>
        <r>
          <rPr>
            <sz val="10"/>
            <rFont val="Arial"/>
            <family val="2"/>
          </rPr>
          <t>Duplicate Mobile Number also found in rows: [1287, 1404, 1699, 1894]</t>
        </r>
      </text>
    </comment>
    <comment ref="A1502" authorId="0" shapeId="0" xr:uid="{053BD4BC-A09B-4F2F-885B-FA552219CC9A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E1502" authorId="0" shapeId="0" xr:uid="{1DD4D371-E493-40F2-A97C-37184D626CCC}">
      <text>
        <r>
          <rPr>
            <sz val="10"/>
            <rFont val="Arial"/>
            <family val="2"/>
          </rPr>
          <t>Duplicate Mobile Number also found in rows: [74, 335, 1238, 1242, 1341, 1381, 1907, 1915, 2123, 2132]</t>
        </r>
      </text>
    </comment>
    <comment ref="E1503" authorId="0" shapeId="0" xr:uid="{970F145B-1162-4B78-B5D0-3807E962F13D}">
      <text>
        <r>
          <rPr>
            <sz val="10"/>
            <rFont val="Arial"/>
            <family val="2"/>
          </rPr>
          <t>Duplicate Mobile Number also found in rows: [985, 1286, 1292, 1399, 1408, 1414, 1419, 1619, 1689, 1736]</t>
        </r>
      </text>
    </comment>
    <comment ref="E1504" authorId="0" shapeId="0" xr:uid="{69C52862-18A9-4765-BC4A-0EA62CA79A2E}">
      <text>
        <r>
          <rPr>
            <sz val="10"/>
            <rFont val="Arial"/>
            <family val="2"/>
          </rPr>
          <t>Duplicate Mobile Number also found in rows: [184, 271, 485, 833, 1100]</t>
        </r>
      </text>
    </comment>
    <comment ref="A1506" authorId="0" shapeId="0" xr:uid="{55F7CBE3-898A-454D-ABCC-87D1ED7D9142}">
      <text>
        <r>
          <rPr>
            <sz val="10"/>
            <rFont val="Arial"/>
            <family val="2"/>
          </rPr>
          <t>Mobile/Email matches a DIFFERENT name in LMS/Main file: 'Soumya Prusty'. Kept original name -- please verify manually (may be a shared/parent number).</t>
        </r>
      </text>
    </comment>
    <comment ref="E1506" authorId="0" shapeId="0" xr:uid="{0F34429C-D503-44C2-AAF1-F84D6322E3DA}">
      <text>
        <r>
          <rPr>
            <sz val="10"/>
            <rFont val="Arial"/>
            <family val="2"/>
          </rPr>
          <t>Duplicate Mobile Number also found in rows: [1022, 1089, 1090, 1306, 1334, 1493]</t>
        </r>
      </text>
    </comment>
    <comment ref="E1507" authorId="0" shapeId="0" xr:uid="{7E80307C-4392-4B90-AEED-AF83565F94B3}">
      <text>
        <r>
          <rPr>
            <sz val="10"/>
            <rFont val="Arial"/>
            <family val="2"/>
          </rPr>
          <t>Duplicate Mobile Number also found in rows: [1033, 1130, 1168, 1312, 1681]</t>
        </r>
      </text>
    </comment>
    <comment ref="A1508" authorId="0" shapeId="0" xr:uid="{99DDD974-32A0-4235-B6E1-4DC56EF1390D}">
      <text>
        <r>
          <rPr>
            <sz val="10"/>
            <rFont val="Arial"/>
            <family val="2"/>
          </rPr>
          <t>Mobile/Email matches a DIFFERENT name in LMS/Main file: 'Subham Mantry'. Kept original name -- please verify manually (may be a shared/parent number).</t>
        </r>
      </text>
    </comment>
    <comment ref="E1508" authorId="0" shapeId="0" xr:uid="{B430D00B-D6EF-4286-B843-A1B4FD999F66}">
      <text>
        <r>
          <rPr>
            <sz val="10"/>
            <rFont val="Arial"/>
            <family val="2"/>
          </rPr>
          <t>Duplicate Mobile Number also found in rows: [799, 1053, 1253, 1636]</t>
        </r>
      </text>
    </comment>
    <comment ref="E1509" authorId="0" shapeId="0" xr:uid="{29151066-62A0-4AF7-868A-72E006DAA610}">
      <text>
        <r>
          <rPr>
            <sz val="10"/>
            <rFont val="Arial"/>
            <family val="2"/>
          </rPr>
          <t>Duplicate Mobile Number also found in rows: [957, 1150, 1374, 1770]</t>
        </r>
      </text>
    </comment>
    <comment ref="E1510" authorId="0" shapeId="0" xr:uid="{71EC1954-486C-4963-AB4A-0132BFF14596}">
      <text>
        <r>
          <rPr>
            <sz val="10"/>
            <rFont val="Arial"/>
            <family val="2"/>
          </rPr>
          <t>Duplicate Mobile Number also found in rows: [358, 519, 673, 820, 978, 1301]</t>
        </r>
      </text>
    </comment>
    <comment ref="E1511" authorId="0" shapeId="0" xr:uid="{7CABC682-A10E-4E2A-B8C8-3BD6CA714EF5}">
      <text>
        <r>
          <rPr>
            <sz val="10"/>
            <rFont val="Arial"/>
            <family val="2"/>
          </rPr>
          <t>Duplicate Mobile Number also found in rows: [1167, 1221, 1337, 1539, 1674]</t>
        </r>
      </text>
    </comment>
    <comment ref="E1512" authorId="0" shapeId="0" xr:uid="{471A160D-B2EC-4FDE-965B-226C41366D78}">
      <text>
        <r>
          <rPr>
            <sz val="10"/>
            <rFont val="Arial"/>
            <family val="2"/>
          </rPr>
          <t>Duplicate Mobile Number also found in rows: [1159, 1367, 1712, 1883]</t>
        </r>
      </text>
    </comment>
    <comment ref="E1513" authorId="0" shapeId="0" xr:uid="{810AA33A-8BDB-4218-939A-DD16E38FE7DE}">
      <text>
        <r>
          <rPr>
            <sz val="10"/>
            <rFont val="Arial"/>
            <family val="2"/>
          </rPr>
          <t>Duplicate Mobile Number also found in rows: [619, 1701]</t>
        </r>
      </text>
    </comment>
    <comment ref="A1514" authorId="0" shapeId="0" xr:uid="{90BFB6E4-2AC8-458D-8F72-C55A96758602}">
      <text>
        <r>
          <rPr>
            <sz val="10"/>
            <rFont val="Arial"/>
            <family val="2"/>
          </rPr>
          <t>Mobile/Email matches a DIFFERENT name in LMS/Main file: 'Aswini Jena'. Kept original name -- please verify manually (may be a shared/parent number).</t>
        </r>
      </text>
    </comment>
    <comment ref="E1514" authorId="0" shapeId="0" xr:uid="{CB065C58-8140-48FB-879A-3D015F2AFDC3}">
      <text>
        <r>
          <rPr>
            <sz val="10"/>
            <rFont val="Arial"/>
            <family val="2"/>
          </rPr>
          <t>Duplicate Mobile Number also found in rows: [1407, 1413, 1418, 1429, 1535, 1548, 1739, 1740, 1970]</t>
        </r>
      </text>
    </comment>
    <comment ref="E1515" authorId="0" shapeId="0" xr:uid="{AC24D7E4-900C-429C-85F9-BF0BC3B5181E}">
      <text>
        <r>
          <rPr>
            <sz val="10"/>
            <rFont val="Arial"/>
            <family val="2"/>
          </rPr>
          <t>Duplicate Mobile Number also found in rows: [1543]</t>
        </r>
      </text>
    </comment>
    <comment ref="E1516" authorId="0" shapeId="0" xr:uid="{3485CBB2-9ED7-4881-BB67-74AFE2D8B247}">
      <text>
        <r>
          <rPr>
            <sz val="10"/>
            <rFont val="Arial"/>
            <family val="2"/>
          </rPr>
          <t>Duplicate Mobile Number also found in rows: [1633, 1793, 1849, 1919]</t>
        </r>
      </text>
    </comment>
    <comment ref="E1517" authorId="0" shapeId="0" xr:uid="{BD776E12-4065-40C1-A646-8E74FF5CB0EA}">
      <text>
        <r>
          <rPr>
            <sz val="10"/>
            <rFont val="Arial"/>
            <family val="2"/>
          </rPr>
          <t>Duplicate Mobile Number also found in rows: [1572, 1792, 1918]</t>
        </r>
      </text>
    </comment>
    <comment ref="A1518" authorId="0" shapeId="0" xr:uid="{098DAA90-3A10-45D5-BAB5-4CE86E2602BA}">
      <text>
        <r>
          <rPr>
            <sz val="10"/>
            <rFont val="Arial"/>
            <family val="2"/>
          </rPr>
          <t>Mobile/Email matches a DIFFERENT name in LMS/Main file: 'Monali Gondhkar'. Kept original name -- please verify manually (may be a shared/parent number).</t>
        </r>
      </text>
    </comment>
    <comment ref="A1521" authorId="0" shapeId="0" xr:uid="{6B134C4B-88A4-445C-BEEB-941AB82E89B5}">
      <text>
        <r>
          <rPr>
            <sz val="10"/>
            <rFont val="Arial"/>
            <family val="2"/>
          </rPr>
          <t>Mobile/Email matches a DIFFERENT name in LMS/Main file: 'Jagadesh Salimath'. Kept original name -- please verify manually (may be a shared/parent number).</t>
        </r>
      </text>
    </comment>
    <comment ref="E1521" authorId="0" shapeId="0" xr:uid="{40772E0C-1FCB-4A63-9C36-A8E1F6443218}">
      <text>
        <r>
          <rPr>
            <sz val="10"/>
            <rFont val="Arial"/>
            <family val="2"/>
          </rPr>
          <t>Duplicate Mobile Number also found in rows: [1149, 1182, 1365, 1727, 1892]</t>
        </r>
      </text>
    </comment>
    <comment ref="E1522" authorId="0" shapeId="0" xr:uid="{1C0E022E-B5AA-48F7-9D23-20C86F59F480}">
      <text>
        <r>
          <rPr>
            <sz val="10"/>
            <rFont val="Arial"/>
            <family val="2"/>
          </rPr>
          <t>Duplicate Mobile Number also found in rows: [1135, 1294]</t>
        </r>
      </text>
    </comment>
    <comment ref="E1524" authorId="0" shapeId="0" xr:uid="{308391E0-00BC-429C-B6DD-9CD75F8F6C0E}">
      <text>
        <r>
          <rPr>
            <sz val="10"/>
            <rFont val="Arial"/>
            <family val="2"/>
          </rPr>
          <t>Duplicate Mobile Number also found in rows: [1131, 1338, 1685]</t>
        </r>
      </text>
    </comment>
    <comment ref="A1526" authorId="0" shapeId="0" xr:uid="{18D580E2-9D8C-4229-B2B8-771E6796FA32}">
      <text>
        <r>
          <rPr>
            <sz val="10"/>
            <rFont val="Arial"/>
            <family val="2"/>
          </rPr>
          <t>Mobile/Email matches a DIFFERENT name in LMS/Main file: 'Shivakumar Mv'. Kept original name -- please verify manually (may be a shared/parent number).</t>
        </r>
      </text>
    </comment>
    <comment ref="E1526" authorId="0" shapeId="0" xr:uid="{599A467E-6387-4FF8-A377-223209933FCC}">
      <text>
        <r>
          <rPr>
            <sz val="10"/>
            <rFont val="Arial"/>
            <family val="2"/>
          </rPr>
          <t>Duplicate Mobile Number also found in rows: [931, 1127, 1370, 1724, 1923]</t>
        </r>
      </text>
    </comment>
    <comment ref="A1527" authorId="0" shapeId="0" xr:uid="{74F67B03-3F3E-4A72-B2CA-CD8807E90E7A}">
      <text>
        <r>
          <rPr>
            <sz val="10"/>
            <rFont val="Arial"/>
            <family val="2"/>
          </rPr>
          <t>Mobile/Email matches a DIFFERENT name in LMS/Main file: 'Aswini Jena'. Kept original name -- please verify manually (may be a shared/parent number).</t>
        </r>
      </text>
    </comment>
    <comment ref="E1527" authorId="0" shapeId="0" xr:uid="{301A5CCE-FBEB-4A75-A2A5-DF7CFB195B15}">
      <text>
        <r>
          <rPr>
            <sz val="10"/>
            <rFont val="Arial"/>
            <family val="2"/>
          </rPr>
          <t>Duplicate Mobile Number also found in rows: [1407, 1413, 1418, 1429, 1522, 1548, 1739, 1740, 1970]</t>
        </r>
      </text>
    </comment>
    <comment ref="E1528" authorId="0" shapeId="0" xr:uid="{950A5E42-2C4A-40E8-B070-F6B7C1D29B52}">
      <text>
        <r>
          <rPr>
            <sz val="10"/>
            <rFont val="Arial"/>
            <family val="2"/>
          </rPr>
          <t>Duplicate Mobile Number also found in rows: [5472, 5511]</t>
        </r>
      </text>
    </comment>
    <comment ref="E1529" authorId="0" shapeId="0" xr:uid="{2EC9F3F0-D8C7-4D3B-BBA8-635852AE86C1}">
      <text>
        <r>
          <rPr>
            <sz val="10"/>
            <rFont val="Arial"/>
            <family val="2"/>
          </rPr>
          <t>Duplicate Mobile Number also found in rows: [1332, 1547, 1721, 1929]</t>
        </r>
      </text>
    </comment>
    <comment ref="E1530" authorId="0" shapeId="0" xr:uid="{5C36392A-3725-4B59-A049-9FBBD6CCE315}">
      <text>
        <r>
          <rPr>
            <sz val="10"/>
            <rFont val="Arial"/>
            <family val="2"/>
          </rPr>
          <t>Duplicate Mobile Number also found in rows: [963, 1121, 1388, 1682]</t>
        </r>
      </text>
    </comment>
    <comment ref="E1531" authorId="0" shapeId="0" xr:uid="{75287DDC-4E09-4099-8CAC-CD959D1F8BB4}">
      <text>
        <r>
          <rPr>
            <sz val="10"/>
            <rFont val="Arial"/>
            <family val="2"/>
          </rPr>
          <t>Duplicate Mobile Number also found in rows: [1167, 1221, 1337, 1519, 1674]</t>
        </r>
      </text>
    </comment>
    <comment ref="A1532" authorId="0" shapeId="0" xr:uid="{B5956BBB-28A1-46D4-B1DB-BA516829324C}">
      <text>
        <r>
          <rPr>
            <sz val="10"/>
            <rFont val="Arial"/>
            <family val="2"/>
          </rPr>
          <t>Mobile/Email matches a DIFFERENT name in LMS/Main file: 'Ankit Singh'. Kept original name -- please verify manually (may be a shared/parent number).</t>
        </r>
      </text>
    </comment>
    <comment ref="E1532" authorId="0" shapeId="0" xr:uid="{B712D8AB-C91C-430D-B2B6-77D61437BB4F}">
      <text>
        <r>
          <rPr>
            <sz val="10"/>
            <rFont val="Arial"/>
            <family val="2"/>
          </rPr>
          <t>Duplicate Mobile Number also found in rows: [1035, 1260, 1605, 1753, 1874]</t>
        </r>
      </text>
    </comment>
    <comment ref="E1535" authorId="0" shapeId="0" xr:uid="{C9D74C59-9A11-44DA-9EF2-14FE0778995A}">
      <text>
        <r>
          <rPr>
            <sz val="10"/>
            <rFont val="Arial"/>
            <family val="2"/>
          </rPr>
          <t>Duplicate Mobile Number also found in rows: [1523]</t>
        </r>
      </text>
    </comment>
    <comment ref="E1536" authorId="0" shapeId="0" xr:uid="{F7E11203-E33A-465F-BFF6-BC970531412F}">
      <text>
        <r>
          <rPr>
            <sz val="10"/>
            <rFont val="Arial"/>
            <family val="2"/>
          </rPr>
          <t>Duplicate Mobile Number also found in rows: [1328, 1410, 1421, 1629, 1700, 1840, 1995, 2079, 2314]</t>
        </r>
      </text>
    </comment>
    <comment ref="E1538" authorId="0" shapeId="0" xr:uid="{02FAAE9C-08D7-4ED5-830C-3296420236B3}">
      <text>
        <r>
          <rPr>
            <sz val="10"/>
            <rFont val="Arial"/>
            <family val="2"/>
          </rPr>
          <t>Duplicate Mobile Number also found in rows: [1439, 1628, 1822]</t>
        </r>
      </text>
    </comment>
    <comment ref="E1539" authorId="0" shapeId="0" xr:uid="{01C0E21E-E784-4E09-97ED-743A3CBA438B}">
      <text>
        <r>
          <rPr>
            <sz val="10"/>
            <rFont val="Arial"/>
            <family val="2"/>
          </rPr>
          <t>Duplicate Mobile Number also found in rows: [1332, 1537, 1721, 1929]</t>
        </r>
      </text>
    </comment>
    <comment ref="A1540" authorId="0" shapeId="0" xr:uid="{880FEF98-0D98-4D9C-8960-4B86ED612420}">
      <text>
        <r>
          <rPr>
            <sz val="10"/>
            <rFont val="Arial"/>
            <family val="2"/>
          </rPr>
          <t>Mobile/Email matches a DIFFERENT name in LMS/Main file: 'Aswini Jena'. Kept original name -- please verify manually (may be a shared/parent number).</t>
        </r>
      </text>
    </comment>
    <comment ref="E1540" authorId="0" shapeId="0" xr:uid="{10523E88-287D-48F2-A4B6-FB1E82127AFC}">
      <text>
        <r>
          <rPr>
            <sz val="10"/>
            <rFont val="Arial"/>
            <family val="2"/>
          </rPr>
          <t>Duplicate Mobile Number also found in rows: [1407, 1413, 1418, 1429, 1522, 1535, 1739, 1740, 1970]</t>
        </r>
      </text>
    </comment>
    <comment ref="A1541" authorId="0" shapeId="0" xr:uid="{BB48F4DC-45CE-4875-AD0F-661A23F5D890}">
      <text>
        <r>
          <rPr>
            <sz val="10"/>
            <rFont val="Arial"/>
            <family val="2"/>
          </rPr>
          <t>Mobile/Email matches a DIFFERENT name in LMS/Main file: 'Kiran Sonawane'. Kept original name -- please verify manually (may be a shared/parent number).</t>
        </r>
      </text>
    </comment>
    <comment ref="E1541" authorId="0" shapeId="0" xr:uid="{96334B80-4161-4189-903B-C5486B43B51D}">
      <text>
        <r>
          <rPr>
            <sz val="10"/>
            <rFont val="Arial"/>
            <family val="2"/>
          </rPr>
          <t>Duplicate Mobile Number also found in rows: [1561, 1917, 2023]</t>
        </r>
      </text>
    </comment>
    <comment ref="E1542" authorId="0" shapeId="0" xr:uid="{2A38201B-A99C-4979-9FD3-7FDFEF759F7D}">
      <text>
        <r>
          <rPr>
            <sz val="10"/>
            <rFont val="Arial"/>
            <family val="2"/>
          </rPr>
          <t>Duplicate Mobile Number also found in rows: [1098, 1329, 1788, 1790, 1952]</t>
        </r>
      </text>
    </comment>
    <comment ref="E1543" authorId="0" shapeId="0" xr:uid="{231C111A-0EBF-4B72-AA00-E18F500F456B}">
      <text>
        <r>
          <rPr>
            <sz val="10"/>
            <rFont val="Arial"/>
            <family val="2"/>
          </rPr>
          <t>Duplicate Mobile Number also found in rows: [652, 853, 1662]</t>
        </r>
      </text>
    </comment>
    <comment ref="E1544" authorId="0" shapeId="0" xr:uid="{6F75D531-ED24-4B30-8AA9-5E20AC742DDA}">
      <text>
        <r>
          <rPr>
            <sz val="10"/>
            <rFont val="Arial"/>
            <family val="2"/>
          </rPr>
          <t>Duplicate Mobile Number also found in rows: [1371, 1651, 1658]</t>
        </r>
      </text>
    </comment>
    <comment ref="A1545" authorId="0" shapeId="0" xr:uid="{26828662-1EE8-4666-9FED-F4F25BE05BC8}">
      <text>
        <r>
          <rPr>
            <sz val="10"/>
            <rFont val="Arial"/>
            <family val="2"/>
          </rPr>
          <t>Mobile/Email matches a DIFFERENT name in LMS/Main file: 'Jagannath Das'. Kept original name -- please verify manually (may be a shared/parent number).</t>
        </r>
      </text>
    </comment>
    <comment ref="E1545" authorId="0" shapeId="0" xr:uid="{27AC147B-33EA-408C-A75E-53682A784195}">
      <text>
        <r>
          <rPr>
            <sz val="10"/>
            <rFont val="Arial"/>
            <family val="2"/>
          </rPr>
          <t>Duplicate Mobile Number also found in rows: [1134, 1347]</t>
        </r>
      </text>
    </comment>
    <comment ref="E1546" authorId="0" shapeId="0" xr:uid="{46469B84-4008-4789-86F4-7E845E653649}">
      <text>
        <r>
          <rPr>
            <sz val="10"/>
            <rFont val="Arial"/>
            <family val="2"/>
          </rPr>
          <t>Duplicate Mobile Number also found in rows: [1212, 1389]</t>
        </r>
      </text>
    </comment>
    <comment ref="E1547" authorId="0" shapeId="0" xr:uid="{1060555E-7F2D-4F97-95DA-60B1CD4EA436}">
      <text>
        <r>
          <rPr>
            <sz val="10"/>
            <rFont val="Arial"/>
            <family val="2"/>
          </rPr>
          <t>Duplicate Mobile Number also found in rows: [1102, 1137, 1195, 1349, 1425, 1631]</t>
        </r>
      </text>
    </comment>
    <comment ref="E1548" authorId="0" shapeId="0" xr:uid="{2EAA751F-A8D2-4EE8-B6BB-8CB8809D4892}">
      <text>
        <r>
          <rPr>
            <sz val="10"/>
            <rFont val="Arial"/>
            <family val="2"/>
          </rPr>
          <t>Duplicate Mobile Number also found in rows: [1066, 1113, 1280, 1427]</t>
        </r>
      </text>
    </comment>
    <comment ref="E1549" authorId="0" shapeId="0" xr:uid="{C78C9A2E-2A1C-4EE4-93FA-78BDA3B8D1D0}">
      <text>
        <r>
          <rPr>
            <sz val="10"/>
            <rFont val="Arial"/>
            <family val="2"/>
          </rPr>
          <t>Duplicate Mobile Number also found in rows: [1184, 1366, 1395, 1403, 1594, 1875, 2131]</t>
        </r>
      </text>
    </comment>
    <comment ref="E1550" authorId="0" shapeId="0" xr:uid="{B5E05594-00CD-4BC8-A955-96BD6F33FAE3}">
      <text>
        <r>
          <rPr>
            <sz val="10"/>
            <rFont val="Arial"/>
            <family val="2"/>
          </rPr>
          <t>Duplicate Mobile Number also found in rows: [1470, 1731, 1901, 1902]</t>
        </r>
      </text>
    </comment>
    <comment ref="E1551" authorId="0" shapeId="0" xr:uid="{DA35F890-A661-43D0-B137-6C9642107897}">
      <text>
        <r>
          <rPr>
            <sz val="10"/>
            <rFont val="Arial"/>
            <family val="2"/>
          </rPr>
          <t>Duplicate Mobile Number also found in rows: [1393, 1726, 1896, 1898]</t>
        </r>
      </text>
    </comment>
    <comment ref="E1552" authorId="0" shapeId="0" xr:uid="{E41CEA0B-6265-4DBA-8543-68DB48BB5D66}">
      <text>
        <r>
          <rPr>
            <sz val="10"/>
            <rFont val="Arial"/>
            <family val="2"/>
          </rPr>
          <t>Duplicate Mobile Number also found in rows: [1268, 1316, 1475, 1577, 1585, 1607]</t>
        </r>
      </text>
    </comment>
    <comment ref="A1553" authorId="0" shapeId="0" xr:uid="{5767E9D6-EF59-4C87-A01A-986B02459281}">
      <text>
        <r>
          <rPr>
            <sz val="10"/>
            <rFont val="Arial"/>
            <family val="2"/>
          </rPr>
          <t>Mobile/Email matches a DIFFERENT name in LMS/Main file: 'Kiran Sonawane'. Kept original name -- please verify manually (may be a shared/parent number).</t>
        </r>
      </text>
    </comment>
    <comment ref="E1553" authorId="0" shapeId="0" xr:uid="{B6755D3B-9275-47F9-9096-5CAF2A8E3B25}">
      <text>
        <r>
          <rPr>
            <sz val="10"/>
            <rFont val="Arial"/>
            <family val="2"/>
          </rPr>
          <t>Duplicate Mobile Number also found in rows: [1549, 1917, 2023]</t>
        </r>
      </text>
    </comment>
    <comment ref="A1555" authorId="0" shapeId="0" xr:uid="{8E72DF49-21B4-4325-B8AC-2D6DCF726B8A}">
      <text>
        <r>
          <rPr>
            <sz val="10"/>
            <rFont val="Arial"/>
            <family val="2"/>
          </rPr>
          <t>Mobile/Email matches a DIFFERENT name in LMS/Main file: 'Ajinkya Kolase'. Kept original name -- please verify manually (may be a shared/parent number).</t>
        </r>
      </text>
    </comment>
    <comment ref="E1555" authorId="0" shapeId="0" xr:uid="{0D66F1AC-9863-43EF-A2B6-EB63C5907A75}">
      <text>
        <r>
          <rPr>
            <sz val="10"/>
            <rFont val="Arial"/>
            <family val="2"/>
          </rPr>
          <t>Duplicate Mobile Number also found in rows: [929, 940, 1285, 1291, 1465, 1652, 1859]</t>
        </r>
      </text>
    </comment>
    <comment ref="E1556" authorId="0" shapeId="0" xr:uid="{2E8F623F-947D-4E9C-BD25-B6E525993756}">
      <text>
        <r>
          <rPr>
            <sz val="10"/>
            <rFont val="Arial"/>
            <family val="2"/>
          </rPr>
          <t>Duplicate Mobile Number also found in rows: [1214, 1325, 1687]</t>
        </r>
      </text>
    </comment>
    <comment ref="E1557" authorId="0" shapeId="0" xr:uid="{4BD3C870-F76E-483D-9893-E84C768C17A4}">
      <text>
        <r>
          <rPr>
            <sz val="10"/>
            <rFont val="Arial"/>
            <family val="2"/>
          </rPr>
          <t>Duplicate Mobile Number also found in rows: [1059, 1265, 1394]</t>
        </r>
      </text>
    </comment>
    <comment ref="E1558" authorId="0" shapeId="0" xr:uid="{E47E0B4E-EB09-4FA8-BA1D-28620B68DE95}">
      <text>
        <r>
          <rPr>
            <sz val="10"/>
            <rFont val="Arial"/>
            <family val="2"/>
          </rPr>
          <t>Duplicate Mobile Number also found in rows: [1751]</t>
        </r>
      </text>
    </comment>
    <comment ref="E1560" authorId="0" shapeId="0" xr:uid="{C9B312B3-0B71-4634-A1CD-D7FA25E2BE0D}">
      <text>
        <r>
          <rPr>
            <sz val="10"/>
            <rFont val="Arial"/>
            <family val="2"/>
          </rPr>
          <t>Duplicate Mobile Number also found in rows: [1762, 1798]</t>
        </r>
      </text>
    </comment>
    <comment ref="E1561" authorId="0" shapeId="0" xr:uid="{BA261459-38D5-4AA7-A1B3-43FAE7755A31}">
      <text>
        <r>
          <rPr>
            <sz val="10"/>
            <rFont val="Arial"/>
            <family val="2"/>
          </rPr>
          <t>Duplicate Mobile Number also found in rows: [1360]</t>
        </r>
      </text>
    </comment>
    <comment ref="A1562" authorId="0" shapeId="0" xr:uid="{34C03ECB-F677-4831-9B0B-36337797D00E}">
      <text>
        <r>
          <rPr>
            <sz val="10"/>
            <rFont val="Arial"/>
            <family val="2"/>
          </rPr>
          <t>Mobile/Email matches a DIFFERENT name in LMS/Main file: 'Jeevan C M'. Kept original name -- please verify manually (may be a shared/parent number).</t>
        </r>
      </text>
    </comment>
    <comment ref="E1562" authorId="0" shapeId="0" xr:uid="{4B23625F-EBBB-4E1E-A404-9471BF4A9AF2}">
      <text>
        <r>
          <rPr>
            <sz val="10"/>
            <rFont val="Arial"/>
            <family val="2"/>
          </rPr>
          <t>Duplicate Mobile Number also found in rows: [948, 994, 1208, 1397]</t>
        </r>
      </text>
    </comment>
    <comment ref="A1563" authorId="0" shapeId="0" xr:uid="{3FDE2C75-4634-4F4B-9F35-E86511FE8D90}">
      <text>
        <r>
          <rPr>
            <sz val="10"/>
            <rFont val="Arial"/>
            <family val="2"/>
          </rPr>
          <t>Mobile/Email matches a DIFFERENT name in LMS/Main file: 'Kumar Panda'. Kept original name -- please verify manually (may be a shared/parent number).</t>
        </r>
      </text>
    </comment>
    <comment ref="E1563" authorId="0" shapeId="0" xr:uid="{6F2E7A51-7C31-4971-80C2-69999BF18BE9}">
      <text>
        <r>
          <rPr>
            <sz val="10"/>
            <rFont val="Arial"/>
            <family val="2"/>
          </rPr>
          <t>Duplicate Mobile Number also found in rows: [1241, 1377]</t>
        </r>
      </text>
    </comment>
    <comment ref="E1564" authorId="0" shapeId="0" xr:uid="{2B3C5D2C-803A-4433-8545-AF7FACB1BF8F}">
      <text>
        <r>
          <rPr>
            <sz val="10"/>
            <rFont val="Arial"/>
            <family val="2"/>
          </rPr>
          <t>Duplicate Mobile Number also found in rows: [1525, 1792, 1918]</t>
        </r>
      </text>
    </comment>
    <comment ref="E1566" authorId="0" shapeId="0" xr:uid="{2FA1B5B3-67FD-4AF3-BE11-7298127F8B43}">
      <text>
        <r>
          <rPr>
            <sz val="10"/>
            <rFont val="Arial"/>
            <family val="2"/>
          </rPr>
          <t>Duplicate Mobile Number also found in rows: [1653]</t>
        </r>
      </text>
    </comment>
    <comment ref="E1569" authorId="0" shapeId="0" xr:uid="{177546E1-5CBF-4E8F-8BB5-2AFC47D1E264}">
      <text>
        <r>
          <rPr>
            <sz val="10"/>
            <rFont val="Arial"/>
            <family val="2"/>
          </rPr>
          <t>Duplicate Mobile Number also found in rows: [1268, 1316, 1475, 1560, 1585, 1607]</t>
        </r>
      </text>
    </comment>
    <comment ref="E1570" authorId="0" shapeId="0" xr:uid="{CCB3BE68-6DAD-4616-A187-7FAC5D812CBF}">
      <text>
        <r>
          <rPr>
            <sz val="10"/>
            <rFont val="Arial"/>
            <family val="2"/>
          </rPr>
          <t>Duplicate Mobile Number also found in rows: [1074, 1078, 1079, 1104, 1116, 1269, 1354, 1412, 1462, 1595, 1618, 1679]</t>
        </r>
      </text>
    </comment>
    <comment ref="A1571" authorId="0" shapeId="0" xr:uid="{818A6700-74AE-4F95-BE59-51BDEBF89F02}">
      <text>
        <r>
          <rPr>
            <sz val="10"/>
            <rFont val="Arial"/>
            <family val="2"/>
          </rPr>
          <t>Mobile/Email matches a DIFFERENT name in LMS/Main file: 'K N S Rao'. Kept original name -- please verify manually (may be a shared/parent number).</t>
        </r>
      </text>
    </comment>
    <comment ref="E1571" authorId="0" shapeId="0" xr:uid="{B4BB11D1-5935-4348-B3AB-291D1E65CC57}">
      <text>
        <r>
          <rPr>
            <sz val="10"/>
            <rFont val="Arial"/>
            <family val="2"/>
          </rPr>
          <t>Duplicate Mobile Number also found in rows: [1814, 1935]</t>
        </r>
      </text>
    </comment>
    <comment ref="E1572" authorId="0" shapeId="0" xr:uid="{516A10E0-BD34-4061-A7D1-1E3821B60138}">
      <text>
        <r>
          <rPr>
            <sz val="10"/>
            <rFont val="Arial"/>
            <family val="2"/>
          </rPr>
          <t>Duplicate Mobile Number also found in rows: [527, 688, 718, 865, 1379]</t>
        </r>
      </text>
    </comment>
    <comment ref="E1573" authorId="0" shapeId="0" xr:uid="{5609A9AA-858C-40DF-8B9F-6AF038317C31}">
      <text>
        <r>
          <rPr>
            <sz val="10"/>
            <rFont val="Arial"/>
            <family val="2"/>
          </rPr>
          <t>Duplicate Mobile Number also found in rows: [1641, 1779]</t>
        </r>
      </text>
    </comment>
    <comment ref="E1574" authorId="0" shapeId="0" xr:uid="{A66CDD2A-1667-47C6-BAE3-CB677039562C}">
      <text>
        <r>
          <rPr>
            <sz val="10"/>
            <rFont val="Arial"/>
            <family val="2"/>
          </rPr>
          <t>Duplicate Mobile Number also found in rows: [881, 1013, 1233, 1402, 1734, 1746]</t>
        </r>
      </text>
    </comment>
    <comment ref="A1576" authorId="0" shapeId="0" xr:uid="{3986F4FD-0308-4501-8E31-2A7DD7613DCE}">
      <text>
        <r>
          <rPr>
            <sz val="10"/>
            <rFont val="Arial"/>
            <family val="2"/>
          </rPr>
          <t>Mobile/Email matches a DIFFERENT name in LMS/Main file: 'Swapnasarit Mohanty'. Kept original name -- please verify manually (may be a shared/parent number).</t>
        </r>
      </text>
    </comment>
    <comment ref="E1576" authorId="0" shapeId="0" xr:uid="{B1669FE3-B2E3-4078-BB07-356DA6F66AFE}">
      <text>
        <r>
          <rPr>
            <sz val="10"/>
            <rFont val="Arial"/>
            <family val="2"/>
          </rPr>
          <t>Duplicate Mobile Number also found in rows: [875, 1043, 1270, 1273, 1363, 1599, 1778, 2135]</t>
        </r>
      </text>
    </comment>
    <comment ref="E1577" authorId="0" shapeId="0" xr:uid="{6BC41211-2358-4EE4-8AB3-70A8E4FFFEEF}">
      <text>
        <r>
          <rPr>
            <sz val="10"/>
            <rFont val="Arial"/>
            <family val="2"/>
          </rPr>
          <t>Duplicate Mobile Number also found in rows: [1268, 1316, 1475, 1560, 1577, 1607]</t>
        </r>
      </text>
    </comment>
    <comment ref="A1578" authorId="0" shapeId="0" xr:uid="{803998B4-6377-4D5D-B9A8-0EFFC6340016}">
      <text>
        <r>
          <rPr>
            <sz val="10"/>
            <rFont val="Arial"/>
            <family val="2"/>
          </rPr>
          <t>Mobile/Email matches a DIFFERENT name in LMS/Main file: 'Piyush Kumar'. Kept original name -- please verify manually (may be a shared/parent number).</t>
        </r>
      </text>
    </comment>
    <comment ref="E1578" authorId="0" shapeId="0" xr:uid="{68B28287-E51B-4278-BE67-E2C13DF98A97}">
      <text>
        <r>
          <rPr>
            <sz val="10"/>
            <rFont val="Arial"/>
            <family val="2"/>
          </rPr>
          <t>Duplicate Mobile Number also found in rows: [1211, 1215, 1411, 1612, 1620, 1890]</t>
        </r>
      </text>
    </comment>
    <comment ref="A1579" authorId="0" shapeId="0" xr:uid="{D06EE842-7272-4D1E-8DF5-6130E25895C2}">
      <text>
        <r>
          <rPr>
            <sz val="10"/>
            <rFont val="Arial"/>
            <family val="2"/>
          </rPr>
          <t>Mobile/Email matches a DIFFERENT name in LMS/Main file: 'A Naveen Kumar Reddy'. Kept original name -- please verify manually (may be a shared/parent number).</t>
        </r>
      </text>
    </comment>
    <comment ref="E1579" authorId="0" shapeId="0" xr:uid="{8FF0D331-DDC5-45EC-A00F-8108F480DB78}">
      <text>
        <r>
          <rPr>
            <sz val="10"/>
            <rFont val="Arial"/>
            <family val="2"/>
          </rPr>
          <t>Duplicate Mobile Number also found in rows: [1692, 1854, 1987, 2467]</t>
        </r>
      </text>
    </comment>
    <comment ref="E1581" authorId="0" shapeId="0" xr:uid="{1666A10B-EDE7-4BD3-A0FD-BE8FF5E09DD7}">
      <text>
        <r>
          <rPr>
            <sz val="10"/>
            <rFont val="Arial"/>
            <family val="2"/>
          </rPr>
          <t>Duplicate Mobile Number also found in rows: [927, 1019, 1189, 1384, 1405, 1776]</t>
        </r>
      </text>
    </comment>
    <comment ref="A1583" authorId="0" shapeId="0" xr:uid="{4C52D65C-BA67-4E41-958C-96CEFA4079B0}">
      <text>
        <r>
          <rPr>
            <sz val="10"/>
            <rFont val="Arial"/>
            <family val="2"/>
          </rPr>
          <t>Mobile/Email matches a DIFFERENT name in LMS/Main file: 'Suman Bastia'. Kept original name -- please verify manually (may be a shared/parent number).</t>
        </r>
      </text>
    </comment>
    <comment ref="E1583" authorId="0" shapeId="0" xr:uid="{ABFEA6F9-3447-4B46-84F0-3E485FE27F61}">
      <text>
        <r>
          <rPr>
            <sz val="10"/>
            <rFont val="Arial"/>
            <family val="2"/>
          </rPr>
          <t>Duplicate Mobile Number also found in rows: [1683, 1781, 1954, 1956, 2099, 2110]</t>
        </r>
      </text>
    </comment>
    <comment ref="E1586" authorId="0" shapeId="0" xr:uid="{6D4ACB71-2624-4838-9C87-FB97313CC01F}">
      <text>
        <r>
          <rPr>
            <sz val="10"/>
            <rFont val="Arial"/>
            <family val="2"/>
          </rPr>
          <t>Duplicate Mobile Number also found in rows: [1184, 1366, 1395, 1403, 1557, 1875, 2131]</t>
        </r>
      </text>
    </comment>
    <comment ref="A1587" authorId="0" shapeId="0" xr:uid="{BC8B530C-C08F-42C1-BAD5-96245DA5E519}">
      <text>
        <r>
          <rPr>
            <sz val="10"/>
            <rFont val="Arial"/>
            <family val="2"/>
          </rPr>
          <t>Mobile/Email matches a DIFFERENT name in LMS/Main file: 'Pritish Jagadev'. Kept original name -- please verify manually (may be a shared/parent number).</t>
        </r>
      </text>
    </comment>
    <comment ref="E1587" authorId="0" shapeId="0" xr:uid="{5BB1C471-F4BE-404E-80CD-1F0B8648D574}">
      <text>
        <r>
          <rPr>
            <sz val="10"/>
            <rFont val="Arial"/>
            <family val="2"/>
          </rPr>
          <t>Duplicate Mobile Number also found in rows: [1074, 1078, 1079, 1104, 1116, 1269, 1354, 1412, 1462, 1578, 1618, 1679]</t>
        </r>
      </text>
    </comment>
    <comment ref="A1588" authorId="0" shapeId="0" xr:uid="{B861CFC3-DDA8-4E2F-A0D4-3B2FFA99E328}">
      <text>
        <r>
          <rPr>
            <sz val="10"/>
            <rFont val="Arial"/>
            <family val="2"/>
          </rPr>
          <t>Mobile/Email matches a DIFFERENT name in LMS/Main file: 'Kantesh Nandihalli'. Kept original name -- please verify manually (may be a shared/parent number).</t>
        </r>
      </text>
    </comment>
    <comment ref="E1588" authorId="0" shapeId="0" xr:uid="{126C7658-B933-4C7B-BA2B-CF95EE565072}">
      <text>
        <r>
          <rPr>
            <sz val="10"/>
            <rFont val="Arial"/>
            <family val="2"/>
          </rPr>
          <t>Duplicate Mobile Number also found in rows: [1188, 1378, 1808, 1964, 2096]</t>
        </r>
      </text>
    </comment>
    <comment ref="E1589" authorId="0" shapeId="0" xr:uid="{6F097670-671F-4DC6-8163-5DFE9D87F547}">
      <text>
        <r>
          <rPr>
            <sz val="10"/>
            <rFont val="Arial"/>
            <family val="2"/>
          </rPr>
          <t>Duplicate Mobile Number also found in rows: [1805, 1958]</t>
        </r>
      </text>
    </comment>
    <comment ref="E1590" authorId="0" shapeId="0" xr:uid="{B3FC7D16-CDF9-45D9-B823-64C650EA5964}">
      <text>
        <r>
          <rPr>
            <sz val="10"/>
            <rFont val="Arial"/>
            <family val="2"/>
          </rPr>
          <t>Duplicate Mobile Number also found in rows: [1158, 1235, 1442]</t>
        </r>
      </text>
    </comment>
    <comment ref="E1591" authorId="0" shapeId="0" xr:uid="{862C3D06-1813-4F71-ABDE-4B6EAFA7FB45}">
      <text>
        <r>
          <rPr>
            <sz val="10"/>
            <rFont val="Arial"/>
            <family val="2"/>
          </rPr>
          <t>Duplicate Mobile Number also found in rows: [875, 1043, 1270, 1273, 1363, 1584, 1778, 2135]</t>
        </r>
      </text>
    </comment>
    <comment ref="A1592" authorId="0" shapeId="0" xr:uid="{B50E4429-7399-4EBB-B3DC-C93289A7A493}">
      <text>
        <r>
          <rPr>
            <sz val="10"/>
            <rFont val="Arial"/>
            <family val="2"/>
          </rPr>
          <t>Mobile/Email matches a DIFFERENT name in LMS/Main file: 'Anjan Sahu'. Kept original name -- please verify manually (may be a shared/parent number).</t>
        </r>
      </text>
    </comment>
    <comment ref="E1592" authorId="0" shapeId="0" xr:uid="{7C8C9934-292E-4A81-8751-6C70207C0A13}">
      <text>
        <r>
          <rPr>
            <sz val="10"/>
            <rFont val="Arial"/>
            <family val="2"/>
          </rPr>
          <t>Duplicate Mobile Number also found in rows: [1307, 1797, 1895]</t>
        </r>
      </text>
    </comment>
    <comment ref="E1593" authorId="0" shapeId="0" xr:uid="{8DCCC8BA-2B6F-42BB-ADF8-3CA593E6409F}">
      <text>
        <r>
          <rPr>
            <sz val="10"/>
            <rFont val="Arial"/>
            <family val="2"/>
          </rPr>
          <t>Duplicate Mobile Number also found in rows: [1656, 1823, 1988, 2263]</t>
        </r>
      </text>
    </comment>
    <comment ref="A1595" authorId="0" shapeId="0" xr:uid="{B75E2F1D-BDAF-49BD-9917-8BD60E15C250}">
      <text>
        <r>
          <rPr>
            <sz val="10"/>
            <rFont val="Arial"/>
            <family val="2"/>
          </rPr>
          <t>Mobile/Email matches a DIFFERENT name in LMS/Main file: 'Sukanta Palei'. Kept original name -- please verify manually (may be a shared/parent number).</t>
        </r>
      </text>
    </comment>
    <comment ref="E1595" authorId="0" shapeId="0" xr:uid="{0B372060-F467-434D-9B1B-CF4A54987BCE}">
      <text>
        <r>
          <rPr>
            <sz val="10"/>
            <rFont val="Arial"/>
            <family val="2"/>
          </rPr>
          <t>Duplicate Mobile Number also found in rows: [1654, 1905, 1996, 2250, 2566]</t>
        </r>
      </text>
    </comment>
    <comment ref="E1596" authorId="0" shapeId="0" xr:uid="{1BADE888-C097-4DA6-9503-F120C0222DEE}">
      <text>
        <r>
          <rPr>
            <sz val="10"/>
            <rFont val="Arial"/>
            <family val="2"/>
          </rPr>
          <t>Duplicate Mobile Number also found in rows: [1728]</t>
        </r>
      </text>
    </comment>
    <comment ref="A1597" authorId="0" shapeId="0" xr:uid="{A3445832-A079-4970-801C-C5C4C892ED75}">
      <text>
        <r>
          <rPr>
            <sz val="10"/>
            <rFont val="Arial"/>
            <family val="2"/>
          </rPr>
          <t>Mobile/Email matches a DIFFERENT name in LMS/Main file: 'Ankit Singh'. Kept original name -- please verify manually (may be a shared/parent number).</t>
        </r>
      </text>
    </comment>
    <comment ref="E1597" authorId="0" shapeId="0" xr:uid="{61E3825C-F401-4F0E-9337-2A2CEBEF9C55}">
      <text>
        <r>
          <rPr>
            <sz val="10"/>
            <rFont val="Arial"/>
            <family val="2"/>
          </rPr>
          <t>Duplicate Mobile Number also found in rows: [1035, 1260, 1540, 1753, 1874]</t>
        </r>
      </text>
    </comment>
    <comment ref="E1598" authorId="0" shapeId="0" xr:uid="{074A0472-8CC4-4913-97AB-5A6E35228A92}">
      <text>
        <r>
          <rPr>
            <sz val="10"/>
            <rFont val="Arial"/>
            <family val="2"/>
          </rPr>
          <t>Duplicate Mobile Number also found in rows: [1608, 1961, 2638]</t>
        </r>
      </text>
    </comment>
    <comment ref="E1599" authorId="0" shapeId="0" xr:uid="{3CF27472-4DDC-4A0F-8315-6F563D6717D5}">
      <text>
        <r>
          <rPr>
            <sz val="10"/>
            <rFont val="Arial"/>
            <family val="2"/>
          </rPr>
          <t>Duplicate Mobile Number also found in rows: [1268, 1316, 1475, 1560, 1577, 1585]</t>
        </r>
      </text>
    </comment>
    <comment ref="E1600" authorId="0" shapeId="0" xr:uid="{CCF166E6-9E83-4AAE-9510-6F2B08294872}">
      <text>
        <r>
          <rPr>
            <sz val="10"/>
            <rFont val="Arial"/>
            <family val="2"/>
          </rPr>
          <t>Duplicate Mobile Number also found in rows: [1606, 1961, 2638]</t>
        </r>
      </text>
    </comment>
    <comment ref="A1601" authorId="0" shapeId="0" xr:uid="{0D94BF2F-B725-4A03-A49D-272033333290}">
      <text>
        <r>
          <rPr>
            <sz val="10"/>
            <rFont val="Arial"/>
            <family val="2"/>
          </rPr>
          <t>Mobile/Email matches a DIFFERENT name in LMS/Main file: 'Yadhu S'. Kept original name -- please verify manually (may be a shared/parent number).</t>
        </r>
      </text>
    </comment>
    <comment ref="E1601" authorId="0" shapeId="0" xr:uid="{C4EF3767-E149-4EE7-9B52-D690BF0F5E45}">
      <text>
        <r>
          <rPr>
            <sz val="10"/>
            <rFont val="Arial"/>
            <family val="2"/>
          </rPr>
          <t>Duplicate Mobile Number also found in rows: [1209, 1247, 1248, 1249, 1324, 1733]</t>
        </r>
      </text>
    </comment>
    <comment ref="A1602" authorId="0" shapeId="0" xr:uid="{B0640573-DC58-4E00-A64C-F2EAB46B0537}">
      <text>
        <r>
          <rPr>
            <sz val="10"/>
            <rFont val="Arial"/>
            <family val="2"/>
          </rPr>
          <t>Mobile/Email matches a DIFFERENT name in LMS/Main file: 'Tapan Swain'. Kept original name -- please verify manually (may be a shared/parent number).</t>
        </r>
      </text>
    </comment>
    <comment ref="E1602" authorId="0" shapeId="0" xr:uid="{E808FA12-F06F-49EE-AC93-2FB2174E2452}">
      <text>
        <r>
          <rPr>
            <sz val="10"/>
            <rFont val="Arial"/>
            <family val="2"/>
          </rPr>
          <t>Duplicate Mobile Number also found in rows: [1227, 1426, 1804, 2204]</t>
        </r>
      </text>
    </comment>
    <comment ref="A1603" authorId="0" shapeId="0" xr:uid="{B38E976B-30DA-44C2-A256-BD2FAEEAB86E}">
      <text>
        <r>
          <rPr>
            <sz val="10"/>
            <rFont val="Arial"/>
            <family val="2"/>
          </rPr>
          <t>Mobile/Email matches a DIFFERENT name in LMS/Main file: 'Bala Balaji'. Kept original name -- please verify manually (may be a shared/parent number).</t>
        </r>
      </text>
    </comment>
    <comment ref="E1603" authorId="0" shapeId="0" xr:uid="{635D3051-B173-464F-83BE-A38796F744AE}">
      <text>
        <r>
          <rPr>
            <sz val="10"/>
            <rFont val="Arial"/>
            <family val="2"/>
          </rPr>
          <t>Duplicate Mobile Number also found in rows: [1947]</t>
        </r>
      </text>
    </comment>
    <comment ref="A1604" authorId="0" shapeId="0" xr:uid="{DCFD0AB5-62AB-433A-A80E-23A9D30807C1}">
      <text>
        <r>
          <rPr>
            <sz val="10"/>
            <rFont val="Arial"/>
            <family val="2"/>
          </rPr>
          <t>Mobile/Email matches a DIFFERENT name in LMS/Main file: 'Piyush Kumar'. Kept original name -- please verify manually (may be a shared/parent number).</t>
        </r>
      </text>
    </comment>
    <comment ref="E1604" authorId="0" shapeId="0" xr:uid="{9F04B8F0-0940-4F61-805E-19942E4D3290}">
      <text>
        <r>
          <rPr>
            <sz val="10"/>
            <rFont val="Arial"/>
            <family val="2"/>
          </rPr>
          <t>Duplicate Mobile Number also found in rows: [1211, 1215, 1411, 1586, 1620, 1890]</t>
        </r>
      </text>
    </comment>
    <comment ref="E1605" authorId="0" shapeId="0" xr:uid="{9D683072-ABC8-4C7F-AEED-97FF1FB20F52}">
      <text>
        <r>
          <rPr>
            <sz val="10"/>
            <rFont val="Arial"/>
            <family val="2"/>
          </rPr>
          <t>Duplicate Mobile Number also found in rows: [1669]</t>
        </r>
      </text>
    </comment>
    <comment ref="A1606" authorId="0" shapeId="0" xr:uid="{6A05E8A3-489B-4AD2-9A8E-1BC3065A64CD}">
      <text>
        <r>
          <rPr>
            <sz val="10"/>
            <rFont val="Arial"/>
            <family val="2"/>
          </rPr>
          <t>Mobile/Email matches a DIFFERENT name in LMS/Main file: 'Vivek N'. Kept original name -- please verify manually (may be a shared/parent number).</t>
        </r>
      </text>
    </comment>
    <comment ref="E1607" authorId="0" shapeId="0" xr:uid="{D5333536-2DEC-4096-89E5-7F61871674B0}">
      <text>
        <r>
          <rPr>
            <sz val="10"/>
            <rFont val="Arial"/>
            <family val="2"/>
          </rPr>
          <t>Duplicate Mobile Number also found in rows: [1632, 1803, 1817, 1960]</t>
        </r>
      </text>
    </comment>
    <comment ref="E1608" authorId="0" shapeId="0" xr:uid="{BBCC7481-CF98-446C-978C-1E9E830B8AFD}">
      <text>
        <r>
          <rPr>
            <sz val="10"/>
            <rFont val="Arial"/>
            <family val="2"/>
          </rPr>
          <t>Duplicate Mobile Number also found in rows: [1190, 1436]</t>
        </r>
      </text>
    </comment>
    <comment ref="E1609" authorId="0" shapeId="0" xr:uid="{432935ED-8251-4DDC-AE5A-53B9549C077B}">
      <text>
        <r>
          <rPr>
            <sz val="10"/>
            <rFont val="Arial"/>
            <family val="2"/>
          </rPr>
          <t>Duplicate Mobile Number also found in rows: [1044, 1220, 1423]</t>
        </r>
      </text>
    </comment>
    <comment ref="A1610" authorId="0" shapeId="0" xr:uid="{E1019BA8-1A3E-46F2-9BC9-41F460AF7A48}">
      <text>
        <r>
          <rPr>
            <sz val="10"/>
            <rFont val="Arial"/>
            <family val="2"/>
          </rPr>
          <t>Mobile/Email matches a DIFFERENT name in LMS/Main file: 'Pritish Jagadev'. Kept original name -- please verify manually (may be a shared/parent number).</t>
        </r>
      </text>
    </comment>
    <comment ref="E1610" authorId="0" shapeId="0" xr:uid="{111468FE-D179-4D86-9878-F36E4DD6A463}">
      <text>
        <r>
          <rPr>
            <sz val="10"/>
            <rFont val="Arial"/>
            <family val="2"/>
          </rPr>
          <t>Duplicate Mobile Number also found in rows: [1074, 1078, 1079, 1104, 1116, 1269, 1354, 1412, 1462, 1578, 1595, 1679]</t>
        </r>
      </text>
    </comment>
    <comment ref="A1611" authorId="0" shapeId="0" xr:uid="{358BDCA0-F6C7-4E64-B1ED-F2BFB5389012}">
      <text>
        <r>
          <rPr>
            <sz val="10"/>
            <rFont val="Arial"/>
            <family val="2"/>
          </rPr>
          <t>Mobile/Email matches a DIFFERENT name in LMS/Main file: 'Prakash Mohanty'. Kept original name -- please verify manually (may be a shared/parent number).</t>
        </r>
      </text>
    </comment>
    <comment ref="E1611" authorId="0" shapeId="0" xr:uid="{45743D9B-16DE-4BBF-A097-676671326BE4}">
      <text>
        <r>
          <rPr>
            <sz val="10"/>
            <rFont val="Arial"/>
            <family val="2"/>
          </rPr>
          <t>Duplicate Mobile Number also found in rows: [985, 1286, 1292, 1399, 1408, 1414, 1419, 1511, 1689, 1736]</t>
        </r>
      </text>
    </comment>
    <comment ref="A1612" authorId="0" shapeId="0" xr:uid="{5DA4B016-EE2C-445B-9945-C47CFFC9E912}">
      <text>
        <r>
          <rPr>
            <sz val="10"/>
            <rFont val="Arial"/>
            <family val="2"/>
          </rPr>
          <t>Mobile/Email matches a DIFFERENT name in LMS/Main file: 'Piyush Kumar'. Kept original name -- please verify manually (may be a shared/parent number).</t>
        </r>
      </text>
    </comment>
    <comment ref="E1612" authorId="0" shapeId="0" xr:uid="{1553A97A-9AD6-44F6-A398-F8CA1E86BD6F}">
      <text>
        <r>
          <rPr>
            <sz val="10"/>
            <rFont val="Arial"/>
            <family val="2"/>
          </rPr>
          <t>Duplicate Mobile Number also found in rows: [1211, 1215, 1411, 1586, 1612, 1890]</t>
        </r>
      </text>
    </comment>
    <comment ref="E1613" authorId="0" shapeId="0" xr:uid="{15CF7218-F25D-4AEB-9DEA-9262D37F95E9}">
      <text>
        <r>
          <rPr>
            <sz val="10"/>
            <rFont val="Arial"/>
            <family val="2"/>
          </rPr>
          <t>Duplicate Mobile Number also found in rows: [973, 1052, 1240, 1443]</t>
        </r>
      </text>
    </comment>
    <comment ref="A1616" authorId="0" shapeId="0" xr:uid="{09999509-0ADB-4B1D-81DF-37687CE21686}">
      <text>
        <r>
          <rPr>
            <sz val="10"/>
            <rFont val="Arial"/>
            <family val="2"/>
          </rPr>
          <t>Mobile/Email matches a DIFFERENT name in LMS/Main file: 'Vishal Gawade'. Kept original name -- please verify manually (may be a shared/parent number).</t>
        </r>
      </text>
    </comment>
    <comment ref="E1616" authorId="0" shapeId="0" xr:uid="{CC1A0916-D6C1-491A-9C24-670A9187AC13}">
      <text>
        <r>
          <rPr>
            <sz val="10"/>
            <rFont val="Arial"/>
            <family val="2"/>
          </rPr>
          <t>Duplicate Mobile Number also found in rows: [1780]</t>
        </r>
      </text>
    </comment>
    <comment ref="E1617" authorId="0" shapeId="0" xr:uid="{8137AF2A-65E9-4DF0-9A46-E005F9D728B2}">
      <text>
        <r>
          <rPr>
            <sz val="10"/>
            <rFont val="Arial"/>
            <family val="2"/>
          </rPr>
          <t>Duplicate Mobile Number also found in rows: [1444, 1464, 1826, 1833]</t>
        </r>
      </text>
    </comment>
    <comment ref="A1618" authorId="0" shapeId="0" xr:uid="{9AB0FB07-7C30-49D4-B87D-4334D240DE5F}">
      <text>
        <r>
          <rPr>
            <sz val="10"/>
            <rFont val="Arial"/>
            <family val="2"/>
          </rPr>
          <t>Mobile/Email matches a DIFFERENT name in LMS/Main file: 'Ayush Rajan'. Kept original name -- please verify manually (may be a shared/parent number).</t>
        </r>
      </text>
    </comment>
    <comment ref="E1618" authorId="0" shapeId="0" xr:uid="{AFD2C115-3F2B-42D9-A05F-85312ED852AC}">
      <text>
        <r>
          <rPr>
            <sz val="10"/>
            <rFont val="Arial"/>
            <family val="2"/>
          </rPr>
          <t>Duplicate Mobile Number also found in rows: [1452, 1819]</t>
        </r>
      </text>
    </comment>
    <comment ref="E1620" authorId="0" shapeId="0" xr:uid="{D81001A8-510A-4D0E-B598-6C97F28722C8}">
      <text>
        <r>
          <rPr>
            <sz val="10"/>
            <rFont val="Arial"/>
            <family val="2"/>
          </rPr>
          <t>Duplicate Mobile Number also found in rows: [1439, 1546, 1822]</t>
        </r>
      </text>
    </comment>
    <comment ref="A1621" authorId="0" shapeId="0" xr:uid="{EF3B441F-9125-4CF2-A65D-072BA04AB109}">
      <text>
        <r>
          <rPr>
            <sz val="10"/>
            <rFont val="Arial"/>
            <family val="2"/>
          </rPr>
          <t>Mobile/Email matches a DIFFERENT name in LMS/Main file: 'Debasis Patra'. Kept original name -- please verify manually (may be a shared/parent number).</t>
        </r>
      </text>
    </comment>
    <comment ref="E1621" authorId="0" shapeId="0" xr:uid="{90E8912E-0E23-4596-9ACD-D2A35C115CD0}">
      <text>
        <r>
          <rPr>
            <sz val="10"/>
            <rFont val="Arial"/>
            <family val="2"/>
          </rPr>
          <t>Duplicate Mobile Number also found in rows: [1328, 1410, 1421, 1544, 1700, 1840, 1995, 2079, 2314]</t>
        </r>
      </text>
    </comment>
    <comment ref="E1622" authorId="0" shapeId="0" xr:uid="{1F1B0DF0-9E5A-4FFC-80A8-3CE7EEC47C0D}">
      <text>
        <r>
          <rPr>
            <sz val="10"/>
            <rFont val="Arial"/>
            <family val="2"/>
          </rPr>
          <t>Duplicate Mobile Number also found in rows: [401, 404, 666, 827, 988, 1278]</t>
        </r>
      </text>
    </comment>
    <comment ref="E1623" authorId="0" shapeId="0" xr:uid="{4AEAEFE3-BDD6-45E4-AD42-E8EC78377617}">
      <text>
        <r>
          <rPr>
            <sz val="10"/>
            <rFont val="Arial"/>
            <family val="2"/>
          </rPr>
          <t>Duplicate Mobile Number also found in rows: [1102, 1137, 1195, 1349, 1425, 1555]</t>
        </r>
      </text>
    </comment>
    <comment ref="E1624" authorId="0" shapeId="0" xr:uid="{F812B99A-111A-4C82-A644-92BBE0DEFFDA}">
      <text>
        <r>
          <rPr>
            <sz val="10"/>
            <rFont val="Arial"/>
            <family val="2"/>
          </rPr>
          <t>Duplicate Mobile Number also found in rows: [1615, 1803, 1817, 1960]</t>
        </r>
      </text>
    </comment>
    <comment ref="E1625" authorId="0" shapeId="0" xr:uid="{55627804-F1F7-4736-9FEF-45CDB27F7070}">
      <text>
        <r>
          <rPr>
            <sz val="10"/>
            <rFont val="Arial"/>
            <family val="2"/>
          </rPr>
          <t>Duplicate Mobile Number also found in rows: [1524, 1793, 1849, 1919]</t>
        </r>
      </text>
    </comment>
    <comment ref="E1626" authorId="0" shapeId="0" xr:uid="{3C4C0B5A-D913-4BE3-AE20-B2EC576A986E}">
      <text>
        <r>
          <rPr>
            <sz val="10"/>
            <rFont val="Arial"/>
            <family val="2"/>
          </rPr>
          <t>Duplicate Mobile Number also found in rows: [1461, 1498, 1816, 1994]</t>
        </r>
      </text>
    </comment>
    <comment ref="A1628" authorId="0" shapeId="0" xr:uid="{464F1A30-B5FB-40C9-BBCA-739131F1819C}">
      <text>
        <r>
          <rPr>
            <sz val="10"/>
            <rFont val="Arial"/>
            <family val="2"/>
          </rPr>
          <t>Mobile/Email matches a DIFFERENT name in LMS/Main file: 'Subham Mantry'. Kept original name -- please verify manually (may be a shared/parent number).</t>
        </r>
      </text>
    </comment>
    <comment ref="E1628" authorId="0" shapeId="0" xr:uid="{9DDAF17E-AF99-443B-93B2-A64685145E0B}">
      <text>
        <r>
          <rPr>
            <sz val="10"/>
            <rFont val="Arial"/>
            <family val="2"/>
          </rPr>
          <t>Duplicate Mobile Number also found in rows: [799, 1053, 1253, 1516]</t>
        </r>
      </text>
    </comment>
    <comment ref="A1630" authorId="0" shapeId="0" xr:uid="{66E46846-08CB-434D-8D52-EE9DA91BBFDB}">
      <text>
        <r>
          <rPr>
            <sz val="10"/>
            <rFont val="Arial"/>
            <family val="2"/>
          </rPr>
          <t>Mobile/Email matches a DIFFERENT name in LMS/Main file: 'Manmaya Sahu'. Kept original name -- please verify manually (may be a shared/parent number).</t>
        </r>
      </text>
    </comment>
    <comment ref="E1630" authorId="0" shapeId="0" xr:uid="{C15A4D63-06A1-42A8-85B4-C4D952B46CC0}">
      <text>
        <r>
          <rPr>
            <sz val="10"/>
            <rFont val="Arial"/>
            <family val="2"/>
          </rPr>
          <t>Duplicate Mobile Number also found in rows: [1203, 1310, 1315, 1483, 1488, 1782]</t>
        </r>
      </text>
    </comment>
    <comment ref="E1632" authorId="0" shapeId="0" xr:uid="{2986DF0F-55E5-4623-83AC-0FD721C4F2A4}">
      <text>
        <r>
          <rPr>
            <sz val="10"/>
            <rFont val="Arial"/>
            <family val="2"/>
          </rPr>
          <t>Duplicate Mobile Number also found in rows: [1756, 2019, 2207, 2315, 2435, 2918]</t>
        </r>
      </text>
    </comment>
    <comment ref="E1633" authorId="0" shapeId="0" xr:uid="{7B32DBD4-2616-4ED8-8354-C75FA9B830F2}">
      <text>
        <r>
          <rPr>
            <sz val="10"/>
            <rFont val="Arial"/>
            <family val="2"/>
          </rPr>
          <t>Duplicate Mobile Number also found in rows: [1581, 1779]</t>
        </r>
      </text>
    </comment>
    <comment ref="E1635" authorId="0" shapeId="0" xr:uid="{3F6FD221-2B24-4961-AA61-43A47DAF268A}">
      <text>
        <r>
          <rPr>
            <sz val="10"/>
            <rFont val="Arial"/>
            <family val="2"/>
          </rPr>
          <t>Duplicate Mobile Number also found in rows: [950, 1097, 1266, 1267, 1467]</t>
        </r>
      </text>
    </comment>
    <comment ref="A1636" authorId="0" shapeId="0" xr:uid="{0DF52EAD-2A35-4FC7-AFA0-B3F70C41A1B2}">
      <text>
        <r>
          <rPr>
            <sz val="10"/>
            <rFont val="Arial"/>
            <family val="2"/>
          </rPr>
          <t>Mobile/Email matches a DIFFERENT name in LMS/Main file: 'Navin Bidikar'. Kept original name -- please verify manually (may be a shared/parent number).</t>
        </r>
      </text>
    </comment>
    <comment ref="E1636" authorId="0" shapeId="0" xr:uid="{62FDB58C-DBE4-4A7C-A7AE-01A7B58C1130}">
      <text>
        <r>
          <rPr>
            <sz val="10"/>
            <rFont val="Arial"/>
            <family val="2"/>
          </rPr>
          <t>Duplicate Mobile Number also found in rows: [972, 980]</t>
        </r>
      </text>
    </comment>
    <comment ref="E1637" authorId="0" shapeId="0" xr:uid="{B09C6229-607A-4E83-BED3-6689BF40A660}">
      <text>
        <r>
          <rPr>
            <sz val="10"/>
            <rFont val="Arial"/>
            <family val="2"/>
          </rPr>
          <t>Duplicate Mobile Number also found in rows: [926, 1198, 1506, 1856, 2017]</t>
        </r>
      </text>
    </comment>
    <comment ref="E1638" authorId="0" shapeId="0" xr:uid="{924CB56F-5A96-42E4-81A9-1CCEEF54D426}">
      <text>
        <r>
          <rPr>
            <sz val="10"/>
            <rFont val="Arial"/>
            <family val="2"/>
          </rPr>
          <t>Duplicate Mobile Number also found in rows: [1738, 1916, 2071]</t>
        </r>
      </text>
    </comment>
    <comment ref="A1640" authorId="0" shapeId="0" xr:uid="{D8CA9273-BD17-4B13-B7A4-6AC445231F83}">
      <text>
        <r>
          <rPr>
            <sz val="10"/>
            <rFont val="Arial"/>
            <family val="2"/>
          </rPr>
          <t>Mobile/Email matches a DIFFERENT name in LMS/Main file: 'Kaushar Ahmed Salam'. Kept original name -- please verify manually (may be a shared/parent number).</t>
        </r>
      </text>
    </comment>
    <comment ref="E1641" authorId="0" shapeId="0" xr:uid="{698B66AC-2145-459B-AEF9-20681CBD8D3A}">
      <text>
        <r>
          <rPr>
            <sz val="10"/>
            <rFont val="Arial"/>
            <family val="2"/>
          </rPr>
          <t>Duplicate Mobile Number also found in rows: [1350, 1489]</t>
        </r>
      </text>
    </comment>
    <comment ref="E1643" authorId="0" shapeId="0" xr:uid="{59455C88-B24D-4296-9A48-289267F85843}">
      <text>
        <r>
          <rPr>
            <sz val="10"/>
            <rFont val="Arial"/>
            <family val="2"/>
          </rPr>
          <t>Duplicate Mobile Number also found in rows: [1371, 1552, 1658]</t>
        </r>
      </text>
    </comment>
    <comment ref="E1644" authorId="0" shapeId="0" xr:uid="{324FDEA7-89BD-435D-9B00-18F7FACC73A1}">
      <text>
        <r>
          <rPr>
            <sz val="10"/>
            <rFont val="Arial"/>
            <family val="2"/>
          </rPr>
          <t>Duplicate Mobile Number also found in rows: [929, 940, 1285, 1291, 1465, 1563, 1859]</t>
        </r>
      </text>
    </comment>
    <comment ref="E1645" authorId="0" shapeId="0" xr:uid="{68B39ED5-526C-48B3-A5DE-A1D07982B60E}">
      <text>
        <r>
          <rPr>
            <sz val="10"/>
            <rFont val="Arial"/>
            <family val="2"/>
          </rPr>
          <t>Duplicate Mobile Number also found in rows: [1574]</t>
        </r>
      </text>
    </comment>
    <comment ref="A1646" authorId="0" shapeId="0" xr:uid="{BC2D750A-0ECA-45D7-A9D5-9FCF8C7FE05B}">
      <text>
        <r>
          <rPr>
            <sz val="10"/>
            <rFont val="Arial"/>
            <family val="2"/>
          </rPr>
          <t>Mobile/Email matches a DIFFERENT name in LMS/Main file: 'Sukanta Palei'. Kept original name -- please verify manually (may be a shared/parent number).</t>
        </r>
      </text>
    </comment>
    <comment ref="E1646" authorId="0" shapeId="0" xr:uid="{E5F7B525-8798-4461-AEF5-924041A165FB}">
      <text>
        <r>
          <rPr>
            <sz val="10"/>
            <rFont val="Arial"/>
            <family val="2"/>
          </rPr>
          <t>Duplicate Mobile Number also found in rows: [1603, 1905, 1996, 2250, 2566]</t>
        </r>
      </text>
    </comment>
    <comment ref="A1647" authorId="0" shapeId="0" xr:uid="{123E865A-42E1-4B4B-BB4A-5C3B16476957}">
      <text>
        <r>
          <rPr>
            <sz val="10"/>
            <rFont val="Arial"/>
            <family val="2"/>
          </rPr>
          <t>Mobile/Email matches a DIFFERENT name in LMS/Main file: 'Siddhant Nagar'. Kept original name -- please verify manually (may be a shared/parent number).</t>
        </r>
      </text>
    </comment>
    <comment ref="E1647" authorId="0" shapeId="0" xr:uid="{51E8871E-E051-40B0-A797-FD61611A3211}">
      <text>
        <r>
          <rPr>
            <sz val="10"/>
            <rFont val="Arial"/>
            <family val="2"/>
          </rPr>
          <t>Duplicate Mobile Number also found in rows: [397, 612, 769, 888, 1036, 1839]</t>
        </r>
      </text>
    </comment>
    <comment ref="E1648" authorId="0" shapeId="0" xr:uid="{A2A37AB7-6B24-44F5-829E-A467BE9CB0D3}">
      <text>
        <r>
          <rPr>
            <sz val="10"/>
            <rFont val="Arial"/>
            <family val="2"/>
          </rPr>
          <t>Duplicate Mobile Number also found in rows: [1601, 1823, 1988, 2263]</t>
        </r>
      </text>
    </comment>
    <comment ref="E1649" authorId="0" shapeId="0" xr:uid="{C45D4D24-C794-4BED-8FD4-579F084C1A7D}">
      <text>
        <r>
          <rPr>
            <sz val="10"/>
            <rFont val="Arial"/>
            <family val="2"/>
          </rPr>
          <t>Duplicate Mobile Number also found in rows: [555, 713, 990, 1450]</t>
        </r>
      </text>
    </comment>
    <comment ref="E1650" authorId="0" shapeId="0" xr:uid="{56002B84-E7E7-4CB6-B86A-53EA939BBC1E}">
      <text>
        <r>
          <rPr>
            <sz val="10"/>
            <rFont val="Arial"/>
            <family val="2"/>
          </rPr>
          <t>Duplicate Mobile Number also found in rows: [1371, 1552, 1651]</t>
        </r>
      </text>
    </comment>
    <comment ref="E1651" authorId="0" shapeId="0" xr:uid="{E95B0F64-5EDA-4F5E-819D-0EF71B66AFD1}">
      <text>
        <r>
          <rPr>
            <sz val="10"/>
            <rFont val="Arial"/>
            <family val="2"/>
          </rPr>
          <t>Duplicate Mobile Number also found in rows: [1887, 1913, 2031, 2037, 2159]</t>
        </r>
      </text>
    </comment>
    <comment ref="A1653" authorId="0" shapeId="0" xr:uid="{8AE46AAA-0845-4CE4-B515-8F0803EABA60}">
      <text>
        <r>
          <rPr>
            <sz val="10"/>
            <rFont val="Arial"/>
            <family val="2"/>
          </rPr>
          <t>Mobile/Email matches a DIFFERENT name in LMS/Main file: 'Dibya Pati'. Kept original name -- please verify manually (may be a shared/parent number).</t>
        </r>
      </text>
    </comment>
    <comment ref="E1653" authorId="0" shapeId="0" xr:uid="{F6F70317-8F6C-4E0C-ADCA-964F5835B3F5}">
      <text>
        <r>
          <rPr>
            <sz val="10"/>
            <rFont val="Arial"/>
            <family val="2"/>
          </rPr>
          <t>Duplicate Mobile Number also found in rows: [1761]</t>
        </r>
      </text>
    </comment>
    <comment ref="E1654" authorId="0" shapeId="0" xr:uid="{2F04E437-C624-499C-BEAE-03F68F25966E}">
      <text>
        <r>
          <rPr>
            <sz val="10"/>
            <rFont val="Arial"/>
            <family val="2"/>
          </rPr>
          <t>Duplicate Mobile Number also found in rows: [652, 853, 1551]</t>
        </r>
      </text>
    </comment>
    <comment ref="E1655" authorId="0" shapeId="0" xr:uid="{4F263857-B8F4-4E01-9979-850B5A79B89E}">
      <text>
        <r>
          <rPr>
            <sz val="10"/>
            <rFont val="Arial"/>
            <family val="2"/>
          </rPr>
          <t>Duplicate Mobile Number also found in rows: [1050, 1251, 1451, 1965]</t>
        </r>
      </text>
    </comment>
    <comment ref="E1657" authorId="0" shapeId="0" xr:uid="{90A5DB0C-6928-4031-96DD-2EFC2D56B5D6}">
      <text>
        <r>
          <rPr>
            <sz val="10"/>
            <rFont val="Arial"/>
            <family val="2"/>
          </rPr>
          <t>Duplicate Mobile Number also found in rows: [1807, 1989]</t>
        </r>
      </text>
    </comment>
    <comment ref="E1658" authorId="0" shapeId="0" xr:uid="{1AF59E21-5EC6-4C7D-97E0-B4D418BCF831}">
      <text>
        <r>
          <rPr>
            <sz val="10"/>
            <rFont val="Arial"/>
            <family val="2"/>
          </rPr>
          <t>Duplicate Mobile Number also found in rows: [993, 1275, 1480, 1677]</t>
        </r>
      </text>
    </comment>
    <comment ref="E1659" authorId="0" shapeId="0" xr:uid="{9D886EFA-D6C8-4673-B1C2-6AEB0995E819}">
      <text>
        <r>
          <rPr>
            <sz val="10"/>
            <rFont val="Arial"/>
            <family val="2"/>
          </rPr>
          <t>Duplicate Mobile Number also found in rows: [1909, 2192]</t>
        </r>
      </text>
    </comment>
    <comment ref="E1660" authorId="0" shapeId="0" xr:uid="{AACEF15D-F513-4746-B27D-CCBE07C0A0E3}">
      <text>
        <r>
          <rPr>
            <sz val="10"/>
            <rFont val="Arial"/>
            <family val="2"/>
          </rPr>
          <t>Duplicate Mobile Number also found in rows: [1858, 1993, 2136, 2563, 2693]</t>
        </r>
      </text>
    </comment>
    <comment ref="E1661" authorId="0" shapeId="0" xr:uid="{5A2DFE6F-6E6B-4FE6-85B9-D847E47E7B00}">
      <text>
        <r>
          <rPr>
            <sz val="10"/>
            <rFont val="Arial"/>
            <family val="2"/>
          </rPr>
          <t>Duplicate Mobile Number also found in rows: [1613]</t>
        </r>
      </text>
    </comment>
    <comment ref="A1662" authorId="0" shapeId="0" xr:uid="{13DDBB1C-08CA-4597-8F22-7E917F1BEFF2}">
      <text>
        <r>
          <rPr>
            <sz val="10"/>
            <rFont val="Arial"/>
            <family val="2"/>
          </rPr>
          <t>Mobile/Email matches a DIFFERENT name in LMS/Main file: 'Jampalla Kumar'. Kept original name -- please verify manually (may be a shared/parent number).</t>
        </r>
      </text>
    </comment>
    <comment ref="E1662" authorId="0" shapeId="0" xr:uid="{FD0D6559-2EAC-4EF7-AF68-D2B6F080E4AC}">
      <text>
        <r>
          <rPr>
            <sz val="10"/>
            <rFont val="Arial"/>
            <family val="2"/>
          </rPr>
          <t>Duplicate Mobile Number also found in rows: [1054, 1296, 1507, 1959]</t>
        </r>
      </text>
    </comment>
    <comment ref="A1663" authorId="0" shapeId="0" xr:uid="{699150BA-0AE4-47C7-9F18-9BBFFB72E487}">
      <text>
        <r>
          <rPr>
            <sz val="10"/>
            <rFont val="Arial"/>
            <family val="2"/>
          </rPr>
          <t>Mobile/Email matches a DIFFERENT name in LMS/Main file: 'Shraddha Soni'. Kept original name -- please verify manually (may be a shared/parent number).</t>
        </r>
      </text>
    </comment>
    <comment ref="E1663" authorId="0" shapeId="0" xr:uid="{F3FC8557-1B31-44E4-97FC-03BB89040D01}">
      <text>
        <r>
          <rPr>
            <sz val="10"/>
            <rFont val="Arial"/>
            <family val="2"/>
          </rPr>
          <t>Duplicate Mobile Number also found in rows: [1672]</t>
        </r>
      </text>
    </comment>
    <comment ref="E1664" authorId="0" shapeId="0" xr:uid="{9E4B5570-2887-46CB-8B4F-2E6B2DD97C7E}">
      <text>
        <r>
          <rPr>
            <sz val="10"/>
            <rFont val="Arial"/>
            <family val="2"/>
          </rPr>
          <t>Duplicate Mobile Number also found in rows: [1671]</t>
        </r>
      </text>
    </comment>
    <comment ref="A1665" authorId="0" shapeId="0" xr:uid="{3351A016-6A62-45E7-9900-A18F429FBC1A}">
      <text>
        <r>
          <rPr>
            <sz val="10"/>
            <rFont val="Arial"/>
            <family val="2"/>
          </rPr>
          <t>Mobile/Email matches a DIFFERENT name in LMS/Main file: 'Sunil Patra'. Kept original name -- please verify manually (may be a shared/parent number).</t>
        </r>
      </text>
    </comment>
    <comment ref="E1665" authorId="0" shapeId="0" xr:uid="{EA22F6D9-3EE5-4EFA-8714-A03F72A1AFFA}">
      <text>
        <r>
          <rPr>
            <sz val="10"/>
            <rFont val="Arial"/>
            <family val="2"/>
          </rPr>
          <t>Duplicate Mobile Number also found in rows: [1355, 1433, 1897]</t>
        </r>
      </text>
    </comment>
    <comment ref="E1666" authorId="0" shapeId="0" xr:uid="{7D9B24D4-C4CD-4575-98CA-16DD8FB4B2AC}">
      <text>
        <r>
          <rPr>
            <sz val="10"/>
            <rFont val="Arial"/>
            <family val="2"/>
          </rPr>
          <t>Duplicate Mobile Number also found in rows: [1167, 1221, 1337, 1519, 1539]</t>
        </r>
      </text>
    </comment>
    <comment ref="E1667" authorId="0" shapeId="0" xr:uid="{5CB160A7-A748-4EFA-993A-1EDD50B912BB}">
      <text>
        <r>
          <rPr>
            <sz val="10"/>
            <rFont val="Arial"/>
            <family val="2"/>
          </rPr>
          <t>Duplicate Mobile Number also found in rows: [1057, 1094, 1297, 1299, 1471, 1482, 1487, 1502, 1821]</t>
        </r>
      </text>
    </comment>
    <comment ref="E1669" authorId="0" shapeId="0" xr:uid="{483EB6FE-995C-46A7-AB28-513E5BB5F7DA}">
      <text>
        <r>
          <rPr>
            <sz val="10"/>
            <rFont val="Arial"/>
            <family val="2"/>
          </rPr>
          <t>Duplicate Mobile Number also found in rows: [993, 1275, 1480, 1666]</t>
        </r>
      </text>
    </comment>
    <comment ref="A1670" authorId="0" shapeId="0" xr:uid="{E26803F3-B859-4D35-9251-C0E93E54120C}">
      <text>
        <r>
          <rPr>
            <sz val="10"/>
            <rFont val="Arial"/>
            <family val="2"/>
          </rPr>
          <t>Mobile/Email matches a DIFFERENT name in LMS/Main file: 'Himanshu Sahoo'. Kept original name -- please verify manually (may be a shared/parent number).</t>
        </r>
      </text>
    </comment>
    <comment ref="E1670" authorId="0" shapeId="0" xr:uid="{D29D2286-6FDE-4BF6-B64B-210CF126A757}">
      <text>
        <r>
          <rPr>
            <sz val="10"/>
            <rFont val="Arial"/>
            <family val="2"/>
          </rPr>
          <t>Duplicate Mobile Number also found in rows: [1012]</t>
        </r>
      </text>
    </comment>
    <comment ref="E1671" authorId="0" shapeId="0" xr:uid="{A713DDF9-5D56-4A4A-AEC4-350CABB37D74}">
      <text>
        <r>
          <rPr>
            <sz val="10"/>
            <rFont val="Arial"/>
            <family val="2"/>
          </rPr>
          <t>Duplicate Mobile Number also found in rows: [1074, 1078, 1079, 1104, 1116, 1269, 1354, 1412, 1462, 1578, 1595, 1618]</t>
        </r>
      </text>
    </comment>
    <comment ref="E1672" authorId="0" shapeId="0" xr:uid="{24C0C760-23E0-4C76-8812-5D283CDB1CED}">
      <text>
        <r>
          <rPr>
            <sz val="10"/>
            <rFont val="Arial"/>
            <family val="2"/>
          </rPr>
          <t>Duplicate Mobile Number also found in rows: [1997]</t>
        </r>
      </text>
    </comment>
    <comment ref="E1673" authorId="0" shapeId="0" xr:uid="{311F4AB7-5A9D-453E-9FCA-39612DCD5BD5}">
      <text>
        <r>
          <rPr>
            <sz val="10"/>
            <rFont val="Arial"/>
            <family val="2"/>
          </rPr>
          <t>Duplicate Mobile Number also found in rows: [1033, 1130, 1168, 1312, 1515]</t>
        </r>
      </text>
    </comment>
    <comment ref="E1674" authorId="0" shapeId="0" xr:uid="{FD9EBE08-6229-45D4-A25C-D760480554D8}">
      <text>
        <r>
          <rPr>
            <sz val="10"/>
            <rFont val="Arial"/>
            <family val="2"/>
          </rPr>
          <t>Duplicate Mobile Number also found in rows: [963, 1121, 1388, 1538]</t>
        </r>
      </text>
    </comment>
    <comment ref="A1675" authorId="0" shapeId="0" xr:uid="{2879F97B-2399-4A02-AA2B-A02BA6C73F3E}">
      <text>
        <r>
          <rPr>
            <sz val="10"/>
            <rFont val="Arial"/>
            <family val="2"/>
          </rPr>
          <t>Mobile/Email matches a DIFFERENT name in LMS/Main file: 'Suman Bastia'. Kept original name -- please verify manually (may be a shared/parent number).</t>
        </r>
      </text>
    </comment>
    <comment ref="E1675" authorId="0" shapeId="0" xr:uid="{A6295DB9-C918-40D6-A665-666679551F66}">
      <text>
        <r>
          <rPr>
            <sz val="10"/>
            <rFont val="Arial"/>
            <family val="2"/>
          </rPr>
          <t>Duplicate Mobile Number also found in rows: [1591, 1781, 1954, 1956, 2099, 2110]</t>
        </r>
      </text>
    </comment>
    <comment ref="E1676" authorId="0" shapeId="0" xr:uid="{CF585257-ECE9-4CCD-BC8A-A5123206B633}">
      <text>
        <r>
          <rPr>
            <sz val="10"/>
            <rFont val="Arial"/>
            <family val="2"/>
          </rPr>
          <t>Duplicate Mobile Number also found in rows: [1501, 1979]</t>
        </r>
      </text>
    </comment>
    <comment ref="E1677" authorId="0" shapeId="0" xr:uid="{978BDDA3-B292-4FBA-B33B-C6A1B95765E8}">
      <text>
        <r>
          <rPr>
            <sz val="10"/>
            <rFont val="Arial"/>
            <family val="2"/>
          </rPr>
          <t>Duplicate Mobile Number also found in rows: [1131, 1338, 1532]</t>
        </r>
      </text>
    </comment>
    <comment ref="A1678" authorId="0" shapeId="0" xr:uid="{6E69747E-C0A9-4747-8532-387AA94ECE33}">
      <text>
        <r>
          <rPr>
            <sz val="10"/>
            <rFont val="Arial"/>
            <family val="2"/>
          </rPr>
          <t>Mobile/Email matches a DIFFERENT name in LMS/Main file: 'Rajat Nayak'. Kept original name -- please verify manually (may be a shared/parent number).</t>
        </r>
      </text>
    </comment>
    <comment ref="E1678" authorId="0" shapeId="0" xr:uid="{B00A62FD-E692-4C34-A1D0-DD123E997448}">
      <text>
        <r>
          <rPr>
            <sz val="10"/>
            <rFont val="Arial"/>
            <family val="2"/>
          </rPr>
          <t>Duplicate Mobile Number also found in rows: [1173, 1230, 1398, 1843, 1846]</t>
        </r>
      </text>
    </comment>
    <comment ref="A1679" authorId="0" shapeId="0" xr:uid="{FC431B8D-7B30-4FC1-B4B3-60E379CB7314}">
      <text>
        <r>
          <rPr>
            <sz val="10"/>
            <rFont val="Arial"/>
            <family val="2"/>
          </rPr>
          <t>Mobile/Email matches a DIFFERENT name in LMS/Main file: 'Darji Dattu'. Kept original name -- please verify manually (may be a shared/parent number).</t>
        </r>
      </text>
    </comment>
    <comment ref="E1679" authorId="0" shapeId="0" xr:uid="{7F54F0D9-9C89-4E07-819B-4BA66C8ED058}">
      <text>
        <r>
          <rPr>
            <sz val="10"/>
            <rFont val="Arial"/>
            <family val="2"/>
          </rPr>
          <t>Duplicate Mobile Number also found in rows: [1214, 1325, 1564]</t>
        </r>
      </text>
    </comment>
    <comment ref="E1680" authorId="0" shapeId="0" xr:uid="{3B304DBE-3658-48C2-A10B-25A2B9E6D1E5}">
      <text>
        <r>
          <rPr>
            <sz val="10"/>
            <rFont val="Arial"/>
            <family val="2"/>
          </rPr>
          <t>Duplicate Mobile Number also found in rows: [1813]</t>
        </r>
      </text>
    </comment>
    <comment ref="E1681" authorId="0" shapeId="0" xr:uid="{559C11AE-54E0-403A-A876-3399028B7966}">
      <text>
        <r>
          <rPr>
            <sz val="10"/>
            <rFont val="Arial"/>
            <family val="2"/>
          </rPr>
          <t>Duplicate Mobile Number also found in rows: [985, 1286, 1292, 1399, 1408, 1414, 1419, 1511, 1619, 1736]</t>
        </r>
      </text>
    </comment>
    <comment ref="E1682" authorId="0" shapeId="0" xr:uid="{FC5202AA-22DE-471A-8C67-A1399441EB80}">
      <text>
        <r>
          <rPr>
            <sz val="10"/>
            <rFont val="Arial"/>
            <family val="2"/>
          </rPr>
          <t>Duplicate Mobile Number also found in rows: [1735]</t>
        </r>
      </text>
    </comment>
    <comment ref="E1684" authorId="0" shapeId="0" xr:uid="{0A28E7F7-4E78-4E85-8DE2-8F9B1525FB83}">
      <text>
        <r>
          <rPr>
            <sz val="10"/>
            <rFont val="Arial"/>
            <family val="2"/>
          </rPr>
          <t>Duplicate Mobile Number also found in rows: [1587, 1854, 1987, 2467]</t>
        </r>
      </text>
    </comment>
    <comment ref="E1685" authorId="0" shapeId="0" xr:uid="{F6D11034-E0A9-4656-B959-B25FBA121AAF}">
      <text>
        <r>
          <rPr>
            <sz val="10"/>
            <rFont val="Arial"/>
            <family val="2"/>
          </rPr>
          <t>Duplicate Mobile Number also found in rows: [808, 1128]</t>
        </r>
      </text>
    </comment>
    <comment ref="E1686" authorId="0" shapeId="0" xr:uid="{17780B65-1B3B-47A9-A4C2-A9EEC74E75C9}">
      <text>
        <r>
          <rPr>
            <sz val="10"/>
            <rFont val="Arial"/>
            <family val="2"/>
          </rPr>
          <t>Duplicate Mobile Number also found in rows: [882, 961, 1124, 1288, 1495, 1893]</t>
        </r>
      </text>
    </comment>
    <comment ref="E1687" authorId="0" shapeId="0" xr:uid="{BAE2E73E-A028-4F1A-93A6-8D9295AF02F1}">
      <text>
        <r>
          <rPr>
            <sz val="10"/>
            <rFont val="Arial"/>
            <family val="2"/>
          </rPr>
          <t>Duplicate Mobile Number also found in rows: [2164]</t>
        </r>
      </text>
    </comment>
    <comment ref="A1690" authorId="0" shapeId="0" xr:uid="{21C0A273-2473-4772-BAD2-1EB4CBB644EC}">
      <text>
        <r>
          <rPr>
            <sz val="10"/>
            <rFont val="Arial"/>
            <family val="2"/>
          </rPr>
          <t>Mobile/Email matches a DIFFERENT name in LMS/Main file: 'Sudha Nayak'. Kept original name -- please verify manually (may be a shared/parent number).</t>
        </r>
      </text>
    </comment>
    <comment ref="E1690" authorId="0" shapeId="0" xr:uid="{0433494D-E508-4A03-A969-C5F666548549}">
      <text>
        <r>
          <rPr>
            <sz val="10"/>
            <rFont val="Arial"/>
            <family val="2"/>
          </rPr>
          <t>Duplicate Mobile Number also found in rows: [1232, 1304, 1503, 1878]</t>
        </r>
      </text>
    </comment>
    <comment ref="E1691" authorId="0" shapeId="0" xr:uid="{2E812254-E537-4D6C-AE38-6D42EF35C962}">
      <text>
        <r>
          <rPr>
            <sz val="10"/>
            <rFont val="Arial"/>
            <family val="2"/>
          </rPr>
          <t>Duplicate Mobile Number also found in rows: [1287, 1404, 1509, 1894]</t>
        </r>
      </text>
    </comment>
    <comment ref="E1692" authorId="0" shapeId="0" xr:uid="{4B8124E2-D393-4F32-94B1-8F9687240011}">
      <text>
        <r>
          <rPr>
            <sz val="10"/>
            <rFont val="Arial"/>
            <family val="2"/>
          </rPr>
          <t>Duplicate Mobile Number also found in rows: [1328, 1410, 1421, 1544, 1629, 1840, 1995, 2079, 2314]</t>
        </r>
      </text>
    </comment>
    <comment ref="E1693" authorId="0" shapeId="0" xr:uid="{63AEAD2E-6805-47E9-8B72-2B615ACAB69A}">
      <text>
        <r>
          <rPr>
            <sz val="10"/>
            <rFont val="Arial"/>
            <family val="2"/>
          </rPr>
          <t>Duplicate Mobile Number also found in rows: [619, 1521]</t>
        </r>
      </text>
    </comment>
    <comment ref="E1694" authorId="0" shapeId="0" xr:uid="{AA34530C-83BA-44C9-8579-B00D426A70E7}">
      <text>
        <r>
          <rPr>
            <sz val="10"/>
            <rFont val="Arial"/>
            <family val="2"/>
          </rPr>
          <t>Duplicate Mobile Number also found in rows: [1924]</t>
        </r>
      </text>
    </comment>
    <comment ref="E1695" authorId="0" shapeId="0" xr:uid="{CF95F5AF-B6A8-45E8-8474-08D99F9C3D7D}">
      <text>
        <r>
          <rPr>
            <sz val="10"/>
            <rFont val="Arial"/>
            <family val="2"/>
          </rPr>
          <t>Duplicate Mobile Number also found in rows: [1383, 1704, 1866, 2008, 2432, 2569, 2708]</t>
        </r>
      </text>
    </comment>
    <comment ref="A1696" authorId="0" shapeId="0" xr:uid="{8C5AE8B0-920B-4932-A6BE-6DCAD72AF5BA}">
      <text>
        <r>
          <rPr>
            <sz val="10"/>
            <rFont val="Arial"/>
            <family val="2"/>
          </rPr>
          <t>Mobile/Email matches a DIFFERENT name in LMS/Main file: 'Gagan S'. Kept original name -- please verify manually (may be a shared/parent number).</t>
        </r>
      </text>
    </comment>
    <comment ref="E1696" authorId="0" shapeId="0" xr:uid="{A57A950D-B3F9-4D88-B7AA-952986CD4E89}">
      <text>
        <r>
          <rPr>
            <sz val="10"/>
            <rFont val="Arial"/>
            <family val="2"/>
          </rPr>
          <t>Duplicate Mobile Number also found in rows: [1383, 1703, 1866, 2008, 2432, 2569, 2708]</t>
        </r>
      </text>
    </comment>
    <comment ref="A1699" authorId="0" shapeId="0" xr:uid="{23C4C4B2-81C0-4A8F-B8B2-0817EA33E92C}">
      <text>
        <r>
          <rPr>
            <sz val="10"/>
            <rFont val="Arial"/>
            <family val="2"/>
          </rPr>
          <t>Mobile/Email matches a DIFFERENT name in LMS/Main file: 'Rishi Sinha'. Kept original name -- please verify manually (may be a shared/parent number).</t>
        </r>
      </text>
    </comment>
    <comment ref="E1701" authorId="0" shapeId="0" xr:uid="{E3961C16-1735-47DF-9A85-D1B48D992166}">
      <text>
        <r>
          <rPr>
            <sz val="10"/>
            <rFont val="Arial"/>
            <family val="2"/>
          </rPr>
          <t>Duplicate Mobile Number also found in rows: [1775]</t>
        </r>
      </text>
    </comment>
    <comment ref="A1703" authorId="0" shapeId="0" xr:uid="{FEF0E93A-98CF-48F7-A051-2648E837F343}">
      <text>
        <r>
          <rPr>
            <sz val="10"/>
            <rFont val="Arial"/>
            <family val="2"/>
          </rPr>
          <t>Mobile/Email matches a DIFFERENT name in LMS/Main file: 'Mrutyunjay Samal'. Kept original name -- please verify manually (may be a shared/parent number).</t>
        </r>
      </text>
    </comment>
    <comment ref="E1703" authorId="0" shapeId="0" xr:uid="{CB8305B9-8886-42A3-A6BB-D2D6506D567F}">
      <text>
        <r>
          <rPr>
            <sz val="10"/>
            <rFont val="Arial"/>
            <family val="2"/>
          </rPr>
          <t>Duplicate Mobile Number also found in rows: [216, 380, 754, 1356]</t>
        </r>
      </text>
    </comment>
    <comment ref="E1704" authorId="0" shapeId="0" xr:uid="{444D0FAC-110F-4158-AF7A-AC82BFB36B9E}">
      <text>
        <r>
          <rPr>
            <sz val="10"/>
            <rFont val="Arial"/>
            <family val="2"/>
          </rPr>
          <t>Duplicate Mobile Number also found in rows: [1159, 1367, 1520, 1883]</t>
        </r>
      </text>
    </comment>
    <comment ref="E1705" authorId="0" shapeId="0" xr:uid="{DDF65CFD-EA29-4221-9636-182C09E6BC65}">
      <text>
        <r>
          <rPr>
            <sz val="10"/>
            <rFont val="Arial"/>
            <family val="2"/>
          </rPr>
          <t>Duplicate Mobile Number also found in rows: [829, 1069, 1174, 1259, 1476, 3410]</t>
        </r>
      </text>
    </comment>
    <comment ref="A1706" authorId="0" shapeId="0" xr:uid="{53B3FC31-16B9-4D6E-9B14-63D7990DB529}">
      <text>
        <r>
          <rPr>
            <sz val="10"/>
            <rFont val="Arial"/>
            <family val="2"/>
          </rPr>
          <t>Mobile/Email matches a DIFFERENT name in LMS/Main file: 'Prajna Das'. Kept original name -- please verify manually (may be a shared/parent number).</t>
        </r>
      </text>
    </comment>
    <comment ref="A1707" authorId="0" shapeId="0" xr:uid="{2CD4C3CD-2D5B-4A06-BC48-D73A9F01CD70}">
      <text>
        <r>
          <rPr>
            <sz val="10"/>
            <rFont val="Arial"/>
            <family val="2"/>
          </rPr>
          <t>Mobile/Email matches a DIFFERENT name in LMS/Main file: 'Piyush Swain'. Kept original name -- please verify manually (may be a shared/parent number).</t>
        </r>
      </text>
    </comment>
    <comment ref="E1707" authorId="0" shapeId="0" xr:uid="{366403C8-2FC7-4E0C-AEDB-0A26E4BA0C44}">
      <text>
        <r>
          <rPr>
            <sz val="10"/>
            <rFont val="Arial"/>
            <family val="2"/>
          </rPr>
          <t>Duplicate Mobile Number also found in rows: [1729, 1741, 1850, 1912, 2044]</t>
        </r>
      </text>
    </comment>
    <comment ref="A1709" authorId="0" shapeId="0" xr:uid="{3759F297-F9A0-4210-B403-7570A4484131}">
      <text>
        <r>
          <rPr>
            <sz val="10"/>
            <rFont val="Arial"/>
            <family val="2"/>
          </rPr>
          <t>Mobile/Email matches a DIFFERENT name in LMS/Main file: 'Mohd Parwaiz'. Kept original name -- please verify manually (may be a shared/parent number).</t>
        </r>
      </text>
    </comment>
    <comment ref="E1709" authorId="0" shapeId="0" xr:uid="{673A3EA7-1FCD-4EBF-BE20-CAB776994E27}">
      <text>
        <r>
          <rPr>
            <sz val="10"/>
            <rFont val="Arial"/>
            <family val="2"/>
          </rPr>
          <t>Duplicate Mobile Number also found in rows: [592, 646, 795, 936, 1067, 1302, 1305, 1416, 1745, 1906, 2013]</t>
        </r>
      </text>
    </comment>
    <comment ref="E1710" authorId="0" shapeId="0" xr:uid="{7B2EB697-E450-4E59-8278-AD14F415B75A}">
      <text>
        <r>
          <rPr>
            <sz val="10"/>
            <rFont val="Arial"/>
            <family val="2"/>
          </rPr>
          <t>Duplicate Mobile Number also found in rows: [962, 1155, 1497]</t>
        </r>
      </text>
    </comment>
    <comment ref="E1712" authorId="0" shapeId="0" xr:uid="{9BDB60FE-E458-4A5A-9C4B-06C9CDF43EC2}">
      <text>
        <r>
          <rPr>
            <sz val="10"/>
            <rFont val="Arial"/>
            <family val="2"/>
          </rPr>
          <t>Duplicate Mobile Number also found in rows: [1014, 1284, 1290, 1505]</t>
        </r>
      </text>
    </comment>
    <comment ref="E1713" authorId="0" shapeId="0" xr:uid="{F167DAD3-9DD6-4049-9FCA-E5B0FD490EF7}">
      <text>
        <r>
          <rPr>
            <sz val="10"/>
            <rFont val="Arial"/>
            <family val="2"/>
          </rPr>
          <t>Duplicate Mobile Number also found in rows: [1332, 1537, 1547, 1929]</t>
        </r>
      </text>
    </comment>
    <comment ref="A1714" authorId="0" shapeId="0" xr:uid="{E622030B-A7DE-4064-B34A-C03F5948F63B}">
      <text>
        <r>
          <rPr>
            <sz val="10"/>
            <rFont val="Arial"/>
            <family val="2"/>
          </rPr>
          <t>Mobile/Email matches a DIFFERENT name in LMS/Main file: 'Sidhartha Dipankar'. Kept original name -- please verify manually (may be a shared/parent number).</t>
        </r>
      </text>
    </comment>
    <comment ref="E1715" authorId="0" shapeId="0" xr:uid="{C14FEF55-ED0F-4D4F-AA37-F0DEAB820121}">
      <text>
        <r>
          <rPr>
            <sz val="10"/>
            <rFont val="Arial"/>
            <family val="2"/>
          </rPr>
          <t>Duplicate Mobile Number also found in rows: [1213, 1228, 1742, 1750]</t>
        </r>
      </text>
    </comment>
    <comment ref="A1716" authorId="0" shapeId="0" xr:uid="{1A3F0268-7507-408D-B586-89655E171C72}">
      <text>
        <r>
          <rPr>
            <sz val="10"/>
            <rFont val="Arial"/>
            <family val="2"/>
          </rPr>
          <t>Mobile/Email matches a DIFFERENT name in LMS/Main file: 'Shivakumar Mv'. Kept original name -- please verify manually (may be a shared/parent number).</t>
        </r>
      </text>
    </comment>
    <comment ref="E1716" authorId="0" shapeId="0" xr:uid="{FB2E7B03-849E-4B8A-B0AC-32F1C3E03BFC}">
      <text>
        <r>
          <rPr>
            <sz val="10"/>
            <rFont val="Arial"/>
            <family val="2"/>
          </rPr>
          <t>Duplicate Mobile Number also found in rows: [931, 1127, 1370, 1534, 1923]</t>
        </r>
      </text>
    </comment>
    <comment ref="E1717" authorId="0" shapeId="0" xr:uid="{8517A583-62BD-4A4C-A76E-F635DE8AE5A9}">
      <text>
        <r>
          <rPr>
            <sz val="10"/>
            <rFont val="Arial"/>
            <family val="2"/>
          </rPr>
          <t>Duplicate Mobile Number also found in rows: [1754, 1977]</t>
        </r>
      </text>
    </comment>
    <comment ref="E1718" authorId="0" shapeId="0" xr:uid="{548CDB5B-6DA8-40B6-A794-1203531E3E60}">
      <text>
        <r>
          <rPr>
            <sz val="10"/>
            <rFont val="Arial"/>
            <family val="2"/>
          </rPr>
          <t>Duplicate Mobile Number also found in rows: [1393, 1559, 1896, 1898]</t>
        </r>
      </text>
    </comment>
    <comment ref="A1719" authorId="0" shapeId="0" xr:uid="{847BEAA1-5D6D-4C1C-A1E6-296C5E26E5A3}">
      <text>
        <r>
          <rPr>
            <sz val="10"/>
            <rFont val="Arial"/>
            <family val="2"/>
          </rPr>
          <t>Mobile/Email matches a DIFFERENT name in LMS/Main file: 'Jagadesh Salimath'. Kept original name -- please verify manually (may be a shared/parent number).</t>
        </r>
      </text>
    </comment>
    <comment ref="E1719" authorId="0" shapeId="0" xr:uid="{304EDDF3-63F3-46E7-BB98-6F0CB449F60E}">
      <text>
        <r>
          <rPr>
            <sz val="10"/>
            <rFont val="Arial"/>
            <family val="2"/>
          </rPr>
          <t>Duplicate Mobile Number also found in rows: [1149, 1182, 1365, 1529, 1892]</t>
        </r>
      </text>
    </comment>
    <comment ref="E1720" authorId="0" shapeId="0" xr:uid="{816B8223-B1A1-4A13-8BD0-59D8ADF2423D}">
      <text>
        <r>
          <rPr>
            <sz val="10"/>
            <rFont val="Arial"/>
            <family val="2"/>
          </rPr>
          <t>Duplicate Mobile Number also found in rows: [1604]</t>
        </r>
      </text>
    </comment>
    <comment ref="A1721" authorId="0" shapeId="0" xr:uid="{67B44D18-19A1-48A6-9605-537F3C637315}">
      <text>
        <r>
          <rPr>
            <sz val="10"/>
            <rFont val="Arial"/>
            <family val="2"/>
          </rPr>
          <t>Mobile/Email matches a DIFFERENT name in LMS/Main file: 'Piyush Swain'. Kept original name -- please verify manually (may be a shared/parent number).</t>
        </r>
      </text>
    </comment>
    <comment ref="E1721" authorId="0" shapeId="0" xr:uid="{341C0FBE-968F-4CD2-9442-86885878ABA7}">
      <text>
        <r>
          <rPr>
            <sz val="10"/>
            <rFont val="Arial"/>
            <family val="2"/>
          </rPr>
          <t>Duplicate Mobile Number also found in rows: [1715, 1741, 1850, 1912, 2044]</t>
        </r>
      </text>
    </comment>
    <comment ref="E1723" authorId="0" shapeId="0" xr:uid="{2B1F4409-2064-412D-AEC3-87E7E40AEB0D}">
      <text>
        <r>
          <rPr>
            <sz val="10"/>
            <rFont val="Arial"/>
            <family val="2"/>
          </rPr>
          <t>Duplicate Mobile Number also found in rows: [1470, 1558, 1901, 1902]</t>
        </r>
      </text>
    </comment>
    <comment ref="A1725" authorId="0" shapeId="0" xr:uid="{40C0D5A5-91CD-4712-8F77-6B14FF21978C}">
      <text>
        <r>
          <rPr>
            <sz val="10"/>
            <rFont val="Arial"/>
            <family val="2"/>
          </rPr>
          <t>Mobile/Email matches a DIFFERENT name in LMS/Main file: 'Yadhu S'. Kept original name -- please verify manually (may be a shared/parent number).</t>
        </r>
      </text>
    </comment>
    <comment ref="E1725" authorId="0" shapeId="0" xr:uid="{1D7AEBDB-AF1A-4C6B-8AE3-F467204BA42A}">
      <text>
        <r>
          <rPr>
            <sz val="10"/>
            <rFont val="Arial"/>
            <family val="2"/>
          </rPr>
          <t>Duplicate Mobile Number also found in rows: [1209, 1247, 1248, 1249, 1324, 1609]</t>
        </r>
      </text>
    </comment>
    <comment ref="E1726" authorId="0" shapeId="0" xr:uid="{960F042B-9B85-4A07-BB8F-46CAD2027AD6}">
      <text>
        <r>
          <rPr>
            <sz val="10"/>
            <rFont val="Arial"/>
            <family val="2"/>
          </rPr>
          <t>Duplicate Mobile Number also found in rows: [881, 1013, 1233, 1402, 1582, 1746]</t>
        </r>
      </text>
    </comment>
    <comment ref="E1727" authorId="0" shapeId="0" xr:uid="{66F69BE2-FE56-46B8-9C03-3CCDDDB4B171}">
      <text>
        <r>
          <rPr>
            <sz val="10"/>
            <rFont val="Arial"/>
            <family val="2"/>
          </rPr>
          <t>Duplicate Mobile Number also found in rows: [1690]</t>
        </r>
      </text>
    </comment>
    <comment ref="E1728" authorId="0" shapeId="0" xr:uid="{B3E757D3-FBCB-4A22-812B-DEAA51403964}">
      <text>
        <r>
          <rPr>
            <sz val="10"/>
            <rFont val="Arial"/>
            <family val="2"/>
          </rPr>
          <t>Duplicate Mobile Number also found in rows: [985, 1286, 1292, 1399, 1408, 1414, 1419, 1511, 1619, 1689]</t>
        </r>
      </text>
    </comment>
    <comment ref="E1730" authorId="0" shapeId="0" xr:uid="{F35145BD-772C-4B29-B69D-02E4003F69E3}">
      <text>
        <r>
          <rPr>
            <sz val="10"/>
            <rFont val="Arial"/>
            <family val="2"/>
          </rPr>
          <t>Duplicate Mobile Number also found in rows: [1646, 1916, 2071]</t>
        </r>
      </text>
    </comment>
    <comment ref="A1731" authorId="0" shapeId="0" xr:uid="{8A90771F-7E54-4D3A-BA3F-ECFA9689F9B9}">
      <text>
        <r>
          <rPr>
            <sz val="10"/>
            <rFont val="Arial"/>
            <family val="2"/>
          </rPr>
          <t>Exact duplicate record (same name, mobile, email, fee, date) also appears in row(s): [1740]. NOT deleted automatically - review and remove manually if confirmed.</t>
        </r>
      </text>
    </comment>
    <comment ref="E1731" authorId="0" shapeId="0" xr:uid="{EC2867A2-2249-40C3-9437-52934497A96D}">
      <text>
        <r>
          <rPr>
            <sz val="10"/>
            <rFont val="Arial"/>
            <family val="2"/>
          </rPr>
          <t>Duplicate Mobile Number also found in rows: [1407, 1413, 1418, 1429, 1522, 1535, 1548, 1740, 1970]</t>
        </r>
      </text>
    </comment>
    <comment ref="A1732" authorId="0" shapeId="0" xr:uid="{5EB00CC2-72BF-4424-ABAE-A28D94F50111}">
      <text>
        <r>
          <rPr>
            <sz val="10"/>
            <rFont val="Arial"/>
            <family val="2"/>
          </rPr>
          <t>Exact duplicate record (same name, mobile, email, fee, date) also appears in row(s): [1739]. NOT deleted automatically - review and remove manually if confirmed.</t>
        </r>
      </text>
    </comment>
    <comment ref="E1732" authorId="0" shapeId="0" xr:uid="{DF257C84-1208-4ADB-939B-0296F916FF32}">
      <text>
        <r>
          <rPr>
            <sz val="10"/>
            <rFont val="Arial"/>
            <family val="2"/>
          </rPr>
          <t>Duplicate Mobile Number also found in rows: [1407, 1413, 1418, 1429, 1522, 1535, 1548, 1739, 1970]</t>
        </r>
      </text>
    </comment>
    <comment ref="A1733" authorId="0" shapeId="0" xr:uid="{C9A216DF-68B5-43CD-9760-21A07EF81CB4}">
      <text>
        <r>
          <rPr>
            <sz val="10"/>
            <rFont val="Arial"/>
            <family val="2"/>
          </rPr>
          <t>Mobile/Email matches a DIFFERENT name in LMS/Main file: 'Piyush Swain'. Kept original name -- please verify manually (may be a shared/parent number).</t>
        </r>
      </text>
    </comment>
    <comment ref="E1733" authorId="0" shapeId="0" xr:uid="{3C5794A9-E3D1-4CA5-9EC6-C4733B84D527}">
      <text>
        <r>
          <rPr>
            <sz val="10"/>
            <rFont val="Arial"/>
            <family val="2"/>
          </rPr>
          <t>Duplicate Mobile Number also found in rows: [1715, 1729, 1850, 1912, 2044]</t>
        </r>
      </text>
    </comment>
    <comment ref="E1734" authorId="0" shapeId="0" xr:uid="{764AD5BB-60D4-4651-980C-0FA1FF5F6E52}">
      <text>
        <r>
          <rPr>
            <sz val="10"/>
            <rFont val="Arial"/>
            <family val="2"/>
          </rPr>
          <t>Duplicate Mobile Number also found in rows: [1213, 1228, 1723, 1750]</t>
        </r>
      </text>
    </comment>
    <comment ref="A1735" authorId="0" shapeId="0" xr:uid="{DE06C682-6B50-429F-B5B0-AC83E543317C}">
      <text>
        <r>
          <rPr>
            <sz val="10"/>
            <rFont val="Arial"/>
            <family val="2"/>
          </rPr>
          <t>Mobile/Email matches a DIFFERENT name in LMS/Main file: 'Akash B S'. Kept original name -- please verify manually (may be a shared/parent number).</t>
        </r>
      </text>
    </comment>
    <comment ref="E1735" authorId="0" shapeId="0" xr:uid="{D8C40FE1-A580-45E1-A885-A9ACD74BA874}">
      <text>
        <r>
          <rPr>
            <sz val="10"/>
            <rFont val="Arial"/>
            <family val="2"/>
          </rPr>
          <t>Duplicate Mobile Number also found in rows: [1827, 1983, 2012, 2108, 2118, 2119, 2261, 2287, 2463, 2543]</t>
        </r>
      </text>
    </comment>
    <comment ref="E1736" authorId="0" shapeId="0" xr:uid="{C61D3082-F54E-49FC-B71C-44785D9CCBCF}">
      <text>
        <r>
          <rPr>
            <sz val="10"/>
            <rFont val="Arial"/>
            <family val="2"/>
          </rPr>
          <t>Duplicate Mobile Number also found in rows: [1438, 1479]</t>
        </r>
      </text>
    </comment>
    <comment ref="A1737" authorId="0" shapeId="0" xr:uid="{34AA2F80-46FE-4862-920D-3FF9C87DF08E}">
      <text>
        <r>
          <rPr>
            <sz val="10"/>
            <rFont val="Arial"/>
            <family val="2"/>
          </rPr>
          <t>Mobile/Email matches a DIFFERENT name in LMS/Main file: 'Mohd Parwaiz'. Kept original name -- please verify manually (may be a shared/parent number).</t>
        </r>
      </text>
    </comment>
    <comment ref="E1737" authorId="0" shapeId="0" xr:uid="{5A6B9133-01DF-48E9-9A60-9A44CA758A41}">
      <text>
        <r>
          <rPr>
            <sz val="10"/>
            <rFont val="Arial"/>
            <family val="2"/>
          </rPr>
          <t>Duplicate Mobile Number also found in rows: [592, 646, 795, 936, 1067, 1302, 1305, 1416, 1717, 1906, 2013]</t>
        </r>
      </text>
    </comment>
    <comment ref="E1738" authorId="0" shapeId="0" xr:uid="{A6D38336-BE44-4EE5-8F90-7E221DC0315D}">
      <text>
        <r>
          <rPr>
            <sz val="10"/>
            <rFont val="Arial"/>
            <family val="2"/>
          </rPr>
          <t>Duplicate Mobile Number also found in rows: [881, 1013, 1233, 1402, 1582, 1734]</t>
        </r>
      </text>
    </comment>
    <comment ref="A1739" authorId="0" shapeId="0" xr:uid="{CA715217-F525-4AF5-8F56-E8FE6921B3AC}">
      <text>
        <r>
          <rPr>
            <sz val="10"/>
            <rFont val="Arial"/>
            <family val="2"/>
          </rPr>
          <t>Mobile/Email matches a DIFFERENT name in LMS/Main file: 'Adamya Agrawal'. Kept original name -- please verify manually (may be a shared/parent number).</t>
        </r>
      </text>
    </comment>
    <comment ref="E1739" authorId="0" shapeId="0" xr:uid="{F9A197A1-E0F3-40C6-B0D5-75EEDEC6D750}">
      <text>
        <r>
          <rPr>
            <sz val="10"/>
            <rFont val="Arial"/>
            <family val="2"/>
          </rPr>
          <t>Duplicate Mobile Number also found in rows: [900, 1020, 1177, 1178, 1179, 1369, 1922]</t>
        </r>
      </text>
    </comment>
    <comment ref="E1741" authorId="0" shapeId="0" xr:uid="{65B24388-3EC1-44C3-9B59-7D03DEF5197E}">
      <text>
        <r>
          <rPr>
            <sz val="10"/>
            <rFont val="Arial"/>
            <family val="2"/>
          </rPr>
          <t>Duplicate Mobile Number also found in rows: [1852, 1943, 1950]</t>
        </r>
      </text>
    </comment>
    <comment ref="E1742" authorId="0" shapeId="0" xr:uid="{855D6068-7096-4696-91E0-FFB9B26A8D50}">
      <text>
        <r>
          <rPr>
            <sz val="10"/>
            <rFont val="Arial"/>
            <family val="2"/>
          </rPr>
          <t>Duplicate Mobile Number also found in rows: [1213, 1228, 1723, 1742]</t>
        </r>
      </text>
    </comment>
    <comment ref="E1743" authorId="0" shapeId="0" xr:uid="{BF94AC40-9069-4D59-8B1E-F334286C8D8F}">
      <text>
        <r>
          <rPr>
            <sz val="10"/>
            <rFont val="Arial"/>
            <family val="2"/>
          </rPr>
          <t>Duplicate Mobile Number also found in rows: [1566]</t>
        </r>
      </text>
    </comment>
    <comment ref="A1744" authorId="0" shapeId="0" xr:uid="{51D2B173-5B25-49FB-BCFB-1E93EB907474}">
      <text>
        <r>
          <rPr>
            <sz val="10"/>
            <rFont val="Arial"/>
            <family val="2"/>
          </rPr>
          <t>Mobile/Email matches a DIFFERENT name in LMS/Main file: 'Pragnya Rout'. Kept original name -- please verify manually (may be a shared/parent number).</t>
        </r>
      </text>
    </comment>
    <comment ref="E1744" authorId="0" shapeId="0" xr:uid="{04525286-D353-4CE3-8B27-C59B1A0654C1}">
      <text>
        <r>
          <rPr>
            <sz val="10"/>
            <rFont val="Arial"/>
            <family val="2"/>
          </rPr>
          <t>Duplicate Mobile Number also found in rows: [1939, 2080, 2212]</t>
        </r>
      </text>
    </comment>
    <comment ref="A1745" authorId="0" shapeId="0" xr:uid="{78DEE769-4A47-4337-9451-245D07E21545}">
      <text>
        <r>
          <rPr>
            <sz val="10"/>
            <rFont val="Arial"/>
            <family val="2"/>
          </rPr>
          <t>Mobile/Email matches a DIFFERENT name in LMS/Main file: 'Ankit Singh'. Kept original name -- please verify manually (may be a shared/parent number).</t>
        </r>
      </text>
    </comment>
    <comment ref="E1745" authorId="0" shapeId="0" xr:uid="{4E8FE393-9555-45C7-B130-9A3FCA0E2D96}">
      <text>
        <r>
          <rPr>
            <sz val="10"/>
            <rFont val="Arial"/>
            <family val="2"/>
          </rPr>
          <t>Duplicate Mobile Number also found in rows: [1035, 1260, 1540, 1605, 1874]</t>
        </r>
      </text>
    </comment>
    <comment ref="E1746" authorId="0" shapeId="0" xr:uid="{4A0B7531-A2A5-4601-AA33-760D6219C3D2}">
      <text>
        <r>
          <rPr>
            <sz val="10"/>
            <rFont val="Arial"/>
            <family val="2"/>
          </rPr>
          <t>Duplicate Mobile Number also found in rows: [1725, 1977]</t>
        </r>
      </text>
    </comment>
    <comment ref="E1747" authorId="0" shapeId="0" xr:uid="{26470067-E0A2-4EE4-8568-405D72559CA7}">
      <text>
        <r>
          <rPr>
            <sz val="10"/>
            <rFont val="Arial"/>
            <family val="2"/>
          </rPr>
          <t>Duplicate Mobile Number also found in rows: [1449, 2876, 3151]</t>
        </r>
      </text>
    </comment>
    <comment ref="E1748" authorId="0" shapeId="0" xr:uid="{1C3739C0-9A83-4B59-ABCC-5103FA22B4CF}">
      <text>
        <r>
          <rPr>
            <sz val="10"/>
            <rFont val="Arial"/>
            <family val="2"/>
          </rPr>
          <t>Duplicate Mobile Number also found in rows: [1640, 2019, 2207, 2315, 2435, 2918]</t>
        </r>
      </text>
    </comment>
    <comment ref="A1749" authorId="0" shapeId="0" xr:uid="{8B86AB14-0CB2-4984-9515-CFECD12BA998}">
      <text>
        <r>
          <rPr>
            <sz val="10"/>
            <rFont val="Arial"/>
            <family val="2"/>
          </rPr>
          <t>Mobile/Email matches a DIFFERENT name in LMS/Main file: 'Gaurav Rathore'. Kept original name -- please verify manually (may be a shared/parent number).</t>
        </r>
      </text>
    </comment>
    <comment ref="E1750" authorId="0" shapeId="0" xr:uid="{20A30954-A3C3-44FE-9ED0-CE2411B8872C}">
      <text>
        <r>
          <rPr>
            <sz val="10"/>
            <rFont val="Arial"/>
            <family val="2"/>
          </rPr>
          <t>Duplicate Mobile Number also found in rows: [1795, 1880, 2015, 2137, 2251]</t>
        </r>
      </text>
    </comment>
    <comment ref="E1752" authorId="0" shapeId="0" xr:uid="{C537053C-3871-4FDC-9774-CD31008AD23F}">
      <text>
        <r>
          <rPr>
            <sz val="10"/>
            <rFont val="Arial"/>
            <family val="2"/>
          </rPr>
          <t>Duplicate Mobile Number also found in rows: [1802]</t>
        </r>
      </text>
    </comment>
    <comment ref="A1753" authorId="0" shapeId="0" xr:uid="{6E4548F6-0ABB-4E50-B3A2-6DCCB22E2909}">
      <text>
        <r>
          <rPr>
            <sz val="10"/>
            <rFont val="Arial"/>
            <family val="2"/>
          </rPr>
          <t>Mobile/Email matches a DIFFERENT name in LMS/Main file: 'Dibya Pati'. Kept original name -- please verify manually (may be a shared/parent number).</t>
        </r>
      </text>
    </comment>
    <comment ref="E1753" authorId="0" shapeId="0" xr:uid="{A1B7EA9F-4066-4079-AF61-FDA031AEB0BE}">
      <text>
        <r>
          <rPr>
            <sz val="10"/>
            <rFont val="Arial"/>
            <family val="2"/>
          </rPr>
          <t>Duplicate Mobile Number also found in rows: [1661]</t>
        </r>
      </text>
    </comment>
    <comment ref="E1754" authorId="0" shapeId="0" xr:uid="{95ED817D-1D5C-49D2-94D2-1988CB483341}">
      <text>
        <r>
          <rPr>
            <sz val="10"/>
            <rFont val="Arial"/>
            <family val="2"/>
          </rPr>
          <t>Duplicate Mobile Number also found in rows: [1568, 1798]</t>
        </r>
      </text>
    </comment>
    <comment ref="E1755" authorId="0" shapeId="0" xr:uid="{87831B20-D338-45F2-A29E-0CE6CD323C8F}">
      <text>
        <r>
          <rPr>
            <sz val="10"/>
            <rFont val="Arial"/>
            <family val="2"/>
          </rPr>
          <t>Duplicate Mobile Number also found in rows: [64, 75, 243, 446, 533, 690, 815, 984, 1129, 1445, 1928]</t>
        </r>
      </text>
    </comment>
    <comment ref="E1756" authorId="0" shapeId="0" xr:uid="{71708313-9B73-49A3-AFB8-068B635894D6}">
      <text>
        <r>
          <rPr>
            <sz val="10"/>
            <rFont val="Arial"/>
            <family val="2"/>
          </rPr>
          <t>Duplicate Mobile Number also found in rows: [1861, 1998, 2114]</t>
        </r>
      </text>
    </comment>
    <comment ref="E1757" authorId="0" shapeId="0" xr:uid="{3B3150B7-2A48-425E-A9D0-82179C92DC31}">
      <text>
        <r>
          <rPr>
            <sz val="10"/>
            <rFont val="Arial"/>
            <family val="2"/>
          </rPr>
          <t>Duplicate Mobile Number also found in rows: [1806, 1925]</t>
        </r>
      </text>
    </comment>
    <comment ref="E1758" authorId="0" shapeId="0" xr:uid="{BC42D052-8E41-4A50-8E58-0A4FF648A96F}">
      <text>
        <r>
          <rPr>
            <sz val="10"/>
            <rFont val="Arial"/>
            <family val="2"/>
          </rPr>
          <t>Duplicate Mobile Number also found in rows: [3752, 3850, 3986]</t>
        </r>
      </text>
    </comment>
    <comment ref="E1759" authorId="0" shapeId="0" xr:uid="{AF6C1E2B-A5A2-4A46-AA55-BF9D8192CEEC}">
      <text>
        <r>
          <rPr>
            <sz val="10"/>
            <rFont val="Arial"/>
            <family val="2"/>
          </rPr>
          <t>Duplicate Mobile Number also found in rows: [2303, 2399]</t>
        </r>
      </text>
    </comment>
    <comment ref="E1760" authorId="0" shapeId="0" xr:uid="{D1435601-2024-4E61-B22B-834DE59F3E4F}">
      <text>
        <r>
          <rPr>
            <sz val="10"/>
            <rFont val="Arial"/>
            <family val="2"/>
          </rPr>
          <t>Duplicate Mobile Number also found in rows: [1832, 1949, 1966, 2106, 2244]</t>
        </r>
      </text>
    </comment>
    <comment ref="E1761" authorId="0" shapeId="0" xr:uid="{C24AF124-14E0-47F2-A047-B95A77A0B675}">
      <text>
        <r>
          <rPr>
            <sz val="10"/>
            <rFont val="Arial"/>
            <family val="2"/>
          </rPr>
          <t>Duplicate Mobile Number also found in rows: [2034, 2270, 2426, 2582, 2717, 2889, 3493]</t>
        </r>
      </text>
    </comment>
    <comment ref="E1762" authorId="0" shapeId="0" xr:uid="{7EF5DFF7-1DFB-4A1C-9C9E-A02E6E944B57}">
      <text>
        <r>
          <rPr>
            <sz val="10"/>
            <rFont val="Arial"/>
            <family val="2"/>
          </rPr>
          <t>Duplicate Mobile Number also found in rows: [957, 1150, 1374, 1517]</t>
        </r>
      </text>
    </comment>
    <comment ref="E1763" authorId="0" shapeId="0" xr:uid="{F662B9EA-AB90-4674-B867-5878D0B53190}">
      <text>
        <r>
          <rPr>
            <sz val="10"/>
            <rFont val="Arial"/>
            <family val="2"/>
          </rPr>
          <t>Duplicate Mobile Number also found in rows: [2101]</t>
        </r>
      </text>
    </comment>
    <comment ref="A1764" authorId="0" shapeId="0" xr:uid="{9EE41801-AF4C-4030-BC90-873E3EE2BC45}">
      <text>
        <r>
          <rPr>
            <sz val="10"/>
            <rFont val="Arial"/>
            <family val="2"/>
          </rPr>
          <t>Mobile/Email matches a DIFFERENT name in LMS/Main file: 'Anoop Gupta'. Kept original name -- please verify manually (may be a shared/parent number).</t>
        </r>
      </text>
    </comment>
    <comment ref="E1764" authorId="0" shapeId="0" xr:uid="{5FD18FF5-BB18-4C3D-803D-9414E13B412C}">
      <text>
        <r>
          <rPr>
            <sz val="10"/>
            <rFont val="Arial"/>
            <family val="2"/>
          </rPr>
          <t>Duplicate Mobile Number also found in rows: [1359, 1437]</t>
        </r>
      </text>
    </comment>
    <comment ref="E1765" authorId="0" shapeId="0" xr:uid="{0465DEC5-DA29-46A7-874B-81AD3D4D426F}">
      <text>
        <r>
          <rPr>
            <sz val="10"/>
            <rFont val="Arial"/>
            <family val="2"/>
          </rPr>
          <t>Duplicate Mobile Number also found in rows: [1459]</t>
        </r>
      </text>
    </comment>
    <comment ref="A1766" authorId="0" shapeId="0" xr:uid="{B1CEFEDA-A1C5-48F1-BDCA-42C57C57A37E}">
      <text>
        <r>
          <rPr>
            <sz val="10"/>
            <rFont val="Arial"/>
            <family val="2"/>
          </rPr>
          <t>Mobile/Email matches a DIFFERENT name in LMS/Main file: 'Barsa Das'. Kept original name -- please verify manually (may be a shared/parent number).</t>
        </r>
      </text>
    </comment>
    <comment ref="E1766" authorId="0" shapeId="0" xr:uid="{9A267C64-BF13-4E0D-B4AC-3CFEDFC38A09}">
      <text>
        <r>
          <rPr>
            <sz val="10"/>
            <rFont val="Arial"/>
            <family val="2"/>
          </rPr>
          <t>Duplicate Mobile Number also found in rows: [1234, 1236, 1237, 1431]</t>
        </r>
      </text>
    </comment>
    <comment ref="E1767" authorId="0" shapeId="0" xr:uid="{D47F18FD-96BD-453C-B8A1-1FA66A332B48}">
      <text>
        <r>
          <rPr>
            <sz val="10"/>
            <rFont val="Arial"/>
            <family val="2"/>
          </rPr>
          <t>Duplicate Mobile Number also found in rows: [1709]</t>
        </r>
      </text>
    </comment>
    <comment ref="E1768" authorId="0" shapeId="0" xr:uid="{09F9D3D4-82BF-47F8-84DC-0A8953DD5057}">
      <text>
        <r>
          <rPr>
            <sz val="10"/>
            <rFont val="Arial"/>
            <family val="2"/>
          </rPr>
          <t>Duplicate Mobile Number also found in rows: [927, 1019, 1189, 1384, 1405, 1589]</t>
        </r>
      </text>
    </comment>
    <comment ref="A1769" authorId="0" shapeId="0" xr:uid="{F75D9DCE-CDE1-41FD-ADD6-2FEDD9CDE003}">
      <text>
        <r>
          <rPr>
            <sz val="10"/>
            <rFont val="Arial"/>
            <family val="2"/>
          </rPr>
          <t>Mobile/Email matches a DIFFERENT name in LMS/Main file: 'Rutuja Chavan'. Kept original name -- please verify manually (may be a shared/parent number).</t>
        </r>
      </text>
    </comment>
    <comment ref="E1769" authorId="0" shapeId="0" xr:uid="{CAB28D0B-DC84-46AE-BAB7-13BEF507BCA7}">
      <text>
        <r>
          <rPr>
            <sz val="10"/>
            <rFont val="Arial"/>
            <family val="2"/>
          </rPr>
          <t>Duplicate Mobile Number also found in rows: [1937, 1945, 1948, 1951]</t>
        </r>
      </text>
    </comment>
    <comment ref="A1770" authorId="0" shapeId="0" xr:uid="{41B3C48E-3E84-4307-A5F7-CC9F1B709331}">
      <text>
        <r>
          <rPr>
            <sz val="10"/>
            <rFont val="Arial"/>
            <family val="2"/>
          </rPr>
          <t>Mobile/Email matches a DIFFERENT name in LMS/Main file: 'Swapnasarit Mohanty'. Kept original name -- please verify manually (may be a shared/parent number).</t>
        </r>
      </text>
    </comment>
    <comment ref="E1770" authorId="0" shapeId="0" xr:uid="{F2F7C1AB-573B-424C-A0C8-E104A9B9F3E5}">
      <text>
        <r>
          <rPr>
            <sz val="10"/>
            <rFont val="Arial"/>
            <family val="2"/>
          </rPr>
          <t>Duplicate Mobile Number also found in rows: [875, 1043, 1270, 1273, 1363, 1584, 1599, 2135]</t>
        </r>
      </text>
    </comment>
    <comment ref="E1771" authorId="0" shapeId="0" xr:uid="{D97971CE-1A6A-4202-A5F7-C113898CABDC}">
      <text>
        <r>
          <rPr>
            <sz val="10"/>
            <rFont val="Arial"/>
            <family val="2"/>
          </rPr>
          <t>Duplicate Mobile Number also found in rows: [1581, 1641]</t>
        </r>
      </text>
    </comment>
    <comment ref="A1772" authorId="0" shapeId="0" xr:uid="{6EFCF04B-1533-4B6F-8AB1-6132B2BF6A5C}">
      <text>
        <r>
          <rPr>
            <sz val="10"/>
            <rFont val="Arial"/>
            <family val="2"/>
          </rPr>
          <t>Mobile/Email matches a DIFFERENT name in LMS/Main file: 'Vishal Gawade'. Kept original name -- please verify manually (may be a shared/parent number).</t>
        </r>
      </text>
    </comment>
    <comment ref="E1772" authorId="0" shapeId="0" xr:uid="{6F20B860-E2B8-4170-87E5-FB8C7503FEEB}">
      <text>
        <r>
          <rPr>
            <sz val="10"/>
            <rFont val="Arial"/>
            <family val="2"/>
          </rPr>
          <t>Duplicate Mobile Number also found in rows: [1624]</t>
        </r>
      </text>
    </comment>
    <comment ref="A1773" authorId="0" shapeId="0" xr:uid="{7325A782-7674-4BC9-8817-EF64624F6B71}">
      <text>
        <r>
          <rPr>
            <sz val="10"/>
            <rFont val="Arial"/>
            <family val="2"/>
          </rPr>
          <t>Mobile/Email matches a DIFFERENT name in LMS/Main file: 'Suman Bastia'. Kept original name -- please verify manually (may be a shared/parent number).</t>
        </r>
      </text>
    </comment>
    <comment ref="E1773" authorId="0" shapeId="0" xr:uid="{83CD994C-7DFF-43B1-BB1D-DACEF359A840}">
      <text>
        <r>
          <rPr>
            <sz val="10"/>
            <rFont val="Arial"/>
            <family val="2"/>
          </rPr>
          <t>Duplicate Mobile Number also found in rows: [1591, 1683, 1954, 1956, 2099, 2110]</t>
        </r>
      </text>
    </comment>
    <comment ref="A1774" authorId="0" shapeId="0" xr:uid="{7ABA156F-2F7C-4A36-A8DF-4BD64D544155}">
      <text>
        <r>
          <rPr>
            <sz val="10"/>
            <rFont val="Arial"/>
            <family val="2"/>
          </rPr>
          <t>Mobile/Email matches a DIFFERENT name in LMS/Main file: 'Manmaya Sahu'. Kept original name -- please verify manually (may be a shared/parent number).</t>
        </r>
      </text>
    </comment>
    <comment ref="E1774" authorId="0" shapeId="0" xr:uid="{DCC0202A-4ED0-484D-A73A-BE2D86214ED3}">
      <text>
        <r>
          <rPr>
            <sz val="10"/>
            <rFont val="Arial"/>
            <family val="2"/>
          </rPr>
          <t>Duplicate Mobile Number also found in rows: [1203, 1310, 1315, 1483, 1488, 1638]</t>
        </r>
      </text>
    </comment>
    <comment ref="E1775" authorId="0" shapeId="0" xr:uid="{C929AFE9-BD26-4952-9F62-811AA62BB9C1}">
      <text>
        <r>
          <rPr>
            <sz val="10"/>
            <rFont val="Arial"/>
            <family val="2"/>
          </rPr>
          <t>Duplicate Mobile Number also found in rows: [1810, 1990, 1992]</t>
        </r>
      </text>
    </comment>
    <comment ref="A1776" authorId="0" shapeId="0" xr:uid="{BD6E07E2-CFA9-4DF2-8897-2E498693EEDC}">
      <text>
        <r>
          <rPr>
            <sz val="10"/>
            <rFont val="Arial"/>
            <family val="2"/>
          </rPr>
          <t>Mobile/Email matches a DIFFERENT name in LMS/Main file: 'Sanket Bagewadi'. Kept original name -- please verify manually (may be a shared/parent number).</t>
        </r>
      </text>
    </comment>
    <comment ref="E1776" authorId="0" shapeId="0" xr:uid="{39979296-906E-4A3D-AF9E-AD0B4DF99957}">
      <text>
        <r>
          <rPr>
            <sz val="10"/>
            <rFont val="Arial"/>
            <family val="2"/>
          </rPr>
          <t>Duplicate Mobile Number also found in rows: [1857, 1953, 2030, 2235]</t>
        </r>
      </text>
    </comment>
    <comment ref="A1777" authorId="0" shapeId="0" xr:uid="{086D579A-2CF4-4C2B-A57E-A930B8BBDADE}">
      <text>
        <r>
          <rPr>
            <sz val="10"/>
            <rFont val="Arial"/>
            <family val="2"/>
          </rPr>
          <t>Mobile/Email matches a DIFFERENT name in LMS/Main file: 'Prittam Barik'. Kept original name -- please verify manually (may be a shared/parent number).</t>
        </r>
      </text>
    </comment>
    <comment ref="E1780" authorId="0" shapeId="0" xr:uid="{39AD49FD-1FE6-4A89-83AF-AD628BB34785}">
      <text>
        <r>
          <rPr>
            <sz val="10"/>
            <rFont val="Arial"/>
            <family val="2"/>
          </rPr>
          <t>Duplicate Mobile Number also found in rows: [1098, 1329, 1550, 1790, 1952]</t>
        </r>
      </text>
    </comment>
    <comment ref="A1782" authorId="0" shapeId="0" xr:uid="{B7AA0A36-643C-48AC-879C-185D93EF6466}">
      <text>
        <r>
          <rPr>
            <sz val="10"/>
            <rFont val="Arial"/>
            <family val="2"/>
          </rPr>
          <t>Mobile/Email matches a DIFFERENT name in LMS/Main file: 'Salony Patra'. Kept original name -- please verify manually (may be a shared/parent number).</t>
        </r>
      </text>
    </comment>
    <comment ref="E1782" authorId="0" shapeId="0" xr:uid="{F932D05A-03F5-4F0E-AD97-80261B3BA7FF}">
      <text>
        <r>
          <rPr>
            <sz val="10"/>
            <rFont val="Arial"/>
            <family val="2"/>
          </rPr>
          <t>Duplicate Mobile Number also found in rows: [1098, 1329, 1550, 1788, 1952]</t>
        </r>
      </text>
    </comment>
    <comment ref="E1783" authorId="0" shapeId="0" xr:uid="{A8340CE0-EC86-44EA-8970-84F3E11185E7}">
      <text>
        <r>
          <rPr>
            <sz val="10"/>
            <rFont val="Arial"/>
            <family val="2"/>
          </rPr>
          <t>Duplicate Mobile Number also found in rows: [2246, 4490]</t>
        </r>
      </text>
    </comment>
    <comment ref="E1784" authorId="0" shapeId="0" xr:uid="{F75A3650-E2C6-4CDC-AC07-BE2F10578861}">
      <text>
        <r>
          <rPr>
            <sz val="10"/>
            <rFont val="Arial"/>
            <family val="2"/>
          </rPr>
          <t>Duplicate Mobile Number also found in rows: [1525, 1572, 1918]</t>
        </r>
      </text>
    </comment>
    <comment ref="E1785" authorId="0" shapeId="0" xr:uid="{06983FD0-866F-4D5F-AA4A-062AAB50BA6F}">
      <text>
        <r>
          <rPr>
            <sz val="10"/>
            <rFont val="Arial"/>
            <family val="2"/>
          </rPr>
          <t>Duplicate Mobile Number also found in rows: [1524, 1633, 1849, 1919]</t>
        </r>
      </text>
    </comment>
    <comment ref="E1786" authorId="0" shapeId="0" xr:uid="{421CF960-28E5-47F2-A0BF-F8319BCB806C}">
      <text>
        <r>
          <rPr>
            <sz val="10"/>
            <rFont val="Arial"/>
            <family val="2"/>
          </rPr>
          <t>Duplicate Mobile Number also found in rows: [1981, 2039, 2116]</t>
        </r>
      </text>
    </comment>
    <comment ref="E1787" authorId="0" shapeId="0" xr:uid="{FD28C07D-8023-445E-9C03-92D98012FDCF}">
      <text>
        <r>
          <rPr>
            <sz val="10"/>
            <rFont val="Arial"/>
            <family val="2"/>
          </rPr>
          <t>Duplicate Mobile Number also found in rows: [1758, 1880, 2015, 2137, 2251]</t>
        </r>
      </text>
    </comment>
    <comment ref="A1789" authorId="0" shapeId="0" xr:uid="{7357A76F-A562-4344-8366-F7C2A2CF0323}">
      <text>
        <r>
          <rPr>
            <sz val="10"/>
            <rFont val="Arial"/>
            <family val="2"/>
          </rPr>
          <t>Mobile/Email matches a DIFFERENT name in LMS/Main file: 'Anjan Sahu'. Kept original name -- please verify manually (may be a shared/parent number).</t>
        </r>
      </text>
    </comment>
    <comment ref="E1789" authorId="0" shapeId="0" xr:uid="{CBFBBC3A-1978-491E-A55F-6AC9C42FA015}">
      <text>
        <r>
          <rPr>
            <sz val="10"/>
            <rFont val="Arial"/>
            <family val="2"/>
          </rPr>
          <t>Duplicate Mobile Number also found in rows: [1307, 1600, 1895]</t>
        </r>
      </text>
    </comment>
    <comment ref="E1790" authorId="0" shapeId="0" xr:uid="{3FDB9403-701D-4F02-A060-EEF5B86D5F17}">
      <text>
        <r>
          <rPr>
            <sz val="10"/>
            <rFont val="Arial"/>
            <family val="2"/>
          </rPr>
          <t>Duplicate Mobile Number also found in rows: [1568, 1762]</t>
        </r>
      </text>
    </comment>
    <comment ref="E1793" authorId="0" shapeId="0" xr:uid="{C7F38C5F-A24B-4040-A87C-3DBC87C0015C}">
      <text>
        <r>
          <rPr>
            <sz val="10"/>
            <rFont val="Arial"/>
            <family val="2"/>
          </rPr>
          <t>Duplicate Mobile Number also found in rows: [2027, 2139]</t>
        </r>
      </text>
    </comment>
    <comment ref="E1794" authorId="0" shapeId="0" xr:uid="{B5066DCA-E9E3-4D4A-8931-720AF083E4BF}">
      <text>
        <r>
          <rPr>
            <sz val="10"/>
            <rFont val="Arial"/>
            <family val="2"/>
          </rPr>
          <t>Duplicate Mobile Number also found in rows: [1760]</t>
        </r>
      </text>
    </comment>
    <comment ref="E1795" authorId="0" shapeId="0" xr:uid="{624D9E7E-D821-4D73-B1B4-B9550FDDDFCD}">
      <text>
        <r>
          <rPr>
            <sz val="10"/>
            <rFont val="Arial"/>
            <family val="2"/>
          </rPr>
          <t>Duplicate Mobile Number also found in rows: [1615, 1632, 1817, 1960]</t>
        </r>
      </text>
    </comment>
    <comment ref="A1796" authorId="0" shapeId="0" xr:uid="{B52F40A1-D28C-4272-BB8B-E14607918587}">
      <text>
        <r>
          <rPr>
            <sz val="10"/>
            <rFont val="Arial"/>
            <family val="2"/>
          </rPr>
          <t>Mobile/Email matches a DIFFERENT name in LMS/Main file: 'Tapan Swain'. Kept original name -- please verify manually (may be a shared/parent number).</t>
        </r>
      </text>
    </comment>
    <comment ref="E1796" authorId="0" shapeId="0" xr:uid="{C0D31CAB-C350-467F-85EC-A0AD5F639451}">
      <text>
        <r>
          <rPr>
            <sz val="10"/>
            <rFont val="Arial"/>
            <family val="2"/>
          </rPr>
          <t>Duplicate Mobile Number also found in rows: [1227, 1426, 1610, 2204]</t>
        </r>
      </text>
    </comment>
    <comment ref="E1797" authorId="0" shapeId="0" xr:uid="{D6339B30-C74B-4AD8-B0C6-FDE46AC4B25A}">
      <text>
        <r>
          <rPr>
            <sz val="10"/>
            <rFont val="Arial"/>
            <family val="2"/>
          </rPr>
          <t>Duplicate Mobile Number also found in rows: [1597, 1958]</t>
        </r>
      </text>
    </comment>
    <comment ref="E1798" authorId="0" shapeId="0" xr:uid="{CB3D5E5D-69E9-4942-BFD7-3E61260E1321}">
      <text>
        <r>
          <rPr>
            <sz val="10"/>
            <rFont val="Arial"/>
            <family val="2"/>
          </rPr>
          <t>Duplicate Mobile Number also found in rows: [1765, 1925]</t>
        </r>
      </text>
    </comment>
    <comment ref="E1799" authorId="0" shapeId="0" xr:uid="{DCA89D25-7227-442E-82B6-52678E355C49}">
      <text>
        <r>
          <rPr>
            <sz val="10"/>
            <rFont val="Arial"/>
            <family val="2"/>
          </rPr>
          <t>Duplicate Mobile Number also found in rows: [1665, 1989]</t>
        </r>
      </text>
    </comment>
    <comment ref="A1800" authorId="0" shapeId="0" xr:uid="{0B9F9ABA-27E5-42FD-B7C7-44C9C2A69F3B}">
      <text>
        <r>
          <rPr>
            <sz val="10"/>
            <rFont val="Arial"/>
            <family val="2"/>
          </rPr>
          <t>Mobile/Email matches a DIFFERENT name in LMS/Main file: 'Kantesh Nandihalli'. Kept original name -- please verify manually (may be a shared/parent number).</t>
        </r>
      </text>
    </comment>
    <comment ref="E1800" authorId="0" shapeId="0" xr:uid="{5566570C-27CE-4CE1-B690-4D07BA160CC2}">
      <text>
        <r>
          <rPr>
            <sz val="10"/>
            <rFont val="Arial"/>
            <family val="2"/>
          </rPr>
          <t>Duplicate Mobile Number also found in rows: [1188, 1378, 1596, 1964, 2096]</t>
        </r>
      </text>
    </comment>
    <comment ref="E1801" authorId="0" shapeId="0" xr:uid="{CA7C4FEB-6CA3-4FE2-8C15-D4A459FF64F8}">
      <text>
        <r>
          <rPr>
            <sz val="10"/>
            <rFont val="Arial"/>
            <family val="2"/>
          </rPr>
          <t>Duplicate Mobile Number also found in rows: [1871, 2041]</t>
        </r>
      </text>
    </comment>
    <comment ref="E1802" authorId="0" shapeId="0" xr:uid="{EFA605EE-345A-489E-AB6C-6BA67D85267D}">
      <text>
        <r>
          <rPr>
            <sz val="10"/>
            <rFont val="Arial"/>
            <family val="2"/>
          </rPr>
          <t>Duplicate Mobile Number also found in rows: [1783, 1990, 1992]</t>
        </r>
      </text>
    </comment>
    <comment ref="E1805" authorId="0" shapeId="0" xr:uid="{562DECED-9A26-46F4-9B50-69A6D326FE7A}">
      <text>
        <r>
          <rPr>
            <sz val="10"/>
            <rFont val="Arial"/>
            <family val="2"/>
          </rPr>
          <t>Duplicate Mobile Number also found in rows: [1688]</t>
        </r>
      </text>
    </comment>
    <comment ref="A1806" authorId="0" shapeId="0" xr:uid="{6D3DAE4B-8D62-487C-BDBC-5F5053F1091A}">
      <text>
        <r>
          <rPr>
            <sz val="10"/>
            <rFont val="Arial"/>
            <family val="2"/>
          </rPr>
          <t>Mobile/Email matches a DIFFERENT name in LMS/Main file: 'K N S Rao'. Kept original name -- please verify manually (may be a shared/parent number).</t>
        </r>
      </text>
    </comment>
    <comment ref="E1806" authorId="0" shapeId="0" xr:uid="{1557D258-2ADD-4329-90D4-CC56B72837CE}">
      <text>
        <r>
          <rPr>
            <sz val="10"/>
            <rFont val="Arial"/>
            <family val="2"/>
          </rPr>
          <t>Duplicate Mobile Number also found in rows: [1579, 1935]</t>
        </r>
      </text>
    </comment>
    <comment ref="E1808" authorId="0" shapeId="0" xr:uid="{383AF2D1-1498-42A1-B14B-0029D50E8985}">
      <text>
        <r>
          <rPr>
            <sz val="10"/>
            <rFont val="Arial"/>
            <family val="2"/>
          </rPr>
          <t>Duplicate Mobile Number also found in rows: [1461, 1498, 1634, 1994]</t>
        </r>
      </text>
    </comment>
    <comment ref="E1809" authorId="0" shapeId="0" xr:uid="{2B434F84-811A-46C4-B2E9-55E5D73B93C0}">
      <text>
        <r>
          <rPr>
            <sz val="10"/>
            <rFont val="Arial"/>
            <family val="2"/>
          </rPr>
          <t>Duplicate Mobile Number also found in rows: [1615, 1632, 1803, 1960]</t>
        </r>
      </text>
    </comment>
    <comment ref="E1810" authorId="0" shapeId="0" xr:uid="{46AC332F-20BA-4554-8E80-0699D20C657C}">
      <text>
        <r>
          <rPr>
            <sz val="10"/>
            <rFont val="Arial"/>
            <family val="2"/>
          </rPr>
          <t>Duplicate Mobile Number also found in rows: [51, 543, 564]</t>
        </r>
      </text>
    </comment>
    <comment ref="A1811" authorId="0" shapeId="0" xr:uid="{8BBCBC20-2248-4878-A130-23E583297AA7}">
      <text>
        <r>
          <rPr>
            <sz val="10"/>
            <rFont val="Arial"/>
            <family val="2"/>
          </rPr>
          <t>Mobile/Email matches a DIFFERENT name in LMS/Main file: 'Ayush Rajan'. Kept original name -- please verify manually (may be a shared/parent number).</t>
        </r>
      </text>
    </comment>
    <comment ref="E1811" authorId="0" shapeId="0" xr:uid="{55FADA5E-C5CA-4037-89AC-441563766A5C}">
      <text>
        <r>
          <rPr>
            <sz val="10"/>
            <rFont val="Arial"/>
            <family val="2"/>
          </rPr>
          <t>Duplicate Mobile Number also found in rows: [1452, 1626]</t>
        </r>
      </text>
    </comment>
    <comment ref="E1812" authorId="0" shapeId="0" xr:uid="{D683DD04-C0DE-499A-A134-FEB2E429043C}">
      <text>
        <r>
          <rPr>
            <sz val="10"/>
            <rFont val="Arial"/>
            <family val="2"/>
          </rPr>
          <t>Duplicate Mobile Number also found in rows: [4120, 4259]</t>
        </r>
      </text>
    </comment>
    <comment ref="E1813" authorId="0" shapeId="0" xr:uid="{E6C56DD0-D4D3-4FAD-84C9-F8B2EB126D4F}">
      <text>
        <r>
          <rPr>
            <sz val="10"/>
            <rFont val="Arial"/>
            <family val="2"/>
          </rPr>
          <t>Duplicate Mobile Number also found in rows: [1057, 1094, 1297, 1299, 1471, 1482, 1487, 1502, 1675]</t>
        </r>
      </text>
    </comment>
    <comment ref="E1814" authorId="0" shapeId="0" xr:uid="{53277C23-2633-4F6D-8736-A0FD25E74217}">
      <text>
        <r>
          <rPr>
            <sz val="10"/>
            <rFont val="Arial"/>
            <family val="2"/>
          </rPr>
          <t>Duplicate Mobile Number also found in rows: [1439, 1546, 1628]</t>
        </r>
      </text>
    </comment>
    <comment ref="E1815" authorId="0" shapeId="0" xr:uid="{5182C830-1AA3-49AE-A642-20C8FF6242FB}">
      <text>
        <r>
          <rPr>
            <sz val="10"/>
            <rFont val="Arial"/>
            <family val="2"/>
          </rPr>
          <t>Duplicate Mobile Number also found in rows: [1601, 1656, 1988, 2263]</t>
        </r>
      </text>
    </comment>
    <comment ref="E1816" authorId="0" shapeId="0" xr:uid="{E416C7BF-5465-4F80-B023-A4B84E0D8483}">
      <text>
        <r>
          <rPr>
            <sz val="10"/>
            <rFont val="Arial"/>
            <family val="2"/>
          </rPr>
          <t>Duplicate Mobile Number also found in rows: [1107, 1200]</t>
        </r>
      </text>
    </comment>
    <comment ref="A1817" authorId="0" shapeId="0" xr:uid="{B3F3C64D-645F-4D68-A039-670758FC530A}">
      <text>
        <r>
          <rPr>
            <sz val="10"/>
            <rFont val="Arial"/>
            <family val="2"/>
          </rPr>
          <t>Mobile/Email matches a DIFFERENT name in LMS/Main file: 'Mahesh P S'. Kept original name -- please verify manually (may be a shared/parent number).</t>
        </r>
      </text>
    </comment>
    <comment ref="E1817" authorId="0" shapeId="0" xr:uid="{24C03F8A-12A4-496C-A1E5-D65FE73D80CE}">
      <text>
        <r>
          <rPr>
            <sz val="10"/>
            <rFont val="Arial"/>
            <family val="2"/>
          </rPr>
          <t>Duplicate Mobile Number also found in rows: [1980, 2117, 2286, 2462, 2542]</t>
        </r>
      </text>
    </comment>
    <comment ref="E1818" authorId="0" shapeId="0" xr:uid="{52C0D9B8-6236-47AA-A720-3B4521A64C2F}">
      <text>
        <r>
          <rPr>
            <sz val="10"/>
            <rFont val="Arial"/>
            <family val="2"/>
          </rPr>
          <t>Duplicate Mobile Number also found in rows: [1444, 1464, 1625, 1833]</t>
        </r>
      </text>
    </comment>
    <comment ref="A1819" authorId="0" shapeId="0" xr:uid="{09C7FB8A-30B7-4333-B0AA-A183216FFE90}">
      <text>
        <r>
          <rPr>
            <sz val="10"/>
            <rFont val="Arial"/>
            <family val="2"/>
          </rPr>
          <t>Mobile/Email matches a DIFFERENT name in LMS/Main file: 'Akash B S'. Kept original name -- please verify manually (may be a shared/parent number).</t>
        </r>
      </text>
    </comment>
    <comment ref="E1819" authorId="0" shapeId="0" xr:uid="{E23CF0C3-656E-48DC-B9A5-5E9B14FFE477}">
      <text>
        <r>
          <rPr>
            <sz val="10"/>
            <rFont val="Arial"/>
            <family val="2"/>
          </rPr>
          <t>Duplicate Mobile Number also found in rows: [1743, 1983, 2012, 2108, 2118, 2119, 2261, 2287, 2463, 2543]</t>
        </r>
      </text>
    </comment>
    <comment ref="E1820" authorId="0" shapeId="0" xr:uid="{4C3A81E9-368B-4312-8A40-C568A55AE579}">
      <text>
        <r>
          <rPr>
            <sz val="10"/>
            <rFont val="Arial"/>
            <family val="2"/>
          </rPr>
          <t>Duplicate Mobile Number also found in rows: [2473]</t>
        </r>
      </text>
    </comment>
    <comment ref="E1823" authorId="0" shapeId="0" xr:uid="{B33E6606-C8F8-4B41-9E8C-6E84255E84FA}">
      <text>
        <r>
          <rPr>
            <sz val="10"/>
            <rFont val="Arial"/>
            <family val="2"/>
          </rPr>
          <t>Duplicate Mobile Number also found in rows: [1867, 2045, 2165]</t>
        </r>
      </text>
    </comment>
    <comment ref="E1824" authorId="0" shapeId="0" xr:uid="{7390D029-CB4B-45BA-9041-32C4D9D9DE26}">
      <text>
        <r>
          <rPr>
            <sz val="10"/>
            <rFont val="Arial"/>
            <family val="2"/>
          </rPr>
          <t>Duplicate Mobile Number also found in rows: [1768, 1949, 1966, 2106, 2244]</t>
        </r>
      </text>
    </comment>
    <comment ref="A1825" authorId="0" shapeId="0" xr:uid="{72EF6F42-B46D-4073-A595-6E87F2A50EB1}">
      <text>
        <r>
          <rPr>
            <sz val="10"/>
            <rFont val="Arial"/>
            <family val="2"/>
          </rPr>
          <t>Mobile/Email matches a DIFFERENT name in LMS/Main file: 'Surbhi Chittora'. Kept original name -- please verify manually (may be a shared/parent number).</t>
        </r>
      </text>
    </comment>
    <comment ref="E1825" authorId="0" shapeId="0" xr:uid="{0EA17CD7-6D7B-4D92-BA2C-3E207CE74941}">
      <text>
        <r>
          <rPr>
            <sz val="10"/>
            <rFont val="Arial"/>
            <family val="2"/>
          </rPr>
          <t>Duplicate Mobile Number also found in rows: [1444, 1464, 1625, 1826]</t>
        </r>
      </text>
    </comment>
    <comment ref="A1827" authorId="0" shapeId="0" xr:uid="{0BF4614C-53DB-4514-8E9B-E8CBC7EC0E78}">
      <text>
        <r>
          <rPr>
            <sz val="10"/>
            <rFont val="Arial"/>
            <family val="2"/>
          </rPr>
          <t>Mobile/Email matches a DIFFERENT name in LMS/Main file: 'Satya Prakash Prusty'. Kept original name -- please verify manually (may be a shared/parent number).</t>
        </r>
      </text>
    </comment>
    <comment ref="E1828" authorId="0" shapeId="0" xr:uid="{70072B12-3B5E-4E8E-BBC1-18D863A8B3EF}">
      <text>
        <r>
          <rPr>
            <sz val="10"/>
            <rFont val="Arial"/>
            <family val="2"/>
          </rPr>
          <t>Duplicate Mobile Number also found in rows: [396, 571, 708, 830, 1037]</t>
        </r>
      </text>
    </comment>
    <comment ref="E1829" authorId="0" shapeId="0" xr:uid="{27DA9A29-DDBE-45BE-8E64-0881E58E7198}">
      <text>
        <r>
          <rPr>
            <sz val="10"/>
            <rFont val="Arial"/>
            <family val="2"/>
          </rPr>
          <t>Duplicate Mobile Number also found in rows: [2171, 2658]</t>
        </r>
      </text>
    </comment>
    <comment ref="A1831" authorId="0" shapeId="0" xr:uid="{C0A6AAE1-0277-42AC-8F0F-259C033971F5}">
      <text>
        <r>
          <rPr>
            <sz val="10"/>
            <rFont val="Arial"/>
            <family val="2"/>
          </rPr>
          <t>Mobile/Email matches a DIFFERENT name in LMS/Main file: 'Siddhant Nagar'. Kept original name -- please verify manually (may be a shared/parent number).</t>
        </r>
      </text>
    </comment>
    <comment ref="E1831" authorId="0" shapeId="0" xr:uid="{9760A936-546F-4DA4-8472-56D27498CD85}">
      <text>
        <r>
          <rPr>
            <sz val="10"/>
            <rFont val="Arial"/>
            <family val="2"/>
          </rPr>
          <t>Duplicate Mobile Number also found in rows: [397, 612, 769, 888, 1036, 1655]</t>
        </r>
      </text>
    </comment>
    <comment ref="A1832" authorId="0" shapeId="0" xr:uid="{83F5C25E-A57C-4BBC-BBDA-9308B4E8EE0B}">
      <text>
        <r>
          <rPr>
            <sz val="10"/>
            <rFont val="Arial"/>
            <family val="2"/>
          </rPr>
          <t>Mobile/Email matches a DIFFERENT name in LMS/Main file: 'Debasis Patra'. Kept original name -- please verify manually (may be a shared/parent number).</t>
        </r>
      </text>
    </comment>
    <comment ref="E1832" authorId="0" shapeId="0" xr:uid="{39FA4C55-DC1F-48C5-9EFE-C82F68CBC516}">
      <text>
        <r>
          <rPr>
            <sz val="10"/>
            <rFont val="Arial"/>
            <family val="2"/>
          </rPr>
          <t>Duplicate Mobile Number also found in rows: [1328, 1410, 1421, 1544, 1629, 1700, 1995, 2079, 2314]</t>
        </r>
      </text>
    </comment>
    <comment ref="E1833" authorId="0" shapeId="0" xr:uid="{81A32669-8D68-4FD5-985B-A91929898BB6}">
      <text>
        <r>
          <rPr>
            <sz val="10"/>
            <rFont val="Arial"/>
            <family val="2"/>
          </rPr>
          <t>Duplicate Mobile Number also found in rows: [1845]</t>
        </r>
      </text>
    </comment>
    <comment ref="E1834" authorId="0" shapeId="0" xr:uid="{8981BB0E-22C3-4B48-8232-BBA30E256AAF}">
      <text>
        <r>
          <rPr>
            <sz val="10"/>
            <rFont val="Arial"/>
            <family val="2"/>
          </rPr>
          <t>Duplicate Mobile Number also found in rows: [1991, 2002, 2121, 2249, 2269]</t>
        </r>
      </text>
    </comment>
    <comment ref="E1835" authorId="0" shapeId="0" xr:uid="{CFECD327-D971-4394-9EFA-39F5E76FD5CB}">
      <text>
        <r>
          <rPr>
            <sz val="10"/>
            <rFont val="Arial"/>
            <family val="2"/>
          </rPr>
          <t>Duplicate Mobile Number also found in rows: [1173, 1230, 1398, 1686, 1846]</t>
        </r>
      </text>
    </comment>
    <comment ref="A1836" authorId="0" shapeId="0" xr:uid="{DE0056B8-EB3F-42F5-B2AE-73457C0C1AA0}">
      <text>
        <r>
          <rPr>
            <sz val="10"/>
            <rFont val="Arial"/>
            <family val="2"/>
          </rPr>
          <t>Mobile/Email matches a DIFFERENT name in LMS/Main file: 'Alok Kumar Nayak'. Kept original name -- please verify manually (may be a shared/parent number).</t>
        </r>
      </text>
    </comment>
    <comment ref="E1837" authorId="0" shapeId="0" xr:uid="{41C63F3D-853B-477B-B861-A440CB499831}">
      <text>
        <r>
          <rPr>
            <sz val="10"/>
            <rFont val="Arial"/>
            <family val="2"/>
          </rPr>
          <t>Duplicate Mobile Number also found in rows: [1841]</t>
        </r>
      </text>
    </comment>
    <comment ref="E1838" authorId="0" shapeId="0" xr:uid="{A31540F8-D548-44FB-ACFD-553EB26EF652}">
      <text>
        <r>
          <rPr>
            <sz val="10"/>
            <rFont val="Arial"/>
            <family val="2"/>
          </rPr>
          <t>Duplicate Mobile Number also found in rows: [1173, 1230, 1398, 1686, 1843]</t>
        </r>
      </text>
    </comment>
    <comment ref="E1840" authorId="0" shapeId="0" xr:uid="{B821244F-3E77-4E8D-A6C9-A4E84CA264BC}">
      <text>
        <r>
          <rPr>
            <sz val="10"/>
            <rFont val="Arial"/>
            <family val="2"/>
          </rPr>
          <t>Duplicate Mobile Number also found in rows: [565, 841, 1274]</t>
        </r>
      </text>
    </comment>
    <comment ref="E1841" authorId="0" shapeId="0" xr:uid="{65AC087F-DC47-4415-A6D2-A34B21D6C88F}">
      <text>
        <r>
          <rPr>
            <sz val="10"/>
            <rFont val="Arial"/>
            <family val="2"/>
          </rPr>
          <t>Duplicate Mobile Number also found in rows: [1524, 1633, 1793, 1919]</t>
        </r>
      </text>
    </comment>
    <comment ref="A1842" authorId="0" shapeId="0" xr:uid="{63477317-A93A-4F66-8F1A-4C1330B30B3F}">
      <text>
        <r>
          <rPr>
            <sz val="10"/>
            <rFont val="Arial"/>
            <family val="2"/>
          </rPr>
          <t>Mobile/Email matches a DIFFERENT name in LMS/Main file: 'Piyush Swain'. Kept original name -- please verify manually (may be a shared/parent number).</t>
        </r>
      </text>
    </comment>
    <comment ref="E1842" authorId="0" shapeId="0" xr:uid="{B31AA859-11FE-479D-B1A1-14ECF20C5CC6}">
      <text>
        <r>
          <rPr>
            <sz val="10"/>
            <rFont val="Arial"/>
            <family val="2"/>
          </rPr>
          <t>Duplicate Mobile Number also found in rows: [1715, 1729, 1741, 1912, 2044]</t>
        </r>
      </text>
    </comment>
    <comment ref="E1843" authorId="0" shapeId="0" xr:uid="{513B6FB6-09E5-4556-B684-1B1870816B3F}">
      <text>
        <r>
          <rPr>
            <sz val="10"/>
            <rFont val="Arial"/>
            <family val="2"/>
          </rPr>
          <t>Duplicate Mobile Number also found in rows: [2098, 2525, 2985]</t>
        </r>
      </text>
    </comment>
    <comment ref="E1844" authorId="0" shapeId="0" xr:uid="{4705C7AC-9B19-49AC-B0B4-5284F19EB971}">
      <text>
        <r>
          <rPr>
            <sz val="10"/>
            <rFont val="Arial"/>
            <family val="2"/>
          </rPr>
          <t>Duplicate Mobile Number also found in rows: [1749, 1943, 1950]</t>
        </r>
      </text>
    </comment>
    <comment ref="A1846" authorId="0" shapeId="0" xr:uid="{53956CB3-71AB-4BE6-8F02-8173A200CDE7}">
      <text>
        <r>
          <rPr>
            <sz val="10"/>
            <rFont val="Arial"/>
            <family val="2"/>
          </rPr>
          <t>Mobile/Email matches a DIFFERENT name in LMS/Main file: 'A Naveen Kumar Reddy'. Kept original name -- please verify manually (may be a shared/parent number).</t>
        </r>
      </text>
    </comment>
    <comment ref="E1846" authorId="0" shapeId="0" xr:uid="{7E015B32-CFDB-4092-8D1A-E5E3F0B35363}">
      <text>
        <r>
          <rPr>
            <sz val="10"/>
            <rFont val="Arial"/>
            <family val="2"/>
          </rPr>
          <t>Duplicate Mobile Number also found in rows: [1587, 1692, 1987, 2467]</t>
        </r>
      </text>
    </comment>
    <comment ref="E1847" authorId="0" shapeId="0" xr:uid="{D8A2B587-7192-45B4-8513-5A1262EB4DA7}">
      <text>
        <r>
          <rPr>
            <sz val="10"/>
            <rFont val="Arial"/>
            <family val="2"/>
          </rPr>
          <t>Duplicate Mobile Number also found in rows: [1967, 2075]</t>
        </r>
      </text>
    </comment>
    <comment ref="E1848" authorId="0" shapeId="0" xr:uid="{F46D42B7-9984-4FF5-B160-4997FD5BE05F}">
      <text>
        <r>
          <rPr>
            <sz val="10"/>
            <rFont val="Arial"/>
            <family val="2"/>
          </rPr>
          <t>Duplicate Mobile Number also found in rows: [926, 1198, 1506, 1645, 2017]</t>
        </r>
      </text>
    </comment>
    <comment ref="E1849" authorId="0" shapeId="0" xr:uid="{8FB0B769-00EC-4E0F-B685-BE39F7EB492F}">
      <text>
        <r>
          <rPr>
            <sz val="10"/>
            <rFont val="Arial"/>
            <family val="2"/>
          </rPr>
          <t>Duplicate Mobile Number also found in rows: [1784, 1953, 2030, 2235]</t>
        </r>
      </text>
    </comment>
    <comment ref="E1850" authorId="0" shapeId="0" xr:uid="{0D71FC19-94F1-40D5-9CE1-9C6AEA6E09B8}">
      <text>
        <r>
          <rPr>
            <sz val="10"/>
            <rFont val="Arial"/>
            <family val="2"/>
          </rPr>
          <t>Duplicate Mobile Number also found in rows: [1668, 1993, 2136, 2563, 2693]</t>
        </r>
      </text>
    </comment>
    <comment ref="E1851" authorId="0" shapeId="0" xr:uid="{20CCE3E9-67B9-4C82-BEE4-6F2703E4F545}">
      <text>
        <r>
          <rPr>
            <sz val="10"/>
            <rFont val="Arial"/>
            <family val="2"/>
          </rPr>
          <t>Duplicate Mobile Number also found in rows: [929, 940, 1285, 1291, 1465, 1563, 1652]</t>
        </r>
      </text>
    </comment>
    <comment ref="E1853" authorId="0" shapeId="0" xr:uid="{2B0ED3CF-7227-4A60-B18B-BEE2FB53F75B}">
      <text>
        <r>
          <rPr>
            <sz val="10"/>
            <rFont val="Arial"/>
            <family val="2"/>
          </rPr>
          <t>Duplicate Mobile Number also found in rows: [1764, 1998, 2114]</t>
        </r>
      </text>
    </comment>
    <comment ref="A1854" authorId="0" shapeId="0" xr:uid="{1A8016D7-B827-4B8A-83FB-35FED40EA39F}">
      <text>
        <r>
          <rPr>
            <sz val="10"/>
            <rFont val="Arial"/>
            <family val="2"/>
          </rPr>
          <t>Mobile/Email matches a DIFFERENT name in LMS/Main file: 'Rahul Das'. Kept original name -- please verify manually (may be a shared/parent number).</t>
        </r>
      </text>
    </comment>
    <comment ref="E1854" authorId="0" shapeId="0" xr:uid="{16EB69EA-68A0-413B-8E52-793C3E5CFE7A}">
      <text>
        <r>
          <rPr>
            <sz val="10"/>
            <rFont val="Arial"/>
            <family val="2"/>
          </rPr>
          <t>Duplicate Mobile Number also found in rows: [1978, 2202]</t>
        </r>
      </text>
    </comment>
    <comment ref="E1855" authorId="0" shapeId="0" xr:uid="{77DCF02A-7814-4B91-B170-7A9B2C3BAC45}">
      <text>
        <r>
          <rPr>
            <sz val="10"/>
            <rFont val="Arial"/>
            <family val="2"/>
          </rPr>
          <t>Duplicate Mobile Number also found in rows: [2001, 2053, 2151, 2311, 2433]</t>
        </r>
      </text>
    </comment>
    <comment ref="A1856" authorId="0" shapeId="0" xr:uid="{5F226AF1-825E-4F0B-A6D6-61B13523D1A6}">
      <text>
        <r>
          <rPr>
            <sz val="10"/>
            <rFont val="Arial"/>
            <family val="2"/>
          </rPr>
          <t>Mobile/Email matches a DIFFERENT name in LMS/Main file: 'Rajasekhar Rayavaram'. Kept original name -- please verify manually (may be a shared/parent number).</t>
        </r>
      </text>
    </comment>
    <comment ref="E1856" authorId="0" shapeId="0" xr:uid="{2CFB679A-59B8-4013-9025-908574BB5E2E}">
      <text>
        <r>
          <rPr>
            <sz val="10"/>
            <rFont val="Arial"/>
            <family val="2"/>
          </rPr>
          <t>Duplicate Mobile Number also found in rows: [1999, 2058]</t>
        </r>
      </text>
    </comment>
    <comment ref="E1858" authorId="0" shapeId="0" xr:uid="{91C7C237-E752-44CF-B08D-370396DED038}">
      <text>
        <r>
          <rPr>
            <sz val="10"/>
            <rFont val="Arial"/>
            <family val="2"/>
          </rPr>
          <t>Duplicate Mobile Number also found in rows: [1383, 1703, 1704, 2008, 2432, 2569, 2708]</t>
        </r>
      </text>
    </comment>
    <comment ref="E1859" authorId="0" shapeId="0" xr:uid="{F7EF8DC7-C756-4D18-B4EA-D46C0BA3A305}">
      <text>
        <r>
          <rPr>
            <sz val="10"/>
            <rFont val="Arial"/>
            <family val="2"/>
          </rPr>
          <t>Duplicate Mobile Number also found in rows: [1831, 2045, 2165]</t>
        </r>
      </text>
    </comment>
    <comment ref="E1863" authorId="0" shapeId="0" xr:uid="{B3816AA8-7EA3-4242-A16E-6A03C7035662}">
      <text>
        <r>
          <rPr>
            <sz val="10"/>
            <rFont val="Arial"/>
            <family val="2"/>
          </rPr>
          <t>Duplicate Mobile Number also found in rows: [1809, 2041]</t>
        </r>
      </text>
    </comment>
    <comment ref="E1864" authorId="0" shapeId="0" xr:uid="{1F42FDFE-2F41-42A6-A240-F231F6AD1097}">
      <text>
        <r>
          <rPr>
            <sz val="10"/>
            <rFont val="Arial"/>
            <family val="2"/>
          </rPr>
          <t>Duplicate Mobile Number also found in rows: [2156, 2254, 2552]</t>
        </r>
      </text>
    </comment>
    <comment ref="A1866" authorId="0" shapeId="0" xr:uid="{D2084BCE-B8E8-4CDB-91B0-D498F16861A0}">
      <text>
        <r>
          <rPr>
            <sz val="10"/>
            <rFont val="Arial"/>
            <family val="2"/>
          </rPr>
          <t>Mobile/Email matches a DIFFERENT name in LMS/Main file: 'Ankit Singh'. Kept original name -- please verify manually (may be a shared/parent number).</t>
        </r>
      </text>
    </comment>
    <comment ref="E1866" authorId="0" shapeId="0" xr:uid="{CC699D5A-8DB3-4D84-BECD-78F74ABBBE10}">
      <text>
        <r>
          <rPr>
            <sz val="10"/>
            <rFont val="Arial"/>
            <family val="2"/>
          </rPr>
          <t>Duplicate Mobile Number also found in rows: [1035, 1260, 1540, 1605, 1753]</t>
        </r>
      </text>
    </comment>
    <comment ref="E1867" authorId="0" shapeId="0" xr:uid="{650EA44C-E5B3-4245-9AE8-410A7DB5CF9B}">
      <text>
        <r>
          <rPr>
            <sz val="10"/>
            <rFont val="Arial"/>
            <family val="2"/>
          </rPr>
          <t>Duplicate Mobile Number also found in rows: [1184, 1366, 1395, 1403, 1557, 1594, 2131]</t>
        </r>
      </text>
    </comment>
    <comment ref="A1870" authorId="0" shapeId="0" xr:uid="{5E3687C6-AD0D-4DF8-85C5-332ED8314652}">
      <text>
        <r>
          <rPr>
            <sz val="10"/>
            <rFont val="Arial"/>
            <family val="2"/>
          </rPr>
          <t>Mobile/Email matches a DIFFERENT name in LMS/Main file: 'Sudha Nayak'. Kept original name -- please verify manually (may be a shared/parent number).</t>
        </r>
      </text>
    </comment>
    <comment ref="E1870" authorId="0" shapeId="0" xr:uid="{1A68B0BE-2422-42E9-885C-3D31B6B512D0}">
      <text>
        <r>
          <rPr>
            <sz val="10"/>
            <rFont val="Arial"/>
            <family val="2"/>
          </rPr>
          <t>Duplicate Mobile Number also found in rows: [1232, 1304, 1503, 1698]</t>
        </r>
      </text>
    </comment>
    <comment ref="E1871" authorId="0" shapeId="0" xr:uid="{F27C819F-F2B9-4893-B62A-5E874E0BA183}">
      <text>
        <r>
          <rPr>
            <sz val="10"/>
            <rFont val="Arial"/>
            <family val="2"/>
          </rPr>
          <t>Duplicate Mobile Number also found in rows: [2085, 2440]</t>
        </r>
      </text>
    </comment>
    <comment ref="E1872" authorId="0" shapeId="0" xr:uid="{E3DD7BBA-7396-479C-B5CC-AD2A89F66CD4}">
      <text>
        <r>
          <rPr>
            <sz val="10"/>
            <rFont val="Arial"/>
            <family val="2"/>
          </rPr>
          <t>Duplicate Mobile Number also found in rows: [1758, 1795, 2015, 2137, 2251]</t>
        </r>
      </text>
    </comment>
    <comment ref="E1873" authorId="0" shapeId="0" xr:uid="{BDD87549-72A1-46B0-9353-80D739CB195D}">
      <text>
        <r>
          <rPr>
            <sz val="10"/>
            <rFont val="Arial"/>
            <family val="2"/>
          </rPr>
          <t>Duplicate Mobile Number also found in rows: [2005, 2134]</t>
        </r>
      </text>
    </comment>
    <comment ref="A1874" authorId="0" shapeId="0" xr:uid="{25FC14EC-2A33-4425-9545-D94E324C5EE6}">
      <text>
        <r>
          <rPr>
            <sz val="10"/>
            <rFont val="Arial"/>
            <family val="2"/>
          </rPr>
          <t>Mobile/Email matches a DIFFERENT name in LMS/Main file: 'Kiran Kompalwar'. Kept original name -- please verify manually (may be a shared/parent number).</t>
        </r>
      </text>
    </comment>
    <comment ref="E1874" authorId="0" shapeId="0" xr:uid="{C884346D-6C4E-4381-B623-AE37F3C54C0B}">
      <text>
        <r>
          <rPr>
            <sz val="10"/>
            <rFont val="Arial"/>
            <family val="2"/>
          </rPr>
          <t>Duplicate Mobile Number also found in rows: [2148]</t>
        </r>
      </text>
    </comment>
    <comment ref="E1875" authorId="0" shapeId="0" xr:uid="{4E141CDC-0B32-4F5D-99F5-53EB4C63F18A}">
      <text>
        <r>
          <rPr>
            <sz val="10"/>
            <rFont val="Arial"/>
            <family val="2"/>
          </rPr>
          <t>Duplicate Mobile Number also found in rows: [1159, 1367, 1520, 1712]</t>
        </r>
      </text>
    </comment>
    <comment ref="E1879" authorId="0" shapeId="0" xr:uid="{0F66C769-DCB2-4E31-8FA7-1FD0557B531E}">
      <text>
        <r>
          <rPr>
            <sz val="10"/>
            <rFont val="Arial"/>
            <family val="2"/>
          </rPr>
          <t>Duplicate Mobile Number also found in rows: [1659, 1913, 2031, 2037, 2159]</t>
        </r>
      </text>
    </comment>
    <comment ref="E1881" authorId="0" shapeId="0" xr:uid="{5DDAED1C-1A8B-4FFD-99B6-042343193A6D}">
      <text>
        <r>
          <rPr>
            <sz val="10"/>
            <rFont val="Arial"/>
            <family val="2"/>
          </rPr>
          <t>Duplicate Mobile Number also found in rows: [1976, 2073]</t>
        </r>
      </text>
    </comment>
    <comment ref="E1882" authorId="0" shapeId="0" xr:uid="{DD258111-176F-472F-8C14-D38E80EDCC96}">
      <text>
        <r>
          <rPr>
            <sz val="10"/>
            <rFont val="Arial"/>
            <family val="2"/>
          </rPr>
          <t>Duplicate Mobile Number also found in rows: [1211, 1215, 1411, 1586, 1612, 1620]</t>
        </r>
      </text>
    </comment>
    <comment ref="A1883" authorId="0" shapeId="0" xr:uid="{AFCF67CA-BC81-4670-9623-52A97EF6AED8}">
      <text>
        <r>
          <rPr>
            <sz val="10"/>
            <rFont val="Arial"/>
            <family val="2"/>
          </rPr>
          <t>Mobile/Email matches a DIFFERENT name in LMS/Main file: 'Ankit Prasad'. Kept original name -- please verify manually (may be a shared/parent number).</t>
        </r>
      </text>
    </comment>
    <comment ref="E1883" authorId="0" shapeId="0" xr:uid="{5BFFFD1B-D6D3-482E-8BEB-97CEF8A67FCD}">
      <text>
        <r>
          <rPr>
            <sz val="10"/>
            <rFont val="Arial"/>
            <family val="2"/>
          </rPr>
          <t>Duplicate Mobile Number also found in rows: [1142, 1166, 1192, 1409, 1415, 1420]</t>
        </r>
      </text>
    </comment>
    <comment ref="A1884" authorId="0" shapeId="0" xr:uid="{7075617A-B1FC-4E58-BB8C-A23D92F2A075}">
      <text>
        <r>
          <rPr>
            <sz val="10"/>
            <rFont val="Arial"/>
            <family val="2"/>
          </rPr>
          <t>Mobile/Email matches a DIFFERENT name in LMS/Main file: 'Jagadesh Salimath'. Kept original name -- please verify manually (may be a shared/parent number).</t>
        </r>
      </text>
    </comment>
    <comment ref="E1884" authorId="0" shapeId="0" xr:uid="{6C4CDAA0-9205-48F4-81F1-98A342058611}">
      <text>
        <r>
          <rPr>
            <sz val="10"/>
            <rFont val="Arial"/>
            <family val="2"/>
          </rPr>
          <t>Duplicate Mobile Number also found in rows: [1149, 1182, 1365, 1529, 1727]</t>
        </r>
      </text>
    </comment>
    <comment ref="E1885" authorId="0" shapeId="0" xr:uid="{7F481278-119C-45E8-9E08-8801159CDF35}">
      <text>
        <r>
          <rPr>
            <sz val="10"/>
            <rFont val="Arial"/>
            <family val="2"/>
          </rPr>
          <t>Duplicate Mobile Number also found in rows: [882, 961, 1124, 1288, 1495, 1694]</t>
        </r>
      </text>
    </comment>
    <comment ref="E1886" authorId="0" shapeId="0" xr:uid="{48851F3A-CA1D-4627-89FD-9ED493E3EA0E}">
      <text>
        <r>
          <rPr>
            <sz val="10"/>
            <rFont val="Arial"/>
            <family val="2"/>
          </rPr>
          <t>Duplicate Mobile Number also found in rows: [1287, 1404, 1509, 1699]</t>
        </r>
      </text>
    </comment>
    <comment ref="A1887" authorId="0" shapeId="0" xr:uid="{068CEC2B-F607-4C93-B748-17EDA6FD84C0}">
      <text>
        <r>
          <rPr>
            <sz val="10"/>
            <rFont val="Arial"/>
            <family val="2"/>
          </rPr>
          <t>Mobile/Email matches a DIFFERENT name in LMS/Main file: 'Anjan Sahu'. Kept original name -- please verify manually (may be a shared/parent number).</t>
        </r>
      </text>
    </comment>
    <comment ref="E1887" authorId="0" shapeId="0" xr:uid="{62EB3C5D-5D1A-4969-9035-CAAD89AF7E63}">
      <text>
        <r>
          <rPr>
            <sz val="10"/>
            <rFont val="Arial"/>
            <family val="2"/>
          </rPr>
          <t>Duplicate Mobile Number also found in rows: [1307, 1600, 1797]</t>
        </r>
      </text>
    </comment>
    <comment ref="E1888" authorId="0" shapeId="0" xr:uid="{AF1A60D7-D0D8-45F1-868B-8897938AB99B}">
      <text>
        <r>
          <rPr>
            <sz val="10"/>
            <rFont val="Arial"/>
            <family val="2"/>
          </rPr>
          <t>Duplicate Mobile Number also found in rows: [1393, 1559, 1726, 1898]</t>
        </r>
      </text>
    </comment>
    <comment ref="A1889" authorId="0" shapeId="0" xr:uid="{3337ED9C-4CD0-47F7-94FD-1B9E87506374}">
      <text>
        <r>
          <rPr>
            <sz val="10"/>
            <rFont val="Arial"/>
            <family val="2"/>
          </rPr>
          <t>Mobile/Email matches a DIFFERENT name in LMS/Main file: 'Sunil Patra'. Kept original name -- please verify manually (may be a shared/parent number).</t>
        </r>
      </text>
    </comment>
    <comment ref="E1889" authorId="0" shapeId="0" xr:uid="{ECA64037-199C-44D1-944B-C772D8C99ACD}">
      <text>
        <r>
          <rPr>
            <sz val="10"/>
            <rFont val="Arial"/>
            <family val="2"/>
          </rPr>
          <t>Duplicate Mobile Number also found in rows: [1355, 1433, 1673]</t>
        </r>
      </text>
    </comment>
    <comment ref="E1890" authorId="0" shapeId="0" xr:uid="{6D619588-7496-427D-8D5D-581BF07F4B84}">
      <text>
        <r>
          <rPr>
            <sz val="10"/>
            <rFont val="Arial"/>
            <family val="2"/>
          </rPr>
          <t>Duplicate Mobile Number also found in rows: [1393, 1559, 1726, 1896]</t>
        </r>
      </text>
    </comment>
    <comment ref="E1893" authorId="0" shapeId="0" xr:uid="{3B759022-6848-4460-BA21-1240D8DB97FA}">
      <text>
        <r>
          <rPr>
            <sz val="10"/>
            <rFont val="Arial"/>
            <family val="2"/>
          </rPr>
          <t>Duplicate Mobile Number also found in rows: [1470, 1558, 1731, 1902]</t>
        </r>
      </text>
    </comment>
    <comment ref="A1894" authorId="0" shapeId="0" xr:uid="{09E3A214-696B-481F-A305-A5EE233EF84B}">
      <text>
        <r>
          <rPr>
            <sz val="10"/>
            <rFont val="Arial"/>
            <family val="2"/>
          </rPr>
          <t>Mobile/Email matches a DIFFERENT name in LMS/Main file: 'Samar Chourasia'. Kept original name -- please verify manually (may be a shared/parent number).</t>
        </r>
      </text>
    </comment>
    <comment ref="E1894" authorId="0" shapeId="0" xr:uid="{5D8562DE-99B4-402E-BE6D-DDD75CDA0205}">
      <text>
        <r>
          <rPr>
            <sz val="10"/>
            <rFont val="Arial"/>
            <family val="2"/>
          </rPr>
          <t>Duplicate Mobile Number also found in rows: [1470, 1558, 1731, 1901]</t>
        </r>
      </text>
    </comment>
    <comment ref="A1895" authorId="0" shapeId="0" xr:uid="{3C67D5FA-F369-4266-87D1-61B7DFAEFE31}">
      <text>
        <r>
          <rPr>
            <sz val="10"/>
            <rFont val="Arial"/>
            <family val="2"/>
          </rPr>
          <t>Mobile/Email matches a DIFFERENT name in LMS/Main file: 'Satyajit Patole'. Kept original name -- please verify manually (may be a shared/parent number).</t>
        </r>
      </text>
    </comment>
    <comment ref="E1895" authorId="0" shapeId="0" xr:uid="{257FE3F3-855C-43ED-AB13-97CA48989521}">
      <text>
        <r>
          <rPr>
            <sz val="10"/>
            <rFont val="Arial"/>
            <family val="2"/>
          </rPr>
          <t>Duplicate Mobile Number also found in rows: [1904, 2129, 2256, 2388, 2564]</t>
        </r>
      </text>
    </comment>
    <comment ref="E1896" authorId="0" shapeId="0" xr:uid="{7EEB36A7-BC1F-4516-98EF-CA20FE6F2EC5}">
      <text>
        <r>
          <rPr>
            <sz val="10"/>
            <rFont val="Arial"/>
            <family val="2"/>
          </rPr>
          <t>Duplicate Mobile Number also found in rows: [1903, 2129, 2256, 2388, 2564]</t>
        </r>
      </text>
    </comment>
    <comment ref="A1897" authorId="0" shapeId="0" xr:uid="{6E6FA138-B3EA-4B8A-AADE-242066EEB3CE}">
      <text>
        <r>
          <rPr>
            <sz val="10"/>
            <rFont val="Arial"/>
            <family val="2"/>
          </rPr>
          <t>Mobile/Email matches a DIFFERENT name in LMS/Main file: 'Sukanta Palei'. Kept original name -- please verify manually (may be a shared/parent number).</t>
        </r>
      </text>
    </comment>
    <comment ref="E1897" authorId="0" shapeId="0" xr:uid="{1BB65CE2-BC86-449D-AAAA-D1AB64C7D32C}">
      <text>
        <r>
          <rPr>
            <sz val="10"/>
            <rFont val="Arial"/>
            <family val="2"/>
          </rPr>
          <t>Duplicate Mobile Number also found in rows: [1603, 1654, 1996, 2250, 2566]</t>
        </r>
      </text>
    </comment>
    <comment ref="A1898" authorId="0" shapeId="0" xr:uid="{0491D152-2CB3-482B-B54F-86754AC800B1}">
      <text>
        <r>
          <rPr>
            <sz val="10"/>
            <rFont val="Arial"/>
            <family val="2"/>
          </rPr>
          <t>Mobile/Email matches a DIFFERENT name in LMS/Main file: 'Mohd Parwaiz'. Kept original name -- please verify manually (may be a shared/parent number).</t>
        </r>
      </text>
    </comment>
    <comment ref="E1898" authorId="0" shapeId="0" xr:uid="{7041D54F-3D9B-46A6-823B-A49BED98DB62}">
      <text>
        <r>
          <rPr>
            <sz val="10"/>
            <rFont val="Arial"/>
            <family val="2"/>
          </rPr>
          <t>Duplicate Mobile Number also found in rows: [592, 646, 795, 936, 1067, 1302, 1305, 1416, 1717, 1745, 2013]</t>
        </r>
      </text>
    </comment>
    <comment ref="A1899" authorId="0" shapeId="0" xr:uid="{8CE58D38-B2FE-47D8-A5FC-CD2C0F8B65BA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E1899" authorId="0" shapeId="0" xr:uid="{C9BE583B-CB14-4DFD-8FE9-F61CA4E2CCA7}">
      <text>
        <r>
          <rPr>
            <sz val="10"/>
            <rFont val="Arial"/>
            <family val="2"/>
          </rPr>
          <t>Duplicate Mobile Number also found in rows: [74, 335, 1238, 1242, 1341, 1381, 1510, 1915, 2123, 2132]</t>
        </r>
      </text>
    </comment>
    <comment ref="E1900" authorId="0" shapeId="0" xr:uid="{92131D7E-E417-4157-A4EC-A8A2CB063606}">
      <text>
        <r>
          <rPr>
            <sz val="10"/>
            <rFont val="Arial"/>
            <family val="2"/>
          </rPr>
          <t>Duplicate Mobile Number also found in rows: [1910]</t>
        </r>
      </text>
    </comment>
    <comment ref="E1901" authorId="0" shapeId="0" xr:uid="{387E9A4C-9DA4-4C89-AE83-416BA4B13D23}">
      <text>
        <r>
          <rPr>
            <sz val="10"/>
            <rFont val="Arial"/>
            <family val="2"/>
          </rPr>
          <t>Duplicate Mobile Number also found in rows: [1667, 2192]</t>
        </r>
      </text>
    </comment>
    <comment ref="E1902" authorId="0" shapeId="0" xr:uid="{DA635040-BA0E-4475-B368-B5F18D619BCD}">
      <text>
        <r>
          <rPr>
            <sz val="10"/>
            <rFont val="Arial"/>
            <family val="2"/>
          </rPr>
          <t>Duplicate Mobile Number also found in rows: [1908]</t>
        </r>
      </text>
    </comment>
    <comment ref="A1903" authorId="0" shapeId="0" xr:uid="{546D0A30-BDC9-4B17-AE58-FB88C4B27BE9}">
      <text>
        <r>
          <rPr>
            <sz val="10"/>
            <rFont val="Arial"/>
            <family val="2"/>
          </rPr>
          <t>Mobile/Email matches a DIFFERENT name in LMS/Main file: 'Ameeya Swain'. Kept original name -- please verify manually (may be a shared/parent number).</t>
        </r>
      </text>
    </comment>
    <comment ref="A1904" authorId="0" shapeId="0" xr:uid="{4DF31B55-FFA6-4308-8BB9-43757E26926F}">
      <text>
        <r>
          <rPr>
            <sz val="10"/>
            <rFont val="Arial"/>
            <family val="2"/>
          </rPr>
          <t>Mobile/Email matches a DIFFERENT name in LMS/Main file: 'Piyush Swain'. Kept original name -- please verify manually (may be a shared/parent number).</t>
        </r>
      </text>
    </comment>
    <comment ref="E1904" authorId="0" shapeId="0" xr:uid="{FE642BBC-7DAA-43C5-A10D-8F9AD09FCE55}">
      <text>
        <r>
          <rPr>
            <sz val="10"/>
            <rFont val="Arial"/>
            <family val="2"/>
          </rPr>
          <t>Duplicate Mobile Number also found in rows: [1715, 1729, 1741, 1850, 2044]</t>
        </r>
      </text>
    </comment>
    <comment ref="E1905" authorId="0" shapeId="0" xr:uid="{A46BC28D-7E5D-44AF-AF5D-F3F07020F300}">
      <text>
        <r>
          <rPr>
            <sz val="10"/>
            <rFont val="Arial"/>
            <family val="2"/>
          </rPr>
          <t>Duplicate Mobile Number also found in rows: [1659, 1887, 2031, 2037, 2159]</t>
        </r>
      </text>
    </comment>
    <comment ref="A1907" authorId="0" shapeId="0" xr:uid="{C0C3E686-8D04-4860-9B73-0CF2D17519A6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E1907" authorId="0" shapeId="0" xr:uid="{58D22E72-5880-4FD9-8E3D-ABF91C8410C6}">
      <text>
        <r>
          <rPr>
            <sz val="10"/>
            <rFont val="Arial"/>
            <family val="2"/>
          </rPr>
          <t>Duplicate Mobile Number also found in rows: [74, 335, 1238, 1242, 1341, 1381, 1510, 1907, 2123, 2132]</t>
        </r>
      </text>
    </comment>
    <comment ref="E1908" authorId="0" shapeId="0" xr:uid="{9C848EC6-1720-4FED-8F4F-72995A00F684}">
      <text>
        <r>
          <rPr>
            <sz val="10"/>
            <rFont val="Arial"/>
            <family val="2"/>
          </rPr>
          <t>Duplicate Mobile Number also found in rows: [1646, 1738, 2071]</t>
        </r>
      </text>
    </comment>
    <comment ref="A1909" authorId="0" shapeId="0" xr:uid="{1412CB71-EE04-47A4-A778-D060058C5DB5}">
      <text>
        <r>
          <rPr>
            <sz val="10"/>
            <rFont val="Arial"/>
            <family val="2"/>
          </rPr>
          <t>Mobile/Email matches a DIFFERENT name in LMS/Main file: 'Kiran Sonawane'. Kept original name -- please verify manually (may be a shared/parent number).</t>
        </r>
      </text>
    </comment>
    <comment ref="E1909" authorId="0" shapeId="0" xr:uid="{D27CDD9B-40E0-420C-BB14-6D5720B2C2AE}">
      <text>
        <r>
          <rPr>
            <sz val="10"/>
            <rFont val="Arial"/>
            <family val="2"/>
          </rPr>
          <t>Duplicate Mobile Number also found in rows: [1549, 1561, 2023]</t>
        </r>
      </text>
    </comment>
    <comment ref="E1910" authorId="0" shapeId="0" xr:uid="{9152226E-F8C5-4C1A-908C-972EC18CB94B}">
      <text>
        <r>
          <rPr>
            <sz val="10"/>
            <rFont val="Arial"/>
            <family val="2"/>
          </rPr>
          <t>Duplicate Mobile Number also found in rows: [1525, 1572, 1792]</t>
        </r>
      </text>
    </comment>
    <comment ref="E1911" authorId="0" shapeId="0" xr:uid="{06C8FF58-45B8-456F-9DFE-D20D9A761DB7}">
      <text>
        <r>
          <rPr>
            <sz val="10"/>
            <rFont val="Arial"/>
            <family val="2"/>
          </rPr>
          <t>Duplicate Mobile Number also found in rows: [1524, 1633, 1793, 1849]</t>
        </r>
      </text>
    </comment>
    <comment ref="A1914" authorId="0" shapeId="0" xr:uid="{767E2BEC-8F5B-41D1-8151-CB71D916F678}">
      <text>
        <r>
          <rPr>
            <sz val="10"/>
            <rFont val="Arial"/>
            <family val="2"/>
          </rPr>
          <t>Mobile/Email matches a DIFFERENT name in LMS/Main file: 'Adamya Agrawal'. Kept original name -- please verify manually (may be a shared/parent number).</t>
        </r>
      </text>
    </comment>
    <comment ref="E1914" authorId="0" shapeId="0" xr:uid="{33B6629A-CE14-4A57-9946-77F1F131DCB0}">
      <text>
        <r>
          <rPr>
            <sz val="10"/>
            <rFont val="Arial"/>
            <family val="2"/>
          </rPr>
          <t>Duplicate Mobile Number also found in rows: [900, 1020, 1177, 1178, 1179, 1369, 1747]</t>
        </r>
      </text>
    </comment>
    <comment ref="A1915" authorId="0" shapeId="0" xr:uid="{0A418614-6BFC-445C-A08D-951181137CA8}">
      <text>
        <r>
          <rPr>
            <sz val="10"/>
            <rFont val="Arial"/>
            <family val="2"/>
          </rPr>
          <t>Mobile/Email matches a DIFFERENT name in LMS/Main file: 'Shivakumar Mv'. Kept original name -- please verify manually (may be a shared/parent number).</t>
        </r>
      </text>
    </comment>
    <comment ref="E1915" authorId="0" shapeId="0" xr:uid="{F4CFBD97-0B7C-4AA3-B41E-AB1BBA01E375}">
      <text>
        <r>
          <rPr>
            <sz val="10"/>
            <rFont val="Arial"/>
            <family val="2"/>
          </rPr>
          <t>Duplicate Mobile Number also found in rows: [931, 1127, 1370, 1534, 1724]</t>
        </r>
      </text>
    </comment>
    <comment ref="E1916" authorId="0" shapeId="0" xr:uid="{939C823E-FA83-4438-A3C5-F84187F7E18F}">
      <text>
        <r>
          <rPr>
            <sz val="10"/>
            <rFont val="Arial"/>
            <family val="2"/>
          </rPr>
          <t>Duplicate Mobile Number also found in rows: [1702]</t>
        </r>
      </text>
    </comment>
    <comment ref="E1917" authorId="0" shapeId="0" xr:uid="{C047380E-3E07-41E3-9D65-C829C2300C58}">
      <text>
        <r>
          <rPr>
            <sz val="10"/>
            <rFont val="Arial"/>
            <family val="2"/>
          </rPr>
          <t>Duplicate Mobile Number also found in rows: [1765, 1806]</t>
        </r>
      </text>
    </comment>
    <comment ref="E1920" authorId="0" shapeId="0" xr:uid="{9F53F456-D87C-411E-8891-11D04ABE6F20}">
      <text>
        <r>
          <rPr>
            <sz val="10"/>
            <rFont val="Arial"/>
            <family val="2"/>
          </rPr>
          <t>Duplicate Mobile Number also found in rows: [64, 75, 243, 446, 533, 690, 815, 984, 1129, 1445, 1763]</t>
        </r>
      </text>
    </comment>
    <comment ref="E1921" authorId="0" shapeId="0" xr:uid="{CC2B8AE7-4DB4-4E68-9C55-C5BE21CF0D76}">
      <text>
        <r>
          <rPr>
            <sz val="10"/>
            <rFont val="Arial"/>
            <family val="2"/>
          </rPr>
          <t>Duplicate Mobile Number also found in rows: [1332, 1537, 1547, 1721]</t>
        </r>
      </text>
    </comment>
    <comment ref="A1922" authorId="0" shapeId="0" xr:uid="{F79232E2-F19E-40B9-B64D-C0D36E754B91}">
      <text>
        <r>
          <rPr>
            <sz val="10"/>
            <rFont val="Arial"/>
            <family val="2"/>
          </rPr>
          <t>Mobile/Email matches a DIFFERENT name in LMS/Main file: 'Asman Dash'. Kept original name -- please verify manually (may be a shared/parent number).</t>
        </r>
      </text>
    </comment>
    <comment ref="E1924" authorId="0" shapeId="0" xr:uid="{3863BFE5-5BC7-4553-AD1A-BB923E60935A}">
      <text>
        <r>
          <rPr>
            <sz val="10"/>
            <rFont val="Arial"/>
            <family val="2"/>
          </rPr>
          <t>Duplicate Mobile Number also found in rows: [2276, 2451]</t>
        </r>
      </text>
    </comment>
    <comment ref="A1925" authorId="0" shapeId="0" xr:uid="{5AFF919E-ED31-4BFA-B263-669A1EDBEEF7}">
      <text>
        <r>
          <rPr>
            <sz val="10"/>
            <rFont val="Arial"/>
            <family val="2"/>
          </rPr>
          <t>Mobile/Email matches a DIFFERENT name in LMS/Main file: 'Amlan Rout'. Kept original name -- please verify manually (may be a shared/parent number).</t>
        </r>
      </text>
    </comment>
    <comment ref="E1925" authorId="0" shapeId="0" xr:uid="{115D3DC6-8332-4D78-A7FF-DBB593426845}">
      <text>
        <r>
          <rPr>
            <sz val="10"/>
            <rFont val="Arial"/>
            <family val="2"/>
          </rPr>
          <t>Duplicate Mobile Number also found in rows: [2150, 2313, 2455, 2730]</t>
        </r>
      </text>
    </comment>
    <comment ref="E1926" authorId="0" shapeId="0" xr:uid="{B614A626-10EF-4D4D-BC75-5B4E365A77DA}">
      <text>
        <r>
          <rPr>
            <sz val="10"/>
            <rFont val="Arial"/>
            <family val="2"/>
          </rPr>
          <t>Duplicate Mobile Number also found in rows: [2142]</t>
        </r>
      </text>
    </comment>
    <comment ref="A1927" authorId="0" shapeId="0" xr:uid="{2CC84CB6-5DA2-4071-A92B-3A28E9317B8D}">
      <text>
        <r>
          <rPr>
            <sz val="10"/>
            <rFont val="Arial"/>
            <family val="2"/>
          </rPr>
          <t>Mobile/Email matches a DIFFERENT name in LMS/Main file: 'K N S Rao'. Kept original name -- please verify manually (may be a shared/parent number).</t>
        </r>
      </text>
    </comment>
    <comment ref="E1927" authorId="0" shapeId="0" xr:uid="{2F4FD421-68D6-4528-9D0B-73AE6D7F4232}">
      <text>
        <r>
          <rPr>
            <sz val="10"/>
            <rFont val="Arial"/>
            <family val="2"/>
          </rPr>
          <t>Duplicate Mobile Number also found in rows: [1579, 1814]</t>
        </r>
      </text>
    </comment>
    <comment ref="A1929" authorId="0" shapeId="0" xr:uid="{ED6EED27-3629-4C2F-A8A4-BFF3EDC1E1E5}">
      <text>
        <r>
          <rPr>
            <sz val="10"/>
            <rFont val="Arial"/>
            <family val="2"/>
          </rPr>
          <t>Mobile/Email matches a DIFFERENT name in LMS/Main file: 'Rutuja Chavan'. Kept original name -- please verify manually (may be a shared/parent number).</t>
        </r>
      </text>
    </comment>
    <comment ref="E1929" authorId="0" shapeId="0" xr:uid="{9BAF8302-2003-4D90-9B05-D22980C86296}">
      <text>
        <r>
          <rPr>
            <sz val="10"/>
            <rFont val="Arial"/>
            <family val="2"/>
          </rPr>
          <t>Duplicate Mobile Number also found in rows: [1777, 1945, 1948, 1951]</t>
        </r>
      </text>
    </comment>
    <comment ref="A1930" authorId="0" shapeId="0" xr:uid="{8B0DC03B-6C3F-43CE-961A-C67C2D5B7372}">
      <text>
        <r>
          <rPr>
            <sz val="10"/>
            <rFont val="Arial"/>
            <family val="2"/>
          </rPr>
          <t>Mobile/Email matches a DIFFERENT name in LMS/Main file: 'Prashant Soni'. Kept original name -- please verify manually (may be a shared/parent number).</t>
        </r>
      </text>
    </comment>
    <comment ref="E1930" authorId="0" shapeId="0" xr:uid="{F8164077-CB94-42C0-A1DC-CC3633DF79FA}">
      <text>
        <r>
          <rPr>
            <sz val="10"/>
            <rFont val="Arial"/>
            <family val="2"/>
          </rPr>
          <t>Duplicate Mobile Number also found in rows: [2103, 2163, 2384, 2769, 3574, 3802]</t>
        </r>
      </text>
    </comment>
    <comment ref="A1931" authorId="0" shapeId="0" xr:uid="{4D8E181A-DA88-4039-B31B-72200E0AF805}">
      <text>
        <r>
          <rPr>
            <sz val="10"/>
            <rFont val="Arial"/>
            <family val="2"/>
          </rPr>
          <t>Mobile/Email matches a DIFFERENT name in LMS/Main file: 'Pragnya Rout'. Kept original name -- please verify manually (may be a shared/parent number).</t>
        </r>
      </text>
    </comment>
    <comment ref="E1931" authorId="0" shapeId="0" xr:uid="{2B5F2843-A56E-447F-9E01-80CA300F88FC}">
      <text>
        <r>
          <rPr>
            <sz val="10"/>
            <rFont val="Arial"/>
            <family val="2"/>
          </rPr>
          <t>Duplicate Mobile Number also found in rows: [1752, 2080, 2212]</t>
        </r>
      </text>
    </comment>
    <comment ref="E1932" authorId="0" shapeId="0" xr:uid="{AF68EF12-F16E-4126-B49F-2DEE0EDDCF4B}">
      <text>
        <r>
          <rPr>
            <sz val="10"/>
            <rFont val="Arial"/>
            <family val="2"/>
          </rPr>
          <t>Duplicate Mobile Number also found in rows: [2066, 2084, 2990]</t>
        </r>
      </text>
    </comment>
    <comment ref="A1933" authorId="0" shapeId="0" xr:uid="{75E5CC8B-AD7E-4F13-9AA4-FC0BDCE60A11}">
      <text>
        <r>
          <rPr>
            <sz val="10"/>
            <rFont val="Arial"/>
            <family val="2"/>
          </rPr>
          <t>Mobile/Email matches a DIFFERENT name in LMS/Main file: 'Monalisha Jena'. Kept original name -- please verify manually (may be a shared/parent number).</t>
        </r>
      </text>
    </comment>
    <comment ref="E1933" authorId="0" shapeId="0" xr:uid="{EA2DBFE6-3981-49D5-8465-9A93C971409E}">
      <text>
        <r>
          <rPr>
            <sz val="10"/>
            <rFont val="Arial"/>
            <family val="2"/>
          </rPr>
          <t>Duplicate Mobile Number also found in rows: [386, 823, 1342]</t>
        </r>
      </text>
    </comment>
    <comment ref="E1935" authorId="0" shapeId="0" xr:uid="{BC7D8135-628B-4CF8-8314-A05C3AC7EF49}">
      <text>
        <r>
          <rPr>
            <sz val="10"/>
            <rFont val="Arial"/>
            <family val="2"/>
          </rPr>
          <t>Duplicate Mobile Number also found in rows: [1749, 1852, 1950]</t>
        </r>
      </text>
    </comment>
    <comment ref="E1936" authorId="0" shapeId="0" xr:uid="{0C77640D-62DD-4ADA-AFCC-2361E759F1DE}">
      <text>
        <r>
          <rPr>
            <sz val="10"/>
            <rFont val="Arial"/>
            <family val="2"/>
          </rPr>
          <t>Duplicate Mobile Number also found in rows: [2035, 2284]</t>
        </r>
      </text>
    </comment>
    <comment ref="A1937" authorId="0" shapeId="0" xr:uid="{73CC3962-AC26-48C0-94E3-5A99EDA92B76}">
      <text>
        <r>
          <rPr>
            <sz val="10"/>
            <rFont val="Arial"/>
            <family val="2"/>
          </rPr>
          <t>Mobile/Email matches a DIFFERENT name in LMS/Main file: 'Rutuja Chavan'. Kept original name -- please verify manually (may be a shared/parent number).</t>
        </r>
      </text>
    </comment>
    <comment ref="E1937" authorId="0" shapeId="0" xr:uid="{45CDC411-E8E2-4525-ADC1-E761FEAFAA89}">
      <text>
        <r>
          <rPr>
            <sz val="10"/>
            <rFont val="Arial"/>
            <family val="2"/>
          </rPr>
          <t>Duplicate Mobile Number also found in rows: [1777, 1937, 1948, 1951]</t>
        </r>
      </text>
    </comment>
    <comment ref="A1938" authorId="0" shapeId="0" xr:uid="{7285318F-C8CB-4EE4-A720-38CAD5845F80}">
      <text>
        <r>
          <rPr>
            <sz val="10"/>
            <rFont val="Arial"/>
            <family val="2"/>
          </rPr>
          <t>Mobile/Email matches a DIFFERENT name in LMS/Main file: 'Vishwanatha G'. Kept original name -- please verify manually (may be a shared/parent number).</t>
        </r>
      </text>
    </comment>
    <comment ref="E1938" authorId="0" shapeId="0" xr:uid="{7A655355-72B6-4C28-8E58-269C6A5A9949}">
      <text>
        <r>
          <rPr>
            <sz val="10"/>
            <rFont val="Arial"/>
            <family val="2"/>
          </rPr>
          <t>Duplicate Mobile Number also found in rows: [2026, 2051, 2158, 2292, 2519]</t>
        </r>
      </text>
    </comment>
    <comment ref="A1939" authorId="0" shapeId="0" xr:uid="{02BE77CA-BBA4-4B80-91CB-7395561491BF}">
      <text>
        <r>
          <rPr>
            <sz val="10"/>
            <rFont val="Arial"/>
            <family val="2"/>
          </rPr>
          <t>Mobile/Email matches a DIFFERENT name in LMS/Main file: 'Bala Balaji'. Kept original name -- please verify manually (may be a shared/parent number).</t>
        </r>
      </text>
    </comment>
    <comment ref="E1939" authorId="0" shapeId="0" xr:uid="{45B4EAF1-D33A-47BF-8501-579A9F564704}">
      <text>
        <r>
          <rPr>
            <sz val="10"/>
            <rFont val="Arial"/>
            <family val="2"/>
          </rPr>
          <t>Duplicate Mobile Number also found in rows: [1611]</t>
        </r>
      </text>
    </comment>
    <comment ref="A1940" authorId="0" shapeId="0" xr:uid="{C43B533C-65E7-4D39-B5C1-A98DACD068E7}">
      <text>
        <r>
          <rPr>
            <sz val="10"/>
            <rFont val="Arial"/>
            <family val="2"/>
          </rPr>
          <t>Mobile/Email matches a DIFFERENT name in LMS/Main file: 'Rutuja Chavan'. Kept original name -- please verify manually (may be a shared/parent number).</t>
        </r>
      </text>
    </comment>
    <comment ref="E1940" authorId="0" shapeId="0" xr:uid="{D69E34DC-AFD7-451D-B8B2-9BCA83B6E5E3}">
      <text>
        <r>
          <rPr>
            <sz val="10"/>
            <rFont val="Arial"/>
            <family val="2"/>
          </rPr>
          <t>Duplicate Mobile Number also found in rows: [1777, 1937, 1945, 1951]</t>
        </r>
      </text>
    </comment>
    <comment ref="E1941" authorId="0" shapeId="0" xr:uid="{4A2A68FA-B482-4B43-8960-09E546D747CA}">
      <text>
        <r>
          <rPr>
            <sz val="10"/>
            <rFont val="Arial"/>
            <family val="2"/>
          </rPr>
          <t>Duplicate Mobile Number also found in rows: [1768, 1832, 1966, 2106, 2244]</t>
        </r>
      </text>
    </comment>
    <comment ref="E1942" authorId="0" shapeId="0" xr:uid="{BE35AE76-FFED-4076-BFF5-FC3F6C1D82D6}">
      <text>
        <r>
          <rPr>
            <sz val="10"/>
            <rFont val="Arial"/>
            <family val="2"/>
          </rPr>
          <t>Duplicate Mobile Number also found in rows: [1749, 1852, 1943]</t>
        </r>
      </text>
    </comment>
    <comment ref="A1943" authorId="0" shapeId="0" xr:uid="{322E47BE-F9B5-4895-9270-BFD209A92C32}">
      <text>
        <r>
          <rPr>
            <sz val="10"/>
            <rFont val="Arial"/>
            <family val="2"/>
          </rPr>
          <t>Mobile/Email matches a DIFFERENT name in LMS/Main file: 'Rutuja Chavan'. Kept original name -- please verify manually (may be a shared/parent number).</t>
        </r>
      </text>
    </comment>
    <comment ref="E1943" authorId="0" shapeId="0" xr:uid="{1C561584-7F7B-4259-9DC2-EC578C5C5555}">
      <text>
        <r>
          <rPr>
            <sz val="10"/>
            <rFont val="Arial"/>
            <family val="2"/>
          </rPr>
          <t>Duplicate Mobile Number also found in rows: [1777, 1937, 1945, 1948]</t>
        </r>
      </text>
    </comment>
    <comment ref="A1944" authorId="0" shapeId="0" xr:uid="{2F3FB71C-0898-4A8E-835B-BB517A03EECD}">
      <text>
        <r>
          <rPr>
            <sz val="10"/>
            <rFont val="Arial"/>
            <family val="2"/>
          </rPr>
          <t>Mobile/Email matches a DIFFERENT name in LMS/Main file: 'Salony Patra'. Kept original name -- please verify manually (may be a shared/parent number).</t>
        </r>
      </text>
    </comment>
    <comment ref="E1944" authorId="0" shapeId="0" xr:uid="{65E03337-EB0A-4E0E-A22A-63A018B4CD45}">
      <text>
        <r>
          <rPr>
            <sz val="10"/>
            <rFont val="Arial"/>
            <family val="2"/>
          </rPr>
          <t>Duplicate Mobile Number also found in rows: [1098, 1329, 1550, 1788, 1790]</t>
        </r>
      </text>
    </comment>
    <comment ref="E1945" authorId="0" shapeId="0" xr:uid="{2565815D-205F-4298-A38E-128F9EFB3358}">
      <text>
        <r>
          <rPr>
            <sz val="10"/>
            <rFont val="Arial"/>
            <family val="2"/>
          </rPr>
          <t>Duplicate Mobile Number also found in rows: [1784, 1857, 2030, 2235]</t>
        </r>
      </text>
    </comment>
    <comment ref="A1946" authorId="0" shapeId="0" xr:uid="{C23CA9C8-120A-487F-A85D-25BF2F5DF7C1}">
      <text>
        <r>
          <rPr>
            <sz val="10"/>
            <rFont val="Arial"/>
            <family val="2"/>
          </rPr>
          <t>Mobile/Email matches a DIFFERENT name in LMS/Main file: 'Suman Bastia'. Kept original name -- please verify manually (may be a shared/parent number).</t>
        </r>
      </text>
    </comment>
    <comment ref="E1946" authorId="0" shapeId="0" xr:uid="{CD89CC45-D8AF-46AF-B350-20D50348589F}">
      <text>
        <r>
          <rPr>
            <sz val="10"/>
            <rFont val="Arial"/>
            <family val="2"/>
          </rPr>
          <t>Duplicate Mobile Number also found in rows: [1591, 1683, 1781, 1956, 2099, 2110]</t>
        </r>
      </text>
    </comment>
    <comment ref="E1947" authorId="0" shapeId="0" xr:uid="{53721870-3004-4993-BBCA-63C58944C4BA}">
      <text>
        <r>
          <rPr>
            <sz val="10"/>
            <rFont val="Arial"/>
            <family val="2"/>
          </rPr>
          <t>Duplicate Mobile Number also found in rows: [2248, 2380, 2594]</t>
        </r>
      </text>
    </comment>
    <comment ref="A1948" authorId="0" shapeId="0" xr:uid="{7432F0DF-848A-4616-A182-9F73B015485E}">
      <text>
        <r>
          <rPr>
            <sz val="10"/>
            <rFont val="Arial"/>
            <family val="2"/>
          </rPr>
          <t>Mobile/Email matches a DIFFERENT name in LMS/Main file: 'Suman Bastia'. Kept original name -- please verify manually (may be a shared/parent number).</t>
        </r>
      </text>
    </comment>
    <comment ref="E1948" authorId="0" shapeId="0" xr:uid="{BC0EEEF3-E3F0-47B1-8C53-15CC142C0D96}">
      <text>
        <r>
          <rPr>
            <sz val="10"/>
            <rFont val="Arial"/>
            <family val="2"/>
          </rPr>
          <t>Duplicate Mobile Number also found in rows: [1591, 1683, 1781, 1954, 2099, 2110]</t>
        </r>
      </text>
    </comment>
    <comment ref="E1950" authorId="0" shapeId="0" xr:uid="{E34D1B10-8168-4EDA-8622-33ACA2AEDB9A}">
      <text>
        <r>
          <rPr>
            <sz val="10"/>
            <rFont val="Arial"/>
            <family val="2"/>
          </rPr>
          <t>Duplicate Mobile Number also found in rows: [1597, 1805]</t>
        </r>
      </text>
    </comment>
    <comment ref="A1951" authorId="0" shapeId="0" xr:uid="{A6789450-679D-4113-9CFD-532579E3E873}">
      <text>
        <r>
          <rPr>
            <sz val="10"/>
            <rFont val="Arial"/>
            <family val="2"/>
          </rPr>
          <t>Mobile/Email matches a DIFFERENT name in LMS/Main file: 'Jampalla Kumar'. Kept original name -- please verify manually (may be a shared/parent number).</t>
        </r>
      </text>
    </comment>
    <comment ref="E1951" authorId="0" shapeId="0" xr:uid="{056B1F5A-3D20-4495-8FC4-AB70A8422C54}">
      <text>
        <r>
          <rPr>
            <sz val="10"/>
            <rFont val="Arial"/>
            <family val="2"/>
          </rPr>
          <t>Duplicate Mobile Number also found in rows: [1054, 1296, 1507, 1670]</t>
        </r>
      </text>
    </comment>
    <comment ref="E1952" authorId="0" shapeId="0" xr:uid="{B34C2D2E-6A56-4999-9BFE-A88C3DBA6588}">
      <text>
        <r>
          <rPr>
            <sz val="10"/>
            <rFont val="Arial"/>
            <family val="2"/>
          </rPr>
          <t>Duplicate Mobile Number also found in rows: [1615, 1632, 1803, 1817]</t>
        </r>
      </text>
    </comment>
    <comment ref="E1953" authorId="0" shapeId="0" xr:uid="{3BD97162-59BF-44B9-8971-2D32A60FC916}">
      <text>
        <r>
          <rPr>
            <sz val="10"/>
            <rFont val="Arial"/>
            <family val="2"/>
          </rPr>
          <t>Duplicate Mobile Number also found in rows: [1606, 1608, 2638]</t>
        </r>
      </text>
    </comment>
    <comment ref="E1955" authorId="0" shapeId="0" xr:uid="{4FBBF3F5-E9AB-4977-8E53-DD0412A237B7}">
      <text>
        <r>
          <rPr>
            <sz val="10"/>
            <rFont val="Arial"/>
            <family val="2"/>
          </rPr>
          <t>Duplicate Mobile Number also found in rows: [2177]</t>
        </r>
      </text>
    </comment>
    <comment ref="E1956" authorId="0" shapeId="0" xr:uid="{6D1FAEAA-9777-4AD8-B16D-24AA8F8DEC25}">
      <text>
        <r>
          <rPr>
            <sz val="10"/>
            <rFont val="Arial"/>
            <family val="2"/>
          </rPr>
          <t>Duplicate Mobile Number also found in rows: [1188, 1378, 1596, 1808, 2096]</t>
        </r>
      </text>
    </comment>
    <comment ref="E1957" authorId="0" shapeId="0" xr:uid="{52D4A9CB-730B-49E3-A368-5D9811667500}">
      <text>
        <r>
          <rPr>
            <sz val="10"/>
            <rFont val="Arial"/>
            <family val="2"/>
          </rPr>
          <t>Duplicate Mobile Number also found in rows: [1050, 1251, 1451, 1663]</t>
        </r>
      </text>
    </comment>
    <comment ref="E1958" authorId="0" shapeId="0" xr:uid="{DCEA0372-1CDD-4C8B-BAA9-E4A70A4D40EE}">
      <text>
        <r>
          <rPr>
            <sz val="10"/>
            <rFont val="Arial"/>
            <family val="2"/>
          </rPr>
          <t>Duplicate Mobile Number also found in rows: [1768, 1832, 1949, 2106, 2244]</t>
        </r>
      </text>
    </comment>
    <comment ref="E1959" authorId="0" shapeId="0" xr:uid="{DC8BA872-32C8-4866-8750-C03311F7E9B0}">
      <text>
        <r>
          <rPr>
            <sz val="10"/>
            <rFont val="Arial"/>
            <family val="2"/>
          </rPr>
          <t>Duplicate Mobile Number also found in rows: [1855, 2075]</t>
        </r>
      </text>
    </comment>
    <comment ref="E1960" authorId="0" shapeId="0" xr:uid="{E4057466-5933-46EE-A8BF-A82F22B273AA}">
      <text>
        <r>
          <rPr>
            <sz val="10"/>
            <rFont val="Arial"/>
            <family val="2"/>
          </rPr>
          <t>Duplicate Mobile Number also found in rows: [2059, 2205]</t>
        </r>
      </text>
    </comment>
    <comment ref="E1961" authorId="0" shapeId="0" xr:uid="{8D277909-B429-445B-A8F1-EB06DB82D6C4}">
      <text>
        <r>
          <rPr>
            <sz val="10"/>
            <rFont val="Arial"/>
            <family val="2"/>
          </rPr>
          <t>Duplicate Mobile Number also found in rows: [2029, 2062, 2193, 2372]</t>
        </r>
      </text>
    </comment>
    <comment ref="A1962" authorId="0" shapeId="0" xr:uid="{E81EBBB5-92C2-4BF5-9481-DFA027CE46D7}">
      <text>
        <r>
          <rPr>
            <sz val="10"/>
            <rFont val="Arial"/>
            <family val="2"/>
          </rPr>
          <t>Mobile/Email matches a DIFFERENT name in LMS/Main file: 'Aswini Jena'. Kept original name -- please verify manually (may be a shared/parent number).</t>
        </r>
      </text>
    </comment>
    <comment ref="E1962" authorId="0" shapeId="0" xr:uid="{AF048778-2AB4-4270-9FD9-990A476D2D12}">
      <text>
        <r>
          <rPr>
            <sz val="10"/>
            <rFont val="Arial"/>
            <family val="2"/>
          </rPr>
          <t>Duplicate Mobile Number also found in rows: [1407, 1413, 1418, 1429, 1522, 1535, 1548, 1739, 1740]</t>
        </r>
      </text>
    </comment>
    <comment ref="E1963" authorId="0" shapeId="0" xr:uid="{28E4EEE0-9E9B-44BF-AFB2-EE6D659184AE}">
      <text>
        <r>
          <rPr>
            <sz val="10"/>
            <rFont val="Arial"/>
            <family val="2"/>
          </rPr>
          <t>Duplicate Mobile Number also found in rows: [1984, 1985, 2257]</t>
        </r>
      </text>
    </comment>
    <comment ref="E1964" authorId="0" shapeId="0" xr:uid="{8B5901EB-FB06-419D-BC93-FA4C8E277B6D}">
      <text>
        <r>
          <rPr>
            <sz val="10"/>
            <rFont val="Arial"/>
            <family val="2"/>
          </rPr>
          <t>Duplicate Mobile Number also found in rows: [2082]</t>
        </r>
      </text>
    </comment>
    <comment ref="E1965" authorId="0" shapeId="0" xr:uid="{86EB5FB6-EF63-4879-AC8C-7AB087AB9C8A}">
      <text>
        <r>
          <rPr>
            <sz val="10"/>
            <rFont val="Arial"/>
            <family val="2"/>
          </rPr>
          <t>Duplicate Mobile Number also found in rows: [2052]</t>
        </r>
      </text>
    </comment>
    <comment ref="A1966" authorId="0" shapeId="0" xr:uid="{45E713DE-7D75-485D-ABD2-6938242D5D94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1966" authorId="0" shapeId="0" xr:uid="{DDF32802-AF3E-4C97-AEFD-0DD89A1ECCE8}">
      <text>
        <r>
          <rPr>
            <sz val="10"/>
            <rFont val="Arial"/>
            <family val="2"/>
          </rPr>
          <t>Duplicate Mobile Number also found in rows: [2153, 2252, 2358, 2550, 2718, 3192, 4193, 4323]</t>
        </r>
      </text>
    </comment>
    <comment ref="E1968" authorId="0" shapeId="0" xr:uid="{E2DB9872-F3BD-4C61-A057-F847A942A929}">
      <text>
        <r>
          <rPr>
            <sz val="10"/>
            <rFont val="Arial"/>
            <family val="2"/>
          </rPr>
          <t>Duplicate Mobile Number also found in rows: [1889, 2073]</t>
        </r>
      </text>
    </comment>
    <comment ref="E1969" authorId="0" shapeId="0" xr:uid="{284D69A2-FD1F-40A7-A363-CB656944CFDB}">
      <text>
        <r>
          <rPr>
            <sz val="10"/>
            <rFont val="Arial"/>
            <family val="2"/>
          </rPr>
          <t>Duplicate Mobile Number also found in rows: [1725, 1754]</t>
        </r>
      </text>
    </comment>
    <comment ref="A1970" authorId="0" shapeId="0" xr:uid="{A2A6F43C-025A-488D-BFE8-B38D3192B91B}">
      <text>
        <r>
          <rPr>
            <sz val="10"/>
            <rFont val="Arial"/>
            <family val="2"/>
          </rPr>
          <t>Mobile/Email matches a DIFFERENT name in LMS/Main file: 'Rahul Das'. Kept original name -- please verify manually (may be a shared/parent number).</t>
        </r>
      </text>
    </comment>
    <comment ref="E1970" authorId="0" shapeId="0" xr:uid="{34F60915-0B73-419E-9C4A-98BCA53180BC}">
      <text>
        <r>
          <rPr>
            <sz val="10"/>
            <rFont val="Arial"/>
            <family val="2"/>
          </rPr>
          <t>Duplicate Mobile Number also found in rows: [1862, 2202]</t>
        </r>
      </text>
    </comment>
    <comment ref="E1971" authorId="0" shapeId="0" xr:uid="{BB91D896-0A9E-4D0B-B485-F6BDFED8D14E}">
      <text>
        <r>
          <rPr>
            <sz val="10"/>
            <rFont val="Arial"/>
            <family val="2"/>
          </rPr>
          <t>Duplicate Mobile Number also found in rows: [1501, 1684]</t>
        </r>
      </text>
    </comment>
    <comment ref="E1972" authorId="0" shapeId="0" xr:uid="{EAE012E7-65C9-490D-91C8-BE1AAFF40937}">
      <text>
        <r>
          <rPr>
            <sz val="10"/>
            <rFont val="Arial"/>
            <family val="2"/>
          </rPr>
          <t>Duplicate Mobile Number also found in rows: [1825, 2117, 2286, 2462, 2542]</t>
        </r>
      </text>
    </comment>
    <comment ref="E1973" authorId="0" shapeId="0" xr:uid="{F6BBA11F-9A91-416E-BAC7-F32A2FAD0999}">
      <text>
        <r>
          <rPr>
            <sz val="10"/>
            <rFont val="Arial"/>
            <family val="2"/>
          </rPr>
          <t>Duplicate Mobile Number also found in rows: [1794, 2039, 2116]</t>
        </r>
      </text>
    </comment>
    <comment ref="E1974" authorId="0" shapeId="0" xr:uid="{FAF381AE-4696-40AB-8372-B440AA41838B}">
      <text>
        <r>
          <rPr>
            <sz val="10"/>
            <rFont val="Arial"/>
            <family val="2"/>
          </rPr>
          <t>Duplicate Mobile Number also found in rows: [1034, 1109, 1279, 1478]</t>
        </r>
      </text>
    </comment>
    <comment ref="A1975" authorId="0" shapeId="0" xr:uid="{0D80DD35-5016-46F7-B9DF-B28D1ABAA70D}">
      <text>
        <r>
          <rPr>
            <sz val="10"/>
            <rFont val="Arial"/>
            <family val="2"/>
          </rPr>
          <t>Mobile/Email matches a DIFFERENT name in LMS/Main file: 'Akash B S'. Kept original name -- please verify manually (may be a shared/parent number).</t>
        </r>
      </text>
    </comment>
    <comment ref="E1975" authorId="0" shapeId="0" xr:uid="{52235FA1-C7AE-4432-90E0-84E7FBCC3D5D}">
      <text>
        <r>
          <rPr>
            <sz val="10"/>
            <rFont val="Arial"/>
            <family val="2"/>
          </rPr>
          <t>Duplicate Mobile Number also found in rows: [1743, 1827, 2012, 2108, 2118, 2119, 2261, 2287, 2463, 2543]</t>
        </r>
      </text>
    </comment>
    <comment ref="E1976" authorId="0" shapeId="0" xr:uid="{69DBAF5D-3663-4830-A43A-2D8BD62D92DC}">
      <text>
        <r>
          <rPr>
            <sz val="10"/>
            <rFont val="Arial"/>
            <family val="2"/>
          </rPr>
          <t>Duplicate Mobile Number also found in rows: [1971, 1985, 2257]</t>
        </r>
      </text>
    </comment>
    <comment ref="A1977" authorId="0" shapeId="0" xr:uid="{AA296B3F-5633-449A-8CBB-2D0A7D56B3DA}">
      <text>
        <r>
          <rPr>
            <sz val="10"/>
            <rFont val="Arial"/>
            <family val="2"/>
          </rPr>
          <t>Mobile/Email matches a DIFFERENT name in LMS/Main file: 'Bhavana V'. Kept original name -- please verify manually (may be a shared/parent number).</t>
        </r>
      </text>
    </comment>
    <comment ref="E1977" authorId="0" shapeId="0" xr:uid="{C0821EB1-0CB2-481F-B082-CB680901AB2C}">
      <text>
        <r>
          <rPr>
            <sz val="10"/>
            <rFont val="Arial"/>
            <family val="2"/>
          </rPr>
          <t>Duplicate Mobile Number also found in rows: [1971, 1984, 2257]</t>
        </r>
      </text>
    </comment>
    <comment ref="E1978" authorId="0" shapeId="0" xr:uid="{2B9C7EB5-DB4F-4E13-8D47-19CA4520622B}">
      <text>
        <r>
          <rPr>
            <sz val="10"/>
            <rFont val="Arial"/>
            <family val="2"/>
          </rPr>
          <t>Duplicate Mobile Number also found in rows: [2016]</t>
        </r>
      </text>
    </comment>
    <comment ref="E1979" authorId="0" shapeId="0" xr:uid="{95251804-E571-4D53-8955-B67EEF31EEB8}">
      <text>
        <r>
          <rPr>
            <sz val="10"/>
            <rFont val="Arial"/>
            <family val="2"/>
          </rPr>
          <t>Duplicate Mobile Number also found in rows: [1587, 1692, 1854, 2467]</t>
        </r>
      </text>
    </comment>
    <comment ref="E1980" authorId="0" shapeId="0" xr:uid="{6D694BD3-72DF-4177-AD3A-E93D80104D90}">
      <text>
        <r>
          <rPr>
            <sz val="10"/>
            <rFont val="Arial"/>
            <family val="2"/>
          </rPr>
          <t>Duplicate Mobile Number also found in rows: [1601, 1656, 1823, 2263]</t>
        </r>
      </text>
    </comment>
    <comment ref="E1981" authorId="0" shapeId="0" xr:uid="{A9F42036-2E98-49CC-89F4-FF74F70E6E50}">
      <text>
        <r>
          <rPr>
            <sz val="10"/>
            <rFont val="Arial"/>
            <family val="2"/>
          </rPr>
          <t>Duplicate Mobile Number also found in rows: [1665, 1807]</t>
        </r>
      </text>
    </comment>
    <comment ref="E1982" authorId="0" shapeId="0" xr:uid="{C26050C8-4C43-4655-B641-1C708DAA54C8}">
      <text>
        <r>
          <rPr>
            <sz val="10"/>
            <rFont val="Arial"/>
            <family val="2"/>
          </rPr>
          <t>Duplicate Mobile Number also found in rows: [1783, 1810, 1992]</t>
        </r>
      </text>
    </comment>
    <comment ref="E1983" authorId="0" shapeId="0" xr:uid="{3D0DE3A2-798D-4C35-8E38-3F137A88A2FA}">
      <text>
        <r>
          <rPr>
            <sz val="10"/>
            <rFont val="Arial"/>
            <family val="2"/>
          </rPr>
          <t>Duplicate Mobile Number also found in rows: [1842, 2002, 2121, 2249, 2269]</t>
        </r>
      </text>
    </comment>
    <comment ref="E1984" authorId="0" shapeId="0" xr:uid="{2EAC7E89-8990-4AEC-AA09-925584FBF729}">
      <text>
        <r>
          <rPr>
            <sz val="10"/>
            <rFont val="Arial"/>
            <family val="2"/>
          </rPr>
          <t>Duplicate Mobile Number also found in rows: [1783, 1810, 1990]</t>
        </r>
      </text>
    </comment>
    <comment ref="E1985" authorId="0" shapeId="0" xr:uid="{D06D69DF-7F35-4194-86B9-A7F0AA14167A}">
      <text>
        <r>
          <rPr>
            <sz val="10"/>
            <rFont val="Arial"/>
            <family val="2"/>
          </rPr>
          <t>Duplicate Mobile Number also found in rows: [1668, 1858, 2136, 2563, 2693]</t>
        </r>
      </text>
    </comment>
    <comment ref="E1986" authorId="0" shapeId="0" xr:uid="{3F1D510C-034A-4175-BC7D-7132D78E260A}">
      <text>
        <r>
          <rPr>
            <sz val="10"/>
            <rFont val="Arial"/>
            <family val="2"/>
          </rPr>
          <t>Duplicate Mobile Number also found in rows: [1461, 1498, 1634, 1816]</t>
        </r>
      </text>
    </comment>
    <comment ref="A1987" authorId="0" shapeId="0" xr:uid="{322538D1-1AC4-48DB-8857-097B50075E0E}">
      <text>
        <r>
          <rPr>
            <sz val="10"/>
            <rFont val="Arial"/>
            <family val="2"/>
          </rPr>
          <t>Mobile/Email matches a DIFFERENT name in LMS/Main file: 'Debasis Patra'. Kept original name -- please verify manually (may be a shared/parent number).</t>
        </r>
      </text>
    </comment>
    <comment ref="E1987" authorId="0" shapeId="0" xr:uid="{7B8983D8-8FD9-4235-8E8B-17A515661BFE}">
      <text>
        <r>
          <rPr>
            <sz val="10"/>
            <rFont val="Arial"/>
            <family val="2"/>
          </rPr>
          <t>Duplicate Mobile Number also found in rows: [1328, 1410, 1421, 1544, 1629, 1700, 1840, 2079, 2314]</t>
        </r>
      </text>
    </comment>
    <comment ref="A1988" authorId="0" shapeId="0" xr:uid="{13404038-554A-44C1-A986-438AC493EACD}">
      <text>
        <r>
          <rPr>
            <sz val="10"/>
            <rFont val="Arial"/>
            <family val="2"/>
          </rPr>
          <t>Mobile/Email matches a DIFFERENT name in LMS/Main file: 'Sukanta Palei'. Kept original name -- please verify manually (may be a shared/parent number).</t>
        </r>
      </text>
    </comment>
    <comment ref="E1988" authorId="0" shapeId="0" xr:uid="{D19D99FC-9D1C-4285-969A-CE38A11EE746}">
      <text>
        <r>
          <rPr>
            <sz val="10"/>
            <rFont val="Arial"/>
            <family val="2"/>
          </rPr>
          <t>Duplicate Mobile Number also found in rows: [1603, 1654, 1905, 2250, 2566]</t>
        </r>
      </text>
    </comment>
    <comment ref="E1989" authorId="0" shapeId="0" xr:uid="{D1193E9B-AA7F-48EE-94D3-0DCC50952E32}">
      <text>
        <r>
          <rPr>
            <sz val="10"/>
            <rFont val="Arial"/>
            <family val="2"/>
          </rPr>
          <t>Duplicate Mobile Number also found in rows: [1680]</t>
        </r>
      </text>
    </comment>
    <comment ref="E1990" authorId="0" shapeId="0" xr:uid="{15A5A431-D467-48A9-B3AF-D218293ACC60}">
      <text>
        <r>
          <rPr>
            <sz val="10"/>
            <rFont val="Arial"/>
            <family val="2"/>
          </rPr>
          <t>Duplicate Mobile Number also found in rows: [1764, 1861, 2114]</t>
        </r>
      </text>
    </comment>
    <comment ref="E1991" authorId="0" shapeId="0" xr:uid="{FF2ACF8A-AC53-4F2A-A239-3C2FA093020E}">
      <text>
        <r>
          <rPr>
            <sz val="10"/>
            <rFont val="Arial"/>
            <family val="2"/>
          </rPr>
          <t>Duplicate Mobile Number also found in rows: [1864, 2058]</t>
        </r>
      </text>
    </comment>
    <comment ref="E1992" authorId="0" shapeId="0" xr:uid="{52988E89-2FFC-4CD4-A6C8-77F20A348FED}">
      <text>
        <r>
          <rPr>
            <sz val="10"/>
            <rFont val="Arial"/>
            <family val="2"/>
          </rPr>
          <t>Duplicate Mobile Number also found in rows: [2224, 2487]</t>
        </r>
      </text>
    </comment>
    <comment ref="E1993" authorId="0" shapeId="0" xr:uid="{EF0C46DA-727C-49C0-B085-45079D86BA31}">
      <text>
        <r>
          <rPr>
            <sz val="10"/>
            <rFont val="Arial"/>
            <family val="2"/>
          </rPr>
          <t>Duplicate Mobile Number also found in rows: [1863, 2053, 2151, 2311, 2433]</t>
        </r>
      </text>
    </comment>
    <comment ref="E1994" authorId="0" shapeId="0" xr:uid="{B851335A-0197-4C79-99A8-244889C800FB}">
      <text>
        <r>
          <rPr>
            <sz val="10"/>
            <rFont val="Arial"/>
            <family val="2"/>
          </rPr>
          <t>Duplicate Mobile Number also found in rows: [1842, 1991, 2121, 2249, 2269]</t>
        </r>
      </text>
    </comment>
    <comment ref="E1995" authorId="0" shapeId="0" xr:uid="{7AA177D1-B1C2-42F2-ACC3-E83A6604F9B0}">
      <text>
        <r>
          <rPr>
            <sz val="10"/>
            <rFont val="Arial"/>
            <family val="2"/>
          </rPr>
          <t>Duplicate Mobile Number also found in rows: [2055, 2754]</t>
        </r>
      </text>
    </comment>
    <comment ref="E1996" authorId="0" shapeId="0" xr:uid="{913D13DA-4106-4011-93D6-2C017BFCB7C5}">
      <text>
        <r>
          <rPr>
            <sz val="10"/>
            <rFont val="Arial"/>
            <family val="2"/>
          </rPr>
          <t>Duplicate Mobile Number also found in rows: [2130]</t>
        </r>
      </text>
    </comment>
    <comment ref="E1997" authorId="0" shapeId="0" xr:uid="{59E96786-A7E9-4EE7-AE2F-6661761C021C}">
      <text>
        <r>
          <rPr>
            <sz val="10"/>
            <rFont val="Arial"/>
            <family val="2"/>
          </rPr>
          <t>Duplicate Mobile Number also found in rows: [1881, 2134]</t>
        </r>
      </text>
    </comment>
    <comment ref="E1999" authorId="0" shapeId="0" xr:uid="{296A64F9-5798-42DD-A9B1-7B6F341AAB4F}">
      <text>
        <r>
          <rPr>
            <sz val="10"/>
            <rFont val="Arial"/>
            <family val="2"/>
          </rPr>
          <t>Duplicate Mobile Number also found in rows: [2170, 2297, 2439, 2588]</t>
        </r>
      </text>
    </comment>
    <comment ref="E2000" authorId="0" shapeId="0" xr:uid="{85983B4A-593E-4CF5-9F44-D04B1A54D1D3}">
      <text>
        <r>
          <rPr>
            <sz val="10"/>
            <rFont val="Arial"/>
            <family val="2"/>
          </rPr>
          <t>Duplicate Mobile Number also found in rows: [1383, 1703, 1704, 1866, 2432, 2569, 2708]</t>
        </r>
      </text>
    </comment>
    <comment ref="E2002" authorId="0" shapeId="0" xr:uid="{22CD0858-0B60-4E9C-BAE4-EBED7796722F}">
      <text>
        <r>
          <rPr>
            <sz val="10"/>
            <rFont val="Arial"/>
            <family val="2"/>
          </rPr>
          <t>Duplicate Mobile Number also found in rows: [1320]</t>
        </r>
      </text>
    </comment>
    <comment ref="E2003" authorId="0" shapeId="0" xr:uid="{B541A77C-3B18-48B6-A92B-8F51F3747CB0}">
      <text>
        <r>
          <rPr>
            <sz val="10"/>
            <rFont val="Arial"/>
            <family val="2"/>
          </rPr>
          <t>Duplicate Mobile Number also found in rows: [2095, 2215, 2336]</t>
        </r>
      </text>
    </comment>
    <comment ref="E2004" authorId="0" shapeId="0" xr:uid="{0FBDE62D-10DB-4C73-B239-CEAFCEAAEE0F}">
      <text>
        <r>
          <rPr>
            <sz val="10"/>
            <rFont val="Arial"/>
            <family val="2"/>
          </rPr>
          <t>Duplicate Mobile Number also found in rows: [1743, 1827, 1983, 2108, 2118, 2119, 2261, 2287, 2463, 2543]</t>
        </r>
      </text>
    </comment>
    <comment ref="A2005" authorId="0" shapeId="0" xr:uid="{1D0F2919-CDFC-45D8-81D5-D21FAC34419E}">
      <text>
        <r>
          <rPr>
            <sz val="10"/>
            <rFont val="Arial"/>
            <family val="2"/>
          </rPr>
          <t>Mobile/Email matches a DIFFERENT name in LMS/Main file: 'Mohd Parwaiz'. Kept original name -- please verify manually (may be a shared/parent number).</t>
        </r>
      </text>
    </comment>
    <comment ref="E2005" authorId="0" shapeId="0" xr:uid="{3302D51B-D00A-4582-87CF-59F74D06E815}">
      <text>
        <r>
          <rPr>
            <sz val="10"/>
            <rFont val="Arial"/>
            <family val="2"/>
          </rPr>
          <t>Duplicate Mobile Number also found in rows: [592, 646, 795, 936, 1067, 1302, 1305, 1416, 1717, 1745, 1906]</t>
        </r>
      </text>
    </comment>
    <comment ref="E2007" authorId="0" shapeId="0" xr:uid="{CB393BD7-60EF-4102-99AA-EF01BDE9E83D}">
      <text>
        <r>
          <rPr>
            <sz val="10"/>
            <rFont val="Arial"/>
            <family val="2"/>
          </rPr>
          <t>Duplicate Mobile Number also found in rows: [1758, 1795, 1880, 2137, 2251]</t>
        </r>
      </text>
    </comment>
    <comment ref="E2008" authorId="0" shapeId="0" xr:uid="{BB7AB613-AE17-4FA6-8162-A7EF432471A0}">
      <text>
        <r>
          <rPr>
            <sz val="10"/>
            <rFont val="Arial"/>
            <family val="2"/>
          </rPr>
          <t>Duplicate Mobile Number also found in rows: [1986]</t>
        </r>
      </text>
    </comment>
    <comment ref="E2009" authorId="0" shapeId="0" xr:uid="{5DF11401-5658-4308-A172-8688F3BBE48F}">
      <text>
        <r>
          <rPr>
            <sz val="10"/>
            <rFont val="Arial"/>
            <family val="2"/>
          </rPr>
          <t>Duplicate Mobile Number also found in rows: [926, 1198, 1506, 1645, 1856]</t>
        </r>
      </text>
    </comment>
    <comment ref="E2010" authorId="0" shapeId="0" xr:uid="{451080CE-A85A-40FD-9C5C-B18E3F6247A1}">
      <text>
        <r>
          <rPr>
            <sz val="10"/>
            <rFont val="Arial"/>
            <family val="2"/>
          </rPr>
          <t>Duplicate Mobile Number also found in rows: [2294, 2583]</t>
        </r>
      </text>
    </comment>
    <comment ref="A2011" authorId="0" shapeId="0" xr:uid="{22C130BC-3529-48C4-9BAB-239E61559A50}">
      <text>
        <r>
          <rPr>
            <sz val="10"/>
            <rFont val="Arial"/>
            <family val="2"/>
          </rPr>
          <t>Mobile/Email matches a DIFFERENT name in LMS/Main file: 'Sekhar Patnaik'. Kept original name -- please verify manually (may be a shared/parent number).</t>
        </r>
      </text>
    </comment>
    <comment ref="E2011" authorId="0" shapeId="0" xr:uid="{4B481278-8C71-4FE4-9170-35D28C2B5B08}">
      <text>
        <r>
          <rPr>
            <sz val="10"/>
            <rFont val="Arial"/>
            <family val="2"/>
          </rPr>
          <t>Duplicate Mobile Number also found in rows: [1640, 1756, 2207, 2315, 2435, 2918]</t>
        </r>
      </text>
    </comment>
    <comment ref="E2012" authorId="0" shapeId="0" xr:uid="{C7BF84F3-B54C-458D-9566-15989D5DB41B}">
      <text>
        <r>
          <rPr>
            <sz val="10"/>
            <rFont val="Arial"/>
            <family val="2"/>
          </rPr>
          <t>Duplicate Mobile Number also found in rows: [2091]</t>
        </r>
      </text>
    </comment>
    <comment ref="A2013" authorId="0" shapeId="0" xr:uid="{8AC0E294-A399-439D-8C3C-C69D2BAA0671}">
      <text>
        <r>
          <rPr>
            <sz val="10"/>
            <rFont val="Arial"/>
            <family val="2"/>
          </rPr>
          <t>Mobile/Email matches a DIFFERENT name in LMS/Main file: 'Sandhyarani Mohanty'. Kept original name -- please verify manually (may be a shared/parent number).</t>
        </r>
      </text>
    </comment>
    <comment ref="E2013" authorId="0" shapeId="0" xr:uid="{F587F31B-8070-46CD-92C3-87E2DFFB3A51}">
      <text>
        <r>
          <rPr>
            <sz val="10"/>
            <rFont val="Arial"/>
            <family val="2"/>
          </rPr>
          <t>Duplicate Mobile Number also found in rows: [2149, 2290, 2431, 2662]</t>
        </r>
      </text>
    </comment>
    <comment ref="E2014" authorId="0" shapeId="0" xr:uid="{4592BB63-B564-460B-9A3E-BEADE91F0FF0}">
      <text>
        <r>
          <rPr>
            <sz val="10"/>
            <rFont val="Arial"/>
            <family val="2"/>
          </rPr>
          <t>Duplicate Mobile Number also found in rows: [2334]</t>
        </r>
      </text>
    </comment>
    <comment ref="A2015" authorId="0" shapeId="0" xr:uid="{41BE9D36-A252-4363-995A-F6ECBD1807E3}">
      <text>
        <r>
          <rPr>
            <sz val="10"/>
            <rFont val="Arial"/>
            <family val="2"/>
          </rPr>
          <t>Mobile/Email matches a DIFFERENT name in LMS/Main file: 'Kiran Sonawane'. Kept original name -- please verify manually (may be a shared/parent number).</t>
        </r>
      </text>
    </comment>
    <comment ref="E2015" authorId="0" shapeId="0" xr:uid="{201F89A3-9BFF-49AD-B1A7-BF8871ECF1A5}">
      <text>
        <r>
          <rPr>
            <sz val="10"/>
            <rFont val="Arial"/>
            <family val="2"/>
          </rPr>
          <t>Duplicate Mobile Number also found in rows: [1549, 1561, 1917]</t>
        </r>
      </text>
    </comment>
    <comment ref="A2016" authorId="0" shapeId="0" xr:uid="{65F46072-2340-4A68-BA0F-A180B42C16D7}">
      <text>
        <r>
          <rPr>
            <sz val="10"/>
            <rFont val="Arial"/>
            <family val="2"/>
          </rPr>
          <t>Mobile/Email matches a DIFFERENT name in LMS/Main file: 'Hitesh Mohanta'. Kept original name -- please verify manually (may be a shared/parent number).</t>
        </r>
      </text>
    </comment>
    <comment ref="E2016" authorId="0" shapeId="0" xr:uid="{CD98BDEE-D718-4F95-A8DE-AA2BB77C5034}">
      <text>
        <r>
          <rPr>
            <sz val="10"/>
            <rFont val="Arial"/>
            <family val="2"/>
          </rPr>
          <t>Duplicate Mobile Number also found in rows: [614, 710, 817, 1271, 1272, 1314]</t>
        </r>
      </text>
    </comment>
    <comment ref="A2018" authorId="0" shapeId="0" xr:uid="{8110B047-922B-4C5C-9869-32EB01178675}">
      <text>
        <r>
          <rPr>
            <sz val="10"/>
            <rFont val="Arial"/>
            <family val="2"/>
          </rPr>
          <t>Mobile/Email matches a DIFFERENT name in LMS/Main file: 'Vishwanatha G'. Kept original name -- please verify manually (may be a shared/parent number).</t>
        </r>
      </text>
    </comment>
    <comment ref="E2018" authorId="0" shapeId="0" xr:uid="{C876DD02-9689-4253-BC6B-7D5452A936DC}">
      <text>
        <r>
          <rPr>
            <sz val="10"/>
            <rFont val="Arial"/>
            <family val="2"/>
          </rPr>
          <t>Duplicate Mobile Number also found in rows: [1946, 2051, 2158, 2292, 2519]</t>
        </r>
      </text>
    </comment>
    <comment ref="A2019" authorId="0" shapeId="0" xr:uid="{FFBE9721-3628-40E7-8F53-F197FC86ED67}">
      <text>
        <r>
          <rPr>
            <sz val="10"/>
            <rFont val="Arial"/>
            <family val="2"/>
          </rPr>
          <t>Mobile/Email matches a DIFFERENT name in LMS/Main file: 'B Krishna Reddy'. Kept original name -- please verify manually (may be a shared/parent number).</t>
        </r>
      </text>
    </comment>
    <comment ref="E2019" authorId="0" shapeId="0" xr:uid="{A0C7F38A-E561-4B60-9A8B-1677CE9B990A}">
      <text>
        <r>
          <rPr>
            <sz val="10"/>
            <rFont val="Arial"/>
            <family val="2"/>
          </rPr>
          <t>Duplicate Mobile Number also found in rows: [1801, 2139]</t>
        </r>
      </text>
    </comment>
    <comment ref="A2020" authorId="0" shapeId="0" xr:uid="{148E5D93-7C13-4DDB-AB93-A0772E2ED731}">
      <text>
        <r>
          <rPr>
            <sz val="10"/>
            <rFont val="Arial"/>
            <family val="2"/>
          </rPr>
          <t>Mobile/Email matches a DIFFERENT name in LMS/Main file: 'Rama Panda'. Kept original name -- please verify manually (may be a shared/parent number).</t>
        </r>
      </text>
    </comment>
    <comment ref="E2020" authorId="0" shapeId="0" xr:uid="{B41A9601-CF65-46A9-9FE5-CC6E7B3E0D8D}">
      <text>
        <r>
          <rPr>
            <sz val="10"/>
            <rFont val="Arial"/>
            <family val="2"/>
          </rPr>
          <t>Duplicate Mobile Number also found in rows: [2057, 2147, 2300, 2427, 2551, 2729]</t>
        </r>
      </text>
    </comment>
    <comment ref="E2021" authorId="0" shapeId="0" xr:uid="{82CBF2AA-C99A-404F-AE66-2E4DDC2F0422}">
      <text>
        <r>
          <rPr>
            <sz val="10"/>
            <rFont val="Arial"/>
            <family val="2"/>
          </rPr>
          <t>Duplicate Mobile Number also found in rows: [1969, 2062, 2193, 2372]</t>
        </r>
      </text>
    </comment>
    <comment ref="E2022" authorId="0" shapeId="0" xr:uid="{381B1DE4-5550-479A-8430-34BE84AD6F2C}">
      <text>
        <r>
          <rPr>
            <sz val="10"/>
            <rFont val="Arial"/>
            <family val="2"/>
          </rPr>
          <t>Duplicate Mobile Number also found in rows: [1784, 1857, 1953, 2235]</t>
        </r>
      </text>
    </comment>
    <comment ref="E2023" authorId="0" shapeId="0" xr:uid="{900C0202-0E11-492E-A420-1707FA034D89}">
      <text>
        <r>
          <rPr>
            <sz val="10"/>
            <rFont val="Arial"/>
            <family val="2"/>
          </rPr>
          <t>Duplicate Mobile Number also found in rows: [1659, 1887, 1913, 2037, 2159]</t>
        </r>
      </text>
    </comment>
    <comment ref="A2024" authorId="0" shapeId="0" xr:uid="{59E93FEC-ECBD-42C8-A002-D2EC181FE70D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2024" authorId="0" shapeId="0" xr:uid="{60C2AE82-E1E4-40C2-8CC9-A791DE2936A5}">
      <text>
        <r>
          <rPr>
            <sz val="10"/>
            <rFont val="Arial"/>
            <family val="2"/>
          </rPr>
          <t>Duplicate Mobile Number also found in rows: [2083, 2227, 2301, 2396, 2599, 2882, 2986, 3010]</t>
        </r>
      </text>
    </comment>
    <comment ref="E2025" authorId="0" shapeId="0" xr:uid="{274C7DA0-E519-4FEA-8820-6F9F737EC0E8}">
      <text>
        <r>
          <rPr>
            <sz val="10"/>
            <rFont val="Arial"/>
            <family val="2"/>
          </rPr>
          <t>Duplicate Mobile Number also found in rows: [2104, 2181]</t>
        </r>
      </text>
    </comment>
    <comment ref="E2026" authorId="0" shapeId="0" xr:uid="{EC5F003D-5BF5-4544-B84F-592CDD9CE9B5}">
      <text>
        <r>
          <rPr>
            <sz val="10"/>
            <rFont val="Arial"/>
            <family val="2"/>
          </rPr>
          <t>Duplicate Mobile Number also found in rows: [1769, 2270, 2426, 2582, 2717, 2889, 3493]</t>
        </r>
      </text>
    </comment>
    <comment ref="A2027" authorId="0" shapeId="0" xr:uid="{1E6AF4F1-5BB4-46A8-A189-DB6C8D7A328B}">
      <text>
        <r>
          <rPr>
            <sz val="10"/>
            <rFont val="Arial"/>
            <family val="2"/>
          </rPr>
          <t>Mobile/Email matches a DIFFERENT name in LMS/Main file: 'Raj Birje'. Kept original name -- please verify manually (may be a shared/parent number).</t>
        </r>
      </text>
    </comment>
    <comment ref="E2027" authorId="0" shapeId="0" xr:uid="{1D2AC9ED-8A87-41E2-B0ED-AA0F8E515066}">
      <text>
        <r>
          <rPr>
            <sz val="10"/>
            <rFont val="Arial"/>
            <family val="2"/>
          </rPr>
          <t>Duplicate Mobile Number also found in rows: [1944, 2284]</t>
        </r>
      </text>
    </comment>
    <comment ref="E2028" authorId="0" shapeId="0" xr:uid="{76B34501-0354-49C0-99E3-6682C19F7EC9}">
      <text>
        <r>
          <rPr>
            <sz val="10"/>
            <rFont val="Arial"/>
            <family val="2"/>
          </rPr>
          <t>Duplicate Mobile Number also found in rows: [2157, 2285, 2423]</t>
        </r>
      </text>
    </comment>
    <comment ref="E2029" authorId="0" shapeId="0" xr:uid="{7022FAA9-D4C1-4C8D-9D0B-BB23FC98F73F}">
      <text>
        <r>
          <rPr>
            <sz val="10"/>
            <rFont val="Arial"/>
            <family val="2"/>
          </rPr>
          <t>Duplicate Mobile Number also found in rows: [1659, 1887, 1913, 2031, 2159]</t>
        </r>
      </text>
    </comment>
    <comment ref="E2030" authorId="0" shapeId="0" xr:uid="{B6BEFF47-3455-4345-8711-1543D7FEB169}">
      <text>
        <r>
          <rPr>
            <sz val="10"/>
            <rFont val="Arial"/>
            <family val="2"/>
          </rPr>
          <t>Duplicate Mobile Number also found in rows: [2113, 2243, 2379, 2524]</t>
        </r>
      </text>
    </comment>
    <comment ref="E2031" authorId="0" shapeId="0" xr:uid="{2F91FAF5-64E5-4888-8109-D92F3D058391}">
      <text>
        <r>
          <rPr>
            <sz val="10"/>
            <rFont val="Arial"/>
            <family val="2"/>
          </rPr>
          <t>Duplicate Mobile Number also found in rows: [1794, 1981, 2116]</t>
        </r>
      </text>
    </comment>
    <comment ref="E2033" authorId="0" shapeId="0" xr:uid="{71EE0464-BD71-41B1-8154-BB0B497E28D3}">
      <text>
        <r>
          <rPr>
            <sz val="10"/>
            <rFont val="Arial"/>
            <family val="2"/>
          </rPr>
          <t>Duplicate Mobile Number also found in rows: [1809, 1871]</t>
        </r>
      </text>
    </comment>
    <comment ref="E2035" authorId="0" shapeId="0" xr:uid="{E8825D1A-C275-4532-B85F-FF3B287D4608}">
      <text>
        <r>
          <rPr>
            <sz val="10"/>
            <rFont val="Arial"/>
            <family val="2"/>
          </rPr>
          <t>Duplicate Mobile Number also found in rows: [2067]</t>
        </r>
      </text>
    </comment>
    <comment ref="A2036" authorId="0" shapeId="0" xr:uid="{F3A8F643-56B0-49C3-A05D-A5C912C4CD6B}">
      <text>
        <r>
          <rPr>
            <sz val="10"/>
            <rFont val="Arial"/>
            <family val="2"/>
          </rPr>
          <t>Mobile/Email matches a DIFFERENT name in LMS/Main file: 'Piyush Swain'. Kept original name -- please verify manually (may be a shared/parent number).</t>
        </r>
      </text>
    </comment>
    <comment ref="E2036" authorId="0" shapeId="0" xr:uid="{5E2D6064-26A0-4423-A5EF-6973E9503E99}">
      <text>
        <r>
          <rPr>
            <sz val="10"/>
            <rFont val="Arial"/>
            <family val="2"/>
          </rPr>
          <t>Duplicate Mobile Number also found in rows: [1715, 1729, 1741, 1850, 1912]</t>
        </r>
      </text>
    </comment>
    <comment ref="E2037" authorId="0" shapeId="0" xr:uid="{FAEB8697-9AF8-4ADF-B0E2-7130AADCC450}">
      <text>
        <r>
          <rPr>
            <sz val="10"/>
            <rFont val="Arial"/>
            <family val="2"/>
          </rPr>
          <t>Duplicate Mobile Number also found in rows: [1831, 1867, 2165]</t>
        </r>
      </text>
    </comment>
    <comment ref="E2038" authorId="0" shapeId="0" xr:uid="{2C0E22B6-5D80-4FF9-9D39-2AA93B45E520}">
      <text>
        <r>
          <rPr>
            <sz val="10"/>
            <rFont val="Arial"/>
            <family val="2"/>
          </rPr>
          <t>Duplicate Mobile Number also found in rows: [2154, 2415]</t>
        </r>
      </text>
    </comment>
    <comment ref="E2039" authorId="0" shapeId="0" xr:uid="{C3116227-F2C4-4A31-B232-328801D61649}">
      <text>
        <r>
          <rPr>
            <sz val="10"/>
            <rFont val="Arial"/>
            <family val="2"/>
          </rPr>
          <t>Duplicate Mobile Number also found in rows: [2172, 2383]</t>
        </r>
      </text>
    </comment>
    <comment ref="E2042" authorId="0" shapeId="0" xr:uid="{6B90A35B-2DFB-4853-92D4-FB3FB4C13721}">
      <text>
        <r>
          <rPr>
            <sz val="10"/>
            <rFont val="Arial"/>
            <family val="2"/>
          </rPr>
          <t>Duplicate Mobile Number also found in rows: [2167, 2175, 2362, 2527]</t>
        </r>
      </text>
    </comment>
    <comment ref="A2043" authorId="0" shapeId="0" xr:uid="{896B3C10-157B-47CF-BA48-9469D3660BB7}">
      <text>
        <r>
          <rPr>
            <sz val="10"/>
            <rFont val="Arial"/>
            <family val="2"/>
          </rPr>
          <t>Mobile/Email matches a DIFFERENT name in LMS/Main file: 'Vishwanatha G'. Kept original name -- please verify manually (may be a shared/parent number).</t>
        </r>
      </text>
    </comment>
    <comment ref="E2043" authorId="0" shapeId="0" xr:uid="{824E10A1-05BA-47B9-89A4-A940AC50B890}">
      <text>
        <r>
          <rPr>
            <sz val="10"/>
            <rFont val="Arial"/>
            <family val="2"/>
          </rPr>
          <t>Duplicate Mobile Number also found in rows: [1946, 2026, 2158, 2292, 2519]</t>
        </r>
      </text>
    </comment>
    <comment ref="E2044" authorId="0" shapeId="0" xr:uid="{030E3CDC-E515-4CFA-93FD-CE29881D4DE4}">
      <text>
        <r>
          <rPr>
            <sz val="10"/>
            <rFont val="Arial"/>
            <family val="2"/>
          </rPr>
          <t>Duplicate Mobile Number also found in rows: [1973]</t>
        </r>
      </text>
    </comment>
    <comment ref="E2045" authorId="0" shapeId="0" xr:uid="{C6EC869A-27DD-4636-A4C2-EBB0F68A11A1}">
      <text>
        <r>
          <rPr>
            <sz val="10"/>
            <rFont val="Arial"/>
            <family val="2"/>
          </rPr>
          <t>Duplicate Mobile Number also found in rows: [1863, 2001, 2151, 2311, 2433]</t>
        </r>
      </text>
    </comment>
    <comment ref="E2047" authorId="0" shapeId="0" xr:uid="{03792C2F-532A-43B4-8CF7-6798FE03E6BE}">
      <text>
        <r>
          <rPr>
            <sz val="10"/>
            <rFont val="Arial"/>
            <family val="2"/>
          </rPr>
          <t>Duplicate Mobile Number also found in rows: [2003, 2754]</t>
        </r>
      </text>
    </comment>
    <comment ref="E2048" authorId="0" shapeId="0" xr:uid="{F618D9EB-317F-4362-83A4-0670B58D2A72}">
      <text>
        <r>
          <rPr>
            <sz val="10"/>
            <rFont val="Arial"/>
            <family val="2"/>
          </rPr>
          <t>Duplicate Mobile Number also found in rows: [2402, 2669]</t>
        </r>
      </text>
    </comment>
    <comment ref="A2049" authorId="0" shapeId="0" xr:uid="{E35C655F-6AB3-4056-86C6-852D9DBE9C27}">
      <text>
        <r>
          <rPr>
            <sz val="10"/>
            <rFont val="Arial"/>
            <family val="2"/>
          </rPr>
          <t>Mobile/Email matches a DIFFERENT name in LMS/Main file: 'Rama Panda'. Kept original name -- please verify manually (may be a shared/parent number).</t>
        </r>
      </text>
    </comment>
    <comment ref="E2049" authorId="0" shapeId="0" xr:uid="{9003EA91-1313-4B4A-8E0E-5DB964B8C39F}">
      <text>
        <r>
          <rPr>
            <sz val="10"/>
            <rFont val="Arial"/>
            <family val="2"/>
          </rPr>
          <t>Duplicate Mobile Number also found in rows: [2028, 2147, 2300, 2427, 2551, 2729]</t>
        </r>
      </text>
    </comment>
    <comment ref="E2050" authorId="0" shapeId="0" xr:uid="{D60B6D38-F6B7-4105-922C-28CC722CB66F}">
      <text>
        <r>
          <rPr>
            <sz val="10"/>
            <rFont val="Arial"/>
            <family val="2"/>
          </rPr>
          <t>Duplicate Mobile Number also found in rows: [1864, 1999]</t>
        </r>
      </text>
    </comment>
    <comment ref="A2051" authorId="0" shapeId="0" xr:uid="{86D39EB3-0527-4A0A-9019-36E8C01985B0}">
      <text>
        <r>
          <rPr>
            <sz val="10"/>
            <rFont val="Arial"/>
            <family val="2"/>
          </rPr>
          <t>Mobile/Email matches a DIFFERENT name in LMS/Main file: 'Shrinivas Desai'. Kept original name -- please verify manually (may be a shared/parent number).</t>
        </r>
      </text>
    </comment>
    <comment ref="E2051" authorId="0" shapeId="0" xr:uid="{087CFC72-1375-4D75-9CA4-6242F8A6BAF4}">
      <text>
        <r>
          <rPr>
            <sz val="10"/>
            <rFont val="Arial"/>
            <family val="2"/>
          </rPr>
          <t>Duplicate Mobile Number also found in rows: [1968, 2205]</t>
        </r>
      </text>
    </comment>
    <comment ref="A2052" authorId="0" shapeId="0" xr:uid="{DAF26E1E-C041-4868-A74D-FC12D33429DB}">
      <text>
        <r>
          <rPr>
            <sz val="10"/>
            <rFont val="Arial"/>
            <family val="2"/>
          </rPr>
          <t>Mobile/Email matches a DIFFERENT name in LMS/Main file: 'Sourav Nayak'. Kept original name -- please verify manually (may be a shared/parent number).</t>
        </r>
      </text>
    </comment>
    <comment ref="E2052" authorId="0" shapeId="0" xr:uid="{E10CD876-546E-4780-9E1D-7DD7BD6EC230}">
      <text>
        <r>
          <rPr>
            <sz val="10"/>
            <rFont val="Arial"/>
            <family val="2"/>
          </rPr>
          <t>Duplicate Mobile Number also found in rows: [2141, 2489, 2705, 2761]</t>
        </r>
      </text>
    </comment>
    <comment ref="E2053" authorId="0" shapeId="0" xr:uid="{465D2692-A514-46A1-A78C-6C3082E6DEFC}">
      <text>
        <r>
          <rPr>
            <sz val="10"/>
            <rFont val="Arial"/>
            <family val="2"/>
          </rPr>
          <t>Duplicate Mobile Number also found in rows: [2282, 2421, 2565, 2753, 3022, 3323]</t>
        </r>
      </text>
    </comment>
    <comment ref="E2054" authorId="0" shapeId="0" xr:uid="{DFFB2CA1-4B7C-457C-B19B-75154D9810AE}">
      <text>
        <r>
          <rPr>
            <sz val="10"/>
            <rFont val="Arial"/>
            <family val="2"/>
          </rPr>
          <t>Duplicate Mobile Number also found in rows: [1969, 2029, 2193, 2372]</t>
        </r>
      </text>
    </comment>
    <comment ref="A2055" authorId="0" shapeId="0" xr:uid="{825C9B23-C166-42B5-A35C-D54C6DC744E7}">
      <text>
        <r>
          <rPr>
            <sz val="10"/>
            <rFont val="Arial"/>
            <family val="2"/>
          </rPr>
          <t>Mobile/Email matches a DIFFERENT name in LMS/Main file: 'Sagar Sahu'. Kept original name -- please verify manually (may be a shared/parent number).</t>
        </r>
      </text>
    </comment>
    <comment ref="E2056" authorId="0" shapeId="0" xr:uid="{5B69C5E7-B177-4ECF-8358-AF40461D4FC2}">
      <text>
        <r>
          <rPr>
            <sz val="10"/>
            <rFont val="Arial"/>
            <family val="2"/>
          </rPr>
          <t>Duplicate Mobile Number also found in rows: [2213, 2331, 2545, 2702, 2819]</t>
        </r>
      </text>
    </comment>
    <comment ref="A2058" authorId="0" shapeId="0" xr:uid="{42027702-0E27-4766-8B31-F9D34FFAD497}">
      <text>
        <r>
          <rPr>
            <sz val="10"/>
            <rFont val="Arial"/>
            <family val="2"/>
          </rPr>
          <t>Mobile/Email matches a DIFFERENT name in LMS/Main file: 'Akash Rajagopalan'. Kept original name -- please verify manually (may be a shared/parent number).</t>
        </r>
      </text>
    </comment>
    <comment ref="E2058" authorId="0" shapeId="0" xr:uid="{DC51242B-9A64-4118-A901-B9B87C45DE68}">
      <text>
        <r>
          <rPr>
            <sz val="10"/>
            <rFont val="Arial"/>
            <family val="2"/>
          </rPr>
          <t>Duplicate Mobile Number also found in rows: [1940, 2084, 2990]</t>
        </r>
      </text>
    </comment>
    <comment ref="E2059" authorId="0" shapeId="0" xr:uid="{97990759-CE57-48E7-8F67-11CC707DECEF}">
      <text>
        <r>
          <rPr>
            <sz val="10"/>
            <rFont val="Arial"/>
            <family val="2"/>
          </rPr>
          <t>Duplicate Mobile Number also found in rows: [2043]</t>
        </r>
      </text>
    </comment>
    <comment ref="A2060" authorId="0" shapeId="0" xr:uid="{C635E57F-D17C-4EFA-AC27-50EE0444D783}">
      <text>
        <r>
          <rPr>
            <sz val="10"/>
            <rFont val="Arial"/>
            <family val="2"/>
          </rPr>
          <t>Mobile/Email matches a DIFFERENT name in LMS/Main file: 'Sriram Rattan'. Kept original name -- please verify manually (may be a shared/parent number).</t>
        </r>
      </text>
    </comment>
    <comment ref="E2060" authorId="0" shapeId="0" xr:uid="{83BEDA28-30D7-460E-A023-EF26D5E3C574}">
      <text>
        <r>
          <rPr>
            <sz val="10"/>
            <rFont val="Arial"/>
            <family val="2"/>
          </rPr>
          <t>Duplicate Mobile Number also found in rows: [2069, 2176, 2226, 2231, 2325]</t>
        </r>
      </text>
    </comment>
    <comment ref="A2061" authorId="0" shapeId="0" xr:uid="{6B58174E-5538-424E-9F23-A868BB6C59E4}">
      <text>
        <r>
          <rPr>
            <sz val="10"/>
            <rFont val="Arial"/>
            <family val="2"/>
          </rPr>
          <t>Mobile/Email matches a DIFFERENT name in LMS/Main file: 'Sriram Rattan'. Kept original name -- please verify manually (may be a shared/parent number).</t>
        </r>
      </text>
    </comment>
    <comment ref="E2061" authorId="0" shapeId="0" xr:uid="{0081C876-94E4-4A26-B3C5-52E2E7BCDCB2}">
      <text>
        <r>
          <rPr>
            <sz val="10"/>
            <rFont val="Arial"/>
            <family val="2"/>
          </rPr>
          <t>Duplicate Mobile Number also found in rows: [2068, 2176, 2226, 2231, 2325]</t>
        </r>
      </text>
    </comment>
    <comment ref="E2062" authorId="0" shapeId="0" xr:uid="{D1574A5B-A8B2-4A86-B1F7-14FFF736D26A}">
      <text>
        <r>
          <rPr>
            <sz val="10"/>
            <rFont val="Arial"/>
            <family val="2"/>
          </rPr>
          <t>Duplicate Mobile Number also found in rows: [2076, 2364, 2517]</t>
        </r>
      </text>
    </comment>
    <comment ref="E2063" authorId="0" shapeId="0" xr:uid="{B1DD7E52-F6E2-49DC-BBA6-CB6236529805}">
      <text>
        <r>
          <rPr>
            <sz val="10"/>
            <rFont val="Arial"/>
            <family val="2"/>
          </rPr>
          <t>Duplicate Mobile Number also found in rows: [1646, 1738, 1916]</t>
        </r>
      </text>
    </comment>
    <comment ref="E2065" authorId="0" shapeId="0" xr:uid="{E193BCA4-EABA-4202-8D74-BFB0650DA247}">
      <text>
        <r>
          <rPr>
            <sz val="10"/>
            <rFont val="Arial"/>
            <family val="2"/>
          </rPr>
          <t>Duplicate Mobile Number also found in rows: [1889, 1976]</t>
        </r>
      </text>
    </comment>
    <comment ref="E2067" authorId="0" shapeId="0" xr:uid="{FCC4F1FE-4DED-40ED-8AC5-7C3A4B811239}">
      <text>
        <r>
          <rPr>
            <sz val="10"/>
            <rFont val="Arial"/>
            <family val="2"/>
          </rPr>
          <t>Duplicate Mobile Number also found in rows: [1855, 1967]</t>
        </r>
      </text>
    </comment>
    <comment ref="E2068" authorId="0" shapeId="0" xr:uid="{5543D126-9457-493C-BD8C-04B04F8E7B67}">
      <text>
        <r>
          <rPr>
            <sz val="10"/>
            <rFont val="Arial"/>
            <family val="2"/>
          </rPr>
          <t>Duplicate Mobile Number also found in rows: [2070, 2364, 2517]</t>
        </r>
      </text>
    </comment>
    <comment ref="E2070" authorId="0" shapeId="0" xr:uid="{20FD55CD-3357-47B6-9B0A-89C3E353EACB}">
      <text>
        <r>
          <rPr>
            <sz val="10"/>
            <rFont val="Arial"/>
            <family val="2"/>
          </rPr>
          <t>Duplicate Mobile Number also found in rows: [2275, 2414, 2670, 2728, 3399]</t>
        </r>
      </text>
    </comment>
    <comment ref="E2071" authorId="0" shapeId="0" xr:uid="{9EF92350-2D69-4865-8E71-B750CE30B721}">
      <text>
        <r>
          <rPr>
            <sz val="10"/>
            <rFont val="Arial"/>
            <family val="2"/>
          </rPr>
          <t>Duplicate Mobile Number also found in rows: [1328, 1410, 1421, 1544, 1629, 1700, 1840, 1995, 2314]</t>
        </r>
      </text>
    </comment>
    <comment ref="A2072" authorId="0" shapeId="0" xr:uid="{D4D97F11-0B4D-4AC4-B712-D23E5894056E}">
      <text>
        <r>
          <rPr>
            <sz val="10"/>
            <rFont val="Arial"/>
            <family val="2"/>
          </rPr>
          <t>Mobile/Email matches a DIFFERENT name in LMS/Main file: 'Pragnya Rout'. Kept original name -- please verify manually (may be a shared/parent number).</t>
        </r>
      </text>
    </comment>
    <comment ref="E2072" authorId="0" shapeId="0" xr:uid="{BB909741-27E8-4375-AD2D-87B323F332E3}">
      <text>
        <r>
          <rPr>
            <sz val="10"/>
            <rFont val="Arial"/>
            <family val="2"/>
          </rPr>
          <t>Duplicate Mobile Number also found in rows: [1752, 1939, 2212]</t>
        </r>
      </text>
    </comment>
    <comment ref="E2073" authorId="0" shapeId="0" xr:uid="{5BA7DEE6-D34E-4625-8E05-2CFA954F908B}">
      <text>
        <r>
          <rPr>
            <sz val="10"/>
            <rFont val="Arial"/>
            <family val="2"/>
          </rPr>
          <t>Duplicate Mobile Number also found in rows: [2188, 2304]</t>
        </r>
      </text>
    </comment>
    <comment ref="E2074" authorId="0" shapeId="0" xr:uid="{3A761838-7CBE-4E38-8AB2-45D908D0DDEE}">
      <text>
        <r>
          <rPr>
            <sz val="10"/>
            <rFont val="Arial"/>
            <family val="2"/>
          </rPr>
          <t>Duplicate Mobile Number also found in rows: [1972]</t>
        </r>
      </text>
    </comment>
    <comment ref="A2075" authorId="0" shapeId="0" xr:uid="{7F81EF99-1243-4029-B1DD-BE54465ED97D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2075" authorId="0" shapeId="0" xr:uid="{D95A11EC-E1BB-4DDB-8027-6755FC9B5902}">
      <text>
        <r>
          <rPr>
            <sz val="10"/>
            <rFont val="Arial"/>
            <family val="2"/>
          </rPr>
          <t>Duplicate Mobile Number also found in rows: [2032, 2227, 2301, 2396, 2599, 2882, 2986, 3010]</t>
        </r>
      </text>
    </comment>
    <comment ref="E2076" authorId="0" shapeId="0" xr:uid="{ADAEE223-FA28-41D7-ACF5-24F2268DD647}">
      <text>
        <r>
          <rPr>
            <sz val="10"/>
            <rFont val="Arial"/>
            <family val="2"/>
          </rPr>
          <t>Duplicate Mobile Number also found in rows: [1940, 2066, 2990]</t>
        </r>
      </text>
    </comment>
    <comment ref="E2077" authorId="0" shapeId="0" xr:uid="{320A34AA-46C8-494F-9EF3-EA98F346AF12}">
      <text>
        <r>
          <rPr>
            <sz val="10"/>
            <rFont val="Arial"/>
            <family val="2"/>
          </rPr>
          <t>Duplicate Mobile Number also found in rows: [1879, 2440]</t>
        </r>
      </text>
    </comment>
    <comment ref="E2078" authorId="0" shapeId="0" xr:uid="{7844FE0C-01CD-4671-9A1A-A632BF1229CF}">
      <text>
        <r>
          <rPr>
            <sz val="10"/>
            <rFont val="Arial"/>
            <family val="2"/>
          </rPr>
          <t>Duplicate Mobile Number also found in rows: [1486, 2268, 2445, 2526]</t>
        </r>
      </text>
    </comment>
    <comment ref="E2079" authorId="0" shapeId="0" xr:uid="{6DF4BD2F-0C50-42F1-8EC9-87CB5ACE0354}">
      <text>
        <r>
          <rPr>
            <sz val="10"/>
            <rFont val="Arial"/>
            <family val="2"/>
          </rPr>
          <t>Duplicate Mobile Number also found in rows: [2140, 2242, 2348, 2392, 2518]</t>
        </r>
      </text>
    </comment>
    <comment ref="A2080" authorId="0" shapeId="0" xr:uid="{13E92D13-6B43-49AA-A865-BADA60592E21}">
      <text>
        <r>
          <rPr>
            <sz val="10"/>
            <rFont val="Arial"/>
            <family val="2"/>
          </rPr>
          <t>Mobile/Email matches a DIFFERENT name in LMS/Main file: 'Pritam Bhoi'. Kept original name -- please verify manually (may be a shared/parent number).</t>
        </r>
      </text>
    </comment>
    <comment ref="E2082" authorId="0" shapeId="0" xr:uid="{FB5D8E8B-84A5-49E4-ABDD-0BB1E78A863B}">
      <text>
        <r>
          <rPr>
            <sz val="10"/>
            <rFont val="Arial"/>
            <family val="2"/>
          </rPr>
          <t>Duplicate Mobile Number also found in rows: [2327, 2349, 2403, 2735]</t>
        </r>
      </text>
    </comment>
    <comment ref="E2083" authorId="0" shapeId="0" xr:uid="{8F81A97B-414D-48FE-B241-BDA2441E2260}">
      <text>
        <r>
          <rPr>
            <sz val="10"/>
            <rFont val="Arial"/>
            <family val="2"/>
          </rPr>
          <t>Duplicate Mobile Number also found in rows: [2020]</t>
        </r>
      </text>
    </comment>
    <comment ref="E2087" authorId="0" shapeId="0" xr:uid="{1347FF52-0972-409F-A917-B60182236136}">
      <text>
        <r>
          <rPr>
            <sz val="10"/>
            <rFont val="Arial"/>
            <family val="2"/>
          </rPr>
          <t>Duplicate Mobile Number also found in rows: [2011, 2215, 2336]</t>
        </r>
      </text>
    </comment>
    <comment ref="A2088" authorId="0" shapeId="0" xr:uid="{A27AFDB0-232D-4212-92AA-0C3F08314FE5}">
      <text>
        <r>
          <rPr>
            <sz val="10"/>
            <rFont val="Arial"/>
            <family val="2"/>
          </rPr>
          <t>Mobile/Email matches a DIFFERENT name in LMS/Main file: 'Kantesh Nandihalli'. Kept original name -- please verify manually (may be a shared/parent number).</t>
        </r>
      </text>
    </comment>
    <comment ref="E2088" authorId="0" shapeId="0" xr:uid="{7DF8C870-4F14-4B2C-8654-A4F4581C1520}">
      <text>
        <r>
          <rPr>
            <sz val="10"/>
            <rFont val="Arial"/>
            <family val="2"/>
          </rPr>
          <t>Duplicate Mobile Number also found in rows: [1188, 1378, 1596, 1808, 1964]</t>
        </r>
      </text>
    </comment>
    <comment ref="E2090" authorId="0" shapeId="0" xr:uid="{0ED045CE-30C5-4DF8-9690-4016695FDE78}">
      <text>
        <r>
          <rPr>
            <sz val="10"/>
            <rFont val="Arial"/>
            <family val="2"/>
          </rPr>
          <t>Duplicate Mobile Number also found in rows: [1851, 2525, 2985]</t>
        </r>
      </text>
    </comment>
    <comment ref="A2091" authorId="0" shapeId="0" xr:uid="{1767F534-6DA3-44EE-A198-E10DC0DB2C7A}">
      <text>
        <r>
          <rPr>
            <sz val="10"/>
            <rFont val="Arial"/>
            <family val="2"/>
          </rPr>
          <t>Mobile/Email matches a DIFFERENT name in LMS/Main file: 'Suman Bastia'. Kept original name -- please verify manually (may be a shared/parent number).</t>
        </r>
      </text>
    </comment>
    <comment ref="E2091" authorId="0" shapeId="0" xr:uid="{B0B52C99-0A0E-4630-B6C3-2A06AB6C11EA}">
      <text>
        <r>
          <rPr>
            <sz val="10"/>
            <rFont val="Arial"/>
            <family val="2"/>
          </rPr>
          <t>Duplicate Mobile Number also found in rows: [1591, 1683, 1781, 1954, 1956, 2110]</t>
        </r>
      </text>
    </comment>
    <comment ref="E2093" authorId="0" shapeId="0" xr:uid="{BBDCC1D8-1186-480E-8895-38ED0371E20A}">
      <text>
        <r>
          <rPr>
            <sz val="10"/>
            <rFont val="Arial"/>
            <family val="2"/>
          </rPr>
          <t>Duplicate Mobile Number also found in rows: [1771]</t>
        </r>
      </text>
    </comment>
    <comment ref="A2095" authorId="0" shapeId="0" xr:uid="{B6591263-F8D6-421A-AA90-5156C5B7EAD2}">
      <text>
        <r>
          <rPr>
            <sz val="10"/>
            <rFont val="Arial"/>
            <family val="2"/>
          </rPr>
          <t>Mobile/Email matches a DIFFERENT name in LMS/Main file: 'Prashant Soni'. Kept original name -- please verify manually (may be a shared/parent number).</t>
        </r>
      </text>
    </comment>
    <comment ref="E2095" authorId="0" shapeId="0" xr:uid="{34D20910-E266-4313-A571-78AAE7D3FB80}">
      <text>
        <r>
          <rPr>
            <sz val="10"/>
            <rFont val="Arial"/>
            <family val="2"/>
          </rPr>
          <t>Duplicate Mobile Number also found in rows: [1938, 2163, 2384, 2769, 3574, 3802]</t>
        </r>
      </text>
    </comment>
    <comment ref="E2096" authorId="0" shapeId="0" xr:uid="{F58A7527-2D2B-404F-AEE2-4C89DE29D912}">
      <text>
        <r>
          <rPr>
            <sz val="10"/>
            <rFont val="Arial"/>
            <family val="2"/>
          </rPr>
          <t>Duplicate Mobile Number also found in rows: [2033, 2181]</t>
        </r>
      </text>
    </comment>
    <comment ref="A2097" authorId="0" shapeId="0" xr:uid="{F56B62A0-8787-42EB-A1A2-AB9CAAA545BC}">
      <text>
        <r>
          <rPr>
            <sz val="10"/>
            <rFont val="Arial"/>
            <family val="2"/>
          </rPr>
          <t>Mobile/Email matches a DIFFERENT name in LMS/Main file: 'Piyush Saha'. Kept original name -- please verify manually (may be a shared/parent number).</t>
        </r>
      </text>
    </comment>
    <comment ref="E2097" authorId="0" shapeId="0" xr:uid="{F56CE48B-65E0-4052-9535-997F3A5B4CAA}">
      <text>
        <r>
          <rPr>
            <sz val="10"/>
            <rFont val="Arial"/>
            <family val="2"/>
          </rPr>
          <t>Duplicate Mobile Number also found in rows: [2198, 2317, 2587, 3541]</t>
        </r>
      </text>
    </comment>
    <comment ref="E2098" authorId="0" shapeId="0" xr:uid="{99108404-832B-4483-9716-D22BC3B81293}">
      <text>
        <r>
          <rPr>
            <sz val="10"/>
            <rFont val="Arial"/>
            <family val="2"/>
          </rPr>
          <t>Duplicate Mobile Number also found in rows: [1768, 1832, 1949, 1966, 2244]</t>
        </r>
      </text>
    </comment>
    <comment ref="E2099" authorId="0" shapeId="0" xr:uid="{056BD69B-5956-4D4B-BE11-99297B495580}">
      <text>
        <r>
          <rPr>
            <sz val="10"/>
            <rFont val="Arial"/>
            <family val="2"/>
          </rPr>
          <t>Duplicate Mobile Number also found in rows: [2230]</t>
        </r>
      </text>
    </comment>
    <comment ref="A2100" authorId="0" shapeId="0" xr:uid="{E2AF35A4-452D-4E58-A2BF-3198FFA57A44}">
      <text>
        <r>
          <rPr>
            <sz val="10"/>
            <rFont val="Arial"/>
            <family val="2"/>
          </rPr>
          <t>Mobile/Email matches a DIFFERENT name in LMS/Main file: 'Akash B S'. Kept original name -- please verify manually (may be a shared/parent number).</t>
        </r>
      </text>
    </comment>
    <comment ref="E2100" authorId="0" shapeId="0" xr:uid="{C6F17635-09EA-4311-ACED-73687AE2D49C}">
      <text>
        <r>
          <rPr>
            <sz val="10"/>
            <rFont val="Arial"/>
            <family val="2"/>
          </rPr>
          <t>Duplicate Mobile Number also found in rows: [1743, 1827, 1983, 2012, 2118, 2119, 2261, 2287, 2463, 2543]</t>
        </r>
      </text>
    </comment>
    <comment ref="E2101" authorId="0" shapeId="0" xr:uid="{60E3F46D-5B17-4E78-8ACC-2AB2D247163F}">
      <text>
        <r>
          <rPr>
            <sz val="10"/>
            <rFont val="Arial"/>
            <family val="2"/>
          </rPr>
          <t>Duplicate Mobile Number also found in rows: [2216, 2322, 2497, 2739, 2965]</t>
        </r>
      </text>
    </comment>
    <comment ref="A2102" authorId="0" shapeId="0" xr:uid="{113F8FF7-688C-42CF-ACD6-F281C2F29208}">
      <text>
        <r>
          <rPr>
            <sz val="10"/>
            <rFont val="Arial"/>
            <family val="2"/>
          </rPr>
          <t>Mobile/Email matches a DIFFERENT name in LMS/Main file: 'Suman Bastia'. Kept original name -- please verify manually (may be a shared/parent number).</t>
        </r>
      </text>
    </comment>
    <comment ref="E2102" authorId="0" shapeId="0" xr:uid="{C1FFC9AC-3FCB-481D-AAEB-07F7E94DE9A8}">
      <text>
        <r>
          <rPr>
            <sz val="10"/>
            <rFont val="Arial"/>
            <family val="2"/>
          </rPr>
          <t>Duplicate Mobile Number also found in rows: [1591, 1683, 1781, 1954, 1956, 2099]</t>
        </r>
      </text>
    </comment>
    <comment ref="E2103" authorId="0" shapeId="0" xr:uid="{5C72E61B-7541-4437-8CFE-2B9DF29A03E4}">
      <text>
        <r>
          <rPr>
            <sz val="10"/>
            <rFont val="Arial"/>
            <family val="2"/>
          </rPr>
          <t>Duplicate Mobile Number also found in rows: [2236]</t>
        </r>
      </text>
    </comment>
    <comment ref="E2104" authorId="0" shapeId="0" xr:uid="{8646048F-D044-4B8F-AE21-166534635069}">
      <text>
        <r>
          <rPr>
            <sz val="10"/>
            <rFont val="Arial"/>
            <family val="2"/>
          </rPr>
          <t>Duplicate Mobile Number also found in rows: [2152, 2237, 4152]</t>
        </r>
      </text>
    </comment>
    <comment ref="E2105" authorId="0" shapeId="0" xr:uid="{F512C4CE-A89F-4488-8843-C065EA45F7C9}">
      <text>
        <r>
          <rPr>
            <sz val="10"/>
            <rFont val="Arial"/>
            <family val="2"/>
          </rPr>
          <t>Duplicate Mobile Number also found in rows: [2038, 2243, 2379, 2524]</t>
        </r>
      </text>
    </comment>
    <comment ref="E2106" authorId="0" shapeId="0" xr:uid="{D1430EC4-C212-45DF-8267-B3AEFB324B12}">
      <text>
        <r>
          <rPr>
            <sz val="10"/>
            <rFont val="Arial"/>
            <family val="2"/>
          </rPr>
          <t>Duplicate Mobile Number also found in rows: [1764, 1861, 1998]</t>
        </r>
      </text>
    </comment>
    <comment ref="A2107" authorId="0" shapeId="0" xr:uid="{06087791-748B-4DA8-8E00-2AECBB395639}">
      <text>
        <r>
          <rPr>
            <sz val="10"/>
            <rFont val="Arial"/>
            <family val="2"/>
          </rPr>
          <t>Mobile/Email matches a DIFFERENT name in LMS/Main file: 'Satwik Nayak'. Kept original name -- please verify manually (may be a shared/parent number).</t>
        </r>
      </text>
    </comment>
    <comment ref="E2107" authorId="0" shapeId="0" xr:uid="{BCD9579D-C0F6-4467-9453-5E0009DCA503}">
      <text>
        <r>
          <rPr>
            <sz val="10"/>
            <rFont val="Arial"/>
            <family val="2"/>
          </rPr>
          <t>Duplicate Mobile Number also found in rows: [2127, 2281]</t>
        </r>
      </text>
    </comment>
    <comment ref="E2108" authorId="0" shapeId="0" xr:uid="{D3E216D3-72D4-435A-A7EB-BD7B4E49FA85}">
      <text>
        <r>
          <rPr>
            <sz val="10"/>
            <rFont val="Arial"/>
            <family val="2"/>
          </rPr>
          <t>Duplicate Mobile Number also found in rows: [1794, 1981, 2039]</t>
        </r>
      </text>
    </comment>
    <comment ref="E2109" authorId="0" shapeId="0" xr:uid="{2F208914-37CD-408E-A275-18C7C79BCEFF}">
      <text>
        <r>
          <rPr>
            <sz val="10"/>
            <rFont val="Arial"/>
            <family val="2"/>
          </rPr>
          <t>Duplicate Mobile Number also found in rows: [1825, 1980, 2286, 2462, 2542]</t>
        </r>
      </text>
    </comment>
    <comment ref="E2110" authorId="0" shapeId="0" xr:uid="{05FFAFA2-A822-4D21-98B7-BEA781587D78}">
      <text>
        <r>
          <rPr>
            <sz val="10"/>
            <rFont val="Arial"/>
            <family val="2"/>
          </rPr>
          <t>Duplicate Mobile Number also found in rows: [1743, 1827, 1983, 2012, 2108, 2119, 2261, 2287, 2463, 2543]</t>
        </r>
      </text>
    </comment>
    <comment ref="E2111" authorId="0" shapeId="0" xr:uid="{8C2A3CB2-8AC1-48F6-B542-57975F5F907C}">
      <text>
        <r>
          <rPr>
            <sz val="10"/>
            <rFont val="Arial"/>
            <family val="2"/>
          </rPr>
          <t>Duplicate Mobile Number also found in rows: [1743, 1827, 1983, 2012, 2108, 2118, 2261, 2287, 2463, 2543]</t>
        </r>
      </text>
    </comment>
    <comment ref="A2112" authorId="0" shapeId="0" xr:uid="{B25AB0CB-01B6-40BB-868E-1B23BDAA7CAC}">
      <text>
        <r>
          <rPr>
            <sz val="10"/>
            <rFont val="Arial"/>
            <family val="2"/>
          </rPr>
          <t>Mobile/Email matches a DIFFERENT name in LMS/Main file: 'Nikita Chavda'. Kept original name -- please verify manually (may be a shared/parent number).</t>
        </r>
      </text>
    </comment>
    <comment ref="E2112" authorId="0" shapeId="0" xr:uid="{E7AF165B-F97C-4070-A73D-3CD0F899DE5C}">
      <text>
        <r>
          <rPr>
            <sz val="10"/>
            <rFont val="Arial"/>
            <family val="2"/>
          </rPr>
          <t>Duplicate Mobile Number also found in rows: [2233, 2328, 2404]</t>
        </r>
      </text>
    </comment>
    <comment ref="E2113" authorId="0" shapeId="0" xr:uid="{BED71D68-1944-4CA0-99B8-502211EA0FC3}">
      <text>
        <r>
          <rPr>
            <sz val="10"/>
            <rFont val="Arial"/>
            <family val="2"/>
          </rPr>
          <t>Duplicate Mobile Number also found in rows: [1842, 1991, 2002, 2249, 2269]</t>
        </r>
      </text>
    </comment>
    <comment ref="A2114" authorId="0" shapeId="0" xr:uid="{9952C5CE-32D2-43BA-90EF-4DBCA6842394}">
      <text>
        <r>
          <rPr>
            <sz val="10"/>
            <rFont val="Arial"/>
            <family val="2"/>
          </rPr>
          <t>Mobile/Email matches a DIFFERENT name in LMS/Main file: 'Sanjaya Panda'. Kept original name -- please verify manually (may be a shared/parent number).</t>
        </r>
      </text>
    </comment>
    <comment ref="E2114" authorId="0" shapeId="0" xr:uid="{A3653810-E1DC-457C-9BF6-365C87DA766B}">
      <text>
        <r>
          <rPr>
            <sz val="10"/>
            <rFont val="Arial"/>
            <family val="2"/>
          </rPr>
          <t>Duplicate Mobile Number also found in rows: [2260, 2437, 2982, 2991]</t>
        </r>
      </text>
    </comment>
    <comment ref="A2115" authorId="0" shapeId="0" xr:uid="{29EF0EBB-C218-43FD-9D42-73352DF841F9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E2115" authorId="0" shapeId="0" xr:uid="{CC229B75-D3FF-4D21-AD10-6477E8D8F048}">
      <text>
        <r>
          <rPr>
            <sz val="10"/>
            <rFont val="Arial"/>
            <family val="2"/>
          </rPr>
          <t>Duplicate Mobile Number also found in rows: [74, 335, 1238, 1242, 1341, 1381, 1510, 1907, 1915, 2132]</t>
        </r>
      </text>
    </comment>
    <comment ref="E2116" authorId="0" shapeId="0" xr:uid="{F8AE432A-27EB-46F4-8DBD-F7C0D9676A73}">
      <text>
        <r>
          <rPr>
            <sz val="10"/>
            <rFont val="Arial"/>
            <family val="2"/>
          </rPr>
          <t>Duplicate Mobile Number also found in rows: [2627, 2806, 2916]</t>
        </r>
      </text>
    </comment>
    <comment ref="A2118" authorId="0" shapeId="0" xr:uid="{25AC9A7A-8473-443E-A012-F96C93FC43D2}">
      <text>
        <r>
          <rPr>
            <sz val="10"/>
            <rFont val="Arial"/>
            <family val="2"/>
          </rPr>
          <t>Mobile/Email matches a DIFFERENT name in LMS/Main file: 'Naresh Naresh'. Kept original name -- please verify manually (may be a shared/parent number).</t>
        </r>
      </text>
    </comment>
    <comment ref="E2118" authorId="0" shapeId="0" xr:uid="{E458FC93-B190-4036-81E1-62C49B5604FB}">
      <text>
        <r>
          <rPr>
            <sz val="10"/>
            <rFont val="Arial"/>
            <family val="2"/>
          </rPr>
          <t>Duplicate Mobile Number also found in rows: [129, 444, 920]</t>
        </r>
      </text>
    </comment>
    <comment ref="A2119" authorId="0" shapeId="0" xr:uid="{669364DE-AF9B-4408-9DC0-26ECAEF3798E}">
      <text>
        <r>
          <rPr>
            <sz val="10"/>
            <rFont val="Arial"/>
            <family val="2"/>
          </rPr>
          <t>Mobile/Email matches a DIFFERENT name in LMS/Main file: 'Satwik Nayak'. Kept original name -- please verify manually (may be a shared/parent number).</t>
        </r>
      </text>
    </comment>
    <comment ref="E2119" authorId="0" shapeId="0" xr:uid="{95C6841C-2888-4B61-B599-DB11738CF537}">
      <text>
        <r>
          <rPr>
            <sz val="10"/>
            <rFont val="Arial"/>
            <family val="2"/>
          </rPr>
          <t>Duplicate Mobile Number also found in rows: [2115, 2281]</t>
        </r>
      </text>
    </comment>
    <comment ref="E2120" authorId="0" shapeId="0" xr:uid="{A7AECEE8-AAFB-4BE1-BE76-7E91CA3289D9}">
      <text>
        <r>
          <rPr>
            <sz val="10"/>
            <rFont val="Arial"/>
            <family val="2"/>
          </rPr>
          <t>Duplicate Mobile Number also found in rows: [2220, 2312, 2428, 2576]</t>
        </r>
      </text>
    </comment>
    <comment ref="E2121" authorId="0" shapeId="0" xr:uid="{9F7EA111-835A-4863-8827-4BDE5079CFDC}">
      <text>
        <r>
          <rPr>
            <sz val="10"/>
            <rFont val="Arial"/>
            <family val="2"/>
          </rPr>
          <t>Duplicate Mobile Number also found in rows: [1903, 1904, 2256, 2388, 2564]</t>
        </r>
      </text>
    </comment>
    <comment ref="E2122" authorId="0" shapeId="0" xr:uid="{C7EE6FD5-D306-4ABD-BA3F-0EBDA94A8FB9}">
      <text>
        <r>
          <rPr>
            <sz val="10"/>
            <rFont val="Arial"/>
            <family val="2"/>
          </rPr>
          <t>Duplicate Mobile Number also found in rows: [2004]</t>
        </r>
      </text>
    </comment>
    <comment ref="E2123" authorId="0" shapeId="0" xr:uid="{FC711564-C48D-403A-9129-528A549074F3}">
      <text>
        <r>
          <rPr>
            <sz val="10"/>
            <rFont val="Arial"/>
            <family val="2"/>
          </rPr>
          <t>Duplicate Mobile Number also found in rows: [1184, 1366, 1395, 1403, 1557, 1594, 1875]</t>
        </r>
      </text>
    </comment>
    <comment ref="A2124" authorId="0" shapeId="0" xr:uid="{108CC44C-8299-446C-87EB-C4C876BF471C}">
      <text>
        <r>
          <rPr>
            <sz val="10"/>
            <rFont val="Arial"/>
            <family val="2"/>
          </rPr>
          <t>Mobile/Email matches a DIFFERENT name in LMS/Main file: 'Swayam Pani'. Kept original name -- please verify manually (may be a shared/parent number).</t>
        </r>
      </text>
    </comment>
    <comment ref="E2124" authorId="0" shapeId="0" xr:uid="{AE40CF1F-03E6-4453-B02C-8C308D7D02CC}">
      <text>
        <r>
          <rPr>
            <sz val="10"/>
            <rFont val="Arial"/>
            <family val="2"/>
          </rPr>
          <t>Duplicate Mobile Number also found in rows: [74, 335, 1238, 1242, 1341, 1381, 1510, 1907, 1915, 2123]</t>
        </r>
      </text>
    </comment>
    <comment ref="A2125" authorId="0" shapeId="0" xr:uid="{E4DFC830-72FA-49A8-A942-FED08FC6ADD8}">
      <text>
        <r>
          <rPr>
            <sz val="10"/>
            <rFont val="Arial"/>
            <family val="2"/>
          </rPr>
          <t>Mobile/Email matches a DIFFERENT name in LMS/Main file: 'Sambit Sarangi'. Kept original name -- please verify manually (may be a shared/parent number).</t>
        </r>
      </text>
    </comment>
    <comment ref="E2125" authorId="0" shapeId="0" xr:uid="{99D372DF-9556-42B5-83DC-F3B2D3CACFDD}">
      <text>
        <r>
          <rPr>
            <sz val="10"/>
            <rFont val="Arial"/>
            <family val="2"/>
          </rPr>
          <t>Duplicate Mobile Number also found in rows: [2225, 2345, 2422]</t>
        </r>
      </text>
    </comment>
    <comment ref="E2126" authorId="0" shapeId="0" xr:uid="{9D67DA3B-2CE0-4FD0-8663-CCF0D56CE948}">
      <text>
        <r>
          <rPr>
            <sz val="10"/>
            <rFont val="Arial"/>
            <family val="2"/>
          </rPr>
          <t>Duplicate Mobile Number also found in rows: [1881, 2005]</t>
        </r>
      </text>
    </comment>
    <comment ref="A2127" authorId="0" shapeId="0" xr:uid="{27C92A9F-66B7-4BF6-B9A0-B6F7E2E814D8}">
      <text>
        <r>
          <rPr>
            <sz val="10"/>
            <rFont val="Arial"/>
            <family val="2"/>
          </rPr>
          <t>Mobile/Email matches a DIFFERENT name in LMS/Main file: 'Swapnasarit Mohanty'. Kept original name -- please verify manually (may be a shared/parent number).</t>
        </r>
      </text>
    </comment>
    <comment ref="E2127" authorId="0" shapeId="0" xr:uid="{041C22E5-A5A6-428D-BBD4-D58A756A5A1A}">
      <text>
        <r>
          <rPr>
            <sz val="10"/>
            <rFont val="Arial"/>
            <family val="2"/>
          </rPr>
          <t>Duplicate Mobile Number also found in rows: [875, 1043, 1270, 1273, 1363, 1584, 1599, 1778]</t>
        </r>
      </text>
    </comment>
    <comment ref="E2128" authorId="0" shapeId="0" xr:uid="{C6841801-B2D9-4C21-A708-AA55FA34CA96}">
      <text>
        <r>
          <rPr>
            <sz val="10"/>
            <rFont val="Arial"/>
            <family val="2"/>
          </rPr>
          <t>Duplicate Mobile Number also found in rows: [1668, 1858, 1993, 2563, 2693]</t>
        </r>
      </text>
    </comment>
    <comment ref="E2129" authorId="0" shapeId="0" xr:uid="{2F33648F-B074-4BCD-AFCA-0FB51F63B86B}">
      <text>
        <r>
          <rPr>
            <sz val="10"/>
            <rFont val="Arial"/>
            <family val="2"/>
          </rPr>
          <t>Duplicate Mobile Number also found in rows: [1758, 1795, 1880, 2015, 2251]</t>
        </r>
      </text>
    </comment>
    <comment ref="A2131" authorId="0" shapeId="0" xr:uid="{2DD38E1F-29BA-415C-B14D-AC1329C4859A}">
      <text>
        <r>
          <rPr>
            <sz val="10"/>
            <rFont val="Arial"/>
            <family val="2"/>
          </rPr>
          <t>Mobile/Email matches a DIFFERENT name in LMS/Main file: 'B Krishna Reddy'. Kept original name -- please verify manually (may be a shared/parent number).</t>
        </r>
      </text>
    </comment>
    <comment ref="E2131" authorId="0" shapeId="0" xr:uid="{73B456C8-1E2B-4CFE-AA2A-6E163B2E6ED0}">
      <text>
        <r>
          <rPr>
            <sz val="10"/>
            <rFont val="Arial"/>
            <family val="2"/>
          </rPr>
          <t>Duplicate Mobile Number also found in rows: [1801, 2027]</t>
        </r>
      </text>
    </comment>
    <comment ref="E2132" authorId="0" shapeId="0" xr:uid="{081A9868-2794-4F41-8F80-1E0F9BF837DF}">
      <text>
        <r>
          <rPr>
            <sz val="10"/>
            <rFont val="Arial"/>
            <family val="2"/>
          </rPr>
          <t>Duplicate Mobile Number also found in rows: [2087, 2242, 2348, 2392, 2518]</t>
        </r>
      </text>
    </comment>
    <comment ref="A2133" authorId="0" shapeId="0" xr:uid="{C3EBB664-2DC8-4B80-AD42-C0D486F1D92E}">
      <text>
        <r>
          <rPr>
            <sz val="10"/>
            <rFont val="Arial"/>
            <family val="2"/>
          </rPr>
          <t>Mobile/Email matches a DIFFERENT name in LMS/Main file: 'Sourav Nayak'. Kept original name -- please verify manually (may be a shared/parent number).</t>
        </r>
      </text>
    </comment>
    <comment ref="E2133" authorId="0" shapeId="0" xr:uid="{DB17072A-42C9-4F1E-B885-F6DD07F1BE13}">
      <text>
        <r>
          <rPr>
            <sz val="10"/>
            <rFont val="Arial"/>
            <family val="2"/>
          </rPr>
          <t>Duplicate Mobile Number also found in rows: [2060, 2489, 2705, 2761]</t>
        </r>
      </text>
    </comment>
    <comment ref="E2134" authorId="0" shapeId="0" xr:uid="{F60853FC-623B-4E19-BEED-B0391CC19363}">
      <text>
        <r>
          <rPr>
            <sz val="10"/>
            <rFont val="Arial"/>
            <family val="2"/>
          </rPr>
          <t>Duplicate Mobile Number also found in rows: [1934]</t>
        </r>
      </text>
    </comment>
    <comment ref="E2135" authorId="0" shapeId="0" xr:uid="{AAD92FD3-239F-432D-9FEB-FA571EE6279D}">
      <text>
        <r>
          <rPr>
            <sz val="10"/>
            <rFont val="Arial"/>
            <family val="2"/>
          </rPr>
          <t>Duplicate Mobile Number also found in rows: [2267, 2378, 2485, 2630]</t>
        </r>
      </text>
    </comment>
    <comment ref="E2136" authorId="0" shapeId="0" xr:uid="{85AB5AAE-DDAF-417D-89D0-5F2E0863E4BC}">
      <text>
        <r>
          <rPr>
            <sz val="10"/>
            <rFont val="Arial"/>
            <family val="2"/>
          </rPr>
          <t>Duplicate Mobile Number also found in rows: [2266, 2381, 2488, 2631]</t>
        </r>
      </text>
    </comment>
    <comment ref="E2137" authorId="0" shapeId="0" xr:uid="{95338ED0-AD7E-4A5D-A509-0FDC05DB1290}">
      <text>
        <r>
          <rPr>
            <sz val="10"/>
            <rFont val="Arial"/>
            <family val="2"/>
          </rPr>
          <t>Duplicate Mobile Number also found in rows: [2359, 2732]</t>
        </r>
      </text>
    </comment>
    <comment ref="A2139" authorId="0" shapeId="0" xr:uid="{D1043396-0D0C-4837-973B-A738610E9A7F}">
      <text>
        <r>
          <rPr>
            <sz val="10"/>
            <rFont val="Arial"/>
            <family val="2"/>
          </rPr>
          <t>Mobile/Email matches a DIFFERENT name in LMS/Main file: 'Rama Panda'. Kept original name -- please verify manually (may be a shared/parent number).</t>
        </r>
      </text>
    </comment>
    <comment ref="E2139" authorId="0" shapeId="0" xr:uid="{4C8863C2-E6A3-4E18-B4D4-E7A3DEC2389B}">
      <text>
        <r>
          <rPr>
            <sz val="10"/>
            <rFont val="Arial"/>
            <family val="2"/>
          </rPr>
          <t>Duplicate Mobile Number also found in rows: [2028, 2057, 2300, 2427, 2551, 2729]</t>
        </r>
      </text>
    </comment>
    <comment ref="A2140" authorId="0" shapeId="0" xr:uid="{6114400A-5C1E-424B-BF59-894373241644}">
      <text>
        <r>
          <rPr>
            <sz val="10"/>
            <rFont val="Arial"/>
            <family val="2"/>
          </rPr>
          <t>Mobile/Email matches a DIFFERENT name in LMS/Main file: 'Kiran Kompalwar'. Kept original name -- please verify manually (may be a shared/parent number).</t>
        </r>
      </text>
    </comment>
    <comment ref="E2140" authorId="0" shapeId="0" xr:uid="{99A9DA82-0ABE-482D-BC9E-62D2E11858E4}">
      <text>
        <r>
          <rPr>
            <sz val="10"/>
            <rFont val="Arial"/>
            <family val="2"/>
          </rPr>
          <t>Duplicate Mobile Number also found in rows: [1882]</t>
        </r>
      </text>
    </comment>
    <comment ref="A2141" authorId="0" shapeId="0" xr:uid="{0CCEAE4D-C78E-4107-91C8-7149596762C6}">
      <text>
        <r>
          <rPr>
            <sz val="10"/>
            <rFont val="Arial"/>
            <family val="2"/>
          </rPr>
          <t>Mobile/Email matches a DIFFERENT name in LMS/Main file: 'Sandhyarani Mohanty'. Kept original name -- please verify manually (may be a shared/parent number).</t>
        </r>
      </text>
    </comment>
    <comment ref="E2141" authorId="0" shapeId="0" xr:uid="{2BD6E134-DA02-4678-8A96-8E037F8E4316}">
      <text>
        <r>
          <rPr>
            <sz val="10"/>
            <rFont val="Arial"/>
            <family val="2"/>
          </rPr>
          <t>Duplicate Mobile Number also found in rows: [2021, 2290, 2431, 2662]</t>
        </r>
      </text>
    </comment>
    <comment ref="A2142" authorId="0" shapeId="0" xr:uid="{D46FBEB8-8FC5-4306-9935-6C7B284E9F36}">
      <text>
        <r>
          <rPr>
            <sz val="10"/>
            <rFont val="Arial"/>
            <family val="2"/>
          </rPr>
          <t>Mobile/Email matches a DIFFERENT name in LMS/Main file: 'Amlan Rout'. Kept original name -- please verify manually (may be a shared/parent number).</t>
        </r>
      </text>
    </comment>
    <comment ref="E2142" authorId="0" shapeId="0" xr:uid="{F91DAD95-A2BD-4FCA-906C-8EA450140167}">
      <text>
        <r>
          <rPr>
            <sz val="10"/>
            <rFont val="Arial"/>
            <family val="2"/>
          </rPr>
          <t>Duplicate Mobile Number also found in rows: [1933, 2313, 2455, 2730]</t>
        </r>
      </text>
    </comment>
    <comment ref="E2143" authorId="0" shapeId="0" xr:uid="{E9627D02-79EB-4D5B-9C73-A431BF5E84F9}">
      <text>
        <r>
          <rPr>
            <sz val="10"/>
            <rFont val="Arial"/>
            <family val="2"/>
          </rPr>
          <t>Duplicate Mobile Number also found in rows: [1863, 2001, 2053, 2311, 2433]</t>
        </r>
      </text>
    </comment>
    <comment ref="E2144" authorId="0" shapeId="0" xr:uid="{A573F70E-308D-4C04-9096-32B9CD2913DA}">
      <text>
        <r>
          <rPr>
            <sz val="10"/>
            <rFont val="Arial"/>
            <family val="2"/>
          </rPr>
          <t>Duplicate Mobile Number also found in rows: [2112, 2237, 4152]</t>
        </r>
      </text>
    </comment>
    <comment ref="A2145" authorId="0" shapeId="0" xr:uid="{FF7BED4B-785D-454F-98EB-6C2816A31C69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2145" authorId="0" shapeId="0" xr:uid="{4C779DC2-4A61-44EB-9BEA-A0910FD93CBC}">
      <text>
        <r>
          <rPr>
            <sz val="10"/>
            <rFont val="Arial"/>
            <family val="2"/>
          </rPr>
          <t>Duplicate Mobile Number also found in rows: [1974, 2252, 2358, 2550, 2718, 3192, 4193, 4323]</t>
        </r>
      </text>
    </comment>
    <comment ref="E2146" authorId="0" shapeId="0" xr:uid="{D95C3455-D76B-4A4E-B130-4CFD87D71920}">
      <text>
        <r>
          <rPr>
            <sz val="10"/>
            <rFont val="Arial"/>
            <family val="2"/>
          </rPr>
          <t>Duplicate Mobile Number also found in rows: [2046, 2415]</t>
        </r>
      </text>
    </comment>
    <comment ref="E2147" authorId="0" shapeId="0" xr:uid="{A95C9AC7-265D-4DC5-8F99-B2952F77E599}">
      <text>
        <r>
          <rPr>
            <sz val="10"/>
            <rFont val="Arial"/>
            <family val="2"/>
          </rPr>
          <t>Duplicate Mobile Number also found in rows: [2413, 2776, 2958, 3532, 3737]</t>
        </r>
      </text>
    </comment>
    <comment ref="E2148" authorId="0" shapeId="0" xr:uid="{DDEB0EB1-CBC8-4C73-90FB-B05EE917E2A4}">
      <text>
        <r>
          <rPr>
            <sz val="10"/>
            <rFont val="Arial"/>
            <family val="2"/>
          </rPr>
          <t>Duplicate Mobile Number also found in rows: [1872, 2254, 2552]</t>
        </r>
      </text>
    </comment>
    <comment ref="E2149" authorId="0" shapeId="0" xr:uid="{FFF34C14-095C-4E1D-9EFF-412FD8F04BBB}">
      <text>
        <r>
          <rPr>
            <sz val="10"/>
            <rFont val="Arial"/>
            <family val="2"/>
          </rPr>
          <t>Duplicate Mobile Number also found in rows: [2036, 2285, 2423]</t>
        </r>
      </text>
    </comment>
    <comment ref="A2150" authorId="0" shapeId="0" xr:uid="{0FEBA4F4-353C-4DC7-B0D4-703539BF3397}">
      <text>
        <r>
          <rPr>
            <sz val="10"/>
            <rFont val="Arial"/>
            <family val="2"/>
          </rPr>
          <t>Mobile/Email matches a DIFFERENT name in LMS/Main file: 'Vishwanatha G'. Kept original name -- please verify manually (may be a shared/parent number).</t>
        </r>
      </text>
    </comment>
    <comment ref="E2150" authorId="0" shapeId="0" xr:uid="{C6C9FF97-2436-4766-BFD0-46B21CC65694}">
      <text>
        <r>
          <rPr>
            <sz val="10"/>
            <rFont val="Arial"/>
            <family val="2"/>
          </rPr>
          <t>Duplicate Mobile Number also found in rows: [1946, 2026, 2051, 2292, 2519]</t>
        </r>
      </text>
    </comment>
    <comment ref="E2151" authorId="0" shapeId="0" xr:uid="{1F043A7E-6E1F-4F0E-8704-2889E5047DAF}">
      <text>
        <r>
          <rPr>
            <sz val="10"/>
            <rFont val="Arial"/>
            <family val="2"/>
          </rPr>
          <t>Duplicate Mobile Number also found in rows: [1659, 1887, 1913, 2031, 2037]</t>
        </r>
      </text>
    </comment>
    <comment ref="A2152" authorId="0" shapeId="0" xr:uid="{FFCA8D25-7A08-4BA6-9CEE-D68A2B2E7779}">
      <text>
        <r>
          <rPr>
            <sz val="10"/>
            <rFont val="Arial"/>
            <family val="2"/>
          </rPr>
          <t>Mobile/Email matches a DIFFERENT name in LMS/Main file: 'Ashok Nayak'. Kept original name -- please verify manually (may be a shared/parent number).</t>
        </r>
      </text>
    </comment>
    <comment ref="E2152" authorId="0" shapeId="0" xr:uid="{42DD329E-CDF5-4610-AEBD-868FAA335439}">
      <text>
        <r>
          <rPr>
            <sz val="10"/>
            <rFont val="Arial"/>
            <family val="2"/>
          </rPr>
          <t>Duplicate Mobile Number also found in rows: [2206, 2339, 2503, 2722, 3353]</t>
        </r>
      </text>
    </comment>
    <comment ref="A2153" authorId="0" shapeId="0" xr:uid="{23800A3E-B52F-4E92-91F0-8E9090AFE85A}">
      <text>
        <r>
          <rPr>
            <sz val="10"/>
            <rFont val="Arial"/>
            <family val="2"/>
          </rPr>
          <t>Mobile/Email matches a DIFFERENT name in LMS/Main file: 'Matru Panda'. Kept original name -- please verify manually (may be a shared/parent number).</t>
        </r>
      </text>
    </comment>
    <comment ref="E2154" authorId="0" shapeId="0" xr:uid="{BEC18F21-30C7-4327-A568-23572A07435E}">
      <text>
        <r>
          <rPr>
            <sz val="10"/>
            <rFont val="Arial"/>
            <family val="2"/>
          </rPr>
          <t>Duplicate Mobile Number also found in rows: [2279, 2350]</t>
        </r>
      </text>
    </comment>
    <comment ref="A2155" authorId="0" shapeId="0" xr:uid="{331C3A9F-46AC-4864-9BE8-3EC7728C5FD3}">
      <text>
        <r>
          <rPr>
            <sz val="10"/>
            <rFont val="Arial"/>
            <family val="2"/>
          </rPr>
          <t>Mobile/Email matches a DIFFERENT name in LMS/Main file: 'Prashant Soni'. Kept original name -- please verify manually (may be a shared/parent number).</t>
        </r>
      </text>
    </comment>
    <comment ref="E2155" authorId="0" shapeId="0" xr:uid="{AFA55E2B-2AF0-450F-A63C-9419EB4BA7C5}">
      <text>
        <r>
          <rPr>
            <sz val="10"/>
            <rFont val="Arial"/>
            <family val="2"/>
          </rPr>
          <t>Duplicate Mobile Number also found in rows: [1938, 2103, 2384, 2769, 3574, 3802]</t>
        </r>
      </text>
    </comment>
    <comment ref="E2156" authorId="0" shapeId="0" xr:uid="{20B47FC9-C2D9-4BF6-AB76-18467C9F0A95}">
      <text>
        <r>
          <rPr>
            <sz val="10"/>
            <rFont val="Arial"/>
            <family val="2"/>
          </rPr>
          <t>Duplicate Mobile Number also found in rows: [1695]</t>
        </r>
      </text>
    </comment>
    <comment ref="E2157" authorId="0" shapeId="0" xr:uid="{7929660E-64EC-4A23-BAE7-FEFB18869872}">
      <text>
        <r>
          <rPr>
            <sz val="10"/>
            <rFont val="Arial"/>
            <family val="2"/>
          </rPr>
          <t>Duplicate Mobile Number also found in rows: [1831, 1867, 2045]</t>
        </r>
      </text>
    </comment>
    <comment ref="E2158" authorId="0" shapeId="0" xr:uid="{DE3F2686-ADB5-4174-B7D4-E123E19244A3}">
      <text>
        <r>
          <rPr>
            <sz val="10"/>
            <rFont val="Arial"/>
            <family val="2"/>
          </rPr>
          <t>Duplicate Mobile Number also found in rows: [2200, 2316, 2425]</t>
        </r>
      </text>
    </comment>
    <comment ref="E2159" authorId="0" shapeId="0" xr:uid="{16F53E94-AD9A-4BB6-BE20-EC1D73A9FBE3}">
      <text>
        <r>
          <rPr>
            <sz val="10"/>
            <rFont val="Arial"/>
            <family val="2"/>
          </rPr>
          <t>Duplicate Mobile Number also found in rows: [2050, 2175, 2362, 2527]</t>
        </r>
      </text>
    </comment>
    <comment ref="E2160" authorId="0" shapeId="0" xr:uid="{23DE5EDF-5E70-4A7D-B083-397E84AA300A}">
      <text>
        <r>
          <rPr>
            <sz val="10"/>
            <rFont val="Arial"/>
            <family val="2"/>
          </rPr>
          <t>Duplicate Mobile Number also found in rows: [2221, 2222]</t>
        </r>
      </text>
    </comment>
    <comment ref="E2161" authorId="0" shapeId="0" xr:uid="{0D00C9A1-D8A6-44D7-8A16-70E9B96BDD3D}">
      <text>
        <r>
          <rPr>
            <sz val="10"/>
            <rFont val="Arial"/>
            <family val="2"/>
          </rPr>
          <t>Duplicate Mobile Number also found in rows: [2203, 2241]</t>
        </r>
      </text>
    </comment>
    <comment ref="E2162" authorId="0" shapeId="0" xr:uid="{71C2A19F-F2DA-4D46-9F54-7A78ADCF0DBA}">
      <text>
        <r>
          <rPr>
            <sz val="10"/>
            <rFont val="Arial"/>
            <family val="2"/>
          </rPr>
          <t>Duplicate Mobile Number also found in rows: [2007, 2297, 2439, 2588]</t>
        </r>
      </text>
    </comment>
    <comment ref="E2163" authorId="0" shapeId="0" xr:uid="{4EE8B1C1-C157-4127-B4B1-D5406A3089A2}">
      <text>
        <r>
          <rPr>
            <sz val="10"/>
            <rFont val="Arial"/>
            <family val="2"/>
          </rPr>
          <t>Duplicate Mobile Number also found in rows: [1837, 2658]</t>
        </r>
      </text>
    </comment>
    <comment ref="E2164" authorId="0" shapeId="0" xr:uid="{891B633E-5965-4D7D-85CA-98A9EC057275}">
      <text>
        <r>
          <rPr>
            <sz val="10"/>
            <rFont val="Arial"/>
            <family val="2"/>
          </rPr>
          <t>Duplicate Mobile Number also found in rows: [2047, 2383]</t>
        </r>
      </text>
    </comment>
    <comment ref="E2166" authorId="0" shapeId="0" xr:uid="{4E094D03-5D2B-45DD-83E2-5EDA96781AA3}">
      <text>
        <r>
          <rPr>
            <sz val="10"/>
            <rFont val="Arial"/>
            <family val="2"/>
          </rPr>
          <t>Duplicate Mobile Number also found in rows: [2189]</t>
        </r>
      </text>
    </comment>
    <comment ref="E2167" authorId="0" shapeId="0" xr:uid="{435B022E-46CE-4F9D-A591-63FC0884D60E}">
      <text>
        <r>
          <rPr>
            <sz val="10"/>
            <rFont val="Arial"/>
            <family val="2"/>
          </rPr>
          <t>Duplicate Mobile Number also found in rows: [2050, 2167, 2362, 2527]</t>
        </r>
      </text>
    </comment>
    <comment ref="A2168" authorId="0" shapeId="0" xr:uid="{FBA5127C-A050-4AAB-8A9D-3C5EFDAE827E}">
      <text>
        <r>
          <rPr>
            <sz val="10"/>
            <rFont val="Arial"/>
            <family val="2"/>
          </rPr>
          <t>Mobile/Email matches a DIFFERENT name in LMS/Main file: 'Sriram Rattan'. Kept original name -- please verify manually (may be a shared/parent number).</t>
        </r>
      </text>
    </comment>
    <comment ref="E2168" authorId="0" shapeId="0" xr:uid="{62AC1641-C958-458A-A4FA-C18655D8E4D4}">
      <text>
        <r>
          <rPr>
            <sz val="10"/>
            <rFont val="Arial"/>
            <family val="2"/>
          </rPr>
          <t>Duplicate Mobile Number also found in rows: [2068, 2069, 2226, 2231, 2325]</t>
        </r>
      </text>
    </comment>
    <comment ref="E2169" authorId="0" shapeId="0" xr:uid="{9D5E7CA6-7BC9-46DC-83DC-1335F285680A}">
      <text>
        <r>
          <rPr>
            <sz val="10"/>
            <rFont val="Arial"/>
            <family val="2"/>
          </rPr>
          <t>Duplicate Mobile Number also found in rows: [1963]</t>
        </r>
      </text>
    </comment>
    <comment ref="E2170" authorId="0" shapeId="0" xr:uid="{16A332E5-AAC8-4EDF-9178-B9B46486BFA3}">
      <text>
        <r>
          <rPr>
            <sz val="10"/>
            <rFont val="Arial"/>
            <family val="2"/>
          </rPr>
          <t>Duplicate Mobile Number also found in rows: [2201, 2332, 2464]</t>
        </r>
      </text>
    </comment>
    <comment ref="E2171" authorId="0" shapeId="0" xr:uid="{07819EE3-4BF9-44C2-B7FE-C8C25C099841}">
      <text>
        <r>
          <rPr>
            <sz val="10"/>
            <rFont val="Arial"/>
            <family val="2"/>
          </rPr>
          <t>Duplicate Mobile Number also found in rows: [2247, 2346, 2474]</t>
        </r>
      </text>
    </comment>
    <comment ref="A2172" authorId="0" shapeId="0" xr:uid="{519CBEA3-F289-4296-ACF5-ABD40259C6B2}">
      <text>
        <r>
          <rPr>
            <sz val="10"/>
            <rFont val="Arial"/>
            <family val="2"/>
          </rPr>
          <t>Mobile/Email matches a DIFFERENT name in LMS/Main file: 'Sambit Jena'. Kept original name -- please verify manually (may be a shared/parent number).</t>
        </r>
      </text>
    </comment>
    <comment ref="E2172" authorId="0" shapeId="0" xr:uid="{753774C2-BD3A-4BBA-BBC9-CCF983B2A806}">
      <text>
        <r>
          <rPr>
            <sz val="10"/>
            <rFont val="Arial"/>
            <family val="2"/>
          </rPr>
          <t>Duplicate Mobile Number also found in rows: [2280, 2397]</t>
        </r>
      </text>
    </comment>
    <comment ref="E2173" authorId="0" shapeId="0" xr:uid="{F9AA7F3E-2DA3-4D48-A0C0-F3E65CF1D325}">
      <text>
        <r>
          <rPr>
            <sz val="10"/>
            <rFont val="Arial"/>
            <family val="2"/>
          </rPr>
          <t>Duplicate Mobile Number also found in rows: [2033, 2104]</t>
        </r>
      </text>
    </comment>
    <comment ref="E2175" authorId="0" shapeId="0" xr:uid="{2B7933A0-DAE4-42C8-9354-DFD3E5D6E593}">
      <text>
        <r>
          <rPr>
            <sz val="10"/>
            <rFont val="Arial"/>
            <family val="2"/>
          </rPr>
          <t>Duplicate Mobile Number also found in rows: [2330, 2450, 2605, 2782, 3498]</t>
        </r>
      </text>
    </comment>
    <comment ref="A2176" authorId="0" shapeId="0" xr:uid="{114020CA-96EB-4239-97FE-EB73294A6605}">
      <text>
        <r>
          <rPr>
            <sz val="10"/>
            <rFont val="Arial"/>
            <family val="2"/>
          </rPr>
          <t>Mobile/Email matches a DIFFERENT name in LMS/Main file: 'Badri Satapathy'. Kept original name -- please verify manually (may be a shared/parent number).</t>
        </r>
      </text>
    </comment>
    <comment ref="E2176" authorId="0" shapeId="0" xr:uid="{BE2324F0-8268-4001-96D3-21A2CDB25F55}">
      <text>
        <r>
          <rPr>
            <sz val="10"/>
            <rFont val="Arial"/>
            <family val="2"/>
          </rPr>
          <t>Duplicate Mobile Number also found in rows: [2239, 2343, 2496]</t>
        </r>
      </text>
    </comment>
    <comment ref="A2177" authorId="0" shapeId="0" xr:uid="{DC39EA62-5F15-42D4-A9F7-0A2A51CC620E}">
      <text>
        <r>
          <rPr>
            <sz val="10"/>
            <rFont val="Arial"/>
            <family val="2"/>
          </rPr>
          <t>Mobile/Email matches a DIFFERENT name in LMS/Main file: 'Nikitha Bs Niki'. Kept original name -- please verify manually (may be a shared/parent number).</t>
        </r>
      </text>
    </comment>
    <comment ref="E2179" authorId="0" shapeId="0" xr:uid="{9E87EB93-3B20-4912-A9B2-F0E27FB38C0F}">
      <text>
        <r>
          <rPr>
            <sz val="10"/>
            <rFont val="Arial"/>
            <family val="2"/>
          </rPr>
          <t>Duplicate Mobile Number also found in rows: [2217]</t>
        </r>
      </text>
    </comment>
    <comment ref="E2180" authorId="0" shapeId="0" xr:uid="{F5AA5AAF-7D97-4885-99E2-721AEEFB4C95}">
      <text>
        <r>
          <rPr>
            <sz val="10"/>
            <rFont val="Arial"/>
            <family val="2"/>
          </rPr>
          <t>Duplicate Mobile Number also found in rows: [2081, 2304]</t>
        </r>
      </text>
    </comment>
    <comment ref="E2181" authorId="0" shapeId="0" xr:uid="{FBFE2AED-5C61-4C25-A0ED-A701E2D7E929}">
      <text>
        <r>
          <rPr>
            <sz val="10"/>
            <rFont val="Arial"/>
            <family val="2"/>
          </rPr>
          <t>Duplicate Mobile Number also found in rows: [2174]</t>
        </r>
      </text>
    </comment>
    <comment ref="E2182" authorId="0" shapeId="0" xr:uid="{C07A748F-E8C7-446C-8064-F19FDC956BFD}">
      <text>
        <r>
          <rPr>
            <sz val="10"/>
            <rFont val="Arial"/>
            <family val="2"/>
          </rPr>
          <t>Duplicate Mobile Number also found in rows: [2410, 2572, 3306, 3727]</t>
        </r>
      </text>
    </comment>
    <comment ref="A2183" authorId="0" shapeId="0" xr:uid="{A0B2AB68-5070-4F47-8BC2-3B8C18AD289B}">
      <text>
        <r>
          <rPr>
            <sz val="10"/>
            <rFont val="Arial"/>
            <family val="2"/>
          </rPr>
          <t>Mobile/Email matches a DIFFERENT name in LMS/Main file: 'Bibhu Pani'. Kept original name -- please verify manually (may be a shared/parent number).</t>
        </r>
      </text>
    </comment>
    <comment ref="E2183" authorId="0" shapeId="0" xr:uid="{DE1B5B53-D7B7-4727-84BC-BCEB479E96FF}">
      <text>
        <r>
          <rPr>
            <sz val="10"/>
            <rFont val="Arial"/>
            <family val="2"/>
          </rPr>
          <t>Duplicate Mobile Number also found in rows: [2409, 2573, 3307, 3729]</t>
        </r>
      </text>
    </comment>
    <comment ref="E2184" authorId="0" shapeId="0" xr:uid="{DE039411-4C8F-4933-8EEB-DBDC9958DA8E}">
      <text>
        <r>
          <rPr>
            <sz val="10"/>
            <rFont val="Arial"/>
            <family val="2"/>
          </rPr>
          <t>Duplicate Mobile Number also found in rows: [1667, 1909]</t>
        </r>
      </text>
    </comment>
    <comment ref="E2185" authorId="0" shapeId="0" xr:uid="{412A551C-147F-4390-AEDD-4DDCF8DF9D0F}">
      <text>
        <r>
          <rPr>
            <sz val="10"/>
            <rFont val="Arial"/>
            <family val="2"/>
          </rPr>
          <t>Duplicate Mobile Number also found in rows: [1969, 2029, 2062, 2372]</t>
        </r>
      </text>
    </comment>
    <comment ref="E2186" authorId="0" shapeId="0" xr:uid="{243E204A-270D-4CD5-B83C-D0932BAC0CA8}">
      <text>
        <r>
          <rPr>
            <sz val="10"/>
            <rFont val="Arial"/>
            <family val="2"/>
          </rPr>
          <t>Duplicate Mobile Number also found in rows: [2259, 2340, 2499, 2619, 3050, 3424, 3641]</t>
        </r>
      </text>
    </comment>
    <comment ref="E2188" authorId="0" shapeId="0" xr:uid="{4C5518DF-8DBE-499A-9F66-1FF83CC8EAFF}">
      <text>
        <r>
          <rPr>
            <sz val="10"/>
            <rFont val="Arial"/>
            <family val="2"/>
          </rPr>
          <t>Duplicate Mobile Number also found in rows: [2299]</t>
        </r>
      </text>
    </comment>
    <comment ref="A2189" authorId="0" shapeId="0" xr:uid="{B711C254-6A20-4D0B-A2D0-0005EA212A4B}">
      <text>
        <r>
          <rPr>
            <sz val="10"/>
            <rFont val="Arial"/>
            <family val="2"/>
          </rPr>
          <t>Mobile/Email matches a DIFFERENT name in LMS/Main file: 'Bikash Behera'. Kept original name -- please verify manually (may be a shared/parent number).</t>
        </r>
      </text>
    </comment>
    <comment ref="E2189" authorId="0" shapeId="0" xr:uid="{3FD274CF-53D6-404F-8F09-088A93639E19}">
      <text>
        <r>
          <rPr>
            <sz val="10"/>
            <rFont val="Arial"/>
            <family val="2"/>
          </rPr>
          <t>Duplicate Mobile Number also found in rows: [2272, 2420, 2567]</t>
        </r>
      </text>
    </comment>
    <comment ref="A2190" authorId="0" shapeId="0" xr:uid="{F3CF351D-2A66-4A41-9D53-FC93F5F9D84B}">
      <text>
        <r>
          <rPr>
            <sz val="10"/>
            <rFont val="Arial"/>
            <family val="2"/>
          </rPr>
          <t>Mobile/Email matches a DIFFERENT name in LMS/Main file: 'Piyush Saha'. Kept original name -- please verify manually (may be a shared/parent number).</t>
        </r>
      </text>
    </comment>
    <comment ref="E2190" authorId="0" shapeId="0" xr:uid="{443ADCFC-FA20-42B0-A7E7-FFFF2C40D264}">
      <text>
        <r>
          <rPr>
            <sz val="10"/>
            <rFont val="Arial"/>
            <family val="2"/>
          </rPr>
          <t>Duplicate Mobile Number also found in rows: [2105, 2317, 2587, 3541]</t>
        </r>
      </text>
    </comment>
    <comment ref="E2191" authorId="0" shapeId="0" xr:uid="{5867B8F7-2BAF-47F9-9330-D73765A51ED2}">
      <text>
        <r>
          <rPr>
            <sz val="10"/>
            <rFont val="Arial"/>
            <family val="2"/>
          </rPr>
          <t>Duplicate Mobile Number also found in rows: [2472]</t>
        </r>
      </text>
    </comment>
    <comment ref="E2192" authorId="0" shapeId="0" xr:uid="{CD73824C-0F52-4762-B6AB-000D6E2A4390}">
      <text>
        <r>
          <rPr>
            <sz val="10"/>
            <rFont val="Arial"/>
            <family val="2"/>
          </rPr>
          <t>Duplicate Mobile Number also found in rows: [2166, 2316, 2425]</t>
        </r>
      </text>
    </comment>
    <comment ref="E2193" authorId="0" shapeId="0" xr:uid="{BCFA5057-E200-4CCA-BBD3-695B8D4431C0}">
      <text>
        <r>
          <rPr>
            <sz val="10"/>
            <rFont val="Arial"/>
            <family val="2"/>
          </rPr>
          <t>Duplicate Mobile Number also found in rows: [2178, 2332, 2464]</t>
        </r>
      </text>
    </comment>
    <comment ref="A2194" authorId="0" shapeId="0" xr:uid="{5E956649-D5F0-4D52-A675-AE4D42F5E6C4}">
      <text>
        <r>
          <rPr>
            <sz val="10"/>
            <rFont val="Arial"/>
            <family val="2"/>
          </rPr>
          <t>Mobile/Email matches a DIFFERENT name in LMS/Main file: 'Rahul Das'. Kept original name -- please verify manually (may be a shared/parent number).</t>
        </r>
      </text>
    </comment>
    <comment ref="E2194" authorId="0" shapeId="0" xr:uid="{2CAC594C-B674-4EF9-AEBD-6C7B3222DCF3}">
      <text>
        <r>
          <rPr>
            <sz val="10"/>
            <rFont val="Arial"/>
            <family val="2"/>
          </rPr>
          <t>Duplicate Mobile Number also found in rows: [1862, 1978]</t>
        </r>
      </text>
    </comment>
    <comment ref="E2195" authorId="0" shapeId="0" xr:uid="{CB0300D5-4BE0-4BAF-BBD8-E0E8E0A29735}">
      <text>
        <r>
          <rPr>
            <sz val="10"/>
            <rFont val="Arial"/>
            <family val="2"/>
          </rPr>
          <t>Duplicate Mobile Number also found in rows: [2169, 2241]</t>
        </r>
      </text>
    </comment>
    <comment ref="A2196" authorId="0" shapeId="0" xr:uid="{8B3CB4A9-7EB7-4871-83E9-F2D7D2E6E46D}">
      <text>
        <r>
          <rPr>
            <sz val="10"/>
            <rFont val="Arial"/>
            <family val="2"/>
          </rPr>
          <t>Mobile/Email matches a DIFFERENT name in LMS/Main file: 'Tapan Swain'. Kept original name -- please verify manually (may be a shared/parent number).</t>
        </r>
      </text>
    </comment>
    <comment ref="E2196" authorId="0" shapeId="0" xr:uid="{A4978E6A-EFF4-4DD3-B20D-E38F4BF9EADA}">
      <text>
        <r>
          <rPr>
            <sz val="10"/>
            <rFont val="Arial"/>
            <family val="2"/>
          </rPr>
          <t>Duplicate Mobile Number also found in rows: [1227, 1426, 1610, 1804]</t>
        </r>
      </text>
    </comment>
    <comment ref="A2197" authorId="0" shapeId="0" xr:uid="{680DB9C1-3B48-4BA0-9956-A586A670B44A}">
      <text>
        <r>
          <rPr>
            <sz val="10"/>
            <rFont val="Arial"/>
            <family val="2"/>
          </rPr>
          <t>Mobile/Email matches a DIFFERENT name in LMS/Main file: 'Shrinivas Desai'. Kept original name -- please verify manually (may be a shared/parent number).</t>
        </r>
      </text>
    </comment>
    <comment ref="E2197" authorId="0" shapeId="0" xr:uid="{96045386-DD50-4390-B104-64D65CEF46FC}">
      <text>
        <r>
          <rPr>
            <sz val="10"/>
            <rFont val="Arial"/>
            <family val="2"/>
          </rPr>
          <t>Duplicate Mobile Number also found in rows: [1968, 2059]</t>
        </r>
      </text>
    </comment>
    <comment ref="A2198" authorId="0" shapeId="0" xr:uid="{3D8340AA-D465-490B-B5F9-02BA2EC13F63}">
      <text>
        <r>
          <rPr>
            <sz val="10"/>
            <rFont val="Arial"/>
            <family val="2"/>
          </rPr>
          <t>Mobile/Email matches a DIFFERENT name in LMS/Main file: 'Ashok Nayak'. Kept original name -- please verify manually (may be a shared/parent number).</t>
        </r>
      </text>
    </comment>
    <comment ref="E2198" authorId="0" shapeId="0" xr:uid="{6A7B3D3A-FBE0-4070-875A-4C91BFD46588}">
      <text>
        <r>
          <rPr>
            <sz val="10"/>
            <rFont val="Arial"/>
            <family val="2"/>
          </rPr>
          <t>Duplicate Mobile Number also found in rows: [2160, 2339, 2503, 2722, 3353]</t>
        </r>
      </text>
    </comment>
    <comment ref="E2199" authorId="0" shapeId="0" xr:uid="{5EA1E5DE-3520-4FB5-A419-3435DAD90B1E}">
      <text>
        <r>
          <rPr>
            <sz val="10"/>
            <rFont val="Arial"/>
            <family val="2"/>
          </rPr>
          <t>Duplicate Mobile Number also found in rows: [1640, 1756, 2019, 2315, 2435, 2918]</t>
        </r>
      </text>
    </comment>
    <comment ref="A2202" authorId="0" shapeId="0" xr:uid="{9EED06A9-1EC0-4887-8304-5CCC600CAEFD}">
      <text>
        <r>
          <rPr>
            <sz val="10"/>
            <rFont val="Arial"/>
            <family val="2"/>
          </rPr>
          <t>Mobile/Email matches a DIFFERENT name in LMS/Main file: 'Lokesh Das'. Kept original name -- please verify manually (may be a shared/parent number).</t>
        </r>
      </text>
    </comment>
    <comment ref="E2202" authorId="0" shapeId="0" xr:uid="{DB92C55C-1A67-4624-A703-F7C35BCE7515}">
      <text>
        <r>
          <rPr>
            <sz val="10"/>
            <rFont val="Arial"/>
            <family val="2"/>
          </rPr>
          <t>Duplicate Mobile Number also found in rows: [2390, 2623, 2805]</t>
        </r>
      </text>
    </comment>
    <comment ref="A2203" authorId="0" shapeId="0" xr:uid="{3A48CA3A-F70B-4965-9ADB-150F65A15451}">
      <text>
        <r>
          <rPr>
            <sz val="10"/>
            <rFont val="Arial"/>
            <family val="2"/>
          </rPr>
          <t>Mobile/Email matches a DIFFERENT name in LMS/Main file: 'Tanu .'. Kept original name -- please verify manually (may be a shared/parent number).</t>
        </r>
      </text>
    </comment>
    <comment ref="E2203" authorId="0" shapeId="0" xr:uid="{62DF80DD-E4CC-45E7-B22C-57A10634FD05}">
      <text>
        <r>
          <rPr>
            <sz val="10"/>
            <rFont val="Arial"/>
            <family val="2"/>
          </rPr>
          <t>Duplicate Mobile Number also found in rows: [2318, 2456, 2606, 2750, 2888, 3068]</t>
        </r>
      </text>
    </comment>
    <comment ref="A2204" authorId="0" shapeId="0" xr:uid="{48113DE6-3470-49FB-8C0C-60D745A30341}">
      <text>
        <r>
          <rPr>
            <sz val="10"/>
            <rFont val="Arial"/>
            <family val="2"/>
          </rPr>
          <t>Mobile/Email matches a DIFFERENT name in LMS/Main file: 'Pragnya Rout'. Kept original name -- please verify manually (may be a shared/parent number).</t>
        </r>
      </text>
    </comment>
    <comment ref="E2204" authorId="0" shapeId="0" xr:uid="{ED7D3881-B8BE-4DE5-8771-77F7DD5F30B6}">
      <text>
        <r>
          <rPr>
            <sz val="10"/>
            <rFont val="Arial"/>
            <family val="2"/>
          </rPr>
          <t>Duplicate Mobile Number also found in rows: [1752, 1939, 2080]</t>
        </r>
      </text>
    </comment>
    <comment ref="E2205" authorId="0" shapeId="0" xr:uid="{4F80BAC6-5F61-4229-AE0A-FAFD27C5C9E7}">
      <text>
        <r>
          <rPr>
            <sz val="10"/>
            <rFont val="Arial"/>
            <family val="2"/>
          </rPr>
          <t>Duplicate Mobile Number also found in rows: [2064, 2331, 2545, 2702, 2819]</t>
        </r>
      </text>
    </comment>
    <comment ref="A2206" authorId="0" shapeId="0" xr:uid="{30F4F21E-FDA9-44C9-ADB1-C29D0956C4D4}">
      <text>
        <r>
          <rPr>
            <sz val="10"/>
            <rFont val="Arial"/>
            <family val="2"/>
          </rPr>
          <t>Mobile/Email matches a DIFFERENT name in LMS/Main file: 'Deepak Nanda'. Kept original name -- please verify manually (may be a shared/parent number).</t>
        </r>
      </text>
    </comment>
    <comment ref="E2206" authorId="0" shapeId="0" xr:uid="{DDE39F4F-AC25-4E4E-8485-B35A8B883F26}">
      <text>
        <r>
          <rPr>
            <sz val="10"/>
            <rFont val="Arial"/>
            <family val="2"/>
          </rPr>
          <t>Duplicate Mobile Number also found in rows: [2324, 2441]</t>
        </r>
      </text>
    </comment>
    <comment ref="E2207" authorId="0" shapeId="0" xr:uid="{763476E6-A5DD-4D8F-B6E2-9404F6F46537}">
      <text>
        <r>
          <rPr>
            <sz val="10"/>
            <rFont val="Arial"/>
            <family val="2"/>
          </rPr>
          <t>Duplicate Mobile Number also found in rows: [2011, 2095, 2336]</t>
        </r>
      </text>
    </comment>
    <comment ref="E2208" authorId="0" shapeId="0" xr:uid="{CCC9E6A8-9CBA-43A1-A3DB-D3E2E6F5714F}">
      <text>
        <r>
          <rPr>
            <sz val="10"/>
            <rFont val="Arial"/>
            <family val="2"/>
          </rPr>
          <t>Duplicate Mobile Number also found in rows: [2109, 2322, 2497, 2739, 2965]</t>
        </r>
      </text>
    </comment>
    <comment ref="E2209" authorId="0" shapeId="0" xr:uid="{79955BB6-7F68-4F41-975C-326D79710584}">
      <text>
        <r>
          <rPr>
            <sz val="10"/>
            <rFont val="Arial"/>
            <family val="2"/>
          </rPr>
          <t>Duplicate Mobile Number also found in rows: [2187]</t>
        </r>
      </text>
    </comment>
    <comment ref="E2210" authorId="0" shapeId="0" xr:uid="{B5F5AC2D-9B3B-4C37-A523-531EA81E8835}">
      <text>
        <r>
          <rPr>
            <sz val="10"/>
            <rFont val="Arial"/>
            <family val="2"/>
          </rPr>
          <t>Duplicate Mobile Number also found in rows: [2430, 2580, 2741, 3279]</t>
        </r>
      </text>
    </comment>
    <comment ref="E2211" authorId="0" shapeId="0" xr:uid="{1C9BCC20-47C5-4D96-8C19-313F4378D4C5}">
      <text>
        <r>
          <rPr>
            <sz val="10"/>
            <rFont val="Arial"/>
            <family val="2"/>
          </rPr>
          <t>Duplicate Mobile Number also found in rows: [2293, 2444, 2586, 2743]</t>
        </r>
      </text>
    </comment>
    <comment ref="E2212" authorId="0" shapeId="0" xr:uid="{EEB413A9-0B0B-4341-84AE-BF4ED36E2584}">
      <text>
        <r>
          <rPr>
            <sz val="10"/>
            <rFont val="Arial"/>
            <family val="2"/>
          </rPr>
          <t>Duplicate Mobile Number also found in rows: [2128, 2312, 2428, 2576]</t>
        </r>
      </text>
    </comment>
    <comment ref="E2213" authorId="0" shapeId="0" xr:uid="{7D7382F8-B486-4D18-BEE3-FB72B506FD93}">
      <text>
        <r>
          <rPr>
            <sz val="10"/>
            <rFont val="Arial"/>
            <family val="2"/>
          </rPr>
          <t>Duplicate Mobile Number also found in rows: [2168, 2222]</t>
        </r>
      </text>
    </comment>
    <comment ref="E2214" authorId="0" shapeId="0" xr:uid="{D3D4C04A-8D59-4F0F-81C3-4A19BEE3F149}">
      <text>
        <r>
          <rPr>
            <sz val="10"/>
            <rFont val="Arial"/>
            <family val="2"/>
          </rPr>
          <t>Duplicate Mobile Number also found in rows: [2168, 2221]</t>
        </r>
      </text>
    </comment>
    <comment ref="E2215" authorId="0" shapeId="0" xr:uid="{A42CE36D-B20E-42FA-81E7-F0C5706C890D}">
      <text>
        <r>
          <rPr>
            <sz val="10"/>
            <rFont val="Arial"/>
            <family val="2"/>
          </rPr>
          <t>Duplicate Mobile Number also found in rows: [2302, 2375, 2642, 3069, 3631, 4113]</t>
        </r>
      </text>
    </comment>
    <comment ref="E2216" authorId="0" shapeId="0" xr:uid="{FC7D4BF2-2DD6-4E87-AA2C-6DB92CD497C2}">
      <text>
        <r>
          <rPr>
            <sz val="10"/>
            <rFont val="Arial"/>
            <family val="2"/>
          </rPr>
          <t>Duplicate Mobile Number also found in rows: [2000, 2487]</t>
        </r>
      </text>
    </comment>
    <comment ref="A2217" authorId="0" shapeId="0" xr:uid="{49A21B04-050D-4568-B46D-939A27D7E785}">
      <text>
        <r>
          <rPr>
            <sz val="10"/>
            <rFont val="Arial"/>
            <family val="2"/>
          </rPr>
          <t>Mobile/Email matches a DIFFERENT name in LMS/Main file: 'Sambit Sarangi'. Kept original name -- please verify manually (may be a shared/parent number).</t>
        </r>
      </text>
    </comment>
    <comment ref="E2217" authorId="0" shapeId="0" xr:uid="{A589B75C-E2D5-441D-B9DC-BA3A1D14D8B7}">
      <text>
        <r>
          <rPr>
            <sz val="10"/>
            <rFont val="Arial"/>
            <family val="2"/>
          </rPr>
          <t>Duplicate Mobile Number also found in rows: [2133, 2345, 2422]</t>
        </r>
      </text>
    </comment>
    <comment ref="A2218" authorId="0" shapeId="0" xr:uid="{569C514B-79FD-46FB-9AD6-0E7B95B97F19}">
      <text>
        <r>
          <rPr>
            <sz val="10"/>
            <rFont val="Arial"/>
            <family val="2"/>
          </rPr>
          <t>Mobile/Email matches a DIFFERENT name in LMS/Main file: 'Sriram Rattan'. Kept original name -- please verify manually (may be a shared/parent number).</t>
        </r>
      </text>
    </comment>
    <comment ref="E2218" authorId="0" shapeId="0" xr:uid="{AEE26504-7356-4B35-B21B-50787CEEC0A2}">
      <text>
        <r>
          <rPr>
            <sz val="10"/>
            <rFont val="Arial"/>
            <family val="2"/>
          </rPr>
          <t>Duplicate Mobile Number also found in rows: [2068, 2069, 2176, 2231, 2325]</t>
        </r>
      </text>
    </comment>
    <comment ref="A2219" authorId="0" shapeId="0" xr:uid="{1E028776-59DD-4AC6-8F6E-AAECEEE650D7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2219" authorId="0" shapeId="0" xr:uid="{EE6DEB86-DD30-4785-A012-F4F555CCEDBD}">
      <text>
        <r>
          <rPr>
            <sz val="10"/>
            <rFont val="Arial"/>
            <family val="2"/>
          </rPr>
          <t>Duplicate Mobile Number also found in rows: [2032, 2083, 2301, 2396, 2599, 2882, 2986, 3010]</t>
        </r>
      </text>
    </comment>
    <comment ref="A2220" authorId="0" shapeId="0" xr:uid="{42A4D45E-3176-49DC-A40B-9F7E694A5BD3}">
      <text>
        <r>
          <rPr>
            <sz val="10"/>
            <rFont val="Arial"/>
            <family val="2"/>
          </rPr>
          <t>Mobile/Email matches a DIFFERENT name in LMS/Main file: 'Chinmaya Jena'. Kept original name -- please verify manually (may be a shared/parent number).</t>
        </r>
      </text>
    </comment>
    <comment ref="E2220" authorId="0" shapeId="0" xr:uid="{9FB01151-A43D-44C6-8372-B8230E45EF91}">
      <text>
        <r>
          <rPr>
            <sz val="10"/>
            <rFont val="Arial"/>
            <family val="2"/>
          </rPr>
          <t>Duplicate Mobile Number also found in rows: [2262, 2411, 2549, 2734]</t>
        </r>
      </text>
    </comment>
    <comment ref="E2221" authorId="0" shapeId="0" xr:uid="{1C66B2DA-5177-491E-9420-209FFD790EC8}">
      <text>
        <r>
          <rPr>
            <sz val="10"/>
            <rFont val="Arial"/>
            <family val="2"/>
          </rPr>
          <t>Duplicate Mobile Number also found in rows: [2238, 3061]</t>
        </r>
      </text>
    </comment>
    <comment ref="E2222" authorId="0" shapeId="0" xr:uid="{E383F2EE-5400-4609-BF2C-A3E72915E301}">
      <text>
        <r>
          <rPr>
            <sz val="10"/>
            <rFont val="Arial"/>
            <family val="2"/>
          </rPr>
          <t>Duplicate Mobile Number also found in rows: [2107]</t>
        </r>
      </text>
    </comment>
    <comment ref="A2223" authorId="0" shapeId="0" xr:uid="{7E7FDF21-7F02-48BF-BFEF-57BEC7331014}">
      <text>
        <r>
          <rPr>
            <sz val="10"/>
            <rFont val="Arial"/>
            <family val="2"/>
          </rPr>
          <t>Mobile/Email matches a DIFFERENT name in LMS/Main file: 'Sriram Rattan'. Kept original name -- please verify manually (may be a shared/parent number).</t>
        </r>
      </text>
    </comment>
    <comment ref="E2223" authorId="0" shapeId="0" xr:uid="{21A0CF92-3E14-43A4-97F1-30F00231E5BB}">
      <text>
        <r>
          <rPr>
            <sz val="10"/>
            <rFont val="Arial"/>
            <family val="2"/>
          </rPr>
          <t>Duplicate Mobile Number also found in rows: [2068, 2069, 2176, 2226, 2325]</t>
        </r>
      </text>
    </comment>
    <comment ref="E2224" authorId="0" shapeId="0" xr:uid="{6EE3A80A-412E-4BFE-A649-815098E75E1E}">
      <text>
        <r>
          <rPr>
            <sz val="10"/>
            <rFont val="Arial"/>
            <family val="2"/>
          </rPr>
          <t>Duplicate Mobile Number also found in rows: [2436, 2648, 2798, 2919, 3034, 3509]</t>
        </r>
      </text>
    </comment>
    <comment ref="A2225" authorId="0" shapeId="0" xr:uid="{1A22D1EE-B04C-4535-A76D-4850F5C0F4D3}">
      <text>
        <r>
          <rPr>
            <sz val="10"/>
            <rFont val="Arial"/>
            <family val="2"/>
          </rPr>
          <t>Mobile/Email matches a DIFFERENT name in LMS/Main file: 'Nikita Chavda'. Kept original name -- please verify manually (may be a shared/parent number).</t>
        </r>
      </text>
    </comment>
    <comment ref="E2225" authorId="0" shapeId="0" xr:uid="{D39C9EBC-0F2E-461E-89EC-A619CC5FFFA7}">
      <text>
        <r>
          <rPr>
            <sz val="10"/>
            <rFont val="Arial"/>
            <family val="2"/>
          </rPr>
          <t>Duplicate Mobile Number also found in rows: [2120, 2328, 2404]</t>
        </r>
      </text>
    </comment>
    <comment ref="E2226" authorId="0" shapeId="0" xr:uid="{155A3045-F4D6-4D42-8A96-C5128B06FACC}">
      <text>
        <r>
          <rPr>
            <sz val="10"/>
            <rFont val="Arial"/>
            <family val="2"/>
          </rPr>
          <t>Duplicate Mobile Number also found in rows: [2369, 2478, 2620]</t>
        </r>
      </text>
    </comment>
    <comment ref="E2227" authorId="0" shapeId="0" xr:uid="{8231416E-AEBF-458E-B293-1662308BA9A6}">
      <text>
        <r>
          <rPr>
            <sz val="10"/>
            <rFont val="Arial"/>
            <family val="2"/>
          </rPr>
          <t>Duplicate Mobile Number also found in rows: [1784, 1857, 1953, 2030]</t>
        </r>
      </text>
    </comment>
    <comment ref="E2228" authorId="0" shapeId="0" xr:uid="{735E725E-7FA3-4466-B5A9-D069AD382CCA}">
      <text>
        <r>
          <rPr>
            <sz val="10"/>
            <rFont val="Arial"/>
            <family val="2"/>
          </rPr>
          <t>Duplicate Mobile Number also found in rows: [2111]</t>
        </r>
      </text>
    </comment>
    <comment ref="E2229" authorId="0" shapeId="0" xr:uid="{FE977D42-98F5-4C08-B56C-6B2907B5949F}">
      <text>
        <r>
          <rPr>
            <sz val="10"/>
            <rFont val="Arial"/>
            <family val="2"/>
          </rPr>
          <t>Duplicate Mobile Number also found in rows: [2112, 2152, 4152]</t>
        </r>
      </text>
    </comment>
    <comment ref="E2230" authorId="0" shapeId="0" xr:uid="{AF68C9DD-BCFB-450D-9A08-5EE50A7BB541}">
      <text>
        <r>
          <rPr>
            <sz val="10"/>
            <rFont val="Arial"/>
            <family val="2"/>
          </rPr>
          <t>Duplicate Mobile Number also found in rows: [2229, 3061]</t>
        </r>
      </text>
    </comment>
    <comment ref="A2231" authorId="0" shapeId="0" xr:uid="{985736F3-D4B0-4C95-B278-7A1F2C41C2AC}">
      <text>
        <r>
          <rPr>
            <sz val="10"/>
            <rFont val="Arial"/>
            <family val="2"/>
          </rPr>
          <t>Mobile/Email matches a DIFFERENT name in LMS/Main file: 'Badri Satapathy'. Kept original name -- please verify manually (may be a shared/parent number).</t>
        </r>
      </text>
    </comment>
    <comment ref="E2231" authorId="0" shapeId="0" xr:uid="{1A9A17A5-2CF2-4443-95FC-B0B5768ED5AF}">
      <text>
        <r>
          <rPr>
            <sz val="10"/>
            <rFont val="Arial"/>
            <family val="2"/>
          </rPr>
          <t>Duplicate Mobile Number also found in rows: [2184, 2343, 2496]</t>
        </r>
      </text>
    </comment>
    <comment ref="E2233" authorId="0" shapeId="0" xr:uid="{270091B1-E43E-4FCC-B650-F7759CE57013}">
      <text>
        <r>
          <rPr>
            <sz val="10"/>
            <rFont val="Arial"/>
            <family val="2"/>
          </rPr>
          <t>Duplicate Mobile Number also found in rows: [2169, 2203]</t>
        </r>
      </text>
    </comment>
    <comment ref="E2234" authorId="0" shapeId="0" xr:uid="{EBA5E655-D5E1-481A-BAEA-5090DFC7DBC4}">
      <text>
        <r>
          <rPr>
            <sz val="10"/>
            <rFont val="Arial"/>
            <family val="2"/>
          </rPr>
          <t>Duplicate Mobile Number also found in rows: [2087, 2140, 2348, 2392, 2518]</t>
        </r>
      </text>
    </comment>
    <comment ref="E2235" authorId="0" shapeId="0" xr:uid="{7B88BBD3-72B2-4359-8E92-D05737E7AFC6}">
      <text>
        <r>
          <rPr>
            <sz val="10"/>
            <rFont val="Arial"/>
            <family val="2"/>
          </rPr>
          <t>Duplicate Mobile Number also found in rows: [2038, 2113, 2379, 2524]</t>
        </r>
      </text>
    </comment>
    <comment ref="E2236" authorId="0" shapeId="0" xr:uid="{05FE4064-E9C0-4905-8B70-9E488F62A7E4}">
      <text>
        <r>
          <rPr>
            <sz val="10"/>
            <rFont val="Arial"/>
            <family val="2"/>
          </rPr>
          <t>Duplicate Mobile Number also found in rows: [1768, 1832, 1949, 1966, 2106]</t>
        </r>
      </text>
    </comment>
    <comment ref="E2237" authorId="0" shapeId="0" xr:uid="{AA52B7EF-923F-4B31-A117-0E2E5E3B76FC}">
      <text>
        <r>
          <rPr>
            <sz val="10"/>
            <rFont val="Arial"/>
            <family val="2"/>
          </rPr>
          <t>Duplicate Mobile Number also found in rows: [3165, 3209, 3345, 3475, 3616]</t>
        </r>
      </text>
    </comment>
    <comment ref="E2238" authorId="0" shapeId="0" xr:uid="{4AD6C8B5-5E7A-444D-B786-3BA20E9336E3}">
      <text>
        <r>
          <rPr>
            <sz val="10"/>
            <rFont val="Arial"/>
            <family val="2"/>
          </rPr>
          <t>Duplicate Mobile Number also found in rows: [1791, 4490]</t>
        </r>
      </text>
    </comment>
    <comment ref="E2239" authorId="0" shapeId="0" xr:uid="{138DF147-FAA0-4D56-9A2F-30F1CF18778F}">
      <text>
        <r>
          <rPr>
            <sz val="10"/>
            <rFont val="Arial"/>
            <family val="2"/>
          </rPr>
          <t>Duplicate Mobile Number also found in rows: [2179, 2346, 2474]</t>
        </r>
      </text>
    </comment>
    <comment ref="E2240" authorId="0" shapeId="0" xr:uid="{C2031BE5-3098-4ECC-8C19-D46062C4942B}">
      <text>
        <r>
          <rPr>
            <sz val="10"/>
            <rFont val="Arial"/>
            <family val="2"/>
          </rPr>
          <t>Duplicate Mobile Number also found in rows: [1955, 2380, 2594]</t>
        </r>
      </text>
    </comment>
    <comment ref="E2241" authorId="0" shapeId="0" xr:uid="{63F4F009-2111-48CA-A51E-E3095E0BC232}">
      <text>
        <r>
          <rPr>
            <sz val="10"/>
            <rFont val="Arial"/>
            <family val="2"/>
          </rPr>
          <t>Duplicate Mobile Number also found in rows: [1842, 1991, 2002, 2121, 2269]</t>
        </r>
      </text>
    </comment>
    <comment ref="A2242" authorId="0" shapeId="0" xr:uid="{BA7C47AD-7F28-42E2-AC6B-56EE59A3F2AE}">
      <text>
        <r>
          <rPr>
            <sz val="10"/>
            <rFont val="Arial"/>
            <family val="2"/>
          </rPr>
          <t>Mobile/Email matches a DIFFERENT name in LMS/Main file: 'Sukanta Palei'. Kept original name -- please verify manually (may be a shared/parent number).</t>
        </r>
      </text>
    </comment>
    <comment ref="E2242" authorId="0" shapeId="0" xr:uid="{C4C01FE7-13C4-4CBE-8583-FB6CC2BA9E58}">
      <text>
        <r>
          <rPr>
            <sz val="10"/>
            <rFont val="Arial"/>
            <family val="2"/>
          </rPr>
          <t>Duplicate Mobile Number also found in rows: [1603, 1654, 1905, 1996, 2566]</t>
        </r>
      </text>
    </comment>
    <comment ref="E2243" authorId="0" shapeId="0" xr:uid="{5D327F71-2FD7-492C-B4E9-92301A0CFE46}">
      <text>
        <r>
          <rPr>
            <sz val="10"/>
            <rFont val="Arial"/>
            <family val="2"/>
          </rPr>
          <t>Duplicate Mobile Number also found in rows: [1758, 1795, 1880, 2015, 2137]</t>
        </r>
      </text>
    </comment>
    <comment ref="A2244" authorId="0" shapeId="0" xr:uid="{5091131E-9FD3-411E-BFC1-009B2622517B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2244" authorId="0" shapeId="0" xr:uid="{E6BF2A90-DBF2-4B15-B048-E6D449F8F6AB}">
      <text>
        <r>
          <rPr>
            <sz val="10"/>
            <rFont val="Arial"/>
            <family val="2"/>
          </rPr>
          <t>Duplicate Mobile Number also found in rows: [1974, 2153, 2358, 2550, 2718, 3192, 4193, 4323]</t>
        </r>
      </text>
    </comment>
    <comment ref="E2246" authorId="0" shapeId="0" xr:uid="{4A9F1234-F940-4128-A705-AC64EED38AB8}">
      <text>
        <r>
          <rPr>
            <sz val="10"/>
            <rFont val="Arial"/>
            <family val="2"/>
          </rPr>
          <t>Duplicate Mobile Number also found in rows: [1872, 2156, 2552]</t>
        </r>
      </text>
    </comment>
    <comment ref="E2248" authorId="0" shapeId="0" xr:uid="{D5A91EF3-15DE-48A1-955D-41CF159F3106}">
      <text>
        <r>
          <rPr>
            <sz val="10"/>
            <rFont val="Arial"/>
            <family val="2"/>
          </rPr>
          <t>Duplicate Mobile Number also found in rows: [1903, 1904, 2129, 2388, 2564]</t>
        </r>
      </text>
    </comment>
    <comment ref="A2249" authorId="0" shapeId="0" xr:uid="{B93A9E34-7EFC-44FF-8567-A6407730093D}">
      <text>
        <r>
          <rPr>
            <sz val="10"/>
            <rFont val="Arial"/>
            <family val="2"/>
          </rPr>
          <t>Mobile/Email matches a DIFFERENT name in LMS/Main file: 'Bhavana V'. Kept original name -- please verify manually (may be a shared/parent number).</t>
        </r>
      </text>
    </comment>
    <comment ref="E2249" authorId="0" shapeId="0" xr:uid="{FE45F39F-274B-4112-8513-41DCD4BBC84A}">
      <text>
        <r>
          <rPr>
            <sz val="10"/>
            <rFont val="Arial"/>
            <family val="2"/>
          </rPr>
          <t>Duplicate Mobile Number also found in rows: [1971, 1984, 1985]</t>
        </r>
      </text>
    </comment>
    <comment ref="A2250" authorId="0" shapeId="0" xr:uid="{2DD6DAE0-9728-4C3C-96AF-D47DCFDD56C0}">
      <text>
        <r>
          <rPr>
            <sz val="10"/>
            <rFont val="Arial"/>
            <family val="2"/>
          </rPr>
          <t>Mobile/Email matches a DIFFERENT name in LMS/Main file: 'Aneesh Idupulapaati'. Kept original name -- please verify manually (may be a shared/parent number).</t>
        </r>
      </text>
    </comment>
    <comment ref="E2250" authorId="0" shapeId="0" xr:uid="{2069D33B-7461-4B1D-A752-DEAB4A64DCA3}">
      <text>
        <r>
          <rPr>
            <sz val="10"/>
            <rFont val="Arial"/>
            <family val="2"/>
          </rPr>
          <t>Duplicate Mobile Number also found in rows: [2338, 2393, 2597, 2789, 3042, 3350]</t>
        </r>
      </text>
    </comment>
    <comment ref="E2251" authorId="0" shapeId="0" xr:uid="{7E41950D-40CD-4374-9271-76918A53AE9C}">
      <text>
        <r>
          <rPr>
            <sz val="10"/>
            <rFont val="Arial"/>
            <family val="2"/>
          </rPr>
          <t>Duplicate Mobile Number also found in rows: [2194, 2340, 2499, 2619, 3050, 3424, 3641]</t>
        </r>
      </text>
    </comment>
    <comment ref="A2252" authorId="0" shapeId="0" xr:uid="{06FCF0F8-83EE-4648-9D91-96D047B761F3}">
      <text>
        <r>
          <rPr>
            <sz val="10"/>
            <rFont val="Arial"/>
            <family val="2"/>
          </rPr>
          <t>Mobile/Email matches a DIFFERENT name in LMS/Main file: 'Sanjaya Panda'. Kept original name -- please verify manually (may be a shared/parent number).</t>
        </r>
      </text>
    </comment>
    <comment ref="E2252" authorId="0" shapeId="0" xr:uid="{BEE5D7E0-E6CC-457B-AA70-48FDFABB269A}">
      <text>
        <r>
          <rPr>
            <sz val="10"/>
            <rFont val="Arial"/>
            <family val="2"/>
          </rPr>
          <t>Duplicate Mobile Number also found in rows: [2122, 2437, 2982, 2991]</t>
        </r>
      </text>
    </comment>
    <comment ref="A2253" authorId="0" shapeId="0" xr:uid="{56F07753-EBC5-4887-8CEC-322723D8347E}">
      <text>
        <r>
          <rPr>
            <sz val="10"/>
            <rFont val="Arial"/>
            <family val="2"/>
          </rPr>
          <t>Mobile/Email matches a DIFFERENT name in LMS/Main file: 'Akash B S'. Kept original name -- please verify manually (may be a shared/parent number).</t>
        </r>
      </text>
    </comment>
    <comment ref="E2253" authorId="0" shapeId="0" xr:uid="{D66AC270-05CB-4E1B-9FBF-22641CDC9129}">
      <text>
        <r>
          <rPr>
            <sz val="10"/>
            <rFont val="Arial"/>
            <family val="2"/>
          </rPr>
          <t>Duplicate Mobile Number also found in rows: [1743, 1827, 1983, 2012, 2108, 2118, 2119, 2287, 2463, 2543]</t>
        </r>
      </text>
    </comment>
    <comment ref="E2254" authorId="0" shapeId="0" xr:uid="{080BDDB1-568E-42DA-BE75-3BEBB0F9CBFE}">
      <text>
        <r>
          <rPr>
            <sz val="10"/>
            <rFont val="Arial"/>
            <family val="2"/>
          </rPr>
          <t>Duplicate Mobile Number also found in rows: [2228, 2411, 2549, 2734]</t>
        </r>
      </text>
    </comment>
    <comment ref="E2255" authorId="0" shapeId="0" xr:uid="{A5F4AF10-1935-491D-838E-2671C3BC22F1}">
      <text>
        <r>
          <rPr>
            <sz val="10"/>
            <rFont val="Arial"/>
            <family val="2"/>
          </rPr>
          <t>Duplicate Mobile Number also found in rows: [1601, 1656, 1823, 1988]</t>
        </r>
      </text>
    </comment>
    <comment ref="E2256" authorId="0" shapeId="0" xr:uid="{2D06D3E7-551E-418F-AC0B-6CEB5BB4AF64}">
      <text>
        <r>
          <rPr>
            <sz val="10"/>
            <rFont val="Arial"/>
            <family val="2"/>
          </rPr>
          <t>Duplicate Mobile Number also found in rows: [2333, 2447, 2590]</t>
        </r>
      </text>
    </comment>
    <comment ref="E2257" authorId="0" shapeId="0" xr:uid="{2B145FD6-8EEE-445D-B917-9DCF560998F3}">
      <text>
        <r>
          <rPr>
            <sz val="10"/>
            <rFont val="Arial"/>
            <family val="2"/>
          </rPr>
          <t>Duplicate Mobile Number also found in rows: [2271, 2323]</t>
        </r>
      </text>
    </comment>
    <comment ref="E2258" authorId="0" shapeId="0" xr:uid="{BF2BF111-4835-4D1C-8464-765A22C2AE67}">
      <text>
        <r>
          <rPr>
            <sz val="10"/>
            <rFont val="Arial"/>
            <family val="2"/>
          </rPr>
          <t>Duplicate Mobile Number also found in rows: [2144, 2381, 2488, 2631]</t>
        </r>
      </text>
    </comment>
    <comment ref="E2259" authorId="0" shapeId="0" xr:uid="{417DFF45-9F09-4C57-8C11-1BC60B9EC2DC}">
      <text>
        <r>
          <rPr>
            <sz val="10"/>
            <rFont val="Arial"/>
            <family val="2"/>
          </rPr>
          <t>Duplicate Mobile Number also found in rows: [2143, 2378, 2485, 2630]</t>
        </r>
      </text>
    </comment>
    <comment ref="E2260" authorId="0" shapeId="0" xr:uid="{B68E0DB8-3B79-4A13-9AD7-B204DA18D629}">
      <text>
        <r>
          <rPr>
            <sz val="10"/>
            <rFont val="Arial"/>
            <family val="2"/>
          </rPr>
          <t>Duplicate Mobile Number also found in rows: [1486, 2086, 2445, 2526]</t>
        </r>
      </text>
    </comment>
    <comment ref="E2261" authorId="0" shapeId="0" xr:uid="{46A16A0C-51B4-4EBD-8F9B-255E3FB3B316}">
      <text>
        <r>
          <rPr>
            <sz val="10"/>
            <rFont val="Arial"/>
            <family val="2"/>
          </rPr>
          <t>Duplicate Mobile Number also found in rows: [1842, 1991, 2002, 2121, 2249]</t>
        </r>
      </text>
    </comment>
    <comment ref="E2262" authorId="0" shapeId="0" xr:uid="{70A80CB4-599B-4F00-A310-91BA9FFD7985}">
      <text>
        <r>
          <rPr>
            <sz val="10"/>
            <rFont val="Arial"/>
            <family val="2"/>
          </rPr>
          <t>Duplicate Mobile Number also found in rows: [1769, 2034, 2426, 2582, 2717, 2889, 3493]</t>
        </r>
      </text>
    </comment>
    <comment ref="A2263" authorId="0" shapeId="0" xr:uid="{F95A9B8F-AD20-4DC9-B8B8-38A06663D7C2}">
      <text>
        <r>
          <rPr>
            <sz val="10"/>
            <rFont val="Arial"/>
            <family val="2"/>
          </rPr>
          <t>Mobile/Email matches a DIFFERENT name in LMS/Main file: 'Sailesh Prusty'. Kept original name -- please verify manually (may be a shared/parent number).</t>
        </r>
      </text>
    </comment>
    <comment ref="E2263" authorId="0" shapeId="0" xr:uid="{2C8FA45A-2772-4146-9898-3ABF6E604A4B}">
      <text>
        <r>
          <rPr>
            <sz val="10"/>
            <rFont val="Arial"/>
            <family val="2"/>
          </rPr>
          <t>Duplicate Mobile Number also found in rows: [2265, 2323]</t>
        </r>
      </text>
    </comment>
    <comment ref="A2264" authorId="0" shapeId="0" xr:uid="{5C30DECF-3643-41A5-845C-9130182D7212}">
      <text>
        <r>
          <rPr>
            <sz val="10"/>
            <rFont val="Arial"/>
            <family val="2"/>
          </rPr>
          <t>Mobile/Email matches a DIFFERENT name in LMS/Main file: 'Bikash Behera'. Kept original name -- please verify manually (may be a shared/parent number).</t>
        </r>
      </text>
    </comment>
    <comment ref="E2264" authorId="0" shapeId="0" xr:uid="{B8FD5E82-BD81-400D-AB18-D70C66C88110}">
      <text>
        <r>
          <rPr>
            <sz val="10"/>
            <rFont val="Arial"/>
            <family val="2"/>
          </rPr>
          <t>Duplicate Mobile Number also found in rows: [2197, 2420, 2567]</t>
        </r>
      </text>
    </comment>
    <comment ref="E2267" authorId="0" shapeId="0" xr:uid="{4657C781-47CD-44FA-B1CE-D8F0EA47D888}">
      <text>
        <r>
          <rPr>
            <sz val="10"/>
            <rFont val="Arial"/>
            <family val="2"/>
          </rPr>
          <t>Duplicate Mobile Number also found in rows: [2078, 2414, 2670, 2728, 3399]</t>
        </r>
      </text>
    </comment>
    <comment ref="E2268" authorId="0" shapeId="0" xr:uid="{D573B674-0022-4E49-88D9-E510C72A1E19}">
      <text>
        <r>
          <rPr>
            <sz val="10"/>
            <rFont val="Arial"/>
            <family val="2"/>
          </rPr>
          <t>Duplicate Mobile Number also found in rows: [1932, 2451]</t>
        </r>
      </text>
    </comment>
    <comment ref="E2269" authorId="0" shapeId="0" xr:uid="{57E4D68F-581B-4EB4-8138-20A62D205767}">
      <text>
        <r>
          <rPr>
            <sz val="10"/>
            <rFont val="Arial"/>
            <family val="2"/>
          </rPr>
          <t>Duplicate Mobile Number also found in rows: [2308, 2629]</t>
        </r>
      </text>
    </comment>
    <comment ref="E2270" authorId="0" shapeId="0" xr:uid="{8FDDB20C-0365-4200-8E32-6278B78E9574}">
      <text>
        <r>
          <rPr>
            <sz val="10"/>
            <rFont val="Arial"/>
            <family val="2"/>
          </rPr>
          <t>Duplicate Mobile Number also found in rows: [2376, 2547, 2656, 2685, 2835, 5169, 5305]</t>
        </r>
      </text>
    </comment>
    <comment ref="E2271" authorId="0" shapeId="0" xr:uid="{13AADDC4-7330-480B-89F7-0EAD6EE4FA89}">
      <text>
        <r>
          <rPr>
            <sz val="10"/>
            <rFont val="Arial"/>
            <family val="2"/>
          </rPr>
          <t>Duplicate Mobile Number also found in rows: [2162, 2350]</t>
        </r>
      </text>
    </comment>
    <comment ref="A2272" authorId="0" shapeId="0" xr:uid="{D2A2DB6B-DD3B-4850-BCF1-E42B9A10949D}">
      <text>
        <r>
          <rPr>
            <sz val="10"/>
            <rFont val="Arial"/>
            <family val="2"/>
          </rPr>
          <t>Mobile/Email matches a DIFFERENT name in LMS/Main file: 'Sambit Jena'. Kept original name -- please verify manually (may be a shared/parent number).</t>
        </r>
      </text>
    </comment>
    <comment ref="E2272" authorId="0" shapeId="0" xr:uid="{12F8906C-1CD5-4639-BE3B-A2CB2A01826F}">
      <text>
        <r>
          <rPr>
            <sz val="10"/>
            <rFont val="Arial"/>
            <family val="2"/>
          </rPr>
          <t>Duplicate Mobile Number also found in rows: [2180, 2397]</t>
        </r>
      </text>
    </comment>
    <comment ref="A2273" authorId="0" shapeId="0" xr:uid="{18BD8F6A-BB07-42A0-BAA2-F830E3D2611A}">
      <text>
        <r>
          <rPr>
            <sz val="10"/>
            <rFont val="Arial"/>
            <family val="2"/>
          </rPr>
          <t>Mobile/Email matches a DIFFERENT name in LMS/Main file: 'Satwik Nayak'. Kept original name -- please verify manually (may be a shared/parent number).</t>
        </r>
      </text>
    </comment>
    <comment ref="E2273" authorId="0" shapeId="0" xr:uid="{D1D3BB6A-887B-4FC3-B177-38F51582456F}">
      <text>
        <r>
          <rPr>
            <sz val="10"/>
            <rFont val="Arial"/>
            <family val="2"/>
          </rPr>
          <t>Duplicate Mobile Number also found in rows: [2115, 2127]</t>
        </r>
      </text>
    </comment>
    <comment ref="E2274" authorId="0" shapeId="0" xr:uid="{E5D658CD-015A-47CD-810A-28A722AB363F}">
      <text>
        <r>
          <rPr>
            <sz val="10"/>
            <rFont val="Arial"/>
            <family val="2"/>
          </rPr>
          <t>Duplicate Mobile Number also found in rows: [2061, 2421, 2565, 2753, 3022, 3323]</t>
        </r>
      </text>
    </comment>
    <comment ref="A2275" authorId="0" shapeId="0" xr:uid="{039184E9-DB29-4291-98EC-AB2C69B21C0A}">
      <text>
        <r>
          <rPr>
            <sz val="10"/>
            <rFont val="Arial"/>
            <family val="2"/>
          </rPr>
          <t>Mobile/Email matches a DIFFERENT name in LMS/Main file: 'Satya Swain'. Kept original name -- please verify manually (may be a shared/parent number).</t>
        </r>
      </text>
    </comment>
    <comment ref="E2275" authorId="0" shapeId="0" xr:uid="{9B883318-D5FA-4594-B3E4-B1B4D9AA9392}">
      <text>
        <r>
          <rPr>
            <sz val="10"/>
            <rFont val="Arial"/>
            <family val="2"/>
          </rPr>
          <t>Duplicate Mobile Number also found in rows: [2577, 2773]</t>
        </r>
      </text>
    </comment>
    <comment ref="A2276" authorId="0" shapeId="0" xr:uid="{0C31336D-EEEB-43A8-8F07-4C6C52B28630}">
      <text>
        <r>
          <rPr>
            <sz val="10"/>
            <rFont val="Arial"/>
            <family val="2"/>
          </rPr>
          <t>Mobile/Email matches a DIFFERENT name in LMS/Main file: 'Raj Birje'. Kept original name -- please verify manually (may be a shared/parent number).</t>
        </r>
      </text>
    </comment>
    <comment ref="E2276" authorId="0" shapeId="0" xr:uid="{21323631-8C61-458C-B967-9447B858C8B5}">
      <text>
        <r>
          <rPr>
            <sz val="10"/>
            <rFont val="Arial"/>
            <family val="2"/>
          </rPr>
          <t>Duplicate Mobile Number also found in rows: [1944, 2035]</t>
        </r>
      </text>
    </comment>
    <comment ref="E2277" authorId="0" shapeId="0" xr:uid="{65CEA021-A852-49B8-B537-7385F3F0EE7D}">
      <text>
        <r>
          <rPr>
            <sz val="10"/>
            <rFont val="Arial"/>
            <family val="2"/>
          </rPr>
          <t>Duplicate Mobile Number also found in rows: [2036, 2157, 2423]</t>
        </r>
      </text>
    </comment>
    <comment ref="E2278" authorId="0" shapeId="0" xr:uid="{08434B22-733B-40C1-859B-FF6A6CC88AAB}">
      <text>
        <r>
          <rPr>
            <sz val="10"/>
            <rFont val="Arial"/>
            <family val="2"/>
          </rPr>
          <t>Duplicate Mobile Number also found in rows: [1825, 1980, 2117, 2462, 2542]</t>
        </r>
      </text>
    </comment>
    <comment ref="E2279" authorId="0" shapeId="0" xr:uid="{E40A992E-DCA8-4457-9E2D-F2F5A416BBAF}">
      <text>
        <r>
          <rPr>
            <sz val="10"/>
            <rFont val="Arial"/>
            <family val="2"/>
          </rPr>
          <t>Duplicate Mobile Number also found in rows: [1743, 1827, 1983, 2012, 2108, 2118, 2119, 2261, 2463, 2543]</t>
        </r>
      </text>
    </comment>
    <comment ref="E2281" authorId="0" shapeId="0" xr:uid="{D0654BC6-6E4C-4934-B1C1-39B9AE05F24D}">
      <text>
        <r>
          <rPr>
            <sz val="10"/>
            <rFont val="Arial"/>
            <family val="2"/>
          </rPr>
          <t>Duplicate Mobile Number also found in rows: [3735, 4329]</t>
        </r>
      </text>
    </comment>
    <comment ref="A2282" authorId="0" shapeId="0" xr:uid="{48691ABC-6FDC-4BAF-8E43-C8011CFA81E7}">
      <text>
        <r>
          <rPr>
            <sz val="10"/>
            <rFont val="Arial"/>
            <family val="2"/>
          </rPr>
          <t>Mobile/Email matches a DIFFERENT name in LMS/Main file: 'Sandhyarani Mohanty'. Kept original name -- please verify manually (may be a shared/parent number).</t>
        </r>
      </text>
    </comment>
    <comment ref="E2282" authorId="0" shapeId="0" xr:uid="{40C5368D-FC8C-4DF5-BEB4-4533704F551C}">
      <text>
        <r>
          <rPr>
            <sz val="10"/>
            <rFont val="Arial"/>
            <family val="2"/>
          </rPr>
          <t>Duplicate Mobile Number also found in rows: [2021, 2149, 2431, 2662]</t>
        </r>
      </text>
    </comment>
    <comment ref="E2283" authorId="0" shapeId="0" xr:uid="{8EAAE4E2-F6F9-4E00-BE0B-26AA4D4A52B4}">
      <text>
        <r>
          <rPr>
            <sz val="10"/>
            <rFont val="Arial"/>
            <family val="2"/>
          </rPr>
          <t>Duplicate Mobile Number also found in rows: [2370, 2395, 2466, 2494, 2508, 2651]</t>
        </r>
      </text>
    </comment>
    <comment ref="A2284" authorId="0" shapeId="0" xr:uid="{8968756B-A308-4299-9FD4-2C3838D4944A}">
      <text>
        <r>
          <rPr>
            <sz val="10"/>
            <rFont val="Arial"/>
            <family val="2"/>
          </rPr>
          <t>Mobile/Email matches a DIFFERENT name in LMS/Main file: 'Vishwanatha G'. Kept original name -- please verify manually (may be a shared/parent number).</t>
        </r>
      </text>
    </comment>
    <comment ref="E2284" authorId="0" shapeId="0" xr:uid="{86BFFD68-6B5E-4FA4-A964-48F2D269912F}">
      <text>
        <r>
          <rPr>
            <sz val="10"/>
            <rFont val="Arial"/>
            <family val="2"/>
          </rPr>
          <t>Duplicate Mobile Number also found in rows: [1946, 2026, 2051, 2158, 2519]</t>
        </r>
      </text>
    </comment>
    <comment ref="E2285" authorId="0" shapeId="0" xr:uid="{AB2925DE-6F22-4E0C-93BE-2F894C177585}">
      <text>
        <r>
          <rPr>
            <sz val="10"/>
            <rFont val="Arial"/>
            <family val="2"/>
          </rPr>
          <t>Duplicate Mobile Number also found in rows: [2219, 2444, 2586, 2743]</t>
        </r>
      </text>
    </comment>
    <comment ref="E2286" authorId="0" shapeId="0" xr:uid="{66E2329D-044B-4BCE-B879-DE10A669AA10}">
      <text>
        <r>
          <rPr>
            <sz val="10"/>
            <rFont val="Arial"/>
            <family val="2"/>
          </rPr>
          <t>Duplicate Mobile Number also found in rows: [2018, 2583]</t>
        </r>
      </text>
    </comment>
    <comment ref="E2287" authorId="0" shapeId="0" xr:uid="{9175977F-9139-4534-B8E6-914BDD7F8F41}">
      <text>
        <r>
          <rPr>
            <sz val="10"/>
            <rFont val="Arial"/>
            <family val="2"/>
          </rPr>
          <t>Duplicate Mobile Number also found in rows: [2321, 2608]</t>
        </r>
      </text>
    </comment>
    <comment ref="E2289" authorId="0" shapeId="0" xr:uid="{4AC70512-6967-445C-B61A-D3324AC83A97}">
      <text>
        <r>
          <rPr>
            <sz val="10"/>
            <rFont val="Arial"/>
            <family val="2"/>
          </rPr>
          <t>Duplicate Mobile Number also found in rows: [2007, 2170, 2439, 2588]</t>
        </r>
      </text>
    </comment>
    <comment ref="E2291" authorId="0" shapeId="0" xr:uid="{9D7C8840-559B-4225-A775-8022B0DF9EFF}">
      <text>
        <r>
          <rPr>
            <sz val="10"/>
            <rFont val="Arial"/>
            <family val="2"/>
          </rPr>
          <t>Duplicate Mobile Number also found in rows: [2196]</t>
        </r>
      </text>
    </comment>
    <comment ref="A2292" authorId="0" shapeId="0" xr:uid="{1AAF7B2F-F8F6-4A10-A002-1FCC970091DE}">
      <text>
        <r>
          <rPr>
            <sz val="10"/>
            <rFont val="Arial"/>
            <family val="2"/>
          </rPr>
          <t>Mobile/Email matches a DIFFERENT name in LMS/Main file: 'Rama Panda'. Kept original name -- please verify manually (may be a shared/parent number).</t>
        </r>
      </text>
    </comment>
    <comment ref="E2292" authorId="0" shapeId="0" xr:uid="{AC63810E-95EC-46AA-A4C7-56C6735EB5D2}">
      <text>
        <r>
          <rPr>
            <sz val="10"/>
            <rFont val="Arial"/>
            <family val="2"/>
          </rPr>
          <t>Duplicate Mobile Number also found in rows: [2028, 2057, 2147, 2427, 2551, 2729]</t>
        </r>
      </text>
    </comment>
    <comment ref="A2293" authorId="0" shapeId="0" xr:uid="{92807EDA-857D-4B48-B2E4-95089C914B02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2293" authorId="0" shapeId="0" xr:uid="{FEF3AFF8-8EF2-4CEE-B418-8E078CE5676F}">
      <text>
        <r>
          <rPr>
            <sz val="10"/>
            <rFont val="Arial"/>
            <family val="2"/>
          </rPr>
          <t>Duplicate Mobile Number also found in rows: [2032, 2083, 2227, 2396, 2599, 2882, 2986, 3010]</t>
        </r>
      </text>
    </comment>
    <comment ref="E2294" authorId="0" shapeId="0" xr:uid="{31541D84-B445-48E7-9ED3-69F0D3919326}">
      <text>
        <r>
          <rPr>
            <sz val="10"/>
            <rFont val="Arial"/>
            <family val="2"/>
          </rPr>
          <t>Duplicate Mobile Number also found in rows: [2223, 2375, 2642, 3069, 3631, 4113]</t>
        </r>
      </text>
    </comment>
    <comment ref="E2295" authorId="0" shapeId="0" xr:uid="{0B1FE2E2-EC70-432E-888B-8057B55E09F5}">
      <text>
        <r>
          <rPr>
            <sz val="10"/>
            <rFont val="Arial"/>
            <family val="2"/>
          </rPr>
          <t>Duplicate Mobile Number also found in rows: [1767, 2399]</t>
        </r>
      </text>
    </comment>
    <comment ref="E2296" authorId="0" shapeId="0" xr:uid="{9F71D5CF-032C-4BBA-B633-9B60EC4C0DB4}">
      <text>
        <r>
          <rPr>
            <sz val="10"/>
            <rFont val="Arial"/>
            <family val="2"/>
          </rPr>
          <t>Duplicate Mobile Number also found in rows: [2081, 2188]</t>
        </r>
      </text>
    </comment>
    <comment ref="A2297" authorId="0" shapeId="0" xr:uid="{011489CF-AA25-45FF-B006-A17B7A6FAC10}">
      <text>
        <r>
          <rPr>
            <sz val="10"/>
            <rFont val="Arial"/>
            <family val="2"/>
          </rPr>
          <t>Mobile/Email matches a DIFFERENT name in LMS/Main file: 'Kishori Joshi'. Kept original name -- please verify manually (may be a shared/parent number).</t>
        </r>
      </text>
    </comment>
    <comment ref="E2297" authorId="0" shapeId="0" xr:uid="{0046DF4E-7B10-4BDC-AE68-95E0F7939FBC}">
      <text>
        <r>
          <rPr>
            <sz val="10"/>
            <rFont val="Arial"/>
            <family val="2"/>
          </rPr>
          <t>Duplicate Mobile Number also found in rows: [2461, 2654]</t>
        </r>
      </text>
    </comment>
    <comment ref="A2298" authorId="0" shapeId="0" xr:uid="{9D26E6A8-7673-45FF-B0CE-C43C27A31DCD}">
      <text>
        <r>
          <rPr>
            <sz val="10"/>
            <rFont val="Arial"/>
            <family val="2"/>
          </rPr>
          <t>Mobile/Email matches a DIFFERENT name in LMS/Main file: 'Joswin Dsilva'. Kept original name -- please verify manually (may be a shared/parent number).</t>
        </r>
      </text>
    </comment>
    <comment ref="E2298" authorId="0" shapeId="0" xr:uid="{9629901B-07B7-46AB-9637-1FAD7A530942}">
      <text>
        <r>
          <rPr>
            <sz val="10"/>
            <rFont val="Arial"/>
            <family val="2"/>
          </rPr>
          <t>Duplicate Mobile Number also found in rows: [2361, 2502, 2632, 2823]</t>
        </r>
      </text>
    </comment>
    <comment ref="E2299" authorId="0" shapeId="0" xr:uid="{6345263B-453B-4410-8C7A-E00BFAE0D4C1}">
      <text>
        <r>
          <rPr>
            <sz val="10"/>
            <rFont val="Arial"/>
            <family val="2"/>
          </rPr>
          <t>Duplicate Mobile Number also found in rows: [2389, 2529, 2665, 2822]</t>
        </r>
      </text>
    </comment>
    <comment ref="E2300" authorId="0" shapeId="0" xr:uid="{AD0D508B-92C0-4744-B170-BCAF85C6B12B}">
      <text>
        <r>
          <rPr>
            <sz val="10"/>
            <rFont val="Arial"/>
            <family val="2"/>
          </rPr>
          <t>Duplicate Mobile Number also found in rows: [2277, 2629]</t>
        </r>
      </text>
    </comment>
    <comment ref="E2301" authorId="0" shapeId="0" xr:uid="{A500CC70-156E-4A82-87AB-2815DEAF8493}">
      <text>
        <r>
          <rPr>
            <sz val="10"/>
            <rFont val="Arial"/>
            <family val="2"/>
          </rPr>
          <t>Duplicate Mobile Number also found in rows: [2387, 2506, 2635]</t>
        </r>
      </text>
    </comment>
    <comment ref="E2302" authorId="0" shapeId="0" xr:uid="{349EA500-770A-4721-9F21-A209A4463548}">
      <text>
        <r>
          <rPr>
            <sz val="10"/>
            <rFont val="Arial"/>
            <family val="2"/>
          </rPr>
          <t>Duplicate Mobile Number also found in rows: [2351, 2386]</t>
        </r>
      </text>
    </comment>
    <comment ref="E2303" authorId="0" shapeId="0" xr:uid="{4E3237B0-A0DD-4AB2-91F3-97A92C7267E9}">
      <text>
        <r>
          <rPr>
            <sz val="10"/>
            <rFont val="Arial"/>
            <family val="2"/>
          </rPr>
          <t>Duplicate Mobile Number also found in rows: [1863, 2001, 2053, 2151, 2433]</t>
        </r>
      </text>
    </comment>
    <comment ref="E2304" authorId="0" shapeId="0" xr:uid="{F1F47459-002B-4240-AE31-F70732C3FFE6}">
      <text>
        <r>
          <rPr>
            <sz val="10"/>
            <rFont val="Arial"/>
            <family val="2"/>
          </rPr>
          <t>Duplicate Mobile Number also found in rows: [2128, 2220, 2428, 2576]</t>
        </r>
      </text>
    </comment>
    <comment ref="A2305" authorId="0" shapeId="0" xr:uid="{C7D4A8EB-4686-4BA5-B5CE-B61954F3460C}">
      <text>
        <r>
          <rPr>
            <sz val="10"/>
            <rFont val="Arial"/>
            <family val="2"/>
          </rPr>
          <t>Mobile/Email matches a DIFFERENT name in LMS/Main file: 'Amlan Rout'. Kept original name -- please verify manually (may be a shared/parent number).</t>
        </r>
      </text>
    </comment>
    <comment ref="E2305" authorId="0" shapeId="0" xr:uid="{48F5F660-432B-4091-85F6-3A05034010FE}">
      <text>
        <r>
          <rPr>
            <sz val="10"/>
            <rFont val="Arial"/>
            <family val="2"/>
          </rPr>
          <t>Duplicate Mobile Number also found in rows: [1933, 2150, 2455, 2730]</t>
        </r>
      </text>
    </comment>
    <comment ref="E2306" authorId="0" shapeId="0" xr:uid="{4D92F74B-C8A4-49E6-932D-F0C2CF4F699B}">
      <text>
        <r>
          <rPr>
            <sz val="10"/>
            <rFont val="Arial"/>
            <family val="2"/>
          </rPr>
          <t>Duplicate Mobile Number also found in rows: [1328, 1410, 1421, 1544, 1629, 1700, 1840, 1995, 2079]</t>
        </r>
      </text>
    </comment>
    <comment ref="E2307" authorId="0" shapeId="0" xr:uid="{D5E9E865-449E-4CE8-A30C-9B5CD3F1C728}">
      <text>
        <r>
          <rPr>
            <sz val="10"/>
            <rFont val="Arial"/>
            <family val="2"/>
          </rPr>
          <t>Duplicate Mobile Number also found in rows: [1640, 1756, 2019, 2207, 2435, 2918]</t>
        </r>
      </text>
    </comment>
    <comment ref="E2308" authorId="0" shapeId="0" xr:uid="{65299D41-BB97-4E36-8B54-24E3A9240747}">
      <text>
        <r>
          <rPr>
            <sz val="10"/>
            <rFont val="Arial"/>
            <family val="2"/>
          </rPr>
          <t>Duplicate Mobile Number also found in rows: [2166, 2200, 2425]</t>
        </r>
      </text>
    </comment>
    <comment ref="A2309" authorId="0" shapeId="0" xr:uid="{B41C45D4-3E98-4994-8999-9D02FD301EEE}">
      <text>
        <r>
          <rPr>
            <sz val="10"/>
            <rFont val="Arial"/>
            <family val="2"/>
          </rPr>
          <t>Mobile/Email matches a DIFFERENT name in LMS/Main file: 'Piyush Saha'. Kept original name -- please verify manually (may be a shared/parent number).</t>
        </r>
      </text>
    </comment>
    <comment ref="E2309" authorId="0" shapeId="0" xr:uid="{09D4FF60-DCD1-4D33-80EB-5076657497C5}">
      <text>
        <r>
          <rPr>
            <sz val="10"/>
            <rFont val="Arial"/>
            <family val="2"/>
          </rPr>
          <t>Duplicate Mobile Number also found in rows: [2105, 2198, 2587, 3541]</t>
        </r>
      </text>
    </comment>
    <comment ref="A2310" authorId="0" shapeId="0" xr:uid="{742DFD52-87EC-4220-95F1-069E41A63717}">
      <text>
        <r>
          <rPr>
            <sz val="10"/>
            <rFont val="Arial"/>
            <family val="2"/>
          </rPr>
          <t>Mobile/Email matches a DIFFERENT name in LMS/Main file: 'Tanu .'. Kept original name -- please verify manually (may be a shared/parent number).</t>
        </r>
      </text>
    </comment>
    <comment ref="E2310" authorId="0" shapeId="0" xr:uid="{2CCA9A80-E38B-4761-A333-4567719BAA04}">
      <text>
        <r>
          <rPr>
            <sz val="10"/>
            <rFont val="Arial"/>
            <family val="2"/>
          </rPr>
          <t>Duplicate Mobile Number also found in rows: [2211, 2456, 2606, 2750, 2888, 3068]</t>
        </r>
      </text>
    </comment>
    <comment ref="E2311" authorId="0" shapeId="0" xr:uid="{DCDD6A8B-3041-4632-8DE1-058A9FF27AC4}">
      <text>
        <r>
          <rPr>
            <sz val="10"/>
            <rFont val="Arial"/>
            <family val="2"/>
          </rPr>
          <t>Duplicate Mobile Number also found in rows: [2368, 3130]</t>
        </r>
      </text>
    </comment>
    <comment ref="E2312" authorId="0" shapeId="0" xr:uid="{9A2B8FB7-9F45-4772-8FD1-AEC9FA3CB2BB}">
      <text>
        <r>
          <rPr>
            <sz val="10"/>
            <rFont val="Arial"/>
            <family val="2"/>
          </rPr>
          <t>Duplicate Mobile Number also found in rows: [3033, 3108, 3231, 3265]</t>
        </r>
      </text>
    </comment>
    <comment ref="E2313" authorId="0" shapeId="0" xr:uid="{94A6035B-F422-4865-A7AC-11C58B1B8F37}">
      <text>
        <r>
          <rPr>
            <sz val="10"/>
            <rFont val="Arial"/>
            <family val="2"/>
          </rPr>
          <t>Duplicate Mobile Number also found in rows: [2295, 2608]</t>
        </r>
      </text>
    </comment>
    <comment ref="E2314" authorId="0" shapeId="0" xr:uid="{46346CA1-68A8-4CB7-84AB-DA0FA3148AB5}">
      <text>
        <r>
          <rPr>
            <sz val="10"/>
            <rFont val="Arial"/>
            <family val="2"/>
          </rPr>
          <t>Duplicate Mobile Number also found in rows: [2109, 2216, 2497, 2739, 2965]</t>
        </r>
      </text>
    </comment>
    <comment ref="A2315" authorId="0" shapeId="0" xr:uid="{1B6BFAD9-C8E0-4424-ACDB-77F2F23669C9}">
      <text>
        <r>
          <rPr>
            <sz val="10"/>
            <rFont val="Arial"/>
            <family val="2"/>
          </rPr>
          <t>Mobile/Email matches a DIFFERENT name in LMS/Main file: 'Sailesh Prusty'. Kept original name -- please verify manually (may be a shared/parent number).</t>
        </r>
      </text>
    </comment>
    <comment ref="E2315" authorId="0" shapeId="0" xr:uid="{442DEB3D-39C9-4961-A3D4-D119057EED1D}">
      <text>
        <r>
          <rPr>
            <sz val="10"/>
            <rFont val="Arial"/>
            <family val="2"/>
          </rPr>
          <t>Duplicate Mobile Number also found in rows: [2265, 2271]</t>
        </r>
      </text>
    </comment>
    <comment ref="A2316" authorId="0" shapeId="0" xr:uid="{22272975-62ED-49DC-91A7-B421F80C8E7B}">
      <text>
        <r>
          <rPr>
            <sz val="10"/>
            <rFont val="Arial"/>
            <family val="2"/>
          </rPr>
          <t>Mobile/Email matches a DIFFERENT name in LMS/Main file: 'Deepak Nanda'. Kept original name -- please verify manually (may be a shared/parent number).</t>
        </r>
      </text>
    </comment>
    <comment ref="E2316" authorId="0" shapeId="0" xr:uid="{6B06A0C2-2A26-4BFF-B95F-7BFAB2DF5FDD}">
      <text>
        <r>
          <rPr>
            <sz val="10"/>
            <rFont val="Arial"/>
            <family val="2"/>
          </rPr>
          <t>Duplicate Mobile Number also found in rows: [2214, 2441]</t>
        </r>
      </text>
    </comment>
    <comment ref="A2317" authorId="0" shapeId="0" xr:uid="{22F904FA-3D12-4E6A-9664-5A15CEEE3794}">
      <text>
        <r>
          <rPr>
            <sz val="10"/>
            <rFont val="Arial"/>
            <family val="2"/>
          </rPr>
          <t>Mobile/Email matches a DIFFERENT name in LMS/Main file: 'Sriram Rattan'. Kept original name -- please verify manually (may be a shared/parent number).</t>
        </r>
      </text>
    </comment>
    <comment ref="E2317" authorId="0" shapeId="0" xr:uid="{BB626AF4-FDEE-4FB9-A4DD-CB75C83C1A17}">
      <text>
        <r>
          <rPr>
            <sz val="10"/>
            <rFont val="Arial"/>
            <family val="2"/>
          </rPr>
          <t>Duplicate Mobile Number also found in rows: [2068, 2069, 2176, 2226, 2231]</t>
        </r>
      </text>
    </comment>
    <comment ref="E2318" authorId="0" shapeId="0" xr:uid="{04CA352A-338B-40E9-8A06-C3CA3FA4E166}">
      <text>
        <r>
          <rPr>
            <sz val="10"/>
            <rFont val="Arial"/>
            <family val="2"/>
          </rPr>
          <t>Duplicate Mobile Number also found in rows: [2329, 2400, 2544, 2688, 2905]</t>
        </r>
      </text>
    </comment>
    <comment ref="E2319" authorId="0" shapeId="0" xr:uid="{B8B9ECDE-4C9F-40E7-9431-0AD99D2CC969}">
      <text>
        <r>
          <rPr>
            <sz val="10"/>
            <rFont val="Arial"/>
            <family val="2"/>
          </rPr>
          <t>Duplicate Mobile Number also found in rows: [2090, 2349, 2403, 2735]</t>
        </r>
      </text>
    </comment>
    <comment ref="A2320" authorId="0" shapeId="0" xr:uid="{12620374-3374-49C4-8B4F-2215F3287BF4}">
      <text>
        <r>
          <rPr>
            <sz val="10"/>
            <rFont val="Arial"/>
            <family val="2"/>
          </rPr>
          <t>Mobile/Email matches a DIFFERENT name in LMS/Main file: 'Nikita Chavda'. Kept original name -- please verify manually (may be a shared/parent number).</t>
        </r>
      </text>
    </comment>
    <comment ref="E2320" authorId="0" shapeId="0" xr:uid="{2AD9862E-CD43-40F7-BF40-D3F0FEB3664B}">
      <text>
        <r>
          <rPr>
            <sz val="10"/>
            <rFont val="Arial"/>
            <family val="2"/>
          </rPr>
          <t>Duplicate Mobile Number also found in rows: [2120, 2233, 2404]</t>
        </r>
      </text>
    </comment>
    <comment ref="E2321" authorId="0" shapeId="0" xr:uid="{EF46BCC5-FA60-4C40-9923-40C4715EEDF3}">
      <text>
        <r>
          <rPr>
            <sz val="10"/>
            <rFont val="Arial"/>
            <family val="2"/>
          </rPr>
          <t>Duplicate Mobile Number also found in rows: [2326, 2400, 2544, 2688, 2905]</t>
        </r>
      </text>
    </comment>
    <comment ref="E2322" authorId="0" shapeId="0" xr:uid="{C541C04D-59CC-44D0-9FFB-6B903A9D4569}">
      <text>
        <r>
          <rPr>
            <sz val="10"/>
            <rFont val="Arial"/>
            <family val="2"/>
          </rPr>
          <t>Duplicate Mobile Number also found in rows: [2183, 2450, 2605, 2782, 3498]</t>
        </r>
      </text>
    </comment>
    <comment ref="E2323" authorId="0" shapeId="0" xr:uid="{54EC0B32-9EB5-46F7-A435-0E01AAC70DF9}">
      <text>
        <r>
          <rPr>
            <sz val="10"/>
            <rFont val="Arial"/>
            <family val="2"/>
          </rPr>
          <t>Duplicate Mobile Number also found in rows: [2064, 2213, 2545, 2702, 2819]</t>
        </r>
      </text>
    </comment>
    <comment ref="E2324" authorId="0" shapeId="0" xr:uid="{3123DE78-8796-45AC-88D8-5BAAB490EC77}">
      <text>
        <r>
          <rPr>
            <sz val="10"/>
            <rFont val="Arial"/>
            <family val="2"/>
          </rPr>
          <t>Duplicate Mobile Number also found in rows: [2178, 2201, 2464]</t>
        </r>
      </text>
    </comment>
    <comment ref="E2325" authorId="0" shapeId="0" xr:uid="{1A25343E-CE92-4591-ABC4-6F5F28E78F98}">
      <text>
        <r>
          <rPr>
            <sz val="10"/>
            <rFont val="Arial"/>
            <family val="2"/>
          </rPr>
          <t>Duplicate Mobile Number also found in rows: [2264, 2447, 2590]</t>
        </r>
      </text>
    </comment>
    <comment ref="E2326" authorId="0" shapeId="0" xr:uid="{0865DFF7-F4DC-4962-BCAE-2358AF17B179}">
      <text>
        <r>
          <rPr>
            <sz val="10"/>
            <rFont val="Arial"/>
            <family val="2"/>
          </rPr>
          <t>Duplicate Mobile Number also found in rows: [2022]</t>
        </r>
      </text>
    </comment>
    <comment ref="E2328" authorId="0" shapeId="0" xr:uid="{4CCE8EB3-F355-40CB-BD10-280F3ED213B1}">
      <text>
        <r>
          <rPr>
            <sz val="10"/>
            <rFont val="Arial"/>
            <family val="2"/>
          </rPr>
          <t>Duplicate Mobile Number also found in rows: [2011, 2095, 2215]</t>
        </r>
      </text>
    </comment>
    <comment ref="E2329" authorId="0" shapeId="0" xr:uid="{B1CA7006-7703-44E4-B5F3-E1D28BD9A9E9}">
      <text>
        <r>
          <rPr>
            <sz val="10"/>
            <rFont val="Arial"/>
            <family val="2"/>
          </rPr>
          <t>Duplicate Mobile Number also found in rows: [2434, 2595, 2731, 2871]</t>
        </r>
      </text>
    </comment>
    <comment ref="A2330" authorId="0" shapeId="0" xr:uid="{A2FB9FE1-2FA2-4C6E-9F37-A5A57360E424}">
      <text>
        <r>
          <rPr>
            <sz val="10"/>
            <rFont val="Arial"/>
            <family val="2"/>
          </rPr>
          <t>Mobile/Email matches a DIFFERENT name in LMS/Main file: 'Aneesh Idupulapaati'. Kept original name -- please verify manually (may be a shared/parent number).</t>
        </r>
      </text>
    </comment>
    <comment ref="E2330" authorId="0" shapeId="0" xr:uid="{5FB640AF-CC7A-4A3D-900C-7CEC0B3DAE15}">
      <text>
        <r>
          <rPr>
            <sz val="10"/>
            <rFont val="Arial"/>
            <family val="2"/>
          </rPr>
          <t>Duplicate Mobile Number also found in rows: [2258, 2393, 2597, 2789, 3042, 3350]</t>
        </r>
      </text>
    </comment>
    <comment ref="A2331" authorId="0" shapeId="0" xr:uid="{056B34C5-984D-4ACB-8396-A2E7737AA858}">
      <text>
        <r>
          <rPr>
            <sz val="10"/>
            <rFont val="Arial"/>
            <family val="2"/>
          </rPr>
          <t>Mobile/Email matches a DIFFERENT name in LMS/Main file: 'Ashok Nayak'. Kept original name -- please verify manually (may be a shared/parent number).</t>
        </r>
      </text>
    </comment>
    <comment ref="E2331" authorId="0" shapeId="0" xr:uid="{8B1E89E6-307F-4241-AFD1-F78A4704B3DF}">
      <text>
        <r>
          <rPr>
            <sz val="10"/>
            <rFont val="Arial"/>
            <family val="2"/>
          </rPr>
          <t>Duplicate Mobile Number also found in rows: [2160, 2206, 2503, 2722, 3353]</t>
        </r>
      </text>
    </comment>
    <comment ref="E2332" authorId="0" shapeId="0" xr:uid="{28236609-4515-46A8-ACB3-AC04A5F830D5}">
      <text>
        <r>
          <rPr>
            <sz val="10"/>
            <rFont val="Arial"/>
            <family val="2"/>
          </rPr>
          <t>Duplicate Mobile Number also found in rows: [2194, 2259, 2499, 2619, 3050, 3424, 3641]</t>
        </r>
      </text>
    </comment>
    <comment ref="E2333" authorId="0" shapeId="0" xr:uid="{7397D444-AA9B-41E5-B0E7-EB8729D34541}">
      <text>
        <r>
          <rPr>
            <sz val="10"/>
            <rFont val="Arial"/>
            <family val="2"/>
          </rPr>
          <t>Duplicate Mobile Number also found in rows: [2360, 2365]</t>
        </r>
      </text>
    </comment>
    <comment ref="A2335" authorId="0" shapeId="0" xr:uid="{411AEF9D-4D9B-4D0F-8931-1BCC00AD438B}">
      <text>
        <r>
          <rPr>
            <sz val="10"/>
            <rFont val="Arial"/>
            <family val="2"/>
          </rPr>
          <t>Mobile/Email matches a DIFFERENT name in LMS/Main file: 'Badri Satapathy'. Kept original name -- please verify manually (may be a shared/parent number).</t>
        </r>
      </text>
    </comment>
    <comment ref="E2335" authorId="0" shapeId="0" xr:uid="{70FF9D1D-AA66-4A39-8280-A94E71CFE895}">
      <text>
        <r>
          <rPr>
            <sz val="10"/>
            <rFont val="Arial"/>
            <family val="2"/>
          </rPr>
          <t>Duplicate Mobile Number also found in rows: [2184, 2239, 2496]</t>
        </r>
      </text>
    </comment>
    <comment ref="A2336" authorId="0" shapeId="0" xr:uid="{CC854B8F-09A7-4448-B9FA-06193FEEF27D}">
      <text>
        <r>
          <rPr>
            <sz val="10"/>
            <rFont val="Arial"/>
            <family val="2"/>
          </rPr>
          <t>Mobile/Email matches a DIFFERENT name in LMS/Main file: 'Nikam Sooraj'. Kept original name -- please verify manually (may be a shared/parent number).</t>
        </r>
      </text>
    </comment>
    <comment ref="A2337" authorId="0" shapeId="0" xr:uid="{E34CA4FD-1F7C-4411-8146-0D6BE8914BA8}">
      <text>
        <r>
          <rPr>
            <sz val="10"/>
            <rFont val="Arial"/>
            <family val="2"/>
          </rPr>
          <t>Mobile/Email matches a DIFFERENT name in LMS/Main file: 'Sambit Sarangi'. Kept original name -- please verify manually (may be a shared/parent number).</t>
        </r>
      </text>
    </comment>
    <comment ref="E2337" authorId="0" shapeId="0" xr:uid="{40766627-2D33-4025-A51F-0896B3703573}">
      <text>
        <r>
          <rPr>
            <sz val="10"/>
            <rFont val="Arial"/>
            <family val="2"/>
          </rPr>
          <t>Duplicate Mobile Number also found in rows: [2133, 2225, 2422]</t>
        </r>
      </text>
    </comment>
    <comment ref="E2338" authorId="0" shapeId="0" xr:uid="{10D8E0B1-B086-4EA0-A0E6-BA857AFFBCDF}">
      <text>
        <r>
          <rPr>
            <sz val="10"/>
            <rFont val="Arial"/>
            <family val="2"/>
          </rPr>
          <t>Duplicate Mobile Number also found in rows: [2179, 2247, 2474]</t>
        </r>
      </text>
    </comment>
    <comment ref="E2340" authorId="0" shapeId="0" xr:uid="{322340F7-3E91-46DA-B794-DAF5772212E1}">
      <text>
        <r>
          <rPr>
            <sz val="10"/>
            <rFont val="Arial"/>
            <family val="2"/>
          </rPr>
          <t>Duplicate Mobile Number also found in rows: [2087, 2140, 2242, 2392, 2518]</t>
        </r>
      </text>
    </comment>
    <comment ref="E2341" authorId="0" shapeId="0" xr:uid="{6A995523-9573-4967-99B6-2ED8E4D88CF5}">
      <text>
        <r>
          <rPr>
            <sz val="10"/>
            <rFont val="Arial"/>
            <family val="2"/>
          </rPr>
          <t>Duplicate Mobile Number also found in rows: [2090, 2327, 2403, 2735]</t>
        </r>
      </text>
    </comment>
    <comment ref="E2342" authorId="0" shapeId="0" xr:uid="{4B085891-31B5-4FD3-950C-3A97FFBD0594}">
      <text>
        <r>
          <rPr>
            <sz val="10"/>
            <rFont val="Arial"/>
            <family val="2"/>
          </rPr>
          <t>Duplicate Mobile Number also found in rows: [2162, 2279]</t>
        </r>
      </text>
    </comment>
    <comment ref="E2343" authorId="0" shapeId="0" xr:uid="{1B6EBEEA-B64F-40BB-ADD3-2C2D3EB48330}">
      <text>
        <r>
          <rPr>
            <sz val="10"/>
            <rFont val="Arial"/>
            <family val="2"/>
          </rPr>
          <t>Duplicate Mobile Number also found in rows: [2310, 2386]</t>
        </r>
      </text>
    </comment>
    <comment ref="A2344" authorId="0" shapeId="0" xr:uid="{73B182DD-3D2F-47BC-A33F-A32EF640F0BF}">
      <text>
        <r>
          <rPr>
            <sz val="10"/>
            <rFont val="Arial"/>
            <family val="2"/>
          </rPr>
          <t>Mobile/Email matches a DIFFERENT name in LMS/Main file: 'Jyoti Sahoo'. Kept original name -- please verify manually (may be a shared/parent number).</t>
        </r>
      </text>
    </comment>
    <comment ref="E2344" authorId="0" shapeId="0" xr:uid="{AC4A3C49-D462-4584-9897-C51CA1BF3390}">
      <text>
        <r>
          <rPr>
            <sz val="10"/>
            <rFont val="Arial"/>
            <family val="2"/>
          </rPr>
          <t>Duplicate Mobile Number also found in rows: [2374, 2507, 2664, 2803]</t>
        </r>
      </text>
    </comment>
    <comment ref="E2345" authorId="0" shapeId="0" xr:uid="{B4C5A2DD-75DD-49B4-9E45-184731A4E17C}">
      <text>
        <r>
          <rPr>
            <sz val="10"/>
            <rFont val="Arial"/>
            <family val="2"/>
          </rPr>
          <t>Duplicate Mobile Number also found in rows: [2367, 2512, 2641]</t>
        </r>
      </text>
    </comment>
    <comment ref="E2346" authorId="0" shapeId="0" xr:uid="{400725C4-C15D-4112-B03D-0E4117DEB3E4}">
      <text>
        <r>
          <rPr>
            <sz val="10"/>
            <rFont val="Arial"/>
            <family val="2"/>
          </rPr>
          <t>Duplicate Mobile Number also found in rows: [2412, 2514, 2667, 2885, 3266]</t>
        </r>
      </text>
    </comment>
    <comment ref="E2347" authorId="0" shapeId="0" xr:uid="{6C6CE98B-BCCA-4365-9B54-56D5884E0F4A}">
      <text>
        <r>
          <rPr>
            <sz val="10"/>
            <rFont val="Arial"/>
            <family val="2"/>
          </rPr>
          <t>Duplicate Mobile Number also found in rows: [2418, 2500, 2612]</t>
        </r>
      </text>
    </comment>
    <comment ref="A2348" authorId="0" shapeId="0" xr:uid="{66D8F9A6-8410-4A45-8C7E-07542BD9AB39}">
      <text>
        <r>
          <rPr>
            <sz val="10"/>
            <rFont val="Arial"/>
            <family val="2"/>
          </rPr>
          <t>Mobile/Email matches a DIFFERENT name in LMS/Main file: 'Himanshu Pradhan'. Kept original name -- please verify manually (may be a shared/parent number).</t>
        </r>
      </text>
    </comment>
    <comment ref="E2348" authorId="0" shapeId="0" xr:uid="{BFBA5A42-7F26-4EB3-BD4B-0F04DED18139}">
      <text>
        <r>
          <rPr>
            <sz val="10"/>
            <rFont val="Arial"/>
            <family val="2"/>
          </rPr>
          <t>Duplicate Mobile Number also found in rows: [2357, 2977, 4207]</t>
        </r>
      </text>
    </comment>
    <comment ref="A2349" authorId="0" shapeId="0" xr:uid="{A1BF0A71-B6D0-419A-B821-51A39B6613E9}">
      <text>
        <r>
          <rPr>
            <sz val="10"/>
            <rFont val="Arial"/>
            <family val="2"/>
          </rPr>
          <t>Mobile/Email matches a DIFFERENT name in LMS/Main file: 'Dharmesh Panda'. Kept original name -- please verify manually (may be a shared/parent number).</t>
        </r>
      </text>
    </comment>
    <comment ref="E2349" authorId="0" shapeId="0" xr:uid="{04BF75D9-01B2-4E14-9A7D-562CEC31E555}">
      <text>
        <r>
          <rPr>
            <sz val="10"/>
            <rFont val="Arial"/>
            <family val="2"/>
          </rPr>
          <t>Duplicate Mobile Number also found in rows: [2356, 2977, 4207]</t>
        </r>
      </text>
    </comment>
    <comment ref="A2350" authorId="0" shapeId="0" xr:uid="{9E057B18-823B-4672-A3B0-24F2388FEB42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2350" authorId="0" shapeId="0" xr:uid="{B1639C71-1C95-46AD-8805-72FAF83F5B5B}">
      <text>
        <r>
          <rPr>
            <sz val="10"/>
            <rFont val="Arial"/>
            <family val="2"/>
          </rPr>
          <t>Duplicate Mobile Number also found in rows: [1974, 2153, 2252, 2550, 2718, 3192, 4193, 4323]</t>
        </r>
      </text>
    </comment>
    <comment ref="E2351" authorId="0" shapeId="0" xr:uid="{679BCAC5-CAD7-4CA6-A08E-B47CDC11A85E}">
      <text>
        <r>
          <rPr>
            <sz val="10"/>
            <rFont val="Arial"/>
            <family val="2"/>
          </rPr>
          <t>Duplicate Mobile Number also found in rows: [2145, 2732]</t>
        </r>
      </text>
    </comment>
    <comment ref="A2352" authorId="0" shapeId="0" xr:uid="{B013C3A5-0885-4BB8-8D10-88E1E9DD4B99}">
      <text>
        <r>
          <rPr>
            <sz val="10"/>
            <rFont val="Arial"/>
            <family val="2"/>
          </rPr>
          <t>Mobile/Email matches a DIFFERENT name in LMS/Main file: 'Tirth Goti'. Kept original name -- please verify manually (may be a shared/parent number).</t>
        </r>
      </text>
    </comment>
    <comment ref="E2352" authorId="0" shapeId="0" xr:uid="{49C85D20-FB4F-4558-8C1E-1C029E3D3037}">
      <text>
        <r>
          <rPr>
            <sz val="10"/>
            <rFont val="Arial"/>
            <family val="2"/>
          </rPr>
          <t>Duplicate Mobile Number also found in rows: [2341, 2365]</t>
        </r>
      </text>
    </comment>
    <comment ref="A2353" authorId="0" shapeId="0" xr:uid="{03B005D3-B0FD-450E-BA43-1A5FDAED0B08}">
      <text>
        <r>
          <rPr>
            <sz val="10"/>
            <rFont val="Arial"/>
            <family val="2"/>
          </rPr>
          <t>Mobile/Email matches a DIFFERENT name in LMS/Main file: 'Joswin Dsilva'. Kept original name -- please verify manually (may be a shared/parent number).</t>
        </r>
      </text>
    </comment>
    <comment ref="E2353" authorId="0" shapeId="0" xr:uid="{5C908EB7-940B-4940-BEDE-84B7BE728D7F}">
      <text>
        <r>
          <rPr>
            <sz val="10"/>
            <rFont val="Arial"/>
            <family val="2"/>
          </rPr>
          <t>Duplicate Mobile Number also found in rows: [2306, 2502, 2632, 2823]</t>
        </r>
      </text>
    </comment>
    <comment ref="E2354" authorId="0" shapeId="0" xr:uid="{BB76307E-8838-4F1D-95E7-B1E5106D8400}">
      <text>
        <r>
          <rPr>
            <sz val="10"/>
            <rFont val="Arial"/>
            <family val="2"/>
          </rPr>
          <t>Duplicate Mobile Number also found in rows: [2050, 2167, 2175, 2527]</t>
        </r>
      </text>
    </comment>
    <comment ref="E2355" authorId="0" shapeId="0" xr:uid="{001FB2D2-3CA8-47BB-9CE6-3162022F579C}">
      <text>
        <r>
          <rPr>
            <sz val="10"/>
            <rFont val="Arial"/>
            <family val="2"/>
          </rPr>
          <t>Duplicate Mobile Number also found in rows: [2873]</t>
        </r>
      </text>
    </comment>
    <comment ref="E2356" authorId="0" shapeId="0" xr:uid="{BAAB358D-FFB7-4AAE-81C7-9726408636D9}">
      <text>
        <r>
          <rPr>
            <sz val="10"/>
            <rFont val="Arial"/>
            <family val="2"/>
          </rPr>
          <t>Duplicate Mobile Number also found in rows: [2070, 2076, 2517]</t>
        </r>
      </text>
    </comment>
    <comment ref="A2357" authorId="0" shapeId="0" xr:uid="{06619E91-675B-4F66-B961-C8E2AC5EE518}">
      <text>
        <r>
          <rPr>
            <sz val="10"/>
            <rFont val="Arial"/>
            <family val="2"/>
          </rPr>
          <t>Mobile/Email matches a DIFFERENT name in LMS/Main file: 'Tirth Goti'. Kept original name -- please verify manually (may be a shared/parent number).</t>
        </r>
      </text>
    </comment>
    <comment ref="E2357" authorId="0" shapeId="0" xr:uid="{EF49EB27-C61D-47E6-AD88-B2BCD1A904ED}">
      <text>
        <r>
          <rPr>
            <sz val="10"/>
            <rFont val="Arial"/>
            <family val="2"/>
          </rPr>
          <t>Duplicate Mobile Number also found in rows: [2341, 2360]</t>
        </r>
      </text>
    </comment>
    <comment ref="A2358" authorId="0" shapeId="0" xr:uid="{A98EFEE5-FED0-49FB-A96D-7E32739369A9}">
      <text>
        <r>
          <rPr>
            <sz val="10"/>
            <rFont val="Arial"/>
            <family val="2"/>
          </rPr>
          <t>Mobile/Email matches a DIFFERENT name in LMS/Main file: 'Arun Mohanty'. Kept original name -- please verify manually (may be a shared/parent number).</t>
        </r>
      </text>
    </comment>
    <comment ref="E2359" authorId="0" shapeId="0" xr:uid="{12AC5C83-2C80-482C-AB75-11F89F77EA06}">
      <text>
        <r>
          <rPr>
            <sz val="10"/>
            <rFont val="Arial"/>
            <family val="2"/>
          </rPr>
          <t>Duplicate Mobile Number also found in rows: [2353, 2512, 2641]</t>
        </r>
      </text>
    </comment>
    <comment ref="E2360" authorId="0" shapeId="0" xr:uid="{C69B903D-D45A-4A09-81B6-BC46F50044FE}">
      <text>
        <r>
          <rPr>
            <sz val="10"/>
            <rFont val="Arial"/>
            <family val="2"/>
          </rPr>
          <t>Duplicate Mobile Number also found in rows: [2319, 3130]</t>
        </r>
      </text>
    </comment>
    <comment ref="E2361" authorId="0" shapeId="0" xr:uid="{9D87C804-4FE5-46F7-B5AA-0186717FE539}">
      <text>
        <r>
          <rPr>
            <sz val="10"/>
            <rFont val="Arial"/>
            <family val="2"/>
          </rPr>
          <t>Duplicate Mobile Number also found in rows: [2234, 2478, 2620]</t>
        </r>
      </text>
    </comment>
    <comment ref="E2362" authorId="0" shapeId="0" xr:uid="{0F7951A2-82AA-4754-9491-10C6BCA556B7}">
      <text>
        <r>
          <rPr>
            <sz val="10"/>
            <rFont val="Arial"/>
            <family val="2"/>
          </rPr>
          <t>Duplicate Mobile Number also found in rows: [2291, 2395, 2466, 2494, 2508, 2651]</t>
        </r>
      </text>
    </comment>
    <comment ref="E2363" authorId="0" shapeId="0" xr:uid="{54393BED-CDF5-40A2-BCA2-0280A9D9E9E5}">
      <text>
        <r>
          <rPr>
            <sz val="10"/>
            <rFont val="Arial"/>
            <family val="2"/>
          </rPr>
          <t>Duplicate Mobile Number also found in rows: [2449, 2516, 3046, 3533]</t>
        </r>
      </text>
    </comment>
    <comment ref="E2364" authorId="0" shapeId="0" xr:uid="{A4A4B25F-A5D2-4DC8-A9D7-C38708B06318}">
      <text>
        <r>
          <rPr>
            <sz val="10"/>
            <rFont val="Arial"/>
            <family val="2"/>
          </rPr>
          <t>Duplicate Mobile Number also found in rows: [1969, 2029, 2062, 2193]</t>
        </r>
      </text>
    </comment>
    <comment ref="E2365" authorId="0" shapeId="0" xr:uid="{CE997B2C-7BF7-4883-9519-8B4C0EE7DF4D}">
      <text>
        <r>
          <rPr>
            <sz val="10"/>
            <rFont val="Arial"/>
            <family val="2"/>
          </rPr>
          <t>Duplicate Mobile Number also found in rows: [2530, 3180]</t>
        </r>
      </text>
    </comment>
    <comment ref="A2366" authorId="0" shapeId="0" xr:uid="{3E8C47E4-E205-432F-AEB2-EA8C0D10F212}">
      <text>
        <r>
          <rPr>
            <sz val="10"/>
            <rFont val="Arial"/>
            <family val="2"/>
          </rPr>
          <t>Mobile/Email matches a DIFFERENT name in LMS/Main file: 'Jyoti Sahoo'. Kept original name -- please verify manually (may be a shared/parent number).</t>
        </r>
      </text>
    </comment>
    <comment ref="E2366" authorId="0" shapeId="0" xr:uid="{F85EC24A-9D13-4112-8D5D-1795C611C300}">
      <text>
        <r>
          <rPr>
            <sz val="10"/>
            <rFont val="Arial"/>
            <family val="2"/>
          </rPr>
          <t>Duplicate Mobile Number also found in rows: [2352, 2507, 2664, 2803]</t>
        </r>
      </text>
    </comment>
    <comment ref="E2367" authorId="0" shapeId="0" xr:uid="{80A19B69-D344-47EA-8EF7-4413C665D18E}">
      <text>
        <r>
          <rPr>
            <sz val="10"/>
            <rFont val="Arial"/>
            <family val="2"/>
          </rPr>
          <t>Duplicate Mobile Number also found in rows: [2223, 2302, 2642, 3069, 3631, 4113]</t>
        </r>
      </text>
    </comment>
    <comment ref="E2368" authorId="0" shapeId="0" xr:uid="{F46D0DF4-D71A-48A8-BC59-5469518BE779}">
      <text>
        <r>
          <rPr>
            <sz val="10"/>
            <rFont val="Arial"/>
            <family val="2"/>
          </rPr>
          <t>Duplicate Mobile Number also found in rows: [2278, 2547, 2656, 2685, 2835, 5169, 5305]</t>
        </r>
      </text>
    </comment>
    <comment ref="A2369" authorId="0" shapeId="0" xr:uid="{F5F0E6DE-F0E0-4C31-BC6F-AA23E61D86D6}">
      <text>
        <r>
          <rPr>
            <sz val="10"/>
            <rFont val="Arial"/>
            <family val="2"/>
          </rPr>
          <t>Mobile/Email matches a DIFFERENT name in LMS/Main file: 'Satyajit Patole'. Kept original name -- please verify manually (may be a shared/parent number).</t>
        </r>
      </text>
    </comment>
    <comment ref="E2369" authorId="0" shapeId="0" xr:uid="{1BD3D29F-1D2A-4846-9D33-20CF7572F97F}">
      <text>
        <r>
          <rPr>
            <sz val="10"/>
            <rFont val="Arial"/>
            <family val="2"/>
          </rPr>
          <t>Duplicate Mobile Number also found in rows: [2477, 2721]</t>
        </r>
      </text>
    </comment>
    <comment ref="E2370" authorId="0" shapeId="0" xr:uid="{B52784FD-69AF-4267-B9C6-8B75A1BD0DBE}">
      <text>
        <r>
          <rPr>
            <sz val="10"/>
            <rFont val="Arial"/>
            <family val="2"/>
          </rPr>
          <t>Duplicate Mobile Number also found in rows: [2143, 2267, 2485, 2630]</t>
        </r>
      </text>
    </comment>
    <comment ref="E2371" authorId="0" shapeId="0" xr:uid="{5A4D1192-1CF7-474E-9B6F-232F251871F3}">
      <text>
        <r>
          <rPr>
            <sz val="10"/>
            <rFont val="Arial"/>
            <family val="2"/>
          </rPr>
          <t>Duplicate Mobile Number also found in rows: [2038, 2113, 2243, 2524]</t>
        </r>
      </text>
    </comment>
    <comment ref="E2372" authorId="0" shapeId="0" xr:uid="{ACA0E45A-87F5-4845-9E7F-5363D08AE5BA}">
      <text>
        <r>
          <rPr>
            <sz val="10"/>
            <rFont val="Arial"/>
            <family val="2"/>
          </rPr>
          <t>Duplicate Mobile Number also found in rows: [1955, 2248, 2594]</t>
        </r>
      </text>
    </comment>
    <comment ref="E2373" authorId="0" shapeId="0" xr:uid="{5792CDB9-5D1F-4935-B097-7ABFB5F2F089}">
      <text>
        <r>
          <rPr>
            <sz val="10"/>
            <rFont val="Arial"/>
            <family val="2"/>
          </rPr>
          <t>Duplicate Mobile Number also found in rows: [2144, 2266, 2488, 2631]</t>
        </r>
      </text>
    </comment>
    <comment ref="A2374" authorId="0" shapeId="0" xr:uid="{97371173-5BE0-4335-8AC4-5BE738D5D978}">
      <text>
        <r>
          <rPr>
            <sz val="10"/>
            <rFont val="Arial"/>
            <family val="2"/>
          </rPr>
          <t>Mobile/Email matches a DIFFERENT name in LMS/Main file: 'Dharmesh Panda'. Kept original name -- please verify manually (may be a shared/parent number).</t>
        </r>
      </text>
    </comment>
    <comment ref="E2374" authorId="0" shapeId="0" xr:uid="{43542031-5298-4A1D-9CDC-851F49271438}">
      <text>
        <r>
          <rPr>
            <sz val="10"/>
            <rFont val="Arial"/>
            <family val="2"/>
          </rPr>
          <t>Duplicate Mobile Number also found in rows: [2799]</t>
        </r>
      </text>
    </comment>
    <comment ref="E2375" authorId="0" shapeId="0" xr:uid="{F9310CB7-ECE4-462C-8DC0-6D4FE47A559D}">
      <text>
        <r>
          <rPr>
            <sz val="10"/>
            <rFont val="Arial"/>
            <family val="2"/>
          </rPr>
          <t>Duplicate Mobile Number also found in rows: [2047, 2172]</t>
        </r>
      </text>
    </comment>
    <comment ref="A2376" authorId="0" shapeId="0" xr:uid="{F1E54A9C-0F18-4134-9393-E8C9F13A55B0}">
      <text>
        <r>
          <rPr>
            <sz val="10"/>
            <rFont val="Arial"/>
            <family val="2"/>
          </rPr>
          <t>Mobile/Email matches a DIFFERENT name in LMS/Main file: 'Prashant Soni'. Kept original name -- please verify manually (may be a shared/parent number).</t>
        </r>
      </text>
    </comment>
    <comment ref="E2376" authorId="0" shapeId="0" xr:uid="{09AA5B1B-E349-4B23-B5CB-C5C007073CAB}">
      <text>
        <r>
          <rPr>
            <sz val="10"/>
            <rFont val="Arial"/>
            <family val="2"/>
          </rPr>
          <t>Duplicate Mobile Number also found in rows: [1938, 2103, 2163, 2769, 3574, 3802]</t>
        </r>
      </text>
    </comment>
    <comment ref="A2377" authorId="0" shapeId="0" xr:uid="{5E76037F-18EF-447E-AD5D-AABB13D47719}">
      <text>
        <r>
          <rPr>
            <sz val="10"/>
            <rFont val="Arial"/>
            <family val="2"/>
          </rPr>
          <t>Mobile/Email matches a DIFFERENT name in LMS/Main file: 'Binit Rout'. Kept original name -- please verify manually (may be a shared/parent number).</t>
        </r>
      </text>
    </comment>
    <comment ref="E2377" authorId="0" shapeId="0" xr:uid="{71F852C6-A178-4C22-888E-E78747F05E4C}">
      <text>
        <r>
          <rPr>
            <sz val="10"/>
            <rFont val="Arial"/>
            <family val="2"/>
          </rPr>
          <t>Duplicate Mobile Number also found in rows: [2452, 2581, 2716]</t>
        </r>
      </text>
    </comment>
    <comment ref="E2378" authorId="0" shapeId="0" xr:uid="{F8619C72-9652-47E2-BBBA-7FB481A3B59C}">
      <text>
        <r>
          <rPr>
            <sz val="10"/>
            <rFont val="Arial"/>
            <family val="2"/>
          </rPr>
          <t>Duplicate Mobile Number also found in rows: [2310, 2351]</t>
        </r>
      </text>
    </comment>
    <comment ref="E2379" authorId="0" shapeId="0" xr:uid="{237B04F7-C9AF-4C93-A0DA-7CA359377D65}">
      <text>
        <r>
          <rPr>
            <sz val="10"/>
            <rFont val="Arial"/>
            <family val="2"/>
          </rPr>
          <t>Duplicate Mobile Number also found in rows: [2309, 2506, 2635]</t>
        </r>
      </text>
    </comment>
    <comment ref="E2380" authorId="0" shapeId="0" xr:uid="{7FA5DF4B-DE84-4473-AEAA-C66EEBDCD3B1}">
      <text>
        <r>
          <rPr>
            <sz val="10"/>
            <rFont val="Arial"/>
            <family val="2"/>
          </rPr>
          <t>Duplicate Mobile Number also found in rows: [1903, 1904, 2129, 2256, 2564]</t>
        </r>
      </text>
    </comment>
    <comment ref="E2381" authorId="0" shapeId="0" xr:uid="{07F77EB7-F629-40C6-9909-333A567EB197}">
      <text>
        <r>
          <rPr>
            <sz val="10"/>
            <rFont val="Arial"/>
            <family val="2"/>
          </rPr>
          <t>Duplicate Mobile Number also found in rows: [2307, 2529, 2665, 2822]</t>
        </r>
      </text>
    </comment>
    <comment ref="A2382" authorId="0" shapeId="0" xr:uid="{91E568A6-C0BF-4C11-A1D8-F999977EB628}">
      <text>
        <r>
          <rPr>
            <sz val="10"/>
            <rFont val="Arial"/>
            <family val="2"/>
          </rPr>
          <t>Mobile/Email matches a DIFFERENT name in LMS/Main file: 'Lokesh Das'. Kept original name -- please verify manually (may be a shared/parent number).</t>
        </r>
      </text>
    </comment>
    <comment ref="E2382" authorId="0" shapeId="0" xr:uid="{15E6483A-F88E-4990-977A-B832C4039284}">
      <text>
        <r>
          <rPr>
            <sz val="10"/>
            <rFont val="Arial"/>
            <family val="2"/>
          </rPr>
          <t>Duplicate Mobile Number also found in rows: [2210, 2623, 2805]</t>
        </r>
      </text>
    </comment>
    <comment ref="E2384" authorId="0" shapeId="0" xr:uid="{8F4A22A0-8FE2-4C0F-BFA0-D887255D64B1}">
      <text>
        <r>
          <rPr>
            <sz val="10"/>
            <rFont val="Arial"/>
            <family val="2"/>
          </rPr>
          <t>Duplicate Mobile Number also found in rows: [2087, 2140, 2242, 2348, 2518]</t>
        </r>
      </text>
    </comment>
    <comment ref="A2385" authorId="0" shapeId="0" xr:uid="{578CFEFF-333D-485D-921F-417FBF17191F}">
      <text>
        <r>
          <rPr>
            <sz val="10"/>
            <rFont val="Arial"/>
            <family val="2"/>
          </rPr>
          <t>Mobile/Email matches a DIFFERENT name in LMS/Main file: 'Aneesh Idupulapaati'. Kept original name -- please verify manually (may be a shared/parent number).</t>
        </r>
      </text>
    </comment>
    <comment ref="E2385" authorId="0" shapeId="0" xr:uid="{C8DBFFCC-DE5C-4485-8D66-402A0029CA86}">
      <text>
        <r>
          <rPr>
            <sz val="10"/>
            <rFont val="Arial"/>
            <family val="2"/>
          </rPr>
          <t>Duplicate Mobile Number also found in rows: [2258, 2338, 2597, 2789, 3042, 3350]</t>
        </r>
      </text>
    </comment>
    <comment ref="A2386" authorId="0" shapeId="0" xr:uid="{6863AC6A-EB61-4D76-8E8E-DCF96647F13E}">
      <text>
        <r>
          <rPr>
            <sz val="10"/>
            <rFont val="Arial"/>
            <family val="2"/>
          </rPr>
          <t>Mobile/Email matches a DIFFERENT name in LMS/Main file: 'Arun Mohanty'. Kept original name -- please verify manually (may be a shared/parent number).</t>
        </r>
      </text>
    </comment>
    <comment ref="E2387" authorId="0" shapeId="0" xr:uid="{387D3D1E-FB6C-4EAE-9ACA-6A849005DA24}">
      <text>
        <r>
          <rPr>
            <sz val="10"/>
            <rFont val="Arial"/>
            <family val="2"/>
          </rPr>
          <t>Duplicate Mobile Number also found in rows: [2291, 2370, 2466, 2494, 2508, 2651]</t>
        </r>
      </text>
    </comment>
    <comment ref="A2388" authorId="0" shapeId="0" xr:uid="{029C9E88-D066-4B69-9FFF-7F7B6E35188F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2388" authorId="0" shapeId="0" xr:uid="{50B40E95-7BDF-4196-B91D-4F59780E332F}">
      <text>
        <r>
          <rPr>
            <sz val="10"/>
            <rFont val="Arial"/>
            <family val="2"/>
          </rPr>
          <t>Duplicate Mobile Number also found in rows: [2032, 2083, 2227, 2301, 2599, 2882, 2986, 3010]</t>
        </r>
      </text>
    </comment>
    <comment ref="A2389" authorId="0" shapeId="0" xr:uid="{54B2D732-E09C-499A-A686-4CEA5DB048F2}">
      <text>
        <r>
          <rPr>
            <sz val="10"/>
            <rFont val="Arial"/>
            <family val="2"/>
          </rPr>
          <t>Mobile/Email matches a DIFFERENT name in LMS/Main file: 'Sambit Jena'. Kept original name -- please verify manually (may be a shared/parent number).</t>
        </r>
      </text>
    </comment>
    <comment ref="E2389" authorId="0" shapeId="0" xr:uid="{69998487-F997-4906-96A4-B8B90589E23F}">
      <text>
        <r>
          <rPr>
            <sz val="10"/>
            <rFont val="Arial"/>
            <family val="2"/>
          </rPr>
          <t>Duplicate Mobile Number also found in rows: [2180, 2280]</t>
        </r>
      </text>
    </comment>
    <comment ref="E2391" authorId="0" shapeId="0" xr:uid="{D1436F7F-28DE-4C09-B9D9-129F4EA9E9F6}">
      <text>
        <r>
          <rPr>
            <sz val="10"/>
            <rFont val="Arial"/>
            <family val="2"/>
          </rPr>
          <t>Duplicate Mobile Number also found in rows: [1767, 2303]</t>
        </r>
      </text>
    </comment>
    <comment ref="E2392" authorId="0" shapeId="0" xr:uid="{AA008EF9-EE46-469F-A1BF-E962CA29CC6A}">
      <text>
        <r>
          <rPr>
            <sz val="10"/>
            <rFont val="Arial"/>
            <family val="2"/>
          </rPr>
          <t>Duplicate Mobile Number also found in rows: [2326, 2329, 2544, 2688, 2905]</t>
        </r>
      </text>
    </comment>
    <comment ref="E2394" authorId="0" shapeId="0" xr:uid="{48C9EF43-0630-4165-9AC8-D13DD6F23006}">
      <text>
        <r>
          <rPr>
            <sz val="10"/>
            <rFont val="Arial"/>
            <family val="2"/>
          </rPr>
          <t>Duplicate Mobile Number also found in rows: [2056, 2669]</t>
        </r>
      </text>
    </comment>
    <comment ref="E2395" authorId="0" shapeId="0" xr:uid="{690247C5-40E1-49E3-A267-8193DBFD7E26}">
      <text>
        <r>
          <rPr>
            <sz val="10"/>
            <rFont val="Arial"/>
            <family val="2"/>
          </rPr>
          <t>Duplicate Mobile Number also found in rows: [2090, 2327, 2349, 2735]</t>
        </r>
      </text>
    </comment>
    <comment ref="A2396" authorId="0" shapeId="0" xr:uid="{FE3AED2F-4EB7-4329-83B6-C07FABDE95FE}">
      <text>
        <r>
          <rPr>
            <sz val="10"/>
            <rFont val="Arial"/>
            <family val="2"/>
          </rPr>
          <t>Mobile/Email matches a DIFFERENT name in LMS/Main file: 'Nikita Chavda'. Kept original name -- please verify manually (may be a shared/parent number).</t>
        </r>
      </text>
    </comment>
    <comment ref="E2396" authorId="0" shapeId="0" xr:uid="{83F1A5C7-C53F-4DAC-A8AB-402B3B4D5618}">
      <text>
        <r>
          <rPr>
            <sz val="10"/>
            <rFont val="Arial"/>
            <family val="2"/>
          </rPr>
          <t>Duplicate Mobile Number also found in rows: [2120, 2233, 2328]</t>
        </r>
      </text>
    </comment>
    <comment ref="E2398" authorId="0" shapeId="0" xr:uid="{BF69E843-252F-4B9F-93F6-C1CCBE13A5AD}">
      <text>
        <r>
          <rPr>
            <sz val="10"/>
            <rFont val="Arial"/>
            <family val="2"/>
          </rPr>
          <t>Duplicate Mobile Number also found in rows: [2442, 2522, 2690, 2842]</t>
        </r>
      </text>
    </comment>
    <comment ref="E2399" authorId="0" shapeId="0" xr:uid="{373DAFC0-90F0-4613-BA04-C1872AB3A20F}">
      <text>
        <r>
          <rPr>
            <sz val="10"/>
            <rFont val="Arial"/>
            <family val="2"/>
          </rPr>
          <t>Duplicate Mobile Number also found in rows: [2443, 2520, 2691, 2843]</t>
        </r>
      </text>
    </comment>
    <comment ref="A2400" authorId="0" shapeId="0" xr:uid="{3FFA1CB1-E792-44BB-869B-D789CFE965D4}">
      <text>
        <r>
          <rPr>
            <sz val="10"/>
            <rFont val="Arial"/>
            <family val="2"/>
          </rPr>
          <t>Mobile/Email matches a DIFFERENT name in LMS/Main file: 'Shubham Dash'. Kept original name -- please verify manually (may be a shared/parent number).</t>
        </r>
      </text>
    </comment>
    <comment ref="E2400" authorId="0" shapeId="0" xr:uid="{F84492C4-976C-423F-BA95-6D21ED2E7029}">
      <text>
        <r>
          <rPr>
            <sz val="10"/>
            <rFont val="Arial"/>
            <family val="2"/>
          </rPr>
          <t>Duplicate Mobile Number also found in rows: [2837, 2972]</t>
        </r>
      </text>
    </comment>
    <comment ref="A2401" authorId="0" shapeId="0" xr:uid="{D824C19E-651D-410A-8EE7-3C44DDA56530}">
      <text>
        <r>
          <rPr>
            <sz val="10"/>
            <rFont val="Arial"/>
            <family val="2"/>
          </rPr>
          <t>Mobile/Email matches a DIFFERENT name in LMS/Main file: 'Bibhu Pani'. Kept original name -- please verify manually (may be a shared/parent number).</t>
        </r>
      </text>
    </comment>
    <comment ref="E2401" authorId="0" shapeId="0" xr:uid="{EB214B11-24FC-4C77-BCFA-07F8F5D1F3C0}">
      <text>
        <r>
          <rPr>
            <sz val="10"/>
            <rFont val="Arial"/>
            <family val="2"/>
          </rPr>
          <t>Duplicate Mobile Number also found in rows: [2191, 2573, 3307, 3729]</t>
        </r>
      </text>
    </comment>
    <comment ref="E2402" authorId="0" shapeId="0" xr:uid="{887AD027-7929-4782-84CF-D1BA0C851182}">
      <text>
        <r>
          <rPr>
            <sz val="10"/>
            <rFont val="Arial"/>
            <family val="2"/>
          </rPr>
          <t>Duplicate Mobile Number also found in rows: [2190, 2572, 3306, 3727]</t>
        </r>
      </text>
    </comment>
    <comment ref="A2403" authorId="0" shapeId="0" xr:uid="{2CE125D5-FC30-4881-9E76-07A3A8A94F5B}">
      <text>
        <r>
          <rPr>
            <sz val="10"/>
            <rFont val="Arial"/>
            <family val="2"/>
          </rPr>
          <t>Mobile/Email matches a DIFFERENT name in LMS/Main file: 'Chinmaya Jena'. Kept original name -- please verify manually (may be a shared/parent number).</t>
        </r>
      </text>
    </comment>
    <comment ref="E2403" authorId="0" shapeId="0" xr:uid="{5D17AE7F-0FF8-415C-B9CB-DF2D214417EC}">
      <text>
        <r>
          <rPr>
            <sz val="10"/>
            <rFont val="Arial"/>
            <family val="2"/>
          </rPr>
          <t>Duplicate Mobile Number also found in rows: [2228, 2262, 2549, 2734]</t>
        </r>
      </text>
    </comment>
    <comment ref="E2404" authorId="0" shapeId="0" xr:uid="{EF9FD184-918E-4580-BA22-D7057BA9148A}">
      <text>
        <r>
          <rPr>
            <sz val="10"/>
            <rFont val="Arial"/>
            <family val="2"/>
          </rPr>
          <t>Duplicate Mobile Number also found in rows: [2354, 2514, 2667, 2885, 3266]</t>
        </r>
      </text>
    </comment>
    <comment ref="E2405" authorId="0" shapeId="0" xr:uid="{0B34EC2D-3D5C-4BBC-95BC-99E608C5DD79}">
      <text>
        <r>
          <rPr>
            <sz val="10"/>
            <rFont val="Arial"/>
            <family val="2"/>
          </rPr>
          <t>Duplicate Mobile Number also found in rows: [2155, 2776, 2958, 3532, 3737]</t>
        </r>
      </text>
    </comment>
    <comment ref="E2406" authorId="0" shapeId="0" xr:uid="{5B99C820-9C9F-470A-A8FE-347DC58A5033}">
      <text>
        <r>
          <rPr>
            <sz val="10"/>
            <rFont val="Arial"/>
            <family val="2"/>
          </rPr>
          <t>Duplicate Mobile Number also found in rows: [2078, 2275, 2670, 2728, 3399]</t>
        </r>
      </text>
    </comment>
    <comment ref="E2407" authorId="0" shapeId="0" xr:uid="{1AD5EF3B-14AC-4246-B581-179E4D761FA5}">
      <text>
        <r>
          <rPr>
            <sz val="10"/>
            <rFont val="Arial"/>
            <family val="2"/>
          </rPr>
          <t>Duplicate Mobile Number also found in rows: [2046, 2154]</t>
        </r>
      </text>
    </comment>
    <comment ref="E2408" authorId="0" shapeId="0" xr:uid="{A196D105-4583-423E-85C4-04C87DF5EEA7}">
      <text>
        <r>
          <rPr>
            <sz val="10"/>
            <rFont val="Arial"/>
            <family val="2"/>
          </rPr>
          <t>Duplicate Mobile Number also found in rows: [2460, 2560, 2940]</t>
        </r>
      </text>
    </comment>
    <comment ref="E2410" authorId="0" shapeId="0" xr:uid="{A8AC3578-4583-4B8E-B978-F16FED3985A7}">
      <text>
        <r>
          <rPr>
            <sz val="10"/>
            <rFont val="Arial"/>
            <family val="2"/>
          </rPr>
          <t>Duplicate Mobile Number also found in rows: [2355, 2500, 2612]</t>
        </r>
      </text>
    </comment>
    <comment ref="A2411" authorId="0" shapeId="0" xr:uid="{7AE1D58B-00D0-43F1-BCF1-8EB7AEF34A45}">
      <text>
        <r>
          <rPr>
            <sz val="10"/>
            <rFont val="Arial"/>
            <family val="2"/>
          </rPr>
          <t>Mobile/Email matches a DIFFERENT name in LMS/Main file: 'Srikanta Sahoo'. Kept original name -- please verify manually (may be a shared/parent number).</t>
        </r>
      </text>
    </comment>
    <comment ref="E2411" authorId="0" shapeId="0" xr:uid="{0FA466FD-F7C7-40D8-A38E-713DC974F9D0}">
      <text>
        <r>
          <rPr>
            <sz val="10"/>
            <rFont val="Arial"/>
            <family val="2"/>
          </rPr>
          <t>Duplicate Mobile Number also found in rows: [2453, 2579, 2759, 2937]</t>
        </r>
      </text>
    </comment>
    <comment ref="A2412" authorId="0" shapeId="0" xr:uid="{50EB3709-4A67-4656-A285-D4EFB7A0D201}">
      <text>
        <r>
          <rPr>
            <sz val="10"/>
            <rFont val="Arial"/>
            <family val="2"/>
          </rPr>
          <t>Mobile/Email matches a DIFFERENT name in LMS/Main file: 'Bikash Behera'. Kept original name -- please verify manually (may be a shared/parent number).</t>
        </r>
      </text>
    </comment>
    <comment ref="E2412" authorId="0" shapeId="0" xr:uid="{F7B1E286-A607-4F38-95D3-3A0351690B9B}">
      <text>
        <r>
          <rPr>
            <sz val="10"/>
            <rFont val="Arial"/>
            <family val="2"/>
          </rPr>
          <t>Duplicate Mobile Number also found in rows: [2197, 2272, 2567]</t>
        </r>
      </text>
    </comment>
    <comment ref="E2413" authorId="0" shapeId="0" xr:uid="{BB95A55B-DB1C-47FB-9BAA-713BC47F2431}">
      <text>
        <r>
          <rPr>
            <sz val="10"/>
            <rFont val="Arial"/>
            <family val="2"/>
          </rPr>
          <t>Duplicate Mobile Number also found in rows: [2061, 2282, 2565, 2753, 3022, 3323]</t>
        </r>
      </text>
    </comment>
    <comment ref="A2414" authorId="0" shapeId="0" xr:uid="{4F5DA63E-9D9A-478E-9362-49EA18ED0129}">
      <text>
        <r>
          <rPr>
            <sz val="10"/>
            <rFont val="Arial"/>
            <family val="2"/>
          </rPr>
          <t>Mobile/Email matches a DIFFERENT name in LMS/Main file: 'Sambit Sarangi'. Kept original name -- please verify manually (may be a shared/parent number).</t>
        </r>
      </text>
    </comment>
    <comment ref="E2414" authorId="0" shapeId="0" xr:uid="{D2F89AFC-A8F5-470F-A98D-D4B5ACC121C8}">
      <text>
        <r>
          <rPr>
            <sz val="10"/>
            <rFont val="Arial"/>
            <family val="2"/>
          </rPr>
          <t>Duplicate Mobile Number also found in rows: [2133, 2225, 2345]</t>
        </r>
      </text>
    </comment>
    <comment ref="E2415" authorId="0" shapeId="0" xr:uid="{37047841-C6FA-49EF-BAB4-99599AA30966}">
      <text>
        <r>
          <rPr>
            <sz val="10"/>
            <rFont val="Arial"/>
            <family val="2"/>
          </rPr>
          <t>Duplicate Mobile Number also found in rows: [2036, 2157, 2285]</t>
        </r>
      </text>
    </comment>
    <comment ref="E2417" authorId="0" shapeId="0" xr:uid="{B8A85BDD-FF6C-41EC-A638-332D4BC04DEC}">
      <text>
        <r>
          <rPr>
            <sz val="10"/>
            <rFont val="Arial"/>
            <family val="2"/>
          </rPr>
          <t>Duplicate Mobile Number also found in rows: [2166, 2200, 2316]</t>
        </r>
      </text>
    </comment>
    <comment ref="E2418" authorId="0" shapeId="0" xr:uid="{4051CD80-F273-4DBA-9A24-5F2A119DBC41}">
      <text>
        <r>
          <rPr>
            <sz val="10"/>
            <rFont val="Arial"/>
            <family val="2"/>
          </rPr>
          <t>Duplicate Mobile Number also found in rows: [1769, 2034, 2270, 2582, 2717, 2889, 3493]</t>
        </r>
      </text>
    </comment>
    <comment ref="A2419" authorId="0" shapeId="0" xr:uid="{04CED4A3-77AF-496D-98F2-387D746B2614}">
      <text>
        <r>
          <rPr>
            <sz val="10"/>
            <rFont val="Arial"/>
            <family val="2"/>
          </rPr>
          <t>Mobile/Email matches a DIFFERENT name in LMS/Main file: 'Rama Panda'. Kept original name -- please verify manually (may be a shared/parent number).</t>
        </r>
      </text>
    </comment>
    <comment ref="E2419" authorId="0" shapeId="0" xr:uid="{6323F0A1-4EE3-4300-AC7B-0A769D24E0E1}">
      <text>
        <r>
          <rPr>
            <sz val="10"/>
            <rFont val="Arial"/>
            <family val="2"/>
          </rPr>
          <t>Duplicate Mobile Number also found in rows: [2028, 2057, 2147, 2300, 2551, 2729]</t>
        </r>
      </text>
    </comment>
    <comment ref="E2420" authorId="0" shapeId="0" xr:uid="{7949B873-621E-4085-8608-D59B93DCF497}">
      <text>
        <r>
          <rPr>
            <sz val="10"/>
            <rFont val="Arial"/>
            <family val="2"/>
          </rPr>
          <t>Duplicate Mobile Number also found in rows: [2128, 2220, 2312, 2576]</t>
        </r>
      </text>
    </comment>
    <comment ref="E2421" authorId="0" shapeId="0" xr:uid="{6C39C020-CD2B-4EAA-90DB-CD3F43F61D38}">
      <text>
        <r>
          <rPr>
            <sz val="10"/>
            <rFont val="Arial"/>
            <family val="2"/>
          </rPr>
          <t>Duplicate Mobile Number also found in rows: [2454, 2621, 2836]</t>
        </r>
      </text>
    </comment>
    <comment ref="E2422" authorId="0" shapeId="0" xr:uid="{23F714D8-24A2-4C82-A8E9-CA2EA4B32838}">
      <text>
        <r>
          <rPr>
            <sz val="10"/>
            <rFont val="Arial"/>
            <family val="2"/>
          </rPr>
          <t>Duplicate Mobile Number also found in rows: [2218, 2580, 2741, 3279]</t>
        </r>
      </text>
    </comment>
    <comment ref="A2423" authorId="0" shapeId="0" xr:uid="{FA0259A8-DDDA-4658-B4AE-D7F9760612A6}">
      <text>
        <r>
          <rPr>
            <sz val="10"/>
            <rFont val="Arial"/>
            <family val="2"/>
          </rPr>
          <t>Mobile/Email matches a DIFFERENT name in LMS/Main file: 'Sandhyarani Mohanty'. Kept original name -- please verify manually (may be a shared/parent number).</t>
        </r>
      </text>
    </comment>
    <comment ref="E2423" authorId="0" shapeId="0" xr:uid="{446E9AAA-E333-490C-B507-A335F648A458}">
      <text>
        <r>
          <rPr>
            <sz val="10"/>
            <rFont val="Arial"/>
            <family val="2"/>
          </rPr>
          <t>Duplicate Mobile Number also found in rows: [2021, 2149, 2290, 2662]</t>
        </r>
      </text>
    </comment>
    <comment ref="A2424" authorId="0" shapeId="0" xr:uid="{78A502A0-F782-4AA9-BAE4-3624B1367929}">
      <text>
        <r>
          <rPr>
            <sz val="10"/>
            <rFont val="Arial"/>
            <family val="2"/>
          </rPr>
          <t>Mobile/Email matches a DIFFERENT name in LMS/Main file: 'Gagan S'. Kept original name -- please verify manually (may be a shared/parent number).</t>
        </r>
      </text>
    </comment>
    <comment ref="E2424" authorId="0" shapeId="0" xr:uid="{A1FAB4CD-A9D8-4A24-8AB2-126BBE261A61}">
      <text>
        <r>
          <rPr>
            <sz val="10"/>
            <rFont val="Arial"/>
            <family val="2"/>
          </rPr>
          <t>Duplicate Mobile Number also found in rows: [1383, 1703, 1704, 1866, 2008, 2569, 2708]</t>
        </r>
      </text>
    </comment>
    <comment ref="E2425" authorId="0" shapeId="0" xr:uid="{C729B0FD-6A0A-43D8-910C-CA43894D3486}">
      <text>
        <r>
          <rPr>
            <sz val="10"/>
            <rFont val="Arial"/>
            <family val="2"/>
          </rPr>
          <t>Duplicate Mobile Number also found in rows: [1863, 2001, 2053, 2151, 2311]</t>
        </r>
      </text>
    </comment>
    <comment ref="E2426" authorId="0" shapeId="0" xr:uid="{C9572976-CFEB-4730-9DAE-2CD65F6B0AE7}">
      <text>
        <r>
          <rPr>
            <sz val="10"/>
            <rFont val="Arial"/>
            <family val="2"/>
          </rPr>
          <t>Duplicate Mobile Number also found in rows: [2337, 2595, 2731, 2871]</t>
        </r>
      </text>
    </comment>
    <comment ref="E2427" authorId="0" shapeId="0" xr:uid="{E5C312E5-1E6D-49B6-89D1-D618F788D56B}">
      <text>
        <r>
          <rPr>
            <sz val="10"/>
            <rFont val="Arial"/>
            <family val="2"/>
          </rPr>
          <t>Duplicate Mobile Number also found in rows: [1640, 1756, 2019, 2207, 2315, 2918]</t>
        </r>
      </text>
    </comment>
    <comment ref="E2428" authorId="0" shapeId="0" xr:uid="{C4E0FBC6-2F8F-424B-9D8F-63EF08070137}">
      <text>
        <r>
          <rPr>
            <sz val="10"/>
            <rFont val="Arial"/>
            <family val="2"/>
          </rPr>
          <t>Duplicate Mobile Number also found in rows: [2232, 2648, 2798, 2919, 3034, 3509]</t>
        </r>
      </text>
    </comment>
    <comment ref="A2429" authorId="0" shapeId="0" xr:uid="{21870019-F6CE-4686-989E-DAF746189CE0}">
      <text>
        <r>
          <rPr>
            <sz val="10"/>
            <rFont val="Arial"/>
            <family val="2"/>
          </rPr>
          <t>Mobile/Email matches a DIFFERENT name in LMS/Main file: 'Sanjaya Panda'. Kept original name -- please verify manually (may be a shared/parent number).</t>
        </r>
      </text>
    </comment>
    <comment ref="E2429" authorId="0" shapeId="0" xr:uid="{2DB66D82-D238-48E4-AC66-B0321E8751EB}">
      <text>
        <r>
          <rPr>
            <sz val="10"/>
            <rFont val="Arial"/>
            <family val="2"/>
          </rPr>
          <t>Duplicate Mobile Number also found in rows: [2122, 2260, 2982, 2991]</t>
        </r>
      </text>
    </comment>
    <comment ref="A2430" authorId="0" shapeId="0" xr:uid="{C7B07036-4D16-4C2C-87F1-BDAA1BE72D51}">
      <text>
        <r>
          <rPr>
            <sz val="10"/>
            <rFont val="Arial"/>
            <family val="2"/>
          </rPr>
          <t>Mobile/Email matches a DIFFERENT name in LMS/Main file: 'Ankit Shukla'. Kept original name -- please verify manually (may be a shared/parent number).</t>
        </r>
      </text>
    </comment>
    <comment ref="E2431" authorId="0" shapeId="0" xr:uid="{6078AFF0-BB71-471C-A341-96D9F8CEC763}">
      <text>
        <r>
          <rPr>
            <sz val="10"/>
            <rFont val="Arial"/>
            <family val="2"/>
          </rPr>
          <t>Duplicate Mobile Number also found in rows: [2007, 2170, 2297, 2588]</t>
        </r>
      </text>
    </comment>
    <comment ref="E2432" authorId="0" shapeId="0" xr:uid="{F6271C41-43F3-4613-959A-CC45360D7C56}">
      <text>
        <r>
          <rPr>
            <sz val="10"/>
            <rFont val="Arial"/>
            <family val="2"/>
          </rPr>
          <t>Duplicate Mobile Number also found in rows: [1879, 2085]</t>
        </r>
      </text>
    </comment>
    <comment ref="A2433" authorId="0" shapeId="0" xr:uid="{08E566D9-05E4-4A5D-AB8A-1278B7E13B5F}">
      <text>
        <r>
          <rPr>
            <sz val="10"/>
            <rFont val="Arial"/>
            <family val="2"/>
          </rPr>
          <t>Mobile/Email matches a DIFFERENT name in LMS/Main file: 'Deepak Nanda'. Kept original name -- please verify manually (may be a shared/parent number).</t>
        </r>
      </text>
    </comment>
    <comment ref="E2433" authorId="0" shapeId="0" xr:uid="{4DFCF7C2-DF82-4ED7-BA3C-74A83F6BCE72}">
      <text>
        <r>
          <rPr>
            <sz val="10"/>
            <rFont val="Arial"/>
            <family val="2"/>
          </rPr>
          <t>Duplicate Mobile Number also found in rows: [2214, 2324]</t>
        </r>
      </text>
    </comment>
    <comment ref="E2434" authorId="0" shapeId="0" xr:uid="{8B8BE1C2-DC27-4025-A21F-587B68033B22}">
      <text>
        <r>
          <rPr>
            <sz val="10"/>
            <rFont val="Arial"/>
            <family val="2"/>
          </rPr>
          <t>Duplicate Mobile Number also found in rows: [2406, 2522, 2690, 2842]</t>
        </r>
      </text>
    </comment>
    <comment ref="E2435" authorId="0" shapeId="0" xr:uid="{A1275C8A-CFD3-4075-990D-5791E8072F95}">
      <text>
        <r>
          <rPr>
            <sz val="10"/>
            <rFont val="Arial"/>
            <family val="2"/>
          </rPr>
          <t>Duplicate Mobile Number also found in rows: [2407, 2520, 2691, 2843]</t>
        </r>
      </text>
    </comment>
    <comment ref="E2436" authorId="0" shapeId="0" xr:uid="{7D6FF444-75C1-41EA-BFF4-7F659E0E0BA1}">
      <text>
        <r>
          <rPr>
            <sz val="10"/>
            <rFont val="Arial"/>
            <family val="2"/>
          </rPr>
          <t>Duplicate Mobile Number also found in rows: [2219, 2293, 2586, 2743]</t>
        </r>
      </text>
    </comment>
    <comment ref="E2437" authorId="0" shapeId="0" xr:uid="{5B5F278A-891D-4FB5-9B52-3F4E22A0F7DD}">
      <text>
        <r>
          <rPr>
            <sz val="10"/>
            <rFont val="Arial"/>
            <family val="2"/>
          </rPr>
          <t>Duplicate Mobile Number also found in rows: [1486, 2086, 2268, 2526]</t>
        </r>
      </text>
    </comment>
    <comment ref="E2438" authorId="0" shapeId="0" xr:uid="{5CA3555B-72A4-4018-9B7A-A987DCD48C4F}">
      <text>
        <r>
          <rPr>
            <sz val="10"/>
            <rFont val="Arial"/>
            <family val="2"/>
          </rPr>
          <t>Duplicate Mobile Number also found in rows: [2465, 2528, 2622, 2766, 2945, 3141, 3316]</t>
        </r>
      </text>
    </comment>
    <comment ref="E2439" authorId="0" shapeId="0" xr:uid="{9097E90F-8C4B-4E30-AFAB-EAEA2BABF66B}">
      <text>
        <r>
          <rPr>
            <sz val="10"/>
            <rFont val="Arial"/>
            <family val="2"/>
          </rPr>
          <t>Duplicate Mobile Number also found in rows: [2264, 2333, 2590]</t>
        </r>
      </text>
    </comment>
    <comment ref="A2440" authorId="0" shapeId="0" xr:uid="{0A72C818-FB71-4D5A-BEEE-A789F58AEF52}">
      <text>
        <r>
          <rPr>
            <sz val="10"/>
            <rFont val="Arial"/>
            <family val="2"/>
          </rPr>
          <t>Mobile/Email matches a DIFFERENT name in LMS/Main file: 'Karthik M'. Kept original name -- please verify manually (may be a shared/parent number).</t>
        </r>
      </text>
    </comment>
    <comment ref="E2440" authorId="0" shapeId="0" xr:uid="{9E871A10-D1E5-4ED4-9CEF-AE5E21CB17EC}">
      <text>
        <r>
          <rPr>
            <sz val="10"/>
            <rFont val="Arial"/>
            <family val="2"/>
          </rPr>
          <t>Duplicate Mobile Number also found in rows: [2459, 2523, 2624, 2795]</t>
        </r>
      </text>
    </comment>
    <comment ref="E2441" authorId="0" shapeId="0" xr:uid="{48995156-5511-487F-B0F6-D5F8384B3D98}">
      <text>
        <r>
          <rPr>
            <sz val="10"/>
            <rFont val="Arial"/>
            <family val="2"/>
          </rPr>
          <t>Duplicate Mobile Number also found in rows: [2371, 2516, 3046, 3533]</t>
        </r>
      </text>
    </comment>
    <comment ref="E2442" authorId="0" shapeId="0" xr:uid="{DADBC39E-D4DC-4850-8CE5-3BC6BB3D65A9}">
      <text>
        <r>
          <rPr>
            <sz val="10"/>
            <rFont val="Arial"/>
            <family val="2"/>
          </rPr>
          <t>Duplicate Mobile Number also found in rows: [2183, 2330, 2605, 2782, 3498]</t>
        </r>
      </text>
    </comment>
    <comment ref="E2443" authorId="0" shapeId="0" xr:uid="{F22D4AB1-3FA1-4892-BDD6-11E175EEEB7B}">
      <text>
        <r>
          <rPr>
            <sz val="10"/>
            <rFont val="Arial"/>
            <family val="2"/>
          </rPr>
          <t>Duplicate Mobile Number also found in rows: [1932, 2276]</t>
        </r>
      </text>
    </comment>
    <comment ref="A2444" authorId="0" shapeId="0" xr:uid="{2F38E53F-A5AC-464A-82F8-377837ED1A98}">
      <text>
        <r>
          <rPr>
            <sz val="10"/>
            <rFont val="Arial"/>
            <family val="2"/>
          </rPr>
          <t>Mobile/Email matches a DIFFERENT name in LMS/Main file: 'Binit Rout'. Kept original name -- please verify manually (may be a shared/parent number).</t>
        </r>
      </text>
    </comment>
    <comment ref="E2444" authorId="0" shapeId="0" xr:uid="{2C150608-E3C7-49F9-9F12-59A33710CDE6}">
      <text>
        <r>
          <rPr>
            <sz val="10"/>
            <rFont val="Arial"/>
            <family val="2"/>
          </rPr>
          <t>Duplicate Mobile Number also found in rows: [2385, 2581, 2716]</t>
        </r>
      </text>
    </comment>
    <comment ref="A2445" authorId="0" shapeId="0" xr:uid="{905A160C-4028-4A13-81C7-65063A64050F}">
      <text>
        <r>
          <rPr>
            <sz val="10"/>
            <rFont val="Arial"/>
            <family val="2"/>
          </rPr>
          <t>Mobile/Email matches a DIFFERENT name in LMS/Main file: 'Srikanta Sahoo'. Kept original name -- please verify manually (may be a shared/parent number).</t>
        </r>
      </text>
    </comment>
    <comment ref="E2445" authorId="0" shapeId="0" xr:uid="{B03E10B8-9F7D-4B57-8ED0-6CF7C930AAE2}">
      <text>
        <r>
          <rPr>
            <sz val="10"/>
            <rFont val="Arial"/>
            <family val="2"/>
          </rPr>
          <t>Duplicate Mobile Number also found in rows: [2419, 2579, 2759, 2937]</t>
        </r>
      </text>
    </comment>
    <comment ref="E2446" authorId="0" shapeId="0" xr:uid="{B7138967-8B9F-45E8-BEF1-11EFDADC8A61}">
      <text>
        <r>
          <rPr>
            <sz val="10"/>
            <rFont val="Arial"/>
            <family val="2"/>
          </rPr>
          <t>Duplicate Mobile Number also found in rows: [2429, 2621, 2836]</t>
        </r>
      </text>
    </comment>
    <comment ref="A2447" authorId="0" shapeId="0" xr:uid="{BA68C2BD-C2A2-417C-ACA4-CFCC3534D3E5}">
      <text>
        <r>
          <rPr>
            <sz val="10"/>
            <rFont val="Arial"/>
            <family val="2"/>
          </rPr>
          <t>Mobile/Email matches a DIFFERENT name in LMS/Main file: 'Amlan Rout'. Kept original name -- please verify manually (may be a shared/parent number).</t>
        </r>
      </text>
    </comment>
    <comment ref="E2447" authorId="0" shapeId="0" xr:uid="{D2D919B5-F9FE-4D2E-B34A-87E6831490C7}">
      <text>
        <r>
          <rPr>
            <sz val="10"/>
            <rFont val="Arial"/>
            <family val="2"/>
          </rPr>
          <t>Duplicate Mobile Number also found in rows: [1933, 2150, 2313, 2730]</t>
        </r>
      </text>
    </comment>
    <comment ref="A2448" authorId="0" shapeId="0" xr:uid="{7AFD96ED-7C57-4869-83D4-D814457F394F}">
      <text>
        <r>
          <rPr>
            <sz val="10"/>
            <rFont val="Arial"/>
            <family val="2"/>
          </rPr>
          <t>Mobile/Email matches a DIFFERENT name in LMS/Main file: 'Tanu .'. Kept original name -- please verify manually (may be a shared/parent number).</t>
        </r>
      </text>
    </comment>
    <comment ref="E2448" authorId="0" shapeId="0" xr:uid="{C46CE162-3672-439F-94EC-04002B83845F}">
      <text>
        <r>
          <rPr>
            <sz val="10"/>
            <rFont val="Arial"/>
            <family val="2"/>
          </rPr>
          <t>Duplicate Mobile Number also found in rows: [2211, 2318, 2606, 2750, 2888, 3068]</t>
        </r>
      </text>
    </comment>
    <comment ref="E2450" authorId="0" shapeId="0" xr:uid="{A2A7D00D-D672-4758-8C72-1432AEA4BD86}">
      <text>
        <r>
          <rPr>
            <sz val="10"/>
            <rFont val="Arial"/>
            <family val="2"/>
          </rPr>
          <t>Duplicate Mobile Number also found in rows: [2553, 3104]</t>
        </r>
      </text>
    </comment>
    <comment ref="A2451" authorId="0" shapeId="0" xr:uid="{A3E52575-EF86-4C6E-B0EB-D3D600383F98}">
      <text>
        <r>
          <rPr>
            <sz val="10"/>
            <rFont val="Arial"/>
            <family val="2"/>
          </rPr>
          <t>Mobile/Email matches a DIFFERENT name in LMS/Main file: 'Karthik M'. Kept original name -- please verify manually (may be a shared/parent number).</t>
        </r>
      </text>
    </comment>
    <comment ref="E2451" authorId="0" shapeId="0" xr:uid="{D8021EE4-7641-4E4F-99BD-41BCC55E4C2F}">
      <text>
        <r>
          <rPr>
            <sz val="10"/>
            <rFont val="Arial"/>
            <family val="2"/>
          </rPr>
          <t>Duplicate Mobile Number also found in rows: [2448, 2523, 2624, 2795]</t>
        </r>
      </text>
    </comment>
    <comment ref="E2452" authorId="0" shapeId="0" xr:uid="{C0A31730-AE34-4332-BFBD-EF5CECEDC63A}">
      <text>
        <r>
          <rPr>
            <sz val="10"/>
            <rFont val="Arial"/>
            <family val="2"/>
          </rPr>
          <t>Duplicate Mobile Number also found in rows: [2416, 2560, 2940]</t>
        </r>
      </text>
    </comment>
    <comment ref="A2453" authorId="0" shapeId="0" xr:uid="{EA1EAD81-2515-42C6-A3E7-47013E1E415A}">
      <text>
        <r>
          <rPr>
            <sz val="10"/>
            <rFont val="Arial"/>
            <family val="2"/>
          </rPr>
          <t>Mobile/Email matches a DIFFERENT name in LMS/Main file: 'Kishori Joshi'. Kept original name -- please verify manually (may be a shared/parent number).</t>
        </r>
      </text>
    </comment>
    <comment ref="E2453" authorId="0" shapeId="0" xr:uid="{E7BD7804-D99F-4BA7-8FBB-39310D73650C}">
      <text>
        <r>
          <rPr>
            <sz val="10"/>
            <rFont val="Arial"/>
            <family val="2"/>
          </rPr>
          <t>Duplicate Mobile Number also found in rows: [2305, 2654]</t>
        </r>
      </text>
    </comment>
    <comment ref="E2454" authorId="0" shapeId="0" xr:uid="{3517CF72-A5AB-454F-882B-CA70BD5D5A75}">
      <text>
        <r>
          <rPr>
            <sz val="10"/>
            <rFont val="Arial"/>
            <family val="2"/>
          </rPr>
          <t>Duplicate Mobile Number also found in rows: [1825, 1980, 2117, 2286, 2542]</t>
        </r>
      </text>
    </comment>
    <comment ref="E2455" authorId="0" shapeId="0" xr:uid="{A12FEC3B-F7A3-42B5-BB8A-558A8A04491B}">
      <text>
        <r>
          <rPr>
            <sz val="10"/>
            <rFont val="Arial"/>
            <family val="2"/>
          </rPr>
          <t>Duplicate Mobile Number also found in rows: [1743, 1827, 1983, 2012, 2108, 2118, 2119, 2261, 2287, 2543]</t>
        </r>
      </text>
    </comment>
    <comment ref="E2456" authorId="0" shapeId="0" xr:uid="{0A50BD61-2457-47A8-ACFC-4039F042F22F}">
      <text>
        <r>
          <rPr>
            <sz val="10"/>
            <rFont val="Arial"/>
            <family val="2"/>
          </rPr>
          <t>Duplicate Mobile Number also found in rows: [2178, 2201, 2332]</t>
        </r>
      </text>
    </comment>
    <comment ref="E2457" authorId="0" shapeId="0" xr:uid="{9E2AB81F-227A-491F-84A7-8687F219230E}">
      <text>
        <r>
          <rPr>
            <sz val="10"/>
            <rFont val="Arial"/>
            <family val="2"/>
          </rPr>
          <t>Duplicate Mobile Number also found in rows: [2446, 2528, 2622, 2766, 2945, 3141, 3316]</t>
        </r>
      </text>
    </comment>
    <comment ref="E2458" authorId="0" shapeId="0" xr:uid="{C43DA1AD-4637-47CC-B819-7DCF8DAF46E5}">
      <text>
        <r>
          <rPr>
            <sz val="10"/>
            <rFont val="Arial"/>
            <family val="2"/>
          </rPr>
          <t>Duplicate Mobile Number also found in rows: [2291, 2370, 2395, 2494, 2508, 2651]</t>
        </r>
      </text>
    </comment>
    <comment ref="A2459" authorId="0" shapeId="0" xr:uid="{EB40DAE3-8A57-419A-8052-C7EC60A050CB}">
      <text>
        <r>
          <rPr>
            <sz val="10"/>
            <rFont val="Arial"/>
            <family val="2"/>
          </rPr>
          <t>Mobile/Email matches a DIFFERENT name in LMS/Main file: 'A Naveen Kumar Reddy'. Kept original name -- please verify manually (may be a shared/parent number).</t>
        </r>
      </text>
    </comment>
    <comment ref="E2459" authorId="0" shapeId="0" xr:uid="{A6F4271F-66F8-425E-B07D-EED894C2CAE1}">
      <text>
        <r>
          <rPr>
            <sz val="10"/>
            <rFont val="Arial"/>
            <family val="2"/>
          </rPr>
          <t>Duplicate Mobile Number also found in rows: [1587, 1692, 1854, 1987]</t>
        </r>
      </text>
    </comment>
    <comment ref="E2460" authorId="0" shapeId="0" xr:uid="{20F9A003-3732-46B7-958F-40FDDF6BEA7E}">
      <text>
        <r>
          <rPr>
            <sz val="10"/>
            <rFont val="Arial"/>
            <family val="2"/>
          </rPr>
          <t>Duplicate Mobile Number also found in rows: [2471, 2534]</t>
        </r>
      </text>
    </comment>
    <comment ref="E2461" authorId="0" shapeId="0" xr:uid="{181E457E-9DEC-4B2D-9735-56574C5B24C8}">
      <text>
        <r>
          <rPr>
            <sz val="10"/>
            <rFont val="Arial"/>
            <family val="2"/>
          </rPr>
          <t>Duplicate Mobile Number also found in rows: [2531]</t>
        </r>
      </text>
    </comment>
    <comment ref="E2462" authorId="0" shapeId="0" xr:uid="{E664DE6B-32DA-45FC-91F9-4A24140229F5}">
      <text>
        <r>
          <rPr>
            <sz val="10"/>
            <rFont val="Arial"/>
            <family val="2"/>
          </rPr>
          <t>Duplicate Mobile Number also found in rows: [2476]</t>
        </r>
      </text>
    </comment>
    <comment ref="E2463" authorId="0" shapeId="0" xr:uid="{00F51734-C3EB-4856-BFEC-430BC8A098C9}">
      <text>
        <r>
          <rPr>
            <sz val="10"/>
            <rFont val="Arial"/>
            <family val="2"/>
          </rPr>
          <t>Duplicate Mobile Number also found in rows: [2468, 2534]</t>
        </r>
      </text>
    </comment>
    <comment ref="E2464" authorId="0" shapeId="0" xr:uid="{08E41B01-9187-4D34-9086-D7DB2B1FC23B}">
      <text>
        <r>
          <rPr>
            <sz val="10"/>
            <rFont val="Arial"/>
            <family val="2"/>
          </rPr>
          <t>Duplicate Mobile Number also found in rows: [2199]</t>
        </r>
      </text>
    </comment>
    <comment ref="E2465" authorId="0" shapeId="0" xr:uid="{0E9158CD-5ED4-466C-BC72-E4593E690C90}">
      <text>
        <r>
          <rPr>
            <sz val="10"/>
            <rFont val="Arial"/>
            <family val="2"/>
          </rPr>
          <t>Duplicate Mobile Number also found in rows: [1828]</t>
        </r>
      </text>
    </comment>
    <comment ref="E2466" authorId="0" shapeId="0" xr:uid="{94DA2BAE-F559-464E-9C7D-4CA5C6F32765}">
      <text>
        <r>
          <rPr>
            <sz val="10"/>
            <rFont val="Arial"/>
            <family val="2"/>
          </rPr>
          <t>Duplicate Mobile Number also found in rows: [2179, 2247, 2346]</t>
        </r>
      </text>
    </comment>
    <comment ref="E2467" authorId="0" shapeId="0" xr:uid="{34E3D7BB-FFDA-4F8F-BAC8-85C3E6B92887}">
      <text>
        <r>
          <rPr>
            <sz val="10"/>
            <rFont val="Arial"/>
            <family val="2"/>
          </rPr>
          <t>Duplicate Mobile Number also found in rows: [2511, 2513, 2536, 2791]</t>
        </r>
      </text>
    </comment>
    <comment ref="E2468" authorId="0" shapeId="0" xr:uid="{E8571FEF-F5A8-4EB2-8E9C-B9CA9A2501D8}">
      <text>
        <r>
          <rPr>
            <sz val="10"/>
            <rFont val="Arial"/>
            <family val="2"/>
          </rPr>
          <t>Duplicate Mobile Number also found in rows: [2470]</t>
        </r>
      </text>
    </comment>
    <comment ref="A2469" authorId="0" shapeId="0" xr:uid="{A1B95388-9388-4BDE-9A4B-D212FDDDCF7C}">
      <text>
        <r>
          <rPr>
            <sz val="10"/>
            <rFont val="Arial"/>
            <family val="2"/>
          </rPr>
          <t>Mobile/Email matches a DIFFERENT name in LMS/Main file: 'Satyajit Patole'. Kept original name -- please verify manually (may be a shared/parent number).</t>
        </r>
      </text>
    </comment>
    <comment ref="E2469" authorId="0" shapeId="0" xr:uid="{15A5CFA6-E10A-41DF-A34C-BFDBEC2DCC24}">
      <text>
        <r>
          <rPr>
            <sz val="10"/>
            <rFont val="Arial"/>
            <family val="2"/>
          </rPr>
          <t>Duplicate Mobile Number also found in rows: [2377, 2721]</t>
        </r>
      </text>
    </comment>
    <comment ref="E2470" authorId="0" shapeId="0" xr:uid="{78AEF1D2-CE56-49FF-AD9C-BDF860E206BA}">
      <text>
        <r>
          <rPr>
            <sz val="10"/>
            <rFont val="Arial"/>
            <family val="2"/>
          </rPr>
          <t>Duplicate Mobile Number also found in rows: [2234, 2369, 2620]</t>
        </r>
      </text>
    </comment>
    <comment ref="E2471" authorId="0" shapeId="0" xr:uid="{EC1EBC7C-150D-4189-BAAA-B2198FF5BA87}">
      <text>
        <r>
          <rPr>
            <sz val="10"/>
            <rFont val="Arial"/>
            <family val="2"/>
          </rPr>
          <t>Duplicate Mobile Number also found in rows: [2556, 3090, 3177, 3313]</t>
        </r>
      </text>
    </comment>
    <comment ref="E2472" authorId="0" shapeId="0" xr:uid="{E56D1963-FD55-441A-9235-A86897AA1CAD}">
      <text>
        <r>
          <rPr>
            <sz val="10"/>
            <rFont val="Arial"/>
            <family val="2"/>
          </rPr>
          <t>Duplicate Mobile Number also found in rows: [2521, 2692, 2696]</t>
        </r>
      </text>
    </comment>
    <comment ref="A2473" authorId="0" shapeId="0" xr:uid="{65509499-7503-4DF7-B7F0-FDFB63F1A86B}">
      <text>
        <r>
          <rPr>
            <sz val="10"/>
            <rFont val="Arial"/>
            <family val="2"/>
          </rPr>
          <t>Mobile/Email matches a DIFFERENT name in LMS/Main file: 'Rithanya Shanmuga Sundaram'. Kept original name -- please verify manually (may be a shared/parent number).</t>
        </r>
      </text>
    </comment>
    <comment ref="E2473" authorId="0" shapeId="0" xr:uid="{7DDB7992-0BA6-4A65-9C6A-2F74A9C7733E}">
      <text>
        <r>
          <rPr>
            <sz val="10"/>
            <rFont val="Arial"/>
            <family val="2"/>
          </rPr>
          <t>Duplicate Mobile Number also found in rows: [2515, 2645, 2962, 3071, 3091]</t>
        </r>
      </text>
    </comment>
    <comment ref="E2474" authorId="0" shapeId="0" xr:uid="{0C155356-A8EC-4C64-8CA5-2D7A741966D1}">
      <text>
        <r>
          <rPr>
            <sz val="10"/>
            <rFont val="Arial"/>
            <family val="2"/>
          </rPr>
          <t>Duplicate Mobile Number also found in rows: [2652, 2797]</t>
        </r>
      </text>
    </comment>
    <comment ref="E2476" authorId="0" shapeId="0" xr:uid="{1EE0D097-B9CC-4645-A6FC-C21647196393}">
      <text>
        <r>
          <rPr>
            <sz val="10"/>
            <rFont val="Arial"/>
            <family val="2"/>
          </rPr>
          <t>Duplicate Mobile Number also found in rows: [2501, 2778, 2790]</t>
        </r>
      </text>
    </comment>
    <comment ref="E2477" authorId="0" shapeId="0" xr:uid="{E5BA0148-2B7E-4008-90D4-B23777C82654}">
      <text>
        <r>
          <rPr>
            <sz val="10"/>
            <rFont val="Arial"/>
            <family val="2"/>
          </rPr>
          <t>Duplicate Mobile Number also found in rows: [2143, 2267, 2378, 2630]</t>
        </r>
      </text>
    </comment>
    <comment ref="E2479" authorId="0" shapeId="0" xr:uid="{A9F9AF82-A113-499F-964F-B2E5D3DEB5CA}">
      <text>
        <r>
          <rPr>
            <sz val="10"/>
            <rFont val="Arial"/>
            <family val="2"/>
          </rPr>
          <t>Duplicate Mobile Number also found in rows: [2000, 2224]</t>
        </r>
      </text>
    </comment>
    <comment ref="E2480" authorId="0" shapeId="0" xr:uid="{704120E4-219E-4D80-8693-A90F1839619E}">
      <text>
        <r>
          <rPr>
            <sz val="10"/>
            <rFont val="Arial"/>
            <family val="2"/>
          </rPr>
          <t>Duplicate Mobile Number also found in rows: [2144, 2266, 2381, 2631]</t>
        </r>
      </text>
    </comment>
    <comment ref="A2481" authorId="0" shapeId="0" xr:uid="{3CE9A2B7-5664-4705-8EA3-59B5AD4C32D0}">
      <text>
        <r>
          <rPr>
            <sz val="10"/>
            <rFont val="Arial"/>
            <family val="2"/>
          </rPr>
          <t>Mobile/Email matches a DIFFERENT name in LMS/Main file: 'Sourav Nayak'. Kept original name -- please verify manually (may be a shared/parent number).</t>
        </r>
      </text>
    </comment>
    <comment ref="E2481" authorId="0" shapeId="0" xr:uid="{7EAA2808-851D-49FA-935F-086F4AFCA224}">
      <text>
        <r>
          <rPr>
            <sz val="10"/>
            <rFont val="Arial"/>
            <family val="2"/>
          </rPr>
          <t>Duplicate Mobile Number also found in rows: [2060, 2141, 2705, 2761]</t>
        </r>
      </text>
    </comment>
    <comment ref="E2482" authorId="0" shapeId="0" xr:uid="{8D686798-5FAA-44CC-B62F-0673F6DD193F}">
      <text>
        <r>
          <rPr>
            <sz val="10"/>
            <rFont val="Arial"/>
            <family val="2"/>
          </rPr>
          <t>Duplicate Mobile Number also found in rows: [2951, 2969, 3132]</t>
        </r>
      </text>
    </comment>
    <comment ref="E2483" authorId="0" shapeId="0" xr:uid="{A8790C27-7105-460B-9F83-F600A217B9B8}">
      <text>
        <r>
          <rPr>
            <sz val="10"/>
            <rFont val="Arial"/>
            <family val="2"/>
          </rPr>
          <t>Duplicate Mobile Number also found in rows: [2644, 2783, 2838]</t>
        </r>
      </text>
    </comment>
    <comment ref="E2484" authorId="0" shapeId="0" xr:uid="{D71667D1-6897-4A8B-BD34-CE52DC72BDE9}">
      <text>
        <r>
          <rPr>
            <sz val="10"/>
            <rFont val="Arial"/>
            <family val="2"/>
          </rPr>
          <t>Duplicate Mobile Number also found in rows: [2532, 2678, 2793, 2956, 3280]</t>
        </r>
      </text>
    </comment>
    <comment ref="A2485" authorId="0" shapeId="0" xr:uid="{6F8E8F7A-6722-40BD-AC39-D76A9C331FD4}">
      <text>
        <r>
          <rPr>
            <sz val="10"/>
            <rFont val="Arial"/>
            <family val="2"/>
          </rPr>
          <t>Mobile/Email matches a DIFFERENT name in LMS/Main file: 'Arun Mohanty'. Kept original name -- please verify manually (may be a shared/parent number).</t>
        </r>
      </text>
    </comment>
    <comment ref="E2486" authorId="0" shapeId="0" xr:uid="{B29EE148-6CCE-4D54-86A0-CA6597C7D332}">
      <text>
        <r>
          <rPr>
            <sz val="10"/>
            <rFont val="Arial"/>
            <family val="2"/>
          </rPr>
          <t>Duplicate Mobile Number also found in rows: [2291, 2370, 2395, 2466, 2508, 2651]</t>
        </r>
      </text>
    </comment>
    <comment ref="A2487" authorId="0" shapeId="0" xr:uid="{0B4D4824-F640-4AFB-9472-0D147C5AF963}">
      <text>
        <r>
          <rPr>
            <sz val="10"/>
            <rFont val="Arial"/>
            <family val="2"/>
          </rPr>
          <t>Mobile/Email matches a DIFFERENT name in LMS/Main file: 'Vidhi Tawani'. Kept original name -- please verify manually (may be a shared/parent number).</t>
        </r>
      </text>
    </comment>
    <comment ref="E2487" authorId="0" shapeId="0" xr:uid="{B1949F9F-8BE9-4E23-863A-0BBBE61BD493}">
      <text>
        <r>
          <rPr>
            <sz val="10"/>
            <rFont val="Arial"/>
            <family val="2"/>
          </rPr>
          <t>Duplicate Mobile Number also found in rows: [2684, 2752, 2974]</t>
        </r>
      </text>
    </comment>
    <comment ref="A2488" authorId="0" shapeId="0" xr:uid="{CE4BCF7A-23A2-445F-B733-CC987E28F36B}">
      <text>
        <r>
          <rPr>
            <sz val="10"/>
            <rFont val="Arial"/>
            <family val="2"/>
          </rPr>
          <t>Mobile/Email matches a DIFFERENT name in LMS/Main file: 'Badri Satapathy'. Kept original name -- please verify manually (may be a shared/parent number).</t>
        </r>
      </text>
    </comment>
    <comment ref="E2488" authorId="0" shapeId="0" xr:uid="{718B45AD-3470-4138-BF8A-9E2AD0B4EABE}">
      <text>
        <r>
          <rPr>
            <sz val="10"/>
            <rFont val="Arial"/>
            <family val="2"/>
          </rPr>
          <t>Duplicate Mobile Number also found in rows: [2184, 2239, 2343]</t>
        </r>
      </text>
    </comment>
    <comment ref="E2489" authorId="0" shapeId="0" xr:uid="{7F243C66-64A3-4E25-8FA7-57219DCAC6F5}">
      <text>
        <r>
          <rPr>
            <sz val="10"/>
            <rFont val="Arial"/>
            <family val="2"/>
          </rPr>
          <t>Duplicate Mobile Number also found in rows: [2109, 2216, 2322, 2739, 2965]</t>
        </r>
      </text>
    </comment>
    <comment ref="E2490" authorId="0" shapeId="0" xr:uid="{FE0C948D-DBE4-4E7C-9E1C-A25A78C0CA2F}">
      <text>
        <r>
          <rPr>
            <sz val="10"/>
            <rFont val="Arial"/>
            <family val="2"/>
          </rPr>
          <t>Duplicate Mobile Number also found in rows: [2574, 2640]</t>
        </r>
      </text>
    </comment>
    <comment ref="E2491" authorId="0" shapeId="0" xr:uid="{549C25A2-DC55-44AC-A0E7-E9EA76223A32}">
      <text>
        <r>
          <rPr>
            <sz val="10"/>
            <rFont val="Arial"/>
            <family val="2"/>
          </rPr>
          <t>Duplicate Mobile Number also found in rows: [2194, 2259, 2340, 2619, 3050, 3424, 3641]</t>
        </r>
      </text>
    </comment>
    <comment ref="E2492" authorId="0" shapeId="0" xr:uid="{7AEF037C-55ED-4C09-A0DD-63F6A7C57E65}">
      <text>
        <r>
          <rPr>
            <sz val="10"/>
            <rFont val="Arial"/>
            <family val="2"/>
          </rPr>
          <t>Duplicate Mobile Number also found in rows: [2355, 2418, 2612]</t>
        </r>
      </text>
    </comment>
    <comment ref="E2493" authorId="0" shapeId="0" xr:uid="{26D06C30-2001-4A8E-BAD8-273BA4D6FC03}">
      <text>
        <r>
          <rPr>
            <sz val="10"/>
            <rFont val="Arial"/>
            <family val="2"/>
          </rPr>
          <t>Duplicate Mobile Number also found in rows: [2484, 2778, 2790]</t>
        </r>
      </text>
    </comment>
    <comment ref="A2494" authorId="0" shapeId="0" xr:uid="{F0B4FBF9-2D8D-42CA-BEFF-9E17A8335B85}">
      <text>
        <r>
          <rPr>
            <sz val="10"/>
            <rFont val="Arial"/>
            <family val="2"/>
          </rPr>
          <t>Mobile/Email matches a DIFFERENT name in LMS/Main file: 'Joswin Dsilva'. Kept original name -- please verify manually (may be a shared/parent number).</t>
        </r>
      </text>
    </comment>
    <comment ref="E2494" authorId="0" shapeId="0" xr:uid="{37A89ABA-118E-4C36-B0FB-7C2AD498FD57}">
      <text>
        <r>
          <rPr>
            <sz val="10"/>
            <rFont val="Arial"/>
            <family val="2"/>
          </rPr>
          <t>Duplicate Mobile Number also found in rows: [2306, 2361, 2632, 2823]</t>
        </r>
      </text>
    </comment>
    <comment ref="A2495" authorId="0" shapeId="0" xr:uid="{F633A836-8147-4BFF-B49C-5E6FDDD3DDF6}">
      <text>
        <r>
          <rPr>
            <sz val="10"/>
            <rFont val="Arial"/>
            <family val="2"/>
          </rPr>
          <t>Mobile/Email matches a DIFFERENT name in LMS/Main file: 'Ashok Nayak'. Kept original name -- please verify manually (may be a shared/parent number).</t>
        </r>
      </text>
    </comment>
    <comment ref="E2495" authorId="0" shapeId="0" xr:uid="{BAC6E925-FA0A-4576-9265-15B3CD9F425B}">
      <text>
        <r>
          <rPr>
            <sz val="10"/>
            <rFont val="Arial"/>
            <family val="2"/>
          </rPr>
          <t>Duplicate Mobile Number also found in rows: [2160, 2206, 2339, 2722, 3353]</t>
        </r>
      </text>
    </comment>
    <comment ref="E2496" authorId="0" shapeId="0" xr:uid="{5AA767FE-3E7E-4FE1-BBAD-F396508C1333}">
      <text>
        <r>
          <rPr>
            <sz val="10"/>
            <rFont val="Arial"/>
            <family val="2"/>
          </rPr>
          <t>Duplicate Mobile Number also found in rows: [2562, 2575, 2714, 2720, 2890, 3377]</t>
        </r>
      </text>
    </comment>
    <comment ref="E2497" authorId="0" shapeId="0" xr:uid="{18D650E8-BE7A-4D43-8C51-53FEDF6D64EA}">
      <text>
        <r>
          <rPr>
            <sz val="10"/>
            <rFont val="Arial"/>
            <family val="2"/>
          </rPr>
          <t>Duplicate Mobile Number also found in rows: [2535, 2546]</t>
        </r>
      </text>
    </comment>
    <comment ref="E2498" authorId="0" shapeId="0" xr:uid="{76F4DA4A-F28E-4003-A15E-79D54CEBC891}">
      <text>
        <r>
          <rPr>
            <sz val="10"/>
            <rFont val="Arial"/>
            <family val="2"/>
          </rPr>
          <t>Duplicate Mobile Number also found in rows: [2309, 2387, 2635]</t>
        </r>
      </text>
    </comment>
    <comment ref="A2499" authorId="0" shapeId="0" xr:uid="{63BC2BC3-95E0-4884-A4D4-106B50E62D68}">
      <text>
        <r>
          <rPr>
            <sz val="10"/>
            <rFont val="Arial"/>
            <family val="2"/>
          </rPr>
          <t>Mobile/Email matches a DIFFERENT name in LMS/Main file: 'Jyoti Sahoo'. Kept original name -- please verify manually (may be a shared/parent number).</t>
        </r>
      </text>
    </comment>
    <comment ref="E2499" authorId="0" shapeId="0" xr:uid="{4E8FAD38-E3C2-4800-AF43-E5F30F7EB813}">
      <text>
        <r>
          <rPr>
            <sz val="10"/>
            <rFont val="Arial"/>
            <family val="2"/>
          </rPr>
          <t>Duplicate Mobile Number also found in rows: [2352, 2374, 2664, 2803]</t>
        </r>
      </text>
    </comment>
    <comment ref="E2500" authorId="0" shapeId="0" xr:uid="{68C1B28D-32F6-40DE-AAA5-D1DE72D1D393}">
      <text>
        <r>
          <rPr>
            <sz val="10"/>
            <rFont val="Arial"/>
            <family val="2"/>
          </rPr>
          <t>Duplicate Mobile Number also found in rows: [2291, 2370, 2395, 2466, 2494, 2651]</t>
        </r>
      </text>
    </comment>
    <comment ref="E2501" authorId="0" shapeId="0" xr:uid="{40CAEC94-6C25-4E62-B4F9-52F339551742}">
      <text>
        <r>
          <rPr>
            <sz val="10"/>
            <rFont val="Arial"/>
            <family val="2"/>
          </rPr>
          <t>Duplicate Mobile Number also found in rows: [2677, 2862]</t>
        </r>
      </text>
    </comment>
    <comment ref="E2502" authorId="0" shapeId="0" xr:uid="{6BC4754A-5FF2-418E-91B9-AA4DB11A191C}">
      <text>
        <r>
          <rPr>
            <sz val="10"/>
            <rFont val="Arial"/>
            <family val="2"/>
          </rPr>
          <t>Duplicate Mobile Number also found in rows: [2578, 2591, 2762, 2807, 2813]</t>
        </r>
      </text>
    </comment>
    <comment ref="E2503" authorId="0" shapeId="0" xr:uid="{2C118135-7802-4BCB-AF26-DB8136443223}">
      <text>
        <r>
          <rPr>
            <sz val="10"/>
            <rFont val="Arial"/>
            <family val="2"/>
          </rPr>
          <t>Duplicate Mobile Number also found in rows: [2475, 2513, 2536, 2791]</t>
        </r>
      </text>
    </comment>
    <comment ref="E2504" authorId="0" shapeId="0" xr:uid="{51ADFB74-73FF-482D-970E-3B989DFD5F36}">
      <text>
        <r>
          <rPr>
            <sz val="10"/>
            <rFont val="Arial"/>
            <family val="2"/>
          </rPr>
          <t>Duplicate Mobile Number also found in rows: [2353, 2367, 2641]</t>
        </r>
      </text>
    </comment>
    <comment ref="E2505" authorId="0" shapeId="0" xr:uid="{16D6BA11-A60A-423A-AD50-D70B3D135FC7}">
      <text>
        <r>
          <rPr>
            <sz val="10"/>
            <rFont val="Arial"/>
            <family val="2"/>
          </rPr>
          <t>Duplicate Mobile Number also found in rows: [2475, 2511, 2536, 2791]</t>
        </r>
      </text>
    </comment>
    <comment ref="E2506" authorId="0" shapeId="0" xr:uid="{8056FA6C-BD23-4AAE-96FD-575DCCD5940C}">
      <text>
        <r>
          <rPr>
            <sz val="10"/>
            <rFont val="Arial"/>
            <family val="2"/>
          </rPr>
          <t>Duplicate Mobile Number also found in rows: [2354, 2412, 2667, 2885, 3266]</t>
        </r>
      </text>
    </comment>
    <comment ref="A2507" authorId="0" shapeId="0" xr:uid="{6A817AD8-3C52-4EAF-B62F-370308FC4105}">
      <text>
        <r>
          <rPr>
            <sz val="10"/>
            <rFont val="Arial"/>
            <family val="2"/>
          </rPr>
          <t>Mobile/Email matches a DIFFERENT name in LMS/Main file: 'Rithanya Shanmuga Sundaram'. Kept original name -- please verify manually (may be a shared/parent number).</t>
        </r>
      </text>
    </comment>
    <comment ref="E2507" authorId="0" shapeId="0" xr:uid="{AD2686B9-DD4E-4BC7-A727-E4FE0233E6F7}">
      <text>
        <r>
          <rPr>
            <sz val="10"/>
            <rFont val="Arial"/>
            <family val="2"/>
          </rPr>
          <t>Duplicate Mobile Number also found in rows: [2481, 2645, 2962, 3071, 3091]</t>
        </r>
      </text>
    </comment>
    <comment ref="E2508" authorId="0" shapeId="0" xr:uid="{1C69FEE6-92B6-4C5E-BD52-D552668C0D58}">
      <text>
        <r>
          <rPr>
            <sz val="10"/>
            <rFont val="Arial"/>
            <family val="2"/>
          </rPr>
          <t>Duplicate Mobile Number also found in rows: [2371, 2449, 3046, 3533]</t>
        </r>
      </text>
    </comment>
    <comment ref="E2509" authorId="0" shapeId="0" xr:uid="{2CF74FD5-431A-4911-A9C5-04FBAA96B14D}">
      <text>
        <r>
          <rPr>
            <sz val="10"/>
            <rFont val="Arial"/>
            <family val="2"/>
          </rPr>
          <t>Duplicate Mobile Number also found in rows: [2070, 2076, 2364]</t>
        </r>
      </text>
    </comment>
    <comment ref="E2510" authorId="0" shapeId="0" xr:uid="{BB38AE6D-80E8-4A06-9834-757FF755B508}">
      <text>
        <r>
          <rPr>
            <sz val="10"/>
            <rFont val="Arial"/>
            <family val="2"/>
          </rPr>
          <t>Duplicate Mobile Number also found in rows: [2087, 2140, 2242, 2348, 2392]</t>
        </r>
      </text>
    </comment>
    <comment ref="A2511" authorId="0" shapeId="0" xr:uid="{B07FDF3A-D708-41AE-B18F-92D7B711353F}">
      <text>
        <r>
          <rPr>
            <sz val="10"/>
            <rFont val="Arial"/>
            <family val="2"/>
          </rPr>
          <t>Mobile/Email matches a DIFFERENT name in LMS/Main file: 'Vishwanatha G'. Kept original name -- please verify manually (may be a shared/parent number).</t>
        </r>
      </text>
    </comment>
    <comment ref="E2511" authorId="0" shapeId="0" xr:uid="{626FDAF8-EE95-49AE-A05E-95EB87537E3A}">
      <text>
        <r>
          <rPr>
            <sz val="10"/>
            <rFont val="Arial"/>
            <family val="2"/>
          </rPr>
          <t>Duplicate Mobile Number also found in rows: [1946, 2026, 2051, 2158, 2292]</t>
        </r>
      </text>
    </comment>
    <comment ref="E2512" authorId="0" shapeId="0" xr:uid="{FCFF8C7F-2F87-4CD5-B11F-668B2260337A}">
      <text>
        <r>
          <rPr>
            <sz val="10"/>
            <rFont val="Arial"/>
            <family val="2"/>
          </rPr>
          <t>Duplicate Mobile Number also found in rows: [2407, 2443, 2691, 2843]</t>
        </r>
      </text>
    </comment>
    <comment ref="E2513" authorId="0" shapeId="0" xr:uid="{39A91F48-BD65-4038-85D7-C85C36F1C420}">
      <text>
        <r>
          <rPr>
            <sz val="10"/>
            <rFont val="Arial"/>
            <family val="2"/>
          </rPr>
          <t>Duplicate Mobile Number also found in rows: [2480, 2692, 2696]</t>
        </r>
      </text>
    </comment>
    <comment ref="E2514" authorId="0" shapeId="0" xr:uid="{ADFBA14A-EB95-486A-832E-CCE33A1C531F}">
      <text>
        <r>
          <rPr>
            <sz val="10"/>
            <rFont val="Arial"/>
            <family val="2"/>
          </rPr>
          <t>Duplicate Mobile Number also found in rows: [2406, 2442, 2690, 2842]</t>
        </r>
      </text>
    </comment>
    <comment ref="A2515" authorId="0" shapeId="0" xr:uid="{992B1D2E-0AC0-410F-A9A2-1DCDF460BC01}">
      <text>
        <r>
          <rPr>
            <sz val="10"/>
            <rFont val="Arial"/>
            <family val="2"/>
          </rPr>
          <t>Mobile/Email matches a DIFFERENT name in LMS/Main file: 'Karthik M'. Kept original name -- please verify manually (may be a shared/parent number).</t>
        </r>
      </text>
    </comment>
    <comment ref="E2515" authorId="0" shapeId="0" xr:uid="{B4F37EF8-112A-48A3-8EE3-06E99AC33AE2}">
      <text>
        <r>
          <rPr>
            <sz val="10"/>
            <rFont val="Arial"/>
            <family val="2"/>
          </rPr>
          <t>Duplicate Mobile Number also found in rows: [2448, 2459, 2624, 2795]</t>
        </r>
      </text>
    </comment>
    <comment ref="E2516" authorId="0" shapeId="0" xr:uid="{AC5D50E4-1BFD-481A-B5A4-A80502D819A6}">
      <text>
        <r>
          <rPr>
            <sz val="10"/>
            <rFont val="Arial"/>
            <family val="2"/>
          </rPr>
          <t>Duplicate Mobile Number also found in rows: [2038, 2113, 2243, 2379]</t>
        </r>
      </text>
    </comment>
    <comment ref="E2517" authorId="0" shapeId="0" xr:uid="{6F496618-2C76-4017-BE91-A0C13B0752F1}">
      <text>
        <r>
          <rPr>
            <sz val="10"/>
            <rFont val="Arial"/>
            <family val="2"/>
          </rPr>
          <t>Duplicate Mobile Number also found in rows: [1851, 2098, 2985]</t>
        </r>
      </text>
    </comment>
    <comment ref="E2518" authorId="0" shapeId="0" xr:uid="{625BF9A5-C52C-4DA8-8F3C-97B8C8E80215}">
      <text>
        <r>
          <rPr>
            <sz val="10"/>
            <rFont val="Arial"/>
            <family val="2"/>
          </rPr>
          <t>Duplicate Mobile Number also found in rows: [1486, 2086, 2268, 2445]</t>
        </r>
      </text>
    </comment>
    <comment ref="E2519" authorId="0" shapeId="0" xr:uid="{BC1F3F53-4438-4B6D-9A7A-C714360929FE}">
      <text>
        <r>
          <rPr>
            <sz val="10"/>
            <rFont val="Arial"/>
            <family val="2"/>
          </rPr>
          <t>Duplicate Mobile Number also found in rows: [2050, 2167, 2175, 2362]</t>
        </r>
      </text>
    </comment>
    <comment ref="A2520" authorId="0" shapeId="0" xr:uid="{7BCFCE7D-6FEB-4BA9-8C6F-77D9F7F2C1AA}">
      <text>
        <r>
          <rPr>
            <sz val="10"/>
            <rFont val="Arial"/>
            <family val="2"/>
          </rPr>
          <t>Mobile/Email matches a DIFFERENT name in LMS/Main file: 'Dibyanshu Dwivedi'. Kept original name -- please verify manually (may be a shared/parent number).</t>
        </r>
      </text>
    </comment>
    <comment ref="E2520" authorId="0" shapeId="0" xr:uid="{5C7F1385-CB7B-4599-8CFC-73FE7F66659A}">
      <text>
        <r>
          <rPr>
            <sz val="10"/>
            <rFont val="Arial"/>
            <family val="2"/>
          </rPr>
          <t>Duplicate Mobile Number also found in rows: [2446, 2465, 2622, 2766, 2945, 3141, 3316]</t>
        </r>
      </text>
    </comment>
    <comment ref="E2521" authorId="0" shapeId="0" xr:uid="{DCA7F7D0-0353-4B6D-9100-C4FA415C7E0B}">
      <text>
        <r>
          <rPr>
            <sz val="10"/>
            <rFont val="Arial"/>
            <family val="2"/>
          </rPr>
          <t>Duplicate Mobile Number also found in rows: [2307, 2389, 2665, 2822]</t>
        </r>
      </text>
    </comment>
    <comment ref="E2522" authorId="0" shapeId="0" xr:uid="{25DBDCE7-C536-479B-A65C-3BCC015ED452}">
      <text>
        <r>
          <rPr>
            <sz val="10"/>
            <rFont val="Arial"/>
            <family val="2"/>
          </rPr>
          <t>Duplicate Mobile Number also found in rows: [2373, 3180]</t>
        </r>
      </text>
    </comment>
    <comment ref="E2523" authorId="0" shapeId="0" xr:uid="{EA366FA4-FC3F-4FAB-95F2-B1BEBFD6C450}">
      <text>
        <r>
          <rPr>
            <sz val="10"/>
            <rFont val="Arial"/>
            <family val="2"/>
          </rPr>
          <t>Duplicate Mobile Number also found in rows: [2469]</t>
        </r>
      </text>
    </comment>
    <comment ref="E2524" authorId="0" shapeId="0" xr:uid="{50B7D93B-70FD-4FAC-A86F-1BCD1FAAE65E}">
      <text>
        <r>
          <rPr>
            <sz val="10"/>
            <rFont val="Arial"/>
            <family val="2"/>
          </rPr>
          <t>Duplicate Mobile Number also found in rows: [2492, 2678, 2793, 2956, 3280]</t>
        </r>
      </text>
    </comment>
    <comment ref="A2525" authorId="0" shapeId="0" xr:uid="{783DA113-0C2E-408A-BE76-7BCC9805C166}">
      <text>
        <r>
          <rPr>
            <sz val="10"/>
            <rFont val="Arial"/>
            <family val="2"/>
          </rPr>
          <t>Mobile/Email matches a DIFFERENT name in LMS/Main file: 'Aman Acharya'. Kept original name -- please verify manually (may be a shared/parent number).</t>
        </r>
      </text>
    </comment>
    <comment ref="E2525" authorId="0" shapeId="0" xr:uid="{57F4A919-0F12-470D-BE75-76B3E80AC10B}">
      <text>
        <r>
          <rPr>
            <sz val="10"/>
            <rFont val="Arial"/>
            <family val="2"/>
          </rPr>
          <t>Duplicate Mobile Number also found in rows: [2557, 2726, 2845, 3082]</t>
        </r>
      </text>
    </comment>
    <comment ref="E2526" authorId="0" shapeId="0" xr:uid="{961B1E94-4BB4-475F-B4B2-AA864CBDB103}">
      <text>
        <r>
          <rPr>
            <sz val="10"/>
            <rFont val="Arial"/>
            <family val="2"/>
          </rPr>
          <t>Duplicate Mobile Number also found in rows: [2468, 2471]</t>
        </r>
      </text>
    </comment>
    <comment ref="E2527" authorId="0" shapeId="0" xr:uid="{C59F365D-65B8-4266-95C2-8D560FB85D28}">
      <text>
        <r>
          <rPr>
            <sz val="10"/>
            <rFont val="Arial"/>
            <family val="2"/>
          </rPr>
          <t>Duplicate Mobile Number also found in rows: [2505, 2546]</t>
        </r>
      </text>
    </comment>
    <comment ref="E2528" authorId="0" shapeId="0" xr:uid="{1F2F25D1-5FBE-44A6-B854-4922B08561BE}">
      <text>
        <r>
          <rPr>
            <sz val="10"/>
            <rFont val="Arial"/>
            <family val="2"/>
          </rPr>
          <t>Duplicate Mobile Number also found in rows: [2475, 2511, 2513, 2791]</t>
        </r>
      </text>
    </comment>
    <comment ref="E2529" authorId="0" shapeId="0" xr:uid="{77ED5F6D-8F06-4C1B-862C-CE9EB0FB3D79}">
      <text>
        <r>
          <rPr>
            <sz val="10"/>
            <rFont val="Arial"/>
            <family val="2"/>
          </rPr>
          <t>Duplicate Mobile Number also found in rows: [2609, 2660, 2781, 2792, 3043]</t>
        </r>
      </text>
    </comment>
    <comment ref="A2531" authorId="0" shapeId="0" xr:uid="{0E3AF52C-CC86-4F46-993E-64244DCB75F0}">
      <text>
        <r>
          <rPr>
            <sz val="10"/>
            <rFont val="Arial"/>
            <family val="2"/>
          </rPr>
          <t>Mobile/Email matches a DIFFERENT name in LMS/Main file: 'Khusi Sahoo'. Kept original name -- please verify manually (may be a shared/parent number).</t>
        </r>
      </text>
    </comment>
    <comment ref="E2532" authorId="0" shapeId="0" xr:uid="{EFECD0D6-7015-4995-A537-564854E10013}">
      <text>
        <r>
          <rPr>
            <sz val="10"/>
            <rFont val="Arial"/>
            <family val="2"/>
          </rPr>
          <t>Duplicate Mobile Number also found in rows: [2634, 2770, 2906, 3181, 3332, 3496, 3619]</t>
        </r>
      </text>
    </comment>
    <comment ref="E2533" authorId="0" shapeId="0" xr:uid="{3A04BECF-4039-4015-925A-E34D105B158D}">
      <text>
        <r>
          <rPr>
            <sz val="10"/>
            <rFont val="Arial"/>
            <family val="2"/>
          </rPr>
          <t>Duplicate Mobile Number also found in rows: [2633, 2771, 2907, 3182, 3333, 3497, 3620, 3775]</t>
        </r>
      </text>
    </comment>
    <comment ref="E2534" authorId="0" shapeId="0" xr:uid="{787C7611-0F8A-49D1-8140-FBD56B85CDD3}">
      <text>
        <r>
          <rPr>
            <sz val="10"/>
            <rFont val="Arial"/>
            <family val="2"/>
          </rPr>
          <t>Duplicate Mobile Number also found in rows: [1825, 1980, 2117, 2286, 2462]</t>
        </r>
      </text>
    </comment>
    <comment ref="E2535" authorId="0" shapeId="0" xr:uid="{A27A8944-5EC5-494E-A7CE-08581E2AC07A}">
      <text>
        <r>
          <rPr>
            <sz val="10"/>
            <rFont val="Arial"/>
            <family val="2"/>
          </rPr>
          <t>Duplicate Mobile Number also found in rows: [1743, 1827, 1983, 2012, 2108, 2118, 2119, 2261, 2287, 2463]</t>
        </r>
      </text>
    </comment>
    <comment ref="E2536" authorId="0" shapeId="0" xr:uid="{894F2DDB-28CB-4B21-A6B5-2C34C5E28174}">
      <text>
        <r>
          <rPr>
            <sz val="10"/>
            <rFont val="Arial"/>
            <family val="2"/>
          </rPr>
          <t>Duplicate Mobile Number also found in rows: [2326, 2329, 2400, 2688, 2905]</t>
        </r>
      </text>
    </comment>
    <comment ref="E2537" authorId="0" shapeId="0" xr:uid="{F1D85F0D-0CA8-487F-9135-F89D140B4DD7}">
      <text>
        <r>
          <rPr>
            <sz val="10"/>
            <rFont val="Arial"/>
            <family val="2"/>
          </rPr>
          <t>Duplicate Mobile Number also found in rows: [2064, 2213, 2331, 2702, 2819]</t>
        </r>
      </text>
    </comment>
    <comment ref="E2538" authorId="0" shapeId="0" xr:uid="{5522985F-8EEA-4615-9617-419C9155731A}">
      <text>
        <r>
          <rPr>
            <sz val="10"/>
            <rFont val="Arial"/>
            <family val="2"/>
          </rPr>
          <t>Duplicate Mobile Number also found in rows: [2505, 2535]</t>
        </r>
      </text>
    </comment>
    <comment ref="E2539" authorId="0" shapeId="0" xr:uid="{C7952BC6-3621-4F53-9671-3D222EC5EBF4}">
      <text>
        <r>
          <rPr>
            <sz val="10"/>
            <rFont val="Arial"/>
            <family val="2"/>
          </rPr>
          <t>Duplicate Mobile Number also found in rows: [2278, 2376, 2656, 2685, 2835, 5169, 5305]</t>
        </r>
      </text>
    </comment>
    <comment ref="E2540" authorId="0" shapeId="0" xr:uid="{26D3EA3D-9420-4B94-8BBA-66EA0EF0138F}">
      <text>
        <r>
          <rPr>
            <sz val="10"/>
            <rFont val="Arial"/>
            <family val="2"/>
          </rPr>
          <t>Duplicate Mobile Number also found in rows: [2600, 2697, 2818]</t>
        </r>
      </text>
    </comment>
    <comment ref="E2541" authorId="0" shapeId="0" xr:uid="{8B145A5E-C3B5-4FD8-9B23-71E6C04C84A0}">
      <text>
        <r>
          <rPr>
            <sz val="10"/>
            <rFont val="Arial"/>
            <family val="2"/>
          </rPr>
          <t>Duplicate Mobile Number also found in rows: [2228, 2262, 2411, 2734]</t>
        </r>
      </text>
    </comment>
    <comment ref="A2542" authorId="0" shapeId="0" xr:uid="{6431BF78-D9AD-4DE8-8134-7D6713447EC7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2542" authorId="0" shapeId="0" xr:uid="{F891C0DB-8783-4308-9191-BCC14A0AB059}">
      <text>
        <r>
          <rPr>
            <sz val="10"/>
            <rFont val="Arial"/>
            <family val="2"/>
          </rPr>
          <t>Duplicate Mobile Number also found in rows: [1974, 2153, 2252, 2358, 2718, 3192, 4193, 4323]</t>
        </r>
      </text>
    </comment>
    <comment ref="A2543" authorId="0" shapeId="0" xr:uid="{82B2D188-E0C8-4C74-8422-753CC8B05713}">
      <text>
        <r>
          <rPr>
            <sz val="10"/>
            <rFont val="Arial"/>
            <family val="2"/>
          </rPr>
          <t>Mobile/Email matches a DIFFERENT name in LMS/Main file: 'Rama Panda'. Kept original name -- please verify manually (may be a shared/parent number).</t>
        </r>
      </text>
    </comment>
    <comment ref="E2543" authorId="0" shapeId="0" xr:uid="{A489E24F-443F-4343-A5B7-3111A4015E07}">
      <text>
        <r>
          <rPr>
            <sz val="10"/>
            <rFont val="Arial"/>
            <family val="2"/>
          </rPr>
          <t>Duplicate Mobile Number also found in rows: [2028, 2057, 2147, 2300, 2427, 2729]</t>
        </r>
      </text>
    </comment>
    <comment ref="E2544" authorId="0" shapeId="0" xr:uid="{61F30D58-5A08-4464-87BE-B24A75E90C86}">
      <text>
        <r>
          <rPr>
            <sz val="10"/>
            <rFont val="Arial"/>
            <family val="2"/>
          </rPr>
          <t>Duplicate Mobile Number also found in rows: [1872, 2156, 2254]</t>
        </r>
      </text>
    </comment>
    <comment ref="E2545" authorId="0" shapeId="0" xr:uid="{3B19EC59-5608-490D-82BC-46926FBE6244}">
      <text>
        <r>
          <rPr>
            <sz val="10"/>
            <rFont val="Arial"/>
            <family val="2"/>
          </rPr>
          <t>Duplicate Mobile Number also found in rows: [2458, 3104]</t>
        </r>
      </text>
    </comment>
    <comment ref="E2546" authorId="0" shapeId="0" xr:uid="{61883584-8889-4877-A7AF-D803BC9B6E56}">
      <text>
        <r>
          <rPr>
            <sz val="10"/>
            <rFont val="Arial"/>
            <family val="2"/>
          </rPr>
          <t>Duplicate Mobile Number also found in rows: [2671, 2709, 2853, 2872]</t>
        </r>
      </text>
    </comment>
    <comment ref="E2548" authorId="0" shapeId="0" xr:uid="{A662657A-218F-498D-9E27-BE04AD99E573}">
      <text>
        <r>
          <rPr>
            <sz val="10"/>
            <rFont val="Arial"/>
            <family val="2"/>
          </rPr>
          <t>Duplicate Mobile Number also found in rows: [2479, 3090, 3177, 3313]</t>
        </r>
      </text>
    </comment>
    <comment ref="A2549" authorId="0" shapeId="0" xr:uid="{35062EF0-C93A-4AE0-9AFD-BE9C97F39D70}">
      <text>
        <r>
          <rPr>
            <sz val="10"/>
            <rFont val="Arial"/>
            <family val="2"/>
          </rPr>
          <t>Mobile/Email matches a DIFFERENT name in LMS/Main file: 'Aman Acharya'. Kept original name -- please verify manually (may be a shared/parent number).</t>
        </r>
      </text>
    </comment>
    <comment ref="E2549" authorId="0" shapeId="0" xr:uid="{DEECF078-07DD-4979-BF27-6B45EAA08601}">
      <text>
        <r>
          <rPr>
            <sz val="10"/>
            <rFont val="Arial"/>
            <family val="2"/>
          </rPr>
          <t>Duplicate Mobile Number also found in rows: [2533, 2726, 2845, 3082]</t>
        </r>
      </text>
    </comment>
    <comment ref="E2550" authorId="0" shapeId="0" xr:uid="{5D41297A-B356-4590-9C3C-5124FD23F426}">
      <text>
        <r>
          <rPr>
            <sz val="10"/>
            <rFont val="Arial"/>
            <family val="2"/>
          </rPr>
          <t>Duplicate Mobile Number also found in rows: [2596, 2706, 2948]</t>
        </r>
      </text>
    </comment>
    <comment ref="A2551" authorId="0" shapeId="0" xr:uid="{5688DDBB-8E1B-493F-A61C-9718381D5E32}">
      <text>
        <r>
          <rPr>
            <sz val="10"/>
            <rFont val="Arial"/>
            <family val="2"/>
          </rPr>
          <t>Mobile/Email matches a DIFFERENT name in LMS/Main file: 'Navin Kithu Nk'. Kept original name -- please verify manually (may be a shared/parent number).</t>
        </r>
      </text>
    </comment>
    <comment ref="E2551" authorId="0" shapeId="0" xr:uid="{302718BF-E3FC-4B98-894F-B9BB27089D91}">
      <text>
        <r>
          <rPr>
            <sz val="10"/>
            <rFont val="Arial"/>
            <family val="2"/>
          </rPr>
          <t>Duplicate Mobile Number also found in rows: [2833, 2903, 3087, 3163, 3434]</t>
        </r>
      </text>
    </comment>
    <comment ref="E2552" authorId="0" shapeId="0" xr:uid="{495251B7-1689-4B9B-8EF7-E3EA737538D4}">
      <text>
        <r>
          <rPr>
            <sz val="10"/>
            <rFont val="Arial"/>
            <family val="2"/>
          </rPr>
          <t>Duplicate Mobile Number also found in rows: [2416, 2460, 2940]</t>
        </r>
      </text>
    </comment>
    <comment ref="E2553" authorId="0" shapeId="0" xr:uid="{3B13B345-0599-4A4E-8AF5-3185C269C27F}">
      <text>
        <r>
          <rPr>
            <sz val="10"/>
            <rFont val="Arial"/>
            <family val="2"/>
          </rPr>
          <t>Duplicate Mobile Number also found in rows: [2604, 2710, 2849, 2987, 3126]</t>
        </r>
      </text>
    </comment>
    <comment ref="E2554" authorId="0" shapeId="0" xr:uid="{1DBCB63A-888C-4439-8891-F7B40004F33C}">
      <text>
        <r>
          <rPr>
            <sz val="10"/>
            <rFont val="Arial"/>
            <family val="2"/>
          </rPr>
          <t>Duplicate Mobile Number also found in rows: [2504, 2575, 2714, 2720, 2890, 3377]</t>
        </r>
      </text>
    </comment>
    <comment ref="E2555" authorId="0" shapeId="0" xr:uid="{01D58C90-DC40-4760-BA6B-30A36F308DE5}">
      <text>
        <r>
          <rPr>
            <sz val="10"/>
            <rFont val="Arial"/>
            <family val="2"/>
          </rPr>
          <t>Duplicate Mobile Number also found in rows: [1668, 1858, 1993, 2136, 2693]</t>
        </r>
      </text>
    </comment>
    <comment ref="E2556" authorId="0" shapeId="0" xr:uid="{FB119DDC-6E0C-4403-8200-9A6B70A7D50D}">
      <text>
        <r>
          <rPr>
            <sz val="10"/>
            <rFont val="Arial"/>
            <family val="2"/>
          </rPr>
          <t>Duplicate Mobile Number also found in rows: [1903, 1904, 2129, 2256, 2388]</t>
        </r>
      </text>
    </comment>
    <comment ref="E2557" authorId="0" shapeId="0" xr:uid="{C90E58C6-17CC-42F1-AC4A-A75BADE60896}">
      <text>
        <r>
          <rPr>
            <sz val="10"/>
            <rFont val="Arial"/>
            <family val="2"/>
          </rPr>
          <t>Duplicate Mobile Number also found in rows: [2061, 2282, 2421, 2753, 3022, 3323]</t>
        </r>
      </text>
    </comment>
    <comment ref="A2558" authorId="0" shapeId="0" xr:uid="{826BDDAF-F691-49D8-835A-1224F94C201D}">
      <text>
        <r>
          <rPr>
            <sz val="10"/>
            <rFont val="Arial"/>
            <family val="2"/>
          </rPr>
          <t>Mobile/Email matches a DIFFERENT name in LMS/Main file: 'Sukanta Palei'. Kept original name -- please verify manually (may be a shared/parent number).</t>
        </r>
      </text>
    </comment>
    <comment ref="E2558" authorId="0" shapeId="0" xr:uid="{AC29428E-9D6E-4723-B590-C7288260071A}">
      <text>
        <r>
          <rPr>
            <sz val="10"/>
            <rFont val="Arial"/>
            <family val="2"/>
          </rPr>
          <t>Duplicate Mobile Number also found in rows: [1603, 1654, 1905, 1996, 2250]</t>
        </r>
      </text>
    </comment>
    <comment ref="A2559" authorId="0" shapeId="0" xr:uid="{84A634CF-141D-4ABF-B8B1-EEA769F63904}">
      <text>
        <r>
          <rPr>
            <sz val="10"/>
            <rFont val="Arial"/>
            <family val="2"/>
          </rPr>
          <t>Mobile/Email matches a DIFFERENT name in LMS/Main file: 'Bikash Behera'. Kept original name -- please verify manually (may be a shared/parent number).</t>
        </r>
      </text>
    </comment>
    <comment ref="E2559" authorId="0" shapeId="0" xr:uid="{41E32D15-ADB2-4CFD-9DC1-BC865F54D4C7}">
      <text>
        <r>
          <rPr>
            <sz val="10"/>
            <rFont val="Arial"/>
            <family val="2"/>
          </rPr>
          <t>Duplicate Mobile Number also found in rows: [2197, 2272, 2420]</t>
        </r>
      </text>
    </comment>
    <comment ref="A2561" authorId="0" shapeId="0" xr:uid="{F2E9B725-368B-448D-99BD-6F684DB09B14}">
      <text>
        <r>
          <rPr>
            <sz val="10"/>
            <rFont val="Arial"/>
            <family val="2"/>
          </rPr>
          <t>Mobile/Email matches a DIFFERENT name in LMS/Main file: 'Gagan S'. Kept original name -- please verify manually (may be a shared/parent number).</t>
        </r>
      </text>
    </comment>
    <comment ref="E2561" authorId="0" shapeId="0" xr:uid="{CFEB5D1C-802A-4C81-B7B3-D292076F6426}">
      <text>
        <r>
          <rPr>
            <sz val="10"/>
            <rFont val="Arial"/>
            <family val="2"/>
          </rPr>
          <t>Duplicate Mobile Number also found in rows: [1383, 1703, 1704, 1866, 2008, 2432, 2708]</t>
        </r>
      </text>
    </comment>
    <comment ref="E2562" authorId="0" shapeId="0" xr:uid="{EB7C24CB-D485-45FC-8B7F-BD9F3BFA758B}">
      <text>
        <r>
          <rPr>
            <sz val="10"/>
            <rFont val="Arial"/>
            <family val="2"/>
          </rPr>
          <t>Duplicate Mobile Number also found in rows: [2592, 2607, 2682, 2698, 2831, 2976, 3396]</t>
        </r>
      </text>
    </comment>
    <comment ref="A2563" authorId="0" shapeId="0" xr:uid="{805C9032-C188-4F75-90CF-4CEAB02A2190}">
      <text>
        <r>
          <rPr>
            <sz val="10"/>
            <rFont val="Arial"/>
            <family val="2"/>
          </rPr>
          <t>Mobile/Email matches a DIFFERENT name in LMS/Main file: 'Sruthi Sruthi'. Kept original name -- please verify manually (may be a shared/parent number).</t>
        </r>
      </text>
    </comment>
    <comment ref="E2564" authorId="0" shapeId="0" xr:uid="{FAB205CC-F5F5-43A7-AAE1-AEC568AD1B7F}">
      <text>
        <r>
          <rPr>
            <sz val="10"/>
            <rFont val="Arial"/>
            <family val="2"/>
          </rPr>
          <t>Duplicate Mobile Number also found in rows: [2190, 2410, 3306, 3727]</t>
        </r>
      </text>
    </comment>
    <comment ref="A2565" authorId="0" shapeId="0" xr:uid="{80E2C890-34D3-41FE-B874-56EB4B58F7E1}">
      <text>
        <r>
          <rPr>
            <sz val="10"/>
            <rFont val="Arial"/>
            <family val="2"/>
          </rPr>
          <t>Mobile/Email matches a DIFFERENT name in LMS/Main file: 'Bibhu Pani'. Kept original name -- please verify manually (may be a shared/parent number).</t>
        </r>
      </text>
    </comment>
    <comment ref="E2565" authorId="0" shapeId="0" xr:uid="{E5304847-926E-4B6B-997C-75F7CD5356B1}">
      <text>
        <r>
          <rPr>
            <sz val="10"/>
            <rFont val="Arial"/>
            <family val="2"/>
          </rPr>
          <t>Duplicate Mobile Number also found in rows: [2191, 2409, 3307, 3729]</t>
        </r>
      </text>
    </comment>
    <comment ref="E2566" authorId="0" shapeId="0" xr:uid="{83C43BAD-CC4B-4044-AFB5-DFD4BE5C232A}">
      <text>
        <r>
          <rPr>
            <sz val="10"/>
            <rFont val="Arial"/>
            <family val="2"/>
          </rPr>
          <t>Duplicate Mobile Number also found in rows: [2498, 2640]</t>
        </r>
      </text>
    </comment>
    <comment ref="E2567" authorId="0" shapeId="0" xr:uid="{110FBA99-E74D-45FB-B09B-A52D8BC30FA0}">
      <text>
        <r>
          <rPr>
            <sz val="10"/>
            <rFont val="Arial"/>
            <family val="2"/>
          </rPr>
          <t>Duplicate Mobile Number also found in rows: [2504, 2562, 2714, 2720, 2890, 3377]</t>
        </r>
      </text>
    </comment>
    <comment ref="E2568" authorId="0" shapeId="0" xr:uid="{7E48DFC3-63CC-4DA9-922E-32CFD17FED09}">
      <text>
        <r>
          <rPr>
            <sz val="10"/>
            <rFont val="Arial"/>
            <family val="2"/>
          </rPr>
          <t>Duplicate Mobile Number also found in rows: [2128, 2220, 2312, 2428]</t>
        </r>
      </text>
    </comment>
    <comment ref="A2569" authorId="0" shapeId="0" xr:uid="{DE3BB03F-42BD-4D60-A6B0-52E748951115}">
      <text>
        <r>
          <rPr>
            <sz val="10"/>
            <rFont val="Arial"/>
            <family val="2"/>
          </rPr>
          <t>Mobile/Email matches a DIFFERENT name in LMS/Main file: 'Satya Swain'. Kept original name -- please verify manually (may be a shared/parent number).</t>
        </r>
      </text>
    </comment>
    <comment ref="E2569" authorId="0" shapeId="0" xr:uid="{0A0E653A-D858-4BBC-8C7B-A6878EBE27A5}">
      <text>
        <r>
          <rPr>
            <sz val="10"/>
            <rFont val="Arial"/>
            <family val="2"/>
          </rPr>
          <t>Duplicate Mobile Number also found in rows: [2283, 2773]</t>
        </r>
      </text>
    </comment>
    <comment ref="E2570" authorId="0" shapeId="0" xr:uid="{48B53E3F-BD64-43C5-ACE1-AB2252141679}">
      <text>
        <r>
          <rPr>
            <sz val="10"/>
            <rFont val="Arial"/>
            <family val="2"/>
          </rPr>
          <t>Duplicate Mobile Number also found in rows: [2510, 2591, 2762, 2807, 2813]</t>
        </r>
      </text>
    </comment>
    <comment ref="A2571" authorId="0" shapeId="0" xr:uid="{233CB7B6-A994-4A94-999B-A67E83B10D8E}">
      <text>
        <r>
          <rPr>
            <sz val="10"/>
            <rFont val="Arial"/>
            <family val="2"/>
          </rPr>
          <t>Mobile/Email matches a DIFFERENT name in LMS/Main file: 'Srikanta Sahoo'. Kept original name -- please verify manually (may be a shared/parent number).</t>
        </r>
      </text>
    </comment>
    <comment ref="E2571" authorId="0" shapeId="0" xr:uid="{45C0C733-EF4C-41EE-9132-EF89C6648A3D}">
      <text>
        <r>
          <rPr>
            <sz val="10"/>
            <rFont val="Arial"/>
            <family val="2"/>
          </rPr>
          <t>Duplicate Mobile Number also found in rows: [2419, 2453, 2759, 2937]</t>
        </r>
      </text>
    </comment>
    <comment ref="E2572" authorId="0" shapeId="0" xr:uid="{2B6274A2-F0A0-4BE1-9A01-10869EE0A252}">
      <text>
        <r>
          <rPr>
            <sz val="10"/>
            <rFont val="Arial"/>
            <family val="2"/>
          </rPr>
          <t>Duplicate Mobile Number also found in rows: [2218, 2430, 2741, 3279]</t>
        </r>
      </text>
    </comment>
    <comment ref="A2573" authorId="0" shapeId="0" xr:uid="{B7C19685-5D9B-4E0F-86FA-9B83D3442D60}">
      <text>
        <r>
          <rPr>
            <sz val="10"/>
            <rFont val="Arial"/>
            <family val="2"/>
          </rPr>
          <t>Mobile/Email matches a DIFFERENT name in LMS/Main file: 'Binit Rout'. Kept original name -- please verify manually (may be a shared/parent number).</t>
        </r>
      </text>
    </comment>
    <comment ref="E2573" authorId="0" shapeId="0" xr:uid="{339EA264-4EBF-481C-9A68-F851D1A625DB}">
      <text>
        <r>
          <rPr>
            <sz val="10"/>
            <rFont val="Arial"/>
            <family val="2"/>
          </rPr>
          <t>Duplicate Mobile Number also found in rows: [2385, 2452, 2716]</t>
        </r>
      </text>
    </comment>
    <comment ref="E2574" authorId="0" shapeId="0" xr:uid="{510EF473-8604-4A0F-8863-2F2C5BABE267}">
      <text>
        <r>
          <rPr>
            <sz val="10"/>
            <rFont val="Arial"/>
            <family val="2"/>
          </rPr>
          <t>Duplicate Mobile Number also found in rows: [1769, 2034, 2270, 2426, 2717, 2889, 3493]</t>
        </r>
      </text>
    </comment>
    <comment ref="E2575" authorId="0" shapeId="0" xr:uid="{A191D5A2-534E-4643-AB91-060DDAB17EFB}">
      <text>
        <r>
          <rPr>
            <sz val="10"/>
            <rFont val="Arial"/>
            <family val="2"/>
          </rPr>
          <t>Duplicate Mobile Number also found in rows: [2018, 2294]</t>
        </r>
      </text>
    </comment>
    <comment ref="E2576" authorId="0" shapeId="0" xr:uid="{53CE70A9-D393-4D29-92E4-814536F64888}">
      <text>
        <r>
          <rPr>
            <sz val="10"/>
            <rFont val="Arial"/>
            <family val="2"/>
          </rPr>
          <t>Duplicate Mobile Number also found in rows: [2780, 2914, 3084]</t>
        </r>
      </text>
    </comment>
    <comment ref="E2577" authorId="0" shapeId="0" xr:uid="{70808A15-616A-41AB-8998-2FE6B4011C6D}">
      <text>
        <r>
          <rPr>
            <sz val="10"/>
            <rFont val="Arial"/>
            <family val="2"/>
          </rPr>
          <t>Duplicate Mobile Number also found in rows: [2802]</t>
        </r>
      </text>
    </comment>
    <comment ref="E2578" authorId="0" shapeId="0" xr:uid="{17ADEF55-2C15-46B9-AF31-467AE28CCD46}">
      <text>
        <r>
          <rPr>
            <sz val="10"/>
            <rFont val="Arial"/>
            <family val="2"/>
          </rPr>
          <t>Duplicate Mobile Number also found in rows: [2219, 2293, 2444, 2743]</t>
        </r>
      </text>
    </comment>
    <comment ref="A2579" authorId="0" shapeId="0" xr:uid="{9E44C082-3F5E-45B6-A283-CEE0D5DBF0D0}">
      <text>
        <r>
          <rPr>
            <sz val="10"/>
            <rFont val="Arial"/>
            <family val="2"/>
          </rPr>
          <t>Mobile/Email matches a DIFFERENT name in LMS/Main file: 'Piyush Saha'. Kept original name -- please verify manually (may be a shared/parent number).</t>
        </r>
      </text>
    </comment>
    <comment ref="E2579" authorId="0" shapeId="0" xr:uid="{9B1CC58C-E181-48BC-AE01-2DD3C57CA59B}">
      <text>
        <r>
          <rPr>
            <sz val="10"/>
            <rFont val="Arial"/>
            <family val="2"/>
          </rPr>
          <t>Duplicate Mobile Number also found in rows: [2105, 2198, 2317, 3541]</t>
        </r>
      </text>
    </comment>
    <comment ref="E2580" authorId="0" shapeId="0" xr:uid="{123067D1-66E4-45BF-9881-89843ED5C23D}">
      <text>
        <r>
          <rPr>
            <sz val="10"/>
            <rFont val="Arial"/>
            <family val="2"/>
          </rPr>
          <t>Duplicate Mobile Number also found in rows: [2007, 2170, 2297, 2439]</t>
        </r>
      </text>
    </comment>
    <comment ref="E2582" authorId="0" shapeId="0" xr:uid="{7DC8709B-0B8A-4745-B888-1A766975AC36}">
      <text>
        <r>
          <rPr>
            <sz val="10"/>
            <rFont val="Arial"/>
            <family val="2"/>
          </rPr>
          <t>Duplicate Mobile Number also found in rows: [2264, 2333, 2447]</t>
        </r>
      </text>
    </comment>
    <comment ref="E2583" authorId="0" shapeId="0" xr:uid="{4D1C95E2-0C92-4637-A728-ABB981145EBE}">
      <text>
        <r>
          <rPr>
            <sz val="10"/>
            <rFont val="Arial"/>
            <family val="2"/>
          </rPr>
          <t>Duplicate Mobile Number also found in rows: [2510, 2578, 2762, 2807, 2813]</t>
        </r>
      </text>
    </comment>
    <comment ref="E2584" authorId="0" shapeId="0" xr:uid="{980EA141-8F42-4A37-BF44-954B37939D13}">
      <text>
        <r>
          <rPr>
            <sz val="10"/>
            <rFont val="Arial"/>
            <family val="2"/>
          </rPr>
          <t>Duplicate Mobile Number also found in rows: [2570, 2607, 2682, 2698, 2831, 2976, 3396]</t>
        </r>
      </text>
    </comment>
    <comment ref="E2585" authorId="0" shapeId="0" xr:uid="{4D0CEA87-D321-4CC8-A5C3-F2FA22AFFA06}">
      <text>
        <r>
          <rPr>
            <sz val="10"/>
            <rFont val="Arial"/>
            <family val="2"/>
          </rPr>
          <t>Duplicate Mobile Number also found in rows: [2602, 2814, 2988, 3256]</t>
        </r>
      </text>
    </comment>
    <comment ref="E2586" authorId="0" shapeId="0" xr:uid="{EDCA72E8-1A97-4B15-8D26-4849B887A2BF}">
      <text>
        <r>
          <rPr>
            <sz val="10"/>
            <rFont val="Arial"/>
            <family val="2"/>
          </rPr>
          <t>Duplicate Mobile Number also found in rows: [1955, 2248, 2380]</t>
        </r>
      </text>
    </comment>
    <comment ref="E2587" authorId="0" shapeId="0" xr:uid="{A5BE1DE2-F35D-4916-9E37-39B79150CF07}">
      <text>
        <r>
          <rPr>
            <sz val="10"/>
            <rFont val="Arial"/>
            <family val="2"/>
          </rPr>
          <t>Duplicate Mobile Number also found in rows: [2337, 2434, 2731, 2871]</t>
        </r>
      </text>
    </comment>
    <comment ref="E2588" authorId="0" shapeId="0" xr:uid="{D2B5CE73-E755-4435-B2A5-C8E3BDB7773D}">
      <text>
        <r>
          <rPr>
            <sz val="10"/>
            <rFont val="Arial"/>
            <family val="2"/>
          </rPr>
          <t>Duplicate Mobile Number also found in rows: [2558, 2706, 2948]</t>
        </r>
      </text>
    </comment>
    <comment ref="A2589" authorId="0" shapeId="0" xr:uid="{F1838226-6ED2-42F6-A9E1-123FC9479D0D}">
      <text>
        <r>
          <rPr>
            <sz val="10"/>
            <rFont val="Arial"/>
            <family val="2"/>
          </rPr>
          <t>Mobile/Email matches a DIFFERENT name in LMS/Main file: 'Aneesh Idupulapaati'. Kept original name -- please verify manually (may be a shared/parent number).</t>
        </r>
      </text>
    </comment>
    <comment ref="E2589" authorId="0" shapeId="0" xr:uid="{DFA1A023-F7F4-4D10-B853-C2D622D1C57F}">
      <text>
        <r>
          <rPr>
            <sz val="10"/>
            <rFont val="Arial"/>
            <family val="2"/>
          </rPr>
          <t>Duplicate Mobile Number also found in rows: [2258, 2338, 2393, 2789, 3042, 3350]</t>
        </r>
      </text>
    </comment>
    <comment ref="A2591" authorId="0" shapeId="0" xr:uid="{6029A001-84CB-46AC-AB05-1D4DEEA368A8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2591" authorId="0" shapeId="0" xr:uid="{62B8A7CF-1626-4D29-8983-9FFDCBC59B03}">
      <text>
        <r>
          <rPr>
            <sz val="10"/>
            <rFont val="Arial"/>
            <family val="2"/>
          </rPr>
          <t>Duplicate Mobile Number also found in rows: [2032, 2083, 2227, 2301, 2396, 2882, 2986, 3010]</t>
        </r>
      </text>
    </comment>
    <comment ref="E2592" authorId="0" shapeId="0" xr:uid="{1C9841A7-9A89-457C-90CB-EC48298C83B1}">
      <text>
        <r>
          <rPr>
            <sz val="10"/>
            <rFont val="Arial"/>
            <family val="2"/>
          </rPr>
          <t>Duplicate Mobile Number also found in rows: [2548, 2697, 2818]</t>
        </r>
      </text>
    </comment>
    <comment ref="E2593" authorId="0" shapeId="0" xr:uid="{A91F2F0E-B439-4518-A770-EB1A9E29580F}">
      <text>
        <r>
          <rPr>
            <sz val="10"/>
            <rFont val="Arial"/>
            <family val="2"/>
          </rPr>
          <t>Duplicate Mobile Number also found in rows: [2637, 2779, 2934, 3067, 3226, 3346]</t>
        </r>
      </text>
    </comment>
    <comment ref="E2594" authorId="0" shapeId="0" xr:uid="{611EA69C-DF31-4734-8ABF-8027F4347536}">
      <text>
        <r>
          <rPr>
            <sz val="10"/>
            <rFont val="Arial"/>
            <family val="2"/>
          </rPr>
          <t>Duplicate Mobile Number also found in rows: [2593, 2814, 2988, 3256]</t>
        </r>
      </text>
    </comment>
    <comment ref="E2596" authorId="0" shapeId="0" xr:uid="{EAD3EAA3-B8C3-4233-A520-5954E4CD0AD3}">
      <text>
        <r>
          <rPr>
            <sz val="10"/>
            <rFont val="Arial"/>
            <family val="2"/>
          </rPr>
          <t>Duplicate Mobile Number also found in rows: [2561, 2710, 2849, 2987, 3126]</t>
        </r>
      </text>
    </comment>
    <comment ref="E2597" authorId="0" shapeId="0" xr:uid="{1FDFEA38-CCEA-4260-9E52-DA6856136A81}">
      <text>
        <r>
          <rPr>
            <sz val="10"/>
            <rFont val="Arial"/>
            <family val="2"/>
          </rPr>
          <t>Duplicate Mobile Number also found in rows: [2183, 2330, 2450, 2782, 3498]</t>
        </r>
      </text>
    </comment>
    <comment ref="A2598" authorId="0" shapeId="0" xr:uid="{D5A3DC58-54E2-4CC6-A281-2B786DDB2D59}">
      <text>
        <r>
          <rPr>
            <sz val="10"/>
            <rFont val="Arial"/>
            <family val="2"/>
          </rPr>
          <t>Mobile/Email matches a DIFFERENT name in LMS/Main file: 'Tanu .'. Kept original name -- please verify manually (may be a shared/parent number).</t>
        </r>
      </text>
    </comment>
    <comment ref="E2598" authorId="0" shapeId="0" xr:uid="{A6AE5CC8-718D-4A58-866C-F25059676E0C}">
      <text>
        <r>
          <rPr>
            <sz val="10"/>
            <rFont val="Arial"/>
            <family val="2"/>
          </rPr>
          <t>Duplicate Mobile Number also found in rows: [2211, 2318, 2456, 2750, 2888, 3068]</t>
        </r>
      </text>
    </comment>
    <comment ref="E2599" authorId="0" shapeId="0" xr:uid="{3967844C-FCFF-44B7-8883-D718577ACFCA}">
      <text>
        <r>
          <rPr>
            <sz val="10"/>
            <rFont val="Arial"/>
            <family val="2"/>
          </rPr>
          <t>Duplicate Mobile Number also found in rows: [2570, 2592, 2682, 2698, 2831, 2976, 3396]</t>
        </r>
      </text>
    </comment>
    <comment ref="E2600" authorId="0" shapeId="0" xr:uid="{BB867019-BE7E-4190-9C1C-0BDBCB48FBE1}">
      <text>
        <r>
          <rPr>
            <sz val="10"/>
            <rFont val="Arial"/>
            <family val="2"/>
          </rPr>
          <t>Duplicate Mobile Number also found in rows: [2295, 2321]</t>
        </r>
      </text>
    </comment>
    <comment ref="E2601" authorId="0" shapeId="0" xr:uid="{92373105-A1DF-454A-8298-73C1349AA5BD}">
      <text>
        <r>
          <rPr>
            <sz val="10"/>
            <rFont val="Arial"/>
            <family val="2"/>
          </rPr>
          <t>Duplicate Mobile Number also found in rows: [2537, 2660, 2781, 2792, 3043]</t>
        </r>
      </text>
    </comment>
    <comment ref="A2602" authorId="0" shapeId="0" xr:uid="{478543FF-B270-4C86-9168-A25394FF6673}">
      <text>
        <r>
          <rPr>
            <sz val="10"/>
            <rFont val="Arial"/>
            <family val="2"/>
          </rPr>
          <t>Mobile/Email matches a DIFFERENT name in LMS/Main file: 'Bhagya Ch'. Kept original name -- please verify manually (may be a shared/parent number).</t>
        </r>
      </text>
    </comment>
    <comment ref="E2603" authorId="0" shapeId="0" xr:uid="{AE5603FA-2116-4A3F-8808-4B0D8C8DCEEA}">
      <text>
        <r>
          <rPr>
            <sz val="10"/>
            <rFont val="Arial"/>
            <family val="2"/>
          </rPr>
          <t>Duplicate Mobile Number also found in rows: [2646, 2796, 2946]</t>
        </r>
      </text>
    </comment>
    <comment ref="E2604" authorId="0" shapeId="0" xr:uid="{53F64730-D2AC-460F-AE1B-FE490B468715}">
      <text>
        <r>
          <rPr>
            <sz val="10"/>
            <rFont val="Arial"/>
            <family val="2"/>
          </rPr>
          <t>Duplicate Mobile Number also found in rows: [2355, 2418, 2500]</t>
        </r>
      </text>
    </comment>
    <comment ref="A2605" authorId="0" shapeId="0" xr:uid="{EAE884EE-4EBD-4F2D-AEB9-35702E350919}">
      <text>
        <r>
          <rPr>
            <sz val="10"/>
            <rFont val="Arial"/>
            <family val="2"/>
          </rPr>
          <t>Mobile/Email matches a DIFFERENT name in LMS/Main file: 'Zeel Pavasiya'. Kept original name -- please verify manually (may be a shared/parent number).</t>
        </r>
      </text>
    </comment>
    <comment ref="E2606" authorId="0" shapeId="0" xr:uid="{B7F6C9C7-E9C5-48DB-910A-9274E4137FD2}">
      <text>
        <r>
          <rPr>
            <sz val="10"/>
            <rFont val="Arial"/>
            <family val="2"/>
          </rPr>
          <t>Duplicate Mobile Number also found in rows: [2647, 2738, 2749, 2777, 2794, 2923]</t>
        </r>
      </text>
    </comment>
    <comment ref="A2608" authorId="0" shapeId="0" xr:uid="{F537C5BF-956E-4C3A-976D-15CFB1B2F3EB}">
      <text>
        <r>
          <rPr>
            <sz val="10"/>
            <rFont val="Arial"/>
            <family val="2"/>
          </rPr>
          <t>Mobile/Email matches a DIFFERENT name in LMS/Main file: 'Anushmita Nayak'. Kept original name -- please verify manually (may be a shared/parent number).</t>
        </r>
      </text>
    </comment>
    <comment ref="E2608" authorId="0" shapeId="0" xr:uid="{D5945669-B4EA-4798-B665-6EF9FF385867}">
      <text>
        <r>
          <rPr>
            <sz val="10"/>
            <rFont val="Arial"/>
            <family val="2"/>
          </rPr>
          <t>Duplicate Mobile Number also found in rows: [2657, 2816, 3354, 3523, 3765, 4032]</t>
        </r>
      </text>
    </comment>
    <comment ref="A2609" authorId="0" shapeId="0" xr:uid="{166308CD-27DF-4E42-A8FC-B2D255D1D694}">
      <text>
        <r>
          <rPr>
            <sz val="10"/>
            <rFont val="Arial"/>
            <family val="2"/>
          </rPr>
          <t>Mobile/Email matches a DIFFERENT name in LMS/Main file: 'Chandra Sahu'. Kept original name -- please verify manually (may be a shared/parent number).</t>
        </r>
      </text>
    </comment>
    <comment ref="E2609" authorId="0" shapeId="0" xr:uid="{9A2DF72A-F99E-4A1C-AC01-011C2168E47B}">
      <text>
        <r>
          <rPr>
            <sz val="10"/>
            <rFont val="Arial"/>
            <family val="2"/>
          </rPr>
          <t>Duplicate Mobile Number also found in rows: [2668, 2910, 3092]</t>
        </r>
      </text>
    </comment>
    <comment ref="E2610" authorId="0" shapeId="0" xr:uid="{F3819B41-B687-49ED-BDB9-D5F0644A38E1}">
      <text>
        <r>
          <rPr>
            <sz val="10"/>
            <rFont val="Arial"/>
            <family val="2"/>
          </rPr>
          <t>Duplicate Mobile Number also found in rows: [2636, 2787, 2936]</t>
        </r>
      </text>
    </comment>
    <comment ref="E2611" authorId="0" shapeId="0" xr:uid="{200389DE-ACC2-499F-8BBD-3938FDF21D28}">
      <text>
        <r>
          <rPr>
            <sz val="10"/>
            <rFont val="Arial"/>
            <family val="2"/>
          </rPr>
          <t>Duplicate Mobile Number also found in rows: [2194, 2259, 2340, 2499, 3050, 3424, 3641]</t>
        </r>
      </text>
    </comment>
    <comment ref="E2612" authorId="0" shapeId="0" xr:uid="{52138731-B424-437E-BBA9-CD1E78A6A614}">
      <text>
        <r>
          <rPr>
            <sz val="10"/>
            <rFont val="Arial"/>
            <family val="2"/>
          </rPr>
          <t>Duplicate Mobile Number also found in rows: [2234, 2369, 2478]</t>
        </r>
      </text>
    </comment>
    <comment ref="E2613" authorId="0" shapeId="0" xr:uid="{E187EC67-0B3B-496F-BF6B-29F80E721A56}">
      <text>
        <r>
          <rPr>
            <sz val="10"/>
            <rFont val="Arial"/>
            <family val="2"/>
          </rPr>
          <t>Duplicate Mobile Number also found in rows: [2429, 2454, 2836]</t>
        </r>
      </text>
    </comment>
    <comment ref="E2614" authorId="0" shapeId="0" xr:uid="{7178B397-F311-4BEC-A306-AE69873F3490}">
      <text>
        <r>
          <rPr>
            <sz val="10"/>
            <rFont val="Arial"/>
            <family val="2"/>
          </rPr>
          <t>Duplicate Mobile Number also found in rows: [2446, 2465, 2528, 2766, 2945, 3141, 3316]</t>
        </r>
      </text>
    </comment>
    <comment ref="A2615" authorId="0" shapeId="0" xr:uid="{DFD9F117-64F9-4E6E-9CFA-0BD93B09FF8D}">
      <text>
        <r>
          <rPr>
            <sz val="10"/>
            <rFont val="Arial"/>
            <family val="2"/>
          </rPr>
          <t>Mobile/Email matches a DIFFERENT name in LMS/Main file: 'Lokesh Das'. Kept original name -- please verify manually (may be a shared/parent number).</t>
        </r>
      </text>
    </comment>
    <comment ref="E2615" authorId="0" shapeId="0" xr:uid="{B24A0A90-C273-46AC-BC21-6FADD6A4984C}">
      <text>
        <r>
          <rPr>
            <sz val="10"/>
            <rFont val="Arial"/>
            <family val="2"/>
          </rPr>
          <t>Duplicate Mobile Number also found in rows: [2210, 2390, 2805]</t>
        </r>
      </text>
    </comment>
    <comment ref="A2616" authorId="0" shapeId="0" xr:uid="{EB9553A3-818F-4B4A-ACF1-20C6B02DA855}">
      <text>
        <r>
          <rPr>
            <sz val="10"/>
            <rFont val="Arial"/>
            <family val="2"/>
          </rPr>
          <t>Mobile/Email matches a DIFFERENT name in LMS/Main file: 'Karthik M'. Kept original name -- please verify manually (may be a shared/parent number).</t>
        </r>
      </text>
    </comment>
    <comment ref="E2616" authorId="0" shapeId="0" xr:uid="{68D01FFD-7A94-4098-9279-DAB20292F10B}">
      <text>
        <r>
          <rPr>
            <sz val="10"/>
            <rFont val="Arial"/>
            <family val="2"/>
          </rPr>
          <t>Duplicate Mobile Number also found in rows: [2448, 2459, 2523, 2795]</t>
        </r>
      </text>
    </comment>
    <comment ref="A2617" authorId="0" shapeId="0" xr:uid="{8B92C5D1-1069-4C3B-8F51-5A8ED7926329}">
      <text>
        <r>
          <rPr>
            <sz val="10"/>
            <rFont val="Arial"/>
            <family val="2"/>
          </rPr>
          <t>Mobile/Email matches a DIFFERENT name in LMS/Main file: 'Jithendra D'. Kept original name -- please verify manually (may be a shared/parent number).</t>
        </r>
      </text>
    </comment>
    <comment ref="E2617" authorId="0" shapeId="0" xr:uid="{8A45EA56-D411-4FD6-915D-A4D03943DB7B}">
      <text>
        <r>
          <rPr>
            <sz val="10"/>
            <rFont val="Arial"/>
            <family val="2"/>
          </rPr>
          <t>Duplicate Mobile Number also found in rows: [2689]</t>
        </r>
      </text>
    </comment>
    <comment ref="E2618" authorId="0" shapeId="0" xr:uid="{3E1D7C64-2908-4AA6-90E1-E377CBB41A81}">
      <text>
        <r>
          <rPr>
            <sz val="10"/>
            <rFont val="Arial"/>
            <family val="2"/>
          </rPr>
          <t>Duplicate Mobile Number also found in rows: [2659, 2663]</t>
        </r>
      </text>
    </comment>
    <comment ref="E2619" authorId="0" shapeId="0" xr:uid="{71CF1F68-8F7C-4A55-A12B-F2AC73109F50}">
      <text>
        <r>
          <rPr>
            <sz val="10"/>
            <rFont val="Arial"/>
            <family val="2"/>
          </rPr>
          <t>Duplicate Mobile Number also found in rows: [2124, 2806, 2916]</t>
        </r>
      </text>
    </comment>
    <comment ref="E2620" authorId="0" shapeId="0" xr:uid="{C7EA8DD6-718A-4D89-ADDB-8627CE1C2DAF}">
      <text>
        <r>
          <rPr>
            <sz val="10"/>
            <rFont val="Arial"/>
            <family val="2"/>
          </rPr>
          <t>Duplicate Mobile Number also found in rows: [2764, 2904, 3085, 3245]</t>
        </r>
      </text>
    </comment>
    <comment ref="E2621" authorId="0" shapeId="0" xr:uid="{BD64B3FE-B7F1-44FD-A650-466C2FDD514B}">
      <text>
        <r>
          <rPr>
            <sz val="10"/>
            <rFont val="Arial"/>
            <family val="2"/>
          </rPr>
          <t>Duplicate Mobile Number also found in rows: [2277, 2308]</t>
        </r>
      </text>
    </comment>
    <comment ref="E2622" authorId="0" shapeId="0" xr:uid="{25F96BB3-AB42-4E23-9AF4-B98D06C042D5}">
      <text>
        <r>
          <rPr>
            <sz val="10"/>
            <rFont val="Arial"/>
            <family val="2"/>
          </rPr>
          <t>Duplicate Mobile Number also found in rows: [2143, 2267, 2378, 2485]</t>
        </r>
      </text>
    </comment>
    <comment ref="E2623" authorId="0" shapeId="0" xr:uid="{238812D4-FD85-403A-8210-95B8B35F0B3E}">
      <text>
        <r>
          <rPr>
            <sz val="10"/>
            <rFont val="Arial"/>
            <family val="2"/>
          </rPr>
          <t>Duplicate Mobile Number also found in rows: [2144, 2266, 2381, 2488]</t>
        </r>
      </text>
    </comment>
    <comment ref="A2624" authorId="0" shapeId="0" xr:uid="{F5DB5DA7-941C-4193-AD1F-5DDF37001126}">
      <text>
        <r>
          <rPr>
            <sz val="10"/>
            <rFont val="Arial"/>
            <family val="2"/>
          </rPr>
          <t>Mobile/Email matches a DIFFERENT name in LMS/Main file: 'Joswin Dsilva'. Kept original name -- please verify manually (may be a shared/parent number).</t>
        </r>
      </text>
    </comment>
    <comment ref="E2624" authorId="0" shapeId="0" xr:uid="{40CD60F0-134B-410A-9082-67894A75C8B0}">
      <text>
        <r>
          <rPr>
            <sz val="10"/>
            <rFont val="Arial"/>
            <family val="2"/>
          </rPr>
          <t>Duplicate Mobile Number also found in rows: [2306, 2361, 2502, 2823]</t>
        </r>
      </text>
    </comment>
    <comment ref="E2625" authorId="0" shapeId="0" xr:uid="{34BFDDDD-5EFF-403A-9953-F19D29B22CBA}">
      <text>
        <r>
          <rPr>
            <sz val="10"/>
            <rFont val="Arial"/>
            <family val="2"/>
          </rPr>
          <t>Duplicate Mobile Number also found in rows: [2541, 2771, 2907, 3182, 3333, 3497, 3620, 3775]</t>
        </r>
      </text>
    </comment>
    <comment ref="A2626" authorId="0" shapeId="0" xr:uid="{20FACEC0-4C43-45C8-96E7-F70DE677A5C5}">
      <text>
        <r>
          <rPr>
            <sz val="10"/>
            <rFont val="Arial"/>
            <family val="2"/>
          </rPr>
          <t>Mobile/Email matches a DIFFERENT name in LMS/Main file: 'Rashmita Bisoe'. Kept original name -- please verify manually (may be a shared/parent number).</t>
        </r>
      </text>
    </comment>
    <comment ref="E2626" authorId="0" shapeId="0" xr:uid="{4997DDB3-FC06-4802-8F90-6E3B424AEFB7}">
      <text>
        <r>
          <rPr>
            <sz val="10"/>
            <rFont val="Arial"/>
            <family val="2"/>
          </rPr>
          <t>Duplicate Mobile Number also found in rows: [2540, 2770, 2906, 3181, 3332, 3496, 3619]</t>
        </r>
      </text>
    </comment>
    <comment ref="E2627" authorId="0" shapeId="0" xr:uid="{6D0B770A-53CA-4D3C-B1C6-B0AFA2ED4BA5}">
      <text>
        <r>
          <rPr>
            <sz val="10"/>
            <rFont val="Arial"/>
            <family val="2"/>
          </rPr>
          <t>Duplicate Mobile Number also found in rows: [2309, 2387, 2506]</t>
        </r>
      </text>
    </comment>
    <comment ref="E2628" authorId="0" shapeId="0" xr:uid="{C1C646A6-EF58-4BF3-961E-510A184B7E1A}">
      <text>
        <r>
          <rPr>
            <sz val="10"/>
            <rFont val="Arial"/>
            <family val="2"/>
          </rPr>
          <t>Duplicate Mobile Number also found in rows: [2618, 2787, 2936]</t>
        </r>
      </text>
    </comment>
    <comment ref="E2629" authorId="0" shapeId="0" xr:uid="{285B86DD-3F67-4F3E-A00E-39353372BBB8}">
      <text>
        <r>
          <rPr>
            <sz val="10"/>
            <rFont val="Arial"/>
            <family val="2"/>
          </rPr>
          <t>Duplicate Mobile Number also found in rows: [2601, 2779, 2934, 3067, 3226, 3346]</t>
        </r>
      </text>
    </comment>
    <comment ref="E2630" authorId="0" shapeId="0" xr:uid="{2A7DA7B8-02D3-470D-AB4D-99CE45727B17}">
      <text>
        <r>
          <rPr>
            <sz val="10"/>
            <rFont val="Arial"/>
            <family val="2"/>
          </rPr>
          <t>Duplicate Mobile Number also found in rows: [1606, 1608, 1961]</t>
        </r>
      </text>
    </comment>
    <comment ref="E2632" authorId="0" shapeId="0" xr:uid="{E8739A43-2E97-40A0-88AD-0629701B6F7E}">
      <text>
        <r>
          <rPr>
            <sz val="10"/>
            <rFont val="Arial"/>
            <family val="2"/>
          </rPr>
          <t>Duplicate Mobile Number also found in rows: [2498, 2574]</t>
        </r>
      </text>
    </comment>
    <comment ref="E2633" authorId="0" shapeId="0" xr:uid="{7B3629DB-77C8-45C4-B76A-346E083780B1}">
      <text>
        <r>
          <rPr>
            <sz val="10"/>
            <rFont val="Arial"/>
            <family val="2"/>
          </rPr>
          <t>Duplicate Mobile Number also found in rows: [2353, 2367, 2512]</t>
        </r>
      </text>
    </comment>
    <comment ref="E2634" authorId="0" shapeId="0" xr:uid="{F497F504-0412-4BFE-98A1-69D49DCB3C7B}">
      <text>
        <r>
          <rPr>
            <sz val="10"/>
            <rFont val="Arial"/>
            <family val="2"/>
          </rPr>
          <t>Duplicate Mobile Number also found in rows: [2223, 2302, 2375, 3069, 3631, 4113]</t>
        </r>
      </text>
    </comment>
    <comment ref="A2635" authorId="0" shapeId="0" xr:uid="{4FA105FE-DB7F-4864-BB74-7FC254D74217}">
      <text>
        <r>
          <rPr>
            <sz val="10"/>
            <rFont val="Arial"/>
            <family val="2"/>
          </rPr>
          <t>Mobile/Email matches a DIFFERENT name in LMS/Main file: 'Anudeep Sura'. Kept original name -- please verify manually (may be a shared/parent number).</t>
        </r>
      </text>
    </comment>
    <comment ref="E2635" authorId="0" shapeId="0" xr:uid="{ED6A5789-E7E6-4B90-9926-B8ED1471AB5D}">
      <text>
        <r>
          <rPr>
            <sz val="10"/>
            <rFont val="Arial"/>
            <family val="2"/>
          </rPr>
          <t>Duplicate Mobile Number also found in rows: [2683, 2830, 2989]</t>
        </r>
      </text>
    </comment>
    <comment ref="E2636" authorId="0" shapeId="0" xr:uid="{435A5969-8337-48CF-98EF-203EA6FAF29A}">
      <text>
        <r>
          <rPr>
            <sz val="10"/>
            <rFont val="Arial"/>
            <family val="2"/>
          </rPr>
          <t>Duplicate Mobile Number also found in rows: [2491, 2783, 2838]</t>
        </r>
      </text>
    </comment>
    <comment ref="A2637" authorId="0" shapeId="0" xr:uid="{A51EB49B-213C-4B63-B817-5F05E91309C3}">
      <text>
        <r>
          <rPr>
            <sz val="10"/>
            <rFont val="Arial"/>
            <family val="2"/>
          </rPr>
          <t>Mobile/Email matches a DIFFERENT name in LMS/Main file: 'Rithanya Shanmuga Sundaram'. Kept original name -- please verify manually (may be a shared/parent number).</t>
        </r>
      </text>
    </comment>
    <comment ref="E2637" authorId="0" shapeId="0" xr:uid="{3977E101-642D-4567-AA73-EBA1B7722A89}">
      <text>
        <r>
          <rPr>
            <sz val="10"/>
            <rFont val="Arial"/>
            <family val="2"/>
          </rPr>
          <t>Duplicate Mobile Number also found in rows: [2481, 2515, 2962, 3071, 3091]</t>
        </r>
      </text>
    </comment>
    <comment ref="E2638" authorId="0" shapeId="0" xr:uid="{0610E011-3DA9-442A-81D3-F1A6E38CE3D1}">
      <text>
        <r>
          <rPr>
            <sz val="10"/>
            <rFont val="Arial"/>
            <family val="2"/>
          </rPr>
          <t>Duplicate Mobile Number also found in rows: [2611, 2796, 2946]</t>
        </r>
      </text>
    </comment>
    <comment ref="E2639" authorId="0" shapeId="0" xr:uid="{DC8DBEEA-779D-4796-A516-0411CCEB48CE}">
      <text>
        <r>
          <rPr>
            <sz val="10"/>
            <rFont val="Arial"/>
            <family val="2"/>
          </rPr>
          <t>Duplicate Mobile Number also found in rows: [2614, 2738, 2749, 2777, 2794, 2923]</t>
        </r>
      </text>
    </comment>
    <comment ref="E2640" authorId="0" shapeId="0" xr:uid="{7F59DB06-6044-42D5-ACEA-5CA442B2245E}">
      <text>
        <r>
          <rPr>
            <sz val="10"/>
            <rFont val="Arial"/>
            <family val="2"/>
          </rPr>
          <t>Duplicate Mobile Number also found in rows: [2232, 2436, 2798, 2919, 3034, 3509]</t>
        </r>
      </text>
    </comment>
    <comment ref="A2641" authorId="0" shapeId="0" xr:uid="{2D501624-68C7-4E36-BE4C-C733BF1A410E}">
      <text>
        <r>
          <rPr>
            <sz val="10"/>
            <rFont val="Arial"/>
            <family val="2"/>
          </rPr>
          <t>Mobile/Email matches a DIFFERENT name in LMS/Main file: 'Sai Debata'. Kept original name -- please verify manually (may be a shared/parent number).</t>
        </r>
      </text>
    </comment>
    <comment ref="A2642" authorId="0" shapeId="0" xr:uid="{83A43EAA-1D2B-40D0-BA5D-82F8FF7BFDAA}">
      <text>
        <r>
          <rPr>
            <sz val="10"/>
            <rFont val="Arial"/>
            <family val="2"/>
          </rPr>
          <t>Exact duplicate record (same name, mobile, email, fee, date) also appears in row(s): [2655]. NOT deleted automatically - review and remove manually if confirmed.</t>
        </r>
      </text>
    </comment>
    <comment ref="E2642" authorId="0" shapeId="0" xr:uid="{5E00FC61-24AF-42A5-8315-AD81CC04E6D8}">
      <text>
        <r>
          <rPr>
            <sz val="10"/>
            <rFont val="Arial"/>
            <family val="2"/>
          </rPr>
          <t>Duplicate Mobile Number also found in rows: [2655, 2687, 2859, 2984]</t>
        </r>
      </text>
    </comment>
    <comment ref="E2643" authorId="0" shapeId="0" xr:uid="{5BC21D61-8903-4F74-BD69-14F5493EC07A}">
      <text>
        <r>
          <rPr>
            <sz val="10"/>
            <rFont val="Arial"/>
            <family val="2"/>
          </rPr>
          <t>Duplicate Mobile Number also found in rows: [2291, 2370, 2395, 2466, 2494, 2508]</t>
        </r>
      </text>
    </comment>
    <comment ref="E2644" authorId="0" shapeId="0" xr:uid="{63EFD46D-1D04-4510-AC8C-ED6E6BD15D4A}">
      <text>
        <r>
          <rPr>
            <sz val="10"/>
            <rFont val="Arial"/>
            <family val="2"/>
          </rPr>
          <t>Duplicate Mobile Number also found in rows: [2482, 2797]</t>
        </r>
      </text>
    </comment>
    <comment ref="A2645" authorId="0" shapeId="0" xr:uid="{5805C8D1-3755-4BA1-BFA7-628D659CBDFA}">
      <text>
        <r>
          <rPr>
            <sz val="10"/>
            <rFont val="Arial"/>
            <family val="2"/>
          </rPr>
          <t>Mobile/Email matches a DIFFERENT name in LMS/Main file: 'Arun Mohanty'. Kept original name -- please verify manually (may be a shared/parent number).</t>
        </r>
      </text>
    </comment>
    <comment ref="A2646" authorId="0" shapeId="0" xr:uid="{DA8F86DB-D35C-460B-8D0F-A0AE75EA111D}">
      <text>
        <r>
          <rPr>
            <sz val="10"/>
            <rFont val="Arial"/>
            <family val="2"/>
          </rPr>
          <t>Mobile/Email matches a DIFFERENT name in LMS/Main file: 'Kishori Joshi'. Kept original name -- please verify manually (may be a shared/parent number).</t>
        </r>
      </text>
    </comment>
    <comment ref="E2646" authorId="0" shapeId="0" xr:uid="{C8FA5DEE-44C8-48DB-9269-62CA29ACAA73}">
      <text>
        <r>
          <rPr>
            <sz val="10"/>
            <rFont val="Arial"/>
            <family val="2"/>
          </rPr>
          <t>Duplicate Mobile Number also found in rows: [2305, 2461]</t>
        </r>
      </text>
    </comment>
    <comment ref="A2647" authorId="0" shapeId="0" xr:uid="{F363C524-7F76-42BC-8EF7-2258464CC7E3}">
      <text>
        <r>
          <rPr>
            <sz val="10"/>
            <rFont val="Arial"/>
            <family val="2"/>
          </rPr>
          <t>Exact duplicate record (same name, mobile, email, fee, date) also appears in row(s): [2650]. NOT deleted automatically - review and remove manually if confirmed.</t>
        </r>
      </text>
    </comment>
    <comment ref="E2647" authorId="0" shapeId="0" xr:uid="{0FC0E043-0BAB-4913-87FD-FE746493949E}">
      <text>
        <r>
          <rPr>
            <sz val="10"/>
            <rFont val="Arial"/>
            <family val="2"/>
          </rPr>
          <t>Duplicate Mobile Number also found in rows: [2650, 2687, 2859, 2984]</t>
        </r>
      </text>
    </comment>
    <comment ref="E2648" authorId="0" shapeId="0" xr:uid="{5DC92703-EE40-4514-9D19-2FC4FE68E65C}">
      <text>
        <r>
          <rPr>
            <sz val="10"/>
            <rFont val="Arial"/>
            <family val="2"/>
          </rPr>
          <t>Duplicate Mobile Number also found in rows: [2278, 2376, 2547, 2685, 2835, 5169, 5305]</t>
        </r>
      </text>
    </comment>
    <comment ref="E2649" authorId="0" shapeId="0" xr:uid="{4E285DD4-CC20-4ACA-97D3-A21DFA2B3C37}">
      <text>
        <r>
          <rPr>
            <sz val="10"/>
            <rFont val="Arial"/>
            <family val="2"/>
          </rPr>
          <t>Duplicate Mobile Number also found in rows: [2616, 2816, 3354, 3523, 3765, 4032]</t>
        </r>
      </text>
    </comment>
    <comment ref="E2650" authorId="0" shapeId="0" xr:uid="{C672AB55-FE2B-4DF7-9883-1E325D2CAF08}">
      <text>
        <r>
          <rPr>
            <sz val="10"/>
            <rFont val="Arial"/>
            <family val="2"/>
          </rPr>
          <t>Duplicate Mobile Number also found in rows: [1837, 2171]</t>
        </r>
      </text>
    </comment>
    <comment ref="E2651" authorId="0" shapeId="0" xr:uid="{AAD7440E-5382-4AAB-9C7F-745B61480629}">
      <text>
        <r>
          <rPr>
            <sz val="10"/>
            <rFont val="Arial"/>
            <family val="2"/>
          </rPr>
          <t>Duplicate Mobile Number also found in rows: [2626, 2663]</t>
        </r>
      </text>
    </comment>
    <comment ref="E2652" authorId="0" shapeId="0" xr:uid="{BDD54C37-7B0F-48BE-8A92-61D5943EE488}">
      <text>
        <r>
          <rPr>
            <sz val="10"/>
            <rFont val="Arial"/>
            <family val="2"/>
          </rPr>
          <t>Duplicate Mobile Number also found in rows: [2537, 2609, 2781, 2792, 3043]</t>
        </r>
      </text>
    </comment>
    <comment ref="E2653" authorId="0" shapeId="0" xr:uid="{F01103E6-948A-45FD-9E34-231401125C0A}">
      <text>
        <r>
          <rPr>
            <sz val="10"/>
            <rFont val="Arial"/>
            <family val="2"/>
          </rPr>
          <t>Duplicate Mobile Number also found in rows: [2964]</t>
        </r>
      </text>
    </comment>
    <comment ref="A2654" authorId="0" shapeId="0" xr:uid="{A332D9C6-BF8D-4562-BBE4-725060647FB0}">
      <text>
        <r>
          <rPr>
            <sz val="10"/>
            <rFont val="Arial"/>
            <family val="2"/>
          </rPr>
          <t>Mobile/Email matches a DIFFERENT name in LMS/Main file: 'Sandhyarani Mohanty'. Kept original name -- please verify manually (may be a shared/parent number).</t>
        </r>
      </text>
    </comment>
    <comment ref="E2654" authorId="0" shapeId="0" xr:uid="{E5654ABD-2D13-47EF-AB55-EEDD6090A9EA}">
      <text>
        <r>
          <rPr>
            <sz val="10"/>
            <rFont val="Arial"/>
            <family val="2"/>
          </rPr>
          <t>Duplicate Mobile Number also found in rows: [2021, 2149, 2290, 2431]</t>
        </r>
      </text>
    </comment>
    <comment ref="E2655" authorId="0" shapeId="0" xr:uid="{CEB742F5-5638-457B-9325-2DC7201D04D3}">
      <text>
        <r>
          <rPr>
            <sz val="10"/>
            <rFont val="Arial"/>
            <family val="2"/>
          </rPr>
          <t>Duplicate Mobile Number also found in rows: [2626, 2659]</t>
        </r>
      </text>
    </comment>
    <comment ref="A2656" authorId="0" shapeId="0" xr:uid="{FF236DC4-3B42-4740-B645-344C769D6C61}">
      <text>
        <r>
          <rPr>
            <sz val="10"/>
            <rFont val="Arial"/>
            <family val="2"/>
          </rPr>
          <t>Mobile/Email matches a DIFFERENT name in LMS/Main file: 'Jyoti Sahoo'. Kept original name -- please verify manually (may be a shared/parent number).</t>
        </r>
      </text>
    </comment>
    <comment ref="E2656" authorId="0" shapeId="0" xr:uid="{416C4D64-2283-472F-BCA4-3EC166150DF7}">
      <text>
        <r>
          <rPr>
            <sz val="10"/>
            <rFont val="Arial"/>
            <family val="2"/>
          </rPr>
          <t>Duplicate Mobile Number also found in rows: [2352, 2374, 2507, 2803]</t>
        </r>
      </text>
    </comment>
    <comment ref="E2657" authorId="0" shapeId="0" xr:uid="{7AE62672-0293-42CB-915B-E2F05D64F01E}">
      <text>
        <r>
          <rPr>
            <sz val="10"/>
            <rFont val="Arial"/>
            <family val="2"/>
          </rPr>
          <t>Duplicate Mobile Number also found in rows: [2307, 2389, 2529, 2822]</t>
        </r>
      </text>
    </comment>
    <comment ref="E2658" authorId="0" shapeId="0" xr:uid="{8079AAEE-4112-499B-AADB-47828442CD7B}">
      <text>
        <r>
          <rPr>
            <sz val="10"/>
            <rFont val="Arial"/>
            <family val="2"/>
          </rPr>
          <t>Duplicate Mobile Number also found in rows: [2704]</t>
        </r>
      </text>
    </comment>
    <comment ref="E2659" authorId="0" shapeId="0" xr:uid="{EF0269B2-FF7C-44FE-B7B3-BE8F0722B729}">
      <text>
        <r>
          <rPr>
            <sz val="10"/>
            <rFont val="Arial"/>
            <family val="2"/>
          </rPr>
          <t>Duplicate Mobile Number also found in rows: [2354, 2412, 2514, 2885, 3266]</t>
        </r>
      </text>
    </comment>
    <comment ref="A2660" authorId="0" shapeId="0" xr:uid="{BC271DA6-40F9-455C-A1A9-1E8599A987C0}">
      <text>
        <r>
          <rPr>
            <sz val="10"/>
            <rFont val="Arial"/>
            <family val="2"/>
          </rPr>
          <t>Mobile/Email matches a DIFFERENT name in LMS/Main file: 'Chandra Sahu'. Kept original name -- please verify manually (may be a shared/parent number).</t>
        </r>
      </text>
    </comment>
    <comment ref="E2660" authorId="0" shapeId="0" xr:uid="{2784295D-5ABB-496D-AF3B-83B10824ABA9}">
      <text>
        <r>
          <rPr>
            <sz val="10"/>
            <rFont val="Arial"/>
            <family val="2"/>
          </rPr>
          <t>Duplicate Mobile Number also found in rows: [2617, 2910, 3092]</t>
        </r>
      </text>
    </comment>
    <comment ref="E2661" authorId="0" shapeId="0" xr:uid="{B5FC1910-0A3B-4F31-955C-2B8294478F7D}">
      <text>
        <r>
          <rPr>
            <sz val="10"/>
            <rFont val="Arial"/>
            <family val="2"/>
          </rPr>
          <t>Duplicate Mobile Number also found in rows: [2056, 2402]</t>
        </r>
      </text>
    </comment>
    <comment ref="E2662" authorId="0" shapeId="0" xr:uid="{6B5C159C-A1C7-4749-BD70-243775FE4AD5}">
      <text>
        <r>
          <rPr>
            <sz val="10"/>
            <rFont val="Arial"/>
            <family val="2"/>
          </rPr>
          <t>Duplicate Mobile Number also found in rows: [2078, 2275, 2414, 2728, 3399]</t>
        </r>
      </text>
    </comment>
    <comment ref="E2663" authorId="0" shapeId="0" xr:uid="{C420DBED-07A5-445B-A94B-A2EC61FA9FD9}">
      <text>
        <r>
          <rPr>
            <sz val="10"/>
            <rFont val="Arial"/>
            <family val="2"/>
          </rPr>
          <t>Duplicate Mobile Number also found in rows: [2554, 2709, 2853, 2872]</t>
        </r>
      </text>
    </comment>
    <comment ref="A2664" authorId="0" shapeId="0" xr:uid="{2D2CC683-6D15-4959-A80C-4B31EB3BFC0F}">
      <text>
        <r>
          <rPr>
            <sz val="10"/>
            <rFont val="Arial"/>
            <family val="2"/>
          </rPr>
          <t>Mobile/Email matches a DIFFERENT name in LMS/Main file: 'Martin Khora'. Kept original name -- please verify manually (may be a shared/parent number).</t>
        </r>
      </text>
    </comment>
    <comment ref="E2664" authorId="0" shapeId="0" xr:uid="{02E14877-5050-4347-972C-DB782882AF1D}">
      <text>
        <r>
          <rPr>
            <sz val="10"/>
            <rFont val="Arial"/>
            <family val="2"/>
          </rPr>
          <t>Duplicate Mobile Number also found in rows: [2699, 2707]</t>
        </r>
      </text>
    </comment>
    <comment ref="E2665" authorId="0" shapeId="0" xr:uid="{8F94134B-C569-445D-B738-3A1DDDE8B99C}">
      <text>
        <r>
          <rPr>
            <sz val="10"/>
            <rFont val="Arial"/>
            <family val="2"/>
          </rPr>
          <t>Duplicate Mobile Number also found in rows: [2767, 2935, 3023, 3117]</t>
        </r>
      </text>
    </comment>
    <comment ref="E2666" authorId="0" shapeId="0" xr:uid="{8470A308-9B19-4137-9A9D-CED78EFBF134}">
      <text>
        <r>
          <rPr>
            <sz val="10"/>
            <rFont val="Arial"/>
            <family val="2"/>
          </rPr>
          <t>Duplicate Mobile Number also found in rows: [3099]</t>
        </r>
      </text>
    </comment>
    <comment ref="E2667" authorId="0" shapeId="0" xr:uid="{0E4EE4BE-385B-480B-A231-EFA5125E2010}">
      <text>
        <r>
          <rPr>
            <sz val="10"/>
            <rFont val="Arial"/>
            <family val="2"/>
          </rPr>
          <t>Duplicate Mobile Number also found in rows: [2715, 2858, 3007]</t>
        </r>
      </text>
    </comment>
    <comment ref="E2669" authorId="0" shapeId="0" xr:uid="{7ADEB97C-DB2D-4BCB-995A-D42C15290521}">
      <text>
        <r>
          <rPr>
            <sz val="10"/>
            <rFont val="Arial"/>
            <family val="2"/>
          </rPr>
          <t>Duplicate Mobile Number also found in rows: [2509, 2862]</t>
        </r>
      </text>
    </comment>
    <comment ref="E2670" authorId="0" shapeId="0" xr:uid="{4763521C-F4D3-4FA3-AB75-BF4F742CA3C1}">
      <text>
        <r>
          <rPr>
            <sz val="10"/>
            <rFont val="Arial"/>
            <family val="2"/>
          </rPr>
          <t>Duplicate Mobile Number also found in rows: [2492, 2532, 2793, 2956, 3280]</t>
        </r>
      </text>
    </comment>
    <comment ref="E2671" authorId="0" shapeId="0" xr:uid="{E5AF53C1-2549-405F-86D7-5593AFD3F5D0}">
      <text>
        <r>
          <rPr>
            <sz val="10"/>
            <rFont val="Arial"/>
            <family val="2"/>
          </rPr>
          <t>Duplicate Mobile Number also found in rows: [2847, 2861]</t>
        </r>
      </text>
    </comment>
    <comment ref="E2672" authorId="0" shapeId="0" xr:uid="{354B688E-4C11-4F73-A6EC-494C5594E248}">
      <text>
        <r>
          <rPr>
            <sz val="10"/>
            <rFont val="Arial"/>
            <family val="2"/>
          </rPr>
          <t>Duplicate Mobile Number also found in rows: [2851, 2864, 2912]</t>
        </r>
      </text>
    </comment>
    <comment ref="E2673" authorId="0" shapeId="0" xr:uid="{9EBBF0E2-DF87-468B-AF47-EFB6EB59BCEB}">
      <text>
        <r>
          <rPr>
            <sz val="10"/>
            <rFont val="Arial"/>
            <family val="2"/>
          </rPr>
          <t>Duplicate Mobile Number also found in rows: [2891, 3028]</t>
        </r>
      </text>
    </comment>
    <comment ref="E2674" authorId="0" shapeId="0" xr:uid="{7C4045A3-0BD9-4C13-A712-97275AC78686}">
      <text>
        <r>
          <rPr>
            <sz val="10"/>
            <rFont val="Arial"/>
            <family val="2"/>
          </rPr>
          <t>Duplicate Mobile Number also found in rows: [2570, 2592, 2607, 2698, 2831, 2976, 3396]</t>
        </r>
      </text>
    </comment>
    <comment ref="A2675" authorId="0" shapeId="0" xr:uid="{C5737DE5-518C-49D1-8C5A-5C5969C2CB82}">
      <text>
        <r>
          <rPr>
            <sz val="10"/>
            <rFont val="Arial"/>
            <family val="2"/>
          </rPr>
          <t>Mobile/Email matches a DIFFERENT name in LMS/Main file: 'Anudeep Sura'. Kept original name -- please verify manually (may be a shared/parent number).</t>
        </r>
      </text>
    </comment>
    <comment ref="E2675" authorId="0" shapeId="0" xr:uid="{E57EA4FD-ECBE-443B-83A8-6D52D52D829E}">
      <text>
        <r>
          <rPr>
            <sz val="10"/>
            <rFont val="Arial"/>
            <family val="2"/>
          </rPr>
          <t>Duplicate Mobile Number also found in rows: [2643, 2830, 2989]</t>
        </r>
      </text>
    </comment>
    <comment ref="A2676" authorId="0" shapeId="0" xr:uid="{27EC38CE-FFCC-484F-9028-EDD9775C961E}">
      <text>
        <r>
          <rPr>
            <sz val="10"/>
            <rFont val="Arial"/>
            <family val="2"/>
          </rPr>
          <t>Mobile/Email matches a DIFFERENT name in LMS/Main file: 'Vidhi Tawani'. Kept original name -- please verify manually (may be a shared/parent number).</t>
        </r>
      </text>
    </comment>
    <comment ref="E2676" authorId="0" shapeId="0" xr:uid="{D9D94C3C-D303-4EA0-8F85-0D42AC6B4B2C}">
      <text>
        <r>
          <rPr>
            <sz val="10"/>
            <rFont val="Arial"/>
            <family val="2"/>
          </rPr>
          <t>Duplicate Mobile Number also found in rows: [2495, 2752, 2974]</t>
        </r>
      </text>
    </comment>
    <comment ref="E2677" authorId="0" shapeId="0" xr:uid="{DB56D552-CDF4-4638-B988-3112FDCC9C08}">
      <text>
        <r>
          <rPr>
            <sz val="10"/>
            <rFont val="Arial"/>
            <family val="2"/>
          </rPr>
          <t>Duplicate Mobile Number also found in rows: [2278, 2376, 2547, 2656, 2835, 5169, 5305]</t>
        </r>
      </text>
    </comment>
    <comment ref="E2678" authorId="0" shapeId="0" xr:uid="{95DF8EB4-7C9E-4EAD-8CFA-B4E6E914D854}">
      <text>
        <r>
          <rPr>
            <sz val="10"/>
            <rFont val="Arial"/>
            <family val="2"/>
          </rPr>
          <t>Duplicate Mobile Number also found in rows: [2725, 2844, 3077, 3601]</t>
        </r>
      </text>
    </comment>
    <comment ref="E2679" authorId="0" shapeId="0" xr:uid="{660E48DB-AA83-454A-9D5C-86029884C50A}">
      <text>
        <r>
          <rPr>
            <sz val="10"/>
            <rFont val="Arial"/>
            <family val="2"/>
          </rPr>
          <t>Duplicate Mobile Number also found in rows: [2650, 2655, 2859, 2984]</t>
        </r>
      </text>
    </comment>
    <comment ref="E2680" authorId="0" shapeId="0" xr:uid="{BF195151-CE38-4B2D-B05F-5B75E0DDC174}">
      <text>
        <r>
          <rPr>
            <sz val="10"/>
            <rFont val="Arial"/>
            <family val="2"/>
          </rPr>
          <t>Duplicate Mobile Number also found in rows: [2326, 2329, 2400, 2544, 2905]</t>
        </r>
      </text>
    </comment>
    <comment ref="A2681" authorId="0" shapeId="0" xr:uid="{7F1E0BDB-491B-4E15-8985-B750A96BF33B}">
      <text>
        <r>
          <rPr>
            <sz val="10"/>
            <rFont val="Arial"/>
            <family val="2"/>
          </rPr>
          <t>Mobile/Email matches a DIFFERENT name in LMS/Main file: 'Jithendra D'. Kept original name -- please verify manually (may be a shared/parent number).</t>
        </r>
      </text>
    </comment>
    <comment ref="E2681" authorId="0" shapeId="0" xr:uid="{57E27343-B38F-46EE-A381-6A27D7DB171F}">
      <text>
        <r>
          <rPr>
            <sz val="10"/>
            <rFont val="Arial"/>
            <family val="2"/>
          </rPr>
          <t>Duplicate Mobile Number also found in rows: [2625]</t>
        </r>
      </text>
    </comment>
    <comment ref="E2682" authorId="0" shapeId="0" xr:uid="{38BE3127-6969-4308-98F3-D173D28FB4B4}">
      <text>
        <r>
          <rPr>
            <sz val="10"/>
            <rFont val="Arial"/>
            <family val="2"/>
          </rPr>
          <t>Duplicate Mobile Number also found in rows: [2406, 2442, 2522, 2842]</t>
        </r>
      </text>
    </comment>
    <comment ref="E2683" authorId="0" shapeId="0" xr:uid="{44D1D6F1-AE5D-4347-80C2-E0155E3E2279}">
      <text>
        <r>
          <rPr>
            <sz val="10"/>
            <rFont val="Arial"/>
            <family val="2"/>
          </rPr>
          <t>Duplicate Mobile Number also found in rows: [2407, 2443, 2520, 2843]</t>
        </r>
      </text>
    </comment>
    <comment ref="E2684" authorId="0" shapeId="0" xr:uid="{EA23F030-401D-4A60-A51E-A69EE17A5665}">
      <text>
        <r>
          <rPr>
            <sz val="10"/>
            <rFont val="Arial"/>
            <family val="2"/>
          </rPr>
          <t>Duplicate Mobile Number also found in rows: [2480, 2521, 2696]</t>
        </r>
      </text>
    </comment>
    <comment ref="E2685" authorId="0" shapeId="0" xr:uid="{405BCCF8-00F0-469A-B979-AC16F0B4D507}">
      <text>
        <r>
          <rPr>
            <sz val="10"/>
            <rFont val="Arial"/>
            <family val="2"/>
          </rPr>
          <t>Duplicate Mobile Number also found in rows: [1668, 1858, 1993, 2136, 2563]</t>
        </r>
      </text>
    </comment>
    <comment ref="E2686" authorId="0" shapeId="0" xr:uid="{807BC756-CBF5-455B-AE28-904386DFD160}">
      <text>
        <r>
          <rPr>
            <sz val="10"/>
            <rFont val="Arial"/>
            <family val="2"/>
          </rPr>
          <t>Duplicate Mobile Number also found in rows: [2742, 2758, 3152, 3178]</t>
        </r>
      </text>
    </comment>
    <comment ref="A2687" authorId="0" shapeId="0" xr:uid="{EC9B47A2-4C7C-48C6-B8F6-0F678F91D157}">
      <text>
        <r>
          <rPr>
            <sz val="10"/>
            <rFont val="Arial"/>
            <family val="2"/>
          </rPr>
          <t>Mobile/Email matches a DIFFERENT name in LMS/Main file: 'Minerva Kaverichetty'. Kept original name -- please verify manually (may be a shared/parent number).</t>
        </r>
      </text>
    </comment>
    <comment ref="E2687" authorId="0" shapeId="0" xr:uid="{8B845F1D-0C08-435F-9E50-EA9FF71A3187}">
      <text>
        <r>
          <rPr>
            <sz val="10"/>
            <rFont val="Arial"/>
            <family val="2"/>
          </rPr>
          <t>Duplicate Mobile Number also found in rows: [2751, 2884, 3030, 3206]</t>
        </r>
      </text>
    </comment>
    <comment ref="E2688" authorId="0" shapeId="0" xr:uid="{57005E6B-DD77-4F2A-8AFE-E6A3F19C44F2}">
      <text>
        <r>
          <rPr>
            <sz val="10"/>
            <rFont val="Arial"/>
            <family val="2"/>
          </rPr>
          <t>Duplicate Mobile Number also found in rows: [2480, 2521, 2692]</t>
        </r>
      </text>
    </comment>
    <comment ref="E2689" authorId="0" shapeId="0" xr:uid="{BCA4173B-D788-485B-8D10-6BBE81659713}">
      <text>
        <r>
          <rPr>
            <sz val="10"/>
            <rFont val="Arial"/>
            <family val="2"/>
          </rPr>
          <t>Duplicate Mobile Number also found in rows: [2548, 2600, 2818]</t>
        </r>
      </text>
    </comment>
    <comment ref="E2690" authorId="0" shapeId="0" xr:uid="{3D39FBBA-79C7-468B-88E3-A7A3293B8F5A}">
      <text>
        <r>
          <rPr>
            <sz val="10"/>
            <rFont val="Arial"/>
            <family val="2"/>
          </rPr>
          <t>Duplicate Mobile Number also found in rows: [2570, 2592, 2607, 2682, 2831, 2976, 3396]</t>
        </r>
      </text>
    </comment>
    <comment ref="A2691" authorId="0" shapeId="0" xr:uid="{3F78C51C-3858-421E-8A21-E26A88A004FA}">
      <text>
        <r>
          <rPr>
            <sz val="10"/>
            <rFont val="Arial"/>
            <family val="2"/>
          </rPr>
          <t>Mobile/Email matches a DIFFERENT name in LMS/Main file: 'Martin Khora'. Kept original name -- please verify manually (may be a shared/parent number).</t>
        </r>
      </text>
    </comment>
    <comment ref="E2691" authorId="0" shapeId="0" xr:uid="{4DDC2447-1750-4BA9-AF03-E0BB89FF3FFC}">
      <text>
        <r>
          <rPr>
            <sz val="10"/>
            <rFont val="Arial"/>
            <family val="2"/>
          </rPr>
          <t>Duplicate Mobile Number also found in rows: [2672, 2707]</t>
        </r>
      </text>
    </comment>
    <comment ref="E2692" authorId="0" shapeId="0" xr:uid="{049107CB-B9F3-4871-96F6-ED14671C1971}">
      <text>
        <r>
          <rPr>
            <sz val="10"/>
            <rFont val="Arial"/>
            <family val="2"/>
          </rPr>
          <t>Duplicate Mobile Number also found in rows: [2740, 2820, 3172, 3500, 3583, 3710, 5485]</t>
        </r>
      </text>
    </comment>
    <comment ref="A2693" authorId="0" shapeId="0" xr:uid="{AA0675C2-58FA-482C-85CA-0A60A245946A}">
      <text>
        <r>
          <rPr>
            <sz val="10"/>
            <rFont val="Arial"/>
            <family val="2"/>
          </rPr>
          <t>Mobile/Email matches a DIFFERENT name in LMS/Main file: 'Gopinath Chennaiyan'. Kept original name -- please verify manually (may be a shared/parent number).</t>
        </r>
      </text>
    </comment>
    <comment ref="E2693" authorId="0" shapeId="0" xr:uid="{70D2936B-08D0-4DB7-96AA-A36D774A865B}">
      <text>
        <r>
          <rPr>
            <sz val="10"/>
            <rFont val="Arial"/>
            <family val="2"/>
          </rPr>
          <t>Duplicate Mobile Number also found in rows: [2760, 2765, 3984, 5398, 5422, 5670]</t>
        </r>
      </text>
    </comment>
    <comment ref="E2694" authorId="0" shapeId="0" xr:uid="{0FE5D4EF-E56F-41BB-8421-7D38864A6EB2}">
      <text>
        <r>
          <rPr>
            <sz val="10"/>
            <rFont val="Arial"/>
            <family val="2"/>
          </rPr>
          <t>Duplicate Mobile Number also found in rows: [2064, 2213, 2331, 2545, 2819]</t>
        </r>
      </text>
    </comment>
    <comment ref="E2695" authorId="0" shapeId="0" xr:uid="{B1972E89-B959-41D8-A9E8-E86EA0783ABD}">
      <text>
        <r>
          <rPr>
            <sz val="10"/>
            <rFont val="Arial"/>
            <family val="2"/>
          </rPr>
          <t>Duplicate Mobile Number also found in rows: [2713]</t>
        </r>
      </text>
    </comment>
    <comment ref="E2696" authorId="0" shapeId="0" xr:uid="{E91F4861-0527-4BB6-B968-A760D671E3B4}">
      <text>
        <r>
          <rPr>
            <sz val="10"/>
            <rFont val="Arial"/>
            <family val="2"/>
          </rPr>
          <t>Duplicate Mobile Number also found in rows: [2666]</t>
        </r>
      </text>
    </comment>
    <comment ref="A2697" authorId="0" shapeId="0" xr:uid="{C5BB7A3A-EE71-44C6-B8DE-BD157084D8B3}">
      <text>
        <r>
          <rPr>
            <sz val="10"/>
            <rFont val="Arial"/>
            <family val="2"/>
          </rPr>
          <t>Mobile/Email matches a DIFFERENT name in LMS/Main file: 'Sourav Nayak'. Kept original name -- please verify manually (may be a shared/parent number).</t>
        </r>
      </text>
    </comment>
    <comment ref="E2697" authorId="0" shapeId="0" xr:uid="{1AB122D5-D84E-40B4-A615-E3EF2E47DBE9}">
      <text>
        <r>
          <rPr>
            <sz val="10"/>
            <rFont val="Arial"/>
            <family val="2"/>
          </rPr>
          <t>Duplicate Mobile Number also found in rows: [2060, 2141, 2489, 2761]</t>
        </r>
      </text>
    </comment>
    <comment ref="E2698" authorId="0" shapeId="0" xr:uid="{B348F70F-5B43-4469-AB4E-6A9DDAB7DFEF}">
      <text>
        <r>
          <rPr>
            <sz val="10"/>
            <rFont val="Arial"/>
            <family val="2"/>
          </rPr>
          <t>Duplicate Mobile Number also found in rows: [2558, 2596, 2948]</t>
        </r>
      </text>
    </comment>
    <comment ref="A2699" authorId="0" shapeId="0" xr:uid="{1EF48037-E4C7-4ED9-8A35-7B32277BACC2}">
      <text>
        <r>
          <rPr>
            <sz val="10"/>
            <rFont val="Arial"/>
            <family val="2"/>
          </rPr>
          <t>Mobile/Email matches a DIFFERENT name in LMS/Main file: 'Martin Khora'. Kept original name -- please verify manually (may be a shared/parent number).</t>
        </r>
      </text>
    </comment>
    <comment ref="E2699" authorId="0" shapeId="0" xr:uid="{97352A03-FB64-4F09-B6A8-6707EA2EAF4A}">
      <text>
        <r>
          <rPr>
            <sz val="10"/>
            <rFont val="Arial"/>
            <family val="2"/>
          </rPr>
          <t>Duplicate Mobile Number also found in rows: [2672, 2699]</t>
        </r>
      </text>
    </comment>
    <comment ref="A2700" authorId="0" shapeId="0" xr:uid="{03F155C0-867F-4042-891E-60D096C03BA8}">
      <text>
        <r>
          <rPr>
            <sz val="10"/>
            <rFont val="Arial"/>
            <family val="2"/>
          </rPr>
          <t>Mobile/Email matches a DIFFERENT name in LMS/Main file: 'Gagan S'. Kept original name -- please verify manually (may be a shared/parent number).</t>
        </r>
      </text>
    </comment>
    <comment ref="E2700" authorId="0" shapeId="0" xr:uid="{A6117AA6-13B6-4A2D-A09A-CD068FE05947}">
      <text>
        <r>
          <rPr>
            <sz val="10"/>
            <rFont val="Arial"/>
            <family val="2"/>
          </rPr>
          <t>Duplicate Mobile Number also found in rows: [1383, 1703, 1704, 1866, 2008, 2432, 2569]</t>
        </r>
      </text>
    </comment>
    <comment ref="E2701" authorId="0" shapeId="0" xr:uid="{06F10DEB-EE76-4135-BC4E-00D5E431838E}">
      <text>
        <r>
          <rPr>
            <sz val="10"/>
            <rFont val="Arial"/>
            <family val="2"/>
          </rPr>
          <t>Duplicate Mobile Number also found in rows: [2554, 2671, 2853, 2872]</t>
        </r>
      </text>
    </comment>
    <comment ref="E2702" authorId="0" shapeId="0" xr:uid="{E4070FC2-1024-42D1-8320-832C6C3EFD63}">
      <text>
        <r>
          <rPr>
            <sz val="10"/>
            <rFont val="Arial"/>
            <family val="2"/>
          </rPr>
          <t>Duplicate Mobile Number also found in rows: [2561, 2604, 2849, 2987, 3126]</t>
        </r>
      </text>
    </comment>
    <comment ref="A2703" authorId="0" shapeId="0" xr:uid="{FD9ADC34-6214-4F5E-9937-BB9FAF8FEDF9}">
      <text>
        <r>
          <rPr>
            <sz val="10"/>
            <rFont val="Arial"/>
            <family val="2"/>
          </rPr>
          <t>Mobile/Email matches a DIFFERENT name in LMS/Main file: 'Siddharth Prusty'. Kept original name -- please verify manually (may be a shared/parent number).</t>
        </r>
      </text>
    </comment>
    <comment ref="E2703" authorId="0" shapeId="0" xr:uid="{76B076E8-C3C6-4698-A9CB-57351585698A}">
      <text>
        <r>
          <rPr>
            <sz val="10"/>
            <rFont val="Arial"/>
            <family val="2"/>
          </rPr>
          <t>Duplicate Mobile Number also found in rows: [2772, 2931, 3035, 3210]</t>
        </r>
      </text>
    </comment>
    <comment ref="E2705" authorId="0" shapeId="0" xr:uid="{95D63C88-83E2-40D0-8058-8B403A5D9793}">
      <text>
        <r>
          <rPr>
            <sz val="10"/>
            <rFont val="Arial"/>
            <family val="2"/>
          </rPr>
          <t>Duplicate Mobile Number also found in rows: [2703]</t>
        </r>
      </text>
    </comment>
    <comment ref="E2706" authorId="0" shapeId="0" xr:uid="{37E92B1A-8815-4616-91EC-48299A468B45}">
      <text>
        <r>
          <rPr>
            <sz val="10"/>
            <rFont val="Arial"/>
            <family val="2"/>
          </rPr>
          <t>Duplicate Mobile Number also found in rows: [2504, 2562, 2575, 2720, 2890, 3377]</t>
        </r>
      </text>
    </comment>
    <comment ref="E2707" authorId="0" shapeId="0" xr:uid="{E65DCF23-8C7A-4201-813A-1311A3F1DC22}">
      <text>
        <r>
          <rPr>
            <sz val="10"/>
            <rFont val="Arial"/>
            <family val="2"/>
          </rPr>
          <t>Duplicate Mobile Number also found in rows: [2675, 2858, 3007]</t>
        </r>
      </text>
    </comment>
    <comment ref="A2708" authorId="0" shapeId="0" xr:uid="{BE701C82-8818-4DB3-A85A-9E9E9B3A9EDA}">
      <text>
        <r>
          <rPr>
            <sz val="10"/>
            <rFont val="Arial"/>
            <family val="2"/>
          </rPr>
          <t>Mobile/Email matches a DIFFERENT name in LMS/Main file: 'Binit Rout'. Kept original name -- please verify manually (may be a shared/parent number).</t>
        </r>
      </text>
    </comment>
    <comment ref="E2708" authorId="0" shapeId="0" xr:uid="{20C3608C-DFE8-4818-8ED2-90086AEC0E64}">
      <text>
        <r>
          <rPr>
            <sz val="10"/>
            <rFont val="Arial"/>
            <family val="2"/>
          </rPr>
          <t>Duplicate Mobile Number also found in rows: [2385, 2452, 2581]</t>
        </r>
      </text>
    </comment>
    <comment ref="E2709" authorId="0" shapeId="0" xr:uid="{7A62443F-C02B-4D74-830B-F25688C27DB1}">
      <text>
        <r>
          <rPr>
            <sz val="10"/>
            <rFont val="Arial"/>
            <family val="2"/>
          </rPr>
          <t>Duplicate Mobile Number also found in rows: [1769, 2034, 2270, 2426, 2582, 2889, 3493]</t>
        </r>
      </text>
    </comment>
    <comment ref="A2710" authorId="0" shapeId="0" xr:uid="{296F6404-D696-40DD-AC03-89EA6F3DD6A6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2710" authorId="0" shapeId="0" xr:uid="{6ADE88AF-E2F7-4498-9CEB-FF95B4D240CC}">
      <text>
        <r>
          <rPr>
            <sz val="10"/>
            <rFont val="Arial"/>
            <family val="2"/>
          </rPr>
          <t>Duplicate Mobile Number also found in rows: [1974, 2153, 2252, 2358, 2550, 3192, 4193, 4323]</t>
        </r>
      </text>
    </comment>
    <comment ref="E2711" authorId="0" shapeId="0" xr:uid="{CAF6C456-0643-4319-9290-4BF3F07DD4B4}">
      <text>
        <r>
          <rPr>
            <sz val="10"/>
            <rFont val="Arial"/>
            <family val="2"/>
          </rPr>
          <t>Duplicate Mobile Number also found in rows: [71, 2821]</t>
        </r>
      </text>
    </comment>
    <comment ref="E2712" authorId="0" shapeId="0" xr:uid="{258EFC93-E575-4241-9AEB-17955D1ED80B}">
      <text>
        <r>
          <rPr>
            <sz val="10"/>
            <rFont val="Arial"/>
            <family val="2"/>
          </rPr>
          <t>Duplicate Mobile Number also found in rows: [2504, 2562, 2575, 2714, 2890, 3377]</t>
        </r>
      </text>
    </comment>
    <comment ref="A2713" authorId="0" shapeId="0" xr:uid="{D37650FE-853C-4B8E-B23B-8485053120D9}">
      <text>
        <r>
          <rPr>
            <sz val="10"/>
            <rFont val="Arial"/>
            <family val="2"/>
          </rPr>
          <t>Mobile/Email matches a DIFFERENT name in LMS/Main file: 'Satyajit Patole'. Kept original name -- please verify manually (may be a shared/parent number).</t>
        </r>
      </text>
    </comment>
    <comment ref="E2713" authorId="0" shapeId="0" xr:uid="{DCA94D16-9A98-481C-A61A-654D6ADC25E3}">
      <text>
        <r>
          <rPr>
            <sz val="10"/>
            <rFont val="Arial"/>
            <family val="2"/>
          </rPr>
          <t>Duplicate Mobile Number also found in rows: [2377, 2477]</t>
        </r>
      </text>
    </comment>
    <comment ref="A2714" authorId="0" shapeId="0" xr:uid="{444C72FF-840E-40FD-8CDB-B532D4AA461E}">
      <text>
        <r>
          <rPr>
            <sz val="10"/>
            <rFont val="Arial"/>
            <family val="2"/>
          </rPr>
          <t>Mobile/Email matches a DIFFERENT name in LMS/Main file: 'Ashok Nayak'. Kept original name -- please verify manually (may be a shared/parent number).</t>
        </r>
      </text>
    </comment>
    <comment ref="E2714" authorId="0" shapeId="0" xr:uid="{0ADF7D45-5CE6-4DAB-AF9D-AAFFFD60326E}">
      <text>
        <r>
          <rPr>
            <sz val="10"/>
            <rFont val="Arial"/>
            <family val="2"/>
          </rPr>
          <t>Duplicate Mobile Number also found in rows: [2160, 2206, 2339, 2503, 3353]</t>
        </r>
      </text>
    </comment>
    <comment ref="A2715" authorId="0" shapeId="0" xr:uid="{D03C100A-D09F-45E6-80AB-1539420F0252}">
      <text>
        <r>
          <rPr>
            <sz val="10"/>
            <rFont val="Arial"/>
            <family val="2"/>
          </rPr>
          <t>Mobile/Email matches a DIFFERENT name in LMS/Main file: 'Shubham Rai Rai'. Kept original name -- please verify manually (may be a shared/parent number).</t>
        </r>
      </text>
    </comment>
    <comment ref="E2715" authorId="0" shapeId="0" xr:uid="{42CA4E0B-16E7-4DDD-9999-AD317FE7332A}">
      <text>
        <r>
          <rPr>
            <sz val="10"/>
            <rFont val="Arial"/>
            <family val="2"/>
          </rPr>
          <t>Duplicate Mobile Number also found in rows: [2961, 4702]</t>
        </r>
      </text>
    </comment>
    <comment ref="E2716" authorId="0" shapeId="0" xr:uid="{91808DFC-5928-4F85-923C-9D9813AD0114}">
      <text>
        <r>
          <rPr>
            <sz val="10"/>
            <rFont val="Arial"/>
            <family val="2"/>
          </rPr>
          <t>Duplicate Mobile Number also found in rows: [2748, 2786, 3036, 3047]</t>
        </r>
      </text>
    </comment>
    <comment ref="E2717" authorId="0" shapeId="0" xr:uid="{F4A0D1A5-B0E6-42B7-AD95-BB3B9730009F}">
      <text>
        <r>
          <rPr>
            <sz val="10"/>
            <rFont val="Arial"/>
            <family val="2"/>
          </rPr>
          <t>Duplicate Mobile Number also found in rows: [2686, 2844, 3077, 3601]</t>
        </r>
      </text>
    </comment>
    <comment ref="A2718" authorId="0" shapeId="0" xr:uid="{C8D14821-991D-4D7F-A79B-B40E1F9D118C}">
      <text>
        <r>
          <rPr>
            <sz val="10"/>
            <rFont val="Arial"/>
            <family val="2"/>
          </rPr>
          <t>Mobile/Email matches a DIFFERENT name in LMS/Main file: 'Aman Acharya'. Kept original name -- please verify manually (may be a shared/parent number).</t>
        </r>
      </text>
    </comment>
    <comment ref="E2718" authorId="0" shapeId="0" xr:uid="{756C7914-FB57-4756-A02B-CE905D63AE74}">
      <text>
        <r>
          <rPr>
            <sz val="10"/>
            <rFont val="Arial"/>
            <family val="2"/>
          </rPr>
          <t>Duplicate Mobile Number also found in rows: [2533, 2557, 2845, 3082]</t>
        </r>
      </text>
    </comment>
    <comment ref="E2719" authorId="0" shapeId="0" xr:uid="{A1C7ADED-A7E1-4731-8AC4-35DBFBEE8739}">
      <text>
        <r>
          <rPr>
            <sz val="10"/>
            <rFont val="Arial"/>
            <family val="2"/>
          </rPr>
          <t>Duplicate Mobile Number also found in rows: [2857, 3009]</t>
        </r>
      </text>
    </comment>
    <comment ref="E2720" authorId="0" shapeId="0" xr:uid="{A172B673-3148-4975-BB30-3D46F31A484A}">
      <text>
        <r>
          <rPr>
            <sz val="10"/>
            <rFont val="Arial"/>
            <family val="2"/>
          </rPr>
          <t>Duplicate Mobile Number also found in rows: [2078, 2275, 2414, 2670, 3399]</t>
        </r>
      </text>
    </comment>
    <comment ref="A2721" authorId="0" shapeId="0" xr:uid="{7BFE76D0-8167-4810-9BE6-1272A27C7ADA}">
      <text>
        <r>
          <rPr>
            <sz val="10"/>
            <rFont val="Arial"/>
            <family val="2"/>
          </rPr>
          <t>Mobile/Email matches a DIFFERENT name in LMS/Main file: 'Rama Panda'. Kept original name -- please verify manually (may be a shared/parent number).</t>
        </r>
      </text>
    </comment>
    <comment ref="E2721" authorId="0" shapeId="0" xr:uid="{918E6FD9-A566-4655-A17C-382997760CC3}">
      <text>
        <r>
          <rPr>
            <sz val="10"/>
            <rFont val="Arial"/>
            <family val="2"/>
          </rPr>
          <t>Duplicate Mobile Number also found in rows: [2028, 2057, 2147, 2300, 2427, 2551]</t>
        </r>
      </text>
    </comment>
    <comment ref="A2722" authorId="0" shapeId="0" xr:uid="{13C0A721-6154-4459-BF88-086DD45B8B4B}">
      <text>
        <r>
          <rPr>
            <sz val="10"/>
            <rFont val="Arial"/>
            <family val="2"/>
          </rPr>
          <t>Mobile/Email matches a DIFFERENT name in LMS/Main file: 'Amlan Rout'. Kept original name -- please verify manually (may be a shared/parent number).</t>
        </r>
      </text>
    </comment>
    <comment ref="E2722" authorId="0" shapeId="0" xr:uid="{098651F5-D51C-4FBD-B1E4-8A2AD4D757A3}">
      <text>
        <r>
          <rPr>
            <sz val="10"/>
            <rFont val="Arial"/>
            <family val="2"/>
          </rPr>
          <t>Duplicate Mobile Number also found in rows: [1933, 2150, 2313, 2455]</t>
        </r>
      </text>
    </comment>
    <comment ref="E2723" authorId="0" shapeId="0" xr:uid="{F99B8BD2-EDB8-4F01-AEE1-9F50CDF8BAC8}">
      <text>
        <r>
          <rPr>
            <sz val="10"/>
            <rFont val="Arial"/>
            <family val="2"/>
          </rPr>
          <t>Duplicate Mobile Number also found in rows: [2337, 2434, 2595, 2871]</t>
        </r>
      </text>
    </comment>
    <comment ref="E2724" authorId="0" shapeId="0" xr:uid="{AAFF9F7F-F184-46DD-A06D-1049989CD303}">
      <text>
        <r>
          <rPr>
            <sz val="10"/>
            <rFont val="Arial"/>
            <family val="2"/>
          </rPr>
          <t>Duplicate Mobile Number also found in rows: [2145, 2359]</t>
        </r>
      </text>
    </comment>
    <comment ref="E2725" authorId="0" shapeId="0" xr:uid="{582C173D-26D5-4431-8E9B-047653BBB4D7}">
      <text>
        <r>
          <rPr>
            <sz val="10"/>
            <rFont val="Arial"/>
            <family val="2"/>
          </rPr>
          <t>Duplicate Mobile Number also found in rows: [2939, 3024]</t>
        </r>
      </text>
    </comment>
    <comment ref="E2726" authorId="0" shapeId="0" xr:uid="{921DA4A7-F823-40DA-850A-285A007EBF00}">
      <text>
        <r>
          <rPr>
            <sz val="10"/>
            <rFont val="Arial"/>
            <family val="2"/>
          </rPr>
          <t>Duplicate Mobile Number also found in rows: [2228, 2262, 2411, 2549]</t>
        </r>
      </text>
    </comment>
    <comment ref="E2727" authorId="0" shapeId="0" xr:uid="{70DEC609-796B-4936-AA2E-277B6E0134FC}">
      <text>
        <r>
          <rPr>
            <sz val="10"/>
            <rFont val="Arial"/>
            <family val="2"/>
          </rPr>
          <t>Duplicate Mobile Number also found in rows: [2090, 2327, 2349, 2403]</t>
        </r>
      </text>
    </comment>
    <comment ref="E2730" authorId="0" shapeId="0" xr:uid="{315E2510-B3A2-4ED5-B96C-39BFFBE1317B}">
      <text>
        <r>
          <rPr>
            <sz val="10"/>
            <rFont val="Arial"/>
            <family val="2"/>
          </rPr>
          <t>Duplicate Mobile Number also found in rows: [2614, 2647, 2749, 2777, 2794, 2923]</t>
        </r>
      </text>
    </comment>
    <comment ref="E2731" authorId="0" shapeId="0" xr:uid="{1D593308-5675-433A-94F6-D3FDC0F1BB3B}">
      <text>
        <r>
          <rPr>
            <sz val="10"/>
            <rFont val="Arial"/>
            <family val="2"/>
          </rPr>
          <t>Duplicate Mobile Number also found in rows: [2109, 2216, 2322, 2497, 2965]</t>
        </r>
      </text>
    </comment>
    <comment ref="E2732" authorId="0" shapeId="0" xr:uid="{6F55022D-91F0-451B-B5AC-4F2D4883A43B}">
      <text>
        <r>
          <rPr>
            <sz val="10"/>
            <rFont val="Arial"/>
            <family val="2"/>
          </rPr>
          <t>Duplicate Mobile Number also found in rows: [2700, 2820, 3172, 3500, 3583, 3710, 5485]</t>
        </r>
      </text>
    </comment>
    <comment ref="E2733" authorId="0" shapeId="0" xr:uid="{35622093-F95C-4368-9970-9922FE3EE8DC}">
      <text>
        <r>
          <rPr>
            <sz val="10"/>
            <rFont val="Arial"/>
            <family val="2"/>
          </rPr>
          <t>Duplicate Mobile Number also found in rows: [2218, 2430, 2580, 3279]</t>
        </r>
      </text>
    </comment>
    <comment ref="E2734" authorId="0" shapeId="0" xr:uid="{AF6381B2-51A8-4C64-9B7B-00D15A72742B}">
      <text>
        <r>
          <rPr>
            <sz val="10"/>
            <rFont val="Arial"/>
            <family val="2"/>
          </rPr>
          <t>Duplicate Mobile Number also found in rows: [2694, 2758, 3152, 3178]</t>
        </r>
      </text>
    </comment>
    <comment ref="E2735" authorId="0" shapeId="0" xr:uid="{DC91F520-76DB-4E35-8263-3A4DE6486EED}">
      <text>
        <r>
          <rPr>
            <sz val="10"/>
            <rFont val="Arial"/>
            <family val="2"/>
          </rPr>
          <t>Duplicate Mobile Number also found in rows: [2219, 2293, 2444, 2586]</t>
        </r>
      </text>
    </comment>
    <comment ref="E2737" authorId="0" shapeId="0" xr:uid="{B7AE1DA1-F8A1-4254-B423-0884A2D8F2BC}">
      <text>
        <r>
          <rPr>
            <sz val="10"/>
            <rFont val="Arial"/>
            <family val="2"/>
          </rPr>
          <t>Duplicate Mobile Number also found in rows: [2768, 2966, 3103, 3230, 3381]</t>
        </r>
      </text>
    </comment>
    <comment ref="E2738" authorId="0" shapeId="0" xr:uid="{46CC282C-08D8-440D-847D-A71C6782A973}">
      <text>
        <r>
          <rPr>
            <sz val="10"/>
            <rFont val="Arial"/>
            <family val="2"/>
          </rPr>
          <t>Duplicate Mobile Number also found in rows: [2788, 2933, 3093, 3257]</t>
        </r>
      </text>
    </comment>
    <comment ref="E2739" authorId="0" shapeId="0" xr:uid="{17631D0E-FC81-4087-AC69-E4E52FE9021E}">
      <text>
        <r>
          <rPr>
            <sz val="10"/>
            <rFont val="Arial"/>
            <family val="2"/>
          </rPr>
          <t>Duplicate Mobile Number also found in rows: [2784, 2922, 3100]</t>
        </r>
      </text>
    </comment>
    <comment ref="E2740" authorId="0" shapeId="0" xr:uid="{AA138BE4-0D2E-4AD9-874C-FAFE934AB05A}">
      <text>
        <r>
          <rPr>
            <sz val="10"/>
            <rFont val="Arial"/>
            <family val="2"/>
          </rPr>
          <t>Duplicate Mobile Number also found in rows: [2724, 2786, 3036, 3047]</t>
        </r>
      </text>
    </comment>
    <comment ref="E2741" authorId="0" shapeId="0" xr:uid="{5AB0FC30-9344-4AE9-AF8D-7D47A1467B04}">
      <text>
        <r>
          <rPr>
            <sz val="10"/>
            <rFont val="Arial"/>
            <family val="2"/>
          </rPr>
          <t>Duplicate Mobile Number also found in rows: [2614, 2647, 2738, 2777, 2794, 2923]</t>
        </r>
      </text>
    </comment>
    <comment ref="A2742" authorId="0" shapeId="0" xr:uid="{512D8213-82D4-4456-B2D7-51D4C5172D2F}">
      <text>
        <r>
          <rPr>
            <sz val="10"/>
            <rFont val="Arial"/>
            <family val="2"/>
          </rPr>
          <t>Mobile/Email matches a DIFFERENT name in LMS/Main file: 'Tanu .'. Kept original name -- please verify manually (may be a shared/parent number).</t>
        </r>
      </text>
    </comment>
    <comment ref="E2742" authorId="0" shapeId="0" xr:uid="{C1201C73-F2B0-4197-8EE9-4C4896FBEE59}">
      <text>
        <r>
          <rPr>
            <sz val="10"/>
            <rFont val="Arial"/>
            <family val="2"/>
          </rPr>
          <t>Duplicate Mobile Number also found in rows: [2211, 2318, 2456, 2606, 2888, 3068]</t>
        </r>
      </text>
    </comment>
    <comment ref="A2743" authorId="0" shapeId="0" xr:uid="{672EAF8A-3AA7-4077-9674-E1C14B3DC8BE}">
      <text>
        <r>
          <rPr>
            <sz val="10"/>
            <rFont val="Arial"/>
            <family val="2"/>
          </rPr>
          <t>Mobile/Email matches a DIFFERENT name in LMS/Main file: 'Minerva Kaverichetty'. Kept original name -- please verify manually (may be a shared/parent number).</t>
        </r>
      </text>
    </comment>
    <comment ref="E2743" authorId="0" shapeId="0" xr:uid="{BB7CF33C-16B1-4189-BA5D-5B5E66C0197A}">
      <text>
        <r>
          <rPr>
            <sz val="10"/>
            <rFont val="Arial"/>
            <family val="2"/>
          </rPr>
          <t>Duplicate Mobile Number also found in rows: [2695, 2884, 3030, 3206]</t>
        </r>
      </text>
    </comment>
    <comment ref="A2744" authorId="0" shapeId="0" xr:uid="{9E701CDD-99B9-4494-98F6-ACD1765737B7}">
      <text>
        <r>
          <rPr>
            <sz val="10"/>
            <rFont val="Arial"/>
            <family val="2"/>
          </rPr>
          <t>Mobile/Email matches a DIFFERENT name in LMS/Main file: 'Vidhi Tawani'. Kept original name -- please verify manually (may be a shared/parent number).</t>
        </r>
      </text>
    </comment>
    <comment ref="E2744" authorId="0" shapeId="0" xr:uid="{B77CF3C4-9BA3-4EE2-AC73-5370A4147E75}">
      <text>
        <r>
          <rPr>
            <sz val="10"/>
            <rFont val="Arial"/>
            <family val="2"/>
          </rPr>
          <t>Duplicate Mobile Number also found in rows: [2495, 2684, 2974]</t>
        </r>
      </text>
    </comment>
    <comment ref="E2745" authorId="0" shapeId="0" xr:uid="{76A5B1CC-C9FD-40E9-AD4C-C5F8D13407AE}">
      <text>
        <r>
          <rPr>
            <sz val="10"/>
            <rFont val="Arial"/>
            <family val="2"/>
          </rPr>
          <t>Duplicate Mobile Number also found in rows: [2061, 2282, 2421, 2565, 3022, 3323]</t>
        </r>
      </text>
    </comment>
    <comment ref="E2746" authorId="0" shapeId="0" xr:uid="{670A14D6-38B2-4EE2-BCE7-A1B7FF292170}">
      <text>
        <r>
          <rPr>
            <sz val="10"/>
            <rFont val="Arial"/>
            <family val="2"/>
          </rPr>
          <t>Duplicate Mobile Number also found in rows: [2003, 2055]</t>
        </r>
      </text>
    </comment>
    <comment ref="A2747" authorId="0" shapeId="0" xr:uid="{5A13F0DD-FDEE-413F-8A18-E0DD37C551AC}">
      <text>
        <r>
          <rPr>
            <sz val="10"/>
            <rFont val="Arial"/>
            <family val="2"/>
          </rPr>
          <t>Mobile/Email matches a DIFFERENT name in LMS/Main file: 'Sonit Jena'. Kept original name -- please verify manually (may be a shared/parent number).</t>
        </r>
      </text>
    </comment>
    <comment ref="E2747" authorId="0" shapeId="0" xr:uid="{93D05829-C71F-4AA2-B155-F5E90F969E2C}">
      <text>
        <r>
          <rPr>
            <sz val="10"/>
            <rFont val="Arial"/>
            <family val="2"/>
          </rPr>
          <t>Duplicate Mobile Number also found in rows: [2800, 2815, 2915, 2938, 3095, 3234, 3315]</t>
        </r>
      </text>
    </comment>
    <comment ref="A2749" authorId="0" shapeId="0" xr:uid="{6DEBAA6E-B05D-4D92-8203-0D469348A765}">
      <text>
        <r>
          <rPr>
            <sz val="10"/>
            <rFont val="Arial"/>
            <family val="2"/>
          </rPr>
          <t>Mobile/Email matches a DIFFERENT name in LMS/Main file: 'Rakesh Rakesh'. Kept original name -- please verify manually (may be a shared/parent number).</t>
        </r>
      </text>
    </comment>
    <comment ref="E2749" authorId="0" shapeId="0" xr:uid="{95B5D541-B13D-4088-B57C-0D84D61B78AB}">
      <text>
        <r>
          <rPr>
            <sz val="10"/>
            <rFont val="Arial"/>
            <family val="2"/>
          </rPr>
          <t>Duplicate Mobile Number also found in rows: [2763, 2930, 3107, 3159]</t>
        </r>
      </text>
    </comment>
    <comment ref="E2750" authorId="0" shapeId="0" xr:uid="{1ADDDC33-1796-43BB-A750-AEF2AC4F430F}">
      <text>
        <r>
          <rPr>
            <sz val="10"/>
            <rFont val="Arial"/>
            <family val="2"/>
          </rPr>
          <t>Duplicate Mobile Number also found in rows: [2694, 2742, 3152, 3178]</t>
        </r>
      </text>
    </comment>
    <comment ref="A2751" authorId="0" shapeId="0" xr:uid="{EAD74E6F-0851-44B9-A4B1-43F079010715}">
      <text>
        <r>
          <rPr>
            <sz val="10"/>
            <rFont val="Arial"/>
            <family val="2"/>
          </rPr>
          <t>Mobile/Email matches a DIFFERENT name in LMS/Main file: 'Srikanta Sahoo'. Kept original name -- please verify manually (may be a shared/parent number).</t>
        </r>
      </text>
    </comment>
    <comment ref="E2751" authorId="0" shapeId="0" xr:uid="{7F62AC4B-59C8-4ABC-9A93-39BFA5F8097B}">
      <text>
        <r>
          <rPr>
            <sz val="10"/>
            <rFont val="Arial"/>
            <family val="2"/>
          </rPr>
          <t>Duplicate Mobile Number also found in rows: [2419, 2453, 2579, 2937]</t>
        </r>
      </text>
    </comment>
    <comment ref="A2752" authorId="0" shapeId="0" xr:uid="{0200D123-89EB-439A-8294-2783F65F167D}">
      <text>
        <r>
          <rPr>
            <sz val="10"/>
            <rFont val="Arial"/>
            <family val="2"/>
          </rPr>
          <t>Mobile/Email matches a DIFFERENT name in LMS/Main file: 'Gopinath Chennaiyan'. Kept original name -- please verify manually (may be a shared/parent number).</t>
        </r>
      </text>
    </comment>
    <comment ref="E2752" authorId="0" shapeId="0" xr:uid="{FD840687-A503-4F20-B8E0-E69FF6B04665}">
      <text>
        <r>
          <rPr>
            <sz val="10"/>
            <rFont val="Arial"/>
            <family val="2"/>
          </rPr>
          <t>Duplicate Mobile Number also found in rows: [2701, 2765, 3984, 5398, 5422, 5670]</t>
        </r>
      </text>
    </comment>
    <comment ref="A2753" authorId="0" shapeId="0" xr:uid="{7F16CE26-011F-4F48-BFE4-FE619394AFF3}">
      <text>
        <r>
          <rPr>
            <sz val="10"/>
            <rFont val="Arial"/>
            <family val="2"/>
          </rPr>
          <t>Mobile/Email matches a DIFFERENT name in LMS/Main file: 'Sourav Nayak'. Kept original name -- please verify manually (may be a shared/parent number).</t>
        </r>
      </text>
    </comment>
    <comment ref="E2753" authorId="0" shapeId="0" xr:uid="{B34A8C2E-F2A3-4391-8AC9-D61077ADC62A}">
      <text>
        <r>
          <rPr>
            <sz val="10"/>
            <rFont val="Arial"/>
            <family val="2"/>
          </rPr>
          <t>Duplicate Mobile Number also found in rows: [2060, 2141, 2489, 2705]</t>
        </r>
      </text>
    </comment>
    <comment ref="E2754" authorId="0" shapeId="0" xr:uid="{332F48AB-76D1-4C1B-AD4F-C2B4C47FDC2E}">
      <text>
        <r>
          <rPr>
            <sz val="10"/>
            <rFont val="Arial"/>
            <family val="2"/>
          </rPr>
          <t>Duplicate Mobile Number also found in rows: [2510, 2578, 2591, 2807, 2813]</t>
        </r>
      </text>
    </comment>
    <comment ref="A2755" authorId="0" shapeId="0" xr:uid="{E2E05FC8-1384-4117-ADE1-EEF41F6FF9C7}">
      <text>
        <r>
          <rPr>
            <sz val="10"/>
            <rFont val="Arial"/>
            <family val="2"/>
          </rPr>
          <t>Mobile/Email matches a DIFFERENT name in LMS/Main file: 'Rakesh Rakesh'. Kept original name -- please verify manually (may be a shared/parent number).</t>
        </r>
      </text>
    </comment>
    <comment ref="E2755" authorId="0" shapeId="0" xr:uid="{AA93FA8A-9088-4191-B060-663C94E48164}">
      <text>
        <r>
          <rPr>
            <sz val="10"/>
            <rFont val="Arial"/>
            <family val="2"/>
          </rPr>
          <t>Duplicate Mobile Number also found in rows: [2757, 2930, 3107, 3159]</t>
        </r>
      </text>
    </comment>
    <comment ref="E2756" authorId="0" shapeId="0" xr:uid="{C7B95584-17E7-4C10-8FA8-211BC3E9E1E3}">
      <text>
        <r>
          <rPr>
            <sz val="10"/>
            <rFont val="Arial"/>
            <family val="2"/>
          </rPr>
          <t>Duplicate Mobile Number also found in rows: [2628, 2904, 3085, 3245]</t>
        </r>
      </text>
    </comment>
    <comment ref="A2757" authorId="0" shapeId="0" xr:uid="{E099C29E-BD5D-4FAC-81D4-C935BCBB23EA}">
      <text>
        <r>
          <rPr>
            <sz val="10"/>
            <rFont val="Arial"/>
            <family val="2"/>
          </rPr>
          <t>Mobile/Email matches a DIFFERENT name in LMS/Main file: 'Gopinath Chennaiyan'. Kept original name -- please verify manually (may be a shared/parent number).</t>
        </r>
      </text>
    </comment>
    <comment ref="E2757" authorId="0" shapeId="0" xr:uid="{5B29F93E-E18A-42C1-B571-2144A3A76D9C}">
      <text>
        <r>
          <rPr>
            <sz val="10"/>
            <rFont val="Arial"/>
            <family val="2"/>
          </rPr>
          <t>Duplicate Mobile Number also found in rows: [2701, 2760, 3984, 5398, 5422, 5670]</t>
        </r>
      </text>
    </comment>
    <comment ref="E2758" authorId="0" shapeId="0" xr:uid="{E870E79E-B631-4C77-9367-7AE6FBD5EA34}">
      <text>
        <r>
          <rPr>
            <sz val="10"/>
            <rFont val="Arial"/>
            <family val="2"/>
          </rPr>
          <t>Duplicate Mobile Number also found in rows: [2446, 2465, 2528, 2622, 2945, 3141, 3316]</t>
        </r>
      </text>
    </comment>
    <comment ref="E2759" authorId="0" shapeId="0" xr:uid="{884FA4BE-B448-48DD-83FC-229DC351797D}">
      <text>
        <r>
          <rPr>
            <sz val="10"/>
            <rFont val="Arial"/>
            <family val="2"/>
          </rPr>
          <t>Duplicate Mobile Number also found in rows: [2673, 2935, 3023, 3117]</t>
        </r>
      </text>
    </comment>
    <comment ref="E2760" authorId="0" shapeId="0" xr:uid="{D11E5314-58FC-4110-9216-CBD0511FF21B}">
      <text>
        <r>
          <rPr>
            <sz val="10"/>
            <rFont val="Arial"/>
            <family val="2"/>
          </rPr>
          <t>Duplicate Mobile Number also found in rows: [2745, 2966, 3103, 3230, 3381]</t>
        </r>
      </text>
    </comment>
    <comment ref="A2761" authorId="0" shapeId="0" xr:uid="{6B1507AC-8229-443C-AD7F-F998628FADEC}">
      <text>
        <r>
          <rPr>
            <sz val="10"/>
            <rFont val="Arial"/>
            <family val="2"/>
          </rPr>
          <t>Mobile/Email matches a DIFFERENT name in LMS/Main file: 'Prashant Soni'. Kept original name -- please verify manually (may be a shared/parent number).</t>
        </r>
      </text>
    </comment>
    <comment ref="E2761" authorId="0" shapeId="0" xr:uid="{CAF71A3B-13B6-4E29-95BC-1EA51154FCBB}">
      <text>
        <r>
          <rPr>
            <sz val="10"/>
            <rFont val="Arial"/>
            <family val="2"/>
          </rPr>
          <t>Duplicate Mobile Number also found in rows: [1938, 2103, 2163, 2384, 3574, 3802]</t>
        </r>
      </text>
    </comment>
    <comment ref="A2762" authorId="0" shapeId="0" xr:uid="{81827970-84B5-4BA4-9FA1-F76273759814}">
      <text>
        <r>
          <rPr>
            <sz val="10"/>
            <rFont val="Arial"/>
            <family val="2"/>
          </rPr>
          <t>Mobile/Email matches a DIFFERENT name in LMS/Main file: 'Rashmita Bisoe'. Kept original name -- please verify manually (may be a shared/parent number).</t>
        </r>
      </text>
    </comment>
    <comment ref="E2762" authorId="0" shapeId="0" xr:uid="{85C9AA41-8FC4-42A8-A1F7-F629CA24ABBA}">
      <text>
        <r>
          <rPr>
            <sz val="10"/>
            <rFont val="Arial"/>
            <family val="2"/>
          </rPr>
          <t>Duplicate Mobile Number also found in rows: [2540, 2634, 2906, 3181, 3332, 3496, 3619]</t>
        </r>
      </text>
    </comment>
    <comment ref="E2763" authorId="0" shapeId="0" xr:uid="{E9260003-9B4E-42E7-B8B9-D35144F968E2}">
      <text>
        <r>
          <rPr>
            <sz val="10"/>
            <rFont val="Arial"/>
            <family val="2"/>
          </rPr>
          <t>Duplicate Mobile Number also found in rows: [2541, 2633, 2907, 3182, 3333, 3497, 3620, 3775]</t>
        </r>
      </text>
    </comment>
    <comment ref="A2764" authorId="0" shapeId="0" xr:uid="{4BE19E74-6B85-4023-9F87-83869A3EB9A1}">
      <text>
        <r>
          <rPr>
            <sz val="10"/>
            <rFont val="Arial"/>
            <family val="2"/>
          </rPr>
          <t>Mobile/Email matches a DIFFERENT name in LMS/Main file: 'Siddharth Prusty'. Kept original name -- please verify manually (may be a shared/parent number).</t>
        </r>
      </text>
    </comment>
    <comment ref="E2764" authorId="0" shapeId="0" xr:uid="{30542BE7-04A0-4719-AAD3-A2D19556A079}">
      <text>
        <r>
          <rPr>
            <sz val="10"/>
            <rFont val="Arial"/>
            <family val="2"/>
          </rPr>
          <t>Duplicate Mobile Number also found in rows: [2711, 2931, 3035, 3210]</t>
        </r>
      </text>
    </comment>
    <comment ref="A2765" authorId="0" shapeId="0" xr:uid="{9F05A712-5A4A-4629-AE5D-32B012DCEDAE}">
      <text>
        <r>
          <rPr>
            <sz val="10"/>
            <rFont val="Arial"/>
            <family val="2"/>
          </rPr>
          <t>Mobile/Email matches a DIFFERENT name in LMS/Main file: 'Satya Swain'. Kept original name -- please verify manually (may be a shared/parent number).</t>
        </r>
      </text>
    </comment>
    <comment ref="E2765" authorId="0" shapeId="0" xr:uid="{0A57BA4A-284F-4351-A755-7528E1DB9E83}">
      <text>
        <r>
          <rPr>
            <sz val="10"/>
            <rFont val="Arial"/>
            <family val="2"/>
          </rPr>
          <t>Duplicate Mobile Number also found in rows: [2283, 2577]</t>
        </r>
      </text>
    </comment>
    <comment ref="E2766" authorId="0" shapeId="0" xr:uid="{DB731154-CEC1-427A-BFCB-9EDB4CE0CA68}">
      <text>
        <r>
          <rPr>
            <sz val="10"/>
            <rFont val="Arial"/>
            <family val="2"/>
          </rPr>
          <t>Duplicate Mobile Number also found in rows: [2785, 2950, 3097, 3098, 3258, 3269, 3448]</t>
        </r>
      </text>
    </comment>
    <comment ref="E2767" authorId="0" shapeId="0" xr:uid="{B1EA20BA-13C7-4D32-B781-056072FCF37C}">
      <text>
        <r>
          <rPr>
            <sz val="10"/>
            <rFont val="Arial"/>
            <family val="2"/>
          </rPr>
          <t>Duplicate Mobile Number also found in rows: [2866, 3260, 3485, 3750, 4365]</t>
        </r>
      </text>
    </comment>
    <comment ref="E2768" authorId="0" shapeId="0" xr:uid="{AA5366CC-1F5D-4B93-8378-F112F1965E53}">
      <text>
        <r>
          <rPr>
            <sz val="10"/>
            <rFont val="Arial"/>
            <family val="2"/>
          </rPr>
          <t>Duplicate Mobile Number also found in rows: [2155, 2413, 2958, 3532, 3737]</t>
        </r>
      </text>
    </comment>
    <comment ref="E2769" authorId="0" shapeId="0" xr:uid="{C0D2654B-DF97-4905-AA89-4B2990EAC07C}">
      <text>
        <r>
          <rPr>
            <sz val="10"/>
            <rFont val="Arial"/>
            <family val="2"/>
          </rPr>
          <t>Duplicate Mobile Number also found in rows: [2614, 2647, 2738, 2749, 2794, 2923]</t>
        </r>
      </text>
    </comment>
    <comment ref="E2770" authorId="0" shapeId="0" xr:uid="{99C51BC6-D366-433A-BA76-F80820891C85}">
      <text>
        <r>
          <rPr>
            <sz val="10"/>
            <rFont val="Arial"/>
            <family val="2"/>
          </rPr>
          <t>Duplicate Mobile Number also found in rows: [2484, 2501, 2790]</t>
        </r>
      </text>
    </comment>
    <comment ref="E2771" authorId="0" shapeId="0" xr:uid="{5B271FEB-68FC-4304-B90C-CD1F35F99549}">
      <text>
        <r>
          <rPr>
            <sz val="10"/>
            <rFont val="Arial"/>
            <family val="2"/>
          </rPr>
          <t>Duplicate Mobile Number also found in rows: [2601, 2637, 2934, 3067, 3226, 3346]</t>
        </r>
      </text>
    </comment>
    <comment ref="E2772" authorId="0" shapeId="0" xr:uid="{F4741E4C-5C65-46D9-94C6-A1C33C8A79B3}">
      <text>
        <r>
          <rPr>
            <sz val="10"/>
            <rFont val="Arial"/>
            <family val="2"/>
          </rPr>
          <t>Duplicate Mobile Number also found in rows: [2584, 2914, 3084]</t>
        </r>
      </text>
    </comment>
    <comment ref="E2773" authorId="0" shapeId="0" xr:uid="{4CE5349E-1107-4AB7-ABA9-CAF854C96727}">
      <text>
        <r>
          <rPr>
            <sz val="10"/>
            <rFont val="Arial"/>
            <family val="2"/>
          </rPr>
          <t>Duplicate Mobile Number also found in rows: [2537, 2609, 2660, 2792, 3043]</t>
        </r>
      </text>
    </comment>
    <comment ref="E2774" authorId="0" shapeId="0" xr:uid="{528B25FF-0A62-40BB-A800-6C88F51542FB}">
      <text>
        <r>
          <rPr>
            <sz val="10"/>
            <rFont val="Arial"/>
            <family val="2"/>
          </rPr>
          <t>Duplicate Mobile Number also found in rows: [2183, 2330, 2450, 2605, 3498]</t>
        </r>
      </text>
    </comment>
    <comment ref="E2775" authorId="0" shapeId="0" xr:uid="{93169245-790E-44D9-82AC-77BFDB521A59}">
      <text>
        <r>
          <rPr>
            <sz val="10"/>
            <rFont val="Arial"/>
            <family val="2"/>
          </rPr>
          <t>Duplicate Mobile Number also found in rows: [2491, 2644, 2838]</t>
        </r>
      </text>
    </comment>
    <comment ref="E2776" authorId="0" shapeId="0" xr:uid="{AC58695A-5FB7-4150-A45E-4BAFAB5ED2A4}">
      <text>
        <r>
          <rPr>
            <sz val="10"/>
            <rFont val="Arial"/>
            <family val="2"/>
          </rPr>
          <t>Duplicate Mobile Number also found in rows: [2747, 2922, 3100]</t>
        </r>
      </text>
    </comment>
    <comment ref="E2777" authorId="0" shapeId="0" xr:uid="{34417BDB-71EA-406F-9DDB-32656065DA1F}">
      <text>
        <r>
          <rPr>
            <sz val="10"/>
            <rFont val="Arial"/>
            <family val="2"/>
          </rPr>
          <t>Duplicate Mobile Number also found in rows: [2774, 2950, 3097, 3098, 3258, 3269, 3448]</t>
        </r>
      </text>
    </comment>
    <comment ref="E2778" authorId="0" shapeId="0" xr:uid="{91A8203C-91FD-4425-855A-080F2A23210C}">
      <text>
        <r>
          <rPr>
            <sz val="10"/>
            <rFont val="Arial"/>
            <family val="2"/>
          </rPr>
          <t>Duplicate Mobile Number also found in rows: [2724, 2748, 3036, 3047]</t>
        </r>
      </text>
    </comment>
    <comment ref="E2779" authorId="0" shapeId="0" xr:uid="{0A87F0A8-D3DE-4510-A9F1-D0EEECC85B0B}">
      <text>
        <r>
          <rPr>
            <sz val="10"/>
            <rFont val="Arial"/>
            <family val="2"/>
          </rPr>
          <t>Duplicate Mobile Number also found in rows: [2618, 2636, 2936]</t>
        </r>
      </text>
    </comment>
    <comment ref="E2780" authorId="0" shapeId="0" xr:uid="{F1DA4DB3-E710-4AE0-8964-DC830EE87456}">
      <text>
        <r>
          <rPr>
            <sz val="10"/>
            <rFont val="Arial"/>
            <family val="2"/>
          </rPr>
          <t>Duplicate Mobile Number also found in rows: [2746, 2933, 3093, 3257]</t>
        </r>
      </text>
    </comment>
    <comment ref="A2781" authorId="0" shapeId="0" xr:uid="{D674DECF-3C27-4643-B7CC-048553FC9602}">
      <text>
        <r>
          <rPr>
            <sz val="10"/>
            <rFont val="Arial"/>
            <family val="2"/>
          </rPr>
          <t>Mobile/Email matches a DIFFERENT name in LMS/Main file: 'Aneesh Idupulapaati'. Kept original name -- please verify manually (may be a shared/parent number).</t>
        </r>
      </text>
    </comment>
    <comment ref="E2781" authorId="0" shapeId="0" xr:uid="{50FC595C-F35F-4594-AD56-6DDA12345476}">
      <text>
        <r>
          <rPr>
            <sz val="10"/>
            <rFont val="Arial"/>
            <family val="2"/>
          </rPr>
          <t>Duplicate Mobile Number also found in rows: [2258, 2338, 2393, 2597, 3042, 3350]</t>
        </r>
      </text>
    </comment>
    <comment ref="E2782" authorId="0" shapeId="0" xr:uid="{9E16EE91-9730-429B-8D0A-E3F6230B1E50}">
      <text>
        <r>
          <rPr>
            <sz val="10"/>
            <rFont val="Arial"/>
            <family val="2"/>
          </rPr>
          <t>Duplicate Mobile Number also found in rows: [2484, 2501, 2778]</t>
        </r>
      </text>
    </comment>
    <comment ref="E2783" authorId="0" shapeId="0" xr:uid="{A776532E-A34C-4A49-B4BB-14B7EBDDF160}">
      <text>
        <r>
          <rPr>
            <sz val="10"/>
            <rFont val="Arial"/>
            <family val="2"/>
          </rPr>
          <t>Duplicate Mobile Number also found in rows: [2475, 2511, 2513, 2536]</t>
        </r>
      </text>
    </comment>
    <comment ref="E2784" authorId="0" shapeId="0" xr:uid="{CA2F49A2-644B-49A2-A6B9-7304431EF7D3}">
      <text>
        <r>
          <rPr>
            <sz val="10"/>
            <rFont val="Arial"/>
            <family val="2"/>
          </rPr>
          <t>Duplicate Mobile Number also found in rows: [2537, 2609, 2660, 2781, 3043]</t>
        </r>
      </text>
    </comment>
    <comment ref="E2785" authorId="0" shapeId="0" xr:uid="{1EFB91BF-ED57-4981-B39E-17F9BBE13D7D}">
      <text>
        <r>
          <rPr>
            <sz val="10"/>
            <rFont val="Arial"/>
            <family val="2"/>
          </rPr>
          <t>Duplicate Mobile Number also found in rows: [2492, 2532, 2678, 2956, 3280]</t>
        </r>
      </text>
    </comment>
    <comment ref="E2786" authorId="0" shapeId="0" xr:uid="{BBCD3255-A8F7-49D1-AECE-DB0904E34FC2}">
      <text>
        <r>
          <rPr>
            <sz val="10"/>
            <rFont val="Arial"/>
            <family val="2"/>
          </rPr>
          <t>Duplicate Mobile Number also found in rows: [2614, 2647, 2738, 2749, 2777, 2923]</t>
        </r>
      </text>
    </comment>
    <comment ref="A2787" authorId="0" shapeId="0" xr:uid="{6630FF0F-0504-4030-8251-7D49C4955C70}">
      <text>
        <r>
          <rPr>
            <sz val="10"/>
            <rFont val="Arial"/>
            <family val="2"/>
          </rPr>
          <t>Mobile/Email matches a DIFFERENT name in LMS/Main file: 'Karthik M'. Kept original name -- please verify manually (may be a shared/parent number).</t>
        </r>
      </text>
    </comment>
    <comment ref="E2787" authorId="0" shapeId="0" xr:uid="{ED5488BB-2F60-4D82-86D8-E393A90301C3}">
      <text>
        <r>
          <rPr>
            <sz val="10"/>
            <rFont val="Arial"/>
            <family val="2"/>
          </rPr>
          <t>Duplicate Mobile Number also found in rows: [2448, 2459, 2523, 2624]</t>
        </r>
      </text>
    </comment>
    <comment ref="E2788" authorId="0" shapeId="0" xr:uid="{096308CB-48BE-49D0-8C5D-6A5DA4CC2EA1}">
      <text>
        <r>
          <rPr>
            <sz val="10"/>
            <rFont val="Arial"/>
            <family val="2"/>
          </rPr>
          <t>Duplicate Mobile Number also found in rows: [2611, 2646, 2946]</t>
        </r>
      </text>
    </comment>
    <comment ref="E2789" authorId="0" shapeId="0" xr:uid="{69828289-AEF3-45BD-A372-F17723FAC756}">
      <text>
        <r>
          <rPr>
            <sz val="10"/>
            <rFont val="Arial"/>
            <family val="2"/>
          </rPr>
          <t>Duplicate Mobile Number also found in rows: [2482, 2652]</t>
        </r>
      </text>
    </comment>
    <comment ref="E2790" authorId="0" shapeId="0" xr:uid="{6B96B585-E5ED-4A4C-846E-E16631722EA8}">
      <text>
        <r>
          <rPr>
            <sz val="10"/>
            <rFont val="Arial"/>
            <family val="2"/>
          </rPr>
          <t>Duplicate Mobile Number also found in rows: [2232, 2436, 2648, 2919, 3034, 3509]</t>
        </r>
      </text>
    </comment>
    <comment ref="A2791" authorId="0" shapeId="0" xr:uid="{3EDD78BC-A766-4539-8F60-B2412CFA2FF0}">
      <text>
        <r>
          <rPr>
            <sz val="10"/>
            <rFont val="Arial"/>
            <family val="2"/>
          </rPr>
          <t>Mobile/Email matches a DIFFERENT name in LMS/Main file: 'Dharmesh Panda'. Kept original name -- please verify manually (may be a shared/parent number).</t>
        </r>
      </text>
    </comment>
    <comment ref="E2791" authorId="0" shapeId="0" xr:uid="{8E8A4AF5-7496-4B93-A152-0ABEC96980A1}">
      <text>
        <r>
          <rPr>
            <sz val="10"/>
            <rFont val="Arial"/>
            <family val="2"/>
          </rPr>
          <t>Duplicate Mobile Number also found in rows: [2382]</t>
        </r>
      </text>
    </comment>
    <comment ref="A2792" authorId="0" shapeId="0" xr:uid="{94A71C38-629F-4805-BF6E-99CB83861AE8}">
      <text>
        <r>
          <rPr>
            <sz val="10"/>
            <rFont val="Arial"/>
            <family val="2"/>
          </rPr>
          <t>Mobile/Email matches a DIFFERENT name in LMS/Main file: 'Sonit Jena'. Kept original name -- please verify manually (may be a shared/parent number).</t>
        </r>
      </text>
    </comment>
    <comment ref="E2792" authorId="0" shapeId="0" xr:uid="{C66CDFB2-116F-4163-87EE-8EA57DC61FDF}">
      <text>
        <r>
          <rPr>
            <sz val="10"/>
            <rFont val="Arial"/>
            <family val="2"/>
          </rPr>
          <t>Duplicate Mobile Number also found in rows: [2755, 2815, 2915, 2938, 3095, 3234, 3315]</t>
        </r>
      </text>
    </comment>
    <comment ref="A2793" authorId="0" shapeId="0" xr:uid="{EA81B899-16C7-446D-A739-87D92635BB52}">
      <text>
        <r>
          <rPr>
            <sz val="10"/>
            <rFont val="Arial"/>
            <family val="2"/>
          </rPr>
          <t>Mobile/Email matches a DIFFERENT name in LMS/Main file: 'Arun Mohanty'. Kept original name -- please verify manually (may be a shared/parent number).</t>
        </r>
      </text>
    </comment>
    <comment ref="E2794" authorId="0" shapeId="0" xr:uid="{B85D2750-3B54-4F68-B44F-E8740F8136DA}">
      <text>
        <r>
          <rPr>
            <sz val="10"/>
            <rFont val="Arial"/>
            <family val="2"/>
          </rPr>
          <t>Duplicate Mobile Number also found in rows: [2585]</t>
        </r>
      </text>
    </comment>
    <comment ref="A2795" authorId="0" shapeId="0" xr:uid="{A9B483E6-3B7D-432A-9E5A-AEFE9801675F}">
      <text>
        <r>
          <rPr>
            <sz val="10"/>
            <rFont val="Arial"/>
            <family val="2"/>
          </rPr>
          <t>Mobile/Email matches a DIFFERENT name in LMS/Main file: 'Jyoti Sahoo'. Kept original name -- please verify manually (may be a shared/parent number).</t>
        </r>
      </text>
    </comment>
    <comment ref="E2795" authorId="0" shapeId="0" xr:uid="{6973D05A-0533-47A4-B305-8A53CFDD7240}">
      <text>
        <r>
          <rPr>
            <sz val="10"/>
            <rFont val="Arial"/>
            <family val="2"/>
          </rPr>
          <t>Duplicate Mobile Number also found in rows: [2352, 2374, 2507, 2664]</t>
        </r>
      </text>
    </comment>
    <comment ref="A2796" authorId="0" shapeId="0" xr:uid="{8D981636-742E-4E66-AC3D-7AFB0DEDC885}">
      <text>
        <r>
          <rPr>
            <sz val="10"/>
            <rFont val="Arial"/>
            <family val="2"/>
          </rPr>
          <t>Mobile/Email matches a DIFFERENT name in LMS/Main file: 'Suman Pradhan'. Kept original name -- please verify manually (may be a shared/parent number).</t>
        </r>
      </text>
    </comment>
    <comment ref="E2796" authorId="0" shapeId="0" xr:uid="{657C5CD6-0814-4195-A61A-08E42FF54978}">
      <text>
        <r>
          <rPr>
            <sz val="10"/>
            <rFont val="Arial"/>
            <family val="2"/>
          </rPr>
          <t>Duplicate Mobile Number also found in rows: [2944, 3109, 3247]</t>
        </r>
      </text>
    </comment>
    <comment ref="A2797" authorId="0" shapeId="0" xr:uid="{A06C87BD-A77C-4AF0-B18A-036CE03F1522}">
      <text>
        <r>
          <rPr>
            <sz val="10"/>
            <rFont val="Arial"/>
            <family val="2"/>
          </rPr>
          <t>Mobile/Email matches a DIFFERENT name in LMS/Main file: 'Lokesh Das'. Kept original name -- please verify manually (may be a shared/parent number).</t>
        </r>
      </text>
    </comment>
    <comment ref="E2797" authorId="0" shapeId="0" xr:uid="{D0C45EB7-74C2-44B5-A4AA-892B7C2A8EDA}">
      <text>
        <r>
          <rPr>
            <sz val="10"/>
            <rFont val="Arial"/>
            <family val="2"/>
          </rPr>
          <t>Duplicate Mobile Number also found in rows: [2210, 2390, 2623]</t>
        </r>
      </text>
    </comment>
    <comment ref="E2798" authorId="0" shapeId="0" xr:uid="{86DE76DA-E792-4B2B-9D70-5A3635D999FA}">
      <text>
        <r>
          <rPr>
            <sz val="10"/>
            <rFont val="Arial"/>
            <family val="2"/>
          </rPr>
          <t>Duplicate Mobile Number also found in rows: [2124, 2627, 2916]</t>
        </r>
      </text>
    </comment>
    <comment ref="A2799" authorId="0" shapeId="0" xr:uid="{82F9938C-F7F0-45BD-8D55-E953A9F9B708}">
      <text>
        <r>
          <rPr>
            <sz val="10"/>
            <rFont val="Arial"/>
            <family val="2"/>
          </rPr>
          <t>Mobile/Email matches a DIFFERENT name in LMS/Main file: 'Lingaraj Meher'. Kept original name -- please verify manually (may be a shared/parent number).</t>
        </r>
      </text>
    </comment>
    <comment ref="E2799" authorId="0" shapeId="0" xr:uid="{914BC2C1-4767-4C71-91F0-54F70659EE12}">
      <text>
        <r>
          <rPr>
            <sz val="10"/>
            <rFont val="Arial"/>
            <family val="2"/>
          </rPr>
          <t>Duplicate Mobile Number also found in rows: [2510, 2578, 2591, 2762, 2813]</t>
        </r>
      </text>
    </comment>
    <comment ref="A2800" authorId="0" shapeId="0" xr:uid="{483100E7-5651-4368-9925-4F5876052D39}">
      <text>
        <r>
          <rPr>
            <sz val="10"/>
            <rFont val="Arial"/>
            <family val="2"/>
          </rPr>
          <t>Mobile/Email matches a DIFFERENT name in LMS/Main file: 'Sambit Swain'. Kept original name -- please verify manually (may be a shared/parent number).</t>
        </r>
      </text>
    </comment>
    <comment ref="E2800" authorId="0" shapeId="0" xr:uid="{9E972633-D5F9-4D67-BAAC-918023417755}">
      <text>
        <r>
          <rPr>
            <sz val="10"/>
            <rFont val="Arial"/>
            <family val="2"/>
          </rPr>
          <t>Duplicate Mobile Number also found in rows: [2921, 3017, 3170, 3349, 3673]</t>
        </r>
      </text>
    </comment>
    <comment ref="E2801" authorId="0" shapeId="0" xr:uid="{8F1E1174-F5C8-4BB1-BD39-3E7452F8E91D}">
      <text>
        <r>
          <rPr>
            <sz val="10"/>
            <rFont val="Arial"/>
            <family val="2"/>
          </rPr>
          <t>Duplicate Mobile Number also found in rows: [2909, 2978, 3200]</t>
        </r>
      </text>
    </comment>
    <comment ref="E2802" authorId="0" shapeId="0" xr:uid="{27F16EC4-E71C-4868-8021-52C47D011624}">
      <text>
        <r>
          <rPr>
            <sz val="10"/>
            <rFont val="Arial"/>
            <family val="2"/>
          </rPr>
          <t>Duplicate Mobile Number also found in rows: [2868, 3018]</t>
        </r>
      </text>
    </comment>
    <comment ref="E2803" authorId="0" shapeId="0" xr:uid="{27316B77-C807-4FD3-A212-0AD08FD70031}">
      <text>
        <r>
          <rPr>
            <sz val="10"/>
            <rFont val="Arial"/>
            <family val="2"/>
          </rPr>
          <t>Duplicate Mobile Number also found in rows: [2881, 3003, 3121, 3453]</t>
        </r>
      </text>
    </comment>
    <comment ref="E2804" authorId="0" shapeId="0" xr:uid="{4BBF128D-478C-4DB1-8119-82C0E9F6F0B0}">
      <text>
        <r>
          <rPr>
            <sz val="10"/>
            <rFont val="Arial"/>
            <family val="2"/>
          </rPr>
          <t>Duplicate Mobile Number also found in rows: [2870]</t>
        </r>
      </text>
    </comment>
    <comment ref="E2805" authorId="0" shapeId="0" xr:uid="{B80F40A0-2C46-4C3A-81A3-F8CEB88B0D8C}">
      <text>
        <r>
          <rPr>
            <sz val="10"/>
            <rFont val="Arial"/>
            <family val="2"/>
          </rPr>
          <t>Duplicate Mobile Number also found in rows: [2510, 2578, 2591, 2762, 2807]</t>
        </r>
      </text>
    </comment>
    <comment ref="E2806" authorId="0" shapeId="0" xr:uid="{07B4ECB6-B96B-47A8-B223-8AF25E2A98DD}">
      <text>
        <r>
          <rPr>
            <sz val="10"/>
            <rFont val="Arial"/>
            <family val="2"/>
          </rPr>
          <t>Duplicate Mobile Number also found in rows: [2593, 2602, 2988, 3256]</t>
        </r>
      </text>
    </comment>
    <comment ref="A2807" authorId="0" shapeId="0" xr:uid="{72893988-5006-4484-B28E-F88CA8F2BA1C}">
      <text>
        <r>
          <rPr>
            <sz val="10"/>
            <rFont val="Arial"/>
            <family val="2"/>
          </rPr>
          <t>Mobile/Email matches a DIFFERENT name in LMS/Main file: 'Sonit Jena'. Kept original name -- please verify manually (may be a shared/parent number).</t>
        </r>
      </text>
    </comment>
    <comment ref="E2807" authorId="0" shapeId="0" xr:uid="{25D998BF-E050-421C-8DA9-6A64692427AC}">
      <text>
        <r>
          <rPr>
            <sz val="10"/>
            <rFont val="Arial"/>
            <family val="2"/>
          </rPr>
          <t>Duplicate Mobile Number also found in rows: [2755, 2800, 2915, 2938, 3095, 3234, 3315]</t>
        </r>
      </text>
    </comment>
    <comment ref="E2808" authorId="0" shapeId="0" xr:uid="{36C46481-A977-4782-A5CA-14C183EF3A0F}">
      <text>
        <r>
          <rPr>
            <sz val="10"/>
            <rFont val="Arial"/>
            <family val="2"/>
          </rPr>
          <t>Duplicate Mobile Number also found in rows: [2616, 2657, 3354, 3523, 3765, 4032]</t>
        </r>
      </text>
    </comment>
    <comment ref="E2809" authorId="0" shapeId="0" xr:uid="{338DB840-0533-4B35-BB59-2CD63014CB4C}">
      <text>
        <r>
          <rPr>
            <sz val="10"/>
            <rFont val="Arial"/>
            <family val="2"/>
          </rPr>
          <t>Duplicate Mobile Number also found in rows: [3440, 3494, 3824]</t>
        </r>
      </text>
    </comment>
    <comment ref="E2810" authorId="0" shapeId="0" xr:uid="{B582A487-35FD-48E4-B439-7A691F1CD36C}">
      <text>
        <r>
          <rPr>
            <sz val="10"/>
            <rFont val="Arial"/>
            <family val="2"/>
          </rPr>
          <t>Duplicate Mobile Number also found in rows: [2548, 2600, 2697]</t>
        </r>
      </text>
    </comment>
    <comment ref="E2811" authorId="0" shapeId="0" xr:uid="{0F78FAF8-EA3D-473C-9164-C82121329815}">
      <text>
        <r>
          <rPr>
            <sz val="10"/>
            <rFont val="Arial"/>
            <family val="2"/>
          </rPr>
          <t>Duplicate Mobile Number also found in rows: [2064, 2213, 2331, 2545, 2702]</t>
        </r>
      </text>
    </comment>
    <comment ref="E2812" authorId="0" shapeId="0" xr:uid="{FB1AE575-3C97-4550-AE2E-7B3C95E9279D}">
      <text>
        <r>
          <rPr>
            <sz val="10"/>
            <rFont val="Arial"/>
            <family val="2"/>
          </rPr>
          <t>Duplicate Mobile Number also found in rows: [2700, 2740, 3172, 3500, 3583, 3710, 5485]</t>
        </r>
      </text>
    </comment>
    <comment ref="E2813" authorId="0" shapeId="0" xr:uid="{D2F20191-A34B-42CE-BA9B-7EF4E53E2E67}">
      <text>
        <r>
          <rPr>
            <sz val="10"/>
            <rFont val="Arial"/>
            <family val="2"/>
          </rPr>
          <t>Duplicate Mobile Number also found in rows: [71, 2719]</t>
        </r>
      </text>
    </comment>
    <comment ref="E2814" authorId="0" shapeId="0" xr:uid="{89981096-8D7A-48ED-AA0A-B8C6E3BA74EF}">
      <text>
        <r>
          <rPr>
            <sz val="10"/>
            <rFont val="Arial"/>
            <family val="2"/>
          </rPr>
          <t>Duplicate Mobile Number also found in rows: [2307, 2389, 2529, 2665]</t>
        </r>
      </text>
    </comment>
    <comment ref="A2815" authorId="0" shapeId="0" xr:uid="{D4873AC4-C364-4DF8-A8B7-F9547A27565C}">
      <text>
        <r>
          <rPr>
            <sz val="10"/>
            <rFont val="Arial"/>
            <family val="2"/>
          </rPr>
          <t>Mobile/Email matches a DIFFERENT name in LMS/Main file: 'Joswin Dsilva'. Kept original name -- please verify manually (may be a shared/parent number).</t>
        </r>
      </text>
    </comment>
    <comment ref="E2815" authorId="0" shapeId="0" xr:uid="{52018C50-D8BC-4959-8287-FEA5D0788F8C}">
      <text>
        <r>
          <rPr>
            <sz val="10"/>
            <rFont val="Arial"/>
            <family val="2"/>
          </rPr>
          <t>Duplicate Mobile Number also found in rows: [2306, 2361, 2502, 2632]</t>
        </r>
      </text>
    </comment>
    <comment ref="A2816" authorId="0" shapeId="0" xr:uid="{502556E1-2028-4D54-9248-81D318DDC70E}">
      <text>
        <r>
          <rPr>
            <sz val="10"/>
            <rFont val="Arial"/>
            <family val="2"/>
          </rPr>
          <t>Mobile/Email matches a DIFFERENT name in LMS/Main file: 'Purna Sahoo'. Kept original name -- please verify manually (may be a shared/parent number).</t>
        </r>
      </text>
    </comment>
    <comment ref="E2816" authorId="0" shapeId="0" xr:uid="{8E1AD569-5E8B-487D-8889-7A227A4EC79F}">
      <text>
        <r>
          <rPr>
            <sz val="10"/>
            <rFont val="Arial"/>
            <family val="2"/>
          </rPr>
          <t>Duplicate Mobile Number also found in rows: [2867]</t>
        </r>
      </text>
    </comment>
    <comment ref="A2817" authorId="0" shapeId="0" xr:uid="{0C4E2980-A8AB-410A-A8A3-241EF77679C8}">
      <text>
        <r>
          <rPr>
            <sz val="10"/>
            <rFont val="Arial"/>
            <family val="2"/>
          </rPr>
          <t>Mobile/Email matches a DIFFERENT name in LMS/Main file: 'Sourabh Tiwari'. Kept original name -- please verify manually (may be a shared/parent number).</t>
        </r>
      </text>
    </comment>
    <comment ref="E2817" authorId="0" shapeId="0" xr:uid="{869CBD9F-D00D-4110-A70B-7B01D5FA2A0F}">
      <text>
        <r>
          <rPr>
            <sz val="10"/>
            <rFont val="Arial"/>
            <family val="2"/>
          </rPr>
          <t>Duplicate Mobile Number also found in rows: [2826, 2879, 3001, 3129, 3198, 3577]</t>
        </r>
      </text>
    </comment>
    <comment ref="A2818" authorId="0" shapeId="0" xr:uid="{6995AF7D-C7F8-4E76-9122-C762F034AA05}">
      <text>
        <r>
          <rPr>
            <sz val="10"/>
            <rFont val="Arial"/>
            <family val="2"/>
          </rPr>
          <t>Mobile/Email matches a DIFFERENT name in LMS/Main file: 'Sourabh Tiwari'. Kept original name -- please verify manually (may be a shared/parent number).</t>
        </r>
      </text>
    </comment>
    <comment ref="E2818" authorId="0" shapeId="0" xr:uid="{2988846A-C5F0-474F-A8DC-2F57B53B643F}">
      <text>
        <r>
          <rPr>
            <sz val="10"/>
            <rFont val="Arial"/>
            <family val="2"/>
          </rPr>
          <t>Duplicate Mobile Number also found in rows: [2825, 2879, 3001, 3129, 3198, 3577]</t>
        </r>
      </text>
    </comment>
    <comment ref="E2819" authorId="0" shapeId="0" xr:uid="{B9E00D70-2AC5-4D98-BE7A-3A9DC7C42842}">
      <text>
        <r>
          <rPr>
            <sz val="10"/>
            <rFont val="Arial"/>
            <family val="2"/>
          </rPr>
          <t>Duplicate Mobile Number also found in rows: [2963]</t>
        </r>
      </text>
    </comment>
    <comment ref="A2820" authorId="0" shapeId="0" xr:uid="{1C3E55C3-671B-4F66-87CC-3220AEF8E4D3}">
      <text>
        <r>
          <rPr>
            <sz val="10"/>
            <rFont val="Arial"/>
            <family val="2"/>
          </rPr>
          <t>Mobile/Email matches a DIFFERENT name in LMS/Main file: 'Puja Puja'. Kept original name -- please verify manually (may be a shared/parent number).</t>
        </r>
      </text>
    </comment>
    <comment ref="E2820" authorId="0" shapeId="0" xr:uid="{947684FB-61B7-4BE1-A56A-C7043601D9F3}">
      <text>
        <r>
          <rPr>
            <sz val="10"/>
            <rFont val="Arial"/>
            <family val="2"/>
          </rPr>
          <t>Duplicate Mobile Number also found in rows: [2892, 3029, 3358]</t>
        </r>
      </text>
    </comment>
    <comment ref="E2821" authorId="0" shapeId="0" xr:uid="{A7DD123D-DC88-418D-980A-9DD865C1199F}">
      <text>
        <r>
          <rPr>
            <sz val="10"/>
            <rFont val="Arial"/>
            <family val="2"/>
          </rPr>
          <t>Duplicate Mobile Number also found in rows: [3199]</t>
        </r>
      </text>
    </comment>
    <comment ref="A2822" authorId="0" shapeId="0" xr:uid="{C139A521-FF70-4E21-845C-C2C1B2EE5CB0}">
      <text>
        <r>
          <rPr>
            <sz val="10"/>
            <rFont val="Arial"/>
            <family val="2"/>
          </rPr>
          <t>Mobile/Email matches a DIFFERENT name in LMS/Main file: 'Anudeep Sura'. Kept original name -- please verify manually (may be a shared/parent number).</t>
        </r>
      </text>
    </comment>
    <comment ref="E2822" authorId="0" shapeId="0" xr:uid="{41BB8198-D43A-4D17-8404-3C89D0020D59}">
      <text>
        <r>
          <rPr>
            <sz val="10"/>
            <rFont val="Arial"/>
            <family val="2"/>
          </rPr>
          <t>Duplicate Mobile Number also found in rows: [2643, 2683, 2989]</t>
        </r>
      </text>
    </comment>
    <comment ref="E2823" authorId="0" shapeId="0" xr:uid="{CD50D058-0A38-4424-AC60-5AA9EEAE3E39}">
      <text>
        <r>
          <rPr>
            <sz val="10"/>
            <rFont val="Arial"/>
            <family val="2"/>
          </rPr>
          <t>Duplicate Mobile Number also found in rows: [2570, 2592, 2607, 2682, 2698, 2976, 3396]</t>
        </r>
      </text>
    </comment>
    <comment ref="E2824" authorId="0" shapeId="0" xr:uid="{F8D423E1-0FDD-4A05-98D2-3C617CC135C7}">
      <text>
        <r>
          <rPr>
            <sz val="10"/>
            <rFont val="Arial"/>
            <family val="2"/>
          </rPr>
          <t>Duplicate Mobile Number also found in rows: [2911, 3094, 3362, 3724]</t>
        </r>
      </text>
    </comment>
    <comment ref="E2825" authorId="0" shapeId="0" xr:uid="{7CC19570-8D12-4038-B51B-B8AD90A11161}">
      <text>
        <r>
          <rPr>
            <sz val="10"/>
            <rFont val="Arial"/>
            <family val="2"/>
          </rPr>
          <t>Duplicate Mobile Number also found in rows: [2559, 2903, 3087, 3163, 3434]</t>
        </r>
      </text>
    </comment>
    <comment ref="E2826" authorId="0" shapeId="0" xr:uid="{97FA67C6-E134-4372-B5C0-37B33E8D5D0F}">
      <text>
        <r>
          <rPr>
            <sz val="10"/>
            <rFont val="Arial"/>
            <family val="2"/>
          </rPr>
          <t>Duplicate Mobile Number also found in rows: [2869, 2983, 3118, 3267]</t>
        </r>
      </text>
    </comment>
    <comment ref="E2827" authorId="0" shapeId="0" xr:uid="{78937694-3C84-40F1-9617-56C6A29F70E4}">
      <text>
        <r>
          <rPr>
            <sz val="10"/>
            <rFont val="Arial"/>
            <family val="2"/>
          </rPr>
          <t>Duplicate Mobile Number also found in rows: [2278, 2376, 2547, 2656, 2685, 5169, 5305]</t>
        </r>
      </text>
    </comment>
    <comment ref="E2828" authorId="0" shapeId="0" xr:uid="{7B51225F-2F6C-4226-A279-1F4C9EA5DAB1}">
      <text>
        <r>
          <rPr>
            <sz val="10"/>
            <rFont val="Arial"/>
            <family val="2"/>
          </rPr>
          <t>Duplicate Mobile Number also found in rows: [2429, 2454, 2621]</t>
        </r>
      </text>
    </comment>
    <comment ref="A2829" authorId="0" shapeId="0" xr:uid="{ABE3BE9A-F4D1-4BEF-A8B6-85DEF1952F92}">
      <text>
        <r>
          <rPr>
            <sz val="10"/>
            <rFont val="Arial"/>
            <family val="2"/>
          </rPr>
          <t>Mobile/Email matches a DIFFERENT name in LMS/Main file: 'Shubham Dash'. Kept original name -- please verify manually (may be a shared/parent number).</t>
        </r>
      </text>
    </comment>
    <comment ref="E2829" authorId="0" shapeId="0" xr:uid="{BB5A0D2F-B3CD-458D-A5B8-F6EA75BED69F}">
      <text>
        <r>
          <rPr>
            <sz val="10"/>
            <rFont val="Arial"/>
            <family val="2"/>
          </rPr>
          <t>Duplicate Mobile Number also found in rows: [2408, 2972]</t>
        </r>
      </text>
    </comment>
    <comment ref="E2830" authorId="0" shapeId="0" xr:uid="{E2DD3838-6FA2-4204-A807-2B859CE873CC}">
      <text>
        <r>
          <rPr>
            <sz val="10"/>
            <rFont val="Arial"/>
            <family val="2"/>
          </rPr>
          <t>Duplicate Mobile Number also found in rows: [2491, 2644, 2783]</t>
        </r>
      </text>
    </comment>
    <comment ref="A2831" authorId="0" shapeId="0" xr:uid="{F6632302-572A-4632-B6A0-A4079D173763}">
      <text>
        <r>
          <rPr>
            <sz val="10"/>
            <rFont val="Arial"/>
            <family val="2"/>
          </rPr>
          <t>Mobile/Email matches a DIFFERENT name in LMS/Main file: 'Subathra B'. Kept original name -- please verify manually (may be a shared/parent number).</t>
        </r>
      </text>
    </comment>
    <comment ref="E2831" authorId="0" shapeId="0" xr:uid="{86A08034-1D93-4442-A3E2-02CFAF983231}">
      <text>
        <r>
          <rPr>
            <sz val="10"/>
            <rFont val="Arial"/>
            <family val="2"/>
          </rPr>
          <t>Duplicate Mobile Number also found in rows: [2883, 2908, 3288, 3408, 4409]</t>
        </r>
      </text>
    </comment>
    <comment ref="A2832" authorId="0" shapeId="0" xr:uid="{DA0285E1-5919-4FFB-8720-1927CEF62BA3}">
      <text>
        <r>
          <rPr>
            <sz val="10"/>
            <rFont val="Arial"/>
            <family val="2"/>
          </rPr>
          <t>Mobile/Email matches a DIFFERENT name in LMS/Main file: 'Subhashree Prusty'. Kept original name -- please verify manually (may be a shared/parent number).</t>
        </r>
      </text>
    </comment>
    <comment ref="E2832" authorId="0" shapeId="0" xr:uid="{F8FD2586-E436-43CD-8723-5E05DC6F79DC}">
      <text>
        <r>
          <rPr>
            <sz val="10"/>
            <rFont val="Arial"/>
            <family val="2"/>
          </rPr>
          <t>Duplicate Mobile Number also found in rows: [2925]</t>
        </r>
      </text>
    </comment>
    <comment ref="E2833" authorId="0" shapeId="0" xr:uid="{AEAAD749-04B0-40E8-8CE7-51E22485578C}">
      <text>
        <r>
          <rPr>
            <sz val="10"/>
            <rFont val="Arial"/>
            <family val="2"/>
          </rPr>
          <t>Duplicate Mobile Number also found in rows: [2874, 3281, 3452, 3606]</t>
        </r>
      </text>
    </comment>
    <comment ref="E2834" authorId="0" shapeId="0" xr:uid="{4DF22077-DAF3-4C18-B36B-DD680905E98F}">
      <text>
        <r>
          <rPr>
            <sz val="10"/>
            <rFont val="Arial"/>
            <family val="2"/>
          </rPr>
          <t>Duplicate Mobile Number also found in rows: [2406, 2442, 2522, 2690]</t>
        </r>
      </text>
    </comment>
    <comment ref="E2835" authorId="0" shapeId="0" xr:uid="{FF9498B3-7392-4FEB-BCA2-A2E7C826AE8D}">
      <text>
        <r>
          <rPr>
            <sz val="10"/>
            <rFont val="Arial"/>
            <family val="2"/>
          </rPr>
          <t>Duplicate Mobile Number also found in rows: [2407, 2443, 2520, 2691]</t>
        </r>
      </text>
    </comment>
    <comment ref="E2836" authorId="0" shapeId="0" xr:uid="{F608CB88-F6A0-4B13-A4BF-E31FCCC3E9B7}">
      <text>
        <r>
          <rPr>
            <sz val="10"/>
            <rFont val="Arial"/>
            <family val="2"/>
          </rPr>
          <t>Duplicate Mobile Number also found in rows: [2686, 2725, 3077, 3601]</t>
        </r>
      </text>
    </comment>
    <comment ref="A2837" authorId="0" shapeId="0" xr:uid="{B68634EF-EEEA-4308-908C-A51F08CAB1FE}">
      <text>
        <r>
          <rPr>
            <sz val="10"/>
            <rFont val="Arial"/>
            <family val="2"/>
          </rPr>
          <t>Mobile/Email matches a DIFFERENT name in LMS/Main file: 'Aman Acharya'. Kept original name -- please verify manually (may be a shared/parent number).</t>
        </r>
      </text>
    </comment>
    <comment ref="E2837" authorId="0" shapeId="0" xr:uid="{9F40C67B-E2CD-405C-AEF3-B4521FA311B2}">
      <text>
        <r>
          <rPr>
            <sz val="10"/>
            <rFont val="Arial"/>
            <family val="2"/>
          </rPr>
          <t>Duplicate Mobile Number also found in rows: [2533, 2557, 2726, 3082]</t>
        </r>
      </text>
    </comment>
    <comment ref="E2838" authorId="0" shapeId="0" xr:uid="{DB8C57E0-FCD6-4A2E-80E4-3A7C7BD08005}">
      <text>
        <r>
          <rPr>
            <sz val="10"/>
            <rFont val="Arial"/>
            <family val="2"/>
          </rPr>
          <t>Duplicate Mobile Number also found in rows: [2893, 3019, 3171, 3312]</t>
        </r>
      </text>
    </comment>
    <comment ref="E2839" authorId="0" shapeId="0" xr:uid="{99C20FC4-17F6-4E2B-AD21-F5467AC76A5D}">
      <text>
        <r>
          <rPr>
            <sz val="10"/>
            <rFont val="Arial"/>
            <family val="2"/>
          </rPr>
          <t>Duplicate Mobile Number also found in rows: [2679, 2861]</t>
        </r>
      </text>
    </comment>
    <comment ref="E2840" authorId="0" shapeId="0" xr:uid="{F6A6951F-B7AF-454F-8877-702B5290EEE1}">
      <text>
        <r>
          <rPr>
            <sz val="10"/>
            <rFont val="Arial"/>
            <family val="2"/>
          </rPr>
          <t>Duplicate Mobile Number also found in rows: [3058, 3255, 3534, 3624, 4498]</t>
        </r>
      </text>
    </comment>
    <comment ref="E2841" authorId="0" shapeId="0" xr:uid="{539AF575-3AF5-4998-B698-78549238B1E0}">
      <text>
        <r>
          <rPr>
            <sz val="10"/>
            <rFont val="Arial"/>
            <family val="2"/>
          </rPr>
          <t>Duplicate Mobile Number also found in rows: [2561, 2604, 2710, 2987, 3126]</t>
        </r>
      </text>
    </comment>
    <comment ref="E2842" authorId="0" shapeId="0" xr:uid="{E5456D6B-AE77-43AF-B0EE-4381EFB9CFBA}">
      <text>
        <r>
          <rPr>
            <sz val="10"/>
            <rFont val="Arial"/>
            <family val="2"/>
          </rPr>
          <t>Duplicate Mobile Number also found in rows: [976, 2955, 3119, 3248]</t>
        </r>
      </text>
    </comment>
    <comment ref="E2843" authorId="0" shapeId="0" xr:uid="{5A8F4EBC-1D5F-4E01-8D65-6A5145A300E4}">
      <text>
        <r>
          <rPr>
            <sz val="10"/>
            <rFont val="Arial"/>
            <family val="2"/>
          </rPr>
          <t>Duplicate Mobile Number also found in rows: [2680, 2864, 2912]</t>
        </r>
      </text>
    </comment>
    <comment ref="E2844" authorId="0" shapeId="0" xr:uid="{2797E946-0F94-468F-8F44-74113816D8A6}">
      <text>
        <r>
          <rPr>
            <sz val="10"/>
            <rFont val="Arial"/>
            <family val="2"/>
          </rPr>
          <t>Duplicate Mobile Number also found in rows: [3044, 3270]</t>
        </r>
      </text>
    </comment>
    <comment ref="E2845" authorId="0" shapeId="0" xr:uid="{8A95E043-4FC3-449C-96A6-995DF86A7220}">
      <text>
        <r>
          <rPr>
            <sz val="10"/>
            <rFont val="Arial"/>
            <family val="2"/>
          </rPr>
          <t>Duplicate Mobile Number also found in rows: [2554, 2671, 2709, 2872]</t>
        </r>
      </text>
    </comment>
    <comment ref="A2846" authorId="0" shapeId="0" xr:uid="{8DBE83E5-49D8-4EC8-8EC9-1BCF25928DDE}">
      <text>
        <r>
          <rPr>
            <sz val="10"/>
            <rFont val="Arial"/>
            <family val="2"/>
          </rPr>
          <t>Mobile/Email matches a DIFFERENT name in LMS/Main file: 'Tushar Biswal'. Kept original name -- please verify manually (may be a shared/parent number).</t>
        </r>
      </text>
    </comment>
    <comment ref="E2846" authorId="0" shapeId="0" xr:uid="{93669CEA-B791-4E95-A939-AEC519AE1558}">
      <text>
        <r>
          <rPr>
            <sz val="10"/>
            <rFont val="Arial"/>
            <family val="2"/>
          </rPr>
          <t>Duplicate Mobile Number also found in rows: [3122, 3663, 3665, 3667, 4125]</t>
        </r>
      </text>
    </comment>
    <comment ref="E2849" authorId="0" shapeId="0" xr:uid="{D99B54C6-5F68-4C39-9920-4A2E4301EFB0}">
      <text>
        <r>
          <rPr>
            <sz val="10"/>
            <rFont val="Arial"/>
            <family val="2"/>
          </rPr>
          <t>Duplicate Mobile Number also found in rows: [2727, 3009]</t>
        </r>
      </text>
    </comment>
    <comment ref="E2850" authorId="0" shapeId="0" xr:uid="{E26F7E27-38D4-4593-B9A2-E743E13D4E81}">
      <text>
        <r>
          <rPr>
            <sz val="10"/>
            <rFont val="Arial"/>
            <family val="2"/>
          </rPr>
          <t>Duplicate Mobile Number also found in rows: [2675, 2715, 3007]</t>
        </r>
      </text>
    </comment>
    <comment ref="E2851" authorId="0" shapeId="0" xr:uid="{B4187B61-DEB6-40EE-8B6E-0E91788DB9A5}">
      <text>
        <r>
          <rPr>
            <sz val="10"/>
            <rFont val="Arial"/>
            <family val="2"/>
          </rPr>
          <t>Duplicate Mobile Number also found in rows: [2650, 2655, 2687, 2984]</t>
        </r>
      </text>
    </comment>
    <comment ref="E2852" authorId="0" shapeId="0" xr:uid="{5E7219B5-B10A-4869-A3C7-93239A03AF38}">
      <text>
        <r>
          <rPr>
            <sz val="10"/>
            <rFont val="Arial"/>
            <family val="2"/>
          </rPr>
          <t>Duplicate Mobile Number also found in rows: [2932, 3089, 3241]</t>
        </r>
      </text>
    </comment>
    <comment ref="E2853" authorId="0" shapeId="0" xr:uid="{7D129D10-8454-4DFB-9B02-C36AB0650E31}">
      <text>
        <r>
          <rPr>
            <sz val="10"/>
            <rFont val="Arial"/>
            <family val="2"/>
          </rPr>
          <t>Duplicate Mobile Number also found in rows: [2679, 2847]</t>
        </r>
      </text>
    </comment>
    <comment ref="E2854" authorId="0" shapeId="0" xr:uid="{CDC4A2D2-2F23-4F88-A529-BA68DD7DD8A8}">
      <text>
        <r>
          <rPr>
            <sz val="10"/>
            <rFont val="Arial"/>
            <family val="2"/>
          </rPr>
          <t>Duplicate Mobile Number also found in rows: [2509, 2677]</t>
        </r>
      </text>
    </comment>
    <comment ref="E2855" authorId="0" shapeId="0" xr:uid="{181DB808-F4D4-48A0-A666-021EF4C05FB6}">
      <text>
        <r>
          <rPr>
            <sz val="10"/>
            <rFont val="Arial"/>
            <family val="2"/>
          </rPr>
          <t>Duplicate Mobile Number also found in rows: [2887]</t>
        </r>
      </text>
    </comment>
    <comment ref="E2856" authorId="0" shapeId="0" xr:uid="{C854ED18-558B-444A-A04C-085E69AC057A}">
      <text>
        <r>
          <rPr>
            <sz val="10"/>
            <rFont val="Arial"/>
            <family val="2"/>
          </rPr>
          <t>Duplicate Mobile Number also found in rows: [2680, 2851, 2912]</t>
        </r>
      </text>
    </comment>
    <comment ref="E2857" authorId="0" shapeId="0" xr:uid="{30A0DD7F-7F1B-48F7-B9A5-1C428E6D0653}">
      <text>
        <r>
          <rPr>
            <sz val="10"/>
            <rFont val="Arial"/>
            <family val="2"/>
          </rPr>
          <t>Duplicate Mobile Number also found in rows: [3096, 3246]</t>
        </r>
      </text>
    </comment>
    <comment ref="E2858" authorId="0" shapeId="0" xr:uid="{82FBB7DD-B426-42D0-AF6E-269752EDE4D5}">
      <text>
        <r>
          <rPr>
            <sz val="10"/>
            <rFont val="Arial"/>
            <family val="2"/>
          </rPr>
          <t>Duplicate Mobile Number also found in rows: [2775, 3260, 3485, 3750, 4365]</t>
        </r>
      </text>
    </comment>
    <comment ref="A2859" authorId="0" shapeId="0" xr:uid="{99C72269-2400-45F7-8FA5-7D1F5355D569}">
      <text>
        <r>
          <rPr>
            <sz val="10"/>
            <rFont val="Arial"/>
            <family val="2"/>
          </rPr>
          <t>Mobile/Email matches a DIFFERENT name in LMS/Main file: 'Purna Sahoo'. Kept original name -- please verify manually (may be a shared/parent number).</t>
        </r>
      </text>
    </comment>
    <comment ref="E2859" authorId="0" shapeId="0" xr:uid="{692F762E-B562-4FE2-BB39-FEBE1D55403F}">
      <text>
        <r>
          <rPr>
            <sz val="10"/>
            <rFont val="Arial"/>
            <family val="2"/>
          </rPr>
          <t>Duplicate Mobile Number also found in rows: [2824]</t>
        </r>
      </text>
    </comment>
    <comment ref="E2860" authorId="0" shapeId="0" xr:uid="{AB85CFF0-278E-4AF3-B651-1542F7AFC525}">
      <text>
        <r>
          <rPr>
            <sz val="10"/>
            <rFont val="Arial"/>
            <family val="2"/>
          </rPr>
          <t>Duplicate Mobile Number also found in rows: [2810, 3018]</t>
        </r>
      </text>
    </comment>
    <comment ref="E2861" authorId="0" shapeId="0" xr:uid="{1B2A12B3-2245-4950-9044-A3054E71C1BE}">
      <text>
        <r>
          <rPr>
            <sz val="10"/>
            <rFont val="Arial"/>
            <family val="2"/>
          </rPr>
          <t>Duplicate Mobile Number also found in rows: [2834, 2983, 3118, 3267]</t>
        </r>
      </text>
    </comment>
    <comment ref="E2862" authorId="0" shapeId="0" xr:uid="{AFB44336-FE34-4C75-B100-98ACE2D71A49}">
      <text>
        <r>
          <rPr>
            <sz val="10"/>
            <rFont val="Arial"/>
            <family val="2"/>
          </rPr>
          <t>Duplicate Mobile Number also found in rows: [2812]</t>
        </r>
      </text>
    </comment>
    <comment ref="E2863" authorId="0" shapeId="0" xr:uid="{1327A2D7-772D-4D0A-83AB-221507791633}">
      <text>
        <r>
          <rPr>
            <sz val="10"/>
            <rFont val="Arial"/>
            <family val="2"/>
          </rPr>
          <t>Duplicate Mobile Number also found in rows: [2337, 2434, 2595, 2731]</t>
        </r>
      </text>
    </comment>
    <comment ref="E2864" authorId="0" shapeId="0" xr:uid="{D10BA492-66FB-4684-B198-1B5B5AF1983A}">
      <text>
        <r>
          <rPr>
            <sz val="10"/>
            <rFont val="Arial"/>
            <family val="2"/>
          </rPr>
          <t>Duplicate Mobile Number also found in rows: [2554, 2671, 2709, 2853]</t>
        </r>
      </text>
    </comment>
    <comment ref="E2865" authorId="0" shapeId="0" xr:uid="{EF54B712-C352-4D02-A031-786EB99917FA}">
      <text>
        <r>
          <rPr>
            <sz val="10"/>
            <rFont val="Arial"/>
            <family val="2"/>
          </rPr>
          <t>Duplicate Mobile Number also found in rows: [2363]</t>
        </r>
      </text>
    </comment>
    <comment ref="E2866" authorId="0" shapeId="0" xr:uid="{F4B4A9A7-7200-40CA-A441-29A2C7BC0409}">
      <text>
        <r>
          <rPr>
            <sz val="10"/>
            <rFont val="Arial"/>
            <family val="2"/>
          </rPr>
          <t>Duplicate Mobile Number also found in rows: [2841, 3281, 3452, 3606]</t>
        </r>
      </text>
    </comment>
    <comment ref="E2867" authorId="0" shapeId="0" xr:uid="{89C2CC6B-E03E-4429-AE71-1AB93C91E521}">
      <text>
        <r>
          <rPr>
            <sz val="10"/>
            <rFont val="Arial"/>
            <family val="2"/>
          </rPr>
          <t>Duplicate Mobile Number also found in rows: [2942, 3056, 3212, 3359]</t>
        </r>
      </text>
    </comment>
    <comment ref="E2868" authorId="0" shapeId="0" xr:uid="{D297E2C5-8175-4FE8-BF3D-1020870F3F80}">
      <text>
        <r>
          <rPr>
            <sz val="10"/>
            <rFont val="Arial"/>
            <family val="2"/>
          </rPr>
          <t>Duplicate Mobile Number also found in rows: [1449, 1755, 3151]</t>
        </r>
      </text>
    </comment>
    <comment ref="E2869" authorId="0" shapeId="0" xr:uid="{9CFCCFC9-1FE3-42DB-A7A0-795C9DF1C234}">
      <text>
        <r>
          <rPr>
            <sz val="10"/>
            <rFont val="Arial"/>
            <family val="2"/>
          </rPr>
          <t>Duplicate Mobile Number also found in rows: [3002]</t>
        </r>
      </text>
    </comment>
    <comment ref="E2870" authorId="0" shapeId="0" xr:uid="{24146E28-DD71-4CF6-9BD5-CD619F52BF06}">
      <text>
        <r>
          <rPr>
            <sz val="10"/>
            <rFont val="Arial"/>
            <family val="2"/>
          </rPr>
          <t>Duplicate Mobile Number also found in rows: [2880]</t>
        </r>
      </text>
    </comment>
    <comment ref="A2871" authorId="0" shapeId="0" xr:uid="{F7A5DD86-7A4E-4B40-9AD9-9A11214E4886}">
      <text>
        <r>
          <rPr>
            <sz val="10"/>
            <rFont val="Arial"/>
            <family val="2"/>
          </rPr>
          <t>Mobile/Email matches a DIFFERENT name in LMS/Main file: 'Sourabh Tiwari'. Kept original name -- please verify manually (may be a shared/parent number).</t>
        </r>
      </text>
    </comment>
    <comment ref="E2871" authorId="0" shapeId="0" xr:uid="{5FBBA87B-EEE2-4B9C-B053-E63759087A98}">
      <text>
        <r>
          <rPr>
            <sz val="10"/>
            <rFont val="Arial"/>
            <family val="2"/>
          </rPr>
          <t>Duplicate Mobile Number also found in rows: [2825, 2826, 3001, 3129, 3198, 3577]</t>
        </r>
      </text>
    </comment>
    <comment ref="E2872" authorId="0" shapeId="0" xr:uid="{B289A36B-1D8F-415D-9229-70FBF81C7FD6}">
      <text>
        <r>
          <rPr>
            <sz val="10"/>
            <rFont val="Arial"/>
            <family val="2"/>
          </rPr>
          <t>Duplicate Mobile Number also found in rows: [2878]</t>
        </r>
      </text>
    </comment>
    <comment ref="E2873" authorId="0" shapeId="0" xr:uid="{7FAEC3FD-124F-42B5-922C-F67846037BC8}">
      <text>
        <r>
          <rPr>
            <sz val="10"/>
            <rFont val="Arial"/>
            <family val="2"/>
          </rPr>
          <t>Duplicate Mobile Number also found in rows: [2811, 3003, 3121, 3453]</t>
        </r>
      </text>
    </comment>
    <comment ref="A2874" authorId="0" shapeId="0" xr:uid="{CA5C897E-7CE8-4D7D-AD5A-B6C7E32F1BC2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2874" authorId="0" shapeId="0" xr:uid="{EDCFDEEB-F288-48AE-A3F4-1EBCD84469F9}">
      <text>
        <r>
          <rPr>
            <sz val="10"/>
            <rFont val="Arial"/>
            <family val="2"/>
          </rPr>
          <t>Duplicate Mobile Number also found in rows: [2032, 2083, 2227, 2301, 2396, 2599, 2986, 3010]</t>
        </r>
      </text>
    </comment>
    <comment ref="A2875" authorId="0" shapeId="0" xr:uid="{86199D50-B355-42A4-8FA4-D254A577D131}">
      <text>
        <r>
          <rPr>
            <sz val="10"/>
            <rFont val="Arial"/>
            <family val="2"/>
          </rPr>
          <t>Mobile/Email matches a DIFFERENT name in LMS/Main file: 'Subathra B'. Kept original name -- please verify manually (may be a shared/parent number).</t>
        </r>
      </text>
    </comment>
    <comment ref="E2875" authorId="0" shapeId="0" xr:uid="{2F93CACC-D5C2-4E07-ABA6-54400A9EA019}">
      <text>
        <r>
          <rPr>
            <sz val="10"/>
            <rFont val="Arial"/>
            <family val="2"/>
          </rPr>
          <t>Duplicate Mobile Number also found in rows: [2839, 2908, 3288, 3408, 4409]</t>
        </r>
      </text>
    </comment>
    <comment ref="A2876" authorId="0" shapeId="0" xr:uid="{7A146217-9E3C-4A63-A6C8-0460EDA93B59}">
      <text>
        <r>
          <rPr>
            <sz val="10"/>
            <rFont val="Arial"/>
            <family val="2"/>
          </rPr>
          <t>Mobile/Email matches a DIFFERENT name in LMS/Main file: 'Minerva Kaverichetty'. Kept original name -- please verify manually (may be a shared/parent number).</t>
        </r>
      </text>
    </comment>
    <comment ref="E2876" authorId="0" shapeId="0" xr:uid="{BA7A0AF8-7DAB-4F4D-9676-82259B415768}">
      <text>
        <r>
          <rPr>
            <sz val="10"/>
            <rFont val="Arial"/>
            <family val="2"/>
          </rPr>
          <t>Duplicate Mobile Number also found in rows: [2695, 2751, 3030, 3206]</t>
        </r>
      </text>
    </comment>
    <comment ref="E2877" authorId="0" shapeId="0" xr:uid="{1F303C45-2AD5-4120-9DE2-5C5037CB991D}">
      <text>
        <r>
          <rPr>
            <sz val="10"/>
            <rFont val="Arial"/>
            <family val="2"/>
          </rPr>
          <t>Duplicate Mobile Number also found in rows: [2354, 2412, 2514, 2667, 3266]</t>
        </r>
      </text>
    </comment>
    <comment ref="E2878" authorId="0" shapeId="0" xr:uid="{1D7F7F27-818F-4E35-9D05-142D0FC2663C}">
      <text>
        <r>
          <rPr>
            <sz val="10"/>
            <rFont val="Arial"/>
            <family val="2"/>
          </rPr>
          <t>Duplicate Mobile Number also found in rows: [5073]</t>
        </r>
      </text>
    </comment>
    <comment ref="E2879" authorId="0" shapeId="0" xr:uid="{7D0D186C-293E-4483-8EE2-13FD3AA8219F}">
      <text>
        <r>
          <rPr>
            <sz val="10"/>
            <rFont val="Arial"/>
            <family val="2"/>
          </rPr>
          <t>Duplicate Mobile Number also found in rows: [2863]</t>
        </r>
      </text>
    </comment>
    <comment ref="A2880" authorId="0" shapeId="0" xr:uid="{502BBB66-F1C1-4EC7-9B9F-7F78ABFE0EDA}">
      <text>
        <r>
          <rPr>
            <sz val="10"/>
            <rFont val="Arial"/>
            <family val="2"/>
          </rPr>
          <t>Mobile/Email matches a DIFFERENT name in LMS/Main file: 'Tanu .'. Kept original name -- please verify manually (may be a shared/parent number).</t>
        </r>
      </text>
    </comment>
    <comment ref="E2880" authorId="0" shapeId="0" xr:uid="{BD7D3A29-15F0-4357-B045-704AB4F69CFE}">
      <text>
        <r>
          <rPr>
            <sz val="10"/>
            <rFont val="Arial"/>
            <family val="2"/>
          </rPr>
          <t>Duplicate Mobile Number also found in rows: [2211, 2318, 2456, 2606, 2750, 3068]</t>
        </r>
      </text>
    </comment>
    <comment ref="E2881" authorId="0" shapeId="0" xr:uid="{B07161AF-7DAA-4B37-837E-B033DBFB9045}">
      <text>
        <r>
          <rPr>
            <sz val="10"/>
            <rFont val="Arial"/>
            <family val="2"/>
          </rPr>
          <t>Duplicate Mobile Number also found in rows: [1769, 2034, 2270, 2426, 2582, 2717, 3493]</t>
        </r>
      </text>
    </comment>
    <comment ref="E2882" authorId="0" shapeId="0" xr:uid="{2D7E9978-238F-4A5E-A3C6-2C279119A6FB}">
      <text>
        <r>
          <rPr>
            <sz val="10"/>
            <rFont val="Arial"/>
            <family val="2"/>
          </rPr>
          <t>Duplicate Mobile Number also found in rows: [2504, 2562, 2575, 2714, 2720, 3377]</t>
        </r>
      </text>
    </comment>
    <comment ref="E2883" authorId="0" shapeId="0" xr:uid="{439209E5-577F-422B-B5D8-A7009EBE54EA}">
      <text>
        <r>
          <rPr>
            <sz val="10"/>
            <rFont val="Arial"/>
            <family val="2"/>
          </rPr>
          <t>Duplicate Mobile Number also found in rows: [2681, 3028]</t>
        </r>
      </text>
    </comment>
    <comment ref="A2884" authorId="0" shapeId="0" xr:uid="{B1B52C5D-75F6-4E8D-9955-07BA687E86BE}">
      <text>
        <r>
          <rPr>
            <sz val="10"/>
            <rFont val="Arial"/>
            <family val="2"/>
          </rPr>
          <t>Mobile/Email matches a DIFFERENT name in LMS/Main file: 'Puja Puja'. Kept original name -- please verify manually (may be a shared/parent number).</t>
        </r>
      </text>
    </comment>
    <comment ref="E2884" authorId="0" shapeId="0" xr:uid="{0ADA3558-DC17-426C-9D1D-1CF8B5F4C06E}">
      <text>
        <r>
          <rPr>
            <sz val="10"/>
            <rFont val="Arial"/>
            <family val="2"/>
          </rPr>
          <t>Duplicate Mobile Number also found in rows: [2828, 3029, 3358]</t>
        </r>
      </text>
    </comment>
    <comment ref="E2885" authorId="0" shapeId="0" xr:uid="{2EEC6FC1-821E-48FC-ADBA-0912C233476B}">
      <text>
        <r>
          <rPr>
            <sz val="10"/>
            <rFont val="Arial"/>
            <family val="2"/>
          </rPr>
          <t>Duplicate Mobile Number also found in rows: [2846, 3019, 3171, 3312]</t>
        </r>
      </text>
    </comment>
    <comment ref="E2886" authorId="0" shapeId="0" xr:uid="{1C2AF429-2FC1-47C8-AB42-C33C16D5D367}">
      <text>
        <r>
          <rPr>
            <sz val="10"/>
            <rFont val="Arial"/>
            <family val="2"/>
          </rPr>
          <t>Duplicate Mobile Number also found in rows: [2928, 2943, 3083, 3249, 3404]</t>
        </r>
      </text>
    </comment>
    <comment ref="E2887" authorId="0" shapeId="0" xr:uid="{2505EFED-8627-4348-A00A-F52949E1379B}">
      <text>
        <r>
          <rPr>
            <sz val="10"/>
            <rFont val="Arial"/>
            <family val="2"/>
          </rPr>
          <t>Duplicate Mobile Number also found in rows: [2929]</t>
        </r>
      </text>
    </comment>
    <comment ref="E2888" authorId="0" shapeId="0" xr:uid="{F8C75E8B-2F46-495A-A40F-198129381EA9}">
      <text>
        <r>
          <rPr>
            <sz val="10"/>
            <rFont val="Arial"/>
            <family val="2"/>
          </rPr>
          <t>Duplicate Mobile Number also found in rows: [2973, 3076, 3211]</t>
        </r>
      </text>
    </comment>
    <comment ref="A2889" authorId="0" shapeId="0" xr:uid="{CA2866B6-CBAB-4AE1-8100-9A97C6AF5583}">
      <text>
        <r>
          <rPr>
            <sz val="10"/>
            <rFont val="Arial"/>
            <family val="2"/>
          </rPr>
          <t>Mobile/Email matches a DIFFERENT name in LMS/Main file: 'Prajwal Aradhya'. Kept original name -- please verify manually (may be a shared/parent number).</t>
        </r>
      </text>
    </comment>
    <comment ref="E2889" authorId="0" shapeId="0" xr:uid="{C204155A-32EA-4901-8528-BDBEA3F28F16}">
      <text>
        <r>
          <rPr>
            <sz val="10"/>
            <rFont val="Arial"/>
            <family val="2"/>
          </rPr>
          <t>Duplicate Mobile Number also found in rows: [2957, 3105, 3254]</t>
        </r>
      </text>
    </comment>
    <comment ref="A2890" authorId="0" shapeId="0" xr:uid="{843DA44F-8994-415F-93D8-F06157EAC686}">
      <text>
        <r>
          <rPr>
            <sz val="10"/>
            <rFont val="Arial"/>
            <family val="2"/>
          </rPr>
          <t>Mobile/Email matches a DIFFERENT name in LMS/Main file: 'Pritish Behera'. Kept original name -- please verify manually (may be a shared/parent number).</t>
        </r>
      </text>
    </comment>
    <comment ref="E2890" authorId="0" shapeId="0" xr:uid="{4C9A1C30-D5A7-467F-BBD9-19D39BEB64D8}">
      <text>
        <r>
          <rPr>
            <sz val="10"/>
            <rFont val="Arial"/>
            <family val="2"/>
          </rPr>
          <t>Duplicate Mobile Number also found in rows: [2941, 3064, 3202, 3305]</t>
        </r>
      </text>
    </comment>
    <comment ref="E2891" authorId="0" shapeId="0" xr:uid="{7B04FEA6-5D13-453F-8C63-3C8D3BBA488B}">
      <text>
        <r>
          <rPr>
            <sz val="10"/>
            <rFont val="Arial"/>
            <family val="2"/>
          </rPr>
          <t>Duplicate Mobile Number also found in rows: [2975, 3131, 3287, 3412]</t>
        </r>
      </text>
    </comment>
    <comment ref="E2892" authorId="0" shapeId="0" xr:uid="{4954C796-7C38-4298-ABC0-89164C018862}">
      <text>
        <r>
          <rPr>
            <sz val="10"/>
            <rFont val="Arial"/>
            <family val="2"/>
          </rPr>
          <t>Duplicate Mobile Number also found in rows: [2959, 3111]</t>
        </r>
      </text>
    </comment>
    <comment ref="E2894" authorId="0" shapeId="0" xr:uid="{EDE0F134-4A92-4871-970D-93DE68691739}">
      <text>
        <r>
          <rPr>
            <sz val="10"/>
            <rFont val="Arial"/>
            <family val="2"/>
          </rPr>
          <t>Duplicate Mobile Number also found in rows: [2967, 3127]</t>
        </r>
      </text>
    </comment>
    <comment ref="E2895" authorId="0" shapeId="0" xr:uid="{A0DA2A79-5992-4D11-B759-D7E0C8AB330D}">
      <text>
        <r>
          <rPr>
            <sz val="10"/>
            <rFont val="Arial"/>
            <family val="2"/>
          </rPr>
          <t>Duplicate Mobile Number also found in rows: [2559, 2833, 3087, 3163, 3434]</t>
        </r>
      </text>
    </comment>
    <comment ref="E2896" authorId="0" shapeId="0" xr:uid="{79FE332A-C07A-48CB-A247-8FE6B77EDDEE}">
      <text>
        <r>
          <rPr>
            <sz val="10"/>
            <rFont val="Arial"/>
            <family val="2"/>
          </rPr>
          <t>Duplicate Mobile Number also found in rows: [2628, 2764, 3085, 3245]</t>
        </r>
      </text>
    </comment>
    <comment ref="E2897" authorId="0" shapeId="0" xr:uid="{BB00A8EE-DEB4-4610-8CBB-19E97C6D348E}">
      <text>
        <r>
          <rPr>
            <sz val="10"/>
            <rFont val="Arial"/>
            <family val="2"/>
          </rPr>
          <t>Duplicate Mobile Number also found in rows: [2326, 2329, 2400, 2544, 2688]</t>
        </r>
      </text>
    </comment>
    <comment ref="A2898" authorId="0" shapeId="0" xr:uid="{C19DAC89-4F61-44DE-B49A-0B4E1A419E44}">
      <text>
        <r>
          <rPr>
            <sz val="10"/>
            <rFont val="Arial"/>
            <family val="2"/>
          </rPr>
          <t>Mobile/Email matches a DIFFERENT name in LMS/Main file: 'Rashmita Bisoe'. Kept original name -- please verify manually (may be a shared/parent number).</t>
        </r>
      </text>
    </comment>
    <comment ref="E2898" authorId="0" shapeId="0" xr:uid="{00A43698-EF2F-4380-8815-147F7F81908B}">
      <text>
        <r>
          <rPr>
            <sz val="10"/>
            <rFont val="Arial"/>
            <family val="2"/>
          </rPr>
          <t>Duplicate Mobile Number also found in rows: [2540, 2634, 2770, 3181, 3332, 3496, 3619]</t>
        </r>
      </text>
    </comment>
    <comment ref="E2899" authorId="0" shapeId="0" xr:uid="{BE6CA747-DB94-43F9-83B8-3142E7286E8F}">
      <text>
        <r>
          <rPr>
            <sz val="10"/>
            <rFont val="Arial"/>
            <family val="2"/>
          </rPr>
          <t>Duplicate Mobile Number also found in rows: [2541, 2633, 2771, 3182, 3333, 3497, 3620, 3775]</t>
        </r>
      </text>
    </comment>
    <comment ref="A2900" authorId="0" shapeId="0" xr:uid="{5A24CA69-408C-4C1D-86B3-9C2C76D8E7E1}">
      <text>
        <r>
          <rPr>
            <sz val="10"/>
            <rFont val="Arial"/>
            <family val="2"/>
          </rPr>
          <t>Mobile/Email matches a DIFFERENT name in LMS/Main file: 'Subathra B'. Kept original name -- please verify manually (may be a shared/parent number).</t>
        </r>
      </text>
    </comment>
    <comment ref="E2900" authorId="0" shapeId="0" xr:uid="{A454D6D9-193E-4111-908C-2209C8EC9D34}">
      <text>
        <r>
          <rPr>
            <sz val="10"/>
            <rFont val="Arial"/>
            <family val="2"/>
          </rPr>
          <t>Duplicate Mobile Number also found in rows: [2839, 2883, 3288, 3408, 4409]</t>
        </r>
      </text>
    </comment>
    <comment ref="E2901" authorId="0" shapeId="0" xr:uid="{48637D00-2D0A-4379-A59D-4C6DB3F4AF4C}">
      <text>
        <r>
          <rPr>
            <sz val="10"/>
            <rFont val="Arial"/>
            <family val="2"/>
          </rPr>
          <t>Duplicate Mobile Number also found in rows: [2809, 2978, 3200]</t>
        </r>
      </text>
    </comment>
    <comment ref="A2902" authorId="0" shapeId="0" xr:uid="{FE06280E-40A8-48FA-A464-2F094D94F0D5}">
      <text>
        <r>
          <rPr>
            <sz val="10"/>
            <rFont val="Arial"/>
            <family val="2"/>
          </rPr>
          <t>Mobile/Email matches a DIFFERENT name in LMS/Main file: 'Chandra Sahu'. Kept original name -- please verify manually (may be a shared/parent number).</t>
        </r>
      </text>
    </comment>
    <comment ref="E2902" authorId="0" shapeId="0" xr:uid="{E0464CF4-5471-40AA-A0B5-385D6764B621}">
      <text>
        <r>
          <rPr>
            <sz val="10"/>
            <rFont val="Arial"/>
            <family val="2"/>
          </rPr>
          <t>Duplicate Mobile Number also found in rows: [2617, 2668, 3092]</t>
        </r>
      </text>
    </comment>
    <comment ref="E2903" authorId="0" shapeId="0" xr:uid="{29EB6CEA-EBB9-4AE4-B896-CCC0A0DC40E1}">
      <text>
        <r>
          <rPr>
            <sz val="10"/>
            <rFont val="Arial"/>
            <family val="2"/>
          </rPr>
          <t>Duplicate Mobile Number also found in rows: [2832, 3094, 3362, 3724]</t>
        </r>
      </text>
    </comment>
    <comment ref="E2904" authorId="0" shapeId="0" xr:uid="{E2A48120-8967-40E4-9380-330CEA9D3B0E}">
      <text>
        <r>
          <rPr>
            <sz val="10"/>
            <rFont val="Arial"/>
            <family val="2"/>
          </rPr>
          <t>Duplicate Mobile Number also found in rows: [2680, 2851, 2864]</t>
        </r>
      </text>
    </comment>
    <comment ref="E2905" authorId="0" shapeId="0" xr:uid="{1B48847E-CC09-47D1-8D99-CD601853C053}">
      <text>
        <r>
          <rPr>
            <sz val="10"/>
            <rFont val="Arial"/>
            <family val="2"/>
          </rPr>
          <t>Duplicate Mobile Number also found in rows: [2917, 2971, 3268]</t>
        </r>
      </text>
    </comment>
    <comment ref="E2906" authorId="0" shapeId="0" xr:uid="{32705A4F-85CC-4606-B088-E84DA444E561}">
      <text>
        <r>
          <rPr>
            <sz val="10"/>
            <rFont val="Arial"/>
            <family val="2"/>
          </rPr>
          <t>Duplicate Mobile Number also found in rows: [2584, 2780, 3084]</t>
        </r>
      </text>
    </comment>
    <comment ref="A2907" authorId="0" shapeId="0" xr:uid="{5E247803-E1D4-424E-A36B-453EBCF57F24}">
      <text>
        <r>
          <rPr>
            <sz val="10"/>
            <rFont val="Arial"/>
            <family val="2"/>
          </rPr>
          <t>Mobile/Email matches a DIFFERENT name in LMS/Main file: 'Sonit Jena'. Kept original name -- please verify manually (may be a shared/parent number).</t>
        </r>
      </text>
    </comment>
    <comment ref="E2907" authorId="0" shapeId="0" xr:uid="{07E63332-7930-4C54-A6AE-9BBF6A5E9FE3}">
      <text>
        <r>
          <rPr>
            <sz val="10"/>
            <rFont val="Arial"/>
            <family val="2"/>
          </rPr>
          <t>Duplicate Mobile Number also found in rows: [2755, 2800, 2815, 2938, 3095, 3234, 3315]</t>
        </r>
      </text>
    </comment>
    <comment ref="E2908" authorId="0" shapeId="0" xr:uid="{AF5E3B28-FDA4-4B7B-A01E-B46C6B25F770}">
      <text>
        <r>
          <rPr>
            <sz val="10"/>
            <rFont val="Arial"/>
            <family val="2"/>
          </rPr>
          <t>Duplicate Mobile Number also found in rows: [2124, 2627, 2806]</t>
        </r>
      </text>
    </comment>
    <comment ref="E2909" authorId="0" shapeId="0" xr:uid="{D6825579-048A-46E4-824B-8099601D2C2E}">
      <text>
        <r>
          <rPr>
            <sz val="10"/>
            <rFont val="Arial"/>
            <family val="2"/>
          </rPr>
          <t>Duplicate Mobile Number also found in rows: [2913, 2971, 3268]</t>
        </r>
      </text>
    </comment>
    <comment ref="E2910" authorId="0" shapeId="0" xr:uid="{1A2E6A26-1CD9-48EC-8487-B197627C9F4C}">
      <text>
        <r>
          <rPr>
            <sz val="10"/>
            <rFont val="Arial"/>
            <family val="2"/>
          </rPr>
          <t>Duplicate Mobile Number also found in rows: [1640, 1756, 2019, 2207, 2315, 2435]</t>
        </r>
      </text>
    </comment>
    <comment ref="E2911" authorId="0" shapeId="0" xr:uid="{57C5720A-5569-4068-96FC-D2F83249D6B6}">
      <text>
        <r>
          <rPr>
            <sz val="10"/>
            <rFont val="Arial"/>
            <family val="2"/>
          </rPr>
          <t>Duplicate Mobile Number also found in rows: [2232, 2436, 2648, 2798, 3034, 3509]</t>
        </r>
      </text>
    </comment>
    <comment ref="E2912" authorId="0" shapeId="0" xr:uid="{D8ECB83A-D2BC-4DE8-9739-240A58E54751}">
      <text>
        <r>
          <rPr>
            <sz val="10"/>
            <rFont val="Arial"/>
            <family val="2"/>
          </rPr>
          <t>Duplicate Mobile Number also found in rows: [3021, 3038, 3174, 3284, 3456, 3536]</t>
        </r>
      </text>
    </comment>
    <comment ref="A2913" authorId="0" shapeId="0" xr:uid="{E69B34E9-5A37-431D-B65C-EF4C0CF0C573}">
      <text>
        <r>
          <rPr>
            <sz val="10"/>
            <rFont val="Arial"/>
            <family val="2"/>
          </rPr>
          <t>Mobile/Email matches a DIFFERENT name in LMS/Main file: 'Sambit Swain'. Kept original name -- please verify manually (may be a shared/parent number).</t>
        </r>
      </text>
    </comment>
    <comment ref="E2913" authorId="0" shapeId="0" xr:uid="{426B095B-466D-4ACC-BA78-1E28017F464B}">
      <text>
        <r>
          <rPr>
            <sz val="10"/>
            <rFont val="Arial"/>
            <family val="2"/>
          </rPr>
          <t>Duplicate Mobile Number also found in rows: [2808, 3017, 3170, 3349, 3673]</t>
        </r>
      </text>
    </comment>
    <comment ref="E2914" authorId="0" shapeId="0" xr:uid="{2F8EA322-1A61-48BB-A5F7-8A50F25C95B5}">
      <text>
        <r>
          <rPr>
            <sz val="10"/>
            <rFont val="Arial"/>
            <family val="2"/>
          </rPr>
          <t>Duplicate Mobile Number also found in rows: [2747, 2784, 3100]</t>
        </r>
      </text>
    </comment>
    <comment ref="E2915" authorId="0" shapeId="0" xr:uid="{78260D25-E922-4ADF-A754-5B3D0D7BDB8B}">
      <text>
        <r>
          <rPr>
            <sz val="10"/>
            <rFont val="Arial"/>
            <family val="2"/>
          </rPr>
          <t>Duplicate Mobile Number also found in rows: [2614, 2647, 2738, 2749, 2777, 2794]</t>
        </r>
      </text>
    </comment>
    <comment ref="E2916" authorId="0" shapeId="0" xr:uid="{91B8F2B0-4B32-42CB-9D3B-43AD5C449947}">
      <text>
        <r>
          <rPr>
            <sz val="10"/>
            <rFont val="Arial"/>
            <family val="2"/>
          </rPr>
          <t>Duplicate Mobile Number also found in rows: [3004, 3128, 3274, 3457, 3572]</t>
        </r>
      </text>
    </comment>
    <comment ref="A2917" authorId="0" shapeId="0" xr:uid="{AD5025B1-0725-43E0-AB39-9A5C281ED400}">
      <text>
        <r>
          <rPr>
            <sz val="10"/>
            <rFont val="Arial"/>
            <family val="2"/>
          </rPr>
          <t>Mobile/Email matches a DIFFERENT name in LMS/Main file: 'Subhashree Prusty'. Kept original name -- please verify manually (may be a shared/parent number).</t>
        </r>
      </text>
    </comment>
    <comment ref="E2917" authorId="0" shapeId="0" xr:uid="{390F13AD-40B9-42F2-A273-3B9EEF136468}">
      <text>
        <r>
          <rPr>
            <sz val="10"/>
            <rFont val="Arial"/>
            <family val="2"/>
          </rPr>
          <t>Duplicate Mobile Number also found in rows: [2840]</t>
        </r>
      </text>
    </comment>
    <comment ref="E2918" authorId="0" shapeId="0" xr:uid="{E8855FB4-3034-4018-B842-391F29870A76}">
      <text>
        <r>
          <rPr>
            <sz val="10"/>
            <rFont val="Arial"/>
            <family val="2"/>
          </rPr>
          <t>Duplicate Mobile Number also found in rows: [3070, 3142, 3285, 3446]</t>
        </r>
      </text>
    </comment>
    <comment ref="E2920" authorId="0" shapeId="0" xr:uid="{B4A191EC-3DFE-45B2-AC8F-B6E9010F70B6}">
      <text>
        <r>
          <rPr>
            <sz val="10"/>
            <rFont val="Arial"/>
            <family val="2"/>
          </rPr>
          <t>Duplicate Mobile Number also found in rows: [2894, 2943, 3083, 3249, 3404]</t>
        </r>
      </text>
    </comment>
    <comment ref="E2921" authorId="0" shapeId="0" xr:uid="{E1167585-1E65-40B1-B14C-D6E84F68D7EA}">
      <text>
        <r>
          <rPr>
            <sz val="10"/>
            <rFont val="Arial"/>
            <family val="2"/>
          </rPr>
          <t>Duplicate Mobile Number also found in rows: [2895]</t>
        </r>
      </text>
    </comment>
    <comment ref="A2922" authorId="0" shapeId="0" xr:uid="{5D997E0C-5043-4C97-8F68-6EA7F4AA9229}">
      <text>
        <r>
          <rPr>
            <sz val="10"/>
            <rFont val="Arial"/>
            <family val="2"/>
          </rPr>
          <t>Mobile/Email matches a DIFFERENT name in LMS/Main file: 'Rakesh Rakesh'. Kept original name -- please verify manually (may be a shared/parent number).</t>
        </r>
      </text>
    </comment>
    <comment ref="E2922" authorId="0" shapeId="0" xr:uid="{0C620940-2F08-4076-BB1E-2C058E09977C}">
      <text>
        <r>
          <rPr>
            <sz val="10"/>
            <rFont val="Arial"/>
            <family val="2"/>
          </rPr>
          <t>Duplicate Mobile Number also found in rows: [2757, 2763, 3107, 3159]</t>
        </r>
      </text>
    </comment>
    <comment ref="A2923" authorId="0" shapeId="0" xr:uid="{9D5A451D-4385-4607-9CBE-47AB969E2497}">
      <text>
        <r>
          <rPr>
            <sz val="10"/>
            <rFont val="Arial"/>
            <family val="2"/>
          </rPr>
          <t>Mobile/Email matches a DIFFERENT name in LMS/Main file: 'Siddharth Prusty'. Kept original name -- please verify manually (may be a shared/parent number).</t>
        </r>
      </text>
    </comment>
    <comment ref="E2923" authorId="0" shapeId="0" xr:uid="{F6CDB867-DD7A-4A91-8920-31D45BAE282E}">
      <text>
        <r>
          <rPr>
            <sz val="10"/>
            <rFont val="Arial"/>
            <family val="2"/>
          </rPr>
          <t>Duplicate Mobile Number also found in rows: [2711, 2772, 3035, 3210]</t>
        </r>
      </text>
    </comment>
    <comment ref="E2924" authorId="0" shapeId="0" xr:uid="{3594651F-DEBF-464B-9F71-44075EDE19DF}">
      <text>
        <r>
          <rPr>
            <sz val="10"/>
            <rFont val="Arial"/>
            <family val="2"/>
          </rPr>
          <t>Duplicate Mobile Number also found in rows: [2860, 3089, 3241]</t>
        </r>
      </text>
    </comment>
    <comment ref="E2925" authorId="0" shapeId="0" xr:uid="{75B28D9E-9062-474D-B9A8-9F62A787D907}">
      <text>
        <r>
          <rPr>
            <sz val="10"/>
            <rFont val="Arial"/>
            <family val="2"/>
          </rPr>
          <t>Duplicate Mobile Number also found in rows: [2746, 2788, 3093, 3257]</t>
        </r>
      </text>
    </comment>
    <comment ref="E2926" authorId="0" shapeId="0" xr:uid="{1BCD3993-4FD2-4122-870E-5E85968856BE}">
      <text>
        <r>
          <rPr>
            <sz val="10"/>
            <rFont val="Arial"/>
            <family val="2"/>
          </rPr>
          <t>Duplicate Mobile Number also found in rows: [2601, 2637, 2779, 3067, 3226, 3346]</t>
        </r>
      </text>
    </comment>
    <comment ref="E2927" authorId="0" shapeId="0" xr:uid="{4E4DA4E9-52BD-4541-8DD4-DDDBCB34A2FC}">
      <text>
        <r>
          <rPr>
            <sz val="10"/>
            <rFont val="Arial"/>
            <family val="2"/>
          </rPr>
          <t>Duplicate Mobile Number also found in rows: [2673, 2767, 3023, 3117]</t>
        </r>
      </text>
    </comment>
    <comment ref="E2928" authorId="0" shapeId="0" xr:uid="{968BB7DC-FDE4-4437-A144-A04459365DE5}">
      <text>
        <r>
          <rPr>
            <sz val="10"/>
            <rFont val="Arial"/>
            <family val="2"/>
          </rPr>
          <t>Duplicate Mobile Number also found in rows: [2618, 2636, 2787]</t>
        </r>
      </text>
    </comment>
    <comment ref="A2929" authorId="0" shapeId="0" xr:uid="{D410F69C-BBA3-49AE-B962-23DB516572F6}">
      <text>
        <r>
          <rPr>
            <sz val="10"/>
            <rFont val="Arial"/>
            <family val="2"/>
          </rPr>
          <t>Mobile/Email matches a DIFFERENT name in LMS/Main file: 'Srikanta Sahoo'. Kept original name -- please verify manually (may be a shared/parent number).</t>
        </r>
      </text>
    </comment>
    <comment ref="E2929" authorId="0" shapeId="0" xr:uid="{2178D7A2-6024-4238-B210-F283423B0418}">
      <text>
        <r>
          <rPr>
            <sz val="10"/>
            <rFont val="Arial"/>
            <family val="2"/>
          </rPr>
          <t>Duplicate Mobile Number also found in rows: [2419, 2453, 2579, 2759]</t>
        </r>
      </text>
    </comment>
    <comment ref="A2930" authorId="0" shapeId="0" xr:uid="{20F3A526-F749-428B-8BDF-E09CB667AF98}">
      <text>
        <r>
          <rPr>
            <sz val="10"/>
            <rFont val="Arial"/>
            <family val="2"/>
          </rPr>
          <t>Mobile/Email matches a DIFFERENT name in LMS/Main file: 'Sonit Jena'. Kept original name -- please verify manually (may be a shared/parent number).</t>
        </r>
      </text>
    </comment>
    <comment ref="E2930" authorId="0" shapeId="0" xr:uid="{710D2921-2651-4D28-B8A0-B43C945CB01B}">
      <text>
        <r>
          <rPr>
            <sz val="10"/>
            <rFont val="Arial"/>
            <family val="2"/>
          </rPr>
          <t>Duplicate Mobile Number also found in rows: [2755, 2800, 2815, 2915, 3095, 3234, 3315]</t>
        </r>
      </text>
    </comment>
    <comment ref="E2931" authorId="0" shapeId="0" xr:uid="{5932E35D-5754-4F65-BF79-BFEA30CF1D75}">
      <text>
        <r>
          <rPr>
            <sz val="10"/>
            <rFont val="Arial"/>
            <family val="2"/>
          </rPr>
          <t>Duplicate Mobile Number also found in rows: [2733, 3024]</t>
        </r>
      </text>
    </comment>
    <comment ref="E2932" authorId="0" shapeId="0" xr:uid="{3E7972C3-1086-46A5-A97E-0960E64785C7}">
      <text>
        <r>
          <rPr>
            <sz val="10"/>
            <rFont val="Arial"/>
            <family val="2"/>
          </rPr>
          <t>Duplicate Mobile Number also found in rows: [2416, 2460, 2560]</t>
        </r>
      </text>
    </comment>
    <comment ref="A2933" authorId="0" shapeId="0" xr:uid="{1D77906F-E80C-4C0C-9989-2CE68C5E2270}">
      <text>
        <r>
          <rPr>
            <sz val="10"/>
            <rFont val="Arial"/>
            <family val="2"/>
          </rPr>
          <t>Mobile/Email matches a DIFFERENT name in LMS/Main file: 'Pritish Behera'. Kept original name -- please verify manually (may be a shared/parent number).</t>
        </r>
      </text>
    </comment>
    <comment ref="E2933" authorId="0" shapeId="0" xr:uid="{F270250A-24B9-4FC5-8648-187D6E4B5E32}">
      <text>
        <r>
          <rPr>
            <sz val="10"/>
            <rFont val="Arial"/>
            <family val="2"/>
          </rPr>
          <t>Duplicate Mobile Number also found in rows: [2898, 3064, 3202, 3305]</t>
        </r>
      </text>
    </comment>
    <comment ref="E2934" authorId="0" shapeId="0" xr:uid="{52D95C17-BC79-4247-BDCB-2DDEAA206C0E}">
      <text>
        <r>
          <rPr>
            <sz val="10"/>
            <rFont val="Arial"/>
            <family val="2"/>
          </rPr>
          <t>Duplicate Mobile Number also found in rows: [2875, 3056, 3212, 3359]</t>
        </r>
      </text>
    </comment>
    <comment ref="E2935" authorId="0" shapeId="0" xr:uid="{3CF7DBC4-4AC7-4A1E-A7FD-5E99565A6CC2}">
      <text>
        <r>
          <rPr>
            <sz val="10"/>
            <rFont val="Arial"/>
            <family val="2"/>
          </rPr>
          <t>Duplicate Mobile Number also found in rows: [2894, 2928, 3083, 3249, 3404]</t>
        </r>
      </text>
    </comment>
    <comment ref="A2936" authorId="0" shapeId="0" xr:uid="{30470246-9EEE-46EF-A582-F2469644A70C}">
      <text>
        <r>
          <rPr>
            <sz val="10"/>
            <rFont val="Arial"/>
            <family val="2"/>
          </rPr>
          <t>Mobile/Email matches a DIFFERENT name in LMS/Main file: 'Suman Pradhan'. Kept original name -- please verify manually (may be a shared/parent number).</t>
        </r>
      </text>
    </comment>
    <comment ref="E2936" authorId="0" shapeId="0" xr:uid="{C96D95C2-4E85-4E66-B505-244D6A4428C2}">
      <text>
        <r>
          <rPr>
            <sz val="10"/>
            <rFont val="Arial"/>
            <family val="2"/>
          </rPr>
          <t>Duplicate Mobile Number also found in rows: [2804, 3109, 3247]</t>
        </r>
      </text>
    </comment>
    <comment ref="E2937" authorId="0" shapeId="0" xr:uid="{977595BB-CFE3-43A7-92F5-E0DCA5BB08CE}">
      <text>
        <r>
          <rPr>
            <sz val="10"/>
            <rFont val="Arial"/>
            <family val="2"/>
          </rPr>
          <t>Duplicate Mobile Number also found in rows: [2446, 2465, 2528, 2622, 2766, 3141, 3316]</t>
        </r>
      </text>
    </comment>
    <comment ref="E2938" authorId="0" shapeId="0" xr:uid="{5BC0213C-B9F8-42EC-8705-327A2DCCF999}">
      <text>
        <r>
          <rPr>
            <sz val="10"/>
            <rFont val="Arial"/>
            <family val="2"/>
          </rPr>
          <t>Duplicate Mobile Number also found in rows: [2611, 2646, 2796]</t>
        </r>
      </text>
    </comment>
    <comment ref="E2939" authorId="0" shapeId="0" xr:uid="{B5E7D4BA-EDEF-44A9-BE0C-D8FEB425151F}">
      <text>
        <r>
          <rPr>
            <sz val="10"/>
            <rFont val="Arial"/>
            <family val="2"/>
          </rPr>
          <t>Duplicate Mobile Number also found in rows: [2949, 3120, 3311, 4641]</t>
        </r>
      </text>
    </comment>
    <comment ref="E2940" authorId="0" shapeId="0" xr:uid="{39BDB59F-3CE9-44C8-A8E5-41FFE562FD94}">
      <text>
        <r>
          <rPr>
            <sz val="10"/>
            <rFont val="Arial"/>
            <family val="2"/>
          </rPr>
          <t>Duplicate Mobile Number also found in rows: [2558, 2596, 2706]</t>
        </r>
      </text>
    </comment>
    <comment ref="E2941" authorId="0" shapeId="0" xr:uid="{4930CBE7-9164-4439-97EC-4D0FA4706FBD}">
      <text>
        <r>
          <rPr>
            <sz val="10"/>
            <rFont val="Arial"/>
            <family val="2"/>
          </rPr>
          <t>Duplicate Mobile Number also found in rows: [2947, 3120, 3311, 4641]</t>
        </r>
      </text>
    </comment>
    <comment ref="E2942" authorId="0" shapeId="0" xr:uid="{1189251E-2D65-4E2E-BCFB-F14BE13E4534}">
      <text>
        <r>
          <rPr>
            <sz val="10"/>
            <rFont val="Arial"/>
            <family val="2"/>
          </rPr>
          <t>Duplicate Mobile Number also found in rows: [2774, 2785, 3097, 3098, 3258, 3269, 3448]</t>
        </r>
      </text>
    </comment>
    <comment ref="E2943" authorId="0" shapeId="0" xr:uid="{1C857849-EAC5-472D-9E22-F169300AEBCB}">
      <text>
        <r>
          <rPr>
            <sz val="10"/>
            <rFont val="Arial"/>
            <family val="2"/>
          </rPr>
          <t>Duplicate Mobile Number also found in rows: [2490, 2969, 3132]</t>
        </r>
      </text>
    </comment>
    <comment ref="E2944" authorId="0" shapeId="0" xr:uid="{510C39C5-DCCF-4BFA-BE0A-5534AE4C852A}">
      <text>
        <r>
          <rPr>
            <sz val="10"/>
            <rFont val="Arial"/>
            <family val="2"/>
          </rPr>
          <t>Duplicate Mobile Number also found in rows: [3016, 3431, 3602]</t>
        </r>
      </text>
    </comment>
    <comment ref="E2945" authorId="0" shapeId="0" xr:uid="{6C5B97AA-3492-46DD-B81A-C012D4D96096}">
      <text>
        <r>
          <rPr>
            <sz val="10"/>
            <rFont val="Arial"/>
            <family val="2"/>
          </rPr>
          <t>Duplicate Mobile Number also found in rows: [3041, 3173, 3339, 3406]</t>
        </r>
      </text>
    </comment>
    <comment ref="E2946" authorId="0" shapeId="0" xr:uid="{33981223-8309-4342-AE95-76E4B17F20D3}">
      <text>
        <r>
          <rPr>
            <sz val="10"/>
            <rFont val="Arial"/>
            <family val="2"/>
          </rPr>
          <t>Duplicate Mobile Number also found in rows: [3065, 3224, 3309, 3310, 3443]</t>
        </r>
      </text>
    </comment>
    <comment ref="E2947" authorId="0" shapeId="0" xr:uid="{E8F1D546-4FB1-426F-BA6A-EEDC2EEA8C51}">
      <text>
        <r>
          <rPr>
            <sz val="10"/>
            <rFont val="Arial"/>
            <family val="2"/>
          </rPr>
          <t>Duplicate Mobile Number also found in rows: [976, 2850, 3119, 3248]</t>
        </r>
      </text>
    </comment>
    <comment ref="E2948" authorId="0" shapeId="0" xr:uid="{4E8A506C-11B3-42C6-95E1-16A02C65A754}">
      <text>
        <r>
          <rPr>
            <sz val="10"/>
            <rFont val="Arial"/>
            <family val="2"/>
          </rPr>
          <t>Duplicate Mobile Number also found in rows: [2492, 2532, 2678, 2793, 3280]</t>
        </r>
      </text>
    </comment>
    <comment ref="E2949" authorId="0" shapeId="0" xr:uid="{7B21F120-FEF9-4A7F-9ECC-5E1D62F723DE}">
      <text>
        <r>
          <rPr>
            <sz val="10"/>
            <rFont val="Arial"/>
            <family val="2"/>
          </rPr>
          <t>Duplicate Mobile Number also found in rows: [2897, 3105, 3254]</t>
        </r>
      </text>
    </comment>
    <comment ref="E2950" authorId="0" shapeId="0" xr:uid="{4626FAA4-CE7E-423A-9575-42CA86B707D2}">
      <text>
        <r>
          <rPr>
            <sz val="10"/>
            <rFont val="Arial"/>
            <family val="2"/>
          </rPr>
          <t>Duplicate Mobile Number also found in rows: [2155, 2413, 2776, 3532, 3737]</t>
        </r>
      </text>
    </comment>
    <comment ref="E2951" authorId="0" shapeId="0" xr:uid="{4F90952E-72B0-4C1A-8B9C-75D78BA73C9F}">
      <text>
        <r>
          <rPr>
            <sz val="10"/>
            <rFont val="Arial"/>
            <family val="2"/>
          </rPr>
          <t>Duplicate Mobile Number also found in rows: [2900, 3111]</t>
        </r>
      </text>
    </comment>
    <comment ref="E2952" authorId="0" shapeId="0" xr:uid="{5EC9BE41-35EF-4825-BF3D-8914C7318EF6}">
      <text>
        <r>
          <rPr>
            <sz val="10"/>
            <rFont val="Arial"/>
            <family val="2"/>
          </rPr>
          <t>Duplicate Mobile Number also found in rows: [3148, 3286, 3429, 3563, 3706]</t>
        </r>
      </text>
    </comment>
    <comment ref="A2953" authorId="0" shapeId="0" xr:uid="{A7580F2C-5B3A-45A1-802D-7FA9100076D8}">
      <text>
        <r>
          <rPr>
            <sz val="10"/>
            <rFont val="Arial"/>
            <family val="2"/>
          </rPr>
          <t>Mobile/Email matches a DIFFERENT name in LMS/Main file: 'Shubham Rai Rai'. Kept original name -- please verify manually (may be a shared/parent number).</t>
        </r>
      </text>
    </comment>
    <comment ref="E2953" authorId="0" shapeId="0" xr:uid="{0B471B7F-C1CC-4C76-9F9E-AC06177FED72}">
      <text>
        <r>
          <rPr>
            <sz val="10"/>
            <rFont val="Arial"/>
            <family val="2"/>
          </rPr>
          <t>Duplicate Mobile Number also found in rows: [2723, 4702]</t>
        </r>
      </text>
    </comment>
    <comment ref="A2954" authorId="0" shapeId="0" xr:uid="{8421578E-2AC0-40F2-AB87-F2451DFCB969}">
      <text>
        <r>
          <rPr>
            <sz val="10"/>
            <rFont val="Arial"/>
            <family val="2"/>
          </rPr>
          <t>Mobile/Email matches a DIFFERENT name in LMS/Main file: 'Rithanya Shanmuga Sundaram'. Kept original name -- please verify manually (may be a shared/parent number).</t>
        </r>
      </text>
    </comment>
    <comment ref="E2954" authorId="0" shapeId="0" xr:uid="{446584EA-7BAF-490E-9697-E7F671F27D1F}">
      <text>
        <r>
          <rPr>
            <sz val="10"/>
            <rFont val="Arial"/>
            <family val="2"/>
          </rPr>
          <t>Duplicate Mobile Number also found in rows: [2481, 2515, 2645, 3071, 3091]</t>
        </r>
      </text>
    </comment>
    <comment ref="E2955" authorId="0" shapeId="0" xr:uid="{8BF7042B-27F7-4928-8C0D-06CE1D118818}">
      <text>
        <r>
          <rPr>
            <sz val="10"/>
            <rFont val="Arial"/>
            <family val="2"/>
          </rPr>
          <t>Duplicate Mobile Number also found in rows: [2827]</t>
        </r>
      </text>
    </comment>
    <comment ref="E2956" authorId="0" shapeId="0" xr:uid="{6CFF6BD2-F9FD-4EDC-A9FF-F553798EDC9A}">
      <text>
        <r>
          <rPr>
            <sz val="10"/>
            <rFont val="Arial"/>
            <family val="2"/>
          </rPr>
          <t>Duplicate Mobile Number also found in rows: [2661]</t>
        </r>
      </text>
    </comment>
    <comment ref="E2957" authorId="0" shapeId="0" xr:uid="{18026349-3826-4082-8F5D-6821106C293C}">
      <text>
        <r>
          <rPr>
            <sz val="10"/>
            <rFont val="Arial"/>
            <family val="2"/>
          </rPr>
          <t>Duplicate Mobile Number also found in rows: [2109, 2216, 2322, 2497, 2739]</t>
        </r>
      </text>
    </comment>
    <comment ref="E2958" authorId="0" shapeId="0" xr:uid="{CE96CDCD-517B-4D90-8D1C-4C89E5D4BE31}">
      <text>
        <r>
          <rPr>
            <sz val="10"/>
            <rFont val="Arial"/>
            <family val="2"/>
          </rPr>
          <t>Duplicate Mobile Number also found in rows: [2745, 2768, 3103, 3230, 3381]</t>
        </r>
      </text>
    </comment>
    <comment ref="E2959" authorId="0" shapeId="0" xr:uid="{8E348076-4130-4044-8E32-B9DCE83B07EC}">
      <text>
        <r>
          <rPr>
            <sz val="10"/>
            <rFont val="Arial"/>
            <family val="2"/>
          </rPr>
          <t>Duplicate Mobile Number also found in rows: [2902, 3127]</t>
        </r>
      </text>
    </comment>
    <comment ref="A2960" authorId="0" shapeId="0" xr:uid="{D31FCE6C-63F1-4284-94BD-55A10B45AB62}">
      <text>
        <r>
          <rPr>
            <sz val="10"/>
            <rFont val="Arial"/>
            <family val="2"/>
          </rPr>
          <t>Mobile/Email matches a DIFFERENT name in LMS/Main file: 'Ashish Sahu'. Kept original name -- please verify manually (may be a shared/parent number).</t>
        </r>
      </text>
    </comment>
    <comment ref="E2960" authorId="0" shapeId="0" xr:uid="{5AF8CDA1-20D9-4B28-B6F9-1B3D79902301}">
      <text>
        <r>
          <rPr>
            <sz val="10"/>
            <rFont val="Arial"/>
            <family val="2"/>
          </rPr>
          <t>Duplicate Mobile Number also found in rows: [3051, 3053, 3250, 3262, 3368, 3441, 3980]</t>
        </r>
      </text>
    </comment>
    <comment ref="E2961" authorId="0" shapeId="0" xr:uid="{D978960E-0314-4808-A7B4-BD1736765F8F}">
      <text>
        <r>
          <rPr>
            <sz val="10"/>
            <rFont val="Arial"/>
            <family val="2"/>
          </rPr>
          <t>Duplicate Mobile Number also found in rows: [2490, 2951, 3132]</t>
        </r>
      </text>
    </comment>
    <comment ref="E2962" authorId="0" shapeId="0" xr:uid="{2EED0125-CD24-4146-9C4A-BA3FD4D6CA14}">
      <text>
        <r>
          <rPr>
            <sz val="10"/>
            <rFont val="Arial"/>
            <family val="2"/>
          </rPr>
          <t>Duplicate Mobile Number also found in rows: [3052, 3054, 3146, 3296, 3409, 3557, 3675]</t>
        </r>
      </text>
    </comment>
    <comment ref="E2963" authorId="0" shapeId="0" xr:uid="{21E48018-A835-46A8-A39A-3B1CB5389A0D}">
      <text>
        <r>
          <rPr>
            <sz val="10"/>
            <rFont val="Arial"/>
            <family val="2"/>
          </rPr>
          <t>Duplicate Mobile Number also found in rows: [2913, 2917, 3268]</t>
        </r>
      </text>
    </comment>
    <comment ref="A2964" authorId="0" shapeId="0" xr:uid="{5CC64D5C-77C6-40F4-9090-B9F1EB7BECA4}">
      <text>
        <r>
          <rPr>
            <sz val="10"/>
            <rFont val="Arial"/>
            <family val="2"/>
          </rPr>
          <t>Mobile/Email matches a DIFFERENT name in LMS/Main file: 'Shubham Dash'. Kept original name -- please verify manually (may be a shared/parent number).</t>
        </r>
      </text>
    </comment>
    <comment ref="E2964" authorId="0" shapeId="0" xr:uid="{E45488B0-E82B-4D98-B288-081459EC2516}">
      <text>
        <r>
          <rPr>
            <sz val="10"/>
            <rFont val="Arial"/>
            <family val="2"/>
          </rPr>
          <t>Duplicate Mobile Number also found in rows: [2408, 2837]</t>
        </r>
      </text>
    </comment>
    <comment ref="E2965" authorId="0" shapeId="0" xr:uid="{F6224A2D-7E20-4BE8-9EB6-FEF88C1C4B25}">
      <text>
        <r>
          <rPr>
            <sz val="10"/>
            <rFont val="Arial"/>
            <family val="2"/>
          </rPr>
          <t>Duplicate Mobile Number also found in rows: [2896, 3076, 3211]</t>
        </r>
      </text>
    </comment>
    <comment ref="A2966" authorId="0" shapeId="0" xr:uid="{665F78F9-BAB5-4A2A-BF04-DC49D058E19C}">
      <text>
        <r>
          <rPr>
            <sz val="10"/>
            <rFont val="Arial"/>
            <family val="2"/>
          </rPr>
          <t>Mobile/Email matches a DIFFERENT name in LMS/Main file: 'Vidhi Tawani'. Kept original name -- please verify manually (may be a shared/parent number).</t>
        </r>
      </text>
    </comment>
    <comment ref="E2966" authorId="0" shapeId="0" xr:uid="{3FA4D21C-6496-4949-8492-1438FAAAF417}">
      <text>
        <r>
          <rPr>
            <sz val="10"/>
            <rFont val="Arial"/>
            <family val="2"/>
          </rPr>
          <t>Duplicate Mobile Number also found in rows: [2495, 2684, 2752]</t>
        </r>
      </text>
    </comment>
    <comment ref="E2967" authorId="0" shapeId="0" xr:uid="{95ADFC9E-6B55-4435-A605-4BBCCD7D6DBA}">
      <text>
        <r>
          <rPr>
            <sz val="10"/>
            <rFont val="Arial"/>
            <family val="2"/>
          </rPr>
          <t>Duplicate Mobile Number also found in rows: [2899, 3131, 3287, 3412]</t>
        </r>
      </text>
    </comment>
    <comment ref="E2968" authorId="0" shapeId="0" xr:uid="{F81C585B-FE55-418B-B1F0-FA2F21035F2F}">
      <text>
        <r>
          <rPr>
            <sz val="10"/>
            <rFont val="Arial"/>
            <family val="2"/>
          </rPr>
          <t>Duplicate Mobile Number also found in rows: [2570, 2592, 2607, 2682, 2698, 2831, 3396]</t>
        </r>
      </text>
    </comment>
    <comment ref="E2969" authorId="0" shapeId="0" xr:uid="{57C061BB-B0B6-4313-8EF8-BEB9069909E3}">
      <text>
        <r>
          <rPr>
            <sz val="10"/>
            <rFont val="Arial"/>
            <family val="2"/>
          </rPr>
          <t>Duplicate Mobile Number also found in rows: [2356, 2357, 4207]</t>
        </r>
      </text>
    </comment>
    <comment ref="E2970" authorId="0" shapeId="0" xr:uid="{D2EC1DE7-5044-4CF2-BD4C-49385FA9B7B0}">
      <text>
        <r>
          <rPr>
            <sz val="10"/>
            <rFont val="Arial"/>
            <family val="2"/>
          </rPr>
          <t>Duplicate Mobile Number also found in rows: [2809, 2909, 3200]</t>
        </r>
      </text>
    </comment>
    <comment ref="E2971" authorId="0" shapeId="0" xr:uid="{01544438-3717-4DCD-B852-76E83798E417}">
      <text>
        <r>
          <rPr>
            <sz val="10"/>
            <rFont val="Arial"/>
            <family val="2"/>
          </rPr>
          <t>Duplicate Mobile Number also found in rows: [4]</t>
        </r>
      </text>
    </comment>
    <comment ref="E2972" authorId="0" shapeId="0" xr:uid="{429D8357-F2B0-413F-9CE4-113A7E1009E6}">
      <text>
        <r>
          <rPr>
            <sz val="10"/>
            <rFont val="Arial"/>
            <family val="2"/>
          </rPr>
          <t>Duplicate Mobile Number also found in rows: [3225, 3340, 3444]</t>
        </r>
      </text>
    </comment>
    <comment ref="A2973" authorId="0" shapeId="0" xr:uid="{74B4610F-519F-4956-A149-4BDF7BB8D545}">
      <text>
        <r>
          <rPr>
            <sz val="10"/>
            <rFont val="Arial"/>
            <family val="2"/>
          </rPr>
          <t>Mobile/Email matches a DIFFERENT name in LMS/Main file: 'Rajendran Karupaswamy'. Kept original name -- please verify manually (may be a shared/parent number).</t>
        </r>
      </text>
    </comment>
    <comment ref="E2973" authorId="0" shapeId="0" xr:uid="{18AE78AD-FEE5-4BB4-9A0A-D475D89DCAF7}">
      <text>
        <r>
          <rPr>
            <sz val="10"/>
            <rFont val="Arial"/>
            <family val="2"/>
          </rPr>
          <t>Duplicate Mobile Number also found in rows: [3005, 3695, 3820, 3961, 4257]</t>
        </r>
      </text>
    </comment>
    <comment ref="A2974" authorId="0" shapeId="0" xr:uid="{48A606BE-B974-43E8-B5A0-09F99E82DB4D}">
      <text>
        <r>
          <rPr>
            <sz val="10"/>
            <rFont val="Arial"/>
            <family val="2"/>
          </rPr>
          <t>Mobile/Email matches a DIFFERENT name in LMS/Main file: 'Sanjaya Panda'. Kept original name -- please verify manually (may be a shared/parent number).</t>
        </r>
      </text>
    </comment>
    <comment ref="E2974" authorId="0" shapeId="0" xr:uid="{8BC016C4-B9DE-4C7F-9718-3EA0AE117C34}">
      <text>
        <r>
          <rPr>
            <sz val="10"/>
            <rFont val="Arial"/>
            <family val="2"/>
          </rPr>
          <t>Duplicate Mobile Number also found in rows: [2122, 2260, 2437, 2991]</t>
        </r>
      </text>
    </comment>
    <comment ref="E2975" authorId="0" shapeId="0" xr:uid="{D29D697B-A215-47EB-B0FB-A36CDCA0393A}">
      <text>
        <r>
          <rPr>
            <sz val="10"/>
            <rFont val="Arial"/>
            <family val="2"/>
          </rPr>
          <t>Duplicate Mobile Number also found in rows: [2834, 2869, 3118, 3267]</t>
        </r>
      </text>
    </comment>
    <comment ref="A2976" authorId="0" shapeId="0" xr:uid="{5EE91771-02B4-4217-A70C-A6CCCE345158}">
      <text>
        <r>
          <rPr>
            <sz val="10"/>
            <rFont val="Arial"/>
            <family val="2"/>
          </rPr>
          <t>Mobile/Email matches a DIFFERENT name in LMS/Main file: 'Sandeep Mohanty'. Kept original name -- please verify manually (may be a shared/parent number).</t>
        </r>
      </text>
    </comment>
    <comment ref="E2976" authorId="0" shapeId="0" xr:uid="{B43C587F-298C-45A2-8ABB-182F8B720340}">
      <text>
        <r>
          <rPr>
            <sz val="10"/>
            <rFont val="Arial"/>
            <family val="2"/>
          </rPr>
          <t>Duplicate Mobile Number also found in rows: [2650, 2655, 2687, 2859]</t>
        </r>
      </text>
    </comment>
    <comment ref="E2977" authorId="0" shapeId="0" xr:uid="{3BA0A018-E1FB-4E99-9F0A-65A3876E4274}">
      <text>
        <r>
          <rPr>
            <sz val="10"/>
            <rFont val="Arial"/>
            <family val="2"/>
          </rPr>
          <t>Duplicate Mobile Number also found in rows: [1851, 2098, 2525]</t>
        </r>
      </text>
    </comment>
    <comment ref="A2978" authorId="0" shapeId="0" xr:uid="{F76EEF45-8E69-4DE0-8B7F-073407992768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2978" authorId="0" shapeId="0" xr:uid="{A845B552-18B2-4F84-9B36-58FD82B8282B}">
      <text>
        <r>
          <rPr>
            <sz val="10"/>
            <rFont val="Arial"/>
            <family val="2"/>
          </rPr>
          <t>Duplicate Mobile Number also found in rows: [2032, 2083, 2227, 2301, 2396, 2599, 2882, 3010]</t>
        </r>
      </text>
    </comment>
    <comment ref="E2979" authorId="0" shapeId="0" xr:uid="{59DA0722-3DBB-4C15-A871-4C33FF99743B}">
      <text>
        <r>
          <rPr>
            <sz val="10"/>
            <rFont val="Arial"/>
            <family val="2"/>
          </rPr>
          <t>Duplicate Mobile Number also found in rows: [2561, 2604, 2710, 2849, 3126]</t>
        </r>
      </text>
    </comment>
    <comment ref="E2980" authorId="0" shapeId="0" xr:uid="{E49D0C5E-5663-49BA-9420-E4686B72372B}">
      <text>
        <r>
          <rPr>
            <sz val="10"/>
            <rFont val="Arial"/>
            <family val="2"/>
          </rPr>
          <t>Duplicate Mobile Number also found in rows: [2593, 2602, 2814, 3256]</t>
        </r>
      </text>
    </comment>
    <comment ref="A2981" authorId="0" shapeId="0" xr:uid="{552066AF-F05E-448C-A022-F6C586EE2BDB}">
      <text>
        <r>
          <rPr>
            <sz val="10"/>
            <rFont val="Arial"/>
            <family val="2"/>
          </rPr>
          <t>Mobile/Email matches a DIFFERENT name in LMS/Main file: 'Anudeep Sura'. Kept original name -- please verify manually (may be a shared/parent number).</t>
        </r>
      </text>
    </comment>
    <comment ref="E2981" authorId="0" shapeId="0" xr:uid="{2A909F2A-F96A-4256-96C5-7B88158EDE48}">
      <text>
        <r>
          <rPr>
            <sz val="10"/>
            <rFont val="Arial"/>
            <family val="2"/>
          </rPr>
          <t>Duplicate Mobile Number also found in rows: [2643, 2683, 2830]</t>
        </r>
      </text>
    </comment>
    <comment ref="E2982" authorId="0" shapeId="0" xr:uid="{FACFA7F8-A494-4749-B9E9-BD5EB5610426}">
      <text>
        <r>
          <rPr>
            <sz val="10"/>
            <rFont val="Arial"/>
            <family val="2"/>
          </rPr>
          <t>Duplicate Mobile Number also found in rows: [1940, 2066, 2084]</t>
        </r>
      </text>
    </comment>
    <comment ref="A2983" authorId="0" shapeId="0" xr:uid="{4170218B-06E6-45E1-8AD9-CDDB40DE18AD}">
      <text>
        <r>
          <rPr>
            <sz val="10"/>
            <rFont val="Arial"/>
            <family val="2"/>
          </rPr>
          <t>Mobile/Email matches a DIFFERENT name in LMS/Main file: 'Sanjaya Panda'. Kept original name -- please verify manually (may be a shared/parent number).</t>
        </r>
      </text>
    </comment>
    <comment ref="E2983" authorId="0" shapeId="0" xr:uid="{43E9CB6A-E35E-4643-A96A-149669303133}">
      <text>
        <r>
          <rPr>
            <sz val="10"/>
            <rFont val="Arial"/>
            <family val="2"/>
          </rPr>
          <t>Duplicate Mobile Number also found in rows: [2122, 2260, 2437, 2982]</t>
        </r>
      </text>
    </comment>
    <comment ref="E2984" authorId="0" shapeId="0" xr:uid="{52A92038-7D8C-40BD-96C8-780C6D6D4E3E}">
      <text>
        <r>
          <rPr>
            <sz val="10"/>
            <rFont val="Arial"/>
            <family val="2"/>
          </rPr>
          <t>Duplicate Mobile Number also found in rows: [3059, 3063, 3235, 3347]</t>
        </r>
      </text>
    </comment>
    <comment ref="E2985" authorId="0" shapeId="0" xr:uid="{AD8C3595-20B5-48B9-94EA-56BA56582A69}">
      <text>
        <r>
          <rPr>
            <sz val="10"/>
            <rFont val="Arial"/>
            <family val="2"/>
          </rPr>
          <t>Duplicate Mobile Number also found in rows: [3140, 3153]</t>
        </r>
      </text>
    </comment>
    <comment ref="E2986" authorId="0" shapeId="0" xr:uid="{C4A915C8-536C-4A2C-A3FD-929855030342}">
      <text>
        <r>
          <rPr>
            <sz val="10"/>
            <rFont val="Arial"/>
            <family val="2"/>
          </rPr>
          <t>Duplicate Mobile Number also found in rows: [3144, 3251, 3271, 3449, 3607]</t>
        </r>
      </text>
    </comment>
    <comment ref="A2987" authorId="0" shapeId="0" xr:uid="{A910A526-0A15-41AD-A6DB-6739B9663698}">
      <text>
        <r>
          <rPr>
            <sz val="10"/>
            <rFont val="Arial"/>
            <family val="2"/>
          </rPr>
          <t>Mobile/Email matches a DIFFERENT name in LMS/Main file: 'Anand Swain'. Kept original name -- please verify manually (may be a shared/parent number).</t>
        </r>
      </text>
    </comment>
    <comment ref="E2987" authorId="0" shapeId="0" xr:uid="{CA62ABAB-21C2-4A6C-8ADD-C996926D5031}">
      <text>
        <r>
          <rPr>
            <sz val="10"/>
            <rFont val="Arial"/>
            <family val="2"/>
          </rPr>
          <t>Duplicate Mobile Number also found in rows: [3062, 3176, 3228, 3348, 3471]</t>
        </r>
      </text>
    </comment>
    <comment ref="E2988" authorId="0" shapeId="0" xr:uid="{C46D3A72-8F99-443B-9F66-5C134B3BB289}">
      <text>
        <r>
          <rPr>
            <sz val="10"/>
            <rFont val="Arial"/>
            <family val="2"/>
          </rPr>
          <t>Duplicate Mobile Number also found in rows: [3162]</t>
        </r>
      </text>
    </comment>
    <comment ref="E2989" authorId="0" shapeId="0" xr:uid="{7428517E-24DC-4211-B0B2-A2D3C8BE6B69}">
      <text>
        <r>
          <rPr>
            <sz val="10"/>
            <rFont val="Arial"/>
            <family val="2"/>
          </rPr>
          <t>Duplicate Mobile Number also found in rows: [3049, 3213, 3486, 3561, 3777]</t>
        </r>
      </text>
    </comment>
    <comment ref="E2990" authorId="0" shapeId="0" xr:uid="{861E7810-6407-44CF-A48B-22481996A196}">
      <text>
        <r>
          <rPr>
            <sz val="10"/>
            <rFont val="Arial"/>
            <family val="2"/>
          </rPr>
          <t>Duplicate Mobile Number also found in rows: [3039, 3088, 3112, 3264, 3402, 3538, 3668]</t>
        </r>
      </text>
    </comment>
    <comment ref="A2991" authorId="0" shapeId="0" xr:uid="{752F22FC-5710-44F2-8942-5D3EE73C6678}">
      <text>
        <r>
          <rPr>
            <sz val="10"/>
            <rFont val="Arial"/>
            <family val="2"/>
          </rPr>
          <t>Mobile/Email matches a DIFFERENT name in LMS/Main file: 'Partha Behuria'. Kept original name -- please verify manually (may be a shared/parent number).</t>
        </r>
      </text>
    </comment>
    <comment ref="E2991" authorId="0" shapeId="0" xr:uid="{C2FA94D2-F4A6-47C2-AF11-BDB5FA97E329}">
      <text>
        <r>
          <rPr>
            <sz val="10"/>
            <rFont val="Arial"/>
            <family val="2"/>
          </rPr>
          <t>Duplicate Mobile Number also found in rows: [3158, 3161, 3839]</t>
        </r>
      </text>
    </comment>
    <comment ref="E2992" authorId="0" shapeId="0" xr:uid="{F8F5D706-8C0A-4A4E-8AE2-486314AB09D3}">
      <text>
        <r>
          <rPr>
            <sz val="10"/>
            <rFont val="Arial"/>
            <family val="2"/>
          </rPr>
          <t>Duplicate Mobile Number also found in rows: [3040, 3278, 3488]</t>
        </r>
      </text>
    </comment>
    <comment ref="A2993" authorId="0" shapeId="0" xr:uid="{A2BC3F06-0BFC-4AC7-B444-3AB1687FE7B4}">
      <text>
        <r>
          <rPr>
            <sz val="10"/>
            <rFont val="Arial"/>
            <family val="2"/>
          </rPr>
          <t>Mobile/Email matches a DIFFERENT name in LMS/Main file: 'Sourabh Tiwari'. Kept original name -- please verify manually (may be a shared/parent number).</t>
        </r>
      </text>
    </comment>
    <comment ref="E2993" authorId="0" shapeId="0" xr:uid="{745C8EF0-1294-470F-9F59-08EFB10D5B35}">
      <text>
        <r>
          <rPr>
            <sz val="10"/>
            <rFont val="Arial"/>
            <family val="2"/>
          </rPr>
          <t>Duplicate Mobile Number also found in rows: [2825, 2826, 2879, 3129, 3198, 3577]</t>
        </r>
      </text>
    </comment>
    <comment ref="E2994" authorId="0" shapeId="0" xr:uid="{B73FCBEB-928C-47D2-8EED-A16CD329471F}">
      <text>
        <r>
          <rPr>
            <sz val="10"/>
            <rFont val="Arial"/>
            <family val="2"/>
          </rPr>
          <t>Duplicate Mobile Number also found in rows: [2877]</t>
        </r>
      </text>
    </comment>
    <comment ref="E2995" authorId="0" shapeId="0" xr:uid="{8259CC49-ABA8-42FE-89F7-504A0ED08597}">
      <text>
        <r>
          <rPr>
            <sz val="10"/>
            <rFont val="Arial"/>
            <family val="2"/>
          </rPr>
          <t>Duplicate Mobile Number also found in rows: [2811, 2881, 3121, 3453]</t>
        </r>
      </text>
    </comment>
    <comment ref="E2996" authorId="0" shapeId="0" xr:uid="{7B6F0FA9-2002-43CF-B6EC-C3BB2791C656}">
      <text>
        <r>
          <rPr>
            <sz val="10"/>
            <rFont val="Arial"/>
            <family val="2"/>
          </rPr>
          <t>Duplicate Mobile Number also found in rows: [2924, 3128, 3274, 3457, 3572]</t>
        </r>
      </text>
    </comment>
    <comment ref="A2997" authorId="0" shapeId="0" xr:uid="{D60B2C29-CE05-4D2B-9AEC-2AB9BCA8BA57}">
      <text>
        <r>
          <rPr>
            <sz val="10"/>
            <rFont val="Arial"/>
            <family val="2"/>
          </rPr>
          <t>Mobile/Email matches a DIFFERENT name in LMS/Main file: 'Rajendran Karupaswamy'. Kept original name -- please verify manually (may be a shared/parent number).</t>
        </r>
      </text>
    </comment>
    <comment ref="E2997" authorId="0" shapeId="0" xr:uid="{7E23B112-1F29-4E94-A855-5D2084F391D2}">
      <text>
        <r>
          <rPr>
            <sz val="10"/>
            <rFont val="Arial"/>
            <family val="2"/>
          </rPr>
          <t>Duplicate Mobile Number also found in rows: [2981, 3695, 3820, 3961, 4257]</t>
        </r>
      </text>
    </comment>
    <comment ref="E2998" authorId="0" shapeId="0" xr:uid="{AF1ABA0D-50A9-4155-A969-2F8535503CE7}">
      <text>
        <r>
          <rPr>
            <sz val="10"/>
            <rFont val="Arial"/>
            <family val="2"/>
          </rPr>
          <t>Duplicate Mobile Number also found in rows: [3145, 3297, 3442, 3571]</t>
        </r>
      </text>
    </comment>
    <comment ref="E2999" authorId="0" shapeId="0" xr:uid="{AC389458-ABE4-4941-AE58-D9C8270236BA}">
      <text>
        <r>
          <rPr>
            <sz val="10"/>
            <rFont val="Arial"/>
            <family val="2"/>
          </rPr>
          <t>Duplicate Mobile Number also found in rows: [2675, 2715, 2858]</t>
        </r>
      </text>
    </comment>
    <comment ref="A3000" authorId="0" shapeId="0" xr:uid="{F8C1F671-9D7E-4D67-8BF8-2AF7E00B477A}">
      <text>
        <r>
          <rPr>
            <sz val="10"/>
            <rFont val="Arial"/>
            <family val="2"/>
          </rPr>
          <t>Mobile/Email matches a DIFFERENT name in LMS/Main file: 'Arun Mohanty'. Kept original name -- please verify manually (may be a shared/parent number).</t>
        </r>
      </text>
    </comment>
    <comment ref="E3001" authorId="0" shapeId="0" xr:uid="{5C30928C-2889-475D-8F7C-6A9667A8DFBE}">
      <text>
        <r>
          <rPr>
            <sz val="10"/>
            <rFont val="Arial"/>
            <family val="2"/>
          </rPr>
          <t>Duplicate Mobile Number also found in rows: [2727, 2857]</t>
        </r>
      </text>
    </comment>
    <comment ref="A3002" authorId="0" shapeId="0" xr:uid="{5BC65C38-1675-4D09-9368-0C74E6484435}">
      <text>
        <r>
          <rPr>
            <sz val="10"/>
            <rFont val="Arial"/>
            <family val="2"/>
          </rPr>
          <t>Mobile/Email matches a DIFFERENT name in LMS/Main file: 'Ankit Sahoo'. Kept original name -- please verify manually (may be a shared/parent number).</t>
        </r>
      </text>
    </comment>
    <comment ref="E3002" authorId="0" shapeId="0" xr:uid="{B74D1136-1137-4531-BB04-CE8791A065EF}">
      <text>
        <r>
          <rPr>
            <sz val="10"/>
            <rFont val="Arial"/>
            <family val="2"/>
          </rPr>
          <t>Duplicate Mobile Number also found in rows: [2032, 2083, 2227, 2301, 2396, 2599, 2882, 2986]</t>
        </r>
      </text>
    </comment>
    <comment ref="E3003" authorId="0" shapeId="0" xr:uid="{D88B64D8-316C-44CE-81DF-41856FCE7D29}">
      <text>
        <r>
          <rPr>
            <sz val="10"/>
            <rFont val="Arial"/>
            <family val="2"/>
          </rPr>
          <t>Duplicate Mobile Number also found in rows: [3057, 3149, 3308, 3461]</t>
        </r>
      </text>
    </comment>
    <comment ref="E3004" authorId="0" shapeId="0" xr:uid="{76536C0E-E81E-47E9-A583-33ADD489C3FA}">
      <text>
        <r>
          <rPr>
            <sz val="10"/>
            <rFont val="Arial"/>
            <family val="2"/>
          </rPr>
          <t>Duplicate Mobile Number also found in rows: [3430]</t>
        </r>
      </text>
    </comment>
    <comment ref="E3005" authorId="0" shapeId="0" xr:uid="{10E7CC1C-433A-47AA-81E4-F9182BDBDC11}">
      <text>
        <r>
          <rPr>
            <sz val="10"/>
            <rFont val="Arial"/>
            <family val="2"/>
          </rPr>
          <t>Duplicate Mobile Number also found in rows: [3081, 3160, 3352, 3543]</t>
        </r>
      </text>
    </comment>
    <comment ref="A3006" authorId="0" shapeId="0" xr:uid="{22281E3C-0F61-4C8D-8C44-90D138BA95F9}">
      <text>
        <r>
          <rPr>
            <sz val="10"/>
            <rFont val="Arial"/>
            <family val="2"/>
          </rPr>
          <t>Mobile/Email matches a DIFFERENT name in LMS/Main file: 'Kanan Mohanty'. Kept original name -- please verify manually (may be a shared/parent number).</t>
        </r>
      </text>
    </comment>
    <comment ref="E3006" authorId="0" shapeId="0" xr:uid="{5DE7478E-6D1B-4B5D-8EA0-885C7DCA5A6A}">
      <text>
        <r>
          <rPr>
            <sz val="10"/>
            <rFont val="Arial"/>
            <family val="2"/>
          </rPr>
          <t>Duplicate Mobile Number also found in rows: [3048, 3113]</t>
        </r>
      </text>
    </comment>
    <comment ref="E3007" authorId="0" shapeId="0" xr:uid="{8D7D44ED-3D47-413D-B52D-65631F5A976D}">
      <text>
        <r>
          <rPr>
            <sz val="10"/>
            <rFont val="Arial"/>
            <family val="2"/>
          </rPr>
          <t>Duplicate Mobile Number also found in rows: [3020, 3147, 3282, 3465, 3934, 3946]</t>
        </r>
      </text>
    </comment>
    <comment ref="A3008" authorId="0" shapeId="0" xr:uid="{AC08AC6B-F430-467F-9D41-DCD6483F5389}">
      <text>
        <r>
          <rPr>
            <sz val="10"/>
            <rFont val="Arial"/>
            <family val="2"/>
          </rPr>
          <t>Mobile/Email matches a DIFFERENT name in LMS/Main file: 'Ashish Naik'. Kept original name -- please verify manually (may be a shared/parent number).</t>
        </r>
      </text>
    </comment>
    <comment ref="E3008" authorId="0" shapeId="0" xr:uid="{AF334D02-F1A3-45BC-89C6-5CB71051A279}">
      <text>
        <r>
          <rPr>
            <sz val="10"/>
            <rFont val="Arial"/>
            <family val="2"/>
          </rPr>
          <t>Duplicate Mobile Number also found in rows: [2952, 3431, 3602]</t>
        </r>
      </text>
    </comment>
    <comment ref="A3009" authorId="0" shapeId="0" xr:uid="{FFBF86B4-EAA5-4FDC-BB7B-BAB7DEC7DB67}">
      <text>
        <r>
          <rPr>
            <sz val="10"/>
            <rFont val="Arial"/>
            <family val="2"/>
          </rPr>
          <t>Mobile/Email matches a DIFFERENT name in LMS/Main file: 'Sambit Swain'. Kept original name -- please verify manually (may be a shared/parent number).</t>
        </r>
      </text>
    </comment>
    <comment ref="E3009" authorId="0" shapeId="0" xr:uid="{AF9ED0E9-BE85-41D5-B505-BDC7D4842077}">
      <text>
        <r>
          <rPr>
            <sz val="10"/>
            <rFont val="Arial"/>
            <family val="2"/>
          </rPr>
          <t>Duplicate Mobile Number also found in rows: [2808, 2921, 3170, 3349, 3673]</t>
        </r>
      </text>
    </comment>
    <comment ref="E3010" authorId="0" shapeId="0" xr:uid="{69AD012C-C340-49DC-9E27-4B98625EF005}">
      <text>
        <r>
          <rPr>
            <sz val="10"/>
            <rFont val="Arial"/>
            <family val="2"/>
          </rPr>
          <t>Duplicate Mobile Number also found in rows: [2810, 2868]</t>
        </r>
      </text>
    </comment>
    <comment ref="E3011" authorId="0" shapeId="0" xr:uid="{E2A9C063-B568-4120-8639-51AB0F9BF47D}">
      <text>
        <r>
          <rPr>
            <sz val="10"/>
            <rFont val="Arial"/>
            <family val="2"/>
          </rPr>
          <t>Duplicate Mobile Number also found in rows: [2846, 2893, 3171, 3312]</t>
        </r>
      </text>
    </comment>
    <comment ref="E3012" authorId="0" shapeId="0" xr:uid="{C8322157-460D-45EA-AFB2-32B0C5E9BD2E}">
      <text>
        <r>
          <rPr>
            <sz val="10"/>
            <rFont val="Arial"/>
            <family val="2"/>
          </rPr>
          <t>Duplicate Mobile Number also found in rows: [3015, 3147, 3282, 3465, 3934, 3946]</t>
        </r>
      </text>
    </comment>
    <comment ref="E3013" authorId="0" shapeId="0" xr:uid="{E33C8682-DBBB-47DD-99B1-247513E115A0}">
      <text>
        <r>
          <rPr>
            <sz val="10"/>
            <rFont val="Arial"/>
            <family val="2"/>
          </rPr>
          <t>Duplicate Mobile Number also found in rows: [2920, 3038, 3174, 3284, 3456, 3536]</t>
        </r>
      </text>
    </comment>
    <comment ref="E3014" authorId="0" shapeId="0" xr:uid="{328D9969-970F-496B-8D5E-AB41C3B6F8D2}">
      <text>
        <r>
          <rPr>
            <sz val="10"/>
            <rFont val="Arial"/>
            <family val="2"/>
          </rPr>
          <t>Duplicate Mobile Number also found in rows: [2061, 2282, 2421, 2565, 2753, 3323]</t>
        </r>
      </text>
    </comment>
    <comment ref="E3015" authorId="0" shapeId="0" xr:uid="{DE3E2B7C-4F8B-476C-AC2D-289B64795A81}">
      <text>
        <r>
          <rPr>
            <sz val="10"/>
            <rFont val="Arial"/>
            <family val="2"/>
          </rPr>
          <t>Duplicate Mobile Number also found in rows: [2673, 2767, 2935, 3117]</t>
        </r>
      </text>
    </comment>
    <comment ref="E3016" authorId="0" shapeId="0" xr:uid="{8D0AD0C7-A63A-4CD3-9C37-ADE23BE07FC5}">
      <text>
        <r>
          <rPr>
            <sz val="10"/>
            <rFont val="Arial"/>
            <family val="2"/>
          </rPr>
          <t>Duplicate Mobile Number also found in rows: [2733, 2939]</t>
        </r>
      </text>
    </comment>
    <comment ref="A3017" authorId="0" shapeId="0" xr:uid="{E93CADF8-6AFC-47FF-B6E8-B7BF4544E0DA}">
      <text>
        <r>
          <rPr>
            <sz val="10"/>
            <rFont val="Arial"/>
            <family val="2"/>
          </rPr>
          <t>Mobile/Email matches a DIFFERENT name in LMS/Main file: 'Jhankar Parida'. Kept original name -- please verify manually (may be a shared/parent number).</t>
        </r>
      </text>
    </comment>
    <comment ref="E3017" authorId="0" shapeId="0" xr:uid="{9482B639-84B7-4945-B9A5-5CDF9C33D6B2}">
      <text>
        <r>
          <rPr>
            <sz val="10"/>
            <rFont val="Arial"/>
            <family val="2"/>
          </rPr>
          <t>Duplicate Mobile Number also found in rows: [3045, 3155, 3298, 3579]</t>
        </r>
      </text>
    </comment>
    <comment ref="E3018" authorId="0" shapeId="0" xr:uid="{CE7D5F34-5B1C-4C4A-9F09-362B1C537769}">
      <text>
        <r>
          <rPr>
            <sz val="10"/>
            <rFont val="Arial"/>
            <family val="2"/>
          </rPr>
          <t>Duplicate Mobile Number also found in rows: [3066, 3078, 3214, 3317, 3552, 3827, 4630]</t>
        </r>
      </text>
    </comment>
    <comment ref="E3019" authorId="0" shapeId="0" xr:uid="{A82F5CEB-4000-4234-9BB5-5EC00FCB199D}">
      <text>
        <r>
          <rPr>
            <sz val="10"/>
            <rFont val="Arial"/>
            <family val="2"/>
          </rPr>
          <t>Duplicate Mobile Number also found in rows: [3060, 3445, 3683]</t>
        </r>
      </text>
    </comment>
    <comment ref="E3020" authorId="0" shapeId="0" xr:uid="{8255CCFD-E6FA-4982-AFAB-D9A7D2B94EE0}">
      <text>
        <r>
          <rPr>
            <sz val="10"/>
            <rFont val="Arial"/>
            <family val="2"/>
          </rPr>
          <t>Duplicate Mobile Number also found in rows: [2681, 2891]</t>
        </r>
      </text>
    </comment>
    <comment ref="A3021" authorId="0" shapeId="0" xr:uid="{D30D7CC6-15ED-4D92-B842-D2740A28BB37}">
      <text>
        <r>
          <rPr>
            <sz val="10"/>
            <rFont val="Arial"/>
            <family val="2"/>
          </rPr>
          <t>Mobile/Email matches a DIFFERENT name in LMS/Main file: 'Puja Puja'. Kept original name -- please verify manually (may be a shared/parent number).</t>
        </r>
      </text>
    </comment>
    <comment ref="E3021" authorId="0" shapeId="0" xr:uid="{170707E6-D897-4748-9479-620A122783BE}">
      <text>
        <r>
          <rPr>
            <sz val="10"/>
            <rFont val="Arial"/>
            <family val="2"/>
          </rPr>
          <t>Duplicate Mobile Number also found in rows: [2828, 2892, 3358]</t>
        </r>
      </text>
    </comment>
    <comment ref="A3022" authorId="0" shapeId="0" xr:uid="{ABA7EDDE-6B5A-489D-9D87-D5C205691922}">
      <text>
        <r>
          <rPr>
            <sz val="10"/>
            <rFont val="Arial"/>
            <family val="2"/>
          </rPr>
          <t>Mobile/Email matches a DIFFERENT name in LMS/Main file: 'Minerva Kaverichetty'. Kept original name -- please verify manually (may be a shared/parent number).</t>
        </r>
      </text>
    </comment>
    <comment ref="E3022" authorId="0" shapeId="0" xr:uid="{4DD2E11C-3CAB-4A74-A0EA-F5569BA58396}">
      <text>
        <r>
          <rPr>
            <sz val="10"/>
            <rFont val="Arial"/>
            <family val="2"/>
          </rPr>
          <t>Duplicate Mobile Number also found in rows: [2695, 2751, 2884, 3206]</t>
        </r>
      </text>
    </comment>
    <comment ref="A3024" authorId="0" shapeId="0" xr:uid="{156F9BF6-1173-46DA-8EF5-1CCAE808205D}">
      <text>
        <r>
          <rPr>
            <sz val="10"/>
            <rFont val="Arial"/>
            <family val="2"/>
          </rPr>
          <t>Mobile/Email matches a DIFFERENT name in LMS/Main file: 'Gyana Panda'. Kept original name -- please verify manually (may be a shared/parent number).</t>
        </r>
      </text>
    </comment>
    <comment ref="E3024" authorId="0" shapeId="0" xr:uid="{E66C0B84-8D2A-4FDC-B555-4C4D6335CB52}">
      <text>
        <r>
          <rPr>
            <sz val="10"/>
            <rFont val="Arial"/>
            <family val="2"/>
          </rPr>
          <t>Duplicate Mobile Number also found in rows: [3156]</t>
        </r>
      </text>
    </comment>
    <comment ref="E3025" authorId="0" shapeId="0" xr:uid="{FD10B604-32EB-466C-9237-B505034D92BA}">
      <text>
        <r>
          <rPr>
            <sz val="10"/>
            <rFont val="Arial"/>
            <family val="2"/>
          </rPr>
          <t>Duplicate Mobile Number also found in rows: [2320, 3108, 3231, 3265]</t>
        </r>
      </text>
    </comment>
    <comment ref="E3026" authorId="0" shapeId="0" xr:uid="{F12B71A2-7EFE-42F1-AAF8-C32C65C1F380}">
      <text>
        <r>
          <rPr>
            <sz val="10"/>
            <rFont val="Arial"/>
            <family val="2"/>
          </rPr>
          <t>Duplicate Mobile Number also found in rows: [2232, 2436, 2648, 2798, 2919, 3509]</t>
        </r>
      </text>
    </comment>
    <comment ref="A3027" authorId="0" shapeId="0" xr:uid="{23F3094F-7B69-45CB-8ED2-1BCEF35429DA}">
      <text>
        <r>
          <rPr>
            <sz val="10"/>
            <rFont val="Arial"/>
            <family val="2"/>
          </rPr>
          <t>Mobile/Email matches a DIFFERENT name in LMS/Main file: 'Siddharth Prusty'. Kept original name -- please verify manually (may be a shared/parent number).</t>
        </r>
      </text>
    </comment>
    <comment ref="E3027" authorId="0" shapeId="0" xr:uid="{DD576F8D-87D0-4B5F-8F28-E5A5A8A2F67E}">
      <text>
        <r>
          <rPr>
            <sz val="10"/>
            <rFont val="Arial"/>
            <family val="2"/>
          </rPr>
          <t>Duplicate Mobile Number also found in rows: [2711, 2772, 2931, 3210]</t>
        </r>
      </text>
    </comment>
    <comment ref="E3028" authorId="0" shapeId="0" xr:uid="{A3FD0565-C020-4FF6-A315-B57491BB1186}">
      <text>
        <r>
          <rPr>
            <sz val="10"/>
            <rFont val="Arial"/>
            <family val="2"/>
          </rPr>
          <t>Duplicate Mobile Number also found in rows: [2724, 2748, 2786, 3047]</t>
        </r>
      </text>
    </comment>
    <comment ref="E3030" authorId="0" shapeId="0" xr:uid="{D9D0E11A-F9B0-4979-8FBE-FC5CF51A7948}">
      <text>
        <r>
          <rPr>
            <sz val="10"/>
            <rFont val="Arial"/>
            <family val="2"/>
          </rPr>
          <t>Duplicate Mobile Number also found in rows: [2920, 3021, 3174, 3284, 3456, 3536]</t>
        </r>
      </text>
    </comment>
    <comment ref="E3031" authorId="0" shapeId="0" xr:uid="{A4F0BC28-1A83-4048-9062-831270972484}">
      <text>
        <r>
          <rPr>
            <sz val="10"/>
            <rFont val="Arial"/>
            <family val="2"/>
          </rPr>
          <t>Duplicate Mobile Number also found in rows: [2998, 3088, 3112, 3264, 3402, 3538, 3668]</t>
        </r>
      </text>
    </comment>
    <comment ref="E3032" authorId="0" shapeId="0" xr:uid="{D284FFA3-39F9-4E91-95B3-9AC0CA419812}">
      <text>
        <r>
          <rPr>
            <sz val="10"/>
            <rFont val="Arial"/>
            <family val="2"/>
          </rPr>
          <t>Duplicate Mobile Number also found in rows: [3000, 3278, 3488]</t>
        </r>
      </text>
    </comment>
    <comment ref="E3033" authorId="0" shapeId="0" xr:uid="{7DE6D836-76B4-4B67-88ED-6D2C3FA9A9D3}">
      <text>
        <r>
          <rPr>
            <sz val="10"/>
            <rFont val="Arial"/>
            <family val="2"/>
          </rPr>
          <t>Duplicate Mobile Number also found in rows: [2953, 3173, 3339, 3406]</t>
        </r>
      </text>
    </comment>
    <comment ref="A3034" authorId="0" shapeId="0" xr:uid="{1BA14E10-DDEB-4491-9298-AF80E1EC0E9E}">
      <text>
        <r>
          <rPr>
            <sz val="10"/>
            <rFont val="Arial"/>
            <family val="2"/>
          </rPr>
          <t>Mobile/Email matches a DIFFERENT name in LMS/Main file: 'Aneesh Idupulapaati'. Kept original name -- please verify manually (may be a shared/parent number).</t>
        </r>
      </text>
    </comment>
    <comment ref="E3034" authorId="0" shapeId="0" xr:uid="{8087D214-4FF0-4E0A-A2AC-BDA3B952A29D}">
      <text>
        <r>
          <rPr>
            <sz val="10"/>
            <rFont val="Arial"/>
            <family val="2"/>
          </rPr>
          <t>Duplicate Mobile Number also found in rows: [2258, 2338, 2393, 2597, 2789, 3350]</t>
        </r>
      </text>
    </comment>
    <comment ref="E3035" authorId="0" shapeId="0" xr:uid="{20F4DD0C-FD20-47B9-9287-296AF5CAB339}">
      <text>
        <r>
          <rPr>
            <sz val="10"/>
            <rFont val="Arial"/>
            <family val="2"/>
          </rPr>
          <t>Duplicate Mobile Number also found in rows: [2537, 2609, 2660, 2781, 2792]</t>
        </r>
      </text>
    </comment>
    <comment ref="E3036" authorId="0" shapeId="0" xr:uid="{510B3588-B48C-4322-991D-A8043F424AE0}">
      <text>
        <r>
          <rPr>
            <sz val="10"/>
            <rFont val="Arial"/>
            <family val="2"/>
          </rPr>
          <t>Duplicate Mobile Number also found in rows: [2852, 3270]</t>
        </r>
      </text>
    </comment>
    <comment ref="A3037" authorId="0" shapeId="0" xr:uid="{23C053F5-002C-4A52-A84A-458C65ADCD07}">
      <text>
        <r>
          <rPr>
            <sz val="10"/>
            <rFont val="Arial"/>
            <family val="2"/>
          </rPr>
          <t>Mobile/Email matches a DIFFERENT name in LMS/Main file: 'Jhankar Parida'. Kept original name -- please verify manually (may be a shared/parent number).</t>
        </r>
      </text>
    </comment>
    <comment ref="E3037" authorId="0" shapeId="0" xr:uid="{5F14C9F0-A482-425B-BE33-E20B786CB2D6}">
      <text>
        <r>
          <rPr>
            <sz val="10"/>
            <rFont val="Arial"/>
            <family val="2"/>
          </rPr>
          <t>Duplicate Mobile Number also found in rows: [3025, 3155, 3298, 3579]</t>
        </r>
      </text>
    </comment>
    <comment ref="E3038" authorId="0" shapeId="0" xr:uid="{47B81569-4BBD-4BC0-B394-9B9A3FB5A40D}">
      <text>
        <r>
          <rPr>
            <sz val="10"/>
            <rFont val="Arial"/>
            <family val="2"/>
          </rPr>
          <t>Duplicate Mobile Number also found in rows: [2371, 2449, 2516, 3533]</t>
        </r>
      </text>
    </comment>
    <comment ref="E3039" authorId="0" shapeId="0" xr:uid="{3A9D3F4A-C606-4E90-98E4-000A8A72C642}">
      <text>
        <r>
          <rPr>
            <sz val="10"/>
            <rFont val="Arial"/>
            <family val="2"/>
          </rPr>
          <t>Duplicate Mobile Number also found in rows: [2724, 2748, 2786, 3036]</t>
        </r>
      </text>
    </comment>
    <comment ref="A3040" authorId="0" shapeId="0" xr:uid="{AF274834-3E89-4DF6-883D-E54B0CFC30A1}">
      <text>
        <r>
          <rPr>
            <sz val="10"/>
            <rFont val="Arial"/>
            <family val="2"/>
          </rPr>
          <t>Mobile/Email matches a DIFFERENT name in LMS/Main file: 'Kanan Mohanty'. Kept original name -- please verify manually (may be a shared/parent number).</t>
        </r>
      </text>
    </comment>
    <comment ref="E3040" authorId="0" shapeId="0" xr:uid="{3B1CDF7C-291D-4B85-AB47-1FCEEAA216A5}">
      <text>
        <r>
          <rPr>
            <sz val="10"/>
            <rFont val="Arial"/>
            <family val="2"/>
          </rPr>
          <t>Duplicate Mobile Number also found in rows: [3014, 3113]</t>
        </r>
      </text>
    </comment>
    <comment ref="E3041" authorId="0" shapeId="0" xr:uid="{F23EA0CB-0BD0-485F-8DE4-494955BEB3FB}">
      <text>
        <r>
          <rPr>
            <sz val="10"/>
            <rFont val="Arial"/>
            <family val="2"/>
          </rPr>
          <t>Duplicate Mobile Number also found in rows: [2997, 3213, 3486, 3561, 3777]</t>
        </r>
      </text>
    </comment>
    <comment ref="E3042" authorId="0" shapeId="0" xr:uid="{A9E83512-10E0-4449-B7B7-05FBDFD20C4B}">
      <text>
        <r>
          <rPr>
            <sz val="10"/>
            <rFont val="Arial"/>
            <family val="2"/>
          </rPr>
          <t>Duplicate Mobile Number also found in rows: [2194, 2259, 2340, 2499, 2619, 3424, 3641]</t>
        </r>
      </text>
    </comment>
    <comment ref="A3043" authorId="0" shapeId="0" xr:uid="{9D6330F1-4505-4FC5-A307-9E945865B267}">
      <text>
        <r>
          <rPr>
            <sz val="10"/>
            <rFont val="Arial"/>
            <family val="2"/>
          </rPr>
          <t>Mobile/Email matches a DIFFERENT name in LMS/Main file: 'Ashish Sahu'. Kept original name -- please verify manually (may be a shared/parent number).</t>
        </r>
      </text>
    </comment>
    <comment ref="E3043" authorId="0" shapeId="0" xr:uid="{F5F56AC9-A64B-4788-B247-82A14DFA5492}">
      <text>
        <r>
          <rPr>
            <sz val="10"/>
            <rFont val="Arial"/>
            <family val="2"/>
          </rPr>
          <t>Duplicate Mobile Number also found in rows: [2968, 3053, 3250, 3262, 3368, 3441, 3980]</t>
        </r>
      </text>
    </comment>
    <comment ref="E3044" authorId="0" shapeId="0" xr:uid="{215F1787-165B-4293-A858-DA69C33B4F6F}">
      <text>
        <r>
          <rPr>
            <sz val="10"/>
            <rFont val="Arial"/>
            <family val="2"/>
          </rPr>
          <t>Duplicate Mobile Number also found in rows: [2970, 3054, 3146, 3296, 3409, 3557, 3675]</t>
        </r>
      </text>
    </comment>
    <comment ref="A3045" authorId="0" shapeId="0" xr:uid="{67730AF7-0C68-469D-BC54-972F25275EA3}">
      <text>
        <r>
          <rPr>
            <sz val="10"/>
            <rFont val="Arial"/>
            <family val="2"/>
          </rPr>
          <t>Mobile/Email matches a DIFFERENT name in LMS/Main file: 'Ashish Sahu'. Kept original name -- please verify manually (may be a shared/parent number).</t>
        </r>
      </text>
    </comment>
    <comment ref="E3045" authorId="0" shapeId="0" xr:uid="{C1780D1A-F3B5-46FE-9084-138E574F2702}">
      <text>
        <r>
          <rPr>
            <sz val="10"/>
            <rFont val="Arial"/>
            <family val="2"/>
          </rPr>
          <t>Duplicate Mobile Number also found in rows: [2968, 3051, 3250, 3262, 3368, 3441, 3980]</t>
        </r>
      </text>
    </comment>
    <comment ref="E3046" authorId="0" shapeId="0" xr:uid="{81DF136F-9278-417C-A76D-5CD6B2F2D6B2}">
      <text>
        <r>
          <rPr>
            <sz val="10"/>
            <rFont val="Arial"/>
            <family val="2"/>
          </rPr>
          <t>Duplicate Mobile Number also found in rows: [2970, 3052, 3146, 3296, 3409, 3557, 3675]</t>
        </r>
      </text>
    </comment>
    <comment ref="A3047" authorId="0" shapeId="0" xr:uid="{514501BD-DA81-4148-B7D3-CCE0D692575B}">
      <text>
        <r>
          <rPr>
            <sz val="10"/>
            <rFont val="Arial"/>
            <family val="2"/>
          </rPr>
          <t>Mobile/Email matches a DIFFERENT name in LMS/Main file: 'Adithyan .R'. Kept original name -- please verify manually (may be a shared/parent number).</t>
        </r>
      </text>
    </comment>
    <comment ref="E3048" authorId="0" shapeId="0" xr:uid="{A4C38F76-E76C-46BC-82BC-AFDC62C9E678}">
      <text>
        <r>
          <rPr>
            <sz val="10"/>
            <rFont val="Arial"/>
            <family val="2"/>
          </rPr>
          <t>Duplicate Mobile Number also found in rows: [2875, 2942, 3212, 3359]</t>
        </r>
      </text>
    </comment>
    <comment ref="E3049" authorId="0" shapeId="0" xr:uid="{BD65C959-3CA2-4F02-BB8E-0E71E556C6DA}">
      <text>
        <r>
          <rPr>
            <sz val="10"/>
            <rFont val="Arial"/>
            <family val="2"/>
          </rPr>
          <t>Duplicate Mobile Number also found in rows: [3011, 3149, 3308, 3461]</t>
        </r>
      </text>
    </comment>
    <comment ref="A3050" authorId="0" shapeId="0" xr:uid="{C654F132-E96C-42CF-9742-F00636554FC5}">
      <text>
        <r>
          <rPr>
            <sz val="10"/>
            <rFont val="Arial"/>
            <family val="2"/>
          </rPr>
          <t>Mobile/Email matches a DIFFERENT name in LMS/Main file: 'Pratik Kumar'. Kept original name -- please verify manually (may be a shared/parent number).</t>
        </r>
      </text>
    </comment>
    <comment ref="E3050" authorId="0" shapeId="0" xr:uid="{E05BE08C-2007-4D22-A08B-95DF00002EF6}">
      <text>
        <r>
          <rPr>
            <sz val="10"/>
            <rFont val="Arial"/>
            <family val="2"/>
          </rPr>
          <t>Duplicate Mobile Number also found in rows: [2848, 3255, 3534, 3624, 4498]</t>
        </r>
      </text>
    </comment>
    <comment ref="E3051" authorId="0" shapeId="0" xr:uid="{14F45CCE-538D-436E-AA5F-2D6DEA2619E3}">
      <text>
        <r>
          <rPr>
            <sz val="10"/>
            <rFont val="Arial"/>
            <family val="2"/>
          </rPr>
          <t>Duplicate Mobile Number also found in rows: [2992, 3063, 3235, 3347]</t>
        </r>
      </text>
    </comment>
    <comment ref="E3052" authorId="0" shapeId="0" xr:uid="{C90AF188-E5F9-4541-8162-12D264CE880A}">
      <text>
        <r>
          <rPr>
            <sz val="10"/>
            <rFont val="Arial"/>
            <family val="2"/>
          </rPr>
          <t>Duplicate Mobile Number also found in rows: [3027, 3445, 3683]</t>
        </r>
      </text>
    </comment>
    <comment ref="E3053" authorId="0" shapeId="0" xr:uid="{42E5D475-EF78-4A20-8378-93F89AAEA104}">
      <text>
        <r>
          <rPr>
            <sz val="10"/>
            <rFont val="Arial"/>
            <family val="2"/>
          </rPr>
          <t>Duplicate Mobile Number also found in rows: [2229, 2238]</t>
        </r>
      </text>
    </comment>
    <comment ref="A3054" authorId="0" shapeId="0" xr:uid="{6C862DDD-A8E6-4CBA-8E0D-63B571310B3B}">
      <text>
        <r>
          <rPr>
            <sz val="10"/>
            <rFont val="Arial"/>
            <family val="2"/>
          </rPr>
          <t>Mobile/Email matches a DIFFERENT name in LMS/Main file: 'Anand Swain'. Kept original name -- please verify manually (may be a shared/parent number).</t>
        </r>
      </text>
    </comment>
    <comment ref="E3054" authorId="0" shapeId="0" xr:uid="{197F82A9-B14A-4831-9EA4-B6DD3E035C2B}">
      <text>
        <r>
          <rPr>
            <sz val="10"/>
            <rFont val="Arial"/>
            <family val="2"/>
          </rPr>
          <t>Duplicate Mobile Number also found in rows: [2995, 3176, 3228, 3348, 3471]</t>
        </r>
      </text>
    </comment>
    <comment ref="E3055" authorId="0" shapeId="0" xr:uid="{5F636610-A223-49C7-A5DE-9B383E129ADB}">
      <text>
        <r>
          <rPr>
            <sz val="10"/>
            <rFont val="Arial"/>
            <family val="2"/>
          </rPr>
          <t>Duplicate Mobile Number also found in rows: [2992, 3059, 3235, 3347]</t>
        </r>
      </text>
    </comment>
    <comment ref="A3056" authorId="0" shapeId="0" xr:uid="{82CAA1D5-1CAD-478B-B0B9-2506CB0486DA}">
      <text>
        <r>
          <rPr>
            <sz val="10"/>
            <rFont val="Arial"/>
            <family val="2"/>
          </rPr>
          <t>Mobile/Email matches a DIFFERENT name in LMS/Main file: 'Pritish Behera'. Kept original name -- please verify manually (may be a shared/parent number).</t>
        </r>
      </text>
    </comment>
    <comment ref="E3056" authorId="0" shapeId="0" xr:uid="{7FAE0B88-6046-46CA-AA74-5C90A1B737D1}">
      <text>
        <r>
          <rPr>
            <sz val="10"/>
            <rFont val="Arial"/>
            <family val="2"/>
          </rPr>
          <t>Duplicate Mobile Number also found in rows: [2898, 2941, 3202, 3305]</t>
        </r>
      </text>
    </comment>
    <comment ref="E3057" authorId="0" shapeId="0" xr:uid="{AE9F3F9C-3A47-40E7-BFF0-68B2D2A50CAA}">
      <text>
        <r>
          <rPr>
            <sz val="10"/>
            <rFont val="Arial"/>
            <family val="2"/>
          </rPr>
          <t>Duplicate Mobile Number also found in rows: [2954, 3224, 3309, 3310, 3443]</t>
        </r>
      </text>
    </comment>
    <comment ref="E3058" authorId="0" shapeId="0" xr:uid="{ABEAE2F2-E721-4A34-9079-D8C039105598}">
      <text>
        <r>
          <rPr>
            <sz val="10"/>
            <rFont val="Arial"/>
            <family val="2"/>
          </rPr>
          <t>Duplicate Mobile Number also found in rows: [3026, 3078, 3214, 3317, 3552, 3827, 4630]</t>
        </r>
      </text>
    </comment>
    <comment ref="E3059" authorId="0" shapeId="0" xr:uid="{A03E7200-2538-44FC-95DC-E7A2B9DC8BA0}">
      <text>
        <r>
          <rPr>
            <sz val="10"/>
            <rFont val="Arial"/>
            <family val="2"/>
          </rPr>
          <t>Duplicate Mobile Number also found in rows: [2601, 2637, 2779, 2934, 3226, 3346]</t>
        </r>
      </text>
    </comment>
    <comment ref="A3060" authorId="0" shapeId="0" xr:uid="{1751F8A1-ED19-4AF6-93F4-61E3065BC542}">
      <text>
        <r>
          <rPr>
            <sz val="10"/>
            <rFont val="Arial"/>
            <family val="2"/>
          </rPr>
          <t>Mobile/Email matches a DIFFERENT name in LMS/Main file: 'Tanu .'. Kept original name -- please verify manually (may be a shared/parent number).</t>
        </r>
      </text>
    </comment>
    <comment ref="E3060" authorId="0" shapeId="0" xr:uid="{C6DFDB5F-7083-4607-800A-A4FAC1279102}">
      <text>
        <r>
          <rPr>
            <sz val="10"/>
            <rFont val="Arial"/>
            <family val="2"/>
          </rPr>
          <t>Duplicate Mobile Number also found in rows: [2211, 2318, 2456, 2606, 2750, 2888]</t>
        </r>
      </text>
    </comment>
    <comment ref="E3061" authorId="0" shapeId="0" xr:uid="{031C0E4B-AC98-4E09-A011-DECBEF69F42F}">
      <text>
        <r>
          <rPr>
            <sz val="10"/>
            <rFont val="Arial"/>
            <family val="2"/>
          </rPr>
          <t>Duplicate Mobile Number also found in rows: [2223, 2302, 2375, 2642, 3631, 4113]</t>
        </r>
      </text>
    </comment>
    <comment ref="E3062" authorId="0" shapeId="0" xr:uid="{0E510620-1298-4CEB-BD7C-47280082121A}">
      <text>
        <r>
          <rPr>
            <sz val="10"/>
            <rFont val="Arial"/>
            <family val="2"/>
          </rPr>
          <t>Duplicate Mobile Number also found in rows: [2926, 3142, 3285, 3446]</t>
        </r>
      </text>
    </comment>
    <comment ref="A3063" authorId="0" shapeId="0" xr:uid="{08568497-FE9A-4563-A357-5FD7E1677309}">
      <text>
        <r>
          <rPr>
            <sz val="10"/>
            <rFont val="Arial"/>
            <family val="2"/>
          </rPr>
          <t>Mobile/Email matches a DIFFERENT name in LMS/Main file: 'Rithanya Shanmuga Sundaram'. Kept original name -- please verify manually (may be a shared/parent number).</t>
        </r>
      </text>
    </comment>
    <comment ref="E3063" authorId="0" shapeId="0" xr:uid="{09714863-2E2B-4DC0-A01D-0BA3C76D6315}">
      <text>
        <r>
          <rPr>
            <sz val="10"/>
            <rFont val="Arial"/>
            <family val="2"/>
          </rPr>
          <t>Duplicate Mobile Number also found in rows: [2481, 2515, 2645, 2962, 3091]</t>
        </r>
      </text>
    </comment>
    <comment ref="A3065" authorId="0" shapeId="0" xr:uid="{A8BCABBC-30A1-43B7-A06A-06D494792CB1}">
      <text>
        <r>
          <rPr>
            <sz val="10"/>
            <rFont val="Arial"/>
            <family val="2"/>
          </rPr>
          <t>Mobile/Email matches a DIFFERENT name in LMS/Main file: 'Sai Panditray'. Kept original name -- please verify manually (may be a shared/parent number).</t>
        </r>
      </text>
    </comment>
    <comment ref="E3065" authorId="0" shapeId="0" xr:uid="{6AABC495-0644-4F15-ACA9-19E3A6997565}">
      <text>
        <r>
          <rPr>
            <sz val="10"/>
            <rFont val="Arial"/>
            <family val="2"/>
          </rPr>
          <t>Duplicate Mobile Number also found in rows: [3150, 3242, 3505, 3869]</t>
        </r>
      </text>
    </comment>
    <comment ref="E3067" authorId="0" shapeId="0" xr:uid="{53D21A90-173A-4152-A002-58C3DA7905D4}">
      <text>
        <r>
          <rPr>
            <sz val="10"/>
            <rFont val="Arial"/>
            <family val="2"/>
          </rPr>
          <t>Duplicate Mobile Number also found in rows: [3229, 3369, 3516, 3658]</t>
        </r>
      </text>
    </comment>
    <comment ref="E3068" authorId="0" shapeId="0" xr:uid="{D6F956F0-2B44-4F32-8F02-ECB3E4930EC5}">
      <text>
        <r>
          <rPr>
            <sz val="10"/>
            <rFont val="Arial"/>
            <family val="2"/>
          </rPr>
          <t>Duplicate Mobile Number also found in rows: [2896, 2973, 3211]</t>
        </r>
      </text>
    </comment>
    <comment ref="E3069" authorId="0" shapeId="0" xr:uid="{7AD0DEAB-2791-4A91-BFCD-3D455DA30CAF}">
      <text>
        <r>
          <rPr>
            <sz val="10"/>
            <rFont val="Arial"/>
            <family val="2"/>
          </rPr>
          <t>Duplicate Mobile Number also found in rows: [2686, 2725, 2844, 3601]</t>
        </r>
      </text>
    </comment>
    <comment ref="E3070" authorId="0" shapeId="0" xr:uid="{9208525F-8962-47D0-A68D-441A833F9412}">
      <text>
        <r>
          <rPr>
            <sz val="10"/>
            <rFont val="Arial"/>
            <family val="2"/>
          </rPr>
          <t>Duplicate Mobile Number also found in rows: [3026, 3066, 3214, 3317, 3552, 3827, 4630]</t>
        </r>
      </text>
    </comment>
    <comment ref="E3071" authorId="0" shapeId="0" xr:uid="{69BEC7D1-A65D-4665-86B0-9BD26D4925D7}">
      <text>
        <r>
          <rPr>
            <sz val="10"/>
            <rFont val="Arial"/>
            <family val="2"/>
          </rPr>
          <t>Duplicate Mobile Number also found in rows: [3080, 3110, 3600, 5252]</t>
        </r>
      </text>
    </comment>
    <comment ref="A3072" authorId="0" shapeId="0" xr:uid="{D42BD48E-70CE-41D7-B782-A3AB0D99EB24}">
      <text>
        <r>
          <rPr>
            <sz val="10"/>
            <rFont val="Arial"/>
            <family val="2"/>
          </rPr>
          <t>Mobile/Email matches a DIFFERENT name in LMS/Main file: 'Akash Giri'. Kept original name -- please verify manually (may be a shared/parent number).</t>
        </r>
      </text>
    </comment>
    <comment ref="E3072" authorId="0" shapeId="0" xr:uid="{AFBF13C5-7AB0-4898-A697-A703155786A8}">
      <text>
        <r>
          <rPr>
            <sz val="10"/>
            <rFont val="Arial"/>
            <family val="2"/>
          </rPr>
          <t>Duplicate Mobile Number also found in rows: [3079, 3110, 3600, 5252]</t>
        </r>
      </text>
    </comment>
    <comment ref="E3073" authorId="0" shapeId="0" xr:uid="{6D87D651-7011-4F9B-9385-5D43C19054E2}">
      <text>
        <r>
          <rPr>
            <sz val="10"/>
            <rFont val="Arial"/>
            <family val="2"/>
          </rPr>
          <t>Duplicate Mobile Number also found in rows: [3013, 3160, 3352, 3543]</t>
        </r>
      </text>
    </comment>
    <comment ref="A3074" authorId="0" shapeId="0" xr:uid="{00461C0D-5996-4E15-AD67-EAFA69FBB991}">
      <text>
        <r>
          <rPr>
            <sz val="10"/>
            <rFont val="Arial"/>
            <family val="2"/>
          </rPr>
          <t>Mobile/Email matches a DIFFERENT name in LMS/Main file: 'Aman Acharya'. Kept original name -- please verify manually (may be a shared/parent number).</t>
        </r>
      </text>
    </comment>
    <comment ref="E3074" authorId="0" shapeId="0" xr:uid="{38357FDC-C275-481E-A7CF-89EBE5129FC7}">
      <text>
        <r>
          <rPr>
            <sz val="10"/>
            <rFont val="Arial"/>
            <family val="2"/>
          </rPr>
          <t>Duplicate Mobile Number also found in rows: [2533, 2557, 2726, 2845]</t>
        </r>
      </text>
    </comment>
    <comment ref="E3075" authorId="0" shapeId="0" xr:uid="{E872866D-C2C9-458F-899B-97016C1F07B0}">
      <text>
        <r>
          <rPr>
            <sz val="10"/>
            <rFont val="Arial"/>
            <family val="2"/>
          </rPr>
          <t>Duplicate Mobile Number also found in rows: [2894, 2928, 2943, 3249, 3404]</t>
        </r>
      </text>
    </comment>
    <comment ref="E3076" authorId="0" shapeId="0" xr:uid="{40A867FF-FD2C-4A7D-90B3-9B57A6FC4774}">
      <text>
        <r>
          <rPr>
            <sz val="10"/>
            <rFont val="Arial"/>
            <family val="2"/>
          </rPr>
          <t>Duplicate Mobile Number also found in rows: [2584, 2780, 2914]</t>
        </r>
      </text>
    </comment>
    <comment ref="E3077" authorId="0" shapeId="0" xr:uid="{C52A6595-51D9-4585-8155-C4B5D3FC2355}">
      <text>
        <r>
          <rPr>
            <sz val="10"/>
            <rFont val="Arial"/>
            <family val="2"/>
          </rPr>
          <t>Duplicate Mobile Number also found in rows: [2628, 2764, 2904, 3245]</t>
        </r>
      </text>
    </comment>
    <comment ref="E3078" authorId="0" shapeId="0" xr:uid="{C603CAAB-D1D9-4360-9E96-F6D603B3515F}">
      <text>
        <r>
          <rPr>
            <sz val="10"/>
            <rFont val="Arial"/>
            <family val="2"/>
          </rPr>
          <t>Duplicate Mobile Number also found in rows: [508, 687, 4981]</t>
        </r>
      </text>
    </comment>
    <comment ref="E3079" authorId="0" shapeId="0" xr:uid="{6E748BBA-3F32-405D-8F81-90E631DF95BB}">
      <text>
        <r>
          <rPr>
            <sz val="10"/>
            <rFont val="Arial"/>
            <family val="2"/>
          </rPr>
          <t>Duplicate Mobile Number also found in rows: [2559, 2833, 2903, 3163, 3434]</t>
        </r>
      </text>
    </comment>
    <comment ref="E3080" authorId="0" shapeId="0" xr:uid="{5FC58D0B-FF8A-498C-A12E-C6362144A016}">
      <text>
        <r>
          <rPr>
            <sz val="10"/>
            <rFont val="Arial"/>
            <family val="2"/>
          </rPr>
          <t>Duplicate Mobile Number also found in rows: [2998, 3039, 3112, 3264, 3402, 3538, 3668]</t>
        </r>
      </text>
    </comment>
    <comment ref="E3081" authorId="0" shapeId="0" xr:uid="{1ECF5481-4B37-4245-9432-7F0076B924F3}">
      <text>
        <r>
          <rPr>
            <sz val="10"/>
            <rFont val="Arial"/>
            <family val="2"/>
          </rPr>
          <t>Duplicate Mobile Number also found in rows: [2860, 2932, 3241]</t>
        </r>
      </text>
    </comment>
    <comment ref="E3082" authorId="0" shapeId="0" xr:uid="{23A77FEE-B92F-4756-BB5D-3030A4F97EA1}">
      <text>
        <r>
          <rPr>
            <sz val="10"/>
            <rFont val="Arial"/>
            <family val="2"/>
          </rPr>
          <t>Duplicate Mobile Number also found in rows: [2479, 2556, 3177, 3313]</t>
        </r>
      </text>
    </comment>
    <comment ref="A3083" authorId="0" shapeId="0" xr:uid="{43C9E680-A44A-4ABF-A869-587998F72A38}">
      <text>
        <r>
          <rPr>
            <sz val="10"/>
            <rFont val="Arial"/>
            <family val="2"/>
          </rPr>
          <t>Mobile/Email matches a DIFFERENT name in LMS/Main file: 'Rithanya Shanmuga Sundaram'. Kept original name -- please verify manually (may be a shared/parent number).</t>
        </r>
      </text>
    </comment>
    <comment ref="E3083" authorId="0" shapeId="0" xr:uid="{DE43179B-0C8E-4AC1-ABED-0864804136A1}">
      <text>
        <r>
          <rPr>
            <sz val="10"/>
            <rFont val="Arial"/>
            <family val="2"/>
          </rPr>
          <t>Duplicate Mobile Number also found in rows: [2481, 2515, 2645, 2962, 3071]</t>
        </r>
      </text>
    </comment>
    <comment ref="A3084" authorId="0" shapeId="0" xr:uid="{5B760A69-BFB6-449F-A3EC-17C55B03DAA3}">
      <text>
        <r>
          <rPr>
            <sz val="10"/>
            <rFont val="Arial"/>
            <family val="2"/>
          </rPr>
          <t>Mobile/Email matches a DIFFERENT name in LMS/Main file: 'Chandra Sahu'. Kept original name -- please verify manually (may be a shared/parent number).</t>
        </r>
      </text>
    </comment>
    <comment ref="E3084" authorId="0" shapeId="0" xr:uid="{7582C34D-F78C-4B3B-BA9F-BF996D44D72E}">
      <text>
        <r>
          <rPr>
            <sz val="10"/>
            <rFont val="Arial"/>
            <family val="2"/>
          </rPr>
          <t>Duplicate Mobile Number also found in rows: [2617, 2668, 2910]</t>
        </r>
      </text>
    </comment>
    <comment ref="E3085" authorId="0" shapeId="0" xr:uid="{8E660443-870E-49CE-AA6B-79FBC67EC42E}">
      <text>
        <r>
          <rPr>
            <sz val="10"/>
            <rFont val="Arial"/>
            <family val="2"/>
          </rPr>
          <t>Duplicate Mobile Number also found in rows: [2746, 2788, 2933, 3257]</t>
        </r>
      </text>
    </comment>
    <comment ref="E3086" authorId="0" shapeId="0" xr:uid="{C9D3AC85-9C5E-4214-9BE9-FF7352905442}">
      <text>
        <r>
          <rPr>
            <sz val="10"/>
            <rFont val="Arial"/>
            <family val="2"/>
          </rPr>
          <t>Duplicate Mobile Number also found in rows: [2832, 2911, 3362, 3724]</t>
        </r>
      </text>
    </comment>
    <comment ref="A3087" authorId="0" shapeId="0" xr:uid="{91610CD0-DEF4-4178-95EA-FE15185127D4}">
      <text>
        <r>
          <rPr>
            <sz val="10"/>
            <rFont val="Arial"/>
            <family val="2"/>
          </rPr>
          <t>Mobile/Email matches a DIFFERENT name in LMS/Main file: 'Sonit Jena'. Kept original name -- please verify manually (may be a shared/parent number).</t>
        </r>
      </text>
    </comment>
    <comment ref="E3087" authorId="0" shapeId="0" xr:uid="{B3051A3D-F798-4F03-8F34-5E675845544B}">
      <text>
        <r>
          <rPr>
            <sz val="10"/>
            <rFont val="Arial"/>
            <family val="2"/>
          </rPr>
          <t>Duplicate Mobile Number also found in rows: [2755, 2800, 2815, 2915, 2938, 3234, 3315]</t>
        </r>
      </text>
    </comment>
    <comment ref="E3088" authorId="0" shapeId="0" xr:uid="{E522EB14-2DA2-47E4-85B6-761406CB3A72}">
      <text>
        <r>
          <rPr>
            <sz val="10"/>
            <rFont val="Arial"/>
            <family val="2"/>
          </rPr>
          <t>Duplicate Mobile Number also found in rows: [2865, 3246]</t>
        </r>
      </text>
    </comment>
    <comment ref="E3089" authorId="0" shapeId="0" xr:uid="{E24C91A4-8B25-4D7B-9D88-9CE5081695E8}">
      <text>
        <r>
          <rPr>
            <sz val="10"/>
            <rFont val="Arial"/>
            <family val="2"/>
          </rPr>
          <t>Duplicate Mobile Number also found in rows: [2774, 2785, 2950, 3098, 3258, 3269, 3448]</t>
        </r>
      </text>
    </comment>
    <comment ref="E3090" authorId="0" shapeId="0" xr:uid="{21F3709E-3B44-42AD-8B3C-62D8B8685BD8}">
      <text>
        <r>
          <rPr>
            <sz val="10"/>
            <rFont val="Arial"/>
            <family val="2"/>
          </rPr>
          <t>Duplicate Mobile Number also found in rows: [2774, 2785, 2950, 3097, 3258, 3269, 3448]</t>
        </r>
      </text>
    </comment>
    <comment ref="E3091" authorId="0" shapeId="0" xr:uid="{952060ED-0CE1-4C6B-9F70-E3B9D908EE11}">
      <text>
        <r>
          <rPr>
            <sz val="10"/>
            <rFont val="Arial"/>
            <family val="2"/>
          </rPr>
          <t>Duplicate Mobile Number also found in rows: [2674]</t>
        </r>
      </text>
    </comment>
    <comment ref="E3092" authorId="0" shapeId="0" xr:uid="{C41B643B-E007-45EA-82F9-63B61FDD6E52}">
      <text>
        <r>
          <rPr>
            <sz val="10"/>
            <rFont val="Arial"/>
            <family val="2"/>
          </rPr>
          <t>Duplicate Mobile Number also found in rows: [2747, 2784, 2922]</t>
        </r>
      </text>
    </comment>
    <comment ref="E3094" authorId="0" shapeId="0" xr:uid="{F452E75A-50F9-4A5B-A0C6-C3A1AFF7DB0F}">
      <text>
        <r>
          <rPr>
            <sz val="10"/>
            <rFont val="Arial"/>
            <family val="2"/>
          </rPr>
          <t>Duplicate Mobile Number also found in rows: [67, 233, 242, 3322]</t>
        </r>
      </text>
    </comment>
    <comment ref="E3095" authorId="0" shapeId="0" xr:uid="{6EDF6604-8B8A-4B50-BBBE-62E04AA3A07C}">
      <text>
        <r>
          <rPr>
            <sz val="10"/>
            <rFont val="Arial"/>
            <family val="2"/>
          </rPr>
          <t>Duplicate Mobile Number also found in rows: [2745, 2768, 2966, 3230, 3381]</t>
        </r>
      </text>
    </comment>
    <comment ref="E3096" authorId="0" shapeId="0" xr:uid="{BBC234FB-C945-453A-A76E-345738F5F32A}">
      <text>
        <r>
          <rPr>
            <sz val="10"/>
            <rFont val="Arial"/>
            <family val="2"/>
          </rPr>
          <t>Duplicate Mobile Number also found in rows: [2458, 2553]</t>
        </r>
      </text>
    </comment>
    <comment ref="E3097" authorId="0" shapeId="0" xr:uid="{DAA3F266-384D-48B7-A2E2-7142EB5751B0}">
      <text>
        <r>
          <rPr>
            <sz val="10"/>
            <rFont val="Arial"/>
            <family val="2"/>
          </rPr>
          <t>Duplicate Mobile Number also found in rows: [2897, 2957, 3254]</t>
        </r>
      </text>
    </comment>
    <comment ref="E3098" authorId="0" shapeId="0" xr:uid="{90FEF351-8952-43C9-83AF-688854E5B844}">
      <text>
        <r>
          <rPr>
            <sz val="10"/>
            <rFont val="Arial"/>
            <family val="2"/>
          </rPr>
          <t>Duplicate Mobile Number also found in rows: [3114, 3261, 3407, 3517]</t>
        </r>
      </text>
    </comment>
    <comment ref="A3099" authorId="0" shapeId="0" xr:uid="{4C92D4CB-C14A-4A93-8358-0AB12B97A888}">
      <text>
        <r>
          <rPr>
            <sz val="10"/>
            <rFont val="Arial"/>
            <family val="2"/>
          </rPr>
          <t>Mobile/Email matches a DIFFERENT name in LMS/Main file: 'Rakesh Rakesh'. Kept original name -- please verify manually (may be a shared/parent number).</t>
        </r>
      </text>
    </comment>
    <comment ref="E3099" authorId="0" shapeId="0" xr:uid="{50A7D3CE-014A-4731-B966-F8BFFA73AC02}">
      <text>
        <r>
          <rPr>
            <sz val="10"/>
            <rFont val="Arial"/>
            <family val="2"/>
          </rPr>
          <t>Duplicate Mobile Number also found in rows: [2757, 2763, 2930, 3159]</t>
        </r>
      </text>
    </comment>
    <comment ref="E3100" authorId="0" shapeId="0" xr:uid="{E802181A-5564-476D-8C89-0784D7C36A22}">
      <text>
        <r>
          <rPr>
            <sz val="10"/>
            <rFont val="Arial"/>
            <family val="2"/>
          </rPr>
          <t>Duplicate Mobile Number also found in rows: [2320, 3033, 3231, 3265]</t>
        </r>
      </text>
    </comment>
    <comment ref="A3101" authorId="0" shapeId="0" xr:uid="{F9DDCBF9-62B6-4145-84C0-F58446FCF4D8}">
      <text>
        <r>
          <rPr>
            <sz val="10"/>
            <rFont val="Arial"/>
            <family val="2"/>
          </rPr>
          <t>Mobile/Email matches a DIFFERENT name in LMS/Main file: 'Suman Pradhan'. Kept original name -- please verify manually (may be a shared/parent number).</t>
        </r>
      </text>
    </comment>
    <comment ref="E3101" authorId="0" shapeId="0" xr:uid="{6A1909E4-6E64-44F0-AD39-CC12F068BED5}">
      <text>
        <r>
          <rPr>
            <sz val="10"/>
            <rFont val="Arial"/>
            <family val="2"/>
          </rPr>
          <t>Duplicate Mobile Number also found in rows: [2804, 2944, 3247]</t>
        </r>
      </text>
    </comment>
    <comment ref="A3102" authorId="0" shapeId="0" xr:uid="{81656102-A7BF-444D-83B0-96B896535E04}">
      <text>
        <r>
          <rPr>
            <sz val="10"/>
            <rFont val="Arial"/>
            <family val="2"/>
          </rPr>
          <t>Mobile/Email matches a DIFFERENT name in LMS/Main file: 'Akash Giri'. Kept original name -- please verify manually (may be a shared/parent number).</t>
        </r>
      </text>
    </comment>
    <comment ref="E3102" authorId="0" shapeId="0" xr:uid="{B6B14271-401F-4EC8-9861-CB686CE5346E}">
      <text>
        <r>
          <rPr>
            <sz val="10"/>
            <rFont val="Arial"/>
            <family val="2"/>
          </rPr>
          <t>Duplicate Mobile Number also found in rows: [3079, 3080, 3600, 5252]</t>
        </r>
      </text>
    </comment>
    <comment ref="E3103" authorId="0" shapeId="0" xr:uid="{00892A4A-BFCC-4DB7-B9D9-F953AAE4D17F}">
      <text>
        <r>
          <rPr>
            <sz val="10"/>
            <rFont val="Arial"/>
            <family val="2"/>
          </rPr>
          <t>Duplicate Mobile Number also found in rows: [2900, 2959]</t>
        </r>
      </text>
    </comment>
    <comment ref="E3104" authorId="0" shapeId="0" xr:uid="{C7C3303D-8FD8-430C-B594-7C807737BB2E}">
      <text>
        <r>
          <rPr>
            <sz val="10"/>
            <rFont val="Arial"/>
            <family val="2"/>
          </rPr>
          <t>Duplicate Mobile Number also found in rows: [2998, 3039, 3088, 3264, 3402, 3538, 3668]</t>
        </r>
      </text>
    </comment>
    <comment ref="A3105" authorId="0" shapeId="0" xr:uid="{C136D364-3904-4363-8A57-400DF88CCDE7}">
      <text>
        <r>
          <rPr>
            <sz val="10"/>
            <rFont val="Arial"/>
            <family val="2"/>
          </rPr>
          <t>Mobile/Email matches a DIFFERENT name in LMS/Main file: 'Kanan Mohanty'. Kept original name -- please verify manually (may be a shared/parent number).</t>
        </r>
      </text>
    </comment>
    <comment ref="E3105" authorId="0" shapeId="0" xr:uid="{69BDCB48-5FCA-4336-A1A9-56D370E12402}">
      <text>
        <r>
          <rPr>
            <sz val="10"/>
            <rFont val="Arial"/>
            <family val="2"/>
          </rPr>
          <t>Duplicate Mobile Number also found in rows: [3014, 3048]</t>
        </r>
      </text>
    </comment>
    <comment ref="E3106" authorId="0" shapeId="0" xr:uid="{7C242377-C77A-4B87-8340-6455CB3F0231}">
      <text>
        <r>
          <rPr>
            <sz val="10"/>
            <rFont val="Arial"/>
            <family val="2"/>
          </rPr>
          <t>Duplicate Mobile Number also found in rows: [3106, 3261, 3407, 3517]</t>
        </r>
      </text>
    </comment>
    <comment ref="E3107" authorId="0" shapeId="0" xr:uid="{AD24D992-FC45-42FF-A2F1-0545C2A77BE2}">
      <text>
        <r>
          <rPr>
            <sz val="10"/>
            <rFont val="Arial"/>
            <family val="2"/>
          </rPr>
          <t>Duplicate Mobile Number also found in rows: [38, 3143]</t>
        </r>
      </text>
    </comment>
    <comment ref="E3108" authorId="0" shapeId="0" xr:uid="{776E8561-DB8B-4767-B3DD-3D4F545D31A7}">
      <text>
        <r>
          <rPr>
            <sz val="10"/>
            <rFont val="Arial"/>
            <family val="2"/>
          </rPr>
          <t>Duplicate Mobile Number also found in rows: [3239, 3334, 3477, 3586]</t>
        </r>
      </text>
    </comment>
    <comment ref="E3109" authorId="0" shapeId="0" xr:uid="{70FC2461-897D-4A71-9578-B15F3217AD21}">
      <text>
        <r>
          <rPr>
            <sz val="10"/>
            <rFont val="Arial"/>
            <family val="2"/>
          </rPr>
          <t>Duplicate Mobile Number also found in rows: [2673, 2767, 2935, 3023]</t>
        </r>
      </text>
    </comment>
    <comment ref="E3110" authorId="0" shapeId="0" xr:uid="{7545175B-2D76-4260-985E-77A95ECC4E8A}">
      <text>
        <r>
          <rPr>
            <sz val="10"/>
            <rFont val="Arial"/>
            <family val="2"/>
          </rPr>
          <t>Duplicate Mobile Number also found in rows: [2834, 2869, 2983, 3267]</t>
        </r>
      </text>
    </comment>
    <comment ref="E3111" authorId="0" shapeId="0" xr:uid="{F4C04A53-9F92-4AF6-A661-3F4A45C9B3BB}">
      <text>
        <r>
          <rPr>
            <sz val="10"/>
            <rFont val="Arial"/>
            <family val="2"/>
          </rPr>
          <t>Duplicate Mobile Number also found in rows: [976, 2850, 2955, 3248]</t>
        </r>
      </text>
    </comment>
    <comment ref="E3112" authorId="0" shapeId="0" xr:uid="{EAE0F8D9-F8B0-4E6C-AB34-7C07F8F4428A}">
      <text>
        <r>
          <rPr>
            <sz val="10"/>
            <rFont val="Arial"/>
            <family val="2"/>
          </rPr>
          <t>Duplicate Mobile Number also found in rows: [2947, 2949, 3311, 4641]</t>
        </r>
      </text>
    </comment>
    <comment ref="E3113" authorId="0" shapeId="0" xr:uid="{8D00055B-9580-4931-8E0A-B523ADE267B2}">
      <text>
        <r>
          <rPr>
            <sz val="10"/>
            <rFont val="Arial"/>
            <family val="2"/>
          </rPr>
          <t>Duplicate Mobile Number also found in rows: [2811, 2881, 3003, 3453]</t>
        </r>
      </text>
    </comment>
    <comment ref="A3114" authorId="0" shapeId="0" xr:uid="{6FD70F36-9959-449D-8662-8A100588F977}">
      <text>
        <r>
          <rPr>
            <sz val="10"/>
            <rFont val="Arial"/>
            <family val="2"/>
          </rPr>
          <t>Mobile/Email matches a DIFFERENT name in LMS/Main file: 'Tushar Biswal'. Kept original name -- please verify manually (may be a shared/parent number).</t>
        </r>
      </text>
    </comment>
    <comment ref="E3114" authorId="0" shapeId="0" xr:uid="{8DACFAC1-0720-4B01-A6B1-98976D9DB38B}">
      <text>
        <r>
          <rPr>
            <sz val="10"/>
            <rFont val="Arial"/>
            <family val="2"/>
          </rPr>
          <t>Duplicate Mobile Number also found in rows: [2854, 3663, 3665, 3667, 4125]</t>
        </r>
      </text>
    </comment>
    <comment ref="E3115" authorId="0" shapeId="0" xr:uid="{49E578E0-3B19-4709-8797-CA7CAAA7AA7F}">
      <text>
        <r>
          <rPr>
            <sz val="10"/>
            <rFont val="Arial"/>
            <family val="2"/>
          </rPr>
          <t>Duplicate Mobile Number also found in rows: [3314, 3403, 3549, 3657, 3801]</t>
        </r>
      </text>
    </comment>
    <comment ref="E3118" authorId="0" shapeId="0" xr:uid="{C11357AF-9FE8-4449-BBB3-A981D99D15B2}">
      <text>
        <r>
          <rPr>
            <sz val="10"/>
            <rFont val="Arial"/>
            <family val="2"/>
          </rPr>
          <t>Duplicate Mobile Number also found in rows: [2561, 2604, 2710, 2849, 2987]</t>
        </r>
      </text>
    </comment>
    <comment ref="E3119" authorId="0" shapeId="0" xr:uid="{BD74BAD0-E8CA-48B7-9812-4F9CEB006DAB}">
      <text>
        <r>
          <rPr>
            <sz val="10"/>
            <rFont val="Arial"/>
            <family val="2"/>
          </rPr>
          <t>Duplicate Mobile Number also found in rows: [2902, 2967]</t>
        </r>
      </text>
    </comment>
    <comment ref="E3120" authorId="0" shapeId="0" xr:uid="{D16BF7A6-72C0-4F78-A019-9A450B963392}">
      <text>
        <r>
          <rPr>
            <sz val="10"/>
            <rFont val="Arial"/>
            <family val="2"/>
          </rPr>
          <t>Duplicate Mobile Number also found in rows: [2924, 3004, 3274, 3457, 3572]</t>
        </r>
      </text>
    </comment>
    <comment ref="A3121" authorId="0" shapeId="0" xr:uid="{3653618A-1608-4AF0-95EF-8465CB8EAEC0}">
      <text>
        <r>
          <rPr>
            <sz val="10"/>
            <rFont val="Arial"/>
            <family val="2"/>
          </rPr>
          <t>Mobile/Email matches a DIFFERENT name in LMS/Main file: 'Sourabh Tiwari'. Kept original name -- please verify manually (may be a shared/parent number).</t>
        </r>
      </text>
    </comment>
    <comment ref="E3121" authorId="0" shapeId="0" xr:uid="{124352A2-B6B0-4A42-B019-573BD946F650}">
      <text>
        <r>
          <rPr>
            <sz val="10"/>
            <rFont val="Arial"/>
            <family val="2"/>
          </rPr>
          <t>Duplicate Mobile Number also found in rows: [2825, 2826, 2879, 3001, 3198, 3577]</t>
        </r>
      </text>
    </comment>
    <comment ref="E3122" authorId="0" shapeId="0" xr:uid="{09F8A826-6E96-4F51-A7CB-154574F9B260}">
      <text>
        <r>
          <rPr>
            <sz val="10"/>
            <rFont val="Arial"/>
            <family val="2"/>
          </rPr>
          <t>Duplicate Mobile Number also found in rows: [2319, 2368]</t>
        </r>
      </text>
    </comment>
    <comment ref="E3123" authorId="0" shapeId="0" xr:uid="{5CAC96F3-22B3-45FE-969B-75FFEF628ED9}">
      <text>
        <r>
          <rPr>
            <sz val="10"/>
            <rFont val="Arial"/>
            <family val="2"/>
          </rPr>
          <t>Duplicate Mobile Number also found in rows: [2899, 2975, 3287, 3412]</t>
        </r>
      </text>
    </comment>
    <comment ref="E3124" authorId="0" shapeId="0" xr:uid="{DEB8666E-5549-447B-B77E-8B17C6F1DC2B}">
      <text>
        <r>
          <rPr>
            <sz val="10"/>
            <rFont val="Arial"/>
            <family val="2"/>
          </rPr>
          <t>Duplicate Mobile Number also found in rows: [2490, 2951, 2969]</t>
        </r>
      </text>
    </comment>
    <comment ref="E3125" authorId="0" shapeId="0" xr:uid="{A1F6F4F8-0690-4B80-B808-06619290D213}">
      <text>
        <r>
          <rPr>
            <sz val="10"/>
            <rFont val="Arial"/>
            <family val="2"/>
          </rPr>
          <t>Duplicate Mobile Number also found in rows: [3439]</t>
        </r>
      </text>
    </comment>
    <comment ref="E3126" authorId="0" shapeId="0" xr:uid="{DAFE42BF-89D3-435C-9072-ED040289C931}">
      <text>
        <r>
          <rPr>
            <sz val="10"/>
            <rFont val="Arial"/>
            <family val="2"/>
          </rPr>
          <t>Duplicate Mobile Number also found in rows: [3207, 3330, 3484, 3581]</t>
        </r>
      </text>
    </comment>
    <comment ref="E3127" authorId="0" shapeId="0" xr:uid="{A6BE0682-3267-4022-9B5D-CAF694397263}">
      <text>
        <r>
          <rPr>
            <sz val="10"/>
            <rFont val="Arial"/>
            <family val="2"/>
          </rPr>
          <t>Duplicate Mobile Number also found in rows: [3197, 3344, 3479]</t>
        </r>
      </text>
    </comment>
    <comment ref="E3129" authorId="0" shapeId="0" xr:uid="{87CD247D-E047-4BF3-86F0-578A71AE90B7}">
      <text>
        <r>
          <rPr>
            <sz val="10"/>
            <rFont val="Arial"/>
            <family val="2"/>
          </rPr>
          <t>Duplicate Mobile Number also found in rows: [3179, 3272, 3447, 3454, 3587, 3718]</t>
        </r>
      </text>
    </comment>
    <comment ref="E3130" authorId="0" shapeId="0" xr:uid="{72CC58D4-5693-4528-B493-A10ADCDF92FE}">
      <text>
        <r>
          <rPr>
            <sz val="10"/>
            <rFont val="Arial"/>
            <family val="2"/>
          </rPr>
          <t>Duplicate Mobile Number also found in rows: [3154, 3157, 3318, 3321, 3463, 3464, 3480]</t>
        </r>
      </text>
    </comment>
    <comment ref="E3131" authorId="0" shapeId="0" xr:uid="{98D2D613-C1AE-4195-8C60-60B6C6B998C6}">
      <text>
        <r>
          <rPr>
            <sz val="10"/>
            <rFont val="Arial"/>
            <family val="2"/>
          </rPr>
          <t>Duplicate Mobile Number also found in rows: [3227, 3232, 3483, 3565, 3779, 3913, 4029]</t>
        </r>
      </text>
    </comment>
    <comment ref="A3132" authorId="0" shapeId="0" xr:uid="{4891820D-CF87-4AEF-9040-4B8764A4CFAE}">
      <text>
        <r>
          <rPr>
            <sz val="10"/>
            <rFont val="Arial"/>
            <family val="2"/>
          </rPr>
          <t>Mobile/Email matches a DIFFERENT name in LMS/Main file: 'Pragya Choudhary'. Kept original name -- please verify manually (may be a shared/parent number).</t>
        </r>
      </text>
    </comment>
    <comment ref="E3132" authorId="0" shapeId="0" xr:uid="{9DCD90F7-86DF-4748-9DC8-016E2529BBEB}">
      <text>
        <r>
          <rPr>
            <sz val="10"/>
            <rFont val="Arial"/>
            <family val="2"/>
          </rPr>
          <t>Duplicate Mobile Number also found in rows: [2993, 3153]</t>
        </r>
      </text>
    </comment>
    <comment ref="E3133" authorId="0" shapeId="0" xr:uid="{9261C07E-A17C-4315-9964-138FFA96321E}">
      <text>
        <r>
          <rPr>
            <sz val="10"/>
            <rFont val="Arial"/>
            <family val="2"/>
          </rPr>
          <t>Duplicate Mobile Number also found in rows: [2446, 2465, 2528, 2622, 2766, 2945, 3316]</t>
        </r>
      </text>
    </comment>
    <comment ref="E3134" authorId="0" shapeId="0" xr:uid="{D192B329-DCB7-43C4-850D-DE3C3CE819CC}">
      <text>
        <r>
          <rPr>
            <sz val="10"/>
            <rFont val="Arial"/>
            <family val="2"/>
          </rPr>
          <t>Duplicate Mobile Number also found in rows: [2926, 3070, 3285, 3446]</t>
        </r>
      </text>
    </comment>
    <comment ref="E3135" authorId="0" shapeId="0" xr:uid="{88B1471C-B210-43FE-A1EC-F98897EEBB1B}">
      <text>
        <r>
          <rPr>
            <sz val="10"/>
            <rFont val="Arial"/>
            <family val="2"/>
          </rPr>
          <t>Duplicate Mobile Number also found in rows: [38, 3115]</t>
        </r>
      </text>
    </comment>
    <comment ref="E3136" authorId="0" shapeId="0" xr:uid="{65924ADF-7419-4F81-BD20-BB9A4761E4A4}">
      <text>
        <r>
          <rPr>
            <sz val="10"/>
            <rFont val="Arial"/>
            <family val="2"/>
          </rPr>
          <t>Duplicate Mobile Number also found in rows: [2994, 3251, 3271, 3449, 3607]</t>
        </r>
      </text>
    </comment>
    <comment ref="E3137" authorId="0" shapeId="0" xr:uid="{C4320D67-733C-420D-AB93-66571DD18691}">
      <text>
        <r>
          <rPr>
            <sz val="10"/>
            <rFont val="Arial"/>
            <family val="2"/>
          </rPr>
          <t>Duplicate Mobile Number also found in rows: [3006, 3297, 3442, 3571]</t>
        </r>
      </text>
    </comment>
    <comment ref="E3138" authorId="0" shapeId="0" xr:uid="{A62E1998-E5CB-41C3-9956-5D05D8F39710}">
      <text>
        <r>
          <rPr>
            <sz val="10"/>
            <rFont val="Arial"/>
            <family val="2"/>
          </rPr>
          <t>Duplicate Mobile Number also found in rows: [2970, 3052, 3054, 3296, 3409, 3557, 3675]</t>
        </r>
      </text>
    </comment>
    <comment ref="E3139" authorId="0" shapeId="0" xr:uid="{12A6571E-9DA1-487D-B866-BF038C792BDE}">
      <text>
        <r>
          <rPr>
            <sz val="10"/>
            <rFont val="Arial"/>
            <family val="2"/>
          </rPr>
          <t>Duplicate Mobile Number also found in rows: [3015, 3020, 3282, 3465, 3934, 3946]</t>
        </r>
      </text>
    </comment>
    <comment ref="E3140" authorId="0" shapeId="0" xr:uid="{FAA51E50-E96D-4DD4-AB85-3526CE635186}">
      <text>
        <r>
          <rPr>
            <sz val="10"/>
            <rFont val="Arial"/>
            <family val="2"/>
          </rPr>
          <t>Duplicate Mobile Number also found in rows: [2960, 3286, 3429, 3563, 3706]</t>
        </r>
      </text>
    </comment>
    <comment ref="E3141" authorId="0" shapeId="0" xr:uid="{13924001-B5FC-4710-AC58-0DDAAFA24E4A}">
      <text>
        <r>
          <rPr>
            <sz val="10"/>
            <rFont val="Arial"/>
            <family val="2"/>
          </rPr>
          <t>Duplicate Mobile Number also found in rows: [3011, 3057, 3308, 3461]</t>
        </r>
      </text>
    </comment>
    <comment ref="A3142" authorId="0" shapeId="0" xr:uid="{C7E79E63-5409-4480-B8B0-1FFACE9FDE33}">
      <text>
        <r>
          <rPr>
            <sz val="10"/>
            <rFont val="Arial"/>
            <family val="2"/>
          </rPr>
          <t>Mobile/Email matches a DIFFERENT name in LMS/Main file: 'Sai Panditray'. Kept original name -- please verify manually (may be a shared/parent number).</t>
        </r>
      </text>
    </comment>
    <comment ref="E3142" authorId="0" shapeId="0" xr:uid="{CDF63A83-F66C-42B9-A941-9FBB36EFF9D1}">
      <text>
        <r>
          <rPr>
            <sz val="10"/>
            <rFont val="Arial"/>
            <family val="2"/>
          </rPr>
          <t>Duplicate Mobile Number also found in rows: [3073, 3242, 3505, 3869]</t>
        </r>
      </text>
    </comment>
    <comment ref="E3143" authorId="0" shapeId="0" xr:uid="{E801D8FC-3C15-4835-89EF-EFD408E04BD4}">
      <text>
        <r>
          <rPr>
            <sz val="10"/>
            <rFont val="Arial"/>
            <family val="2"/>
          </rPr>
          <t>Duplicate Mobile Number also found in rows: [1449, 1755, 2876]</t>
        </r>
      </text>
    </comment>
    <comment ref="E3144" authorId="0" shapeId="0" xr:uid="{BC7AB45C-A28C-4D9A-9EDD-03782F51595F}">
      <text>
        <r>
          <rPr>
            <sz val="10"/>
            <rFont val="Arial"/>
            <family val="2"/>
          </rPr>
          <t>Duplicate Mobile Number also found in rows: [2694, 2742, 2758, 3178]</t>
        </r>
      </text>
    </comment>
    <comment ref="E3145" authorId="0" shapeId="0" xr:uid="{0D03A60A-5CD6-4A0D-8E5E-8086D82BFF51}">
      <text>
        <r>
          <rPr>
            <sz val="10"/>
            <rFont val="Arial"/>
            <family val="2"/>
          </rPr>
          <t>Duplicate Mobile Number also found in rows: [2993, 3140]</t>
        </r>
      </text>
    </comment>
    <comment ref="E3146" authorId="0" shapeId="0" xr:uid="{CF167E7E-F671-4B5A-B67B-4ECDD2773E34}">
      <text>
        <r>
          <rPr>
            <sz val="10"/>
            <rFont val="Arial"/>
            <family val="2"/>
          </rPr>
          <t>Duplicate Mobile Number also found in rows: [3138, 3157, 3318, 3321, 3463, 3464, 3480]</t>
        </r>
      </text>
    </comment>
    <comment ref="A3147" authorId="0" shapeId="0" xr:uid="{4CB2134A-4207-432F-A03D-B92F3BE71949}">
      <text>
        <r>
          <rPr>
            <sz val="10"/>
            <rFont val="Arial"/>
            <family val="2"/>
          </rPr>
          <t>Mobile/Email matches a DIFFERENT name in LMS/Main file: 'Jhankar Parida'. Kept original name -- please verify manually (may be a shared/parent number).</t>
        </r>
      </text>
    </comment>
    <comment ref="E3147" authorId="0" shapeId="0" xr:uid="{A8EFD52D-F404-4CAD-B107-260CB540D967}">
      <text>
        <r>
          <rPr>
            <sz val="10"/>
            <rFont val="Arial"/>
            <family val="2"/>
          </rPr>
          <t>Duplicate Mobile Number also found in rows: [3025, 3045, 3298, 3579]</t>
        </r>
      </text>
    </comment>
    <comment ref="A3148" authorId="0" shapeId="0" xr:uid="{CAF45AC7-0D60-404C-AC17-5921CA914508}">
      <text>
        <r>
          <rPr>
            <sz val="10"/>
            <rFont val="Arial"/>
            <family val="2"/>
          </rPr>
          <t>Mobile/Email matches a DIFFERENT name in LMS/Main file: 'Gyana Panda'. Kept original name -- please verify manually (may be a shared/parent number).</t>
        </r>
      </text>
    </comment>
    <comment ref="E3148" authorId="0" shapeId="0" xr:uid="{D97B622A-42E1-4A8E-80F1-951055D2AAE5}">
      <text>
        <r>
          <rPr>
            <sz val="10"/>
            <rFont val="Arial"/>
            <family val="2"/>
          </rPr>
          <t>Duplicate Mobile Number also found in rows: [3032]</t>
        </r>
      </text>
    </comment>
    <comment ref="E3149" authorId="0" shapeId="0" xr:uid="{4DCC6681-A485-4BA9-87ED-1F3FEDC48D57}">
      <text>
        <r>
          <rPr>
            <sz val="10"/>
            <rFont val="Arial"/>
            <family val="2"/>
          </rPr>
          <t>Duplicate Mobile Number also found in rows: [3138, 3154, 3318, 3321, 3463, 3464, 3480]</t>
        </r>
      </text>
    </comment>
    <comment ref="A3150" authorId="0" shapeId="0" xr:uid="{65B52665-069C-4F48-9874-A4BD047A226C}">
      <text>
        <r>
          <rPr>
            <sz val="10"/>
            <rFont val="Arial"/>
            <family val="2"/>
          </rPr>
          <t>Mobile/Email matches a DIFFERENT name in LMS/Main file: 'Partha Behuria'. Kept original name -- please verify manually (may be a shared/parent number).</t>
        </r>
      </text>
    </comment>
    <comment ref="E3150" authorId="0" shapeId="0" xr:uid="{00465782-911C-48F3-9E3F-8C6E045872D0}">
      <text>
        <r>
          <rPr>
            <sz val="10"/>
            <rFont val="Arial"/>
            <family val="2"/>
          </rPr>
          <t>Duplicate Mobile Number also found in rows: [2999, 3161, 3839]</t>
        </r>
      </text>
    </comment>
    <comment ref="A3151" authorId="0" shapeId="0" xr:uid="{6EDBC9DF-4D3E-4260-8100-46FAF6237C6B}">
      <text>
        <r>
          <rPr>
            <sz val="10"/>
            <rFont val="Arial"/>
            <family val="2"/>
          </rPr>
          <t>Mobile/Email matches a DIFFERENT name in LMS/Main file: 'Rakesh Rakesh'. Kept original name -- please verify manually (may be a shared/parent number).</t>
        </r>
      </text>
    </comment>
    <comment ref="E3151" authorId="0" shapeId="0" xr:uid="{70124DE5-B35B-4D5E-8988-37A9E7B8A0BA}">
      <text>
        <r>
          <rPr>
            <sz val="10"/>
            <rFont val="Arial"/>
            <family val="2"/>
          </rPr>
          <t>Duplicate Mobile Number also found in rows: [2757, 2763, 2930, 3107]</t>
        </r>
      </text>
    </comment>
    <comment ref="E3152" authorId="0" shapeId="0" xr:uid="{C09701E8-15D8-4B12-8BBF-C9200A5D3D01}">
      <text>
        <r>
          <rPr>
            <sz val="10"/>
            <rFont val="Arial"/>
            <family val="2"/>
          </rPr>
          <t>Duplicate Mobile Number also found in rows: [3013, 3081, 3352, 3543]</t>
        </r>
      </text>
    </comment>
    <comment ref="A3153" authorId="0" shapeId="0" xr:uid="{341FB7B4-ED8F-4F2E-894B-B706AC696FF9}">
      <text>
        <r>
          <rPr>
            <sz val="10"/>
            <rFont val="Arial"/>
            <family val="2"/>
          </rPr>
          <t>Mobile/Email matches a DIFFERENT name in LMS/Main file: 'Partha Behuria'. Kept original name -- please verify manually (may be a shared/parent number).</t>
        </r>
      </text>
    </comment>
    <comment ref="E3153" authorId="0" shapeId="0" xr:uid="{3A4C04D9-47FE-43F9-9570-D22BFCEAC3BC}">
      <text>
        <r>
          <rPr>
            <sz val="10"/>
            <rFont val="Arial"/>
            <family val="2"/>
          </rPr>
          <t>Duplicate Mobile Number also found in rows: [2999, 3158, 3839]</t>
        </r>
      </text>
    </comment>
    <comment ref="E3154" authorId="0" shapeId="0" xr:uid="{75A7EBCC-A1E3-4B32-9F43-D8F0E07BE460}">
      <text>
        <r>
          <rPr>
            <sz val="10"/>
            <rFont val="Arial"/>
            <family val="2"/>
          </rPr>
          <t>Duplicate Mobile Number also found in rows: [2996]</t>
        </r>
      </text>
    </comment>
    <comment ref="E3155" authorId="0" shapeId="0" xr:uid="{298167A6-9391-4CA2-898E-8ABAD6C6FF1B}">
      <text>
        <r>
          <rPr>
            <sz val="10"/>
            <rFont val="Arial"/>
            <family val="2"/>
          </rPr>
          <t>Duplicate Mobile Number also found in rows: [2559, 2833, 2903, 3087, 3434]</t>
        </r>
      </text>
    </comment>
    <comment ref="E3157" authorId="0" shapeId="0" xr:uid="{D0484499-E7C4-412E-9EAC-788D30F7BEC1}">
      <text>
        <r>
          <rPr>
            <sz val="10"/>
            <rFont val="Arial"/>
            <family val="2"/>
          </rPr>
          <t>Duplicate Mobile Number also found in rows: [2245, 3209, 3345, 3475, 3616]</t>
        </r>
      </text>
    </comment>
    <comment ref="E3158" authorId="0" shapeId="0" xr:uid="{D0E44C32-919F-4E71-B0ED-D413BED0883F}">
      <text>
        <r>
          <rPr>
            <sz val="10"/>
            <rFont val="Arial"/>
            <family val="2"/>
          </rPr>
          <t>Duplicate Mobile Number also found in rows: [3236, 3435]</t>
        </r>
      </text>
    </comment>
    <comment ref="E3161" authorId="0" shapeId="0" xr:uid="{0A1468DE-9BB7-45D2-A950-BC14F8EB5034}">
      <text>
        <r>
          <rPr>
            <sz val="10"/>
            <rFont val="Arial"/>
            <family val="2"/>
          </rPr>
          <t>Duplicate Mobile Number also found in rows: [3205, 3337, 3423]</t>
        </r>
      </text>
    </comment>
    <comment ref="A3162" authorId="0" shapeId="0" xr:uid="{B6D3ABC7-041C-4964-BFC0-7B89927DD553}">
      <text>
        <r>
          <rPr>
            <sz val="10"/>
            <rFont val="Arial"/>
            <family val="2"/>
          </rPr>
          <t>Mobile/Email matches a DIFFERENT name in LMS/Main file: 'Sambit Swain'. Kept original name -- please verify manually (may be a shared/parent number).</t>
        </r>
      </text>
    </comment>
    <comment ref="E3162" authorId="0" shapeId="0" xr:uid="{DDAAE01E-81AB-4D3B-9B0D-3C7A28EC98DB}">
      <text>
        <r>
          <rPr>
            <sz val="10"/>
            <rFont val="Arial"/>
            <family val="2"/>
          </rPr>
          <t>Duplicate Mobile Number also found in rows: [2808, 2921, 3017, 3349, 3673]</t>
        </r>
      </text>
    </comment>
    <comment ref="E3163" authorId="0" shapeId="0" xr:uid="{71566C5D-44FE-4579-A2D1-8BAD6C442CCB}">
      <text>
        <r>
          <rPr>
            <sz val="10"/>
            <rFont val="Arial"/>
            <family val="2"/>
          </rPr>
          <t>Duplicate Mobile Number also found in rows: [2846, 2893, 3019, 3312]</t>
        </r>
      </text>
    </comment>
    <comment ref="E3164" authorId="0" shapeId="0" xr:uid="{043B34D0-31EC-4385-AC11-F67686B17889}">
      <text>
        <r>
          <rPr>
            <sz val="10"/>
            <rFont val="Arial"/>
            <family val="2"/>
          </rPr>
          <t>Duplicate Mobile Number also found in rows: [2700, 2740, 2820, 3500, 3583, 3710, 5485]</t>
        </r>
      </text>
    </comment>
    <comment ref="E3165" authorId="0" shapeId="0" xr:uid="{A1CEE213-3681-4B8E-B82B-414F214C6AFB}">
      <text>
        <r>
          <rPr>
            <sz val="10"/>
            <rFont val="Arial"/>
            <family val="2"/>
          </rPr>
          <t>Duplicate Mobile Number also found in rows: [2953, 3041, 3339, 3406]</t>
        </r>
      </text>
    </comment>
    <comment ref="E3166" authorId="0" shapeId="0" xr:uid="{02E43614-667E-4AB4-835C-2576A5A528E6}">
      <text>
        <r>
          <rPr>
            <sz val="10"/>
            <rFont val="Arial"/>
            <family val="2"/>
          </rPr>
          <t>Duplicate Mobile Number also found in rows: [2920, 3021, 3038, 3284, 3456, 3536]</t>
        </r>
      </text>
    </comment>
    <comment ref="E3167" authorId="0" shapeId="0" xr:uid="{9F7AB4C6-9A35-482C-83B0-189536B02BA1}">
      <text>
        <r>
          <rPr>
            <sz val="10"/>
            <rFont val="Arial"/>
            <family val="2"/>
          </rPr>
          <t>Duplicate Mobile Number also found in rows: [3263, 3400, 3609]</t>
        </r>
      </text>
    </comment>
    <comment ref="A3168" authorId="0" shapeId="0" xr:uid="{11045976-952B-4A74-9205-9B42D028088C}">
      <text>
        <r>
          <rPr>
            <sz val="10"/>
            <rFont val="Arial"/>
            <family val="2"/>
          </rPr>
          <t>Mobile/Email matches a DIFFERENT name in LMS/Main file: 'Anand Swain'. Kept original name -- please verify manually (may be a shared/parent number).</t>
        </r>
      </text>
    </comment>
    <comment ref="E3168" authorId="0" shapeId="0" xr:uid="{0AF89594-1C29-42AB-8A58-493A86EB7ED9}">
      <text>
        <r>
          <rPr>
            <sz val="10"/>
            <rFont val="Arial"/>
            <family val="2"/>
          </rPr>
          <t>Duplicate Mobile Number also found in rows: [2995, 3062, 3228, 3348, 3471]</t>
        </r>
      </text>
    </comment>
    <comment ref="E3169" authorId="0" shapeId="0" xr:uid="{48599017-4AE8-4E5D-A920-27279DD6F372}">
      <text>
        <r>
          <rPr>
            <sz val="10"/>
            <rFont val="Arial"/>
            <family val="2"/>
          </rPr>
          <t>Duplicate Mobile Number also found in rows: [2479, 2556, 3090, 3313]</t>
        </r>
      </text>
    </comment>
    <comment ref="E3170" authorId="0" shapeId="0" xr:uid="{488C7EF8-D238-4665-A335-BA2BDE8E2AD3}">
      <text>
        <r>
          <rPr>
            <sz val="10"/>
            <rFont val="Arial"/>
            <family val="2"/>
          </rPr>
          <t>Duplicate Mobile Number also found in rows: [2694, 2742, 2758, 3152]</t>
        </r>
      </text>
    </comment>
    <comment ref="E3171" authorId="0" shapeId="0" xr:uid="{4D2E69B6-4C40-48FD-B52E-0FA59176E377}">
      <text>
        <r>
          <rPr>
            <sz val="10"/>
            <rFont val="Arial"/>
            <family val="2"/>
          </rPr>
          <t>Duplicate Mobile Number also found in rows: [3137, 3272, 3447, 3454, 3587, 3718]</t>
        </r>
      </text>
    </comment>
    <comment ref="E3172" authorId="0" shapeId="0" xr:uid="{02852130-7AE5-42D7-BFDD-ED7AA914C581}">
      <text>
        <r>
          <rPr>
            <sz val="10"/>
            <rFont val="Arial"/>
            <family val="2"/>
          </rPr>
          <t>Duplicate Mobile Number also found in rows: [2373, 2530]</t>
        </r>
      </text>
    </comment>
    <comment ref="A3173" authorId="0" shapeId="0" xr:uid="{D6D6CB81-517E-43EC-972C-087377EABDD9}">
      <text>
        <r>
          <rPr>
            <sz val="10"/>
            <rFont val="Arial"/>
            <family val="2"/>
          </rPr>
          <t>Mobile/Email matches a DIFFERENT name in LMS/Main file: 'Rashmita Bisoe'. Kept original name -- please verify manually (may be a shared/parent number).</t>
        </r>
      </text>
    </comment>
    <comment ref="E3173" authorId="0" shapeId="0" xr:uid="{DE3D82DC-2D45-4159-A742-F977A57D30E1}">
      <text>
        <r>
          <rPr>
            <sz val="10"/>
            <rFont val="Arial"/>
            <family val="2"/>
          </rPr>
          <t>Duplicate Mobile Number also found in rows: [2540, 2634, 2770, 2906, 3332, 3496, 3619]</t>
        </r>
      </text>
    </comment>
    <comment ref="E3174" authorId="0" shapeId="0" xr:uid="{D237A76E-E020-43E4-94AF-EB8FCA42C81F}">
      <text>
        <r>
          <rPr>
            <sz val="10"/>
            <rFont val="Arial"/>
            <family val="2"/>
          </rPr>
          <t>Duplicate Mobile Number also found in rows: [2541, 2633, 2771, 2907, 3333, 3497, 3620, 3775]</t>
        </r>
      </text>
    </comment>
    <comment ref="E3175" authorId="0" shapeId="0" xr:uid="{4D1F2F4A-5DB7-48B7-854B-BCE608317B8C}">
      <text>
        <r>
          <rPr>
            <sz val="10"/>
            <rFont val="Arial"/>
            <family val="2"/>
          </rPr>
          <t>Duplicate Mobile Number also found in rows: [3233, 3320]</t>
        </r>
      </text>
    </comment>
    <comment ref="A3176" authorId="0" shapeId="0" xr:uid="{D1901C6D-8755-4425-9F7F-3BEFDA5A39A9}">
      <text>
        <r>
          <rPr>
            <sz val="10"/>
            <rFont val="Arial"/>
            <family val="2"/>
          </rPr>
          <t>Mobile/Email matches a DIFFERENT name in LMS/Main file: 'Shakti Dash'. Kept original name -- please verify manually (may be a shared/parent number).</t>
        </r>
      </text>
    </comment>
    <comment ref="E3178" authorId="0" shapeId="0" xr:uid="{FE9674A3-2326-44FA-915A-AB8AA9C7F4BA}">
      <text>
        <r>
          <rPr>
            <sz val="10"/>
            <rFont val="Arial"/>
            <family val="2"/>
          </rPr>
          <t>Duplicate Mobile Number also found in rows: [3216, 3331, 3482, 3633]</t>
        </r>
      </text>
    </comment>
    <comment ref="E3179" authorId="0" shapeId="0" xr:uid="{9820E5C6-8B61-4DCE-B6C0-1C220C7925F2}">
      <text>
        <r>
          <rPr>
            <sz val="10"/>
            <rFont val="Arial"/>
            <family val="2"/>
          </rPr>
          <t>Duplicate Mobile Number also found in rows: [3253, 3382, 3510, 3634]</t>
        </r>
      </text>
    </comment>
    <comment ref="A3180" authorId="0" shapeId="0" xr:uid="{FDBE8900-AD09-4D64-9476-D40E4ADC46DB}">
      <text>
        <r>
          <rPr>
            <sz val="10"/>
            <rFont val="Arial"/>
            <family val="2"/>
          </rPr>
          <t>Mobile/Email matches a DIFFERENT name in LMS/Main file: 'Khirodh Mohapatra'. Kept original name -- please verify manually (may be a shared/parent number).</t>
        </r>
      </text>
    </comment>
    <comment ref="E3180" authorId="0" shapeId="0" xr:uid="{87FFA2DE-1EC2-4C79-9C32-B417C52CF07B}">
      <text>
        <r>
          <rPr>
            <sz val="10"/>
            <rFont val="Arial"/>
            <family val="2"/>
          </rPr>
          <t>Duplicate Mobile Number also found in rows: [3204, 3208, 3361, 3366, 3380]</t>
        </r>
      </text>
    </comment>
    <comment ref="E3182" authorId="0" shapeId="0" xr:uid="{CFD24407-9786-4BC2-BA4C-09F7E9F61347}">
      <text>
        <r>
          <rPr>
            <sz val="10"/>
            <rFont val="Arial"/>
            <family val="2"/>
          </rPr>
          <t>Duplicate Mobile Number also found in rows: [3203, 3319, 3432]</t>
        </r>
      </text>
    </comment>
    <comment ref="E3183" authorId="0" shapeId="0" xr:uid="{DFB2323F-53C2-4A7D-A205-30E510A0C82F}">
      <text>
        <r>
          <rPr>
            <sz val="10"/>
            <rFont val="Arial"/>
            <family val="2"/>
          </rPr>
          <t>Duplicate Mobile Number also found in rows: [3749]</t>
        </r>
      </text>
    </comment>
    <comment ref="A3184" authorId="0" shapeId="0" xr:uid="{7C794026-C8FA-45FE-BDAE-3E95EFB67D62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3184" authorId="0" shapeId="0" xr:uid="{10B38759-55A7-4941-8E4D-DEA65528003C}">
      <text>
        <r>
          <rPr>
            <sz val="10"/>
            <rFont val="Arial"/>
            <family val="2"/>
          </rPr>
          <t>Duplicate Mobile Number also found in rows: [1974, 2153, 2252, 2358, 2550, 2718, 4193, 4323]</t>
        </r>
      </text>
    </comment>
    <comment ref="E3186" authorId="0" shapeId="0" xr:uid="{4BB0CFB1-43B8-419F-A6B5-AA45FFF8FD86}">
      <text>
        <r>
          <rPr>
            <sz val="10"/>
            <rFont val="Arial"/>
            <family val="2"/>
          </rPr>
          <t>Duplicate Mobile Number also found in rows: [3276, 3392, 3520, 3646]</t>
        </r>
      </text>
    </comment>
    <comment ref="A3187" authorId="0" shapeId="0" xr:uid="{4CC90E10-89CC-4581-9395-64F4696503DA}">
      <text>
        <r>
          <rPr>
            <sz val="10"/>
            <rFont val="Arial"/>
            <family val="2"/>
          </rPr>
          <t>Mobile/Email matches a DIFFERENT name in LMS/Main file: 'Chinmaya Mishra'. Kept original name -- please verify manually (may be a shared/parent number).</t>
        </r>
      </text>
    </comment>
    <comment ref="E3187" authorId="0" shapeId="0" xr:uid="{42506B4C-39E6-40AE-90CE-DAACA5E284FC}">
      <text>
        <r>
          <rPr>
            <sz val="10"/>
            <rFont val="Arial"/>
            <family val="2"/>
          </rPr>
          <t>Duplicate Mobile Number also found in rows: [3328, 3629]</t>
        </r>
      </text>
    </comment>
    <comment ref="E3188" authorId="0" shapeId="0" xr:uid="{EF4CE936-6BC2-499E-837B-09C932E78C4A}">
      <text>
        <r>
          <rPr>
            <sz val="10"/>
            <rFont val="Arial"/>
            <family val="2"/>
          </rPr>
          <t>Duplicate Mobile Number also found in rows: [3405, 3540]</t>
        </r>
      </text>
    </comment>
    <comment ref="E3189" authorId="0" shapeId="0" xr:uid="{453B6269-CE7B-4332-911F-121BBBC0220B}">
      <text>
        <r>
          <rPr>
            <sz val="10"/>
            <rFont val="Arial"/>
            <family val="2"/>
          </rPr>
          <t>Duplicate Mobile Number also found in rows: [3135, 3344, 3479]</t>
        </r>
      </text>
    </comment>
    <comment ref="A3190" authorId="0" shapeId="0" xr:uid="{B5B3AD3D-58A1-4629-BB2F-71A88CA961D2}">
      <text>
        <r>
          <rPr>
            <sz val="10"/>
            <rFont val="Arial"/>
            <family val="2"/>
          </rPr>
          <t>Mobile/Email matches a DIFFERENT name in LMS/Main file: 'Sourabh Tiwari'. Kept original name -- please verify manually (may be a shared/parent number).</t>
        </r>
      </text>
    </comment>
    <comment ref="E3190" authorId="0" shapeId="0" xr:uid="{80B4DB24-ACEE-4DD6-BB81-A7743927A44C}">
      <text>
        <r>
          <rPr>
            <sz val="10"/>
            <rFont val="Arial"/>
            <family val="2"/>
          </rPr>
          <t>Duplicate Mobile Number also found in rows: [2825, 2826, 2879, 3001, 3129, 3577]</t>
        </r>
      </text>
    </comment>
    <comment ref="E3191" authorId="0" shapeId="0" xr:uid="{FA3ADDEC-FBD7-4DA8-A98F-4E02E5FB02CE}">
      <text>
        <r>
          <rPr>
            <sz val="10"/>
            <rFont val="Arial"/>
            <family val="2"/>
          </rPr>
          <t>Duplicate Mobile Number also found in rows: [2829]</t>
        </r>
      </text>
    </comment>
    <comment ref="E3192" authorId="0" shapeId="0" xr:uid="{1B6CC8B2-3882-44BC-9AA5-6FF2533E0DAF}">
      <text>
        <r>
          <rPr>
            <sz val="10"/>
            <rFont val="Arial"/>
            <family val="2"/>
          </rPr>
          <t>Duplicate Mobile Number also found in rows: [2809, 2909, 2978]</t>
        </r>
      </text>
    </comment>
    <comment ref="E3193" authorId="0" shapeId="0" xr:uid="{4281C2F9-07CF-45B4-917A-1674E1D8B765}">
      <text>
        <r>
          <rPr>
            <sz val="10"/>
            <rFont val="Arial"/>
            <family val="2"/>
          </rPr>
          <t>Duplicate Mobile Number also found in rows: [3217]</t>
        </r>
      </text>
    </comment>
    <comment ref="A3194" authorId="0" shapeId="0" xr:uid="{55517818-1D75-4465-BFA7-99C2CAB59CA4}">
      <text>
        <r>
          <rPr>
            <sz val="10"/>
            <rFont val="Arial"/>
            <family val="2"/>
          </rPr>
          <t>Mobile/Email matches a DIFFERENT name in LMS/Main file: 'Pritish Behera'. Kept original name -- please verify manually (may be a shared/parent number).</t>
        </r>
      </text>
    </comment>
    <comment ref="E3194" authorId="0" shapeId="0" xr:uid="{A671601E-6C90-4A2D-9B24-6B48F68EF2B9}">
      <text>
        <r>
          <rPr>
            <sz val="10"/>
            <rFont val="Arial"/>
            <family val="2"/>
          </rPr>
          <t>Duplicate Mobile Number also found in rows: [2898, 2941, 3064, 3305]</t>
        </r>
      </text>
    </comment>
    <comment ref="E3195" authorId="0" shapeId="0" xr:uid="{43747C7B-9ABC-469B-B176-C0AF847F3A88}">
      <text>
        <r>
          <rPr>
            <sz val="10"/>
            <rFont val="Arial"/>
            <family val="2"/>
          </rPr>
          <t>Duplicate Mobile Number also found in rows: [3190, 3319, 3432]</t>
        </r>
      </text>
    </comment>
    <comment ref="A3196" authorId="0" shapeId="0" xr:uid="{213ECC2D-88D3-49D0-A027-C5943EE8B92A}">
      <text>
        <r>
          <rPr>
            <sz val="10"/>
            <rFont val="Arial"/>
            <family val="2"/>
          </rPr>
          <t>Mobile/Email matches a DIFFERENT name in LMS/Main file: 'Khirodh Mohapatra'. Kept original name -- please verify manually (may be a shared/parent number).</t>
        </r>
      </text>
    </comment>
    <comment ref="E3196" authorId="0" shapeId="0" xr:uid="{9A23B399-1D55-4386-85A9-364AAFFC7C2A}">
      <text>
        <r>
          <rPr>
            <sz val="10"/>
            <rFont val="Arial"/>
            <family val="2"/>
          </rPr>
          <t>Duplicate Mobile Number also found in rows: [3188, 3208, 3361, 3366, 3380]</t>
        </r>
      </text>
    </comment>
    <comment ref="E3197" authorId="0" shapeId="0" xr:uid="{10B47201-4E93-4399-A7CA-DE45DFC62B78}">
      <text>
        <r>
          <rPr>
            <sz val="10"/>
            <rFont val="Arial"/>
            <family val="2"/>
          </rPr>
          <t>Duplicate Mobile Number also found in rows: [3169, 3337, 3423]</t>
        </r>
      </text>
    </comment>
    <comment ref="A3198" authorId="0" shapeId="0" xr:uid="{F6032066-31A1-4FA8-8770-CE59F6D5524E}">
      <text>
        <r>
          <rPr>
            <sz val="10"/>
            <rFont val="Arial"/>
            <family val="2"/>
          </rPr>
          <t>Mobile/Email matches a DIFFERENT name in LMS/Main file: 'Minerva Kaverichetty'. Kept original name -- please verify manually (may be a shared/parent number).</t>
        </r>
      </text>
    </comment>
    <comment ref="E3198" authorId="0" shapeId="0" xr:uid="{BAA76B5A-3522-4592-A0FB-771C4EC25966}">
      <text>
        <r>
          <rPr>
            <sz val="10"/>
            <rFont val="Arial"/>
            <family val="2"/>
          </rPr>
          <t>Duplicate Mobile Number also found in rows: [2695, 2751, 2884, 3030]</t>
        </r>
      </text>
    </comment>
    <comment ref="E3199" authorId="0" shapeId="0" xr:uid="{40E6ADB1-6868-4C43-B291-510EDD8E6252}">
      <text>
        <r>
          <rPr>
            <sz val="10"/>
            <rFont val="Arial"/>
            <family val="2"/>
          </rPr>
          <t>Duplicate Mobile Number also found in rows: [3134, 3330, 3484, 3581]</t>
        </r>
      </text>
    </comment>
    <comment ref="A3200" authorId="0" shapeId="0" xr:uid="{9201C9D1-AF30-4AE5-B465-448A379C7A3A}">
      <text>
        <r>
          <rPr>
            <sz val="10"/>
            <rFont val="Arial"/>
            <family val="2"/>
          </rPr>
          <t>Mobile/Email matches a DIFFERENT name in LMS/Main file: 'Khirodh Mohapatra'. Kept original name -- please verify manually (may be a shared/parent number).</t>
        </r>
      </text>
    </comment>
    <comment ref="E3200" authorId="0" shapeId="0" xr:uid="{E25BFFE1-FBAE-4FC3-82FC-647B87CA3A5C}">
      <text>
        <r>
          <rPr>
            <sz val="10"/>
            <rFont val="Arial"/>
            <family val="2"/>
          </rPr>
          <t>Duplicate Mobile Number also found in rows: [3188, 3204, 3361, 3366, 3380]</t>
        </r>
      </text>
    </comment>
    <comment ref="E3201" authorId="0" shapeId="0" xr:uid="{E95EDFB5-B0C8-4B73-B9D9-54041395470A}">
      <text>
        <r>
          <rPr>
            <sz val="10"/>
            <rFont val="Arial"/>
            <family val="2"/>
          </rPr>
          <t>Duplicate Mobile Number also found in rows: [2245, 3165, 3345, 3475, 3616]</t>
        </r>
      </text>
    </comment>
    <comment ref="A3202" authorId="0" shapeId="0" xr:uid="{102E940B-973A-42FF-9E08-282AB1F09F43}">
      <text>
        <r>
          <rPr>
            <sz val="10"/>
            <rFont val="Arial"/>
            <family val="2"/>
          </rPr>
          <t>Mobile/Email matches a DIFFERENT name in LMS/Main file: 'Siddharth Prusty'. Kept original name -- please verify manually (may be a shared/parent number).</t>
        </r>
      </text>
    </comment>
    <comment ref="E3202" authorId="0" shapeId="0" xr:uid="{81D36226-52FD-4FF3-880C-EE050FB153CF}">
      <text>
        <r>
          <rPr>
            <sz val="10"/>
            <rFont val="Arial"/>
            <family val="2"/>
          </rPr>
          <t>Duplicate Mobile Number also found in rows: [2711, 2772, 2931, 3035]</t>
        </r>
      </text>
    </comment>
    <comment ref="E3203" authorId="0" shapeId="0" xr:uid="{01C61375-1A14-423C-AB51-B5E241EBC983}">
      <text>
        <r>
          <rPr>
            <sz val="10"/>
            <rFont val="Arial"/>
            <family val="2"/>
          </rPr>
          <t>Duplicate Mobile Number also found in rows: [2896, 2973, 3076]</t>
        </r>
      </text>
    </comment>
    <comment ref="E3204" authorId="0" shapeId="0" xr:uid="{16D480F0-F8F7-46C8-A641-39DB8D0A17C2}">
      <text>
        <r>
          <rPr>
            <sz val="10"/>
            <rFont val="Arial"/>
            <family val="2"/>
          </rPr>
          <t>Duplicate Mobile Number also found in rows: [2875, 2942, 3056, 3359]</t>
        </r>
      </text>
    </comment>
    <comment ref="E3205" authorId="0" shapeId="0" xr:uid="{C6CF6676-50B6-4F2E-AD26-D52C8B50DD58}">
      <text>
        <r>
          <rPr>
            <sz val="10"/>
            <rFont val="Arial"/>
            <family val="2"/>
          </rPr>
          <t>Duplicate Mobile Number also found in rows: [2997, 3049, 3486, 3561, 3777]</t>
        </r>
      </text>
    </comment>
    <comment ref="E3206" authorId="0" shapeId="0" xr:uid="{7BE0D1B6-8C0B-4CD7-BC62-77B23334D47F}">
      <text>
        <r>
          <rPr>
            <sz val="10"/>
            <rFont val="Arial"/>
            <family val="2"/>
          </rPr>
          <t>Duplicate Mobile Number also found in rows: [3026, 3066, 3078, 3317, 3552, 3827, 4630]</t>
        </r>
      </text>
    </comment>
    <comment ref="E3208" authorId="0" shapeId="0" xr:uid="{6B99ACC3-011E-4596-896A-0ECAF9377B4A}">
      <text>
        <r>
          <rPr>
            <sz val="10"/>
            <rFont val="Arial"/>
            <family val="2"/>
          </rPr>
          <t>Duplicate Mobile Number also found in rows: [3186, 3331, 3482, 3633]</t>
        </r>
      </text>
    </comment>
    <comment ref="E3209" authorId="0" shapeId="0" xr:uid="{981B7CA2-A395-45BE-88AC-19B65B690B58}">
      <text>
        <r>
          <rPr>
            <sz val="10"/>
            <rFont val="Arial"/>
            <family val="2"/>
          </rPr>
          <t>Duplicate Mobile Number also found in rows: [3201]</t>
        </r>
      </text>
    </comment>
    <comment ref="E3210" authorId="0" shapeId="0" xr:uid="{53A9DAAE-1561-429B-97B6-C11FBCB0D8FD}">
      <text>
        <r>
          <rPr>
            <sz val="10"/>
            <rFont val="Arial"/>
            <family val="2"/>
          </rPr>
          <t>Duplicate Mobile Number also found in rows: [3294, 3422, 3598]</t>
        </r>
      </text>
    </comment>
    <comment ref="E3211" authorId="0" shapeId="0" xr:uid="{7336C59E-9EFC-4047-A852-13E3A11152ED}">
      <text>
        <r>
          <rPr>
            <sz val="10"/>
            <rFont val="Arial"/>
            <family val="2"/>
          </rPr>
          <t>Duplicate Mobile Number also found in rows: [3338]</t>
        </r>
      </text>
    </comment>
    <comment ref="A3213" authorId="0" shapeId="0" xr:uid="{48DAE7DD-8C3E-442A-A80D-A435027CF821}">
      <text>
        <r>
          <rPr>
            <sz val="10"/>
            <rFont val="Arial"/>
            <family val="2"/>
          </rPr>
          <t>Mobile/Email matches a DIFFERENT name in LMS/Main file: 'Ram Sharma'. Kept original name -- please verify manually (may be a shared/parent number).</t>
        </r>
      </text>
    </comment>
    <comment ref="E3213" authorId="0" shapeId="0" xr:uid="{4307CA32-4775-4E14-94A1-D13EC96B94CE}">
      <text>
        <r>
          <rPr>
            <sz val="10"/>
            <rFont val="Arial"/>
            <family val="2"/>
          </rPr>
          <t>Duplicate Mobile Number also found in rows: [3283, 3379, 3556, 3560, 3578, 3595]</t>
        </r>
      </text>
    </comment>
    <comment ref="E3214" authorId="0" shapeId="0" xr:uid="{F2E37212-C64D-4822-8820-3E4820BF0FC1}">
      <text>
        <r>
          <rPr>
            <sz val="10"/>
            <rFont val="Arial"/>
            <family val="2"/>
          </rPr>
          <t>Duplicate Mobile Number also found in rows: [3273, 3391, 3401, 3703, 3725, 3800]</t>
        </r>
      </text>
    </comment>
    <comment ref="E3215" authorId="0" shapeId="0" xr:uid="{0109BBB6-7810-4794-9079-C5BAA9C2D38A}">
      <text>
        <r>
          <rPr>
            <sz val="10"/>
            <rFont val="Arial"/>
            <family val="2"/>
          </rPr>
          <t>Duplicate Mobile Number also found in rows: [3240, 3383, 3499, 3614]</t>
        </r>
      </text>
    </comment>
    <comment ref="E3216" authorId="0" shapeId="0" xr:uid="{B340B436-54DD-4301-841B-88E20F306920}">
      <text>
        <r>
          <rPr>
            <sz val="10"/>
            <rFont val="Arial"/>
            <family val="2"/>
          </rPr>
          <t>Duplicate Mobile Number also found in rows: [2954, 3065, 3309, 3310, 3443]</t>
        </r>
      </text>
    </comment>
    <comment ref="E3217" authorId="0" shapeId="0" xr:uid="{66DC45EC-69B3-455A-ACE7-761E7912CBC3}">
      <text>
        <r>
          <rPr>
            <sz val="10"/>
            <rFont val="Arial"/>
            <family val="2"/>
          </rPr>
          <t>Duplicate Mobile Number also found in rows: [2980, 3340, 3444]</t>
        </r>
      </text>
    </comment>
    <comment ref="E3218" authorId="0" shapeId="0" xr:uid="{07A5476F-AF48-4115-BF15-254FA2851F2A}">
      <text>
        <r>
          <rPr>
            <sz val="10"/>
            <rFont val="Arial"/>
            <family val="2"/>
          </rPr>
          <t>Duplicate Mobile Number also found in rows: [2601, 2637, 2779, 2934, 3067, 3346]</t>
        </r>
      </text>
    </comment>
    <comment ref="E3219" authorId="0" shapeId="0" xr:uid="{48DD7969-F372-4874-9214-B9964FBCF403}">
      <text>
        <r>
          <rPr>
            <sz val="10"/>
            <rFont val="Arial"/>
            <family val="2"/>
          </rPr>
          <t>Duplicate Mobile Number also found in rows: [3139, 3232, 3483, 3565, 3779, 3913, 4029]</t>
        </r>
      </text>
    </comment>
    <comment ref="A3220" authorId="0" shapeId="0" xr:uid="{FAD06F6A-E4F3-4581-A48F-E43EC218640B}">
      <text>
        <r>
          <rPr>
            <sz val="10"/>
            <rFont val="Arial"/>
            <family val="2"/>
          </rPr>
          <t>Mobile/Email matches a DIFFERENT name in LMS/Main file: 'Anand Swain'. Kept original name -- please verify manually (may be a shared/parent number).</t>
        </r>
      </text>
    </comment>
    <comment ref="E3220" authorId="0" shapeId="0" xr:uid="{30F514C6-4B2F-4073-BB51-8621C320B7D8}">
      <text>
        <r>
          <rPr>
            <sz val="10"/>
            <rFont val="Arial"/>
            <family val="2"/>
          </rPr>
          <t>Duplicate Mobile Number also found in rows: [2995, 3062, 3176, 3348, 3471]</t>
        </r>
      </text>
    </comment>
    <comment ref="E3221" authorId="0" shapeId="0" xr:uid="{613A07C1-CA73-4C62-90B8-F7AD9BFA7A0A}">
      <text>
        <r>
          <rPr>
            <sz val="10"/>
            <rFont val="Arial"/>
            <family val="2"/>
          </rPr>
          <t>Duplicate Mobile Number also found in rows: [3075, 3369, 3516, 3658]</t>
        </r>
      </text>
    </comment>
    <comment ref="E3222" authorId="0" shapeId="0" xr:uid="{DFF5C0DD-BB81-48F0-89DB-1C6FFF03E58C}">
      <text>
        <r>
          <rPr>
            <sz val="10"/>
            <rFont val="Arial"/>
            <family val="2"/>
          </rPr>
          <t>Duplicate Mobile Number also found in rows: [2745, 2768, 2966, 3103, 3381]</t>
        </r>
      </text>
    </comment>
    <comment ref="E3223" authorId="0" shapeId="0" xr:uid="{00A485D0-4DD5-40F1-8F60-F57A73BFD350}">
      <text>
        <r>
          <rPr>
            <sz val="10"/>
            <rFont val="Arial"/>
            <family val="2"/>
          </rPr>
          <t>Duplicate Mobile Number also found in rows: [2320, 3033, 3108, 3265]</t>
        </r>
      </text>
    </comment>
    <comment ref="E3224" authorId="0" shapeId="0" xr:uid="{2C806BFF-1C61-46EF-95B3-5ACAE961F45E}">
      <text>
        <r>
          <rPr>
            <sz val="10"/>
            <rFont val="Arial"/>
            <family val="2"/>
          </rPr>
          <t>Duplicate Mobile Number also found in rows: [3139, 3227, 3483, 3565, 3779, 3913, 4029]</t>
        </r>
      </text>
    </comment>
    <comment ref="E3225" authorId="0" shapeId="0" xr:uid="{16738194-232E-4F45-913A-D5B58E899458}">
      <text>
        <r>
          <rPr>
            <sz val="10"/>
            <rFont val="Arial"/>
            <family val="2"/>
          </rPr>
          <t>Duplicate Mobile Number also found in rows: [3183, 3320]</t>
        </r>
      </text>
    </comment>
    <comment ref="A3226" authorId="0" shapeId="0" xr:uid="{5E78F3BE-806B-41E7-A5B7-DB3BC1C09E7D}">
      <text>
        <r>
          <rPr>
            <sz val="10"/>
            <rFont val="Arial"/>
            <family val="2"/>
          </rPr>
          <t>Mobile/Email matches a DIFFERENT name in LMS/Main file: 'Sonit Jena'. Kept original name -- please verify manually (may be a shared/parent number).</t>
        </r>
      </text>
    </comment>
    <comment ref="E3226" authorId="0" shapeId="0" xr:uid="{E7596ECB-B34C-486E-83DE-4FDCA8957648}">
      <text>
        <r>
          <rPr>
            <sz val="10"/>
            <rFont val="Arial"/>
            <family val="2"/>
          </rPr>
          <t>Duplicate Mobile Number also found in rows: [2755, 2800, 2815, 2915, 2938, 3095, 3315]</t>
        </r>
      </text>
    </comment>
    <comment ref="E3227" authorId="0" shapeId="0" xr:uid="{2569B268-A07C-441C-8337-3E167725503E}">
      <text>
        <r>
          <rPr>
            <sz val="10"/>
            <rFont val="Arial"/>
            <family val="2"/>
          </rPr>
          <t>Duplicate Mobile Number also found in rows: [2992, 3059, 3063, 3347]</t>
        </r>
      </text>
    </comment>
    <comment ref="E3228" authorId="0" shapeId="0" xr:uid="{15401224-DF33-423B-86AC-2894362D8361}">
      <text>
        <r>
          <rPr>
            <sz val="10"/>
            <rFont val="Arial"/>
            <family val="2"/>
          </rPr>
          <t>Duplicate Mobile Number also found in rows: [3166, 3435]</t>
        </r>
      </text>
    </comment>
    <comment ref="E3229" authorId="0" shapeId="0" xr:uid="{DBCE3397-AE3A-4097-8EA2-B8A7F7BA58CA}">
      <text>
        <r>
          <rPr>
            <sz val="10"/>
            <rFont val="Arial"/>
            <family val="2"/>
          </rPr>
          <t>Duplicate Mobile Number also found in rows: [3293, 3378, 3524, 3645]</t>
        </r>
      </text>
    </comment>
    <comment ref="E3230" authorId="0" shapeId="0" xr:uid="{E3678462-129A-4103-9FE3-A9D6A3494341}">
      <text>
        <r>
          <rPr>
            <sz val="10"/>
            <rFont val="Arial"/>
            <family val="2"/>
          </rPr>
          <t>Duplicate Mobile Number also found in rows: [3292]</t>
        </r>
      </text>
    </comment>
    <comment ref="E3231" authorId="0" shapeId="0" xr:uid="{C07F8D2C-905F-4978-B611-74D2B5D844B2}">
      <text>
        <r>
          <rPr>
            <sz val="10"/>
            <rFont val="Arial"/>
            <family val="2"/>
          </rPr>
          <t>Duplicate Mobile Number also found in rows: [3116, 3334, 3477, 3586]</t>
        </r>
      </text>
    </comment>
    <comment ref="E3232" authorId="0" shapeId="0" xr:uid="{0B6CD543-0E47-4BE7-9D1D-7B8BA0BD5B21}">
      <text>
        <r>
          <rPr>
            <sz val="10"/>
            <rFont val="Arial"/>
            <family val="2"/>
          </rPr>
          <t>Duplicate Mobile Number also found in rows: [3223, 3383, 3499, 3614]</t>
        </r>
      </text>
    </comment>
    <comment ref="E3233" authorId="0" shapeId="0" xr:uid="{951AD0FE-9015-422D-8FCF-5B0105502AFA}">
      <text>
        <r>
          <rPr>
            <sz val="10"/>
            <rFont val="Arial"/>
            <family val="2"/>
          </rPr>
          <t>Duplicate Mobile Number also found in rows: [2860, 2932, 3089]</t>
        </r>
      </text>
    </comment>
    <comment ref="A3234" authorId="0" shapeId="0" xr:uid="{CBFE3561-F707-4858-B7A7-CD5DE494EA69}">
      <text>
        <r>
          <rPr>
            <sz val="10"/>
            <rFont val="Arial"/>
            <family val="2"/>
          </rPr>
          <t>Mobile/Email matches a DIFFERENT name in LMS/Main file: 'Sai Panditray'. Kept original name -- please verify manually (may be a shared/parent number).</t>
        </r>
      </text>
    </comment>
    <comment ref="E3234" authorId="0" shapeId="0" xr:uid="{38BA1F68-BCCB-4FC5-A0AE-77637C560623}">
      <text>
        <r>
          <rPr>
            <sz val="10"/>
            <rFont val="Arial"/>
            <family val="2"/>
          </rPr>
          <t>Duplicate Mobile Number also found in rows: [3073, 3150, 3505, 3869]</t>
        </r>
      </text>
    </comment>
    <comment ref="A3235" authorId="0" shapeId="0" xr:uid="{472F13DC-5B1D-43CA-82C5-FBC0AD15E5BC}">
      <text>
        <r>
          <rPr>
            <sz val="10"/>
            <rFont val="Arial"/>
            <family val="2"/>
          </rPr>
          <t>Mobile/Email matches a DIFFERENT name in LMS/Main file: 'Arun Mohanty'. Kept original name -- please verify manually (may be a shared/parent number).</t>
        </r>
      </text>
    </comment>
    <comment ref="E3236" authorId="0" shapeId="0" xr:uid="{08689621-93F8-4C52-8795-DCA920F672B8}">
      <text>
        <r>
          <rPr>
            <sz val="10"/>
            <rFont val="Arial"/>
            <family val="2"/>
          </rPr>
          <t>Duplicate Mobile Number also found in rows: [3387, 3515, 3575, 3656, 3805]</t>
        </r>
      </text>
    </comment>
    <comment ref="E3237" authorId="0" shapeId="0" xr:uid="{F7C28AEC-3E65-4016-9653-4173188C8A4A}">
      <text>
        <r>
          <rPr>
            <sz val="10"/>
            <rFont val="Arial"/>
            <family val="2"/>
          </rPr>
          <t>Duplicate Mobile Number also found in rows: [2628, 2764, 2904, 3085]</t>
        </r>
      </text>
    </comment>
    <comment ref="E3238" authorId="0" shapeId="0" xr:uid="{89FA48B1-3E37-4098-B4B2-4CD62039034E}">
      <text>
        <r>
          <rPr>
            <sz val="10"/>
            <rFont val="Arial"/>
            <family val="2"/>
          </rPr>
          <t>Duplicate Mobile Number also found in rows: [2865, 3096]</t>
        </r>
      </text>
    </comment>
    <comment ref="A3239" authorId="0" shapeId="0" xr:uid="{EFC544BC-006D-4E83-9BDE-9B6E4CAFC5C0}">
      <text>
        <r>
          <rPr>
            <sz val="10"/>
            <rFont val="Arial"/>
            <family val="2"/>
          </rPr>
          <t>Mobile/Email matches a DIFFERENT name in LMS/Main file: 'Suman Pradhan'. Kept original name -- please verify manually (may be a shared/parent number).</t>
        </r>
      </text>
    </comment>
    <comment ref="E3239" authorId="0" shapeId="0" xr:uid="{F6502DE8-F4F1-44FD-9F8E-39DAD2039AE0}">
      <text>
        <r>
          <rPr>
            <sz val="10"/>
            <rFont val="Arial"/>
            <family val="2"/>
          </rPr>
          <t>Duplicate Mobile Number also found in rows: [2804, 2944, 3109]</t>
        </r>
      </text>
    </comment>
    <comment ref="E3240" authorId="0" shapeId="0" xr:uid="{806C456B-6042-47C1-8DE7-23CF8C889B54}">
      <text>
        <r>
          <rPr>
            <sz val="10"/>
            <rFont val="Arial"/>
            <family val="2"/>
          </rPr>
          <t>Duplicate Mobile Number also found in rows: [976, 2850, 2955, 3119]</t>
        </r>
      </text>
    </comment>
    <comment ref="E3241" authorId="0" shapeId="0" xr:uid="{41CA0DFE-4075-4BDF-A9F2-675F1C3EC261}">
      <text>
        <r>
          <rPr>
            <sz val="10"/>
            <rFont val="Arial"/>
            <family val="2"/>
          </rPr>
          <t>Duplicate Mobile Number also found in rows: [2894, 2928, 2943, 3083, 3404]</t>
        </r>
      </text>
    </comment>
    <comment ref="A3242" authorId="0" shapeId="0" xr:uid="{518851A2-CC01-41FD-9D47-D234C0E8DAE1}">
      <text>
        <r>
          <rPr>
            <sz val="10"/>
            <rFont val="Arial"/>
            <family val="2"/>
          </rPr>
          <t>Mobile/Email matches a DIFFERENT name in LMS/Main file: 'Ashish Sahu'. Kept original name -- please verify manually (may be a shared/parent number).</t>
        </r>
      </text>
    </comment>
    <comment ref="E3242" authorId="0" shapeId="0" xr:uid="{84AB5B95-5CCD-43D2-9D3C-9840132BD057}">
      <text>
        <r>
          <rPr>
            <sz val="10"/>
            <rFont val="Arial"/>
            <family val="2"/>
          </rPr>
          <t>Duplicate Mobile Number also found in rows: [2968, 3051, 3053, 3262, 3368, 3441, 3980]</t>
        </r>
      </text>
    </comment>
    <comment ref="E3243" authorId="0" shapeId="0" xr:uid="{9BE6BFF4-0471-43E7-A18C-BBE8A6DD6694}">
      <text>
        <r>
          <rPr>
            <sz val="10"/>
            <rFont val="Arial"/>
            <family val="2"/>
          </rPr>
          <t>Duplicate Mobile Number also found in rows: [2994, 3144, 3271, 3449, 3607]</t>
        </r>
      </text>
    </comment>
    <comment ref="E3244" authorId="0" shapeId="0" xr:uid="{564D3851-BDFB-48E6-8351-9A0E59664EEC}">
      <text>
        <r>
          <rPr>
            <sz val="10"/>
            <rFont val="Arial"/>
            <family val="2"/>
          </rPr>
          <t>Duplicate Mobile Number also found in rows: [3259]</t>
        </r>
      </text>
    </comment>
    <comment ref="E3245" authorId="0" shapeId="0" xr:uid="{95CEFCEA-1058-49C4-BD21-C8CAF4ED01C1}">
      <text>
        <r>
          <rPr>
            <sz val="10"/>
            <rFont val="Arial"/>
            <family val="2"/>
          </rPr>
          <t>Duplicate Mobile Number also found in rows: [3187, 3382, 3510, 3634]</t>
        </r>
      </text>
    </comment>
    <comment ref="E3246" authorId="0" shapeId="0" xr:uid="{BD76E274-BB44-4071-9816-E610EA7DC6D9}">
      <text>
        <r>
          <rPr>
            <sz val="10"/>
            <rFont val="Arial"/>
            <family val="2"/>
          </rPr>
          <t>Duplicate Mobile Number also found in rows: [2897, 2957, 3105]</t>
        </r>
      </text>
    </comment>
    <comment ref="E3247" authorId="0" shapeId="0" xr:uid="{C173F4A3-194A-4A31-9E5C-291EEA83A007}">
      <text>
        <r>
          <rPr>
            <sz val="10"/>
            <rFont val="Arial"/>
            <family val="2"/>
          </rPr>
          <t>Duplicate Mobile Number also found in rows: [2848, 3058, 3534, 3624, 4498]</t>
        </r>
      </text>
    </comment>
    <comment ref="E3248" authorId="0" shapeId="0" xr:uid="{FD5FF7B6-A08C-4EA3-B6FF-966723C8CCA4}">
      <text>
        <r>
          <rPr>
            <sz val="10"/>
            <rFont val="Arial"/>
            <family val="2"/>
          </rPr>
          <t>Duplicate Mobile Number also found in rows: [2593, 2602, 2814, 2988]</t>
        </r>
      </text>
    </comment>
    <comment ref="E3249" authorId="0" shapeId="0" xr:uid="{24FC06C9-DB38-4FEE-B54E-B61A07682633}">
      <text>
        <r>
          <rPr>
            <sz val="10"/>
            <rFont val="Arial"/>
            <family val="2"/>
          </rPr>
          <t>Duplicate Mobile Number also found in rows: [2746, 2788, 2933, 3093]</t>
        </r>
      </text>
    </comment>
    <comment ref="E3250" authorId="0" shapeId="0" xr:uid="{CF2E5F6F-0789-43BD-8220-85F7F4E14FAB}">
      <text>
        <r>
          <rPr>
            <sz val="10"/>
            <rFont val="Arial"/>
            <family val="2"/>
          </rPr>
          <t>Duplicate Mobile Number also found in rows: [2774, 2785, 2950, 3097, 3098, 3269, 3448]</t>
        </r>
      </text>
    </comment>
    <comment ref="E3251" authorId="0" shapeId="0" xr:uid="{647161B7-B76C-49A6-9ECB-C7842967C701}">
      <text>
        <r>
          <rPr>
            <sz val="10"/>
            <rFont val="Arial"/>
            <family val="2"/>
          </rPr>
          <t>Duplicate Mobile Number also found in rows: [3252]</t>
        </r>
      </text>
    </comment>
    <comment ref="E3252" authorId="0" shapeId="0" xr:uid="{F8FC3749-FE1A-4C1F-8F31-7AECC14AB0D1}">
      <text>
        <r>
          <rPr>
            <sz val="10"/>
            <rFont val="Arial"/>
            <family val="2"/>
          </rPr>
          <t>Duplicate Mobile Number also found in rows: [2775, 2866, 3485, 3750, 4365]</t>
        </r>
      </text>
    </comment>
    <comment ref="E3253" authorId="0" shapeId="0" xr:uid="{88F79688-9696-4BF3-8F53-1D6E438C6672}">
      <text>
        <r>
          <rPr>
            <sz val="10"/>
            <rFont val="Arial"/>
            <family val="2"/>
          </rPr>
          <t>Duplicate Mobile Number also found in rows: [3106, 3114, 3407, 3517]</t>
        </r>
      </text>
    </comment>
    <comment ref="A3254" authorId="0" shapeId="0" xr:uid="{5CA04F68-1A59-44D5-9B3D-619380B130E7}">
      <text>
        <r>
          <rPr>
            <sz val="10"/>
            <rFont val="Arial"/>
            <family val="2"/>
          </rPr>
          <t>Mobile/Email matches a DIFFERENT name in LMS/Main file: 'Ashish Sahu'. Kept original name -- please verify manually (may be a shared/parent number).</t>
        </r>
      </text>
    </comment>
    <comment ref="E3254" authorId="0" shapeId="0" xr:uid="{711F734E-BD90-4BDE-8BA3-D1B626AE7435}">
      <text>
        <r>
          <rPr>
            <sz val="10"/>
            <rFont val="Arial"/>
            <family val="2"/>
          </rPr>
          <t>Duplicate Mobile Number also found in rows: [2968, 3051, 3053, 3250, 3368, 3441, 3980]</t>
        </r>
      </text>
    </comment>
    <comment ref="E3255" authorId="0" shapeId="0" xr:uid="{B6B41A32-A7DD-4D02-BFB9-98AF5236D51D}">
      <text>
        <r>
          <rPr>
            <sz val="10"/>
            <rFont val="Arial"/>
            <family val="2"/>
          </rPr>
          <t>Duplicate Mobile Number also found in rows: [3175, 3400, 3609]</t>
        </r>
      </text>
    </comment>
    <comment ref="E3256" authorId="0" shapeId="0" xr:uid="{3ED1B40C-B408-49DE-AC95-54EF0D3A32DD}">
      <text>
        <r>
          <rPr>
            <sz val="10"/>
            <rFont val="Arial"/>
            <family val="2"/>
          </rPr>
          <t>Duplicate Mobile Number also found in rows: [2998, 3039, 3088, 3112, 3402, 3538, 3668]</t>
        </r>
      </text>
    </comment>
    <comment ref="E3257" authorId="0" shapeId="0" xr:uid="{252AE198-FD64-4037-9F46-C3279DF6186C}">
      <text>
        <r>
          <rPr>
            <sz val="10"/>
            <rFont val="Arial"/>
            <family val="2"/>
          </rPr>
          <t>Duplicate Mobile Number also found in rows: [2320, 3033, 3108, 3231]</t>
        </r>
      </text>
    </comment>
    <comment ref="E3258" authorId="0" shapeId="0" xr:uid="{9CAA37C5-D420-46A4-894E-CA67275E6554}">
      <text>
        <r>
          <rPr>
            <sz val="10"/>
            <rFont val="Arial"/>
            <family val="2"/>
          </rPr>
          <t>Duplicate Mobile Number also found in rows: [2354, 2412, 2514, 2667, 2885]</t>
        </r>
      </text>
    </comment>
    <comment ref="E3259" authorId="0" shapeId="0" xr:uid="{A3AC22E1-E471-41A8-A423-1693F65E0571}">
      <text>
        <r>
          <rPr>
            <sz val="10"/>
            <rFont val="Arial"/>
            <family val="2"/>
          </rPr>
          <t>Duplicate Mobile Number also found in rows: [2834, 2869, 2983, 3118]</t>
        </r>
      </text>
    </comment>
    <comment ref="E3260" authorId="0" shapeId="0" xr:uid="{3515DB35-B9BC-4997-991B-7892C82C8746}">
      <text>
        <r>
          <rPr>
            <sz val="10"/>
            <rFont val="Arial"/>
            <family val="2"/>
          </rPr>
          <t>Duplicate Mobile Number also found in rows: [2913, 2917, 2971]</t>
        </r>
      </text>
    </comment>
    <comment ref="E3261" authorId="0" shapeId="0" xr:uid="{64E6FE28-E330-4F5D-AFCF-E791C00C25E6}">
      <text>
        <r>
          <rPr>
            <sz val="10"/>
            <rFont val="Arial"/>
            <family val="2"/>
          </rPr>
          <t>Duplicate Mobile Number also found in rows: [2774, 2785, 2950, 3097, 3098, 3258, 3448]</t>
        </r>
      </text>
    </comment>
    <comment ref="E3262" authorId="0" shapeId="0" xr:uid="{F8F67CC9-006A-4D0C-8CA0-0001E225039D}">
      <text>
        <r>
          <rPr>
            <sz val="10"/>
            <rFont val="Arial"/>
            <family val="2"/>
          </rPr>
          <t>Duplicate Mobile Number also found in rows: [2852, 3044]</t>
        </r>
      </text>
    </comment>
    <comment ref="E3263" authorId="0" shapeId="0" xr:uid="{589EBC1B-BEB4-4F55-AF3C-EC72A63749AA}">
      <text>
        <r>
          <rPr>
            <sz val="10"/>
            <rFont val="Arial"/>
            <family val="2"/>
          </rPr>
          <t>Duplicate Mobile Number also found in rows: [2994, 3144, 3251, 3449, 3607]</t>
        </r>
      </text>
    </comment>
    <comment ref="E3264" authorId="0" shapeId="0" xr:uid="{F30F4974-00D9-41CF-A3B9-AD70795DD965}">
      <text>
        <r>
          <rPr>
            <sz val="10"/>
            <rFont val="Arial"/>
            <family val="2"/>
          </rPr>
          <t>Duplicate Mobile Number also found in rows: [3137, 3179, 3447, 3454, 3587, 3718]</t>
        </r>
      </text>
    </comment>
    <comment ref="E3265" authorId="0" shapeId="0" xr:uid="{51AE2E31-FF27-45D3-AFDA-BE870A106F57}">
      <text>
        <r>
          <rPr>
            <sz val="10"/>
            <rFont val="Arial"/>
            <family val="2"/>
          </rPr>
          <t>Duplicate Mobile Number also found in rows: [3222, 3391, 3401, 3703, 3725, 3800]</t>
        </r>
      </text>
    </comment>
    <comment ref="E3266" authorId="0" shapeId="0" xr:uid="{0FCA6B85-C8BD-4DC5-858C-CE93ABEAE710}">
      <text>
        <r>
          <rPr>
            <sz val="10"/>
            <rFont val="Arial"/>
            <family val="2"/>
          </rPr>
          <t>Duplicate Mobile Number also found in rows: [2924, 3004, 3128, 3457, 3572]</t>
        </r>
      </text>
    </comment>
    <comment ref="E3268" authorId="0" shapeId="0" xr:uid="{92DAF24C-19BB-4D93-B167-B0E7AAF1620A}">
      <text>
        <r>
          <rPr>
            <sz val="10"/>
            <rFont val="Arial"/>
            <family val="2"/>
          </rPr>
          <t>Duplicate Mobile Number also found in rows: [3194, 3392, 3520, 3646]</t>
        </r>
      </text>
    </comment>
    <comment ref="E3269" authorId="0" shapeId="0" xr:uid="{AE96BF3E-5745-4E81-B24F-CA8ABA07B89A}">
      <text>
        <r>
          <rPr>
            <sz val="10"/>
            <rFont val="Arial"/>
            <family val="2"/>
          </rPr>
          <t>Duplicate Mobile Number also found in rows: [3501, 3642, 3711, 3848, 4130, 5520]</t>
        </r>
      </text>
    </comment>
    <comment ref="E3270" authorId="0" shapeId="0" xr:uid="{A4F044A8-6063-489E-A53F-42BAE3DF888F}">
      <text>
        <r>
          <rPr>
            <sz val="10"/>
            <rFont val="Arial"/>
            <family val="2"/>
          </rPr>
          <t>Duplicate Mobile Number also found in rows: [3000, 3040, 3488]</t>
        </r>
      </text>
    </comment>
    <comment ref="E3271" authorId="0" shapeId="0" xr:uid="{17682440-178A-4680-A3C3-102C9C5AFC64}">
      <text>
        <r>
          <rPr>
            <sz val="10"/>
            <rFont val="Arial"/>
            <family val="2"/>
          </rPr>
          <t>Duplicate Mobile Number also found in rows: [2218, 2430, 2580, 2741]</t>
        </r>
      </text>
    </comment>
    <comment ref="E3272" authorId="0" shapeId="0" xr:uid="{89C5CA16-E0F4-417A-99D3-C2645FC9B4EE}">
      <text>
        <r>
          <rPr>
            <sz val="10"/>
            <rFont val="Arial"/>
            <family val="2"/>
          </rPr>
          <t>Duplicate Mobile Number also found in rows: [2492, 2532, 2678, 2793, 2956]</t>
        </r>
      </text>
    </comment>
    <comment ref="E3273" authorId="0" shapeId="0" xr:uid="{FCBA7721-469C-4167-8CEF-AFE8F8E52057}">
      <text>
        <r>
          <rPr>
            <sz val="10"/>
            <rFont val="Arial"/>
            <family val="2"/>
          </rPr>
          <t>Duplicate Mobile Number also found in rows: [2841, 2874, 3452, 3606]</t>
        </r>
      </text>
    </comment>
    <comment ref="E3274" authorId="0" shapeId="0" xr:uid="{4DBDDC96-2EB6-41F9-A3C8-BE7C167D6265}">
      <text>
        <r>
          <rPr>
            <sz val="10"/>
            <rFont val="Arial"/>
            <family val="2"/>
          </rPr>
          <t>Duplicate Mobile Number also found in rows: [3015, 3020, 3147, 3465, 3934, 3946]</t>
        </r>
      </text>
    </comment>
    <comment ref="E3275" authorId="0" shapeId="0" xr:uid="{CCD16D0F-2B5F-41BE-8EB4-E3EF1CBB0ED1}">
      <text>
        <r>
          <rPr>
            <sz val="10"/>
            <rFont val="Arial"/>
            <family val="2"/>
          </rPr>
          <t>Duplicate Mobile Number also found in rows: [3221, 3379, 3556, 3560, 3578, 3595]</t>
        </r>
      </text>
    </comment>
    <comment ref="E3276" authorId="0" shapeId="0" xr:uid="{EA935CE9-2913-4C7A-97B8-D317B49A0E04}">
      <text>
        <r>
          <rPr>
            <sz val="10"/>
            <rFont val="Arial"/>
            <family val="2"/>
          </rPr>
          <t>Duplicate Mobile Number also found in rows: [2920, 3021, 3038, 3174, 3456, 3536]</t>
        </r>
      </text>
    </comment>
    <comment ref="E3277" authorId="0" shapeId="0" xr:uid="{92FF5882-F603-44CE-9BCA-30E3BE8C01E8}">
      <text>
        <r>
          <rPr>
            <sz val="10"/>
            <rFont val="Arial"/>
            <family val="2"/>
          </rPr>
          <t>Duplicate Mobile Number also found in rows: [2926, 3070, 3142, 3446]</t>
        </r>
      </text>
    </comment>
    <comment ref="E3278" authorId="0" shapeId="0" xr:uid="{DB33AE04-77B5-4BA6-A2DD-7E258280A9F4}">
      <text>
        <r>
          <rPr>
            <sz val="10"/>
            <rFont val="Arial"/>
            <family val="2"/>
          </rPr>
          <t>Duplicate Mobile Number also found in rows: [2960, 3148, 3429, 3563, 3706]</t>
        </r>
      </text>
    </comment>
    <comment ref="E3279" authorId="0" shapeId="0" xr:uid="{661055C8-B472-4426-8895-13B884D77B00}">
      <text>
        <r>
          <rPr>
            <sz val="10"/>
            <rFont val="Arial"/>
            <family val="2"/>
          </rPr>
          <t>Duplicate Mobile Number also found in rows: [2899, 2975, 3131, 3412]</t>
        </r>
      </text>
    </comment>
    <comment ref="A3280" authorId="0" shapeId="0" xr:uid="{76D147F3-8923-4373-951A-7D758D9A51FE}">
      <text>
        <r>
          <rPr>
            <sz val="10"/>
            <rFont val="Arial"/>
            <family val="2"/>
          </rPr>
          <t>Mobile/Email matches a DIFFERENT name in LMS/Main file: 'Subathra B'. Kept original name -- please verify manually (may be a shared/parent number).</t>
        </r>
      </text>
    </comment>
    <comment ref="E3280" authorId="0" shapeId="0" xr:uid="{DA1AB936-9A94-4316-8F4A-9F436EC5FB52}">
      <text>
        <r>
          <rPr>
            <sz val="10"/>
            <rFont val="Arial"/>
            <family val="2"/>
          </rPr>
          <t>Duplicate Mobile Number also found in rows: [2839, 2883, 2908, 3408, 4409]</t>
        </r>
      </text>
    </comment>
    <comment ref="A3281" authorId="0" shapeId="0" xr:uid="{54F1C3BD-140F-4B4A-9EBF-4DCD4DC1D51D}">
      <text>
        <r>
          <rPr>
            <sz val="10"/>
            <rFont val="Arial"/>
            <family val="2"/>
          </rPr>
          <t>Mobile/Email matches a DIFFERENT name in LMS/Main file: 'Anarta Bhaskar Bhaskar'. Kept original name -- please verify manually (may be a shared/parent number).</t>
        </r>
      </text>
    </comment>
    <comment ref="E3281" authorId="0" shapeId="0" xr:uid="{75B9C252-0A01-4DFB-A0DE-40903A23D23C}">
      <text>
        <r>
          <rPr>
            <sz val="10"/>
            <rFont val="Arial"/>
            <family val="2"/>
          </rPr>
          <t>Duplicate Mobile Number also found in rows: [3373, 3476, 3636]</t>
        </r>
      </text>
    </comment>
    <comment ref="E3283" authorId="0" shapeId="0" xr:uid="{1D32A766-DF5F-4A72-B22E-434CE74DFF6A}">
      <text>
        <r>
          <rPr>
            <sz val="10"/>
            <rFont val="Arial"/>
            <family val="2"/>
          </rPr>
          <t>Duplicate Mobile Number also found in rows: [3372, 3385, 3455, 3688, 3809, 5357, 5522]</t>
        </r>
      </text>
    </comment>
    <comment ref="E3284" authorId="0" shapeId="0" xr:uid="{2901BA4B-8D37-43EA-9C41-03B17ACD3D9F}">
      <text>
        <r>
          <rPr>
            <sz val="10"/>
            <rFont val="Arial"/>
            <family val="2"/>
          </rPr>
          <t>Duplicate Mobile Number also found in rows: [3238]</t>
        </r>
      </text>
    </comment>
    <comment ref="E3285" authorId="0" shapeId="0" xr:uid="{2CF8B262-31C2-40D1-95E8-F091DF91428A}">
      <text>
        <r>
          <rPr>
            <sz val="10"/>
            <rFont val="Arial"/>
            <family val="2"/>
          </rPr>
          <t>Duplicate Mobile Number also found in rows: [3237, 3378, 3524, 3645]</t>
        </r>
      </text>
    </comment>
    <comment ref="E3286" authorId="0" shapeId="0" xr:uid="{498933A0-AEB4-4A57-8001-683FCBD65A40}">
      <text>
        <r>
          <rPr>
            <sz val="10"/>
            <rFont val="Arial"/>
            <family val="2"/>
          </rPr>
          <t>Duplicate Mobile Number also found in rows: [3218, 3422, 3598]</t>
        </r>
      </text>
    </comment>
    <comment ref="E3288" authorId="0" shapeId="0" xr:uid="{B44D98A9-72B7-47D1-8D58-C08235F5AC32}">
      <text>
        <r>
          <rPr>
            <sz val="10"/>
            <rFont val="Arial"/>
            <family val="2"/>
          </rPr>
          <t>Duplicate Mobile Number also found in rows: [2970, 3052, 3054, 3146, 3409, 3557, 3675]</t>
        </r>
      </text>
    </comment>
    <comment ref="E3289" authorId="0" shapeId="0" xr:uid="{D2FB8476-2B81-4089-834C-36A30B2D394A}">
      <text>
        <r>
          <rPr>
            <sz val="10"/>
            <rFont val="Arial"/>
            <family val="2"/>
          </rPr>
          <t>Duplicate Mobile Number also found in rows: [3006, 3145, 3442, 3571]</t>
        </r>
      </text>
    </comment>
    <comment ref="A3290" authorId="0" shapeId="0" xr:uid="{34F582D1-D85A-429E-B0D3-5401F9A4EEB9}">
      <text>
        <r>
          <rPr>
            <sz val="10"/>
            <rFont val="Arial"/>
            <family val="2"/>
          </rPr>
          <t>Mobile/Email matches a DIFFERENT name in LMS/Main file: 'Jhankar Parida'. Kept original name -- please verify manually (may be a shared/parent number).</t>
        </r>
      </text>
    </comment>
    <comment ref="E3290" authorId="0" shapeId="0" xr:uid="{57D362FE-4FE8-4947-B9EA-57114B6A507B}">
      <text>
        <r>
          <rPr>
            <sz val="10"/>
            <rFont val="Arial"/>
            <family val="2"/>
          </rPr>
          <t>Duplicate Mobile Number also found in rows: [3025, 3045, 3155, 3579]</t>
        </r>
      </text>
    </comment>
    <comment ref="E3291" authorId="0" shapeId="0" xr:uid="{B7CEEC82-3A25-4BAF-A6C2-45C714A7906B}">
      <text>
        <r>
          <rPr>
            <sz val="10"/>
            <rFont val="Arial"/>
            <family val="2"/>
          </rPr>
          <t>Duplicate Mobile Number also found in rows: [3360, 3458, 3576, 3585]</t>
        </r>
      </text>
    </comment>
    <comment ref="E3292" authorId="0" shapeId="0" xr:uid="{2C73D634-9B8B-45F2-AF51-5ECB2FDF5DD3}">
      <text>
        <r>
          <rPr>
            <sz val="10"/>
            <rFont val="Arial"/>
            <family val="2"/>
          </rPr>
          <t>Duplicate Mobile Number also found in rows: [3329, 3508, 3539, 3761]</t>
        </r>
      </text>
    </comment>
    <comment ref="E3293" authorId="0" shapeId="0" xr:uid="{10A0F78E-9A1F-454D-B1D2-757EA6074750}">
      <text>
        <r>
          <rPr>
            <sz val="10"/>
            <rFont val="Arial"/>
            <family val="2"/>
          </rPr>
          <t>Duplicate Mobile Number also found in rows: [3460, 3599, 3719, 3776]</t>
        </r>
      </text>
    </comment>
    <comment ref="E3294" authorId="0" shapeId="0" xr:uid="{56F6B363-9921-4E34-BFD3-621501DC6E23}">
      <text>
        <r>
          <rPr>
            <sz val="10"/>
            <rFont val="Arial"/>
            <family val="2"/>
          </rPr>
          <t>Duplicate Mobile Number also found in rows: [3376, 3487, 3584, 3768, 3893, 4118]</t>
        </r>
      </text>
    </comment>
    <comment ref="E3295" authorId="0" shapeId="0" xr:uid="{99050896-002C-490C-8D93-7BC9A9DF1A17}">
      <text>
        <r>
          <rPr>
            <sz val="10"/>
            <rFont val="Arial"/>
            <family val="2"/>
          </rPr>
          <t>Duplicate Mobile Number also found in rows: [3526, 4006, 4025, 4346]</t>
        </r>
      </text>
    </comment>
    <comment ref="E3296" authorId="0" shapeId="0" xr:uid="{C07B828F-CC18-4508-96F8-079236F17C10}">
      <text>
        <r>
          <rPr>
            <sz val="10"/>
            <rFont val="Arial"/>
            <family val="2"/>
          </rPr>
          <t>Duplicate Mobile Number also found in rows: [3469, 3594, 3709, 3868, 3900, 3989]</t>
        </r>
      </text>
    </comment>
    <comment ref="A3297" authorId="0" shapeId="0" xr:uid="{8FA6186F-312D-43D1-8BA4-CCF1CDEAD1D4}">
      <text>
        <r>
          <rPr>
            <sz val="10"/>
            <rFont val="Arial"/>
            <family val="2"/>
          </rPr>
          <t>Mobile/Email matches a DIFFERENT name in LMS/Main file: 'Pritish Behera'. Kept original name -- please verify manually (may be a shared/parent number).</t>
        </r>
      </text>
    </comment>
    <comment ref="E3297" authorId="0" shapeId="0" xr:uid="{0D948537-3C3C-47EE-AA87-ED76B1887912}">
      <text>
        <r>
          <rPr>
            <sz val="10"/>
            <rFont val="Arial"/>
            <family val="2"/>
          </rPr>
          <t>Duplicate Mobile Number also found in rows: [2898, 2941, 3064, 3202]</t>
        </r>
      </text>
    </comment>
    <comment ref="I3297" authorId="0" shapeId="0" xr:uid="{BE319A69-A516-45A8-B4CD-2532D4075180}">
      <text>
        <r>
          <rPr>
            <sz val="10"/>
            <rFont val="Arial"/>
            <family val="2"/>
          </rPr>
          <t>Unrecognized/invalid date format ('14-2024'). Original value preserved - needs manual review.</t>
        </r>
      </text>
    </comment>
    <comment ref="E3298" authorId="0" shapeId="0" xr:uid="{BDF57702-2B32-41D8-804D-1E97B3032DFF}">
      <text>
        <r>
          <rPr>
            <sz val="10"/>
            <rFont val="Arial"/>
            <family val="2"/>
          </rPr>
          <t>Duplicate Mobile Number also found in rows: [2190, 2410, 2572, 3727]</t>
        </r>
      </text>
    </comment>
    <comment ref="I3298" authorId="0" shapeId="0" xr:uid="{C75868C0-9595-487F-BA8E-33D41ECC2F05}">
      <text>
        <r>
          <rPr>
            <sz val="10"/>
            <rFont val="Arial"/>
            <family val="2"/>
          </rPr>
          <t>Unrecognized/invalid date format ('14-2024'). Original value preserved - needs manual review.</t>
        </r>
      </text>
    </comment>
    <comment ref="A3299" authorId="0" shapeId="0" xr:uid="{7067A0B4-5B70-46BB-AA31-BFCA7A0C7AA7}">
      <text>
        <r>
          <rPr>
            <sz val="10"/>
            <rFont val="Arial"/>
            <family val="2"/>
          </rPr>
          <t>Mobile/Email matches a DIFFERENT name in LMS/Main file: 'Bibhu Pani'. Kept original name -- please verify manually (may be a shared/parent number).</t>
        </r>
      </text>
    </comment>
    <comment ref="E3299" authorId="0" shapeId="0" xr:uid="{C8D43B92-7CC5-4373-9367-511A0D559301}">
      <text>
        <r>
          <rPr>
            <sz val="10"/>
            <rFont val="Arial"/>
            <family val="2"/>
          </rPr>
          <t>Duplicate Mobile Number also found in rows: [2191, 2409, 2573, 3729]</t>
        </r>
      </text>
    </comment>
    <comment ref="I3299" authorId="0" shapeId="0" xr:uid="{D0E1B1A6-37FB-43DD-9170-A4AB04FF1CDD}">
      <text>
        <r>
          <rPr>
            <sz val="10"/>
            <rFont val="Arial"/>
            <family val="2"/>
          </rPr>
          <t>Unrecognized/invalid date format ('14-2024'). Original value preserved - needs manual review.</t>
        </r>
      </text>
    </comment>
    <comment ref="E3300" authorId="0" shapeId="0" xr:uid="{8173A6B9-80DC-4359-8FEC-6186880C4396}">
      <text>
        <r>
          <rPr>
            <sz val="10"/>
            <rFont val="Arial"/>
            <family val="2"/>
          </rPr>
          <t>Duplicate Mobile Number also found in rows: [3011, 3057, 3149, 3461]</t>
        </r>
      </text>
    </comment>
    <comment ref="I3300" authorId="0" shapeId="0" xr:uid="{0DA1A6FE-AFF2-46E6-84E4-ACDAA3FD2DA3}">
      <text>
        <r>
          <rPr>
            <sz val="10"/>
            <rFont val="Arial"/>
            <family val="2"/>
          </rPr>
          <t>Unrecognized/invalid date format ('14-2024'). Original value preserved - needs manual review.</t>
        </r>
      </text>
    </comment>
    <comment ref="E3301" authorId="0" shapeId="0" xr:uid="{25F6A3AC-500D-4E0F-8FAB-FFDC0F6A3516}">
      <text>
        <r>
          <rPr>
            <sz val="10"/>
            <rFont val="Arial"/>
            <family val="2"/>
          </rPr>
          <t>Duplicate Mobile Number also found in rows: [2954, 3065, 3224, 3310, 3443]</t>
        </r>
      </text>
    </comment>
    <comment ref="I3301" authorId="0" shapeId="0" xr:uid="{AED978AC-07E7-4BA9-8B67-A9001C2CDCB4}">
      <text>
        <r>
          <rPr>
            <sz val="10"/>
            <rFont val="Arial"/>
            <family val="2"/>
          </rPr>
          <t>Unrecognized/invalid date format ('14-2024'). Original value preserved - needs manual review.</t>
        </r>
      </text>
    </comment>
    <comment ref="E3302" authorId="0" shapeId="0" xr:uid="{82992339-FFB2-49F2-9A4F-F060608BD495}">
      <text>
        <r>
          <rPr>
            <sz val="10"/>
            <rFont val="Arial"/>
            <family val="2"/>
          </rPr>
          <t>Duplicate Mobile Number also found in rows: [2954, 3065, 3224, 3309, 3443]</t>
        </r>
      </text>
    </comment>
    <comment ref="I3302" authorId="0" shapeId="0" xr:uid="{77947DD0-A633-425C-AA5A-DFD72FAC9CC7}">
      <text>
        <r>
          <rPr>
            <sz val="10"/>
            <rFont val="Arial"/>
            <family val="2"/>
          </rPr>
          <t>Unrecognized/invalid date format ('15-2024'). Original value preserved - needs manual review.</t>
        </r>
      </text>
    </comment>
    <comment ref="E3303" authorId="0" shapeId="0" xr:uid="{FB849F52-65DB-4E5C-820D-0CA6CBD52316}">
      <text>
        <r>
          <rPr>
            <sz val="10"/>
            <rFont val="Arial"/>
            <family val="2"/>
          </rPr>
          <t>Duplicate Mobile Number also found in rows: [2947, 2949, 3120, 4641]</t>
        </r>
      </text>
    </comment>
    <comment ref="I3303" authorId="0" shapeId="0" xr:uid="{0894EAC2-2A86-427F-BCF1-DC7A5B3248E7}">
      <text>
        <r>
          <rPr>
            <sz val="10"/>
            <rFont val="Arial"/>
            <family val="2"/>
          </rPr>
          <t>Unrecognized/invalid date format ('15-2024'). Original value preserved - needs manual review.</t>
        </r>
      </text>
    </comment>
    <comment ref="E3304" authorId="0" shapeId="0" xr:uid="{B349C246-D09D-4FAD-9190-80EFF43F8102}">
      <text>
        <r>
          <rPr>
            <sz val="10"/>
            <rFont val="Arial"/>
            <family val="2"/>
          </rPr>
          <t>Duplicate Mobile Number also found in rows: [2846, 2893, 3019, 3171]</t>
        </r>
      </text>
    </comment>
    <comment ref="I3304" authorId="0" shapeId="0" xr:uid="{87C861F3-C5A0-40FA-9E5A-10FA4E5DE5E7}">
      <text>
        <r>
          <rPr>
            <sz val="10"/>
            <rFont val="Arial"/>
            <family val="2"/>
          </rPr>
          <t>Unrecognized/invalid date format ('15-2024'). Original value preserved - needs manual review.</t>
        </r>
      </text>
    </comment>
    <comment ref="E3305" authorId="0" shapeId="0" xr:uid="{B220910C-AF22-41DB-8714-E8DFA8A77092}">
      <text>
        <r>
          <rPr>
            <sz val="10"/>
            <rFont val="Arial"/>
            <family val="2"/>
          </rPr>
          <t>Duplicate Mobile Number also found in rows: [2479, 2556, 3090, 3177]</t>
        </r>
      </text>
    </comment>
    <comment ref="I3305" authorId="0" shapeId="0" xr:uid="{9EE343CA-754F-4089-B532-E66DE9E4B324}">
      <text>
        <r>
          <rPr>
            <sz val="10"/>
            <rFont val="Arial"/>
            <family val="2"/>
          </rPr>
          <t>Unrecognized/invalid date format ('15-2024'). Original value preserved - needs manual review.</t>
        </r>
      </text>
    </comment>
    <comment ref="E3306" authorId="0" shapeId="0" xr:uid="{46E7266A-2CA3-4C09-A782-1D253E1BB3B0}">
      <text>
        <r>
          <rPr>
            <sz val="10"/>
            <rFont val="Arial"/>
            <family val="2"/>
          </rPr>
          <t>Duplicate Mobile Number also found in rows: [3123, 3403, 3549, 3657, 3801]</t>
        </r>
      </text>
    </comment>
    <comment ref="I3306" authorId="0" shapeId="0" xr:uid="{3FFC3E44-90DC-46FD-BB7F-4B5526F20D1D}">
      <text>
        <r>
          <rPr>
            <sz val="10"/>
            <rFont val="Arial"/>
            <family val="2"/>
          </rPr>
          <t>Unrecognized/invalid date format ('16-2024'). Original value preserved - needs manual review.</t>
        </r>
      </text>
    </comment>
    <comment ref="A3307" authorId="0" shapeId="0" xr:uid="{E575E505-AB39-452A-932E-D56884641772}">
      <text>
        <r>
          <rPr>
            <sz val="10"/>
            <rFont val="Arial"/>
            <family val="2"/>
          </rPr>
          <t>Mobile/Email matches a DIFFERENT name in LMS/Main file: 'Sonit Jena'. Kept original name -- please verify manually (may be a shared/parent number).</t>
        </r>
      </text>
    </comment>
    <comment ref="E3307" authorId="0" shapeId="0" xr:uid="{102F4D92-2229-4F22-8E75-A293DAC019AC}">
      <text>
        <r>
          <rPr>
            <sz val="10"/>
            <rFont val="Arial"/>
            <family val="2"/>
          </rPr>
          <t>Duplicate Mobile Number also found in rows: [2755, 2800, 2815, 2915, 2938, 3095, 3234]</t>
        </r>
      </text>
    </comment>
    <comment ref="I3307" authorId="0" shapeId="0" xr:uid="{A8944220-1DFA-4B27-B5F6-A9E7856AC19A}">
      <text>
        <r>
          <rPr>
            <sz val="10"/>
            <rFont val="Arial"/>
            <family val="2"/>
          </rPr>
          <t>Unrecognized/invalid date format ('16-2024'). Original value preserved - needs manual review.</t>
        </r>
      </text>
    </comment>
    <comment ref="E3308" authorId="0" shapeId="0" xr:uid="{820311EA-5E2B-4314-906F-BCE8EF80495F}">
      <text>
        <r>
          <rPr>
            <sz val="10"/>
            <rFont val="Arial"/>
            <family val="2"/>
          </rPr>
          <t>Duplicate Mobile Number also found in rows: [2446, 2465, 2528, 2622, 2766, 2945, 3141]</t>
        </r>
      </text>
    </comment>
    <comment ref="I3308" authorId="0" shapeId="0" xr:uid="{F86210EF-E1F8-4156-BA5E-9B545F1DB6AF}">
      <text>
        <r>
          <rPr>
            <sz val="10"/>
            <rFont val="Arial"/>
            <family val="2"/>
          </rPr>
          <t>Unrecognized/invalid date format ('16-2024'). Original value preserved - needs manual review.</t>
        </r>
      </text>
    </comment>
    <comment ref="E3309" authorId="0" shapeId="0" xr:uid="{D4C988A3-689E-4DE6-B969-5FD723F6CA31}">
      <text>
        <r>
          <rPr>
            <sz val="10"/>
            <rFont val="Arial"/>
            <family val="2"/>
          </rPr>
          <t>Duplicate Mobile Number also found in rows: [3026, 3066, 3078, 3214, 3552, 3827, 4630]</t>
        </r>
      </text>
    </comment>
    <comment ref="I3309" authorId="0" shapeId="0" xr:uid="{087B872F-F98E-4602-B22F-DF677A6A0A2B}">
      <text>
        <r>
          <rPr>
            <sz val="10"/>
            <rFont val="Arial"/>
            <family val="2"/>
          </rPr>
          <t>Unrecognized/invalid date format ('16-2024'). Original value preserved - needs manual review.</t>
        </r>
      </text>
    </comment>
    <comment ref="E3310" authorId="0" shapeId="0" xr:uid="{8F3E55D1-280B-46CE-A3A2-FF79B72EB7E1}">
      <text>
        <r>
          <rPr>
            <sz val="10"/>
            <rFont val="Arial"/>
            <family val="2"/>
          </rPr>
          <t>Duplicate Mobile Number also found in rows: [3138, 3154, 3157, 3321, 3463, 3464, 3480]</t>
        </r>
      </text>
    </comment>
    <comment ref="I3310" authorId="0" shapeId="0" xr:uid="{01840F48-B4C3-4DA5-86D3-59279B0A6FB8}">
      <text>
        <r>
          <rPr>
            <sz val="10"/>
            <rFont val="Arial"/>
            <family val="2"/>
          </rPr>
          <t>Unrecognized/invalid date format ('16-2024'). Original value preserved - needs manual review.</t>
        </r>
      </text>
    </comment>
    <comment ref="E3311" authorId="0" shapeId="0" xr:uid="{857801D1-3BF5-4636-ADE4-B656C26313EE}">
      <text>
        <r>
          <rPr>
            <sz val="10"/>
            <rFont val="Arial"/>
            <family val="2"/>
          </rPr>
          <t>Duplicate Mobile Number also found in rows: [3190, 3203, 3432]</t>
        </r>
      </text>
    </comment>
    <comment ref="I3311" authorId="0" shapeId="0" xr:uid="{C3D31DB2-97D9-425B-AC60-23DBA8E2DE92}">
      <text>
        <r>
          <rPr>
            <sz val="10"/>
            <rFont val="Arial"/>
            <family val="2"/>
          </rPr>
          <t>Unrecognized/invalid date format ('16-2024'). Original value preserved - needs manual review.</t>
        </r>
      </text>
    </comment>
    <comment ref="E3312" authorId="0" shapeId="0" xr:uid="{0623B803-B444-466C-873B-77BA8157780C}">
      <text>
        <r>
          <rPr>
            <sz val="10"/>
            <rFont val="Arial"/>
            <family val="2"/>
          </rPr>
          <t>Duplicate Mobile Number also found in rows: [3183, 3233]</t>
        </r>
      </text>
    </comment>
    <comment ref="I3312" authorId="0" shapeId="0" xr:uid="{6AFDBCAA-922F-4EA6-BC5A-CFB5C1571B9B}">
      <text>
        <r>
          <rPr>
            <sz val="10"/>
            <rFont val="Arial"/>
            <family val="2"/>
          </rPr>
          <t>Unrecognized/invalid date format ('17-2024'). Original value preserved - needs manual review.</t>
        </r>
      </text>
    </comment>
    <comment ref="E3313" authorId="0" shapeId="0" xr:uid="{4C64BB8E-5365-4E1A-B909-91D64F4BE420}">
      <text>
        <r>
          <rPr>
            <sz val="10"/>
            <rFont val="Arial"/>
            <family val="2"/>
          </rPr>
          <t>Duplicate Mobile Number also found in rows: [3138, 3154, 3157, 3318, 3463, 3464, 3480]</t>
        </r>
      </text>
    </comment>
    <comment ref="I3313" authorId="0" shapeId="0" xr:uid="{9D4DA196-3B5E-48E2-96CF-7D75474DC484}">
      <text>
        <r>
          <rPr>
            <sz val="10"/>
            <rFont val="Arial"/>
            <family val="2"/>
          </rPr>
          <t>Unrecognized/invalid date format ('17-2024'). Original value preserved - needs manual review.</t>
        </r>
      </text>
    </comment>
    <comment ref="E3314" authorId="0" shapeId="0" xr:uid="{FD80C9FC-CCEE-4E54-9266-D636546C92FB}">
      <text>
        <r>
          <rPr>
            <sz val="10"/>
            <rFont val="Arial"/>
            <family val="2"/>
          </rPr>
          <t>Duplicate Mobile Number also found in rows: [67, 233, 242, 3102]</t>
        </r>
      </text>
    </comment>
    <comment ref="I3314" authorId="0" shapeId="0" xr:uid="{055FF84C-7F95-41B7-8DA5-F5B84A0C4FDD}">
      <text>
        <r>
          <rPr>
            <sz val="10"/>
            <rFont val="Arial"/>
            <family val="2"/>
          </rPr>
          <t>Unrecognized/invalid date format ('17-2024'). Original value preserved - needs manual review.</t>
        </r>
      </text>
    </comment>
    <comment ref="E3315" authorId="0" shapeId="0" xr:uid="{C2028610-2BE9-4328-A3A3-8935E5E225DA}">
      <text>
        <r>
          <rPr>
            <sz val="10"/>
            <rFont val="Arial"/>
            <family val="2"/>
          </rPr>
          <t>Duplicate Mobile Number also found in rows: [2061, 2282, 2421, 2565, 2753, 3022]</t>
        </r>
      </text>
    </comment>
    <comment ref="I3315" authorId="0" shapeId="0" xr:uid="{DBF5262E-C2BF-43AC-BE16-D88E56CD9033}">
      <text>
        <r>
          <rPr>
            <sz val="10"/>
            <rFont val="Arial"/>
            <family val="2"/>
          </rPr>
          <t>Unrecognized/invalid date format ('17-2024'). Original value preserved - needs manual review.</t>
        </r>
      </text>
    </comment>
    <comment ref="E3316" authorId="0" shapeId="0" xr:uid="{FEDA7085-878E-4934-A6AF-793EEE6EB80E}">
      <text>
        <r>
          <rPr>
            <sz val="10"/>
            <rFont val="Arial"/>
            <family val="2"/>
          </rPr>
          <t>Duplicate Mobile Number also found in rows: [3375, 3525, 3644]</t>
        </r>
      </text>
    </comment>
    <comment ref="I3316" authorId="0" shapeId="0" xr:uid="{F4D48248-9A53-4EAF-9114-683075E252B2}">
      <text>
        <r>
          <rPr>
            <sz val="10"/>
            <rFont val="Arial"/>
            <family val="2"/>
          </rPr>
          <t>Unrecognized/invalid date format ('17-2024'). Original value preserved - needs manual review.</t>
        </r>
      </text>
    </comment>
    <comment ref="I3317" authorId="0" shapeId="0" xr:uid="{B44D92B9-2E4F-4FF0-8F55-BFA99AADABA1}">
      <text>
        <r>
          <rPr>
            <sz val="10"/>
            <rFont val="Arial"/>
            <family val="2"/>
          </rPr>
          <t>Unrecognized/invalid date format ('17-2024'). Original value preserved - needs manual review.</t>
        </r>
      </text>
    </comment>
    <comment ref="E3318" authorId="0" shapeId="0" xr:uid="{B6D1B3ED-A02F-4AA4-B5DE-2C383654F3EE}">
      <text>
        <r>
          <rPr>
            <sz val="10"/>
            <rFont val="Arial"/>
            <family val="2"/>
          </rPr>
          <t>Duplicate Mobile Number also found in rows: [3470, 3562, 3689, 3819, 3944]</t>
        </r>
      </text>
    </comment>
    <comment ref="I3318" authorId="0" shapeId="0" xr:uid="{A395B49A-B902-4F9A-9C6B-BD86EB3592D6}">
      <text>
        <r>
          <rPr>
            <sz val="10"/>
            <rFont val="Arial"/>
            <family val="2"/>
          </rPr>
          <t>Unrecognized/invalid date format ('17-2024'). Original value preserved - needs manual review.</t>
        </r>
      </text>
    </comment>
    <comment ref="E3319" authorId="0" shapeId="0" xr:uid="{7F7C8C63-AA7B-4E51-9F1C-D1FD80EC26BA}">
      <text>
        <r>
          <rPr>
            <sz val="10"/>
            <rFont val="Arial"/>
            <family val="2"/>
          </rPr>
          <t>Duplicate Mobile Number also found in rows: [3367, 3462, 3593, 3637, 3732]</t>
        </r>
      </text>
    </comment>
    <comment ref="I3319" authorId="0" shapeId="0" xr:uid="{96EE0357-D796-46AB-99E4-CA4B4F0FC311}">
      <text>
        <r>
          <rPr>
            <sz val="10"/>
            <rFont val="Arial"/>
            <family val="2"/>
          </rPr>
          <t>Unrecognized/invalid date format ('18-2024'). Original value preserved - needs manual review.</t>
        </r>
      </text>
    </comment>
    <comment ref="A3320" authorId="0" shapeId="0" xr:uid="{1A7CF1BD-F7E6-4992-AC6C-D59F01C31E60}">
      <text>
        <r>
          <rPr>
            <sz val="10"/>
            <rFont val="Arial"/>
            <family val="2"/>
          </rPr>
          <t>Mobile/Email matches a DIFFERENT name in LMS/Main file: 'Chinmaya Mishra'. Kept original name -- please verify manually (may be a shared/parent number).</t>
        </r>
      </text>
    </comment>
    <comment ref="E3320" authorId="0" shapeId="0" xr:uid="{32EB71BD-6A61-45A7-A5B9-1EFBF49C52F9}">
      <text>
        <r>
          <rPr>
            <sz val="10"/>
            <rFont val="Arial"/>
            <family val="2"/>
          </rPr>
          <t>Duplicate Mobile Number also found in rows: [3195, 3629]</t>
        </r>
      </text>
    </comment>
    <comment ref="I3320" authorId="0" shapeId="0" xr:uid="{8031BF91-1710-46F8-96E0-06A21348D540}">
      <text>
        <r>
          <rPr>
            <sz val="10"/>
            <rFont val="Arial"/>
            <family val="2"/>
          </rPr>
          <t>Unrecognized/invalid date format ('18-2024'). Original value preserved - needs manual review.</t>
        </r>
      </text>
    </comment>
    <comment ref="E3321" authorId="0" shapeId="0" xr:uid="{8D3A9E63-5446-424F-A0E0-7827636902B2}">
      <text>
        <r>
          <rPr>
            <sz val="10"/>
            <rFont val="Arial"/>
            <family val="2"/>
          </rPr>
          <t>Duplicate Mobile Number also found in rows: [3300, 3508, 3539, 3761]</t>
        </r>
      </text>
    </comment>
    <comment ref="I3321" authorId="0" shapeId="0" xr:uid="{5567EA94-2BE1-44D8-AD39-CA925FF19928}">
      <text>
        <r>
          <rPr>
            <sz val="10"/>
            <rFont val="Arial"/>
            <family val="2"/>
          </rPr>
          <t>Unrecognized/invalid date format ('18-2024'). Original value preserved - needs manual review.</t>
        </r>
      </text>
    </comment>
    <comment ref="E3322" authorId="0" shapeId="0" xr:uid="{95056284-C2F5-4BFC-9822-AE5D6C99E8BF}">
      <text>
        <r>
          <rPr>
            <sz val="10"/>
            <rFont val="Arial"/>
            <family val="2"/>
          </rPr>
          <t>Duplicate Mobile Number also found in rows: [3134, 3207, 3484, 3581]</t>
        </r>
      </text>
    </comment>
    <comment ref="I3322" authorId="0" shapeId="0" xr:uid="{EFF1DD7D-2211-4213-B5DF-7D2F4C5BB1B7}">
      <text>
        <r>
          <rPr>
            <sz val="10"/>
            <rFont val="Arial"/>
            <family val="2"/>
          </rPr>
          <t>Unrecognized/invalid date format ('19-2024'). Original value preserved - needs manual review.</t>
        </r>
      </text>
    </comment>
    <comment ref="E3323" authorId="0" shapeId="0" xr:uid="{3A17AD3F-E74C-4FC7-9200-29289B620F22}">
      <text>
        <r>
          <rPr>
            <sz val="10"/>
            <rFont val="Arial"/>
            <family val="2"/>
          </rPr>
          <t>Duplicate Mobile Number also found in rows: [3186, 3216, 3482, 3633]</t>
        </r>
      </text>
    </comment>
    <comment ref="I3323" authorId="0" shapeId="0" xr:uid="{6D4B2883-B4A9-4A12-851B-46D968187EAB}">
      <text>
        <r>
          <rPr>
            <sz val="10"/>
            <rFont val="Arial"/>
            <family val="2"/>
          </rPr>
          <t>Unrecognized/invalid date format ('19-2024'). Original value preserved - needs manual review.</t>
        </r>
      </text>
    </comment>
    <comment ref="E3324" authorId="0" shapeId="0" xr:uid="{C01F7566-DB6F-4E24-9C6A-A069E05F1DD5}">
      <text>
        <r>
          <rPr>
            <sz val="10"/>
            <rFont val="Arial"/>
            <family val="2"/>
          </rPr>
          <t>Duplicate Mobile Number also found in rows: [2540, 2634, 2770, 2906, 3181, 3496, 3619]</t>
        </r>
      </text>
    </comment>
    <comment ref="I3324" authorId="0" shapeId="0" xr:uid="{B32AEC99-A99C-495E-A89D-953E621C0898}">
      <text>
        <r>
          <rPr>
            <sz val="10"/>
            <rFont val="Arial"/>
            <family val="2"/>
          </rPr>
          <t>Unrecognized/invalid date format ('19-2024'). Original value preserved - needs manual review.</t>
        </r>
      </text>
    </comment>
    <comment ref="E3325" authorId="0" shapeId="0" xr:uid="{7E08500E-B563-414B-9C16-9B58690C7D31}">
      <text>
        <r>
          <rPr>
            <sz val="10"/>
            <rFont val="Arial"/>
            <family val="2"/>
          </rPr>
          <t>Duplicate Mobile Number also found in rows: [2541, 2633, 2771, 2907, 3182, 3497, 3620, 3775]</t>
        </r>
      </text>
    </comment>
    <comment ref="I3325" authorId="0" shapeId="0" xr:uid="{3189001B-0A9D-4177-A9F5-BF7EB6BF3C30}">
      <text>
        <r>
          <rPr>
            <sz val="10"/>
            <rFont val="Arial"/>
            <family val="2"/>
          </rPr>
          <t>Unrecognized/invalid date format ('19-2024'). Original value preserved - needs manual review.</t>
        </r>
      </text>
    </comment>
    <comment ref="E3326" authorId="0" shapeId="0" xr:uid="{1FD1EA80-2643-4FA4-B351-3B83E462BB5A}">
      <text>
        <r>
          <rPr>
            <sz val="10"/>
            <rFont val="Arial"/>
            <family val="2"/>
          </rPr>
          <t>Duplicate Mobile Number also found in rows: [3116, 3239, 3477, 3586]</t>
        </r>
      </text>
    </comment>
    <comment ref="I3326" authorId="0" shapeId="0" xr:uid="{97EBCB4C-4AE6-4035-85DB-C4395B8C7A0C}">
      <text>
        <r>
          <rPr>
            <sz val="10"/>
            <rFont val="Arial"/>
            <family val="2"/>
          </rPr>
          <t>Unrecognized/invalid date format ('19-2024'). Original value preserved - needs manual review.</t>
        </r>
      </text>
    </comment>
    <comment ref="E3327" authorId="0" shapeId="0" xr:uid="{3AFCF63D-26E1-47BD-AA0E-49BB1BAEBCE4}">
      <text>
        <r>
          <rPr>
            <sz val="10"/>
            <rFont val="Arial"/>
            <family val="2"/>
          </rPr>
          <t>Duplicate Mobile Number also found in rows: [3393, 3731, 4026, 4441, 4577, 5256]</t>
        </r>
      </text>
    </comment>
    <comment ref="I3327" authorId="0" shapeId="0" xr:uid="{4CF6A8F7-5E3C-4F4F-AA69-9C2C8568233B}">
      <text>
        <r>
          <rPr>
            <sz val="10"/>
            <rFont val="Arial"/>
            <family val="2"/>
          </rPr>
          <t>Unrecognized/invalid date format ('19-2024'). Original value preserved - needs manual review.</t>
        </r>
      </text>
    </comment>
    <comment ref="E3328" authorId="0" shapeId="0" xr:uid="{2A31347E-94D6-4034-B5BD-364A8351AA3B}">
      <text>
        <r>
          <rPr>
            <sz val="10"/>
            <rFont val="Arial"/>
            <family val="2"/>
          </rPr>
          <t>Duplicate Mobile Number also found in rows: [3789, 3807, 3906, 4188]</t>
        </r>
      </text>
    </comment>
    <comment ref="I3328" authorId="0" shapeId="0" xr:uid="{FA52A69B-ED0A-4B92-A4DD-176ADF889B99}">
      <text>
        <r>
          <rPr>
            <sz val="10"/>
            <rFont val="Arial"/>
            <family val="2"/>
          </rPr>
          <t>Unrecognized/invalid date format ('19-2024'). Original value preserved - needs manual review.</t>
        </r>
      </text>
    </comment>
    <comment ref="E3329" authorId="0" shapeId="0" xr:uid="{B30169EB-12F5-42F0-8943-3A551214547A}">
      <text>
        <r>
          <rPr>
            <sz val="10"/>
            <rFont val="Arial"/>
            <family val="2"/>
          </rPr>
          <t>Duplicate Mobile Number also found in rows: [3169, 3205, 3423]</t>
        </r>
      </text>
    </comment>
    <comment ref="I3329" authorId="0" shapeId="0" xr:uid="{E6911127-4891-4357-A8E5-334A7E6B6CB0}">
      <text>
        <r>
          <rPr>
            <sz val="10"/>
            <rFont val="Arial"/>
            <family val="2"/>
          </rPr>
          <t>Unrecognized/invalid date format ('21-2024'). Original value preserved - needs manual review.</t>
        </r>
      </text>
    </comment>
    <comment ref="E3330" authorId="0" shapeId="0" xr:uid="{A81AB825-4D61-4130-8AF1-B30DE37A602E}">
      <text>
        <r>
          <rPr>
            <sz val="10"/>
            <rFont val="Arial"/>
            <family val="2"/>
          </rPr>
          <t>Duplicate Mobile Number also found in rows: [3219]</t>
        </r>
      </text>
    </comment>
    <comment ref="I3330" authorId="0" shapeId="0" xr:uid="{A7BB41F7-D82D-4035-9483-F6C3F434C14B}">
      <text>
        <r>
          <rPr>
            <sz val="10"/>
            <rFont val="Arial"/>
            <family val="2"/>
          </rPr>
          <t>Unrecognized/invalid date format ('21-2024'). Original value preserved - needs manual review.</t>
        </r>
      </text>
    </comment>
    <comment ref="E3331" authorId="0" shapeId="0" xr:uid="{41181110-9EE2-4B56-A05F-A7AF4305F0B1}">
      <text>
        <r>
          <rPr>
            <sz val="10"/>
            <rFont val="Arial"/>
            <family val="2"/>
          </rPr>
          <t>Duplicate Mobile Number also found in rows: [2953, 3041, 3173, 3406]</t>
        </r>
      </text>
    </comment>
    <comment ref="I3331" authorId="0" shapeId="0" xr:uid="{E94CBEF1-070E-40A2-998C-79C5135A86A1}">
      <text>
        <r>
          <rPr>
            <sz val="10"/>
            <rFont val="Arial"/>
            <family val="2"/>
          </rPr>
          <t>Unrecognized/invalid date format ('21-2024'). Original value preserved - needs manual review.</t>
        </r>
      </text>
    </comment>
    <comment ref="E3332" authorId="0" shapeId="0" xr:uid="{41AF0941-5767-467E-8A8C-EDD5D1F6AA6D}">
      <text>
        <r>
          <rPr>
            <sz val="10"/>
            <rFont val="Arial"/>
            <family val="2"/>
          </rPr>
          <t>Duplicate Mobile Number also found in rows: [2980, 3225, 3444]</t>
        </r>
      </text>
    </comment>
    <comment ref="I3332" authorId="0" shapeId="0" xr:uid="{2C91BF82-72F5-420D-B07C-1A9D9B40185A}">
      <text>
        <r>
          <rPr>
            <sz val="10"/>
            <rFont val="Arial"/>
            <family val="2"/>
          </rPr>
          <t>Unrecognized/invalid date format ('21-2024'). Original value preserved - needs manual review.</t>
        </r>
      </text>
    </comment>
    <comment ref="E3333" authorId="0" shapeId="0" xr:uid="{908090D1-CB51-497B-B3B8-8210D5BA671D}">
      <text>
        <r>
          <rPr>
            <sz val="10"/>
            <rFont val="Arial"/>
            <family val="2"/>
          </rPr>
          <t>Duplicate Mobile Number also found in rows: [3374, 3504, 3643]</t>
        </r>
      </text>
    </comment>
    <comment ref="I3333" authorId="0" shapeId="0" xr:uid="{27D1366B-4734-4747-80F6-BF1FD34F82E4}">
      <text>
        <r>
          <rPr>
            <sz val="10"/>
            <rFont val="Arial"/>
            <family val="2"/>
          </rPr>
          <t>Unrecognized/invalid date format ('21-2024'). Original value preserved - needs manual review.</t>
        </r>
      </text>
    </comment>
    <comment ref="E3334" authorId="0" shapeId="0" xr:uid="{20BA836D-8FB9-467F-981D-22BDBFE7C9B7}">
      <text>
        <r>
          <rPr>
            <sz val="10"/>
            <rFont val="Arial"/>
            <family val="2"/>
          </rPr>
          <t>Duplicate Mobile Number also found in rows: [3411, 3521, 3613, 3715]</t>
        </r>
      </text>
    </comment>
    <comment ref="I3334" authorId="0" shapeId="0" xr:uid="{17CC9878-2A0C-4844-9461-BDD65950D69C}">
      <text>
        <r>
          <rPr>
            <sz val="10"/>
            <rFont val="Arial"/>
            <family val="2"/>
          </rPr>
          <t>Unrecognized/invalid date format ('21-2024'). Original value preserved - needs manual review.</t>
        </r>
      </text>
    </comment>
    <comment ref="E3335" authorId="0" shapeId="0" xr:uid="{DE7FA2C3-0375-4D54-8FE1-1BC15DF8EFC1}">
      <text>
        <r>
          <rPr>
            <sz val="10"/>
            <rFont val="Arial"/>
            <family val="2"/>
          </rPr>
          <t>Duplicate Mobile Number also found in rows: [3355, 3395, 3511, 3640]</t>
        </r>
      </text>
    </comment>
    <comment ref="I3335" authorId="0" shapeId="0" xr:uid="{A076566F-62CE-489B-93C0-B2E51A1446E5}">
      <text>
        <r>
          <rPr>
            <sz val="10"/>
            <rFont val="Arial"/>
            <family val="2"/>
          </rPr>
          <t>Unrecognized/invalid date format ('21-2024'). Original value preserved - needs manual review.</t>
        </r>
      </text>
    </comment>
    <comment ref="E3336" authorId="0" shapeId="0" xr:uid="{880ADF12-4333-4373-9282-FCE9162E3B76}">
      <text>
        <r>
          <rPr>
            <sz val="10"/>
            <rFont val="Arial"/>
            <family val="2"/>
          </rPr>
          <t>Duplicate Mobile Number also found in rows: [3135, 3197, 3479]</t>
        </r>
      </text>
    </comment>
    <comment ref="I3336" authorId="0" shapeId="0" xr:uid="{A7EE324F-A026-4A42-84A9-F4C1ED1796FD}">
      <text>
        <r>
          <rPr>
            <sz val="10"/>
            <rFont val="Arial"/>
            <family val="2"/>
          </rPr>
          <t>Unrecognized/invalid date format ('22-2024'). Original value preserved - needs manual review.</t>
        </r>
      </text>
    </comment>
    <comment ref="E3337" authorId="0" shapeId="0" xr:uid="{4F17160A-646A-422E-9DCD-8287200E44C5}">
      <text>
        <r>
          <rPr>
            <sz val="10"/>
            <rFont val="Arial"/>
            <family val="2"/>
          </rPr>
          <t>Duplicate Mobile Number also found in rows: [2245, 3165, 3209, 3475, 3616]</t>
        </r>
      </text>
    </comment>
    <comment ref="I3337" authorId="0" shapeId="0" xr:uid="{275CC5DD-EDF4-4059-B257-DB882227024C}">
      <text>
        <r>
          <rPr>
            <sz val="10"/>
            <rFont val="Arial"/>
            <family val="2"/>
          </rPr>
          <t>Unrecognized/invalid date format ('22-2024'). Original value preserved - needs manual review.</t>
        </r>
      </text>
    </comment>
    <comment ref="E3338" authorId="0" shapeId="0" xr:uid="{D9548B60-4261-4F43-BA3B-2C021DFCB102}">
      <text>
        <r>
          <rPr>
            <sz val="10"/>
            <rFont val="Arial"/>
            <family val="2"/>
          </rPr>
          <t>Duplicate Mobile Number also found in rows: [2601, 2637, 2779, 2934, 3067, 3226]</t>
        </r>
      </text>
    </comment>
    <comment ref="I3338" authorId="0" shapeId="0" xr:uid="{57E52815-5A1E-41F1-9107-46B740D70C91}">
      <text>
        <r>
          <rPr>
            <sz val="10"/>
            <rFont val="Arial"/>
            <family val="2"/>
          </rPr>
          <t>Unrecognized/invalid date format ('22-2024'). Original value preserved - needs manual review.</t>
        </r>
      </text>
    </comment>
    <comment ref="E3339" authorId="0" shapeId="0" xr:uid="{68BC90B1-7494-4CF3-B107-6389552D4E55}">
      <text>
        <r>
          <rPr>
            <sz val="10"/>
            <rFont val="Arial"/>
            <family val="2"/>
          </rPr>
          <t>Duplicate Mobile Number also found in rows: [2992, 3059, 3063, 3235]</t>
        </r>
      </text>
    </comment>
    <comment ref="I3339" authorId="0" shapeId="0" xr:uid="{1E061CF1-8D3F-434C-B205-0781C1F3C0FC}">
      <text>
        <r>
          <rPr>
            <sz val="10"/>
            <rFont val="Arial"/>
            <family val="2"/>
          </rPr>
          <t>Unrecognized/invalid date format ('22-2024'). Original value preserved - needs manual review.</t>
        </r>
      </text>
    </comment>
    <comment ref="A3340" authorId="0" shapeId="0" xr:uid="{813D297E-E857-4FD5-8DD7-7D15EBCF7199}">
      <text>
        <r>
          <rPr>
            <sz val="10"/>
            <rFont val="Arial"/>
            <family val="2"/>
          </rPr>
          <t>Mobile/Email matches a DIFFERENT name in LMS/Main file: 'Anand Swain'. Kept original name -- please verify manually (may be a shared/parent number).</t>
        </r>
      </text>
    </comment>
    <comment ref="E3340" authorId="0" shapeId="0" xr:uid="{C63B9FCF-3BC8-4D1B-93FE-C6304DD9C5C5}">
      <text>
        <r>
          <rPr>
            <sz val="10"/>
            <rFont val="Arial"/>
            <family val="2"/>
          </rPr>
          <t>Duplicate Mobile Number also found in rows: [2995, 3062, 3176, 3228, 3471]</t>
        </r>
      </text>
    </comment>
    <comment ref="I3340" authorId="0" shapeId="0" xr:uid="{D97E8403-5FDE-471B-8F70-F0D1B894BF3C}">
      <text>
        <r>
          <rPr>
            <sz val="10"/>
            <rFont val="Arial"/>
            <family val="2"/>
          </rPr>
          <t>Unrecognized/invalid date format ('22-2024'). Original value preserved - needs manual review.</t>
        </r>
      </text>
    </comment>
    <comment ref="A3341" authorId="0" shapeId="0" xr:uid="{3E25534F-C1EA-41CA-B3C6-3136A41D30BA}">
      <text>
        <r>
          <rPr>
            <sz val="10"/>
            <rFont val="Arial"/>
            <family val="2"/>
          </rPr>
          <t>Mobile/Email matches a DIFFERENT name in LMS/Main file: 'Sambit Swain'. Kept original name -- please verify manually (may be a shared/parent number).</t>
        </r>
      </text>
    </comment>
    <comment ref="E3341" authorId="0" shapeId="0" xr:uid="{008CF574-2F84-4267-9D32-85A48BCF48FE}">
      <text>
        <r>
          <rPr>
            <sz val="10"/>
            <rFont val="Arial"/>
            <family val="2"/>
          </rPr>
          <t>Duplicate Mobile Number also found in rows: [2808, 2921, 3017, 3170, 3673]</t>
        </r>
      </text>
    </comment>
    <comment ref="I3341" authorId="0" shapeId="0" xr:uid="{6994B1E4-DB4A-4E01-B540-22191E6B1869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A3342" authorId="0" shapeId="0" xr:uid="{98485BB5-DD7A-4E76-ADEC-C239163A1A32}">
      <text>
        <r>
          <rPr>
            <sz val="10"/>
            <rFont val="Arial"/>
            <family val="2"/>
          </rPr>
          <t>Mobile/Email matches a DIFFERENT name in LMS/Main file: 'Aneesh Idupulapaati'. Kept original name -- please verify manually (may be a shared/parent number).</t>
        </r>
      </text>
    </comment>
    <comment ref="E3342" authorId="0" shapeId="0" xr:uid="{2F1BF96E-231C-4F44-8C7A-2D7B5988D8A9}">
      <text>
        <r>
          <rPr>
            <sz val="10"/>
            <rFont val="Arial"/>
            <family val="2"/>
          </rPr>
          <t>Duplicate Mobile Number also found in rows: [2258, 2338, 2393, 2597, 2789, 3042]</t>
        </r>
      </text>
    </comment>
    <comment ref="I3342" authorId="0" shapeId="0" xr:uid="{7DA77E06-7C50-4956-AA19-47C8ACCEFCD4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I3343" authorId="0" shapeId="0" xr:uid="{F3B9779E-B3ED-4362-8686-1CA7FE7F3DDC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E3344" authorId="0" shapeId="0" xr:uid="{188AE02A-D317-42F0-9384-D5821E581790}">
      <text>
        <r>
          <rPr>
            <sz val="10"/>
            <rFont val="Arial"/>
            <family val="2"/>
          </rPr>
          <t>Duplicate Mobile Number also found in rows: [3013, 3081, 3160, 3543]</t>
        </r>
      </text>
    </comment>
    <comment ref="I3344" authorId="0" shapeId="0" xr:uid="{43361A20-819E-4E7D-872D-EA16BA3C8E49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A3345" authorId="0" shapeId="0" xr:uid="{FFA25AFA-6957-444D-BA47-928E9A609E34}">
      <text>
        <r>
          <rPr>
            <sz val="10"/>
            <rFont val="Arial"/>
            <family val="2"/>
          </rPr>
          <t>Mobile/Email matches a DIFFERENT name in LMS/Main file: 'Ashok Nayak'. Kept original name -- please verify manually (may be a shared/parent number).</t>
        </r>
      </text>
    </comment>
    <comment ref="E3345" authorId="0" shapeId="0" xr:uid="{FD8AFE6E-2766-44C8-B6CC-A90CDE13D968}">
      <text>
        <r>
          <rPr>
            <sz val="10"/>
            <rFont val="Arial"/>
            <family val="2"/>
          </rPr>
          <t>Duplicate Mobile Number also found in rows: [2160, 2206, 2339, 2503, 2722]</t>
        </r>
      </text>
    </comment>
    <comment ref="I3345" authorId="0" shapeId="0" xr:uid="{5D1F811D-67EB-4A9F-8A17-E14C9D1A5F1F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A3346" authorId="0" shapeId="0" xr:uid="{F11ECE41-28DD-474B-BAF1-5E57150A1955}">
      <text>
        <r>
          <rPr>
            <sz val="10"/>
            <rFont val="Arial"/>
            <family val="2"/>
          </rPr>
          <t>Mobile/Email matches a DIFFERENT name in LMS/Main file: 'Anushmita Nayak'. Kept original name -- please verify manually (may be a shared/parent number).</t>
        </r>
      </text>
    </comment>
    <comment ref="E3346" authorId="0" shapeId="0" xr:uid="{302778E8-6BAB-43DF-A0BC-2FF6774F67BC}">
      <text>
        <r>
          <rPr>
            <sz val="10"/>
            <rFont val="Arial"/>
            <family val="2"/>
          </rPr>
          <t>Duplicate Mobile Number also found in rows: [2616, 2657, 2816, 3523, 3765, 4032]</t>
        </r>
      </text>
    </comment>
    <comment ref="I3346" authorId="0" shapeId="0" xr:uid="{C672BC0F-9DAF-41FA-B7B9-820603E71D33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E3347" authorId="0" shapeId="0" xr:uid="{234EFE56-4703-4B76-8885-2561BB29A3D9}">
      <text>
        <r>
          <rPr>
            <sz val="10"/>
            <rFont val="Arial"/>
            <family val="2"/>
          </rPr>
          <t>Duplicate Mobile Number also found in rows: [3343, 3395, 3511, 3640]</t>
        </r>
      </text>
    </comment>
    <comment ref="I3347" authorId="0" shapeId="0" xr:uid="{A77CDA8F-DAA9-4D84-B341-306983EFB2F9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E3348" authorId="0" shapeId="0" xr:uid="{3EA6D23C-4462-4AB2-A061-CC2CECF02430}">
      <text>
        <r>
          <rPr>
            <sz val="10"/>
            <rFont val="Arial"/>
            <family val="2"/>
          </rPr>
          <t>Duplicate Mobile Number also found in rows: [3388, 3531, 3686, 3753]</t>
        </r>
      </text>
    </comment>
    <comment ref="I3348" authorId="0" shapeId="0" xr:uid="{C80844AE-A4E6-4193-9E10-0069D381DCD6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E3349" authorId="0" shapeId="0" xr:uid="{E3404A1C-16A3-4085-B250-36ABE44B5616}">
      <text>
        <r>
          <rPr>
            <sz val="10"/>
            <rFont val="Arial"/>
            <family val="2"/>
          </rPr>
          <t>Duplicate Mobile Number also found in rows: [3390, 3690]</t>
        </r>
      </text>
    </comment>
    <comment ref="I3349" authorId="0" shapeId="0" xr:uid="{A11D2F52-3C9B-4D1D-9E1D-6AE43CCE69CF}">
      <text>
        <r>
          <rPr>
            <sz val="10"/>
            <rFont val="Arial"/>
            <family val="2"/>
          </rPr>
          <t>Unrecognized/invalid date format ('23-2024'). Original value preserved - needs manual review.</t>
        </r>
      </text>
    </comment>
    <comment ref="A3350" authorId="0" shapeId="0" xr:uid="{38A0A044-D756-4167-86EB-94A348269F6A}">
      <text>
        <r>
          <rPr>
            <sz val="10"/>
            <rFont val="Arial"/>
            <family val="2"/>
          </rPr>
          <t>Mobile/Email matches a DIFFERENT name in LMS/Main file: 'Puja Puja'. Kept original name -- please verify manually (may be a shared/parent number).</t>
        </r>
      </text>
    </comment>
    <comment ref="E3350" authorId="0" shapeId="0" xr:uid="{82E0D711-EDDF-405F-BB98-43156F1A9284}">
      <text>
        <r>
          <rPr>
            <sz val="10"/>
            <rFont val="Arial"/>
            <family val="2"/>
          </rPr>
          <t>Duplicate Mobile Number also found in rows: [2828, 2892, 3029]</t>
        </r>
      </text>
    </comment>
    <comment ref="I3350" authorId="0" shapeId="0" xr:uid="{9B0E02AA-ADA0-4C57-A4AE-0849ED5DA6E5}">
      <text>
        <r>
          <rPr>
            <sz val="10"/>
            <rFont val="Arial"/>
            <family val="2"/>
          </rPr>
          <t>Unrecognized/invalid date format ('24-2024'). Original value preserved - needs manual review.</t>
        </r>
      </text>
    </comment>
    <comment ref="E3351" authorId="0" shapeId="0" xr:uid="{17912180-7AC6-41C6-A1BF-5821182E2B21}">
      <text>
        <r>
          <rPr>
            <sz val="10"/>
            <rFont val="Arial"/>
            <family val="2"/>
          </rPr>
          <t>Duplicate Mobile Number also found in rows: [2875, 2942, 3056, 3212]</t>
        </r>
      </text>
    </comment>
    <comment ref="I3351" authorId="0" shapeId="0" xr:uid="{D73FCE3C-AF3C-49F0-AB92-0C9C0821B27A}">
      <text>
        <r>
          <rPr>
            <sz val="10"/>
            <rFont val="Arial"/>
            <family val="2"/>
          </rPr>
          <t>Unrecognized/invalid date format ('25-2024'). Original value preserved - needs manual review.</t>
        </r>
      </text>
    </comment>
    <comment ref="E3352" authorId="0" shapeId="0" xr:uid="{FBA8712B-56BE-4921-AA18-BFF3E657EB95}">
      <text>
        <r>
          <rPr>
            <sz val="10"/>
            <rFont val="Arial"/>
            <family val="2"/>
          </rPr>
          <t>Duplicate Mobile Number also found in rows: [3299, 3458, 3576, 3585]</t>
        </r>
      </text>
    </comment>
    <comment ref="I3352" authorId="0" shapeId="0" xr:uid="{FF6C79F5-9D19-46AE-A811-52B5B18D4647}">
      <text>
        <r>
          <rPr>
            <sz val="10"/>
            <rFont val="Arial"/>
            <family val="2"/>
          </rPr>
          <t>Unrecognized/invalid date format ('25-2024'). Original value preserved - needs manual review.</t>
        </r>
      </text>
    </comment>
    <comment ref="A3353" authorId="0" shapeId="0" xr:uid="{4D8DC483-E23E-4AD5-91AB-DEFE51E105EE}">
      <text>
        <r>
          <rPr>
            <sz val="10"/>
            <rFont val="Arial"/>
            <family val="2"/>
          </rPr>
          <t>Mobile/Email matches a DIFFERENT name in LMS/Main file: 'Khirodh Mohapatra'. Kept original name -- please verify manually (may be a shared/parent number).</t>
        </r>
      </text>
    </comment>
    <comment ref="E3353" authorId="0" shapeId="0" xr:uid="{01AF70C0-2BF5-44E5-9DD5-FF4230BA7432}">
      <text>
        <r>
          <rPr>
            <sz val="10"/>
            <rFont val="Arial"/>
            <family val="2"/>
          </rPr>
          <t>Duplicate Mobile Number also found in rows: [3188, 3204, 3208, 3366, 3380]</t>
        </r>
      </text>
    </comment>
    <comment ref="I3353" authorId="0" shapeId="0" xr:uid="{3E313218-0F4E-46E0-9167-9E91762BFDE8}">
      <text>
        <r>
          <rPr>
            <sz val="10"/>
            <rFont val="Arial"/>
            <family val="2"/>
          </rPr>
          <t>Unrecognized/invalid date format ('25-2024'). Original value preserved - needs manual review.</t>
        </r>
      </text>
    </comment>
    <comment ref="E3354" authorId="0" shapeId="0" xr:uid="{0CED89B3-AF11-4792-BDE2-605D43D884AA}">
      <text>
        <r>
          <rPr>
            <sz val="10"/>
            <rFont val="Arial"/>
            <family val="2"/>
          </rPr>
          <t>Duplicate Mobile Number also found in rows: [2832, 2911, 3094, 3724]</t>
        </r>
      </text>
    </comment>
    <comment ref="I3354" authorId="0" shapeId="0" xr:uid="{5B5E9B8E-9FD6-4429-966F-94F1B862AB71}">
      <text>
        <r>
          <rPr>
            <sz val="10"/>
            <rFont val="Arial"/>
            <family val="2"/>
          </rPr>
          <t>Unrecognized/invalid date format ('25-2024'). Original value preserved - needs manual review.</t>
        </r>
      </text>
    </comment>
    <comment ref="I3355" authorId="0" shapeId="0" xr:uid="{38E5F376-7F98-4F09-A0C1-2EC420856FC6}">
      <text>
        <r>
          <rPr>
            <sz val="10"/>
            <rFont val="Arial"/>
            <family val="2"/>
          </rPr>
          <t>Unrecognized/invalid date format ('25-2024'). Original value preserved - needs manual review.</t>
        </r>
      </text>
    </comment>
    <comment ref="E3356" authorId="0" shapeId="0" xr:uid="{2A6C9183-03FE-45C7-ABF8-D65AADD52510}">
      <text>
        <r>
          <rPr>
            <sz val="10"/>
            <rFont val="Arial"/>
            <family val="2"/>
          </rPr>
          <t>Duplicate Mobile Number also found in rows: [3365, 3386, 3527, 3653, 3778]</t>
        </r>
      </text>
    </comment>
    <comment ref="I3356" authorId="0" shapeId="0" xr:uid="{99F1AC66-CF66-471E-98C8-9B2CCEF67A29}">
      <text>
        <r>
          <rPr>
            <sz val="10"/>
            <rFont val="Arial"/>
            <family val="2"/>
          </rPr>
          <t>Unrecognized/invalid date format ('25-2024'). Original value preserved - needs manual review.</t>
        </r>
      </text>
    </comment>
    <comment ref="A3357" authorId="0" shapeId="0" xr:uid="{63C5ADE6-99C2-4BB3-8FF8-D2179358B035}">
      <text>
        <r>
          <rPr>
            <sz val="10"/>
            <rFont val="Arial"/>
            <family val="2"/>
          </rPr>
          <t>Mobile/Email matches a DIFFERENT name in LMS/Main file: 'Omjeet Behera'. Kept original name -- please verify manually (may be a shared/parent number).</t>
        </r>
      </text>
    </comment>
    <comment ref="E3357" authorId="0" shapeId="0" xr:uid="{23C7707E-757E-43E6-A35A-754F04494209}">
      <text>
        <r>
          <rPr>
            <sz val="10"/>
            <rFont val="Arial"/>
            <family val="2"/>
          </rPr>
          <t>Duplicate Mobile Number also found in rows: [3364, 3386, 3527, 3653, 3778]</t>
        </r>
      </text>
    </comment>
    <comment ref="I3357" authorId="0" shapeId="0" xr:uid="{DF164418-651E-406E-92F0-989FAF3337DA}">
      <text>
        <r>
          <rPr>
            <sz val="10"/>
            <rFont val="Arial"/>
            <family val="2"/>
          </rPr>
          <t>Unrecognized/invalid date format ('26-2024'). Original value preserved - needs manual review.</t>
        </r>
      </text>
    </comment>
    <comment ref="A3358" authorId="0" shapeId="0" xr:uid="{69E55575-BFE3-4396-935A-620D0E06261B}">
      <text>
        <r>
          <rPr>
            <sz val="10"/>
            <rFont val="Arial"/>
            <family val="2"/>
          </rPr>
          <t>Mobile/Email matches a DIFFERENT name in LMS/Main file: 'Khirodh Mohapatra'. Kept original name -- please verify manually (may be a shared/parent number).</t>
        </r>
      </text>
    </comment>
    <comment ref="E3358" authorId="0" shapeId="0" xr:uid="{240CBE95-4CB8-40DF-922B-0C655C172025}">
      <text>
        <r>
          <rPr>
            <sz val="10"/>
            <rFont val="Arial"/>
            <family val="2"/>
          </rPr>
          <t>Duplicate Mobile Number also found in rows: [3188, 3204, 3208, 3361, 3380]</t>
        </r>
      </text>
    </comment>
    <comment ref="I3358" authorId="0" shapeId="0" xr:uid="{D28CEB9B-98F5-456F-8AC7-A971BFEA2176}">
      <text>
        <r>
          <rPr>
            <sz val="10"/>
            <rFont val="Arial"/>
            <family val="2"/>
          </rPr>
          <t>Unrecognized/invalid date format ('26-2024'). Original value preserved - needs manual review.</t>
        </r>
      </text>
    </comment>
    <comment ref="E3359" authorId="0" shapeId="0" xr:uid="{EC678214-EEAF-4AFB-979A-4B312C94B888}">
      <text>
        <r>
          <rPr>
            <sz val="10"/>
            <rFont val="Arial"/>
            <family val="2"/>
          </rPr>
          <t>Duplicate Mobile Number also found in rows: [3327, 3462, 3593, 3637, 3732]</t>
        </r>
      </text>
    </comment>
    <comment ref="I3359" authorId="0" shapeId="0" xr:uid="{3FEC7814-677D-4919-BE66-3B707A2268ED}">
      <text>
        <r>
          <rPr>
            <sz val="10"/>
            <rFont val="Arial"/>
            <family val="2"/>
          </rPr>
          <t>Unrecognized/invalid date format ('26-2024'). Original value preserved - needs manual review.</t>
        </r>
      </text>
    </comment>
    <comment ref="A3360" authorId="0" shapeId="0" xr:uid="{E132F01D-6B2E-47DE-99E0-0EBFCC94FC8F}">
      <text>
        <r>
          <rPr>
            <sz val="10"/>
            <rFont val="Arial"/>
            <family val="2"/>
          </rPr>
          <t>Mobile/Email matches a DIFFERENT name in LMS/Main file: 'Ashish Sahu'. Kept original name -- please verify manually (may be a shared/parent number).</t>
        </r>
      </text>
    </comment>
    <comment ref="E3360" authorId="0" shapeId="0" xr:uid="{D2C8CEB1-26C3-4668-9CE2-36A3C5D4985F}">
      <text>
        <r>
          <rPr>
            <sz val="10"/>
            <rFont val="Arial"/>
            <family val="2"/>
          </rPr>
          <t>Duplicate Mobile Number also found in rows: [2968, 3051, 3053, 3250, 3262, 3441, 3980]</t>
        </r>
      </text>
    </comment>
    <comment ref="I3360" authorId="0" shapeId="0" xr:uid="{C2B12624-984C-47B4-84C7-26A7F5F253F3}">
      <text>
        <r>
          <rPr>
            <sz val="10"/>
            <rFont val="Arial"/>
            <family val="2"/>
          </rPr>
          <t>Unrecognized/invalid date format ('26-2024'). Original value preserved - needs manual review.</t>
        </r>
      </text>
    </comment>
    <comment ref="E3361" authorId="0" shapeId="0" xr:uid="{DB133EFD-F60B-4653-9665-BC5AF9D4057B}">
      <text>
        <r>
          <rPr>
            <sz val="10"/>
            <rFont val="Arial"/>
            <family val="2"/>
          </rPr>
          <t>Duplicate Mobile Number also found in rows: [3075, 3229, 3516, 3658]</t>
        </r>
      </text>
    </comment>
    <comment ref="I3361" authorId="0" shapeId="0" xr:uid="{EB33080C-BEE6-4292-9A3A-90F905208C0A}">
      <text>
        <r>
          <rPr>
            <sz val="10"/>
            <rFont val="Arial"/>
            <family val="2"/>
          </rPr>
          <t>Unrecognized/invalid date format ('26-2024'). Original value preserved - needs manual review.</t>
        </r>
      </text>
    </comment>
    <comment ref="A3362" authorId="0" shapeId="0" xr:uid="{F75C0E1F-8492-4A89-B530-40B37823DBAF}">
      <text>
        <r>
          <rPr>
            <sz val="10"/>
            <rFont val="Arial"/>
            <family val="2"/>
          </rPr>
          <t>Mobile/Email matches a DIFFERENT name in LMS/Main file: 'Parth Mohanty'. Kept original name -- please verify manually (may be a shared/parent number).</t>
        </r>
      </text>
    </comment>
    <comment ref="E3362" authorId="0" shapeId="0" xr:uid="{FB9DA8C9-93CE-437D-AC17-78679BB38ABA}">
      <text>
        <r>
          <rPr>
            <sz val="10"/>
            <rFont val="Arial"/>
            <family val="2"/>
          </rPr>
          <t>Duplicate Mobile Number also found in rows: [3397, 3528, 3723, 3726]</t>
        </r>
      </text>
    </comment>
    <comment ref="I3362" authorId="0" shapeId="0" xr:uid="{E9148761-F300-4705-8734-2611F36D193A}">
      <text>
        <r>
          <rPr>
            <sz val="10"/>
            <rFont val="Arial"/>
            <family val="2"/>
          </rPr>
          <t>Unrecognized/invalid date format ('26-2024'). Original value preserved - needs manual review.</t>
        </r>
      </text>
    </comment>
    <comment ref="E3363" authorId="0" shapeId="0" xr:uid="{612D9308-437B-4599-A29D-185A79F4DA30}">
      <text>
        <r>
          <rPr>
            <sz val="10"/>
            <rFont val="Arial"/>
            <family val="2"/>
          </rPr>
          <t>Duplicate Mobile Number also found in rows: [3394, 3491, 3580, 3733, 4607]</t>
        </r>
      </text>
    </comment>
    <comment ref="I3363" authorId="0" shapeId="0" xr:uid="{1746617F-E07A-44F0-B993-9DEB1A9459BF}">
      <text>
        <r>
          <rPr>
            <sz val="10"/>
            <rFont val="Arial"/>
            <family val="2"/>
          </rPr>
          <t>Unrecognized/invalid date format ('26-2024'). Original value preserved - needs manual review.</t>
        </r>
      </text>
    </comment>
    <comment ref="E3364" authorId="0" shapeId="0" xr:uid="{6598C7CE-59B8-4B78-A614-536B2568C989}">
      <text>
        <r>
          <rPr>
            <sz val="10"/>
            <rFont val="Arial"/>
            <family val="2"/>
          </rPr>
          <t>Duplicate Mobile Number also found in rows: [3291, 3385, 3455, 3688, 3809, 5357, 5522]</t>
        </r>
      </text>
    </comment>
    <comment ref="I3364" authorId="0" shapeId="0" xr:uid="{46759004-C957-46E1-B650-A41B714CC594}">
      <text>
        <r>
          <rPr>
            <sz val="10"/>
            <rFont val="Arial"/>
            <family val="2"/>
          </rPr>
          <t>Unrecognized/invalid date format ('28-2024'). Original value preserved - needs manual review.</t>
        </r>
      </text>
    </comment>
    <comment ref="A3365" authorId="0" shapeId="0" xr:uid="{9670C22C-228B-4356-A0E5-05D4AA612645}">
      <text>
        <r>
          <rPr>
            <sz val="10"/>
            <rFont val="Arial"/>
            <family val="2"/>
          </rPr>
          <t>Mobile/Email matches a DIFFERENT name in LMS/Main file: 'Anarta Bhaskar Bhaskar'. Kept original name -- please verify manually (may be a shared/parent number).</t>
        </r>
      </text>
    </comment>
    <comment ref="E3365" authorId="0" shapeId="0" xr:uid="{BC6198CA-4406-430E-B9C0-F749C4BCC9A8}">
      <text>
        <r>
          <rPr>
            <sz val="10"/>
            <rFont val="Arial"/>
            <family val="2"/>
          </rPr>
          <t>Duplicate Mobile Number also found in rows: [3289, 3476, 3636]</t>
        </r>
      </text>
    </comment>
    <comment ref="I3365" authorId="0" shapeId="0" xr:uid="{5FD876B3-9681-4752-B7F1-FA402A3143DA}">
      <text>
        <r>
          <rPr>
            <sz val="10"/>
            <rFont val="Arial"/>
            <family val="2"/>
          </rPr>
          <t>Unrecognized/invalid date format ('28-2024'). Original value preserved - needs manual review.</t>
        </r>
      </text>
    </comment>
    <comment ref="E3366" authorId="0" shapeId="0" xr:uid="{E17F0370-B1B4-4923-ADA6-59AA2658A865}">
      <text>
        <r>
          <rPr>
            <sz val="10"/>
            <rFont val="Arial"/>
            <family val="2"/>
          </rPr>
          <t>Duplicate Mobile Number also found in rows: [3341, 3504, 3643]</t>
        </r>
      </text>
    </comment>
    <comment ref="I3366" authorId="0" shapeId="0" xr:uid="{1215F0B2-1A41-47EE-88B0-055EAFE12A7D}">
      <text>
        <r>
          <rPr>
            <sz val="10"/>
            <rFont val="Arial"/>
            <family val="2"/>
          </rPr>
          <t>Unrecognized/invalid date format ('28-2024'). Original value preserved - needs manual review.</t>
        </r>
      </text>
    </comment>
    <comment ref="E3367" authorId="0" shapeId="0" xr:uid="{2863E1B8-8569-4C6D-9B8C-6EC4D8E853DB}">
      <text>
        <r>
          <rPr>
            <sz val="10"/>
            <rFont val="Arial"/>
            <family val="2"/>
          </rPr>
          <t>Duplicate Mobile Number also found in rows: [3324, 3525, 3644]</t>
        </r>
      </text>
    </comment>
    <comment ref="I3367" authorId="0" shapeId="0" xr:uid="{77C11BBE-700F-4147-8A66-C9A20A4B08B7}">
      <text>
        <r>
          <rPr>
            <sz val="10"/>
            <rFont val="Arial"/>
            <family val="2"/>
          </rPr>
          <t>Unrecognized/invalid date format ('28-2024'). Original value preserved - needs manual review.</t>
        </r>
      </text>
    </comment>
    <comment ref="E3368" authorId="0" shapeId="0" xr:uid="{B88CA382-0DCA-435D-9F98-B048A5DF0969}">
      <text>
        <r>
          <rPr>
            <sz val="10"/>
            <rFont val="Arial"/>
            <family val="2"/>
          </rPr>
          <t>Duplicate Mobile Number also found in rows: [3302, 3487, 3584, 3768, 3893, 4118]</t>
        </r>
      </text>
    </comment>
    <comment ref="I3368" authorId="0" shapeId="0" xr:uid="{A31E701C-75D1-4AD0-B616-FE2BBF140074}">
      <text>
        <r>
          <rPr>
            <sz val="10"/>
            <rFont val="Arial"/>
            <family val="2"/>
          </rPr>
          <t>Unrecognized/invalid date format ('28-2024'). Original value preserved - needs manual review.</t>
        </r>
      </text>
    </comment>
    <comment ref="E3369" authorId="0" shapeId="0" xr:uid="{FD87CE4D-6311-45C6-AB31-782C3CCA85E4}">
      <text>
        <r>
          <rPr>
            <sz val="10"/>
            <rFont val="Arial"/>
            <family val="2"/>
          </rPr>
          <t>Duplicate Mobile Number also found in rows: [2504, 2562, 2575, 2714, 2720, 2890]</t>
        </r>
      </text>
    </comment>
    <comment ref="I3369" authorId="0" shapeId="0" xr:uid="{DA4B8590-36B8-45D8-B836-F66A70BC7B9A}">
      <text>
        <r>
          <rPr>
            <sz val="10"/>
            <rFont val="Arial"/>
            <family val="2"/>
          </rPr>
          <t>Unrecognized/invalid date format ('28-2024'). Original value preserved - needs manual review.</t>
        </r>
      </text>
    </comment>
    <comment ref="E3370" authorId="0" shapeId="0" xr:uid="{2F011DFA-F045-4A5A-8974-AF63D6482A9F}">
      <text>
        <r>
          <rPr>
            <sz val="10"/>
            <rFont val="Arial"/>
            <family val="2"/>
          </rPr>
          <t>Duplicate Mobile Number also found in rows: [3237, 3293, 3524, 3645]</t>
        </r>
      </text>
    </comment>
    <comment ref="I3370" authorId="0" shapeId="0" xr:uid="{C1080F39-13F3-4359-81CC-76A8F24B76D5}">
      <text>
        <r>
          <rPr>
            <sz val="10"/>
            <rFont val="Arial"/>
            <family val="2"/>
          </rPr>
          <t>Unrecognized/invalid date format ('29-2024'). Original value preserved - needs manual review.</t>
        </r>
      </text>
    </comment>
    <comment ref="E3371" authorId="0" shapeId="0" xr:uid="{9087A97F-403B-4A59-A8DE-253AB1DE957B}">
      <text>
        <r>
          <rPr>
            <sz val="10"/>
            <rFont val="Arial"/>
            <family val="2"/>
          </rPr>
          <t>Duplicate Mobile Number also found in rows: [3221, 3283, 3556, 3560, 3578, 3595]</t>
        </r>
      </text>
    </comment>
    <comment ref="I3371" authorId="0" shapeId="0" xr:uid="{08AE79E3-8AE8-4AE7-821E-C652A9E56009}">
      <text>
        <r>
          <rPr>
            <sz val="10"/>
            <rFont val="Arial"/>
            <family val="2"/>
          </rPr>
          <t>Unrecognized/invalid date format ('29-2024'). Original value preserved - needs manual review.</t>
        </r>
      </text>
    </comment>
    <comment ref="A3372" authorId="0" shapeId="0" xr:uid="{C32C65F6-B84C-4E04-9191-22704482CCCA}">
      <text>
        <r>
          <rPr>
            <sz val="10"/>
            <rFont val="Arial"/>
            <family val="2"/>
          </rPr>
          <t>Mobile/Email matches a DIFFERENT name in LMS/Main file: 'Khirodh Mohapatra'. Kept original name -- please verify manually (may be a shared/parent number).</t>
        </r>
      </text>
    </comment>
    <comment ref="E3372" authorId="0" shapeId="0" xr:uid="{1D3C5265-EA4D-45AF-B5DC-FB22CEFC3B3D}">
      <text>
        <r>
          <rPr>
            <sz val="10"/>
            <rFont val="Arial"/>
            <family val="2"/>
          </rPr>
          <t>Duplicate Mobile Number also found in rows: [3188, 3204, 3208, 3361, 3366]</t>
        </r>
      </text>
    </comment>
    <comment ref="I3372" authorId="0" shapeId="0" xr:uid="{665C3B0A-CE8A-4C4F-B27D-7EB11199CE4B}">
      <text>
        <r>
          <rPr>
            <sz val="10"/>
            <rFont val="Arial"/>
            <family val="2"/>
          </rPr>
          <t>Unrecognized/invalid date format ('29-2024'). Original value preserved - needs manual review.</t>
        </r>
      </text>
    </comment>
    <comment ref="E3373" authorId="0" shapeId="0" xr:uid="{8769CF20-A1E8-4E3A-83A6-1689A43B7F28}">
      <text>
        <r>
          <rPr>
            <sz val="10"/>
            <rFont val="Arial"/>
            <family val="2"/>
          </rPr>
          <t>Duplicate Mobile Number also found in rows: [2745, 2768, 2966, 3103, 3230]</t>
        </r>
      </text>
    </comment>
    <comment ref="I3373" authorId="0" shapeId="0" xr:uid="{34A99C23-4009-4ED7-80A3-15643C4AA21C}">
      <text>
        <r>
          <rPr>
            <sz val="10"/>
            <rFont val="Arial"/>
            <family val="2"/>
          </rPr>
          <t>Unrecognized/invalid date format ('29-2024'). Original value preserved - needs manual review.</t>
        </r>
      </text>
    </comment>
    <comment ref="E3374" authorId="0" shapeId="0" xr:uid="{456DF48F-489F-4A58-BB8D-73B55EEA44CD}">
      <text>
        <r>
          <rPr>
            <sz val="10"/>
            <rFont val="Arial"/>
            <family val="2"/>
          </rPr>
          <t>Duplicate Mobile Number also found in rows: [3187, 3253, 3510, 3634]</t>
        </r>
      </text>
    </comment>
    <comment ref="I3374" authorId="0" shapeId="0" xr:uid="{98AE7213-B093-4690-A1F0-A5CE9A0354F8}">
      <text>
        <r>
          <rPr>
            <sz val="10"/>
            <rFont val="Arial"/>
            <family val="2"/>
          </rPr>
          <t>Unrecognized/invalid date format ('29-2024'). Original value preserved - needs manual review.</t>
        </r>
      </text>
    </comment>
    <comment ref="E3375" authorId="0" shapeId="0" xr:uid="{E6C28A6F-A14B-4955-B30C-2D71802B906C}">
      <text>
        <r>
          <rPr>
            <sz val="10"/>
            <rFont val="Arial"/>
            <family val="2"/>
          </rPr>
          <t>Duplicate Mobile Number also found in rows: [3223, 3240, 3499, 3614]</t>
        </r>
      </text>
    </comment>
    <comment ref="I3375" authorId="0" shapeId="0" xr:uid="{5A25A623-BFBB-431B-AEAE-4074DEA0FA6A}">
      <text>
        <r>
          <rPr>
            <sz val="10"/>
            <rFont val="Arial"/>
            <family val="2"/>
          </rPr>
          <t>Unrecognized/invalid date format ('29-2024'). Original value preserved - needs manual review.</t>
        </r>
      </text>
    </comment>
    <comment ref="E3376" authorId="0" shapeId="0" xr:uid="{8740C5DE-415E-456D-A877-4B9655384EE9}">
      <text>
        <r>
          <rPr>
            <sz val="10"/>
            <rFont val="Arial"/>
            <family val="2"/>
          </rPr>
          <t>Duplicate Mobile Number also found in rows: [3398]</t>
        </r>
      </text>
    </comment>
    <comment ref="I3376" authorId="0" shapeId="0" xr:uid="{8D366FBB-E792-48D5-8BA5-8DED254F4353}">
      <text>
        <r>
          <rPr>
            <sz val="10"/>
            <rFont val="Arial"/>
            <family val="2"/>
          </rPr>
          <t>Unrecognized/invalid date format ('29-2024'). Original value preserved - needs manual review.</t>
        </r>
      </text>
    </comment>
    <comment ref="E3377" authorId="0" shapeId="0" xr:uid="{E7C9C76D-F72F-44B7-A782-24408D1732C0}">
      <text>
        <r>
          <rPr>
            <sz val="10"/>
            <rFont val="Arial"/>
            <family val="2"/>
          </rPr>
          <t>Duplicate Mobile Number also found in rows: [3291, 3372, 3455, 3688, 3809, 5357, 5522]</t>
        </r>
      </text>
    </comment>
    <comment ref="I3377" authorId="0" shapeId="0" xr:uid="{1C3C6069-C2C6-43C9-8616-6DBCBFDAEB9E}">
      <text>
        <r>
          <rPr>
            <sz val="10"/>
            <rFont val="Arial"/>
            <family val="2"/>
          </rPr>
          <t>Unrecognized/invalid date format ('30-2024'). Original value preserved - needs manual review.</t>
        </r>
      </text>
    </comment>
    <comment ref="E3378" authorId="0" shapeId="0" xr:uid="{F1769CCB-C2F5-408C-9462-19AA00F22CA4}">
      <text>
        <r>
          <rPr>
            <sz val="10"/>
            <rFont val="Arial"/>
            <family val="2"/>
          </rPr>
          <t>Duplicate Mobile Number also found in rows: [3364, 3365, 3527, 3653, 3778]</t>
        </r>
      </text>
    </comment>
    <comment ref="I3378" authorId="0" shapeId="0" xr:uid="{05CB5D18-1135-43F7-88E8-1BA515ADC8FF}">
      <text>
        <r>
          <rPr>
            <sz val="10"/>
            <rFont val="Arial"/>
            <family val="2"/>
          </rPr>
          <t>Unrecognized/invalid date format ('30-2024'). Original value preserved - needs manual review.</t>
        </r>
      </text>
    </comment>
    <comment ref="E3379" authorId="0" shapeId="0" xr:uid="{D4C3A6DD-7211-4DA0-9F04-DA615095BB0D}">
      <text>
        <r>
          <rPr>
            <sz val="10"/>
            <rFont val="Arial"/>
            <family val="2"/>
          </rPr>
          <t>Duplicate Mobile Number also found in rows: [3244, 3515, 3575, 3656, 3805]</t>
        </r>
      </text>
    </comment>
    <comment ref="I3379" authorId="0" shapeId="0" xr:uid="{D1DA9583-AE44-4561-87CC-2366283A59D1}">
      <text>
        <r>
          <rPr>
            <sz val="10"/>
            <rFont val="Arial"/>
            <family val="2"/>
          </rPr>
          <t>Unrecognized/invalid date format ('30-2024'). Original value preserved - needs manual review.</t>
        </r>
      </text>
    </comment>
    <comment ref="E3380" authorId="0" shapeId="0" xr:uid="{ECD9B331-9F09-4A1E-BCAF-BA9452CAB0BB}">
      <text>
        <r>
          <rPr>
            <sz val="10"/>
            <rFont val="Arial"/>
            <family val="2"/>
          </rPr>
          <t>Duplicate Mobile Number also found in rows: [3356, 3531, 3686, 3753]</t>
        </r>
      </text>
    </comment>
    <comment ref="I3380" authorId="0" shapeId="0" xr:uid="{DE945972-A58A-41C6-BDE6-2A7D45219AE8}">
      <text>
        <r>
          <rPr>
            <sz val="10"/>
            <rFont val="Arial"/>
            <family val="2"/>
          </rPr>
          <t>Unrecognized/invalid date format ('30-2024'). Original value preserved - needs manual review.</t>
        </r>
      </text>
    </comment>
    <comment ref="A3381" authorId="0" shapeId="0" xr:uid="{6FFF9238-48CC-4CAE-AB9D-01F7ADB25A20}">
      <text>
        <r>
          <rPr>
            <sz val="10"/>
            <rFont val="Arial"/>
            <family val="2"/>
          </rPr>
          <t>Mobile/Email matches a DIFFERENT name in LMS/Main file: 'Barsha Jena'. Kept original name -- please verify manually (may be a shared/parent number).</t>
        </r>
      </text>
    </comment>
    <comment ref="E3381" authorId="0" shapeId="0" xr:uid="{C48D5FA7-4622-4590-A290-5EB93D8EEC90}">
      <text>
        <r>
          <rPr>
            <sz val="10"/>
            <rFont val="Arial"/>
            <family val="2"/>
          </rPr>
          <t>Duplicate Mobile Number also found in rows: [3413]</t>
        </r>
      </text>
    </comment>
    <comment ref="I3381" authorId="0" shapeId="0" xr:uid="{076CE4B7-F32F-4D34-9200-9AFD37220F47}">
      <text>
        <r>
          <rPr>
            <sz val="10"/>
            <rFont val="Arial"/>
            <family val="2"/>
          </rPr>
          <t>Unrecognized/invalid date format ('30-2024'). Original value preserved - needs manual review.</t>
        </r>
      </text>
    </comment>
    <comment ref="E3382" authorId="0" shapeId="0" xr:uid="{228E7102-7CD5-47D2-AF3F-79677A30F1B2}">
      <text>
        <r>
          <rPr>
            <sz val="10"/>
            <rFont val="Arial"/>
            <family val="2"/>
          </rPr>
          <t>Duplicate Mobile Number also found in rows: [3357, 3690]</t>
        </r>
      </text>
    </comment>
    <comment ref="E3383" authorId="0" shapeId="0" xr:uid="{3B93661B-63BE-4A97-8A53-FBAFEDA803F6}">
      <text>
        <r>
          <rPr>
            <sz val="10"/>
            <rFont val="Arial"/>
            <family val="2"/>
          </rPr>
          <t>Duplicate Mobile Number also found in rows: [3222, 3273, 3401, 3703, 3725, 3800]</t>
        </r>
      </text>
    </comment>
    <comment ref="E3384" authorId="0" shapeId="0" xr:uid="{1150DF9A-966A-4ECC-B498-3FC1F287304C}">
      <text>
        <r>
          <rPr>
            <sz val="10"/>
            <rFont val="Arial"/>
            <family val="2"/>
          </rPr>
          <t>Duplicate Mobile Number also found in rows: [3194, 3276, 3520, 3646]</t>
        </r>
      </text>
    </comment>
    <comment ref="E3385" authorId="0" shapeId="0" xr:uid="{153BC6AF-8791-4A91-AD6E-BE1572298A68}">
      <text>
        <r>
          <rPr>
            <sz val="10"/>
            <rFont val="Arial"/>
            <family val="2"/>
          </rPr>
          <t>Duplicate Mobile Number also found in rows: [3335, 3731, 4026, 4441, 4577, 5256]</t>
        </r>
      </text>
    </comment>
    <comment ref="E3386" authorId="0" shapeId="0" xr:uid="{BDB440AB-1887-4FCF-9560-30CE7E996E3A}">
      <text>
        <r>
          <rPr>
            <sz val="10"/>
            <rFont val="Arial"/>
            <family val="2"/>
          </rPr>
          <t>Duplicate Mobile Number also found in rows: [3371, 3491, 3580, 3733, 4607]</t>
        </r>
      </text>
    </comment>
    <comment ref="E3387" authorId="0" shapeId="0" xr:uid="{C95CB4B0-1334-4707-8441-B2F67114BD2D}">
      <text>
        <r>
          <rPr>
            <sz val="10"/>
            <rFont val="Arial"/>
            <family val="2"/>
          </rPr>
          <t>Duplicate Mobile Number also found in rows: [3343, 3355, 3511, 3640]</t>
        </r>
      </text>
    </comment>
    <comment ref="E3388" authorId="0" shapeId="0" xr:uid="{6F02A696-B462-42FE-9BE9-E8D17570DE9F}">
      <text>
        <r>
          <rPr>
            <sz val="10"/>
            <rFont val="Arial"/>
            <family val="2"/>
          </rPr>
          <t>Duplicate Mobile Number also found in rows: [2570, 2592, 2607, 2682, 2698, 2831, 2976]</t>
        </r>
      </text>
    </comment>
    <comment ref="A3389" authorId="0" shapeId="0" xr:uid="{E9EBB24C-5517-47DE-99BF-9E3888A7F897}">
      <text>
        <r>
          <rPr>
            <sz val="10"/>
            <rFont val="Arial"/>
            <family val="2"/>
          </rPr>
          <t>Mobile/Email matches a DIFFERENT name in LMS/Main file: 'Parth Mohanty'. Kept original name -- please verify manually (may be a shared/parent number).</t>
        </r>
      </text>
    </comment>
    <comment ref="E3389" authorId="0" shapeId="0" xr:uid="{B53682BE-C555-43FB-8B91-A67080414923}">
      <text>
        <r>
          <rPr>
            <sz val="10"/>
            <rFont val="Arial"/>
            <family val="2"/>
          </rPr>
          <t>Duplicate Mobile Number also found in rows: [3370, 3528, 3723, 3726]</t>
        </r>
      </text>
    </comment>
    <comment ref="E3390" authorId="0" shapeId="0" xr:uid="{6332AF38-34E3-4E3A-A8F3-6B9C0DDFC15A}">
      <text>
        <r>
          <rPr>
            <sz val="10"/>
            <rFont val="Arial"/>
            <family val="2"/>
          </rPr>
          <t>Duplicate Mobile Number also found in rows: [3384]</t>
        </r>
      </text>
    </comment>
    <comment ref="E3391" authorId="0" shapeId="0" xr:uid="{F85882F1-0A60-400B-8C8C-594BDDFCC39D}">
      <text>
        <r>
          <rPr>
            <sz val="10"/>
            <rFont val="Arial"/>
            <family val="2"/>
          </rPr>
          <t>Duplicate Mobile Number also found in rows: [2078, 2275, 2414, 2670, 2728]</t>
        </r>
      </text>
    </comment>
    <comment ref="E3392" authorId="0" shapeId="0" xr:uid="{6ED7A4B5-D0C6-4F7C-BD46-E1031BD6C44C}">
      <text>
        <r>
          <rPr>
            <sz val="10"/>
            <rFont val="Arial"/>
            <family val="2"/>
          </rPr>
          <t>Duplicate Mobile Number also found in rows: [3175, 3263, 3609]</t>
        </r>
      </text>
    </comment>
    <comment ref="E3393" authorId="0" shapeId="0" xr:uid="{D61DEF9C-4C24-474F-BDCE-96E549748683}">
      <text>
        <r>
          <rPr>
            <sz val="10"/>
            <rFont val="Arial"/>
            <family val="2"/>
          </rPr>
          <t>Duplicate Mobile Number also found in rows: [3222, 3273, 3391, 3703, 3725, 3800]</t>
        </r>
      </text>
    </comment>
    <comment ref="E3394" authorId="0" shapeId="0" xr:uid="{79F84072-4EDD-4A67-B805-1081A555C058}">
      <text>
        <r>
          <rPr>
            <sz val="10"/>
            <rFont val="Arial"/>
            <family val="2"/>
          </rPr>
          <t>Duplicate Mobile Number also found in rows: [2998, 3039, 3088, 3112, 3264, 3538, 3668]</t>
        </r>
      </text>
    </comment>
    <comment ref="E3395" authorId="0" shapeId="0" xr:uid="{2423E4D9-090C-418D-85CF-A7055121DE84}">
      <text>
        <r>
          <rPr>
            <sz val="10"/>
            <rFont val="Arial"/>
            <family val="2"/>
          </rPr>
          <t>Duplicate Mobile Number also found in rows: [3123, 3314, 3549, 3657, 3801]</t>
        </r>
      </text>
    </comment>
    <comment ref="E3396" authorId="0" shapeId="0" xr:uid="{6350F50C-9B5D-407B-AC7C-8196DB923D2F}">
      <text>
        <r>
          <rPr>
            <sz val="10"/>
            <rFont val="Arial"/>
            <family val="2"/>
          </rPr>
          <t>Duplicate Mobile Number also found in rows: [2894, 2928, 2943, 3083, 3249]</t>
        </r>
      </text>
    </comment>
    <comment ref="E3397" authorId="0" shapeId="0" xr:uid="{E4AA1993-BD2F-490F-99C8-5C47E977CFAB}">
      <text>
        <r>
          <rPr>
            <sz val="10"/>
            <rFont val="Arial"/>
            <family val="2"/>
          </rPr>
          <t>Duplicate Mobile Number also found in rows: [3196, 3540]</t>
        </r>
      </text>
    </comment>
    <comment ref="E3398" authorId="0" shapeId="0" xr:uid="{31AF5469-4DA3-4970-8F01-308A7C05FE75}">
      <text>
        <r>
          <rPr>
            <sz val="10"/>
            <rFont val="Arial"/>
            <family val="2"/>
          </rPr>
          <t>Duplicate Mobile Number also found in rows: [2953, 3041, 3173, 3339]</t>
        </r>
      </text>
    </comment>
    <comment ref="E3399" authorId="0" shapeId="0" xr:uid="{8A54A020-6843-4AF0-BFDB-8409BF118817}">
      <text>
        <r>
          <rPr>
            <sz val="10"/>
            <rFont val="Arial"/>
            <family val="2"/>
          </rPr>
          <t>Duplicate Mobile Number also found in rows: [3106, 3114, 3261, 3517]</t>
        </r>
      </text>
    </comment>
    <comment ref="A3400" authorId="0" shapeId="0" xr:uid="{DF04A939-4091-4433-8FAA-831B41662F9E}">
      <text>
        <r>
          <rPr>
            <sz val="10"/>
            <rFont val="Arial"/>
            <family val="2"/>
          </rPr>
          <t>Mobile/Email matches a DIFFERENT name in LMS/Main file: 'Subathra B'. Kept original name -- please verify manually (may be a shared/parent number).</t>
        </r>
      </text>
    </comment>
    <comment ref="E3400" authorId="0" shapeId="0" xr:uid="{89D2326A-BDE2-4D24-A604-95087AC39473}">
      <text>
        <r>
          <rPr>
            <sz val="10"/>
            <rFont val="Arial"/>
            <family val="2"/>
          </rPr>
          <t>Duplicate Mobile Number also found in rows: [2839, 2883, 2908, 3288, 4409]</t>
        </r>
      </text>
    </comment>
    <comment ref="E3401" authorId="0" shapeId="0" xr:uid="{032840A2-BE58-4BB7-9AAE-48E464DF95B5}">
      <text>
        <r>
          <rPr>
            <sz val="10"/>
            <rFont val="Arial"/>
            <family val="2"/>
          </rPr>
          <t>Duplicate Mobile Number also found in rows: [2970, 3052, 3054, 3146, 3296, 3557, 3675]</t>
        </r>
      </text>
    </comment>
    <comment ref="E3402" authorId="0" shapeId="0" xr:uid="{D733238B-B5A1-4C0D-8248-7E23E4F67D9E}">
      <text>
        <r>
          <rPr>
            <sz val="10"/>
            <rFont val="Arial"/>
            <family val="2"/>
          </rPr>
          <t>Duplicate Mobile Number also found in rows: [829, 1069, 1174, 1259, 1476, 1713]</t>
        </r>
      </text>
    </comment>
    <comment ref="A3403" authorId="0" shapeId="0" xr:uid="{1EE6EFB3-4C57-4BE7-8325-A6F0ED60D6DF}">
      <text>
        <r>
          <rPr>
            <sz val="10"/>
            <rFont val="Arial"/>
            <family val="2"/>
          </rPr>
          <t>Mobile/Email matches a DIFFERENT name in LMS/Main file: 'Ranjana Bankey'. Kept original name -- please verify manually (may be a shared/parent number).</t>
        </r>
      </text>
    </comment>
    <comment ref="E3403" authorId="0" shapeId="0" xr:uid="{78933DEA-6FE3-4A70-943B-4AD8E284B195}">
      <text>
        <r>
          <rPr>
            <sz val="10"/>
            <rFont val="Arial"/>
            <family val="2"/>
          </rPr>
          <t>Duplicate Mobile Number also found in rows: [3342, 3521, 3613, 3715]</t>
        </r>
      </text>
    </comment>
    <comment ref="E3404" authorId="0" shapeId="0" xr:uid="{58EEAEC9-354B-4B3E-8412-B0413F3BEB4F}">
      <text>
        <r>
          <rPr>
            <sz val="10"/>
            <rFont val="Arial"/>
            <family val="2"/>
          </rPr>
          <t>Duplicate Mobile Number also found in rows: [2899, 2975, 3131, 3287]</t>
        </r>
      </text>
    </comment>
    <comment ref="A3405" authorId="0" shapeId="0" xr:uid="{8FC01B62-DF82-48CB-96C1-758DC81A7F74}">
      <text>
        <r>
          <rPr>
            <sz val="10"/>
            <rFont val="Arial"/>
            <family val="2"/>
          </rPr>
          <t>Mobile/Email matches a DIFFERENT name in LMS/Main file: 'Barsha Jena'. Kept original name -- please verify manually (may be a shared/parent number).</t>
        </r>
      </text>
    </comment>
    <comment ref="E3405" authorId="0" shapeId="0" xr:uid="{5469B838-04CC-49B4-B08D-AF2AFE15A58B}">
      <text>
        <r>
          <rPr>
            <sz val="10"/>
            <rFont val="Arial"/>
            <family val="2"/>
          </rPr>
          <t>Duplicate Mobile Number also found in rows: [3389]</t>
        </r>
      </text>
    </comment>
    <comment ref="A3409" authorId="0" shapeId="0" xr:uid="{C1DECC40-A285-429E-AD65-98B37995CBAC}">
      <text>
        <r>
          <rPr>
            <sz val="10"/>
            <rFont val="Arial"/>
            <family val="2"/>
          </rPr>
          <t>Mobile/Email matches a DIFFERENT name in LMS/Main file: 'Khakan Sahoo'. Kept original name -- please verify manually (may be a shared/parent number).</t>
        </r>
      </text>
    </comment>
    <comment ref="E3409" authorId="0" shapeId="0" xr:uid="{370885F3-B763-4D2B-8DEA-6BEF2708EFC8}">
      <text>
        <r>
          <rPr>
            <sz val="10"/>
            <rFont val="Arial"/>
            <family val="2"/>
          </rPr>
          <t>Duplicate Mobile Number also found in rows: [3472, 3582, 3702]</t>
        </r>
      </text>
    </comment>
    <comment ref="A3410" authorId="0" shapeId="0" xr:uid="{62CE69B9-25F2-46BD-9ADD-10ECF7387AF1}">
      <text>
        <r>
          <rPr>
            <sz val="10"/>
            <rFont val="Arial"/>
            <family val="2"/>
          </rPr>
          <t>Mobile/Email matches a DIFFERENT name in LMS/Main file: 'Malaya Bhunya'. Kept original name -- please verify manually (may be a shared/parent number).</t>
        </r>
      </text>
    </comment>
    <comment ref="E3410" authorId="0" shapeId="0" xr:uid="{7D0E8979-EF20-4868-B60C-A8795FEB723E}">
      <text>
        <r>
          <rPr>
            <sz val="10"/>
            <rFont val="Arial"/>
            <family val="2"/>
          </rPr>
          <t>Duplicate Mobile Number also found in rows: [3490, 3568, 3720, 3985]</t>
        </r>
      </text>
    </comment>
    <comment ref="A3411" authorId="0" shapeId="0" xr:uid="{675CAB3F-F795-4D6A-879C-E7C4FF3181EE}">
      <text>
        <r>
          <rPr>
            <sz val="10"/>
            <rFont val="Arial"/>
            <family val="2"/>
          </rPr>
          <t>Mobile/Email matches a DIFFERENT name in LMS/Main file: 'Tushar Sahoo'. Kept original name -- please verify manually (may be a shared/parent number).</t>
        </r>
      </text>
    </comment>
    <comment ref="E3411" authorId="0" shapeId="0" xr:uid="{A6685983-4749-42A3-B2FF-28798DEA057B}">
      <text>
        <r>
          <rPr>
            <sz val="10"/>
            <rFont val="Arial"/>
            <family val="2"/>
          </rPr>
          <t>Duplicate Mobile Number also found in rows: [3492, 3569, 3721, 3852, 4005]</t>
        </r>
      </text>
    </comment>
    <comment ref="A3412" authorId="0" shapeId="0" xr:uid="{44E30A7B-69FF-43E0-9C0A-821E1993F367}">
      <text>
        <r>
          <rPr>
            <sz val="10"/>
            <rFont val="Arial"/>
            <family val="2"/>
          </rPr>
          <t>Mobile/Email matches a DIFFERENT name in LMS/Main file: 'Guruji Sahoo'. Kept original name -- please verify manually (may be a shared/parent number).</t>
        </r>
      </text>
    </comment>
    <comment ref="E3412" authorId="0" shapeId="0" xr:uid="{72A9BD7A-6C97-4842-A0C1-8FBED7B7F0EC}">
      <text>
        <r>
          <rPr>
            <sz val="10"/>
            <rFont val="Arial"/>
            <family val="2"/>
          </rPr>
          <t>Duplicate Mobile Number also found in rows: [3495, 3570, 3722, 3888, 4149]</t>
        </r>
      </text>
    </comment>
    <comment ref="E3413" authorId="0" shapeId="0" xr:uid="{37E4E926-5687-421C-8E92-36D8AE1406E3}">
      <text>
        <r>
          <rPr>
            <sz val="10"/>
            <rFont val="Arial"/>
            <family val="2"/>
          </rPr>
          <t>Duplicate Mobile Number also found in rows: [3821]</t>
        </r>
      </text>
    </comment>
    <comment ref="E3414" authorId="0" shapeId="0" xr:uid="{8C568DE9-B0B0-4A15-BDA3-5EBCFC4E9F98}">
      <text>
        <r>
          <rPr>
            <sz val="10"/>
            <rFont val="Arial"/>
            <family val="2"/>
          </rPr>
          <t>Duplicate Mobile Number also found in rows: [3218, 3294, 3598]</t>
        </r>
      </text>
    </comment>
    <comment ref="E3415" authorId="0" shapeId="0" xr:uid="{65C3D037-746A-4777-B7B0-0566AF131F3E}">
      <text>
        <r>
          <rPr>
            <sz val="10"/>
            <rFont val="Arial"/>
            <family val="2"/>
          </rPr>
          <t>Duplicate Mobile Number also found in rows: [3169, 3205, 3337]</t>
        </r>
      </text>
    </comment>
    <comment ref="E3416" authorId="0" shapeId="0" xr:uid="{42AFBA42-08F1-46D8-BDC2-D0AC002DCE45}">
      <text>
        <r>
          <rPr>
            <sz val="10"/>
            <rFont val="Arial"/>
            <family val="2"/>
          </rPr>
          <t>Duplicate Mobile Number also found in rows: [2194, 2259, 2340, 2499, 2619, 3050, 3641]</t>
        </r>
      </text>
    </comment>
    <comment ref="E3417" authorId="0" shapeId="0" xr:uid="{72B60091-AB95-48B4-B1E4-F40F11BF0F1C}">
      <text>
        <r>
          <rPr>
            <sz val="10"/>
            <rFont val="Arial"/>
            <family val="2"/>
          </rPr>
          <t>Duplicate Mobile Number also found in rows: [3573, 3623, 3672, 3974, 4115]</t>
        </r>
      </text>
    </comment>
    <comment ref="A3419" authorId="0" shapeId="0" xr:uid="{77E37B93-A330-4AE7-8A69-81E1B0203FBF}">
      <text>
        <r>
          <rPr>
            <sz val="10"/>
            <rFont val="Arial"/>
            <family val="2"/>
          </rPr>
          <t>Exact duplicate record (same name, mobile, email, fee, date) also appears in row(s): [3428]. NOT deleted automatically - review and remove manually if confirmed.</t>
        </r>
      </text>
    </comment>
    <comment ref="E3419" authorId="0" shapeId="0" xr:uid="{473BDD49-15B8-4621-A1ED-3829B73B7148}">
      <text>
        <r>
          <rPr>
            <sz val="10"/>
            <rFont val="Arial"/>
            <family val="2"/>
          </rPr>
          <t>Duplicate Mobile Number also found in rows: [3428, 3473, 3481, 3507, 3559]</t>
        </r>
      </text>
    </comment>
    <comment ref="A3420" authorId="0" shapeId="0" xr:uid="{0F5EB408-0B87-4BBC-AD62-F79C21043F40}">
      <text>
        <r>
          <rPr>
            <sz val="10"/>
            <rFont val="Arial"/>
            <family val="2"/>
          </rPr>
          <t>Exact duplicate record (same name, mobile, email, fee, date) also appears in row(s): [3427]. NOT deleted automatically - review and remove manually if confirmed.</t>
        </r>
      </text>
    </comment>
    <comment ref="E3420" authorId="0" shapeId="0" xr:uid="{36635D25-051D-4BDD-9846-A32428AC5B97}">
      <text>
        <r>
          <rPr>
            <sz val="10"/>
            <rFont val="Arial"/>
            <family val="2"/>
          </rPr>
          <t>Duplicate Mobile Number also found in rows: [3427, 3473, 3481, 3507, 3559]</t>
        </r>
      </text>
    </comment>
    <comment ref="E3421" authorId="0" shapeId="0" xr:uid="{C94D65E3-373B-42D3-AABA-CF5A4F1BF0D9}">
      <text>
        <r>
          <rPr>
            <sz val="10"/>
            <rFont val="Arial"/>
            <family val="2"/>
          </rPr>
          <t>Duplicate Mobile Number also found in rows: [2960, 3148, 3286, 3563, 3706]</t>
        </r>
      </text>
    </comment>
    <comment ref="E3422" authorId="0" shapeId="0" xr:uid="{943A70E7-539B-43F2-AF78-B486B47808CE}">
      <text>
        <r>
          <rPr>
            <sz val="10"/>
            <rFont val="Arial"/>
            <family val="2"/>
          </rPr>
          <t>Duplicate Mobile Number also found in rows: [3012]</t>
        </r>
      </text>
    </comment>
    <comment ref="E3423" authorId="0" shapeId="0" xr:uid="{352C6DE9-BB3B-4A75-8189-26890604F457}">
      <text>
        <r>
          <rPr>
            <sz val="10"/>
            <rFont val="Arial"/>
            <family val="2"/>
          </rPr>
          <t>Duplicate Mobile Number also found in rows: [2952, 3016, 3602]</t>
        </r>
      </text>
    </comment>
    <comment ref="E3424" authorId="0" shapeId="0" xr:uid="{E77A312F-1C06-440C-8706-13E74DFD8C48}">
      <text>
        <r>
          <rPr>
            <sz val="10"/>
            <rFont val="Arial"/>
            <family val="2"/>
          </rPr>
          <t>Duplicate Mobile Number also found in rows: [3190, 3203, 3319]</t>
        </r>
      </text>
    </comment>
    <comment ref="E3425" authorId="0" shapeId="0" xr:uid="{1FC534E3-C91B-4841-94DF-74AD4B28C0EF}">
      <text>
        <r>
          <rPr>
            <sz val="10"/>
            <rFont val="Arial"/>
            <family val="2"/>
          </rPr>
          <t>Duplicate Mobile Number also found in rows: [102, 250, 549, 938, 1077, 1256]</t>
        </r>
      </text>
    </comment>
    <comment ref="E3426" authorId="0" shapeId="0" xr:uid="{AB6BCFC1-9E43-4BAC-BCA2-AE7A0CF57DA5}">
      <text>
        <r>
          <rPr>
            <sz val="10"/>
            <rFont val="Arial"/>
            <family val="2"/>
          </rPr>
          <t>Duplicate Mobile Number also found in rows: [2559, 2833, 2903, 3087, 3163]</t>
        </r>
      </text>
    </comment>
    <comment ref="E3427" authorId="0" shapeId="0" xr:uid="{293C0310-6908-4591-8520-B4116521316E}">
      <text>
        <r>
          <rPr>
            <sz val="10"/>
            <rFont val="Arial"/>
            <family val="2"/>
          </rPr>
          <t>Duplicate Mobile Number also found in rows: [3166, 3236]</t>
        </r>
      </text>
    </comment>
    <comment ref="E3428" authorId="0" shapeId="0" xr:uid="{39DF9341-EED7-4830-B91C-F63244A2488B}">
      <text>
        <r>
          <rPr>
            <sz val="10"/>
            <rFont val="Arial"/>
            <family val="2"/>
          </rPr>
          <t>Duplicate Mobile Number also found in rows: [3451]</t>
        </r>
      </text>
    </comment>
    <comment ref="E3430" authorId="0" shapeId="0" xr:uid="{D94A67A3-4B02-49E3-B464-443981E457AA}">
      <text>
        <r>
          <rPr>
            <sz val="10"/>
            <rFont val="Arial"/>
            <family val="2"/>
          </rPr>
          <t>Duplicate Mobile Number also found in rows: [3535, 3544, 3622, 3795, 3898]</t>
        </r>
      </text>
    </comment>
    <comment ref="E3431" authorId="0" shapeId="0" xr:uid="{E77A2DAA-C425-4076-88CA-E6919DD0B6CD}">
      <text>
        <r>
          <rPr>
            <sz val="10"/>
            <rFont val="Arial"/>
            <family val="2"/>
          </rPr>
          <t>Duplicate Mobile Number also found in rows: [3133]</t>
        </r>
      </text>
    </comment>
    <comment ref="E3432" authorId="0" shapeId="0" xr:uid="{D1A3157A-0C6E-43BA-BD32-042F78F1034E}">
      <text>
        <r>
          <rPr>
            <sz val="10"/>
            <rFont val="Arial"/>
            <family val="2"/>
          </rPr>
          <t>Duplicate Mobile Number also found in rows: [2817, 3494, 3824]</t>
        </r>
      </text>
    </comment>
    <comment ref="A3433" authorId="0" shapeId="0" xr:uid="{D24F1988-1CAE-4B42-B0CC-A72C85B37BEA}">
      <text>
        <r>
          <rPr>
            <sz val="10"/>
            <rFont val="Arial"/>
            <family val="2"/>
          </rPr>
          <t>Mobile/Email matches a DIFFERENT name in LMS/Main file: 'Ashish Sahu'. Kept original name -- please verify manually (may be a shared/parent number).</t>
        </r>
      </text>
    </comment>
    <comment ref="E3433" authorId="0" shapeId="0" xr:uid="{E040BE0D-BC00-41B8-A57C-DD69A4F5F63E}">
      <text>
        <r>
          <rPr>
            <sz val="10"/>
            <rFont val="Arial"/>
            <family val="2"/>
          </rPr>
          <t>Duplicate Mobile Number also found in rows: [2968, 3051, 3053, 3250, 3262, 3368, 3980]</t>
        </r>
      </text>
    </comment>
    <comment ref="E3434" authorId="0" shapeId="0" xr:uid="{4C6F3F82-C244-44AA-B73C-4D644A33F52A}">
      <text>
        <r>
          <rPr>
            <sz val="10"/>
            <rFont val="Arial"/>
            <family val="2"/>
          </rPr>
          <t>Duplicate Mobile Number also found in rows: [3006, 3145, 3297, 3571]</t>
        </r>
      </text>
    </comment>
    <comment ref="E3435" authorId="0" shapeId="0" xr:uid="{4869E4E3-D1BF-4D53-802D-94B5DA83B171}">
      <text>
        <r>
          <rPr>
            <sz val="10"/>
            <rFont val="Arial"/>
            <family val="2"/>
          </rPr>
          <t>Duplicate Mobile Number also found in rows: [2954, 3065, 3224, 3309, 3310]</t>
        </r>
      </text>
    </comment>
    <comment ref="E3436" authorId="0" shapeId="0" xr:uid="{D2D9CB57-2055-4E72-8855-60A789C92AF6}">
      <text>
        <r>
          <rPr>
            <sz val="10"/>
            <rFont val="Arial"/>
            <family val="2"/>
          </rPr>
          <t>Duplicate Mobile Number also found in rows: [2980, 3225, 3340]</t>
        </r>
      </text>
    </comment>
    <comment ref="E3437" authorId="0" shapeId="0" xr:uid="{CADD7629-1EC4-424F-8260-6685D2B0BD65}">
      <text>
        <r>
          <rPr>
            <sz val="10"/>
            <rFont val="Arial"/>
            <family val="2"/>
          </rPr>
          <t>Duplicate Mobile Number also found in rows: [3027, 3060, 3683]</t>
        </r>
      </text>
    </comment>
    <comment ref="E3438" authorId="0" shapeId="0" xr:uid="{C7A2A801-6554-4E69-B1DF-06082FD0DF05}">
      <text>
        <r>
          <rPr>
            <sz val="10"/>
            <rFont val="Arial"/>
            <family val="2"/>
          </rPr>
          <t>Duplicate Mobile Number also found in rows: [2926, 3070, 3142, 3285]</t>
        </r>
      </text>
    </comment>
    <comment ref="E3439" authorId="0" shapeId="0" xr:uid="{3DF84BEF-5B77-45E1-B0B3-77C7C61356D0}">
      <text>
        <r>
          <rPr>
            <sz val="10"/>
            <rFont val="Arial"/>
            <family val="2"/>
          </rPr>
          <t>Duplicate Mobile Number also found in rows: [3137, 3179, 3272, 3454, 3587, 3718]</t>
        </r>
      </text>
    </comment>
    <comment ref="E3440" authorId="0" shapeId="0" xr:uid="{BBEBE723-0C1A-41F1-8B00-E4764936F0D7}">
      <text>
        <r>
          <rPr>
            <sz val="10"/>
            <rFont val="Arial"/>
            <family val="2"/>
          </rPr>
          <t>Duplicate Mobile Number also found in rows: [2774, 2785, 2950, 3097, 3098, 3258, 3269]</t>
        </r>
      </text>
    </comment>
    <comment ref="E3441" authorId="0" shapeId="0" xr:uid="{57005971-A4E4-4D28-A0E6-40BE62499B4E}">
      <text>
        <r>
          <rPr>
            <sz val="10"/>
            <rFont val="Arial"/>
            <family val="2"/>
          </rPr>
          <t>Duplicate Mobile Number also found in rows: [2994, 3144, 3251, 3271, 3607]</t>
        </r>
      </text>
    </comment>
    <comment ref="E3443" authorId="0" shapeId="0" xr:uid="{EF05A95B-7A1F-4E9D-8582-A5E4A31A0E91}">
      <text>
        <r>
          <rPr>
            <sz val="10"/>
            <rFont val="Arial"/>
            <family val="2"/>
          </rPr>
          <t>Duplicate Mobile Number also found in rows: [3436]</t>
        </r>
      </text>
    </comment>
    <comment ref="E3444" authorId="0" shapeId="0" xr:uid="{CD110D2B-F672-45FD-9EC0-0F7A130DFAD7}">
      <text>
        <r>
          <rPr>
            <sz val="10"/>
            <rFont val="Arial"/>
            <family val="2"/>
          </rPr>
          <t>Duplicate Mobile Number also found in rows: [2841, 2874, 3281, 3606]</t>
        </r>
      </text>
    </comment>
    <comment ref="E3445" authorId="0" shapeId="0" xr:uid="{81FFEE44-FA5C-43B2-84C3-AEC0B212E31C}">
      <text>
        <r>
          <rPr>
            <sz val="10"/>
            <rFont val="Arial"/>
            <family val="2"/>
          </rPr>
          <t>Duplicate Mobile Number also found in rows: [2811, 2881, 3003, 3121]</t>
        </r>
      </text>
    </comment>
    <comment ref="E3446" authorId="0" shapeId="0" xr:uid="{C7764BC4-6F3B-4899-9E8F-42D7EAA3EF66}">
      <text>
        <r>
          <rPr>
            <sz val="10"/>
            <rFont val="Arial"/>
            <family val="2"/>
          </rPr>
          <t>Duplicate Mobile Number also found in rows: [3137, 3179, 3272, 3447, 3587, 3718]</t>
        </r>
      </text>
    </comment>
    <comment ref="E3447" authorId="0" shapeId="0" xr:uid="{B8353A3B-2120-44B3-B16D-6D9CA72295DD}">
      <text>
        <r>
          <rPr>
            <sz val="10"/>
            <rFont val="Arial"/>
            <family val="2"/>
          </rPr>
          <t>Duplicate Mobile Number also found in rows: [3291, 3372, 3385, 3688, 3809, 5357, 5522]</t>
        </r>
      </text>
    </comment>
    <comment ref="E3448" authorId="0" shapeId="0" xr:uid="{F1E106E9-B00E-4CBF-A017-ABC9204555D4}">
      <text>
        <r>
          <rPr>
            <sz val="10"/>
            <rFont val="Arial"/>
            <family val="2"/>
          </rPr>
          <t>Duplicate Mobile Number also found in rows: [2920, 3021, 3038, 3174, 3284, 3536]</t>
        </r>
      </text>
    </comment>
    <comment ref="E3449" authorId="0" shapeId="0" xr:uid="{6EC02921-94A5-4D55-B609-E668846D823B}">
      <text>
        <r>
          <rPr>
            <sz val="10"/>
            <rFont val="Arial"/>
            <family val="2"/>
          </rPr>
          <t>Duplicate Mobile Number also found in rows: [2924, 3004, 3128, 3274, 3572]</t>
        </r>
      </text>
    </comment>
    <comment ref="E3450" authorId="0" shapeId="0" xr:uid="{E7669A0A-7426-498F-8300-6EB2EB4A7B15}">
      <text>
        <r>
          <rPr>
            <sz val="10"/>
            <rFont val="Arial"/>
            <family val="2"/>
          </rPr>
          <t>Duplicate Mobile Number also found in rows: [3299, 3360, 3576, 3585]</t>
        </r>
      </text>
    </comment>
    <comment ref="E3451" authorId="0" shapeId="0" xr:uid="{06621289-6325-4CA1-8FBB-563B6B184E39}">
      <text>
        <r>
          <rPr>
            <sz val="10"/>
            <rFont val="Arial"/>
            <family val="2"/>
          </rPr>
          <t>Duplicate Mobile Number also found in rows: [3554, 3627, 3666, 3846]</t>
        </r>
      </text>
    </comment>
    <comment ref="E3452" authorId="0" shapeId="0" xr:uid="{9D5D1957-4A3B-4463-AE00-D9434C74121F}">
      <text>
        <r>
          <rPr>
            <sz val="10"/>
            <rFont val="Arial"/>
            <family val="2"/>
          </rPr>
          <t>Duplicate Mobile Number also found in rows: [3301, 3599, 3719, 3776]</t>
        </r>
      </text>
    </comment>
    <comment ref="E3453" authorId="0" shapeId="0" xr:uid="{37A33B25-AB4E-4301-9903-7CA5D550BDBE}">
      <text>
        <r>
          <rPr>
            <sz val="10"/>
            <rFont val="Arial"/>
            <family val="2"/>
          </rPr>
          <t>Duplicate Mobile Number also found in rows: [3011, 3057, 3149, 3308]</t>
        </r>
      </text>
    </comment>
    <comment ref="E3454" authorId="0" shapeId="0" xr:uid="{EE4EC68E-70B2-4B6C-8881-295C2BEE26D1}">
      <text>
        <r>
          <rPr>
            <sz val="10"/>
            <rFont val="Arial"/>
            <family val="2"/>
          </rPr>
          <t>Duplicate Mobile Number also found in rows: [3327, 3367, 3593, 3637, 3732]</t>
        </r>
      </text>
    </comment>
    <comment ref="E3455" authorId="0" shapeId="0" xr:uid="{9F1EDF56-27A0-4815-98BF-16175A8268F2}">
      <text>
        <r>
          <rPr>
            <sz val="10"/>
            <rFont val="Arial"/>
            <family val="2"/>
          </rPr>
          <t>Duplicate Mobile Number also found in rows: [3138, 3154, 3157, 3318, 3321, 3464, 3480]</t>
        </r>
      </text>
    </comment>
    <comment ref="A3456" authorId="0" shapeId="0" xr:uid="{EEB39B66-0060-4A43-A965-1499A6A510D8}">
      <text>
        <r>
          <rPr>
            <sz val="10"/>
            <rFont val="Arial"/>
            <family val="2"/>
          </rPr>
          <t>Mobile/Email matches a DIFFERENT name in LMS/Main file: 'G Bharat Gourav'. Kept original name -- please verify manually (may be a shared/parent number).</t>
        </r>
      </text>
    </comment>
    <comment ref="E3456" authorId="0" shapeId="0" xr:uid="{83614C47-3F0C-4171-9C65-9EB05B5F16F4}">
      <text>
        <r>
          <rPr>
            <sz val="10"/>
            <rFont val="Arial"/>
            <family val="2"/>
          </rPr>
          <t>Duplicate Mobile Number also found in rows: [3138, 3154, 3157, 3318, 3321, 3463, 3480]</t>
        </r>
      </text>
    </comment>
    <comment ref="E3457" authorId="0" shapeId="0" xr:uid="{B31937DD-36E7-4E14-8FF4-BDCCEA9B3045}">
      <text>
        <r>
          <rPr>
            <sz val="10"/>
            <rFont val="Arial"/>
            <family val="2"/>
          </rPr>
          <t>Duplicate Mobile Number also found in rows: [3015, 3020, 3147, 3282, 3934, 3946]</t>
        </r>
      </text>
    </comment>
    <comment ref="E3458" authorId="0" shapeId="0" xr:uid="{B5F63CDC-420A-438C-8709-602857773159}">
      <text>
        <r>
          <rPr>
            <sz val="10"/>
            <rFont val="Arial"/>
            <family val="2"/>
          </rPr>
          <t>Duplicate Mobile Number also found in rows: [3542, 3611, 3687, 3831, 4309]</t>
        </r>
      </text>
    </comment>
    <comment ref="E3459" authorId="0" shapeId="0" xr:uid="{01DD9C2C-52A0-427A-A7F1-33A157115A03}">
      <text>
        <r>
          <rPr>
            <sz val="10"/>
            <rFont val="Arial"/>
            <family val="2"/>
          </rPr>
          <t>Duplicate Mobile Number also found in rows: [3522, 3564, 3630, 3794, 3916]</t>
        </r>
      </text>
    </comment>
    <comment ref="E3460" authorId="0" shapeId="0" xr:uid="{AF886F28-2E46-4B8A-B9E3-A0B5986D0093}">
      <text>
        <r>
          <rPr>
            <sz val="10"/>
            <rFont val="Arial"/>
            <family val="2"/>
          </rPr>
          <t>Duplicate Mobile Number also found in rows: [3530, 3638, 3772, 3899]</t>
        </r>
      </text>
    </comment>
    <comment ref="E3461" authorId="0" shapeId="0" xr:uid="{25B39A11-2655-41E7-A775-FD55A8C39076}">
      <text>
        <r>
          <rPr>
            <sz val="10"/>
            <rFont val="Arial"/>
            <family val="2"/>
          </rPr>
          <t>Duplicate Mobile Number also found in rows: [3304, 3594, 3709, 3868, 3900, 3989]</t>
        </r>
      </text>
    </comment>
    <comment ref="E3462" authorId="0" shapeId="0" xr:uid="{D8EDB37E-D346-436A-A0C2-FB4B2D885931}">
      <text>
        <r>
          <rPr>
            <sz val="10"/>
            <rFont val="Arial"/>
            <family val="2"/>
          </rPr>
          <t>Duplicate Mobile Number also found in rows: [3326, 3562, 3689, 3819, 3944]</t>
        </r>
      </text>
    </comment>
    <comment ref="A3463" authorId="0" shapeId="0" xr:uid="{70E766B4-BEFD-45D1-BCAA-CC567368FC34}">
      <text>
        <r>
          <rPr>
            <sz val="10"/>
            <rFont val="Arial"/>
            <family val="2"/>
          </rPr>
          <t>Mobile/Email matches a DIFFERENT name in LMS/Main file: 'Anand Swain'. Kept original name -- please verify manually (may be a shared/parent number).</t>
        </r>
      </text>
    </comment>
    <comment ref="E3463" authorId="0" shapeId="0" xr:uid="{B9B100D1-06A6-4E65-B0EE-853FE22E6688}">
      <text>
        <r>
          <rPr>
            <sz val="10"/>
            <rFont val="Arial"/>
            <family val="2"/>
          </rPr>
          <t>Duplicate Mobile Number also found in rows: [2995, 3062, 3176, 3228, 3348]</t>
        </r>
      </text>
    </comment>
    <comment ref="A3464" authorId="0" shapeId="0" xr:uid="{3ED27647-0C19-4451-A7A5-3046F35EBC49}">
      <text>
        <r>
          <rPr>
            <sz val="10"/>
            <rFont val="Arial"/>
            <family val="2"/>
          </rPr>
          <t>Mobile/Email matches a DIFFERENT name in LMS/Main file: 'Khakan Sahoo'. Kept original name -- please verify manually (may be a shared/parent number).</t>
        </r>
      </text>
    </comment>
    <comment ref="E3464" authorId="0" shapeId="0" xr:uid="{C02E10F2-7DD5-400A-9EDB-0182E1107EA3}">
      <text>
        <r>
          <rPr>
            <sz val="10"/>
            <rFont val="Arial"/>
            <family val="2"/>
          </rPr>
          <t>Duplicate Mobile Number also found in rows: [3417, 3582, 3702]</t>
        </r>
      </text>
    </comment>
    <comment ref="E3465" authorId="0" shapeId="0" xr:uid="{66EDC4A6-49D9-4309-B7A7-A1973773BF9B}">
      <text>
        <r>
          <rPr>
            <sz val="10"/>
            <rFont val="Arial"/>
            <family val="2"/>
          </rPr>
          <t>Duplicate Mobile Number also found in rows: [3427, 3428, 3481, 3507, 3559]</t>
        </r>
      </text>
    </comment>
    <comment ref="E3466" authorId="0" shapeId="0" xr:uid="{A43729D4-9C58-4771-9FF0-7682E9A6B0D9}">
      <text>
        <r>
          <rPr>
            <sz val="10"/>
            <rFont val="Arial"/>
            <family val="2"/>
          </rPr>
          <t>Duplicate Mobile Number also found in rows: [3506, 3529, 3553, 3701]</t>
        </r>
      </text>
    </comment>
    <comment ref="E3467" authorId="0" shapeId="0" xr:uid="{A05438FC-027F-4A27-BC53-464152D161FF}">
      <text>
        <r>
          <rPr>
            <sz val="10"/>
            <rFont val="Arial"/>
            <family val="2"/>
          </rPr>
          <t>Duplicate Mobile Number also found in rows: [2245, 3165, 3209, 3345, 3616]</t>
        </r>
      </text>
    </comment>
    <comment ref="A3468" authorId="0" shapeId="0" xr:uid="{BBF8DE7D-270B-4790-9A84-1944605EA298}">
      <text>
        <r>
          <rPr>
            <sz val="10"/>
            <rFont val="Arial"/>
            <family val="2"/>
          </rPr>
          <t>Mobile/Email matches a DIFFERENT name in LMS/Main file: 'Anarta Bhaskar Bhaskar'. Kept original name -- please verify manually (may be a shared/parent number).</t>
        </r>
      </text>
    </comment>
    <comment ref="E3468" authorId="0" shapeId="0" xr:uid="{CEFCBE26-A744-4376-AD4C-BB28706E766B}">
      <text>
        <r>
          <rPr>
            <sz val="10"/>
            <rFont val="Arial"/>
            <family val="2"/>
          </rPr>
          <t>Duplicate Mobile Number also found in rows: [3289, 3373, 3636]</t>
        </r>
      </text>
    </comment>
    <comment ref="E3469" authorId="0" shapeId="0" xr:uid="{168BD715-2368-418A-8D5C-B56CF7391E22}">
      <text>
        <r>
          <rPr>
            <sz val="10"/>
            <rFont val="Arial"/>
            <family val="2"/>
          </rPr>
          <t>Duplicate Mobile Number also found in rows: [3116, 3239, 3334, 3586]</t>
        </r>
      </text>
    </comment>
    <comment ref="E3471" authorId="0" shapeId="0" xr:uid="{E7879F94-EFB5-463E-B5D0-0C1CD4D884D9}">
      <text>
        <r>
          <rPr>
            <sz val="10"/>
            <rFont val="Arial"/>
            <family val="2"/>
          </rPr>
          <t>Duplicate Mobile Number also found in rows: [3135, 3197, 3344]</t>
        </r>
      </text>
    </comment>
    <comment ref="E3472" authorId="0" shapeId="0" xr:uid="{625416EE-11D7-4740-AA05-D29EDE6770EE}">
      <text>
        <r>
          <rPr>
            <sz val="10"/>
            <rFont val="Arial"/>
            <family val="2"/>
          </rPr>
          <t>Duplicate Mobile Number also found in rows: [3138, 3154, 3157, 3318, 3321, 3463, 3464]</t>
        </r>
      </text>
    </comment>
    <comment ref="E3473" authorId="0" shapeId="0" xr:uid="{FD1776FE-A69D-4D2B-80FA-4E651A0CCA1B}">
      <text>
        <r>
          <rPr>
            <sz val="10"/>
            <rFont val="Arial"/>
            <family val="2"/>
          </rPr>
          <t>Duplicate Mobile Number also found in rows: [3427, 3428, 3473, 3507, 3559]</t>
        </r>
      </text>
    </comment>
    <comment ref="E3474" authorId="0" shapeId="0" xr:uid="{A3EDF8D4-3F6C-48F2-B8A5-D41BB0926D2C}">
      <text>
        <r>
          <rPr>
            <sz val="10"/>
            <rFont val="Arial"/>
            <family val="2"/>
          </rPr>
          <t>Duplicate Mobile Number also found in rows: [3186, 3216, 3331, 3633]</t>
        </r>
      </text>
    </comment>
    <comment ref="E3475" authorId="0" shapeId="0" xr:uid="{3830BB4E-8407-4FE9-9D38-51C14304E7B8}">
      <text>
        <r>
          <rPr>
            <sz val="10"/>
            <rFont val="Arial"/>
            <family val="2"/>
          </rPr>
          <t>Duplicate Mobile Number also found in rows: [3139, 3227, 3232, 3565, 3779, 3913, 4029]</t>
        </r>
      </text>
    </comment>
    <comment ref="E3476" authorId="0" shapeId="0" xr:uid="{9355171E-5E59-4908-9A66-4044BA1FA2C7}">
      <text>
        <r>
          <rPr>
            <sz val="10"/>
            <rFont val="Arial"/>
            <family val="2"/>
          </rPr>
          <t>Duplicate Mobile Number also found in rows: [3134, 3207, 3330, 3581]</t>
        </r>
      </text>
    </comment>
    <comment ref="E3477" authorId="0" shapeId="0" xr:uid="{525DDBAF-8EC5-44A7-8CBF-C9569FEEBA05}">
      <text>
        <r>
          <rPr>
            <sz val="10"/>
            <rFont val="Arial"/>
            <family val="2"/>
          </rPr>
          <t>Duplicate Mobile Number also found in rows: [2775, 2866, 3260, 3750, 4365]</t>
        </r>
      </text>
    </comment>
    <comment ref="E3478" authorId="0" shapeId="0" xr:uid="{21D9D585-48A6-4891-AC57-5BBD70E058BC}">
      <text>
        <r>
          <rPr>
            <sz val="10"/>
            <rFont val="Arial"/>
            <family val="2"/>
          </rPr>
          <t>Duplicate Mobile Number also found in rows: [2997, 3049, 3213, 3561, 3777]</t>
        </r>
      </text>
    </comment>
    <comment ref="E3479" authorId="0" shapeId="0" xr:uid="{1A3CFAA3-C96C-4D0F-8D5C-A83BF49AA711}">
      <text>
        <r>
          <rPr>
            <sz val="10"/>
            <rFont val="Arial"/>
            <family val="2"/>
          </rPr>
          <t>Duplicate Mobile Number also found in rows: [3302, 3376, 3584, 3768, 3893, 4118]</t>
        </r>
      </text>
    </comment>
    <comment ref="E3480" authorId="0" shapeId="0" xr:uid="{F5B0AA32-B16D-4E2E-99C7-C64625FB8B37}">
      <text>
        <r>
          <rPr>
            <sz val="10"/>
            <rFont val="Arial"/>
            <family val="2"/>
          </rPr>
          <t>Duplicate Mobile Number also found in rows: [3000, 3040, 3278]</t>
        </r>
      </text>
    </comment>
    <comment ref="E3481" authorId="0" shapeId="0" xr:uid="{77A93578-2766-454F-87B9-841F395D62C9}">
      <text>
        <r>
          <rPr>
            <sz val="10"/>
            <rFont val="Arial"/>
            <family val="2"/>
          </rPr>
          <t>Duplicate Mobile Number also found in rows: [3555, 3652, 3796, 3922, 4075]</t>
        </r>
      </text>
    </comment>
    <comment ref="A3482" authorId="0" shapeId="0" xr:uid="{A59EEDDC-31A9-4DDA-B52E-5C36280CCC1B}">
      <text>
        <r>
          <rPr>
            <sz val="10"/>
            <rFont val="Arial"/>
            <family val="2"/>
          </rPr>
          <t>Mobile/Email matches a DIFFERENT name in LMS/Main file: 'Malaya Bhunya'. Kept original name -- please verify manually (may be a shared/parent number).</t>
        </r>
      </text>
    </comment>
    <comment ref="E3482" authorId="0" shapeId="0" xr:uid="{7B97BF51-0AF9-43F6-A402-10185C39B021}">
      <text>
        <r>
          <rPr>
            <sz val="10"/>
            <rFont val="Arial"/>
            <family val="2"/>
          </rPr>
          <t>Duplicate Mobile Number also found in rows: [3418, 3568, 3720, 3985]</t>
        </r>
      </text>
    </comment>
    <comment ref="E3483" authorId="0" shapeId="0" xr:uid="{76C9466F-A4DE-4113-8D7F-328E079640CC}">
      <text>
        <r>
          <rPr>
            <sz val="10"/>
            <rFont val="Arial"/>
            <family val="2"/>
          </rPr>
          <t>Duplicate Mobile Number also found in rows: [3371, 3394, 3580, 3733, 4607]</t>
        </r>
      </text>
    </comment>
    <comment ref="A3484" authorId="0" shapeId="0" xr:uid="{804840DB-FAD3-4A40-B078-A0872C059F1F}">
      <text>
        <r>
          <rPr>
            <sz val="10"/>
            <rFont val="Arial"/>
            <family val="2"/>
          </rPr>
          <t>Mobile/Email matches a DIFFERENT name in LMS/Main file: 'Tushar Sahoo'. Kept original name -- please verify manually (may be a shared/parent number).</t>
        </r>
      </text>
    </comment>
    <comment ref="E3484" authorId="0" shapeId="0" xr:uid="{5DCD1E7E-0E22-43C6-9AC7-8DA1B01D8767}">
      <text>
        <r>
          <rPr>
            <sz val="10"/>
            <rFont val="Arial"/>
            <family val="2"/>
          </rPr>
          <t>Duplicate Mobile Number also found in rows: [3419, 3569, 3721, 3852, 4005]</t>
        </r>
      </text>
    </comment>
    <comment ref="E3485" authorId="0" shapeId="0" xr:uid="{7CBCD5C8-BEB0-45D9-93B7-AF27BE064148}">
      <text>
        <r>
          <rPr>
            <sz val="10"/>
            <rFont val="Arial"/>
            <family val="2"/>
          </rPr>
          <t>Duplicate Mobile Number also found in rows: [1769, 2034, 2270, 2426, 2582, 2717, 2889]</t>
        </r>
      </text>
    </comment>
    <comment ref="E3486" authorId="0" shapeId="0" xr:uid="{11BD9A2F-9D31-491E-8FBC-5BFB11038F39}">
      <text>
        <r>
          <rPr>
            <sz val="10"/>
            <rFont val="Arial"/>
            <family val="2"/>
          </rPr>
          <t>Duplicate Mobile Number also found in rows: [2817, 3440, 3824]</t>
        </r>
      </text>
    </comment>
    <comment ref="A3487" authorId="0" shapeId="0" xr:uid="{6F814AEF-33DD-4ACA-9253-74698A121A01}">
      <text>
        <r>
          <rPr>
            <sz val="10"/>
            <rFont val="Arial"/>
            <family val="2"/>
          </rPr>
          <t>Mobile/Email matches a DIFFERENT name in LMS/Main file: 'Guruji Sahoo'. Kept original name -- please verify manually (may be a shared/parent number).</t>
        </r>
      </text>
    </comment>
    <comment ref="E3487" authorId="0" shapeId="0" xr:uid="{EB2316F6-7D07-42FE-BB1B-6423FCE14B9B}">
      <text>
        <r>
          <rPr>
            <sz val="10"/>
            <rFont val="Arial"/>
            <family val="2"/>
          </rPr>
          <t>Duplicate Mobile Number also found in rows: [3420, 3570, 3722, 3888, 4149]</t>
        </r>
      </text>
    </comment>
    <comment ref="E3488" authorId="0" shapeId="0" xr:uid="{5D284B70-E3F6-4098-BD2C-60156DCB257A}">
      <text>
        <r>
          <rPr>
            <sz val="10"/>
            <rFont val="Arial"/>
            <family val="2"/>
          </rPr>
          <t>Duplicate Mobile Number also found in rows: [2540, 2634, 2770, 2906, 3181, 3332, 3619]</t>
        </r>
      </text>
    </comment>
    <comment ref="E3489" authorId="0" shapeId="0" xr:uid="{3A787073-D2C9-4FD6-B9F4-F655EC6E5E96}">
      <text>
        <r>
          <rPr>
            <sz val="10"/>
            <rFont val="Arial"/>
            <family val="2"/>
          </rPr>
          <t>Duplicate Mobile Number also found in rows: [2541, 2633, 2771, 2907, 3182, 3333, 3620, 3775]</t>
        </r>
      </text>
    </comment>
    <comment ref="E3490" authorId="0" shapeId="0" xr:uid="{9DFE0939-E085-4C62-9E55-38A56A71A2AD}">
      <text>
        <r>
          <rPr>
            <sz val="10"/>
            <rFont val="Arial"/>
            <family val="2"/>
          </rPr>
          <t>Duplicate Mobile Number also found in rows: [2183, 2330, 2450, 2605, 2782]</t>
        </r>
      </text>
    </comment>
    <comment ref="E3491" authorId="0" shapeId="0" xr:uid="{6DC75B2A-02A0-4DE9-A76B-4CABCEC54C9A}">
      <text>
        <r>
          <rPr>
            <sz val="10"/>
            <rFont val="Arial"/>
            <family val="2"/>
          </rPr>
          <t>Duplicate Mobile Number also found in rows: [3223, 3240, 3383, 3614]</t>
        </r>
      </text>
    </comment>
    <comment ref="E3492" authorId="0" shapeId="0" xr:uid="{D488D246-3FDE-4F01-ABA8-6A4A8BE50B7B}">
      <text>
        <r>
          <rPr>
            <sz val="10"/>
            <rFont val="Arial"/>
            <family val="2"/>
          </rPr>
          <t>Duplicate Mobile Number also found in rows: [2700, 2740, 2820, 3172, 3583, 3710, 5485]</t>
        </r>
      </text>
    </comment>
    <comment ref="E3493" authorId="0" shapeId="0" xr:uid="{E80F8924-E295-4F51-9444-C7D2BFE5FF66}">
      <text>
        <r>
          <rPr>
            <sz val="10"/>
            <rFont val="Arial"/>
            <family val="2"/>
          </rPr>
          <t>Duplicate Mobile Number also found in rows: [3277, 3642, 3711, 3848, 4130, 5520]</t>
        </r>
      </text>
    </comment>
    <comment ref="A3495" authorId="0" shapeId="0" xr:uid="{1440B5EF-A61D-44FA-BA67-88A8370B2DD6}">
      <text>
        <r>
          <rPr>
            <sz val="10"/>
            <rFont val="Arial"/>
            <family val="2"/>
          </rPr>
          <t>Mobile/Email matches a DIFFERENT name in LMS/Main file: 'Subrat Swain'. Kept original name -- please verify manually (may be a shared/parent number).</t>
        </r>
      </text>
    </comment>
    <comment ref="E3496" authorId="0" shapeId="0" xr:uid="{AED82F2D-85A5-4509-B747-A027A5A3D4A1}">
      <text>
        <r>
          <rPr>
            <sz val="10"/>
            <rFont val="Arial"/>
            <family val="2"/>
          </rPr>
          <t>Duplicate Mobile Number also found in rows: [3341, 3374, 3643]</t>
        </r>
      </text>
    </comment>
    <comment ref="A3497" authorId="0" shapeId="0" xr:uid="{A382F0E6-C455-4662-80E5-134A651FC362}">
      <text>
        <r>
          <rPr>
            <sz val="10"/>
            <rFont val="Arial"/>
            <family val="2"/>
          </rPr>
          <t>Mobile/Email matches a DIFFERENT name in LMS/Main file: 'Sai Panditray'. Kept original name -- please verify manually (may be a shared/parent number).</t>
        </r>
      </text>
    </comment>
    <comment ref="E3497" authorId="0" shapeId="0" xr:uid="{98F3A0CB-39A1-403E-B3F2-6D190740A5E8}">
      <text>
        <r>
          <rPr>
            <sz val="10"/>
            <rFont val="Arial"/>
            <family val="2"/>
          </rPr>
          <t>Duplicate Mobile Number also found in rows: [3073, 3150, 3242, 3869]</t>
        </r>
      </text>
    </comment>
    <comment ref="E3498" authorId="0" shapeId="0" xr:uid="{8B42CB67-0B73-428A-9EA1-420CF53AE263}">
      <text>
        <r>
          <rPr>
            <sz val="10"/>
            <rFont val="Arial"/>
            <family val="2"/>
          </rPr>
          <t>Duplicate Mobile Number also found in rows: [3474, 3529, 3553, 3701]</t>
        </r>
      </text>
    </comment>
    <comment ref="E3499" authorId="0" shapeId="0" xr:uid="{5E96C309-D697-4650-8368-8ED9B9F6713D}">
      <text>
        <r>
          <rPr>
            <sz val="10"/>
            <rFont val="Arial"/>
            <family val="2"/>
          </rPr>
          <t>Duplicate Mobile Number also found in rows: [3427, 3428, 3473, 3481, 3559]</t>
        </r>
      </text>
    </comment>
    <comment ref="E3500" authorId="0" shapeId="0" xr:uid="{ED608F3E-5E26-498B-9D9B-73174096FC4E}">
      <text>
        <r>
          <rPr>
            <sz val="10"/>
            <rFont val="Arial"/>
            <family val="2"/>
          </rPr>
          <t>Duplicate Mobile Number also found in rows: [3300, 3329, 3539, 3761]</t>
        </r>
      </text>
    </comment>
    <comment ref="E3501" authorId="0" shapeId="0" xr:uid="{0C4048DE-23F6-459E-8413-D7EBC95EB802}">
      <text>
        <r>
          <rPr>
            <sz val="10"/>
            <rFont val="Arial"/>
            <family val="2"/>
          </rPr>
          <t>Duplicate Mobile Number also found in rows: [2232, 2436, 2648, 2798, 2919, 3034]</t>
        </r>
      </text>
    </comment>
    <comment ref="E3502" authorId="0" shapeId="0" xr:uid="{6C0727E7-801A-4255-97E8-4640970E4EAE}">
      <text>
        <r>
          <rPr>
            <sz val="10"/>
            <rFont val="Arial"/>
            <family val="2"/>
          </rPr>
          <t>Duplicate Mobile Number also found in rows: [3187, 3253, 3382, 3634]</t>
        </r>
      </text>
    </comment>
    <comment ref="E3503" authorId="0" shapeId="0" xr:uid="{30BD1B82-7218-40E8-B44F-69F0942E783A}">
      <text>
        <r>
          <rPr>
            <sz val="10"/>
            <rFont val="Arial"/>
            <family val="2"/>
          </rPr>
          <t>Duplicate Mobile Number also found in rows: [3343, 3355, 3395, 3640]</t>
        </r>
      </text>
    </comment>
    <comment ref="E3504" authorId="0" shapeId="0" xr:uid="{035E53CA-DAB2-4FF9-AF16-D1BC07A9F5CC}">
      <text>
        <r>
          <rPr>
            <sz val="10"/>
            <rFont val="Arial"/>
            <family val="2"/>
          </rPr>
          <t>Duplicate Mobile Number also found in rows: [3519, 3817, 3874, 3879, 4086, 4233, 4351, 5433]</t>
        </r>
      </text>
    </comment>
    <comment ref="E3506" authorId="0" shapeId="0" xr:uid="{E8F017BC-815D-4D77-87F3-220D0124C841}">
      <text>
        <r>
          <rPr>
            <sz val="10"/>
            <rFont val="Arial"/>
            <family val="2"/>
          </rPr>
          <t>Duplicate Mobile Number also found in rows: [4880]</t>
        </r>
      </text>
    </comment>
    <comment ref="E3507" authorId="0" shapeId="0" xr:uid="{83682C15-0762-4F6B-A713-6BDEA305DAB9}">
      <text>
        <r>
          <rPr>
            <sz val="10"/>
            <rFont val="Arial"/>
            <family val="2"/>
          </rPr>
          <t>Duplicate Mobile Number also found in rows: [3244, 3387, 3575, 3656, 3805]</t>
        </r>
      </text>
    </comment>
    <comment ref="E3508" authorId="0" shapeId="0" xr:uid="{AA7A3F60-E4C2-46B0-8FBC-3248FEEC8613}">
      <text>
        <r>
          <rPr>
            <sz val="10"/>
            <rFont val="Arial"/>
            <family val="2"/>
          </rPr>
          <t>Duplicate Mobile Number also found in rows: [3075, 3229, 3369, 3658]</t>
        </r>
      </text>
    </comment>
    <comment ref="E3509" authorId="0" shapeId="0" xr:uid="{712E6D96-3C0B-4752-ACF7-6ADCDC6C6744}">
      <text>
        <r>
          <rPr>
            <sz val="10"/>
            <rFont val="Arial"/>
            <family val="2"/>
          </rPr>
          <t>Duplicate Mobile Number also found in rows: [3106, 3114, 3261, 3407]</t>
        </r>
      </text>
    </comment>
    <comment ref="E3511" authorId="0" shapeId="0" xr:uid="{F4F2E0C0-E1D5-480D-B98A-548A03C40D6D}">
      <text>
        <r>
          <rPr>
            <sz val="10"/>
            <rFont val="Arial"/>
            <family val="2"/>
          </rPr>
          <t>Duplicate Mobile Number also found in rows: [3512, 3817, 3874, 3879, 4086, 4233, 4351, 5433]</t>
        </r>
      </text>
    </comment>
    <comment ref="E3512" authorId="0" shapeId="0" xr:uid="{2B21DC32-368A-420A-9CA0-04B2FA27ECBE}">
      <text>
        <r>
          <rPr>
            <sz val="10"/>
            <rFont val="Arial"/>
            <family val="2"/>
          </rPr>
          <t>Duplicate Mobile Number also found in rows: [3194, 3276, 3392, 3646]</t>
        </r>
      </text>
    </comment>
    <comment ref="E3513" authorId="0" shapeId="0" xr:uid="{EDB71665-1F17-4E27-B3B1-E1C5D230DD36}">
      <text>
        <r>
          <rPr>
            <sz val="10"/>
            <rFont val="Arial"/>
            <family val="2"/>
          </rPr>
          <t>Duplicate Mobile Number also found in rows: [3342, 3411, 3613, 3715]</t>
        </r>
      </text>
    </comment>
    <comment ref="E3514" authorId="0" shapeId="0" xr:uid="{44C88BCC-855D-48C5-98B7-B7D6C31928F4}">
      <text>
        <r>
          <rPr>
            <sz val="10"/>
            <rFont val="Arial"/>
            <family val="2"/>
          </rPr>
          <t>Duplicate Mobile Number also found in rows: [3467, 3564, 3630, 3794, 3916]</t>
        </r>
      </text>
    </comment>
    <comment ref="E3515" authorId="0" shapeId="0" xr:uid="{1026A3CD-507B-400F-BF12-04A436756877}">
      <text>
        <r>
          <rPr>
            <sz val="10"/>
            <rFont val="Arial"/>
            <family val="2"/>
          </rPr>
          <t>Duplicate Mobile Number also found in rows: [2616, 2657, 2816, 3354, 3765, 4032]</t>
        </r>
      </text>
    </comment>
    <comment ref="E3516" authorId="0" shapeId="0" xr:uid="{0C3ACF78-6BFA-4C44-A9F3-AB4A84B48099}">
      <text>
        <r>
          <rPr>
            <sz val="10"/>
            <rFont val="Arial"/>
            <family val="2"/>
          </rPr>
          <t>Duplicate Mobile Number also found in rows: [3237, 3293, 3378, 3645]</t>
        </r>
      </text>
    </comment>
    <comment ref="E3517" authorId="0" shapeId="0" xr:uid="{3D781984-8C9C-4DB9-A022-AFAB196FD1C7}">
      <text>
        <r>
          <rPr>
            <sz val="10"/>
            <rFont val="Arial"/>
            <family val="2"/>
          </rPr>
          <t>Duplicate Mobile Number also found in rows: [3324, 3375, 3644]</t>
        </r>
      </text>
    </comment>
    <comment ref="E3518" authorId="0" shapeId="0" xr:uid="{EC33D603-816C-4C7E-A4E8-3CF1E70F0046}">
      <text>
        <r>
          <rPr>
            <sz val="10"/>
            <rFont val="Arial"/>
            <family val="2"/>
          </rPr>
          <t>Duplicate Mobile Number also found in rows: [3303, 4006, 4025, 4346]</t>
        </r>
      </text>
    </comment>
    <comment ref="E3519" authorId="0" shapeId="0" xr:uid="{5A09DF0F-6E57-4AC3-A098-B64749DCA0C5}">
      <text>
        <r>
          <rPr>
            <sz val="10"/>
            <rFont val="Arial"/>
            <family val="2"/>
          </rPr>
          <t>Duplicate Mobile Number also found in rows: [3364, 3365, 3386, 3653, 3778]</t>
        </r>
      </text>
    </comment>
    <comment ref="A3520" authorId="0" shapeId="0" xr:uid="{E3658342-F864-403E-BF56-42D3F1F14412}">
      <text>
        <r>
          <rPr>
            <sz val="10"/>
            <rFont val="Arial"/>
            <family val="2"/>
          </rPr>
          <t>Mobile/Email matches a DIFFERENT name in LMS/Main file: 'Parth Mohanty'. Kept original name -- please verify manually (may be a shared/parent number).</t>
        </r>
      </text>
    </comment>
    <comment ref="E3520" authorId="0" shapeId="0" xr:uid="{42889F02-ED6B-4C96-AF5E-766628039C2D}">
      <text>
        <r>
          <rPr>
            <sz val="10"/>
            <rFont val="Arial"/>
            <family val="2"/>
          </rPr>
          <t>Duplicate Mobile Number also found in rows: [3370, 3397, 3723, 3726]</t>
        </r>
      </text>
    </comment>
    <comment ref="E3521" authorId="0" shapeId="0" xr:uid="{98AD5B85-0FD2-44F4-A9D4-1ED75050F011}">
      <text>
        <r>
          <rPr>
            <sz val="10"/>
            <rFont val="Arial"/>
            <family val="2"/>
          </rPr>
          <t>Duplicate Mobile Number also found in rows: [3474, 3506, 3553, 3701]</t>
        </r>
      </text>
    </comment>
    <comment ref="E3522" authorId="0" shapeId="0" xr:uid="{4AE31E03-310B-4E71-B8F0-D832AA518A33}">
      <text>
        <r>
          <rPr>
            <sz val="10"/>
            <rFont val="Arial"/>
            <family val="2"/>
          </rPr>
          <t>Duplicate Mobile Number also found in rows: [3468, 3638, 3772, 3899]</t>
        </r>
      </text>
    </comment>
    <comment ref="E3523" authorId="0" shapeId="0" xr:uid="{1DD12BC2-117F-4443-B7C5-064CAF7FC7D7}">
      <text>
        <r>
          <rPr>
            <sz val="10"/>
            <rFont val="Arial"/>
            <family val="2"/>
          </rPr>
          <t>Duplicate Mobile Number also found in rows: [3356, 3388, 3686, 3753]</t>
        </r>
      </text>
    </comment>
    <comment ref="E3524" authorId="0" shapeId="0" xr:uid="{B127D181-1390-4788-8A93-1138BC259AEA}">
      <text>
        <r>
          <rPr>
            <sz val="10"/>
            <rFont val="Arial"/>
            <family val="2"/>
          </rPr>
          <t>Duplicate Mobile Number also found in rows: [2155, 2413, 2776, 2958, 3737]</t>
        </r>
      </text>
    </comment>
    <comment ref="E3525" authorId="0" shapeId="0" xr:uid="{C336C7B0-0860-4DB1-83A6-BC5992D27B7F}">
      <text>
        <r>
          <rPr>
            <sz val="10"/>
            <rFont val="Arial"/>
            <family val="2"/>
          </rPr>
          <t>Duplicate Mobile Number also found in rows: [2371, 2449, 2516, 3046]</t>
        </r>
      </text>
    </comment>
    <comment ref="E3526" authorId="0" shapeId="0" xr:uid="{92A99A8E-27A2-4AF3-B4AE-ACDE9609C6F2}">
      <text>
        <r>
          <rPr>
            <sz val="10"/>
            <rFont val="Arial"/>
            <family val="2"/>
          </rPr>
          <t>Duplicate Mobile Number also found in rows: [2848, 3058, 3255, 3624, 4498]</t>
        </r>
      </text>
    </comment>
    <comment ref="E3527" authorId="0" shapeId="0" xr:uid="{6B017EDC-BAEC-4CC9-BBD4-CF1E23723F9E}">
      <text>
        <r>
          <rPr>
            <sz val="10"/>
            <rFont val="Arial"/>
            <family val="2"/>
          </rPr>
          <t>Duplicate Mobile Number also found in rows: [3438, 3544, 3622, 3795, 3898]</t>
        </r>
      </text>
    </comment>
    <comment ref="E3528" authorId="0" shapeId="0" xr:uid="{A1D196DC-D09D-43AD-BB35-4D0DE2FB6712}">
      <text>
        <r>
          <rPr>
            <sz val="10"/>
            <rFont val="Arial"/>
            <family val="2"/>
          </rPr>
          <t>Duplicate Mobile Number also found in rows: [2920, 3021, 3038, 3174, 3284, 3456]</t>
        </r>
      </text>
    </comment>
    <comment ref="E3529" authorId="0" shapeId="0" xr:uid="{A56FA47D-ADC1-4A7F-8E4B-CC6EA05F9911}">
      <text>
        <r>
          <rPr>
            <sz val="10"/>
            <rFont val="Arial"/>
            <family val="2"/>
          </rPr>
          <t>Duplicate Mobile Number also found in rows: [3550, 3592, 3684, 3825, 3965]</t>
        </r>
      </text>
    </comment>
    <comment ref="E3530" authorId="0" shapeId="0" xr:uid="{9CB3D627-C99C-4753-ABDA-0FF2B5C82C9F}">
      <text>
        <r>
          <rPr>
            <sz val="10"/>
            <rFont val="Arial"/>
            <family val="2"/>
          </rPr>
          <t>Duplicate Mobile Number also found in rows: [2998, 3039, 3088, 3112, 3264, 3402, 3668]</t>
        </r>
      </text>
    </comment>
    <comment ref="E3531" authorId="0" shapeId="0" xr:uid="{E225F706-2058-48BE-94D5-D54F2B51E55C}">
      <text>
        <r>
          <rPr>
            <sz val="10"/>
            <rFont val="Arial"/>
            <family val="2"/>
          </rPr>
          <t>Duplicate Mobile Number also found in rows: [3300, 3329, 3508, 3761]</t>
        </r>
      </text>
    </comment>
    <comment ref="E3532" authorId="0" shapeId="0" xr:uid="{2535467F-1319-41FD-9063-2AF121461CA0}">
      <text>
        <r>
          <rPr>
            <sz val="10"/>
            <rFont val="Arial"/>
            <family val="2"/>
          </rPr>
          <t>Duplicate Mobile Number also found in rows: [3196, 3405]</t>
        </r>
      </text>
    </comment>
    <comment ref="A3533" authorId="0" shapeId="0" xr:uid="{D26B9D8C-FD8A-4317-8A2E-FBCBA1833588}">
      <text>
        <r>
          <rPr>
            <sz val="10"/>
            <rFont val="Arial"/>
            <family val="2"/>
          </rPr>
          <t>Mobile/Email matches a DIFFERENT name in LMS/Main file: 'Piyush Saha'. Kept original name -- please verify manually (may be a shared/parent number).</t>
        </r>
      </text>
    </comment>
    <comment ref="E3533" authorId="0" shapeId="0" xr:uid="{AB3E2E4B-CC9C-419A-8689-59C1E54D968D}">
      <text>
        <r>
          <rPr>
            <sz val="10"/>
            <rFont val="Arial"/>
            <family val="2"/>
          </rPr>
          <t>Duplicate Mobile Number also found in rows: [2105, 2198, 2317, 2587]</t>
        </r>
      </text>
    </comment>
    <comment ref="E3534" authorId="0" shapeId="0" xr:uid="{566B9CE6-ADBA-4AC8-981A-4DCB9DE4D18B}">
      <text>
        <r>
          <rPr>
            <sz val="10"/>
            <rFont val="Arial"/>
            <family val="2"/>
          </rPr>
          <t>Duplicate Mobile Number also found in rows: [3466, 3611, 3687, 3831, 4309]</t>
        </r>
      </text>
    </comment>
    <comment ref="E3535" authorId="0" shapeId="0" xr:uid="{674FE26B-4B05-4B46-8B84-224F0990EAC4}">
      <text>
        <r>
          <rPr>
            <sz val="10"/>
            <rFont val="Arial"/>
            <family val="2"/>
          </rPr>
          <t>Duplicate Mobile Number also found in rows: [3013, 3081, 3160, 3352]</t>
        </r>
      </text>
    </comment>
    <comment ref="E3536" authorId="0" shapeId="0" xr:uid="{A21AF489-0E11-407C-A1C9-D0841323458A}">
      <text>
        <r>
          <rPr>
            <sz val="10"/>
            <rFont val="Arial"/>
            <family val="2"/>
          </rPr>
          <t>Duplicate Mobile Number also found in rows: [3438, 3535, 3622, 3795, 3898]</t>
        </r>
      </text>
    </comment>
    <comment ref="E3537" authorId="0" shapeId="0" xr:uid="{E2302EC6-8C81-4B1D-81AD-325C2EC39C04}">
      <text>
        <r>
          <rPr>
            <sz val="10"/>
            <rFont val="Arial"/>
            <family val="2"/>
          </rPr>
          <t>Duplicate Mobile Number also found in rows: [3621, 3671, 3705, 3836, 3973, 3999, 4108]</t>
        </r>
      </text>
    </comment>
    <comment ref="E3538" authorId="0" shapeId="0" xr:uid="{2DCACF0A-5E5B-40EC-90F8-03E2BE3E1122}">
      <text>
        <r>
          <rPr>
            <sz val="10"/>
            <rFont val="Arial"/>
            <family val="2"/>
          </rPr>
          <t>Duplicate Mobile Number also found in rows: [3566, 3567, 3612, 3697, 3829, 3937]</t>
        </r>
      </text>
    </comment>
    <comment ref="A3539" authorId="0" shapeId="0" xr:uid="{DE9CBB58-E582-4C46-B048-39D248CD3238}">
      <text>
        <r>
          <rPr>
            <sz val="10"/>
            <rFont val="Arial"/>
            <family val="2"/>
          </rPr>
          <t>Mobile/Email matches a DIFFERENT name in LMS/Main file: 'Soumya Nayak'. Kept original name -- please verify manually (may be a shared/parent number).</t>
        </r>
      </text>
    </comment>
    <comment ref="E3539" authorId="0" shapeId="0" xr:uid="{E905A797-F39D-4C2C-893B-19722CE217C0}">
      <text>
        <r>
          <rPr>
            <sz val="10"/>
            <rFont val="Arial"/>
            <family val="2"/>
          </rPr>
          <t>Duplicate Mobile Number also found in rows: [3674, 3932, 4558]</t>
        </r>
      </text>
    </comment>
    <comment ref="A3540" authorId="0" shapeId="0" xr:uid="{702FBE87-DF54-44BF-BEFA-976906F5BB3F}">
      <text>
        <r>
          <rPr>
            <sz val="10"/>
            <rFont val="Arial"/>
            <family val="2"/>
          </rPr>
          <t>Mobile/Email matches a DIFFERENT name in LMS/Main file: 'Arup Patra'. Kept original name -- please verify manually (may be a shared/parent number).</t>
        </r>
      </text>
    </comment>
    <comment ref="E3540" authorId="0" shapeId="0" xr:uid="{D820CACB-6A2F-4404-A825-F3336D017E4F}">
      <text>
        <r>
          <rPr>
            <sz val="10"/>
            <rFont val="Arial"/>
            <family val="2"/>
          </rPr>
          <t>Duplicate Mobile Number also found in rows: [3664, 3811, 3947]</t>
        </r>
      </text>
    </comment>
    <comment ref="E3541" authorId="0" shapeId="0" xr:uid="{5680C902-9CF4-4AE0-AE72-FAD068FEE0DB}">
      <text>
        <r>
          <rPr>
            <sz val="10"/>
            <rFont val="Arial"/>
            <family val="2"/>
          </rPr>
          <t>Duplicate Mobile Number also found in rows: [3123, 3314, 3403, 3657, 3801]</t>
        </r>
      </text>
    </comment>
    <comment ref="E3542" authorId="0" shapeId="0" xr:uid="{89078C65-409A-437B-9DBE-96A630790C39}">
      <text>
        <r>
          <rPr>
            <sz val="10"/>
            <rFont val="Arial"/>
            <family val="2"/>
          </rPr>
          <t>Duplicate Mobile Number also found in rows: [3537, 3592, 3684, 3825, 3965]</t>
        </r>
      </text>
    </comment>
    <comment ref="E3543" authorId="0" shapeId="0" xr:uid="{A108A2F9-0BD1-4108-8EF6-21390E06DE7E}">
      <text>
        <r>
          <rPr>
            <sz val="10"/>
            <rFont val="Arial"/>
            <family val="2"/>
          </rPr>
          <t>Duplicate Mobile Number also found in rows: [3867, 3959, 4042, 4054, 4604, 5556, 5647]</t>
        </r>
      </text>
    </comment>
    <comment ref="E3544" authorId="0" shapeId="0" xr:uid="{B24FB6DE-D547-48F6-B61D-533D7BA53CA8}">
      <text>
        <r>
          <rPr>
            <sz val="10"/>
            <rFont val="Arial"/>
            <family val="2"/>
          </rPr>
          <t>Duplicate Mobile Number also found in rows: [3026, 3066, 3078, 3214, 3317, 3827, 4630]</t>
        </r>
      </text>
    </comment>
    <comment ref="E3545" authorId="0" shapeId="0" xr:uid="{6CAB907A-85F4-448C-8AB1-8381B989BC40}">
      <text>
        <r>
          <rPr>
            <sz val="10"/>
            <rFont val="Arial"/>
            <family val="2"/>
          </rPr>
          <t>Duplicate Mobile Number also found in rows: [3474, 3506, 3529, 3701]</t>
        </r>
      </text>
    </comment>
    <comment ref="E3546" authorId="0" shapeId="0" xr:uid="{2852BC89-C7D7-4BAF-A507-CC642D12235D}">
      <text>
        <r>
          <rPr>
            <sz val="10"/>
            <rFont val="Arial"/>
            <family val="2"/>
          </rPr>
          <t>Duplicate Mobile Number also found in rows: [3459, 3627, 3666, 3846]</t>
        </r>
      </text>
    </comment>
    <comment ref="E3547" authorId="0" shapeId="0" xr:uid="{DE21331D-2E55-4FA1-9967-1145E5FF22DE}">
      <text>
        <r>
          <rPr>
            <sz val="10"/>
            <rFont val="Arial"/>
            <family val="2"/>
          </rPr>
          <t>Duplicate Mobile Number also found in rows: [3489, 3652, 3796, 3922, 4075]</t>
        </r>
      </text>
    </comment>
    <comment ref="E3548" authorId="0" shapeId="0" xr:uid="{10951A67-C5A4-4103-9C6C-4A94AAF50C45}">
      <text>
        <r>
          <rPr>
            <sz val="10"/>
            <rFont val="Arial"/>
            <family val="2"/>
          </rPr>
          <t>Duplicate Mobile Number also found in rows: [3221, 3283, 3379, 3560, 3578, 3595]</t>
        </r>
      </text>
    </comment>
    <comment ref="E3549" authorId="0" shapeId="0" xr:uid="{804F0ACB-DCBF-4C0B-83F3-1407968B4DF8}">
      <text>
        <r>
          <rPr>
            <sz val="10"/>
            <rFont val="Arial"/>
            <family val="2"/>
          </rPr>
          <t>Duplicate Mobile Number also found in rows: [2970, 3052, 3054, 3146, 3296, 3409, 3675]</t>
        </r>
      </text>
    </comment>
    <comment ref="E3550" authorId="0" shapeId="0" xr:uid="{B1C8B0D3-5BF9-4AEB-82E6-6F451500BF6B}">
      <text>
        <r>
          <rPr>
            <sz val="10"/>
            <rFont val="Arial"/>
            <family val="2"/>
          </rPr>
          <t>Duplicate Mobile Number also found in rows: [3628, 3773, 3904, 4020, 4263]</t>
        </r>
      </text>
    </comment>
    <comment ref="E3551" authorId="0" shapeId="0" xr:uid="{CE9D9E22-9EA5-4FAE-B39D-BA8D39304391}">
      <text>
        <r>
          <rPr>
            <sz val="10"/>
            <rFont val="Arial"/>
            <family val="2"/>
          </rPr>
          <t>Duplicate Mobile Number also found in rows: [3427, 3428, 3473, 3481, 3507]</t>
        </r>
      </text>
    </comment>
    <comment ref="E3552" authorId="0" shapeId="0" xr:uid="{638A5740-D2A1-4E03-B5F9-5145338388DB}">
      <text>
        <r>
          <rPr>
            <sz val="10"/>
            <rFont val="Arial"/>
            <family val="2"/>
          </rPr>
          <t>Duplicate Mobile Number also found in rows: [3221, 3283, 3379, 3556, 3578, 3595]</t>
        </r>
      </text>
    </comment>
    <comment ref="E3553" authorId="0" shapeId="0" xr:uid="{D05FB9BE-6F16-4854-AA75-D7F8595477A7}">
      <text>
        <r>
          <rPr>
            <sz val="10"/>
            <rFont val="Arial"/>
            <family val="2"/>
          </rPr>
          <t>Duplicate Mobile Number also found in rows: [2997, 3049, 3213, 3486, 3777]</t>
        </r>
      </text>
    </comment>
    <comment ref="E3554" authorId="0" shapeId="0" xr:uid="{13208F9F-0C93-48A4-81EF-7D00A1410995}">
      <text>
        <r>
          <rPr>
            <sz val="10"/>
            <rFont val="Arial"/>
            <family val="2"/>
          </rPr>
          <t>Duplicate Mobile Number also found in rows: [3326, 3470, 3689, 3819, 3944]</t>
        </r>
      </text>
    </comment>
    <comment ref="E3555" authorId="0" shapeId="0" xr:uid="{41F4C9F3-1A1F-4943-849A-536EAF2EBFA1}">
      <text>
        <r>
          <rPr>
            <sz val="10"/>
            <rFont val="Arial"/>
            <family val="2"/>
          </rPr>
          <t>Duplicate Mobile Number also found in rows: [2960, 3148, 3286, 3429, 3706]</t>
        </r>
      </text>
    </comment>
    <comment ref="A3556" authorId="0" shapeId="0" xr:uid="{F5FDF45E-2D97-4800-8B28-523F8530E4EB}">
      <text>
        <r>
          <rPr>
            <sz val="10"/>
            <rFont val="Arial"/>
            <family val="2"/>
          </rPr>
          <t>Mobile/Email matches a DIFFERENT name in LMS/Main file: 'Karishma Kiro'. Kept original name -- please verify manually (may be a shared/parent number).</t>
        </r>
      </text>
    </comment>
    <comment ref="E3556" authorId="0" shapeId="0" xr:uid="{5C8F8D5F-C676-480E-803C-5EBA84D89B78}">
      <text>
        <r>
          <rPr>
            <sz val="10"/>
            <rFont val="Arial"/>
            <family val="2"/>
          </rPr>
          <t>Duplicate Mobile Number also found in rows: [3467, 3522, 3630, 3794, 3916]</t>
        </r>
      </text>
    </comment>
    <comment ref="E3557" authorId="0" shapeId="0" xr:uid="{CEAB65A5-C107-4BCA-A2C5-B049536249C4}">
      <text>
        <r>
          <rPr>
            <sz val="10"/>
            <rFont val="Arial"/>
            <family val="2"/>
          </rPr>
          <t>Duplicate Mobile Number also found in rows: [3139, 3227, 3232, 3483, 3779, 3913, 4029]</t>
        </r>
      </text>
    </comment>
    <comment ref="E3558" authorId="0" shapeId="0" xr:uid="{CD209A58-98D9-4204-BE6A-F03636C8B415}">
      <text>
        <r>
          <rPr>
            <sz val="10"/>
            <rFont val="Arial"/>
            <family val="2"/>
          </rPr>
          <t>Duplicate Mobile Number also found in rows: [3546, 3567, 3612, 3697, 3829, 3937]</t>
        </r>
      </text>
    </comment>
    <comment ref="A3559" authorId="0" shapeId="0" xr:uid="{1DEC2671-4151-4619-B7FE-60E89B25157D}">
      <text>
        <r>
          <rPr>
            <sz val="10"/>
            <rFont val="Arial"/>
            <family val="2"/>
          </rPr>
          <t>Mobile/Email matches a DIFFERENT name in LMS/Main file: 'Priyanka Lenka'. Kept original name -- please verify manually (may be a shared/parent number).</t>
        </r>
      </text>
    </comment>
    <comment ref="E3559" authorId="0" shapeId="0" xr:uid="{BCBD24DB-1D10-4199-8926-B4BA266D6018}">
      <text>
        <r>
          <rPr>
            <sz val="10"/>
            <rFont val="Arial"/>
            <family val="2"/>
          </rPr>
          <t>Duplicate Mobile Number also found in rows: [3546, 3566, 3612, 3697, 3829, 3937]</t>
        </r>
      </text>
    </comment>
    <comment ref="A3560" authorId="0" shapeId="0" xr:uid="{2F148D94-4948-4FA8-832D-08CD7A3B71F2}">
      <text>
        <r>
          <rPr>
            <sz val="10"/>
            <rFont val="Arial"/>
            <family val="2"/>
          </rPr>
          <t>Mobile/Email matches a DIFFERENT name in LMS/Main file: 'Malaya Bhunya'. Kept original name -- please verify manually (may be a shared/parent number).</t>
        </r>
      </text>
    </comment>
    <comment ref="E3560" authorId="0" shapeId="0" xr:uid="{DBE9871C-1BA1-4BEF-A9CE-B3DD91BC6BC8}">
      <text>
        <r>
          <rPr>
            <sz val="10"/>
            <rFont val="Arial"/>
            <family val="2"/>
          </rPr>
          <t>Duplicate Mobile Number also found in rows: [3418, 3490, 3720, 3985]</t>
        </r>
      </text>
    </comment>
    <comment ref="A3561" authorId="0" shapeId="0" xr:uid="{9C06C32B-F0BD-4E09-9249-259EF259DC8D}">
      <text>
        <r>
          <rPr>
            <sz val="10"/>
            <rFont val="Arial"/>
            <family val="2"/>
          </rPr>
          <t>Mobile/Email matches a DIFFERENT name in LMS/Main file: 'Tushar Sahoo'. Kept original name -- please verify manually (may be a shared/parent number).</t>
        </r>
      </text>
    </comment>
    <comment ref="E3561" authorId="0" shapeId="0" xr:uid="{83D655C3-5F8E-4923-8D50-4CFC06818FFC}">
      <text>
        <r>
          <rPr>
            <sz val="10"/>
            <rFont val="Arial"/>
            <family val="2"/>
          </rPr>
          <t>Duplicate Mobile Number also found in rows: [3419, 3492, 3721, 3852, 4005]</t>
        </r>
      </text>
    </comment>
    <comment ref="A3562" authorId="0" shapeId="0" xr:uid="{5653BA51-628E-4B20-A4ED-96FD0DD0FD12}">
      <text>
        <r>
          <rPr>
            <sz val="10"/>
            <rFont val="Arial"/>
            <family val="2"/>
          </rPr>
          <t>Mobile/Email matches a DIFFERENT name in LMS/Main file: 'Guruji Sahoo'. Kept original name -- please verify manually (may be a shared/parent number).</t>
        </r>
      </text>
    </comment>
    <comment ref="E3562" authorId="0" shapeId="0" xr:uid="{25AFEE8C-8AD3-4C22-B25D-C03AF3E8F7F5}">
      <text>
        <r>
          <rPr>
            <sz val="10"/>
            <rFont val="Arial"/>
            <family val="2"/>
          </rPr>
          <t>Duplicate Mobile Number also found in rows: [3420, 3495, 3722, 3888, 4149]</t>
        </r>
      </text>
    </comment>
    <comment ref="E3563" authorId="0" shapeId="0" xr:uid="{92BF0064-93FA-4494-90E3-CD93A7D369C0}">
      <text>
        <r>
          <rPr>
            <sz val="10"/>
            <rFont val="Arial"/>
            <family val="2"/>
          </rPr>
          <t>Duplicate Mobile Number also found in rows: [3006, 3145, 3297, 3442]</t>
        </r>
      </text>
    </comment>
    <comment ref="E3564" authorId="0" shapeId="0" xr:uid="{F1CDA266-938B-4994-A023-DF6860DAFE48}">
      <text>
        <r>
          <rPr>
            <sz val="10"/>
            <rFont val="Arial"/>
            <family val="2"/>
          </rPr>
          <t>Duplicate Mobile Number also found in rows: [2924, 3004, 3128, 3274, 3457]</t>
        </r>
      </text>
    </comment>
    <comment ref="A3565" authorId="0" shapeId="0" xr:uid="{1E8C4E4E-D5BE-4AB4-83CB-AC6D45A902B7}">
      <text>
        <r>
          <rPr>
            <sz val="10"/>
            <rFont val="Arial"/>
            <family val="2"/>
          </rPr>
          <t>Mobile/Email matches a DIFFERENT name in LMS/Main file: 'Shravan Kumar Kalvakuntla'. Kept original name -- please verify manually (may be a shared/parent number).</t>
        </r>
      </text>
    </comment>
    <comment ref="E3565" authorId="0" shapeId="0" xr:uid="{4387335D-D84B-465A-BA24-8A018D2574CC}">
      <text>
        <r>
          <rPr>
            <sz val="10"/>
            <rFont val="Arial"/>
            <family val="2"/>
          </rPr>
          <t>Duplicate Mobile Number also found in rows: [3425, 3623, 3672, 3974, 4115]</t>
        </r>
      </text>
    </comment>
    <comment ref="A3566" authorId="0" shapeId="0" xr:uid="{1443F448-C85F-4F30-9E8A-E5FFD86CF419}">
      <text>
        <r>
          <rPr>
            <sz val="10"/>
            <rFont val="Arial"/>
            <family val="2"/>
          </rPr>
          <t>Mobile/Email matches a DIFFERENT name in LMS/Main file: 'Prashant Soni'. Kept original name -- please verify manually (may be a shared/parent number).</t>
        </r>
      </text>
    </comment>
    <comment ref="E3566" authorId="0" shapeId="0" xr:uid="{DEFE9179-C6CE-496F-A6F8-2E3A162E86B5}">
      <text>
        <r>
          <rPr>
            <sz val="10"/>
            <rFont val="Arial"/>
            <family val="2"/>
          </rPr>
          <t>Duplicate Mobile Number also found in rows: [1938, 2103, 2163, 2384, 2769, 3802]</t>
        </r>
      </text>
    </comment>
    <comment ref="E3567" authorId="0" shapeId="0" xr:uid="{F0CE7119-3F5A-45BF-8746-3AAC5EBD636E}">
      <text>
        <r>
          <rPr>
            <sz val="10"/>
            <rFont val="Arial"/>
            <family val="2"/>
          </rPr>
          <t>Duplicate Mobile Number also found in rows: [3244, 3387, 3515, 3656, 3805]</t>
        </r>
      </text>
    </comment>
    <comment ref="E3568" authorId="0" shapeId="0" xr:uid="{5C79A0D6-0B71-4740-8F52-4AE3C8731D1C}">
      <text>
        <r>
          <rPr>
            <sz val="10"/>
            <rFont val="Arial"/>
            <family val="2"/>
          </rPr>
          <t>Duplicate Mobile Number also found in rows: [3299, 3360, 3458, 3585]</t>
        </r>
      </text>
    </comment>
    <comment ref="E3569" authorId="0" shapeId="0" xr:uid="{7F29A528-5717-4AB5-B61D-AB69361F63BB}">
      <text>
        <r>
          <rPr>
            <sz val="10"/>
            <rFont val="Arial"/>
            <family val="2"/>
          </rPr>
          <t>Duplicate Mobile Number also found in rows: [2825, 2826, 2879, 3001, 3129, 3198]</t>
        </r>
      </text>
    </comment>
    <comment ref="E3570" authorId="0" shapeId="0" xr:uid="{73DDCC34-CA25-40B2-8B30-2DD60CC6DAFB}">
      <text>
        <r>
          <rPr>
            <sz val="10"/>
            <rFont val="Arial"/>
            <family val="2"/>
          </rPr>
          <t>Duplicate Mobile Number also found in rows: [3221, 3283, 3379, 3556, 3560, 3595]</t>
        </r>
      </text>
    </comment>
    <comment ref="A3571" authorId="0" shapeId="0" xr:uid="{E7FE0C1B-115B-4B02-A373-C6979414920B}">
      <text>
        <r>
          <rPr>
            <sz val="10"/>
            <rFont val="Arial"/>
            <family val="2"/>
          </rPr>
          <t>Mobile/Email matches a DIFFERENT name in LMS/Main file: 'Jhankar Parida'. Kept original name -- please verify manually (may be a shared/parent number).</t>
        </r>
      </text>
    </comment>
    <comment ref="E3571" authorId="0" shapeId="0" xr:uid="{A75700D9-1F35-4054-83FB-E74E17E831F3}">
      <text>
        <r>
          <rPr>
            <sz val="10"/>
            <rFont val="Arial"/>
            <family val="2"/>
          </rPr>
          <t>Duplicate Mobile Number also found in rows: [3025, 3045, 3155, 3298]</t>
        </r>
      </text>
    </comment>
    <comment ref="E3572" authorId="0" shapeId="0" xr:uid="{8B53804A-614F-4AD7-82D0-A5F6A565AA07}">
      <text>
        <r>
          <rPr>
            <sz val="10"/>
            <rFont val="Arial"/>
            <family val="2"/>
          </rPr>
          <t>Duplicate Mobile Number also found in rows: [3371, 3394, 3491, 3733, 4607]</t>
        </r>
      </text>
    </comment>
    <comment ref="E3573" authorId="0" shapeId="0" xr:uid="{E6F5155E-8373-4446-999F-E41C2D47CD47}">
      <text>
        <r>
          <rPr>
            <sz val="10"/>
            <rFont val="Arial"/>
            <family val="2"/>
          </rPr>
          <t>Duplicate Mobile Number also found in rows: [3134, 3207, 3330, 3484]</t>
        </r>
      </text>
    </comment>
    <comment ref="A3574" authorId="0" shapeId="0" xr:uid="{F3DBEFC6-647F-4AC7-97A1-2AD5BDC7A502}">
      <text>
        <r>
          <rPr>
            <sz val="10"/>
            <rFont val="Arial"/>
            <family val="2"/>
          </rPr>
          <t>Mobile/Email matches a DIFFERENT name in LMS/Main file: 'Khakan Sahoo'. Kept original name -- please verify manually (may be a shared/parent number).</t>
        </r>
      </text>
    </comment>
    <comment ref="E3574" authorId="0" shapeId="0" xr:uid="{8CB274A9-7553-4FC4-BCB0-7A2FCC8123DC}">
      <text>
        <r>
          <rPr>
            <sz val="10"/>
            <rFont val="Arial"/>
            <family val="2"/>
          </rPr>
          <t>Duplicate Mobile Number also found in rows: [3417, 3472, 3702]</t>
        </r>
      </text>
    </comment>
    <comment ref="E3575" authorId="0" shapeId="0" xr:uid="{53DAEA15-CA52-4439-896E-39E4C09CF242}">
      <text>
        <r>
          <rPr>
            <sz val="10"/>
            <rFont val="Arial"/>
            <family val="2"/>
          </rPr>
          <t>Duplicate Mobile Number also found in rows: [2700, 2740, 2820, 3172, 3500, 3710, 5485]</t>
        </r>
      </text>
    </comment>
    <comment ref="E3576" authorId="0" shapeId="0" xr:uid="{2860C30B-88D3-4A34-8C92-9B55415A569C}">
      <text>
        <r>
          <rPr>
            <sz val="10"/>
            <rFont val="Arial"/>
            <family val="2"/>
          </rPr>
          <t>Duplicate Mobile Number also found in rows: [3302, 3376, 3487, 3768, 3893, 4118]</t>
        </r>
      </text>
    </comment>
    <comment ref="E3577" authorId="0" shapeId="0" xr:uid="{BF5997F6-A2CC-4B09-8A71-4FDE01AF81AD}">
      <text>
        <r>
          <rPr>
            <sz val="10"/>
            <rFont val="Arial"/>
            <family val="2"/>
          </rPr>
          <t>Duplicate Mobile Number also found in rows: [3299, 3360, 3458, 3576]</t>
        </r>
      </text>
    </comment>
    <comment ref="E3578" authorId="0" shapeId="0" xr:uid="{672ECBDA-B783-4C21-BA7F-F29B5AC12DBE}">
      <text>
        <r>
          <rPr>
            <sz val="10"/>
            <rFont val="Arial"/>
            <family val="2"/>
          </rPr>
          <t>Duplicate Mobile Number also found in rows: [3116, 3239, 3334, 3477]</t>
        </r>
      </text>
    </comment>
    <comment ref="E3579" authorId="0" shapeId="0" xr:uid="{197675C1-939E-4FBA-A46B-8C49F5D5489A}">
      <text>
        <r>
          <rPr>
            <sz val="10"/>
            <rFont val="Arial"/>
            <family val="2"/>
          </rPr>
          <t>Duplicate Mobile Number also found in rows: [3137, 3179, 3272, 3447, 3454, 3718]</t>
        </r>
      </text>
    </comment>
    <comment ref="E3580" authorId="0" shapeId="0" xr:uid="{EC4F67C1-01B4-4683-83E8-F947F077524C}">
      <text>
        <r>
          <rPr>
            <sz val="10"/>
            <rFont val="Arial"/>
            <family val="2"/>
          </rPr>
          <t>Duplicate Mobile Number also found in rows: [3655, 3766, 3903, 4022]</t>
        </r>
      </text>
    </comment>
    <comment ref="E3581" authorId="0" shapeId="0" xr:uid="{342F7E25-DD67-48EA-BC50-669863AEAE5D}">
      <text>
        <r>
          <rPr>
            <sz val="10"/>
            <rFont val="Arial"/>
            <family val="2"/>
          </rPr>
          <t>Duplicate Mobile Number also found in rows: [3639, 3728]</t>
        </r>
      </text>
    </comment>
    <comment ref="A3582" authorId="0" shapeId="0" xr:uid="{82F077BE-B526-4099-82F8-95D9598B4F7B}">
      <text>
        <r>
          <rPr>
            <sz val="10"/>
            <rFont val="Arial"/>
            <family val="2"/>
          </rPr>
          <t>Mobile/Email matches a DIFFERENT name in LMS/Main file: 'Arun Parida'. Kept original name -- please verify manually (may be a shared/parent number).</t>
        </r>
      </text>
    </comment>
    <comment ref="E3582" authorId="0" shapeId="0" xr:uid="{D9E2252A-2DD2-4D8C-8F6A-18B49E94647D}">
      <text>
        <r>
          <rPr>
            <sz val="10"/>
            <rFont val="Arial"/>
            <family val="2"/>
          </rPr>
          <t>Duplicate Mobile Number also found in rows: [3617, 3650]</t>
        </r>
      </text>
    </comment>
    <comment ref="E3583" authorId="0" shapeId="0" xr:uid="{3645342A-E411-4F5E-853A-314F83481641}">
      <text>
        <r>
          <rPr>
            <sz val="10"/>
            <rFont val="Arial"/>
            <family val="2"/>
          </rPr>
          <t>Duplicate Mobile Number also found in rows: [3767]</t>
        </r>
      </text>
    </comment>
    <comment ref="E3584" authorId="0" shapeId="0" xr:uid="{5ECF2CFB-C340-4C49-BB14-0319166D173A}">
      <text>
        <r>
          <rPr>
            <sz val="10"/>
            <rFont val="Arial"/>
            <family val="2"/>
          </rPr>
          <t>Duplicate Mobile Number also found in rows: [3537, 3550, 3684, 3825, 3965]</t>
        </r>
      </text>
    </comment>
    <comment ref="E3585" authorId="0" shapeId="0" xr:uid="{2C069166-C19D-4C19-BF13-064587BD0810}">
      <text>
        <r>
          <rPr>
            <sz val="10"/>
            <rFont val="Arial"/>
            <family val="2"/>
          </rPr>
          <t>Duplicate Mobile Number also found in rows: [3327, 3367, 3462, 3637, 3732]</t>
        </r>
      </text>
    </comment>
    <comment ref="E3586" authorId="0" shapeId="0" xr:uid="{3DF37BA4-3C70-4EA0-9021-0F3F9BCE1F05}">
      <text>
        <r>
          <rPr>
            <sz val="10"/>
            <rFont val="Arial"/>
            <family val="2"/>
          </rPr>
          <t>Duplicate Mobile Number also found in rows: [3304, 3469, 3709, 3868, 3900, 3989]</t>
        </r>
      </text>
    </comment>
    <comment ref="E3587" authorId="0" shapeId="0" xr:uid="{6FC7F07E-680D-4280-82CD-CA44E63E6C66}">
      <text>
        <r>
          <rPr>
            <sz val="10"/>
            <rFont val="Arial"/>
            <family val="2"/>
          </rPr>
          <t>Duplicate Mobile Number also found in rows: [3221, 3283, 3379, 3556, 3560, 3578]</t>
        </r>
      </text>
    </comment>
    <comment ref="E3588" authorId="0" shapeId="0" xr:uid="{0C51439F-5788-41F0-898A-D1299ED1D64D}">
      <text>
        <r>
          <rPr>
            <sz val="10"/>
            <rFont val="Arial"/>
            <family val="2"/>
          </rPr>
          <t>Duplicate Mobile Number also found in rows: [3649]</t>
        </r>
      </text>
    </comment>
    <comment ref="E3589" authorId="0" shapeId="0" xr:uid="{5F0E4ABC-53E4-449B-B394-CE654469CB6B}">
      <text>
        <r>
          <rPr>
            <sz val="10"/>
            <rFont val="Arial"/>
            <family val="2"/>
          </rPr>
          <t>Duplicate Mobile Number also found in rows: [3685]</t>
        </r>
      </text>
    </comment>
    <comment ref="E3590" authorId="0" shapeId="0" xr:uid="{9270C573-EEE0-40B0-8B22-95B787534960}">
      <text>
        <r>
          <rPr>
            <sz val="10"/>
            <rFont val="Arial"/>
            <family val="2"/>
          </rPr>
          <t>Duplicate Mobile Number also found in rows: [3218, 3294, 3422]</t>
        </r>
      </text>
    </comment>
    <comment ref="E3591" authorId="0" shapeId="0" xr:uid="{7F790E69-B39D-43F7-8CFD-2CED35E9A203}">
      <text>
        <r>
          <rPr>
            <sz val="10"/>
            <rFont val="Arial"/>
            <family val="2"/>
          </rPr>
          <t>Duplicate Mobile Number also found in rows: [3301, 3460, 3719, 3776]</t>
        </r>
      </text>
    </comment>
    <comment ref="A3592" authorId="0" shapeId="0" xr:uid="{7553D880-ED2C-4AC8-9A66-B6AE874FE977}">
      <text>
        <r>
          <rPr>
            <sz val="10"/>
            <rFont val="Arial"/>
            <family val="2"/>
          </rPr>
          <t>Mobile/Email matches a DIFFERENT name in LMS/Main file: 'Akash Giri'. Kept original name -- please verify manually (may be a shared/parent number).</t>
        </r>
      </text>
    </comment>
    <comment ref="E3592" authorId="0" shapeId="0" xr:uid="{6E9C1F18-7CCF-46A1-8E75-B1FA1B9104D3}">
      <text>
        <r>
          <rPr>
            <sz val="10"/>
            <rFont val="Arial"/>
            <family val="2"/>
          </rPr>
          <t>Duplicate Mobile Number also found in rows: [3079, 3080, 3110, 5252]</t>
        </r>
      </text>
    </comment>
    <comment ref="E3593" authorId="0" shapeId="0" xr:uid="{61B06A3F-68B3-44F3-8487-2D4FC6010265}">
      <text>
        <r>
          <rPr>
            <sz val="10"/>
            <rFont val="Arial"/>
            <family val="2"/>
          </rPr>
          <t>Duplicate Mobile Number also found in rows: [2686, 2725, 2844, 3077]</t>
        </r>
      </text>
    </comment>
    <comment ref="E3594" authorId="0" shapeId="0" xr:uid="{C94B5E74-04BD-4F3B-8C00-AB43779914A2}">
      <text>
        <r>
          <rPr>
            <sz val="10"/>
            <rFont val="Arial"/>
            <family val="2"/>
          </rPr>
          <t>Duplicate Mobile Number also found in rows: [2952, 3016, 3431]</t>
        </r>
      </text>
    </comment>
    <comment ref="E3595" authorId="0" shapeId="0" xr:uid="{D8985329-3C5E-4624-AD49-3E64199072B9}">
      <text>
        <r>
          <rPr>
            <sz val="10"/>
            <rFont val="Arial"/>
            <family val="2"/>
          </rPr>
          <t>Duplicate Mobile Number also found in rows: [3654, 3781, 3902, 5242]</t>
        </r>
      </text>
    </comment>
    <comment ref="E3596" authorId="0" shapeId="0" xr:uid="{23B2A2F6-C5E4-48C0-ACA7-FA1C8BA6475F}">
      <text>
        <r>
          <rPr>
            <sz val="10"/>
            <rFont val="Arial"/>
            <family val="2"/>
          </rPr>
          <t>Duplicate Mobile Number also found in rows: [4503]</t>
        </r>
      </text>
    </comment>
    <comment ref="A3597" authorId="0" shapeId="0" xr:uid="{DB164171-6108-41D4-B5AE-EF4E56152247}">
      <text>
        <r>
          <rPr>
            <sz val="10"/>
            <rFont val="Arial"/>
            <family val="2"/>
          </rPr>
          <t>Mobile/Email matches a DIFFERENT name in LMS/Main file: 'Aditya Mishra'. Kept original name -- please verify manually (may be a shared/parent number).</t>
        </r>
      </text>
    </comment>
    <comment ref="E3598" authorId="0" shapeId="0" xr:uid="{212FC99F-4415-4E5F-8D74-BDE3ECE659BD}">
      <text>
        <r>
          <rPr>
            <sz val="10"/>
            <rFont val="Arial"/>
            <family val="2"/>
          </rPr>
          <t>Duplicate Mobile Number also found in rows: [2841, 2874, 3281, 3452]</t>
        </r>
      </text>
    </comment>
    <comment ref="E3599" authorId="0" shapeId="0" xr:uid="{4BE41D04-FA5B-4053-A9B5-2CDB598C0292}">
      <text>
        <r>
          <rPr>
            <sz val="10"/>
            <rFont val="Arial"/>
            <family val="2"/>
          </rPr>
          <t>Duplicate Mobile Number also found in rows: [2994, 3144, 3251, 3271, 3449]</t>
        </r>
      </text>
    </comment>
    <comment ref="E3601" authorId="0" shapeId="0" xr:uid="{6F143C2B-8BCB-4AD3-8D53-CBF7EE6D0697}">
      <text>
        <r>
          <rPr>
            <sz val="10"/>
            <rFont val="Arial"/>
            <family val="2"/>
          </rPr>
          <t>Duplicate Mobile Number also found in rows: [3175, 3263, 3400]</t>
        </r>
      </text>
    </comment>
    <comment ref="A3602" authorId="0" shapeId="0" xr:uid="{532ECADF-DA4A-4F15-8B38-211188B6D360}">
      <text>
        <r>
          <rPr>
            <sz val="10"/>
            <rFont val="Arial"/>
            <family val="2"/>
          </rPr>
          <t>Mobile/Email matches a DIFFERENT name in LMS/Main file: 'Sasmita Sahoo'. Kept original name -- please verify manually (may be a shared/parent number).</t>
        </r>
      </text>
    </comment>
    <comment ref="E3602" authorId="0" shapeId="0" xr:uid="{3CCDAABF-C651-425C-BB1E-B783458EB428}">
      <text>
        <r>
          <rPr>
            <sz val="10"/>
            <rFont val="Arial"/>
            <family val="2"/>
          </rPr>
          <t>Duplicate Mobile Number also found in rows: [3632, 3635, 3901]</t>
        </r>
      </text>
    </comment>
    <comment ref="E3603" authorId="0" shapeId="0" xr:uid="{E9FAD663-8DBB-444B-B0C0-87DACE514504}">
      <text>
        <r>
          <rPr>
            <sz val="10"/>
            <rFont val="Arial"/>
            <family val="2"/>
          </rPr>
          <t>Duplicate Mobile Number also found in rows: [3466, 3542, 3687, 3831, 4309]</t>
        </r>
      </text>
    </comment>
    <comment ref="E3604" authorId="0" shapeId="0" xr:uid="{935EFB17-63F2-413A-B6DF-32C17B66E5AF}">
      <text>
        <r>
          <rPr>
            <sz val="10"/>
            <rFont val="Arial"/>
            <family val="2"/>
          </rPr>
          <t>Duplicate Mobile Number also found in rows: [3546, 3566, 3567, 3697, 3829, 3937]</t>
        </r>
      </text>
    </comment>
    <comment ref="E3605" authorId="0" shapeId="0" xr:uid="{8BC349CF-E900-445A-9106-69E1924FEEFA}">
      <text>
        <r>
          <rPr>
            <sz val="10"/>
            <rFont val="Arial"/>
            <family val="2"/>
          </rPr>
          <t>Duplicate Mobile Number also found in rows: [3342, 3411, 3521, 3715]</t>
        </r>
      </text>
    </comment>
    <comment ref="E3606" authorId="0" shapeId="0" xr:uid="{159F7EB7-864A-4598-9FB5-A19E17F0351F}">
      <text>
        <r>
          <rPr>
            <sz val="10"/>
            <rFont val="Arial"/>
            <family val="2"/>
          </rPr>
          <t>Duplicate Mobile Number also found in rows: [3223, 3240, 3383, 3499]</t>
        </r>
      </text>
    </comment>
    <comment ref="E3607" authorId="0" shapeId="0" xr:uid="{6EA61994-DB35-4A56-9C6B-FFB53AEED388}">
      <text>
        <r>
          <rPr>
            <sz val="10"/>
            <rFont val="Arial"/>
            <family val="2"/>
          </rPr>
          <t>Duplicate Mobile Number also found in rows: [3662, 3774, 3887, 4007]</t>
        </r>
      </text>
    </comment>
    <comment ref="E3608" authorId="0" shapeId="0" xr:uid="{2C29B820-05EB-4F0A-9AD4-53F25D0CC336}">
      <text>
        <r>
          <rPr>
            <sz val="10"/>
            <rFont val="Arial"/>
            <family val="2"/>
          </rPr>
          <t>Duplicate Mobile Number also found in rows: [2245, 3165, 3209, 3345, 3475]</t>
        </r>
      </text>
    </comment>
    <comment ref="E3609" authorId="0" shapeId="0" xr:uid="{902B1009-D7D4-498C-955D-2ED9BC534617}">
      <text>
        <r>
          <rPr>
            <sz val="10"/>
            <rFont val="Arial"/>
            <family val="2"/>
          </rPr>
          <t>Duplicate Mobile Number also found in rows: [3590, 3650]</t>
        </r>
      </text>
    </comment>
    <comment ref="A3610" authorId="0" shapeId="0" xr:uid="{38238E83-9CE9-4C79-BD55-520846AEA3C6}">
      <text>
        <r>
          <rPr>
            <sz val="10"/>
            <rFont val="Arial"/>
            <family val="2"/>
          </rPr>
          <t>Mobile/Email matches a DIFFERENT name in LMS/Main file: 'Shreeya Das'. Kept original name -- please verify manually (may be a shared/parent number).</t>
        </r>
      </text>
    </comment>
    <comment ref="E3610" authorId="0" shapeId="0" xr:uid="{4FE9C8B1-8D0A-4E11-851F-964431BC14C5}">
      <text>
        <r>
          <rPr>
            <sz val="10"/>
            <rFont val="Arial"/>
            <family val="2"/>
          </rPr>
          <t>Duplicate Mobile Number also found in rows: [3625]</t>
        </r>
      </text>
    </comment>
    <comment ref="E3611" authorId="0" shapeId="0" xr:uid="{259C06DE-8B08-42CB-9274-EE395A04C40A}">
      <text>
        <r>
          <rPr>
            <sz val="10"/>
            <rFont val="Arial"/>
            <family val="2"/>
          </rPr>
          <t>Duplicate Mobile Number also found in rows: [2540, 2634, 2770, 2906, 3181, 3332, 3496]</t>
        </r>
      </text>
    </comment>
    <comment ref="E3612" authorId="0" shapeId="0" xr:uid="{CA0F98FE-B3EF-43AC-8477-2DB7C9EDEB72}">
      <text>
        <r>
          <rPr>
            <sz val="10"/>
            <rFont val="Arial"/>
            <family val="2"/>
          </rPr>
          <t>Duplicate Mobile Number also found in rows: [2541, 2633, 2771, 2907, 3182, 3333, 3497, 3775]</t>
        </r>
      </text>
    </comment>
    <comment ref="E3613" authorId="0" shapeId="0" xr:uid="{88C9388C-502C-445E-99EF-9F2D9F321776}">
      <text>
        <r>
          <rPr>
            <sz val="10"/>
            <rFont val="Arial"/>
            <family val="2"/>
          </rPr>
          <t>Duplicate Mobile Number also found in rows: [3545, 3671, 3705, 3836, 3973, 3999, 4108]</t>
        </r>
      </text>
    </comment>
    <comment ref="E3614" authorId="0" shapeId="0" xr:uid="{175A8C40-3367-47A1-BACB-1042D50C77CE}">
      <text>
        <r>
          <rPr>
            <sz val="10"/>
            <rFont val="Arial"/>
            <family val="2"/>
          </rPr>
          <t>Duplicate Mobile Number also found in rows: [3438, 3535, 3544, 3795, 3898]</t>
        </r>
      </text>
    </comment>
    <comment ref="E3615" authorId="0" shapeId="0" xr:uid="{ACAF3BD0-24F0-420D-9310-1768F52DA103}">
      <text>
        <r>
          <rPr>
            <sz val="10"/>
            <rFont val="Arial"/>
            <family val="2"/>
          </rPr>
          <t>Duplicate Mobile Number also found in rows: [3425, 3573, 3672, 3974, 4115]</t>
        </r>
      </text>
    </comment>
    <comment ref="E3616" authorId="0" shapeId="0" xr:uid="{6001F37A-6D5F-44AE-83F5-EB2016A02E8A}">
      <text>
        <r>
          <rPr>
            <sz val="10"/>
            <rFont val="Arial"/>
            <family val="2"/>
          </rPr>
          <t>Duplicate Mobile Number also found in rows: [2848, 3058, 3255, 3534, 4498]</t>
        </r>
      </text>
    </comment>
    <comment ref="A3617" authorId="0" shapeId="0" xr:uid="{3094C78B-97E2-4321-A133-DDC374D10D2E}">
      <text>
        <r>
          <rPr>
            <sz val="10"/>
            <rFont val="Arial"/>
            <family val="2"/>
          </rPr>
          <t>Mobile/Email matches a DIFFERENT name in LMS/Main file: 'Shreeya Das'. Kept original name -- please verify manually (may be a shared/parent number).</t>
        </r>
      </text>
    </comment>
    <comment ref="E3617" authorId="0" shapeId="0" xr:uid="{FC871160-7CDD-4CA2-8D15-67C2F92987B3}">
      <text>
        <r>
          <rPr>
            <sz val="10"/>
            <rFont val="Arial"/>
            <family val="2"/>
          </rPr>
          <t>Duplicate Mobile Number also found in rows: [3618]</t>
        </r>
      </text>
    </comment>
    <comment ref="A3618" authorId="0" shapeId="0" xr:uid="{8088ADD0-4093-4C86-9541-EE4AB5C52B6C}">
      <text>
        <r>
          <rPr>
            <sz val="10"/>
            <rFont val="Arial"/>
            <family val="2"/>
          </rPr>
          <t>Mobile/Email matches a DIFFERENT name in LMS/Main file: 'Kaustuv Sahu'. Kept original name -- please verify manually (may be a shared/parent number).</t>
        </r>
      </text>
    </comment>
    <comment ref="E3618" authorId="0" shapeId="0" xr:uid="{4B1BBB0C-DE26-472D-8124-348C22B72762}">
      <text>
        <r>
          <rPr>
            <sz val="10"/>
            <rFont val="Arial"/>
            <family val="2"/>
          </rPr>
          <t>Duplicate Mobile Number also found in rows: [3849, 3960, 4071, 4509]</t>
        </r>
      </text>
    </comment>
    <comment ref="E3619" authorId="0" shapeId="0" xr:uid="{F1E9B31A-2C8F-4846-B1BA-3B526743CEDB}">
      <text>
        <r>
          <rPr>
            <sz val="10"/>
            <rFont val="Arial"/>
            <family val="2"/>
          </rPr>
          <t>Duplicate Mobile Number also found in rows: [3459, 3554, 3666, 3846]</t>
        </r>
      </text>
    </comment>
    <comment ref="E3620" authorId="0" shapeId="0" xr:uid="{590D8990-B3E3-4558-B95A-6986368273F3}">
      <text>
        <r>
          <rPr>
            <sz val="10"/>
            <rFont val="Arial"/>
            <family val="2"/>
          </rPr>
          <t>Duplicate Mobile Number also found in rows: [3558, 3773, 3904, 4020, 4263]</t>
        </r>
      </text>
    </comment>
    <comment ref="A3621" authorId="0" shapeId="0" xr:uid="{2EF67B3B-F2DD-40AF-9446-B43B070F2A80}">
      <text>
        <r>
          <rPr>
            <sz val="10"/>
            <rFont val="Arial"/>
            <family val="2"/>
          </rPr>
          <t>Mobile/Email matches a DIFFERENT name in LMS/Main file: 'Chinmaya Mishra'. Kept original name -- please verify manually (may be a shared/parent number).</t>
        </r>
      </text>
    </comment>
    <comment ref="E3621" authorId="0" shapeId="0" xr:uid="{F4D66BEB-0F78-4019-B444-A766B4E9E364}">
      <text>
        <r>
          <rPr>
            <sz val="10"/>
            <rFont val="Arial"/>
            <family val="2"/>
          </rPr>
          <t>Duplicate Mobile Number also found in rows: [3195, 3328]</t>
        </r>
      </text>
    </comment>
    <comment ref="E3622" authorId="0" shapeId="0" xr:uid="{55E7CC98-4FBD-4A53-BABE-818512C3C645}">
      <text>
        <r>
          <rPr>
            <sz val="10"/>
            <rFont val="Arial"/>
            <family val="2"/>
          </rPr>
          <t>Duplicate Mobile Number also found in rows: [3467, 3522, 3564, 3794, 3916]</t>
        </r>
      </text>
    </comment>
    <comment ref="E3623" authorId="0" shapeId="0" xr:uid="{DADFFE96-30A3-48B6-B447-DF18733A3B39}">
      <text>
        <r>
          <rPr>
            <sz val="10"/>
            <rFont val="Arial"/>
            <family val="2"/>
          </rPr>
          <t>Duplicate Mobile Number also found in rows: [2223, 2302, 2375, 2642, 3069, 4113]</t>
        </r>
      </text>
    </comment>
    <comment ref="E3624" authorId="0" shapeId="0" xr:uid="{7ACEECE7-98BA-40D4-AA6A-CDE3B021EE3B}">
      <text>
        <r>
          <rPr>
            <sz val="10"/>
            <rFont val="Arial"/>
            <family val="2"/>
          </rPr>
          <t>Duplicate Mobile Number also found in rows: [3610, 3635, 3901]</t>
        </r>
      </text>
    </comment>
    <comment ref="E3625" authorId="0" shapeId="0" xr:uid="{30E082CB-2F77-40F2-9A8F-E53650D9B6BB}">
      <text>
        <r>
          <rPr>
            <sz val="10"/>
            <rFont val="Arial"/>
            <family val="2"/>
          </rPr>
          <t>Duplicate Mobile Number also found in rows: [3186, 3216, 3331, 3482]</t>
        </r>
      </text>
    </comment>
    <comment ref="E3626" authorId="0" shapeId="0" xr:uid="{5AD3D1A3-80B8-488F-A273-213B9C3F4128}">
      <text>
        <r>
          <rPr>
            <sz val="10"/>
            <rFont val="Arial"/>
            <family val="2"/>
          </rPr>
          <t>Duplicate Mobile Number also found in rows: [3187, 3253, 3382, 3510]</t>
        </r>
      </text>
    </comment>
    <comment ref="E3627" authorId="0" shapeId="0" xr:uid="{3DA3F1C9-3064-4F26-85FE-0C7502384613}">
      <text>
        <r>
          <rPr>
            <sz val="10"/>
            <rFont val="Arial"/>
            <family val="2"/>
          </rPr>
          <t>Duplicate Mobile Number also found in rows: [3610, 3632, 3901]</t>
        </r>
      </text>
    </comment>
    <comment ref="A3628" authorId="0" shapeId="0" xr:uid="{5BBB04A3-A9F1-410C-8A77-656A44567AAE}">
      <text>
        <r>
          <rPr>
            <sz val="10"/>
            <rFont val="Arial"/>
            <family val="2"/>
          </rPr>
          <t>Mobile/Email matches a DIFFERENT name in LMS/Main file: 'Anarta Bhaskar Bhaskar'. Kept original name -- please verify manually (may be a shared/parent number).</t>
        </r>
      </text>
    </comment>
    <comment ref="E3628" authorId="0" shapeId="0" xr:uid="{2FDD9327-7F07-4C16-9ED7-B1F8A81E2DB9}">
      <text>
        <r>
          <rPr>
            <sz val="10"/>
            <rFont val="Arial"/>
            <family val="2"/>
          </rPr>
          <t>Duplicate Mobile Number also found in rows: [3289, 3373, 3476]</t>
        </r>
      </text>
    </comment>
    <comment ref="E3629" authorId="0" shapeId="0" xr:uid="{2642D8DA-EFFC-457F-B07C-98EDAD3CB6DD}">
      <text>
        <r>
          <rPr>
            <sz val="10"/>
            <rFont val="Arial"/>
            <family val="2"/>
          </rPr>
          <t>Duplicate Mobile Number also found in rows: [3327, 3367, 3462, 3593, 3732]</t>
        </r>
      </text>
    </comment>
    <comment ref="E3630" authorId="0" shapeId="0" xr:uid="{B205C3F8-3624-4424-8055-BD8495B62BB1}">
      <text>
        <r>
          <rPr>
            <sz val="10"/>
            <rFont val="Arial"/>
            <family val="2"/>
          </rPr>
          <t>Duplicate Mobile Number also found in rows: [3468, 3530, 3772, 3899]</t>
        </r>
      </text>
    </comment>
    <comment ref="E3631" authorId="0" shapeId="0" xr:uid="{DD7DD41D-3159-4F58-9C03-7BFAF6D2CEFE}">
      <text>
        <r>
          <rPr>
            <sz val="10"/>
            <rFont val="Arial"/>
            <family val="2"/>
          </rPr>
          <t>Duplicate Mobile Number also found in rows: [3589, 3728]</t>
        </r>
      </text>
    </comment>
    <comment ref="E3632" authorId="0" shapeId="0" xr:uid="{AEFE3772-4897-43F4-BE44-5DD81407D4D7}">
      <text>
        <r>
          <rPr>
            <sz val="10"/>
            <rFont val="Arial"/>
            <family val="2"/>
          </rPr>
          <t>Duplicate Mobile Number also found in rows: [3343, 3355, 3395, 3511]</t>
        </r>
      </text>
    </comment>
    <comment ref="E3633" authorId="0" shapeId="0" xr:uid="{BB7A3DED-BF16-47AE-B74E-A06D81C3AEF0}">
      <text>
        <r>
          <rPr>
            <sz val="10"/>
            <rFont val="Arial"/>
            <family val="2"/>
          </rPr>
          <t>Duplicate Mobile Number also found in rows: [2194, 2259, 2340, 2499, 2619, 3050, 3424]</t>
        </r>
      </text>
    </comment>
    <comment ref="E3634" authorId="0" shapeId="0" xr:uid="{2A0F5E78-37DF-4D27-ABC0-3DFE002CC3FE}">
      <text>
        <r>
          <rPr>
            <sz val="10"/>
            <rFont val="Arial"/>
            <family val="2"/>
          </rPr>
          <t>Duplicate Mobile Number also found in rows: [3277, 3501, 3711, 3848, 4130, 5520]</t>
        </r>
      </text>
    </comment>
    <comment ref="E3635" authorId="0" shapeId="0" xr:uid="{F0525F42-92EF-41EF-91CF-34E321C0D954}">
      <text>
        <r>
          <rPr>
            <sz val="10"/>
            <rFont val="Arial"/>
            <family val="2"/>
          </rPr>
          <t>Duplicate Mobile Number also found in rows: [3341, 3374, 3504]</t>
        </r>
      </text>
    </comment>
    <comment ref="E3636" authorId="0" shapeId="0" xr:uid="{A4256F6D-2B2C-4933-97BE-A0A115667621}">
      <text>
        <r>
          <rPr>
            <sz val="10"/>
            <rFont val="Arial"/>
            <family val="2"/>
          </rPr>
          <t>Duplicate Mobile Number also found in rows: [3324, 3375, 3525]</t>
        </r>
      </text>
    </comment>
    <comment ref="E3637" authorId="0" shapeId="0" xr:uid="{069C1F50-7DC0-4A2E-A015-AB9053122E1A}">
      <text>
        <r>
          <rPr>
            <sz val="10"/>
            <rFont val="Arial"/>
            <family val="2"/>
          </rPr>
          <t>Duplicate Mobile Number also found in rows: [3237, 3293, 3378, 3524]</t>
        </r>
      </text>
    </comment>
    <comment ref="E3638" authorId="0" shapeId="0" xr:uid="{DC1107DF-349D-4816-B085-9CB7FADA0F8E}">
      <text>
        <r>
          <rPr>
            <sz val="10"/>
            <rFont val="Arial"/>
            <family val="2"/>
          </rPr>
          <t>Duplicate Mobile Number also found in rows: [3194, 3276, 3392, 3520]</t>
        </r>
      </text>
    </comment>
    <comment ref="E3639" authorId="0" shapeId="0" xr:uid="{19B6CC30-F99B-4348-92CB-D896F4CE1510}">
      <text>
        <r>
          <rPr>
            <sz val="10"/>
            <rFont val="Arial"/>
            <family val="2"/>
          </rPr>
          <t>Duplicate Mobile Number also found in rows: [3941, 4306]</t>
        </r>
      </text>
    </comment>
    <comment ref="A3640" authorId="0" shapeId="0" xr:uid="{A5B00E6F-1878-43E0-9984-9181F3715652}">
      <text>
        <r>
          <rPr>
            <sz val="10"/>
            <rFont val="Arial"/>
            <family val="2"/>
          </rPr>
          <t>Mobile/Email matches a DIFFERENT name in LMS/Main file: 'Rakesh Sahoo'. Kept original name -- please verify manually (may be a shared/parent number).</t>
        </r>
      </text>
    </comment>
    <comment ref="E3640" authorId="0" shapeId="0" xr:uid="{967FF908-E4E7-4F3F-AA5B-9BCEB919C093}">
      <text>
        <r>
          <rPr>
            <sz val="10"/>
            <rFont val="Arial"/>
            <family val="2"/>
          </rPr>
          <t>Duplicate Mobile Number also found in rows: [3840, 3862, 3981, 4109, 4277]</t>
        </r>
      </text>
    </comment>
    <comment ref="E3641" authorId="0" shapeId="0" xr:uid="{0AB46D07-1AEC-41CF-84E1-C7993D35330F}">
      <text>
        <r>
          <rPr>
            <sz val="10"/>
            <rFont val="Arial"/>
            <family val="2"/>
          </rPr>
          <t>Duplicate Mobile Number also found in rows: [3596]</t>
        </r>
      </text>
    </comment>
    <comment ref="A3642" authorId="0" shapeId="0" xr:uid="{216248D3-79B0-4FF3-B54F-8A58AB2FEC81}">
      <text>
        <r>
          <rPr>
            <sz val="10"/>
            <rFont val="Arial"/>
            <family val="2"/>
          </rPr>
          <t>Mobile/Email matches a DIFFERENT name in LMS/Main file: 'Arun Parida'. Kept original name -- please verify manually (may be a shared/parent number).</t>
        </r>
      </text>
    </comment>
    <comment ref="E3642" authorId="0" shapeId="0" xr:uid="{5B45882A-D8DC-46E7-BD6D-99EB3C063E60}">
      <text>
        <r>
          <rPr>
            <sz val="10"/>
            <rFont val="Arial"/>
            <family val="2"/>
          </rPr>
          <t>Duplicate Mobile Number also found in rows: [3590, 3617]</t>
        </r>
      </text>
    </comment>
    <comment ref="E3644" authorId="0" shapeId="0" xr:uid="{E73E15D7-F51A-4BD8-84DF-22D63589DC5E}">
      <text>
        <r>
          <rPr>
            <sz val="10"/>
            <rFont val="Arial"/>
            <family val="2"/>
          </rPr>
          <t>Duplicate Mobile Number also found in rows: [3489, 3555, 3796, 3922, 4075]</t>
        </r>
      </text>
    </comment>
    <comment ref="E3645" authorId="0" shapeId="0" xr:uid="{252D779A-7479-4FE6-AD8F-F82879764D19}">
      <text>
        <r>
          <rPr>
            <sz val="10"/>
            <rFont val="Arial"/>
            <family val="2"/>
          </rPr>
          <t>Duplicate Mobile Number also found in rows: [3364, 3365, 3386, 3527, 3778]</t>
        </r>
      </text>
    </comment>
    <comment ref="E3646" authorId="0" shapeId="0" xr:uid="{F618A4D9-2B41-48F7-8EDD-740AD60C76D6}">
      <text>
        <r>
          <rPr>
            <sz val="10"/>
            <rFont val="Arial"/>
            <family val="2"/>
          </rPr>
          <t>Duplicate Mobile Number also found in rows: [3603, 3781, 3902, 5242]</t>
        </r>
      </text>
    </comment>
    <comment ref="E3647" authorId="0" shapeId="0" xr:uid="{6F0ADC56-863D-4D2E-8D66-AE923BBD261D}">
      <text>
        <r>
          <rPr>
            <sz val="10"/>
            <rFont val="Arial"/>
            <family val="2"/>
          </rPr>
          <t>Duplicate Mobile Number also found in rows: [3588, 3766, 3903, 4022]</t>
        </r>
      </text>
    </comment>
    <comment ref="E3648" authorId="0" shapeId="0" xr:uid="{48DA94B2-D165-43A7-880A-3D45BD8CBA9C}">
      <text>
        <r>
          <rPr>
            <sz val="10"/>
            <rFont val="Arial"/>
            <family val="2"/>
          </rPr>
          <t>Duplicate Mobile Number also found in rows: [3244, 3387, 3515, 3575, 3805]</t>
        </r>
      </text>
    </comment>
    <comment ref="E3649" authorId="0" shapeId="0" xr:uid="{CC6E5AAC-2AE7-4B3F-BF45-E427CFEB9639}">
      <text>
        <r>
          <rPr>
            <sz val="10"/>
            <rFont val="Arial"/>
            <family val="2"/>
          </rPr>
          <t>Duplicate Mobile Number also found in rows: [3123, 3314, 3403, 3549, 3801]</t>
        </r>
      </text>
    </comment>
    <comment ref="E3650" authorId="0" shapeId="0" xr:uid="{7F7303C9-6B7A-4D98-99B2-A777A5449A66}">
      <text>
        <r>
          <rPr>
            <sz val="10"/>
            <rFont val="Arial"/>
            <family val="2"/>
          </rPr>
          <t>Duplicate Mobile Number also found in rows: [3075, 3229, 3369, 3516]</t>
        </r>
      </text>
    </comment>
    <comment ref="E3652" authorId="0" shapeId="0" xr:uid="{D297E065-4D63-4F91-87FC-6E7797475865}">
      <text>
        <r>
          <rPr>
            <sz val="10"/>
            <rFont val="Arial"/>
            <family val="2"/>
          </rPr>
          <t>Duplicate Mobile Number also found in rows: [3764, 3847, 3964, 4096, 4258]</t>
        </r>
      </text>
    </comment>
    <comment ref="E3654" authorId="0" shapeId="0" xr:uid="{BA1B33F2-9341-488C-8C28-BD2E014B1637}">
      <text>
        <r>
          <rPr>
            <sz val="10"/>
            <rFont val="Arial"/>
            <family val="2"/>
          </rPr>
          <t>Duplicate Mobile Number also found in rows: [3615, 3774, 3887, 4007]</t>
        </r>
      </text>
    </comment>
    <comment ref="A3655" authorId="0" shapeId="0" xr:uid="{8B313D66-530F-4240-B9D3-6FEA81D0F80F}">
      <text>
        <r>
          <rPr>
            <sz val="10"/>
            <rFont val="Arial"/>
            <family val="2"/>
          </rPr>
          <t>Mobile/Email matches a DIFFERENT name in LMS/Main file: 'Tushar Biswal'. Kept original name -- please verify manually (may be a shared/parent number).</t>
        </r>
      </text>
    </comment>
    <comment ref="E3655" authorId="0" shapeId="0" xr:uid="{0EEFCF32-8E8F-4C04-B073-CD8E6910E20E}">
      <text>
        <r>
          <rPr>
            <sz val="10"/>
            <rFont val="Arial"/>
            <family val="2"/>
          </rPr>
          <t>Duplicate Mobile Number also found in rows: [2854, 3122, 3665, 3667, 4125]</t>
        </r>
      </text>
    </comment>
    <comment ref="A3656" authorId="0" shapeId="0" xr:uid="{BF9449EA-7A4A-4242-9EAC-B8050E5AFE11}">
      <text>
        <r>
          <rPr>
            <sz val="10"/>
            <rFont val="Arial"/>
            <family val="2"/>
          </rPr>
          <t>Mobile/Email matches a DIFFERENT name in LMS/Main file: 'Arup Patra'. Kept original name -- please verify manually (may be a shared/parent number).</t>
        </r>
      </text>
    </comment>
    <comment ref="E3656" authorId="0" shapeId="0" xr:uid="{28DBEE96-334F-4796-AA3F-6023E2E988F0}">
      <text>
        <r>
          <rPr>
            <sz val="10"/>
            <rFont val="Arial"/>
            <family val="2"/>
          </rPr>
          <t>Duplicate Mobile Number also found in rows: [3548, 3811, 3947]</t>
        </r>
      </text>
    </comment>
    <comment ref="A3657" authorId="0" shapeId="0" xr:uid="{8C2C902D-1A24-4348-8572-866C2C7C21E1}">
      <text>
        <r>
          <rPr>
            <sz val="10"/>
            <rFont val="Arial"/>
            <family val="2"/>
          </rPr>
          <t>Mobile/Email matches a DIFFERENT name in LMS/Main file: 'Tushar Biswal'. Kept original name -- please verify manually (may be a shared/parent number).</t>
        </r>
      </text>
    </comment>
    <comment ref="E3657" authorId="0" shapeId="0" xr:uid="{41F97F9C-06AF-4A4B-BF3F-6B2D8FB71C1D}">
      <text>
        <r>
          <rPr>
            <sz val="10"/>
            <rFont val="Arial"/>
            <family val="2"/>
          </rPr>
          <t>Duplicate Mobile Number also found in rows: [2854, 3122, 3663, 3667, 4125]</t>
        </r>
      </text>
    </comment>
    <comment ref="E3658" authorId="0" shapeId="0" xr:uid="{810450A6-C8F1-4FC6-9474-32009CA5BAE5}">
      <text>
        <r>
          <rPr>
            <sz val="10"/>
            <rFont val="Arial"/>
            <family val="2"/>
          </rPr>
          <t>Duplicate Mobile Number also found in rows: [3459, 3554, 3627, 3846]</t>
        </r>
      </text>
    </comment>
    <comment ref="A3659" authorId="0" shapeId="0" xr:uid="{3C9C7C0E-9205-441B-B97A-ADFF112D7B5F}">
      <text>
        <r>
          <rPr>
            <sz val="10"/>
            <rFont val="Arial"/>
            <family val="2"/>
          </rPr>
          <t>Mobile/Email matches a DIFFERENT name in LMS/Main file: 'Tushar Biswal'. Kept original name -- please verify manually (may be a shared/parent number).</t>
        </r>
      </text>
    </comment>
    <comment ref="E3659" authorId="0" shapeId="0" xr:uid="{12F1FC73-D625-48DA-ACFB-63B2B5A9054F}">
      <text>
        <r>
          <rPr>
            <sz val="10"/>
            <rFont val="Arial"/>
            <family val="2"/>
          </rPr>
          <t>Duplicate Mobile Number also found in rows: [2854, 3122, 3663, 3665, 4125]</t>
        </r>
      </text>
    </comment>
    <comment ref="E3660" authorId="0" shapeId="0" xr:uid="{9A2B3669-05B8-40BA-BF41-D52D4C94E0DC}">
      <text>
        <r>
          <rPr>
            <sz val="10"/>
            <rFont val="Arial"/>
            <family val="2"/>
          </rPr>
          <t>Duplicate Mobile Number also found in rows: [2998, 3039, 3088, 3112, 3264, 3402, 3538]</t>
        </r>
      </text>
    </comment>
    <comment ref="E3661" authorId="0" shapeId="0" xr:uid="{9832DF83-C8B6-4BC5-AC1F-C46E2A13BB47}">
      <text>
        <r>
          <rPr>
            <sz val="10"/>
            <rFont val="Arial"/>
            <family val="2"/>
          </rPr>
          <t>Duplicate Mobile Number also found in rows: [3678]</t>
        </r>
      </text>
    </comment>
    <comment ref="E3662" authorId="0" shapeId="0" xr:uid="{507B167B-BE44-4932-B221-0F31A5B1D23E}">
      <text>
        <r>
          <rPr>
            <sz val="10"/>
            <rFont val="Arial"/>
            <family val="2"/>
          </rPr>
          <t>Duplicate Mobile Number also found in rows: [3707, 3708, 3851, 3967, 4072, 4140, 4202]</t>
        </r>
      </text>
    </comment>
    <comment ref="E3663" authorId="0" shapeId="0" xr:uid="{DDE46349-4401-4A8E-A24C-D04AC7BB300E}">
      <text>
        <r>
          <rPr>
            <sz val="10"/>
            <rFont val="Arial"/>
            <family val="2"/>
          </rPr>
          <t>Duplicate Mobile Number also found in rows: [3545, 3621, 3705, 3836, 3973, 3999, 4108]</t>
        </r>
      </text>
    </comment>
    <comment ref="E3664" authorId="0" shapeId="0" xr:uid="{061EEDF1-6F48-4984-B00C-C0310C83F1EF}">
      <text>
        <r>
          <rPr>
            <sz val="10"/>
            <rFont val="Arial"/>
            <family val="2"/>
          </rPr>
          <t>Duplicate Mobile Number also found in rows: [3425, 3573, 3623, 3974, 4115]</t>
        </r>
      </text>
    </comment>
    <comment ref="A3665" authorId="0" shapeId="0" xr:uid="{BAAE61B6-98BD-4DD9-82F2-F3184C87E2A7}">
      <text>
        <r>
          <rPr>
            <sz val="10"/>
            <rFont val="Arial"/>
            <family val="2"/>
          </rPr>
          <t>Mobile/Email matches a DIFFERENT name in LMS/Main file: 'Sambit Swain'. Kept original name -- please verify manually (may be a shared/parent number).</t>
        </r>
      </text>
    </comment>
    <comment ref="E3665" authorId="0" shapeId="0" xr:uid="{133875D5-44D9-42EC-AAD7-A30AF2F0B95C}">
      <text>
        <r>
          <rPr>
            <sz val="10"/>
            <rFont val="Arial"/>
            <family val="2"/>
          </rPr>
          <t>Duplicate Mobile Number also found in rows: [2808, 2921, 3017, 3170, 3349]</t>
        </r>
      </text>
    </comment>
    <comment ref="A3666" authorId="0" shapeId="0" xr:uid="{55B7BBC6-AE12-4BD1-AB42-F9CC37C26352}">
      <text>
        <r>
          <rPr>
            <sz val="10"/>
            <rFont val="Arial"/>
            <family val="2"/>
          </rPr>
          <t>Mobile/Email matches a DIFFERENT name in LMS/Main file: 'Soumya Nayak'. Kept original name -- please verify manually (may be a shared/parent number).</t>
        </r>
      </text>
    </comment>
    <comment ref="E3666" authorId="0" shapeId="0" xr:uid="{0B5439BB-5181-47ED-ADC5-E09EFF3F9D85}">
      <text>
        <r>
          <rPr>
            <sz val="10"/>
            <rFont val="Arial"/>
            <family val="2"/>
          </rPr>
          <t>Duplicate Mobile Number also found in rows: [3547, 3932, 4558]</t>
        </r>
      </text>
    </comment>
    <comment ref="E3667" authorId="0" shapeId="0" xr:uid="{29F0BACC-226B-4E69-BD0F-CDFE091D1AE2}">
      <text>
        <r>
          <rPr>
            <sz val="10"/>
            <rFont val="Arial"/>
            <family val="2"/>
          </rPr>
          <t>Duplicate Mobile Number also found in rows: [2970, 3052, 3054, 3146, 3296, 3409, 3557]</t>
        </r>
      </text>
    </comment>
    <comment ref="E3669" authorId="0" shapeId="0" xr:uid="{B242C2EC-BDD8-49AE-962F-721594ECD6ED}">
      <text>
        <r>
          <rPr>
            <sz val="10"/>
            <rFont val="Arial"/>
            <family val="2"/>
          </rPr>
          <t>Duplicate Mobile Number also found in rows: [3763, 3871, 3983]</t>
        </r>
      </text>
    </comment>
    <comment ref="E3670" authorId="0" shapeId="0" xr:uid="{C1C9ECAA-482A-4781-9747-8A8D381384B5}">
      <text>
        <r>
          <rPr>
            <sz val="10"/>
            <rFont val="Arial"/>
            <family val="2"/>
          </rPr>
          <t>Duplicate Mobile Number also found in rows: [3669]</t>
        </r>
      </text>
    </comment>
    <comment ref="A3671" authorId="0" shapeId="0" xr:uid="{EE02B523-CD60-4BD6-A483-00873BC0380C}">
      <text>
        <r>
          <rPr>
            <sz val="10"/>
            <rFont val="Arial"/>
            <family val="2"/>
          </rPr>
          <t>Mobile/Email matches a DIFFERENT name in LMS/Main file: 'Debu Dalapati'. Kept original name -- please verify manually (may be a shared/parent number).</t>
        </r>
      </text>
    </comment>
    <comment ref="E3671" authorId="0" shapeId="0" xr:uid="{C03CC625-8749-4ECA-8BFC-EC51B3B306C9}">
      <text>
        <r>
          <rPr>
            <sz val="10"/>
            <rFont val="Arial"/>
            <family val="2"/>
          </rPr>
          <t>Duplicate Mobile Number also found in rows: [3730]</t>
        </r>
      </text>
    </comment>
    <comment ref="E3672" authorId="0" shapeId="0" xr:uid="{2FCFB965-BEFC-46FB-95EC-E4BBFECFD8EC}">
      <text>
        <r>
          <rPr>
            <sz val="10"/>
            <rFont val="Arial"/>
            <family val="2"/>
          </rPr>
          <t>Duplicate Mobile Number also found in rows: [3759]</t>
        </r>
      </text>
    </comment>
    <comment ref="E3673" authorId="0" shapeId="0" xr:uid="{1ABA81C1-8918-4CAE-AC56-E15D0B32D9E6}">
      <text>
        <r>
          <rPr>
            <sz val="10"/>
            <rFont val="Arial"/>
            <family val="2"/>
          </rPr>
          <t>Duplicate Mobile Number also found in rows: [3870, 4662, 5082, 5370]</t>
        </r>
      </text>
    </comment>
    <comment ref="E3674" authorId="0" shapeId="0" xr:uid="{1B8FD6B3-3782-47B8-84E9-9256816D61D1}">
      <text>
        <r>
          <rPr>
            <sz val="10"/>
            <rFont val="Arial"/>
            <family val="2"/>
          </rPr>
          <t>Duplicate Mobile Number also found in rows: [3696, 3741, 3755, 3864]</t>
        </r>
      </text>
    </comment>
    <comment ref="E3675" authorId="0" shapeId="0" xr:uid="{3454C356-952E-402B-B6B7-6450806DA102}">
      <text>
        <r>
          <rPr>
            <sz val="10"/>
            <rFont val="Arial"/>
            <family val="2"/>
          </rPr>
          <t>Duplicate Mobile Number also found in rows: [3027, 3060, 3445]</t>
        </r>
      </text>
    </comment>
    <comment ref="E3676" authorId="0" shapeId="0" xr:uid="{C38B76C6-3099-4C7E-8386-E0E31551AC63}">
      <text>
        <r>
          <rPr>
            <sz val="10"/>
            <rFont val="Arial"/>
            <family val="2"/>
          </rPr>
          <t>Duplicate Mobile Number also found in rows: [3537, 3550, 3592, 3825, 3965]</t>
        </r>
      </text>
    </comment>
    <comment ref="E3677" authorId="0" shapeId="0" xr:uid="{2730814A-9AB7-4ED1-973A-DECCBD60A024}">
      <text>
        <r>
          <rPr>
            <sz val="10"/>
            <rFont val="Arial"/>
            <family val="2"/>
          </rPr>
          <t>Duplicate Mobile Number also found in rows: [3597]</t>
        </r>
      </text>
    </comment>
    <comment ref="E3678" authorId="0" shapeId="0" xr:uid="{D2897B81-4142-471A-A41F-BEE1714B488C}">
      <text>
        <r>
          <rPr>
            <sz val="10"/>
            <rFont val="Arial"/>
            <family val="2"/>
          </rPr>
          <t>Duplicate Mobile Number also found in rows: [3356, 3388, 3531, 3753]</t>
        </r>
      </text>
    </comment>
    <comment ref="E3679" authorId="0" shapeId="0" xr:uid="{9BA688EC-C28A-4FFC-9F30-D59AB86AB33B}">
      <text>
        <r>
          <rPr>
            <sz val="10"/>
            <rFont val="Arial"/>
            <family val="2"/>
          </rPr>
          <t>Duplicate Mobile Number also found in rows: [3466, 3542, 3611, 3831, 4309]</t>
        </r>
      </text>
    </comment>
    <comment ref="E3680" authorId="0" shapeId="0" xr:uid="{12721663-2A48-4769-BA46-2188EA4D4BB1}">
      <text>
        <r>
          <rPr>
            <sz val="10"/>
            <rFont val="Arial"/>
            <family val="2"/>
          </rPr>
          <t>Duplicate Mobile Number also found in rows: [3291, 3372, 3385, 3455, 3809, 5357, 5522]</t>
        </r>
      </text>
    </comment>
    <comment ref="E3681" authorId="0" shapeId="0" xr:uid="{A45BD232-D25A-43AE-9B9A-6006C2E60375}">
      <text>
        <r>
          <rPr>
            <sz val="10"/>
            <rFont val="Arial"/>
            <family val="2"/>
          </rPr>
          <t>Duplicate Mobile Number also found in rows: [3326, 3470, 3562, 3819, 3944]</t>
        </r>
      </text>
    </comment>
    <comment ref="E3682" authorId="0" shapeId="0" xr:uid="{AC22966D-9A61-42BD-8A36-8F3C4F30ABAC}">
      <text>
        <r>
          <rPr>
            <sz val="10"/>
            <rFont val="Arial"/>
            <family val="2"/>
          </rPr>
          <t>Duplicate Mobile Number also found in rows: [3357, 3390]</t>
        </r>
      </text>
    </comment>
    <comment ref="E3686" authorId="0" shapeId="0" xr:uid="{4DD5BBEF-0116-42C0-B464-0CA13A2D3F3C}">
      <text>
        <r>
          <rPr>
            <sz val="10"/>
            <rFont val="Arial"/>
            <family val="2"/>
          </rPr>
          <t>Duplicate Mobile Number also found in rows: [3738, 3740, 3866, 3982, 4126, 4247, 4738]</t>
        </r>
      </text>
    </comment>
    <comment ref="A3687" authorId="0" shapeId="0" xr:uid="{C7C52287-7781-4EFD-AD63-CF74EBECBD53}">
      <text>
        <r>
          <rPr>
            <sz val="10"/>
            <rFont val="Arial"/>
            <family val="2"/>
          </rPr>
          <t>Mobile/Email matches a DIFFERENT name in LMS/Main file: 'Rajendran Karupaswamy'. Kept original name -- please verify manually (may be a shared/parent number).</t>
        </r>
      </text>
    </comment>
    <comment ref="E3687" authorId="0" shapeId="0" xr:uid="{72983EA0-5B25-4652-BFF6-17058D62BD7F}">
      <text>
        <r>
          <rPr>
            <sz val="10"/>
            <rFont val="Arial"/>
            <family val="2"/>
          </rPr>
          <t>Duplicate Mobile Number also found in rows: [2981, 3005, 3820, 3961, 4257]</t>
        </r>
      </text>
    </comment>
    <comment ref="E3688" authorId="0" shapeId="0" xr:uid="{DA34DA4E-D490-4D2C-A964-8EFCAACF13D0}">
      <text>
        <r>
          <rPr>
            <sz val="10"/>
            <rFont val="Arial"/>
            <family val="2"/>
          </rPr>
          <t>Duplicate Mobile Number also found in rows: [3682, 3741, 3755, 3864]</t>
        </r>
      </text>
    </comment>
    <comment ref="E3689" authorId="0" shapeId="0" xr:uid="{20A4B67D-3EE6-44C9-961A-D13685225470}">
      <text>
        <r>
          <rPr>
            <sz val="10"/>
            <rFont val="Arial"/>
            <family val="2"/>
          </rPr>
          <t>Duplicate Mobile Number also found in rows: [3546, 3566, 3567, 3612, 3829, 3937]</t>
        </r>
      </text>
    </comment>
    <comment ref="E3690" authorId="0" shapeId="0" xr:uid="{83C2454F-87E8-470B-B583-92A1BC5F8743}">
      <text>
        <r>
          <rPr>
            <sz val="10"/>
            <rFont val="Arial"/>
            <family val="2"/>
          </rPr>
          <t>Duplicate Mobile Number also found in rows: [3754]</t>
        </r>
      </text>
    </comment>
    <comment ref="E3691" authorId="0" shapeId="0" xr:uid="{278900A8-2609-4C09-8AA6-3AC2DAD20DA0}">
      <text>
        <r>
          <rPr>
            <sz val="10"/>
            <rFont val="Arial"/>
            <family val="2"/>
          </rPr>
          <t>Duplicate Mobile Number also found in rows: [5928]</t>
        </r>
      </text>
    </comment>
    <comment ref="E3693" authorId="0" shapeId="0" xr:uid="{87E704F3-10A9-48B7-9105-D4CB2C51A9F7}">
      <text>
        <r>
          <rPr>
            <sz val="10"/>
            <rFont val="Arial"/>
            <family val="2"/>
          </rPr>
          <t>Duplicate Mobile Number also found in rows: [3474, 3506, 3529, 3553]</t>
        </r>
      </text>
    </comment>
    <comment ref="A3694" authorId="0" shapeId="0" xr:uid="{486C855C-DEA6-4C1D-BD26-FC7E7B0C62AC}">
      <text>
        <r>
          <rPr>
            <sz val="10"/>
            <rFont val="Arial"/>
            <family val="2"/>
          </rPr>
          <t>Mobile/Email matches a DIFFERENT name in LMS/Main file: 'Khakan Sahoo'. Kept original name -- please verify manually (may be a shared/parent number).</t>
        </r>
      </text>
    </comment>
    <comment ref="E3694" authorId="0" shapeId="0" xr:uid="{5BBD3E01-C65B-4968-BE32-5EB35CF92A53}">
      <text>
        <r>
          <rPr>
            <sz val="10"/>
            <rFont val="Arial"/>
            <family val="2"/>
          </rPr>
          <t>Duplicate Mobile Number also found in rows: [3417, 3472, 3582]</t>
        </r>
      </text>
    </comment>
    <comment ref="E3695" authorId="0" shapeId="0" xr:uid="{9218D228-8F95-40C2-8636-DC9E01DAA7D8}">
      <text>
        <r>
          <rPr>
            <sz val="10"/>
            <rFont val="Arial"/>
            <family val="2"/>
          </rPr>
          <t>Duplicate Mobile Number also found in rows: [3222, 3273, 3391, 3401, 3725, 3800]</t>
        </r>
      </text>
    </comment>
    <comment ref="E3696" authorId="0" shapeId="0" xr:uid="{DF8D93E1-6F06-43DD-8647-81FC3E4E4F94}">
      <text>
        <r>
          <rPr>
            <sz val="10"/>
            <rFont val="Arial"/>
            <family val="2"/>
          </rPr>
          <t>Duplicate Mobile Number also found in rows: [3745]</t>
        </r>
      </text>
    </comment>
    <comment ref="E3697" authorId="0" shapeId="0" xr:uid="{6699A300-730A-4371-BA59-2C1F432A16CB}">
      <text>
        <r>
          <rPr>
            <sz val="10"/>
            <rFont val="Arial"/>
            <family val="2"/>
          </rPr>
          <t>Duplicate Mobile Number also found in rows: [3545, 3621, 3671, 3836, 3973, 3999, 4108]</t>
        </r>
      </text>
    </comment>
    <comment ref="E3698" authorId="0" shapeId="0" xr:uid="{794CEB5A-5C8A-45BA-892D-E01632F1C92A}">
      <text>
        <r>
          <rPr>
            <sz val="10"/>
            <rFont val="Arial"/>
            <family val="2"/>
          </rPr>
          <t>Duplicate Mobile Number also found in rows: [2960, 3148, 3286, 3429, 3563]</t>
        </r>
      </text>
    </comment>
    <comment ref="E3699" authorId="0" shapeId="0" xr:uid="{C58A6AAB-0897-41C4-BBB3-39C8F0A0BCB2}">
      <text>
        <r>
          <rPr>
            <sz val="10"/>
            <rFont val="Arial"/>
            <family val="2"/>
          </rPr>
          <t>Duplicate Mobile Number also found in rows: [3670, 3708, 3851, 3967, 4072, 4140, 4202]</t>
        </r>
      </text>
    </comment>
    <comment ref="E3700" authorId="0" shapeId="0" xr:uid="{E08F672D-1E04-42A0-B8F5-C2D01C568AAC}">
      <text>
        <r>
          <rPr>
            <sz val="10"/>
            <rFont val="Arial"/>
            <family val="2"/>
          </rPr>
          <t>Duplicate Mobile Number also found in rows: [3670, 3707, 3851, 3967, 4072, 4140, 4202]</t>
        </r>
      </text>
    </comment>
    <comment ref="E3701" authorId="0" shapeId="0" xr:uid="{0F0A438E-FBC1-4800-816E-BBAEA0A2CC67}">
      <text>
        <r>
          <rPr>
            <sz val="10"/>
            <rFont val="Arial"/>
            <family val="2"/>
          </rPr>
          <t>Duplicate Mobile Number also found in rows: [3304, 3469, 3594, 3868, 3900, 3989]</t>
        </r>
      </text>
    </comment>
    <comment ref="E3702" authorId="0" shapeId="0" xr:uid="{05AC18CA-DEFA-4A9A-9155-F528187A1864}">
      <text>
        <r>
          <rPr>
            <sz val="10"/>
            <rFont val="Arial"/>
            <family val="2"/>
          </rPr>
          <t>Duplicate Mobile Number also found in rows: [2700, 2740, 2820, 3172, 3500, 3583, 5485]</t>
        </r>
      </text>
    </comment>
    <comment ref="E3703" authorId="0" shapeId="0" xr:uid="{6BC9538C-C7FF-4A1D-A06F-6FD3AD93F31E}">
      <text>
        <r>
          <rPr>
            <sz val="10"/>
            <rFont val="Arial"/>
            <family val="2"/>
          </rPr>
          <t>Duplicate Mobile Number also found in rows: [3277, 3501, 3642, 3848, 4130, 5520]</t>
        </r>
      </text>
    </comment>
    <comment ref="E3704" authorId="0" shapeId="0" xr:uid="{4AEBCC02-5863-4C8C-B02B-FD8B9273EAA8}">
      <text>
        <r>
          <rPr>
            <sz val="10"/>
            <rFont val="Arial"/>
            <family val="2"/>
          </rPr>
          <t>Duplicate Mobile Number also found in rows: [3743]</t>
        </r>
      </text>
    </comment>
    <comment ref="E3705" authorId="0" shapeId="0" xr:uid="{DE454EB6-F16A-4611-B786-8C98E79BEBB4}">
      <text>
        <r>
          <rPr>
            <sz val="10"/>
            <rFont val="Arial"/>
            <family val="2"/>
          </rPr>
          <t>Duplicate Mobile Number also found in rows: [3744, 3762, 3878, 4033, 4040, 4276, 4376, 5121]</t>
        </r>
      </text>
    </comment>
    <comment ref="E3706" authorId="0" shapeId="0" xr:uid="{9BADE21C-0083-4A43-8ADA-B3A6758403DA}">
      <text>
        <r>
          <rPr>
            <sz val="10"/>
            <rFont val="Arial"/>
            <family val="2"/>
          </rPr>
          <t>Duplicate Mobile Number also found in rows: [3746, 3751, 3838, 3917, 3966, 3970]</t>
        </r>
      </text>
    </comment>
    <comment ref="E3707" authorId="0" shapeId="0" xr:uid="{B1357D27-798E-4DFF-A106-E45359436624}">
      <text>
        <r>
          <rPr>
            <sz val="10"/>
            <rFont val="Arial"/>
            <family val="2"/>
          </rPr>
          <t>Duplicate Mobile Number also found in rows: [3342, 3411, 3521, 3613]</t>
        </r>
      </text>
    </comment>
    <comment ref="E3708" authorId="0" shapeId="0" xr:uid="{2B0E1F24-EFED-4E06-87E6-CCD732E79B3F}">
      <text>
        <r>
          <rPr>
            <sz val="10"/>
            <rFont val="Arial"/>
            <family val="2"/>
          </rPr>
          <t>Duplicate Mobile Number also found in rows: [3717]</t>
        </r>
      </text>
    </comment>
    <comment ref="E3709" authorId="0" shapeId="0" xr:uid="{9FBC94DA-4E21-4FEA-BE8F-3C63ED8B7E4C}">
      <text>
        <r>
          <rPr>
            <sz val="10"/>
            <rFont val="Arial"/>
            <family val="2"/>
          </rPr>
          <t>Duplicate Mobile Number also found in rows: [3716]</t>
        </r>
      </text>
    </comment>
    <comment ref="E3710" authorId="0" shapeId="0" xr:uid="{1252EDD6-263E-499B-B1B1-92560BFE8553}">
      <text>
        <r>
          <rPr>
            <sz val="10"/>
            <rFont val="Arial"/>
            <family val="2"/>
          </rPr>
          <t>Duplicate Mobile Number also found in rows: [3137, 3179, 3272, 3447, 3454, 3587]</t>
        </r>
      </text>
    </comment>
    <comment ref="E3711" authorId="0" shapeId="0" xr:uid="{5EA60FFF-3598-404C-8AF0-2639022A49E5}">
      <text>
        <r>
          <rPr>
            <sz val="10"/>
            <rFont val="Arial"/>
            <family val="2"/>
          </rPr>
          <t>Duplicate Mobile Number also found in rows: [3301, 3460, 3599, 3776]</t>
        </r>
      </text>
    </comment>
    <comment ref="A3712" authorId="0" shapeId="0" xr:uid="{B458CDFE-99CE-4A9C-90CB-76D34B1798B3}">
      <text>
        <r>
          <rPr>
            <sz val="10"/>
            <rFont val="Arial"/>
            <family val="2"/>
          </rPr>
          <t>Mobile/Email matches a DIFFERENT name in LMS/Main file: 'Malaya Bhunya'. Kept original name -- please verify manually (may be a shared/parent number).</t>
        </r>
      </text>
    </comment>
    <comment ref="E3712" authorId="0" shapeId="0" xr:uid="{02C8EC70-CC1A-4686-98EB-DCAC13F062C2}">
      <text>
        <r>
          <rPr>
            <sz val="10"/>
            <rFont val="Arial"/>
            <family val="2"/>
          </rPr>
          <t>Duplicate Mobile Number also found in rows: [3418, 3490, 3568, 3985]</t>
        </r>
      </text>
    </comment>
    <comment ref="A3713" authorId="0" shapeId="0" xr:uid="{F24B56EA-2F95-4C1D-9B0E-65F552312EAD}">
      <text>
        <r>
          <rPr>
            <sz val="10"/>
            <rFont val="Arial"/>
            <family val="2"/>
          </rPr>
          <t>Mobile/Email matches a DIFFERENT name in LMS/Main file: 'Tushar Sahoo'. Kept original name -- please verify manually (may be a shared/parent number).</t>
        </r>
      </text>
    </comment>
    <comment ref="E3713" authorId="0" shapeId="0" xr:uid="{0A4207B8-EBC9-442C-A466-6F76DAD4730D}">
      <text>
        <r>
          <rPr>
            <sz val="10"/>
            <rFont val="Arial"/>
            <family val="2"/>
          </rPr>
          <t>Duplicate Mobile Number also found in rows: [3419, 3492, 3569, 3852, 4005]</t>
        </r>
      </text>
    </comment>
    <comment ref="A3714" authorId="0" shapeId="0" xr:uid="{00E96E3A-C29B-4932-A84E-581C8F7B1DF4}">
      <text>
        <r>
          <rPr>
            <sz val="10"/>
            <rFont val="Arial"/>
            <family val="2"/>
          </rPr>
          <t>Mobile/Email matches a DIFFERENT name in LMS/Main file: 'Guruji Sahoo'. Kept original name -- please verify manually (may be a shared/parent number).</t>
        </r>
      </text>
    </comment>
    <comment ref="E3714" authorId="0" shapeId="0" xr:uid="{29A85C36-4F5B-4021-BA36-29D7E51A2DFB}">
      <text>
        <r>
          <rPr>
            <sz val="10"/>
            <rFont val="Arial"/>
            <family val="2"/>
          </rPr>
          <t>Duplicate Mobile Number also found in rows: [3420, 3495, 3570, 3888, 4149]</t>
        </r>
      </text>
    </comment>
    <comment ref="A3715" authorId="0" shapeId="0" xr:uid="{20565D63-8EB7-471D-B3B2-237A648D84BA}">
      <text>
        <r>
          <rPr>
            <sz val="10"/>
            <rFont val="Arial"/>
            <family val="2"/>
          </rPr>
          <t>Mobile/Email matches a DIFFERENT name in LMS/Main file: 'Parth Mohanty'. Kept original name -- please verify manually (may be a shared/parent number).</t>
        </r>
      </text>
    </comment>
    <comment ref="E3715" authorId="0" shapeId="0" xr:uid="{4DFD32CB-A048-4C2E-A4FA-426DC1045488}">
      <text>
        <r>
          <rPr>
            <sz val="10"/>
            <rFont val="Arial"/>
            <family val="2"/>
          </rPr>
          <t>Duplicate Mobile Number also found in rows: [3370, 3397, 3528, 3726]</t>
        </r>
      </text>
    </comment>
    <comment ref="E3716" authorId="0" shapeId="0" xr:uid="{73031D5B-5CDA-410B-A19B-6F43E2D20695}">
      <text>
        <r>
          <rPr>
            <sz val="10"/>
            <rFont val="Arial"/>
            <family val="2"/>
          </rPr>
          <t>Duplicate Mobile Number also found in rows: [2832, 2911, 3094, 3362]</t>
        </r>
      </text>
    </comment>
    <comment ref="E3717" authorId="0" shapeId="0" xr:uid="{0345C4DF-1853-4551-AC9E-8A9A18D2FB45}">
      <text>
        <r>
          <rPr>
            <sz val="10"/>
            <rFont val="Arial"/>
            <family val="2"/>
          </rPr>
          <t>Duplicate Mobile Number also found in rows: [3222, 3273, 3391, 3401, 3703, 3800]</t>
        </r>
      </text>
    </comment>
    <comment ref="A3718" authorId="0" shapeId="0" xr:uid="{5E3ACBBF-B8BA-4555-B88B-15247C4B1899}">
      <text>
        <r>
          <rPr>
            <sz val="10"/>
            <rFont val="Arial"/>
            <family val="2"/>
          </rPr>
          <t>Mobile/Email matches a DIFFERENT name in LMS/Main file: 'Parth Mohanty'. Kept original name -- please verify manually (may be a shared/parent number).</t>
        </r>
      </text>
    </comment>
    <comment ref="E3718" authorId="0" shapeId="0" xr:uid="{93504172-A632-4A91-B4A8-6421AF7BACC2}">
      <text>
        <r>
          <rPr>
            <sz val="10"/>
            <rFont val="Arial"/>
            <family val="2"/>
          </rPr>
          <t>Duplicate Mobile Number also found in rows: [3370, 3397, 3528, 3723]</t>
        </r>
      </text>
    </comment>
    <comment ref="E3719" authorId="0" shapeId="0" xr:uid="{8F583C2C-4856-4505-89FE-03149B6E54D6}">
      <text>
        <r>
          <rPr>
            <sz val="10"/>
            <rFont val="Arial"/>
            <family val="2"/>
          </rPr>
          <t>Duplicate Mobile Number also found in rows: [2190, 2410, 2572, 3306]</t>
        </r>
      </text>
    </comment>
    <comment ref="E3720" authorId="0" shapeId="0" xr:uid="{CA1AC544-06F1-4B8C-84FD-ADA2149EB2FD}">
      <text>
        <r>
          <rPr>
            <sz val="10"/>
            <rFont val="Arial"/>
            <family val="2"/>
          </rPr>
          <t>Duplicate Mobile Number also found in rows: [3589, 3639]</t>
        </r>
      </text>
    </comment>
    <comment ref="A3721" authorId="0" shapeId="0" xr:uid="{EB6BE614-E268-464D-B82F-CDF7718D0B06}">
      <text>
        <r>
          <rPr>
            <sz val="10"/>
            <rFont val="Arial"/>
            <family val="2"/>
          </rPr>
          <t>Mobile/Email matches a DIFFERENT name in LMS/Main file: 'Bibhu Pani'. Kept original name -- please verify manually (may be a shared/parent number).</t>
        </r>
      </text>
    </comment>
    <comment ref="E3721" authorId="0" shapeId="0" xr:uid="{751B0B4C-0302-4C45-BFF9-6F02AC3CE3F3}">
      <text>
        <r>
          <rPr>
            <sz val="10"/>
            <rFont val="Arial"/>
            <family val="2"/>
          </rPr>
          <t>Duplicate Mobile Number also found in rows: [2191, 2409, 2573, 3307]</t>
        </r>
      </text>
    </comment>
    <comment ref="A3722" authorId="0" shapeId="0" xr:uid="{76CAD4E3-C015-40F5-8B3C-496006235581}">
      <text>
        <r>
          <rPr>
            <sz val="10"/>
            <rFont val="Arial"/>
            <family val="2"/>
          </rPr>
          <t>Mobile/Email matches a DIFFERENT name in LMS/Main file: 'Debu Dalapati'. Kept original name -- please verify manually (may be a shared/parent number).</t>
        </r>
      </text>
    </comment>
    <comment ref="E3722" authorId="0" shapeId="0" xr:uid="{DA6F9C87-B2F4-42C7-8738-53DB4A781869}">
      <text>
        <r>
          <rPr>
            <sz val="10"/>
            <rFont val="Arial"/>
            <family val="2"/>
          </rPr>
          <t>Duplicate Mobile Number also found in rows: [3679]</t>
        </r>
      </text>
    </comment>
    <comment ref="E3723" authorId="0" shapeId="0" xr:uid="{61B31F8F-156F-4A1B-83FF-6E1A93BAE3BD}">
      <text>
        <r>
          <rPr>
            <sz val="10"/>
            <rFont val="Arial"/>
            <family val="2"/>
          </rPr>
          <t>Duplicate Mobile Number also found in rows: [3335, 3393, 4026, 4441, 4577, 5256]</t>
        </r>
      </text>
    </comment>
    <comment ref="E3724" authorId="0" shapeId="0" xr:uid="{249492DC-A182-4560-BB20-C7D2D2DF74AC}">
      <text>
        <r>
          <rPr>
            <sz val="10"/>
            <rFont val="Arial"/>
            <family val="2"/>
          </rPr>
          <t>Duplicate Mobile Number also found in rows: [3327, 3367, 3462, 3593, 3637]</t>
        </r>
      </text>
    </comment>
    <comment ref="E3725" authorId="0" shapeId="0" xr:uid="{C9C170D5-ACE4-47EA-9334-FE1C2743D827}">
      <text>
        <r>
          <rPr>
            <sz val="10"/>
            <rFont val="Arial"/>
            <family val="2"/>
          </rPr>
          <t>Duplicate Mobile Number also found in rows: [3371, 3394, 3491, 3580, 4607]</t>
        </r>
      </text>
    </comment>
    <comment ref="E3726" authorId="0" shapeId="0" xr:uid="{C6A843A3-B1EE-430C-9312-87168044AAC4}">
      <text>
        <r>
          <rPr>
            <sz val="10"/>
            <rFont val="Arial"/>
            <family val="2"/>
          </rPr>
          <t>Duplicate Mobile Number also found in rows: [3756, 3812, 3813, 3828]</t>
        </r>
      </text>
    </comment>
    <comment ref="E3727" authorId="0" shapeId="0" xr:uid="{5B62577A-0560-40A0-B08F-47F0281B8757}">
      <text>
        <r>
          <rPr>
            <sz val="10"/>
            <rFont val="Arial"/>
            <family val="2"/>
          </rPr>
          <t>Duplicate Mobile Number also found in rows: [2289, 4329]</t>
        </r>
      </text>
    </comment>
    <comment ref="A3728" authorId="0" shapeId="0" xr:uid="{E1F6B1E8-717F-46BE-9B67-B14232D3E120}">
      <text>
        <r>
          <rPr>
            <sz val="10"/>
            <rFont val="Arial"/>
            <family val="2"/>
          </rPr>
          <t>Mobile/Email matches a DIFFERENT name in LMS/Main file: 'Prajkta Majagaonkar'. Kept original name -- please verify manually (may be a shared/parent number).</t>
        </r>
      </text>
    </comment>
    <comment ref="E3728" authorId="0" shapeId="0" xr:uid="{A721FFE2-D10D-4419-A238-FAB6E3B404EE}">
      <text>
        <r>
          <rPr>
            <sz val="10"/>
            <rFont val="Arial"/>
            <family val="2"/>
          </rPr>
          <t>Duplicate Mobile Number also found in rows: [3739, 3837, 3940, 4203]</t>
        </r>
      </text>
    </comment>
    <comment ref="E3729" authorId="0" shapeId="0" xr:uid="{2C3064A8-FD07-45BD-AAEA-63ED8B6BD6F0}">
      <text>
        <r>
          <rPr>
            <sz val="10"/>
            <rFont val="Arial"/>
            <family val="2"/>
          </rPr>
          <t>Duplicate Mobile Number also found in rows: [2155, 2413, 2776, 2958, 3532]</t>
        </r>
      </text>
    </comment>
    <comment ref="E3730" authorId="0" shapeId="0" xr:uid="{A150437C-79AA-4E7F-A4CD-E53BF581535E}">
      <text>
        <r>
          <rPr>
            <sz val="10"/>
            <rFont val="Arial"/>
            <family val="2"/>
          </rPr>
          <t>Duplicate Mobile Number also found in rows: [3694, 3740, 3866, 3982, 4126, 4247, 4738]</t>
        </r>
      </text>
    </comment>
    <comment ref="E3731" authorId="0" shapeId="0" xr:uid="{64AACDCE-C8BC-4E8E-B06B-1BD478C99061}">
      <text>
        <r>
          <rPr>
            <sz val="10"/>
            <rFont val="Arial"/>
            <family val="2"/>
          </rPr>
          <t>Duplicate Mobile Number also found in rows: [3736, 3837, 3940, 4203]</t>
        </r>
      </text>
    </comment>
    <comment ref="E3732" authorId="0" shapeId="0" xr:uid="{2C9C387D-D321-44F1-82E3-FB2502FCD762}">
      <text>
        <r>
          <rPr>
            <sz val="10"/>
            <rFont val="Arial"/>
            <family val="2"/>
          </rPr>
          <t>Duplicate Mobile Number also found in rows: [3694, 3738, 3866, 3982, 4126, 4247, 4738]</t>
        </r>
      </text>
    </comment>
    <comment ref="E3733" authorId="0" shapeId="0" xr:uid="{ADD68398-EBD2-4EDA-B67B-94784A97BB19}">
      <text>
        <r>
          <rPr>
            <sz val="10"/>
            <rFont val="Arial"/>
            <family val="2"/>
          </rPr>
          <t>Duplicate Mobile Number also found in rows: [3682, 3696, 3755, 3864]</t>
        </r>
      </text>
    </comment>
    <comment ref="E3734" authorId="0" shapeId="0" xr:uid="{DBD8732C-AFD1-4BFB-A865-7D7C92730ECF}">
      <text>
        <r>
          <rPr>
            <sz val="10"/>
            <rFont val="Arial"/>
            <family val="2"/>
          </rPr>
          <t>Duplicate Mobile Number also found in rows: [3881, 3882, 3914, 4004, 4011, 4131, 4287]</t>
        </r>
      </text>
    </comment>
    <comment ref="E3735" authorId="0" shapeId="0" xr:uid="{649C2F7B-0481-4067-B6BE-B6674DEAFA15}">
      <text>
        <r>
          <rPr>
            <sz val="10"/>
            <rFont val="Arial"/>
            <family val="2"/>
          </rPr>
          <t>Duplicate Mobile Number also found in rows: [3712]</t>
        </r>
      </text>
    </comment>
    <comment ref="E3736" authorId="0" shapeId="0" xr:uid="{A678C4A9-E9FD-49D0-AAA9-B92B6CF52727}">
      <text>
        <r>
          <rPr>
            <sz val="10"/>
            <rFont val="Arial"/>
            <family val="2"/>
          </rPr>
          <t>Duplicate Mobile Number also found in rows: [3713, 3762, 3878, 4033, 4040, 4276, 4376, 5121]</t>
        </r>
      </text>
    </comment>
    <comment ref="E3737" authorId="0" shapeId="0" xr:uid="{6F3088BD-5C52-4528-8D27-3FD43BFF3C07}">
      <text>
        <r>
          <rPr>
            <sz val="10"/>
            <rFont val="Arial"/>
            <family val="2"/>
          </rPr>
          <t>Duplicate Mobile Number also found in rows: [3704]</t>
        </r>
      </text>
    </comment>
    <comment ref="E3738" authorId="0" shapeId="0" xr:uid="{849BCAAF-D15E-478C-94E8-CCBDA03C1133}">
      <text>
        <r>
          <rPr>
            <sz val="10"/>
            <rFont val="Arial"/>
            <family val="2"/>
          </rPr>
          <t>Duplicate Mobile Number also found in rows: [3714, 3751, 3838, 3917, 3966, 3970]</t>
        </r>
      </text>
    </comment>
    <comment ref="E3739" authorId="0" shapeId="0" xr:uid="{659531A9-D0C2-4B44-A49D-A98C3864CD04}">
      <text>
        <r>
          <rPr>
            <sz val="10"/>
            <rFont val="Arial"/>
            <family val="2"/>
          </rPr>
          <t>Duplicate Mobile Number also found in rows: [3770, 5171]</t>
        </r>
      </text>
    </comment>
    <comment ref="E3740" authorId="0" shapeId="0" xr:uid="{B563A9BD-53B4-47E5-9B4B-FFE2ADF8C049}">
      <text>
        <r>
          <rPr>
            <sz val="10"/>
            <rFont val="Arial"/>
            <family val="2"/>
          </rPr>
          <t>Duplicate Mobile Number also found in rows: [3797, 3896, 4019, 4289]</t>
        </r>
      </text>
    </comment>
    <comment ref="E3741" authorId="0" shapeId="0" xr:uid="{04D89042-0AEA-488E-8229-8935124849DC}">
      <text>
        <r>
          <rPr>
            <sz val="10"/>
            <rFont val="Arial"/>
            <family val="2"/>
          </rPr>
          <t>Duplicate Mobile Number also found in rows: [3191]</t>
        </r>
      </text>
    </comment>
    <comment ref="E3742" authorId="0" shapeId="0" xr:uid="{428B0B13-4953-4639-A3B1-CC33CAD76312}">
      <text>
        <r>
          <rPr>
            <sz val="10"/>
            <rFont val="Arial"/>
            <family val="2"/>
          </rPr>
          <t>Duplicate Mobile Number also found in rows: [2775, 2866, 3260, 3485, 4365]</t>
        </r>
      </text>
    </comment>
    <comment ref="E3743" authorId="0" shapeId="0" xr:uid="{F605D026-0B67-4AFF-BB8D-B6D3B82D6629}">
      <text>
        <r>
          <rPr>
            <sz val="10"/>
            <rFont val="Arial"/>
            <family val="2"/>
          </rPr>
          <t>Duplicate Mobile Number also found in rows: [3714, 3746, 3838, 3917, 3966, 3970]</t>
        </r>
      </text>
    </comment>
    <comment ref="E3744" authorId="0" shapeId="0" xr:uid="{CFA9C9EE-CB42-460E-9DEB-EC65951273BE}">
      <text>
        <r>
          <rPr>
            <sz val="10"/>
            <rFont val="Arial"/>
            <family val="2"/>
          </rPr>
          <t>Duplicate Mobile Number also found in rows: [1766, 3850, 3986]</t>
        </r>
      </text>
    </comment>
    <comment ref="E3745" authorId="0" shapeId="0" xr:uid="{52E6BB48-A163-4079-9AD8-46903FB4054E}">
      <text>
        <r>
          <rPr>
            <sz val="10"/>
            <rFont val="Arial"/>
            <family val="2"/>
          </rPr>
          <t>Duplicate Mobile Number also found in rows: [3356, 3388, 3531, 3686]</t>
        </r>
      </text>
    </comment>
    <comment ref="E3746" authorId="0" shapeId="0" xr:uid="{2A8F41D8-A655-4157-B404-2710AA9468E7}">
      <text>
        <r>
          <rPr>
            <sz val="10"/>
            <rFont val="Arial"/>
            <family val="2"/>
          </rPr>
          <t>Duplicate Mobile Number also found in rows: [3698]</t>
        </r>
      </text>
    </comment>
    <comment ref="E3747" authorId="0" shapeId="0" xr:uid="{6D0B2DCA-3815-42EE-9D9C-787F758E85BC}">
      <text>
        <r>
          <rPr>
            <sz val="10"/>
            <rFont val="Arial"/>
            <family val="2"/>
          </rPr>
          <t>Duplicate Mobile Number also found in rows: [3682, 3696, 3741, 3864]</t>
        </r>
      </text>
    </comment>
    <comment ref="E3748" authorId="0" shapeId="0" xr:uid="{54302867-9C53-4FFF-9C28-A106E354BBDA}">
      <text>
        <r>
          <rPr>
            <sz val="10"/>
            <rFont val="Arial"/>
            <family val="2"/>
          </rPr>
          <t>Duplicate Mobile Number also found in rows: [3734, 3812, 3813, 3828]</t>
        </r>
      </text>
    </comment>
    <comment ref="E3749" authorId="0" shapeId="0" xr:uid="{FD47B6D3-1E8D-4406-A77A-9A4B8DCECECF}">
      <text>
        <r>
          <rPr>
            <sz val="10"/>
            <rFont val="Arial"/>
            <family val="2"/>
          </rPr>
          <t>Duplicate Mobile Number also found in rows: [4571]</t>
        </r>
      </text>
    </comment>
    <comment ref="E3750" authorId="0" shapeId="0" xr:uid="{C8EE10F2-4826-41F9-AF0C-668CE6A28573}">
      <text>
        <r>
          <rPr>
            <sz val="10"/>
            <rFont val="Arial"/>
            <family val="2"/>
          </rPr>
          <t>Duplicate Mobile Number also found in rows: [3782, 3915, 4039, 4189, 5161]</t>
        </r>
      </text>
    </comment>
    <comment ref="E3751" authorId="0" shapeId="0" xr:uid="{84FAFAFA-E953-464D-8041-3B2749DDA34C}">
      <text>
        <r>
          <rPr>
            <sz val="10"/>
            <rFont val="Arial"/>
            <family val="2"/>
          </rPr>
          <t>Duplicate Mobile Number also found in rows: [3680]</t>
        </r>
      </text>
    </comment>
    <comment ref="A3752" authorId="0" shapeId="0" xr:uid="{61844CE2-99A0-43D6-BFE1-19268D0456E5}">
      <text>
        <r>
          <rPr>
            <sz val="10"/>
            <rFont val="Arial"/>
            <family val="2"/>
          </rPr>
          <t>Mobile/Email matches a DIFFERENT name in LMS/Main file: 'Mohit Naik'. Kept original name -- please verify manually (may be a shared/parent number).</t>
        </r>
      </text>
    </comment>
    <comment ref="E3752" authorId="0" shapeId="0" xr:uid="{A81A26BD-332D-4877-A03B-62247736D195}">
      <text>
        <r>
          <rPr>
            <sz val="10"/>
            <rFont val="Arial"/>
            <family val="2"/>
          </rPr>
          <t>Duplicate Mobile Number also found in rows: [3858, 3923, 4055, 4212]</t>
        </r>
      </text>
    </comment>
    <comment ref="E3753" authorId="0" shapeId="0" xr:uid="{6BB4CDFD-9EB8-43C0-B7E1-499CE260417B}">
      <text>
        <r>
          <rPr>
            <sz val="10"/>
            <rFont val="Arial"/>
            <family val="2"/>
          </rPr>
          <t>Duplicate Mobile Number also found in rows: [3300, 3329, 3508, 3539]</t>
        </r>
      </text>
    </comment>
    <comment ref="E3754" authorId="0" shapeId="0" xr:uid="{901D6B1E-9581-481A-B4FE-073337F74DF0}">
      <text>
        <r>
          <rPr>
            <sz val="10"/>
            <rFont val="Arial"/>
            <family val="2"/>
          </rPr>
          <t>Duplicate Mobile Number also found in rows: [3713, 3744, 3878, 4033, 4040, 4276, 4376, 5121]</t>
        </r>
      </text>
    </comment>
    <comment ref="E3755" authorId="0" shapeId="0" xr:uid="{C15DD39F-5C46-4B6B-AE3B-1B3857C8E657}">
      <text>
        <r>
          <rPr>
            <sz val="10"/>
            <rFont val="Arial"/>
            <family val="2"/>
          </rPr>
          <t>Duplicate Mobile Number also found in rows: [3677, 3871, 3983]</t>
        </r>
      </text>
    </comment>
    <comment ref="E3756" authorId="0" shapeId="0" xr:uid="{4494FDA2-41E7-40BF-96FD-6FDA0F61C9D9}">
      <text>
        <r>
          <rPr>
            <sz val="10"/>
            <rFont val="Arial"/>
            <family val="2"/>
          </rPr>
          <t>Duplicate Mobile Number also found in rows: [3660, 3847, 3964, 4096, 4258]</t>
        </r>
      </text>
    </comment>
    <comment ref="E3757" authorId="0" shapeId="0" xr:uid="{7BE1C663-3148-407D-AABA-87464D84F4B8}">
      <text>
        <r>
          <rPr>
            <sz val="10"/>
            <rFont val="Arial"/>
            <family val="2"/>
          </rPr>
          <t>Duplicate Mobile Number also found in rows: [2616, 2657, 2816, 3354, 3523, 4032]</t>
        </r>
      </text>
    </comment>
    <comment ref="E3758" authorId="0" shapeId="0" xr:uid="{3432990A-8E7C-4535-B424-FFA9BA06FD70}">
      <text>
        <r>
          <rPr>
            <sz val="10"/>
            <rFont val="Arial"/>
            <family val="2"/>
          </rPr>
          <t>Duplicate Mobile Number also found in rows: [3588, 3655, 3903, 4022]</t>
        </r>
      </text>
    </comment>
    <comment ref="E3759" authorId="0" shapeId="0" xr:uid="{DA39D45A-67CE-4A15-80E6-8498E8E4EE8F}">
      <text>
        <r>
          <rPr>
            <sz val="10"/>
            <rFont val="Arial"/>
            <family val="2"/>
          </rPr>
          <t>Duplicate Mobile Number also found in rows: [3591]</t>
        </r>
      </text>
    </comment>
    <comment ref="E3760" authorId="0" shapeId="0" xr:uid="{B5BDDEB8-D473-4413-9072-F35E591A98B5}">
      <text>
        <r>
          <rPr>
            <sz val="10"/>
            <rFont val="Arial"/>
            <family val="2"/>
          </rPr>
          <t>Duplicate Mobile Number also found in rows: [3302, 3376, 3487, 3584, 3893, 4118]</t>
        </r>
      </text>
    </comment>
    <comment ref="E3761" authorId="0" shapeId="0" xr:uid="{6BDEB5F9-216B-41AC-8D90-48948492579C}">
      <text>
        <r>
          <rPr>
            <sz val="10"/>
            <rFont val="Arial"/>
            <family val="2"/>
          </rPr>
          <t>Duplicate Mobile Number also found in rows: [3845, 3872, 3873, 3975, 4435]</t>
        </r>
      </text>
    </comment>
    <comment ref="E3762" authorId="0" shapeId="0" xr:uid="{E7FFA1E8-1D50-4EFD-A697-F1FC4E7F2C07}">
      <text>
        <r>
          <rPr>
            <sz val="10"/>
            <rFont val="Arial"/>
            <family val="2"/>
          </rPr>
          <t>Duplicate Mobile Number also found in rows: [3747, 5171]</t>
        </r>
      </text>
    </comment>
    <comment ref="E3763" authorId="0" shapeId="0" xr:uid="{324857CE-F222-4971-9674-D3BEAD4E2A44}">
      <text>
        <r>
          <rPr>
            <sz val="10"/>
            <rFont val="Arial"/>
            <family val="2"/>
          </rPr>
          <t>Duplicate Mobile Number also found in rows: [3880, 3919, 4057, 4204, 4433, 4476]</t>
        </r>
      </text>
    </comment>
    <comment ref="E3764" authorId="0" shapeId="0" xr:uid="{CCF0E91C-8B61-41FA-AD9A-04EC0AF2A249}">
      <text>
        <r>
          <rPr>
            <sz val="10"/>
            <rFont val="Arial"/>
            <family val="2"/>
          </rPr>
          <t>Duplicate Mobile Number also found in rows: [3468, 3530, 3638, 3899]</t>
        </r>
      </text>
    </comment>
    <comment ref="E3765" authorId="0" shapeId="0" xr:uid="{F0C841C5-B122-4CB5-AAE7-73F438C62C0E}">
      <text>
        <r>
          <rPr>
            <sz val="10"/>
            <rFont val="Arial"/>
            <family val="2"/>
          </rPr>
          <t>Duplicate Mobile Number also found in rows: [3558, 3628, 3904, 4020, 4263]</t>
        </r>
      </text>
    </comment>
    <comment ref="E3766" authorId="0" shapeId="0" xr:uid="{D07B219C-F889-40E1-850E-F77CC8DC7F24}">
      <text>
        <r>
          <rPr>
            <sz val="10"/>
            <rFont val="Arial"/>
            <family val="2"/>
          </rPr>
          <t>Duplicate Mobile Number also found in rows: [3615, 3662, 3887, 4007]</t>
        </r>
      </text>
    </comment>
    <comment ref="E3767" authorId="0" shapeId="0" xr:uid="{CAC98889-2996-4E34-BE31-45B13FE1C61A}">
      <text>
        <r>
          <rPr>
            <sz val="10"/>
            <rFont val="Arial"/>
            <family val="2"/>
          </rPr>
          <t>Duplicate Mobile Number also found in rows: [2541, 2633, 2771, 2907, 3182, 3333, 3497, 3620]</t>
        </r>
      </text>
    </comment>
    <comment ref="E3768" authorId="0" shapeId="0" xr:uid="{91A912F5-F08E-48F0-92D0-FF4B2394BA85}">
      <text>
        <r>
          <rPr>
            <sz val="10"/>
            <rFont val="Arial"/>
            <family val="2"/>
          </rPr>
          <t>Duplicate Mobile Number also found in rows: [3301, 3460, 3599, 3719]</t>
        </r>
      </text>
    </comment>
    <comment ref="E3769" authorId="0" shapeId="0" xr:uid="{74018337-F7BB-4D93-A4CD-1BD8A7D9D48E}">
      <text>
        <r>
          <rPr>
            <sz val="10"/>
            <rFont val="Arial"/>
            <family val="2"/>
          </rPr>
          <t>Duplicate Mobile Number also found in rows: [2997, 3049, 3213, 3486, 3561]</t>
        </r>
      </text>
    </comment>
    <comment ref="E3770" authorId="0" shapeId="0" xr:uid="{06552F97-4657-4E95-AC2F-53365F262DD9}">
      <text>
        <r>
          <rPr>
            <sz val="10"/>
            <rFont val="Arial"/>
            <family val="2"/>
          </rPr>
          <t>Duplicate Mobile Number also found in rows: [3364, 3365, 3386, 3527, 3653]</t>
        </r>
      </text>
    </comment>
    <comment ref="E3771" authorId="0" shapeId="0" xr:uid="{80F2F947-7C1C-41D4-938C-615FBE7349D6}">
      <text>
        <r>
          <rPr>
            <sz val="10"/>
            <rFont val="Arial"/>
            <family val="2"/>
          </rPr>
          <t>Duplicate Mobile Number also found in rows: [3139, 3227, 3232, 3483, 3565, 3913, 4029]</t>
        </r>
      </text>
    </comment>
    <comment ref="E3772" authorId="0" shapeId="0" xr:uid="{BCC20E1B-E506-490E-9B5B-66571F1CE5E7}">
      <text>
        <r>
          <rPr>
            <sz val="10"/>
            <rFont val="Arial"/>
            <family val="2"/>
          </rPr>
          <t>Duplicate Mobile Number also found in rows: [3910, 4281]</t>
        </r>
      </text>
    </comment>
    <comment ref="E3773" authorId="0" shapeId="0" xr:uid="{17C2714A-14D3-4BFB-8FBF-564B1BFCD27F}">
      <text>
        <r>
          <rPr>
            <sz val="10"/>
            <rFont val="Arial"/>
            <family val="2"/>
          </rPr>
          <t>Duplicate Mobile Number also found in rows: [3603, 3654, 3902, 5242]</t>
        </r>
      </text>
    </comment>
    <comment ref="E3774" authorId="0" shapeId="0" xr:uid="{FA908A12-DABB-485A-9BEF-9AE0D9E0A8BA}">
      <text>
        <r>
          <rPr>
            <sz val="10"/>
            <rFont val="Arial"/>
            <family val="2"/>
          </rPr>
          <t>Duplicate Mobile Number also found in rows: [3758, 3915, 4039, 4189, 5161]</t>
        </r>
      </text>
    </comment>
    <comment ref="E3775" authorId="0" shapeId="0" xr:uid="{06C9F654-268B-4BB3-BA68-EB7E87FE9562}">
      <text>
        <r>
          <rPr>
            <sz val="10"/>
            <rFont val="Arial"/>
            <family val="2"/>
          </rPr>
          <t>Duplicate Mobile Number also found in rows: [3808, 3897, 4024, 4155]</t>
        </r>
      </text>
    </comment>
    <comment ref="A3776" authorId="0" shapeId="0" xr:uid="{500AD51D-429D-49BE-AA99-7BD03FA742CF}">
      <text>
        <r>
          <rPr>
            <sz val="10"/>
            <rFont val="Arial"/>
            <family val="2"/>
          </rPr>
          <t>Mobile/Email matches a DIFFERENT name in LMS/Main file: 'Bishal Das'. Kept original name -- please verify manually (may be a shared/parent number).</t>
        </r>
      </text>
    </comment>
    <comment ref="E3776" authorId="0" shapeId="0" xr:uid="{311A6569-620B-4240-B419-121A81AB993B}">
      <text>
        <r>
          <rPr>
            <sz val="10"/>
            <rFont val="Arial"/>
            <family val="2"/>
          </rPr>
          <t>Duplicate Mobile Number also found in rows: [3803, 3826, 4173, 4305]</t>
        </r>
      </text>
    </comment>
    <comment ref="A3777" authorId="0" shapeId="0" xr:uid="{ECF238A6-B891-4ED8-910D-C93EFA994B8E}">
      <text>
        <r>
          <rPr>
            <sz val="10"/>
            <rFont val="Arial"/>
            <family val="2"/>
          </rPr>
          <t>Mobile/Email matches a DIFFERENT name in LMS/Main file: 'Komal Chawre'. Kept original name -- please verify manually (may be a shared/parent number).</t>
        </r>
      </text>
    </comment>
    <comment ref="E3779" authorId="0" shapeId="0" xr:uid="{42E732AB-3C89-4CF0-A4EE-2E817FE3FC2D}">
      <text>
        <r>
          <rPr>
            <sz val="10"/>
            <rFont val="Arial"/>
            <family val="2"/>
          </rPr>
          <t>Duplicate Mobile Number also found in rows: [3798, 3907, 3920, 4027]</t>
        </r>
      </text>
    </comment>
    <comment ref="E3780" authorId="0" shapeId="0" xr:uid="{EF848FE0-536D-45D2-9F00-5BF7CAA65D98}">
      <text>
        <r>
          <rPr>
            <sz val="10"/>
            <rFont val="Arial"/>
            <family val="2"/>
          </rPr>
          <t>Duplicate Mobile Number also found in rows: [3875, 4058, 4095, 4256, 4575, 5401, 5424]</t>
        </r>
      </text>
    </comment>
    <comment ref="E3781" authorId="0" shapeId="0" xr:uid="{812031FA-9D29-4499-B99C-65C17192B9A3}">
      <text>
        <r>
          <rPr>
            <sz val="10"/>
            <rFont val="Arial"/>
            <family val="2"/>
          </rPr>
          <t>Duplicate Mobile Number also found in rows: [3336, 3807, 3906, 4188]</t>
        </r>
      </text>
    </comment>
    <comment ref="E3782" authorId="0" shapeId="0" xr:uid="{BFCC1E81-282D-419D-AEDB-E0A23797E6E5}">
      <text>
        <r>
          <rPr>
            <sz val="10"/>
            <rFont val="Arial"/>
            <family val="2"/>
          </rPr>
          <t>Duplicate Mobile Number also found in rows: [3806, 3918, 3998, 4150, 4308, 4466]</t>
        </r>
      </text>
    </comment>
    <comment ref="E3783" authorId="0" shapeId="0" xr:uid="{D0F8BFA9-69EC-43F9-9765-8F9AAA62651B}">
      <text>
        <r>
          <rPr>
            <sz val="10"/>
            <rFont val="Arial"/>
            <family val="2"/>
          </rPr>
          <t>Duplicate Mobile Number also found in rows: [3799, 3804]</t>
        </r>
      </text>
    </comment>
    <comment ref="A3784" authorId="0" shapeId="0" xr:uid="{D5456B80-5208-4A82-9171-FC9686616DA4}">
      <text>
        <r>
          <rPr>
            <sz val="10"/>
            <rFont val="Arial"/>
            <family val="2"/>
          </rPr>
          <t>Mobile/Email matches a DIFFERENT name in LMS/Main file: 'Martin Khora'. Kept original name -- please verify manually (may be a shared/parent number).</t>
        </r>
      </text>
    </comment>
    <comment ref="E3784" authorId="0" shapeId="0" xr:uid="{30DC9524-87EE-4268-B08E-B5AF4E691F03}">
      <text>
        <r>
          <rPr>
            <sz val="10"/>
            <rFont val="Arial"/>
            <family val="2"/>
          </rPr>
          <t>Duplicate Mobile Number also found in rows: [3991]</t>
        </r>
      </text>
    </comment>
    <comment ref="E3786" authorId="0" shapeId="0" xr:uid="{78200301-AFD6-48AC-8F53-1DE02E1A4540}">
      <text>
        <r>
          <rPr>
            <sz val="10"/>
            <rFont val="Arial"/>
            <family val="2"/>
          </rPr>
          <t>Duplicate Mobile Number also found in rows: [3467, 3522, 3564, 3630, 3916]</t>
        </r>
      </text>
    </comment>
    <comment ref="E3787" authorId="0" shapeId="0" xr:uid="{8D53FCEF-2D58-4D67-AAB8-F7D059F75943}">
      <text>
        <r>
          <rPr>
            <sz val="10"/>
            <rFont val="Arial"/>
            <family val="2"/>
          </rPr>
          <t>Duplicate Mobile Number also found in rows: [3438, 3535, 3544, 3622, 3898]</t>
        </r>
      </text>
    </comment>
    <comment ref="E3788" authorId="0" shapeId="0" xr:uid="{D48D127D-39B3-439D-82BF-3B8D510C015F}">
      <text>
        <r>
          <rPr>
            <sz val="10"/>
            <rFont val="Arial"/>
            <family val="2"/>
          </rPr>
          <t>Duplicate Mobile Number also found in rows: [3489, 3555, 3652, 3922, 4075]</t>
        </r>
      </text>
    </comment>
    <comment ref="E3789" authorId="0" shapeId="0" xr:uid="{597F3E04-D9A9-4846-B367-9A5056997AA1}">
      <text>
        <r>
          <rPr>
            <sz val="10"/>
            <rFont val="Arial"/>
            <family val="2"/>
          </rPr>
          <t>Duplicate Mobile Number also found in rows: [3748, 3896, 4019, 4289]</t>
        </r>
      </text>
    </comment>
    <comment ref="E3790" authorId="0" shapeId="0" xr:uid="{4F077473-EA13-492B-BE2B-0FAF9737FD0B}">
      <text>
        <r>
          <rPr>
            <sz val="10"/>
            <rFont val="Arial"/>
            <family val="2"/>
          </rPr>
          <t>Duplicate Mobile Number also found in rows: [3787, 3907, 3920, 4027]</t>
        </r>
      </text>
    </comment>
    <comment ref="E3791" authorId="0" shapeId="0" xr:uid="{04DA2AD4-2EF1-45BD-BA08-4FE5DA76FA73}">
      <text>
        <r>
          <rPr>
            <sz val="10"/>
            <rFont val="Arial"/>
            <family val="2"/>
          </rPr>
          <t>Duplicate Mobile Number also found in rows: [3791, 3804]</t>
        </r>
      </text>
    </comment>
    <comment ref="E3792" authorId="0" shapeId="0" xr:uid="{790BF8AA-12FF-4539-9A6C-10E4E03F4D33}">
      <text>
        <r>
          <rPr>
            <sz val="10"/>
            <rFont val="Arial"/>
            <family val="2"/>
          </rPr>
          <t>Duplicate Mobile Number also found in rows: [3222, 3273, 3391, 3401, 3703, 3725]</t>
        </r>
      </text>
    </comment>
    <comment ref="E3793" authorId="0" shapeId="0" xr:uid="{506A3FFE-61F3-4D92-B7D6-55C8FD403546}">
      <text>
        <r>
          <rPr>
            <sz val="10"/>
            <rFont val="Arial"/>
            <family val="2"/>
          </rPr>
          <t>Duplicate Mobile Number also found in rows: [3123, 3314, 3403, 3549, 3657]</t>
        </r>
      </text>
    </comment>
    <comment ref="A3794" authorId="0" shapeId="0" xr:uid="{0E787276-E933-45C4-8BE5-89B321EAFF8B}">
      <text>
        <r>
          <rPr>
            <sz val="10"/>
            <rFont val="Arial"/>
            <family val="2"/>
          </rPr>
          <t>Mobile/Email matches a DIFFERENT name in LMS/Main file: 'Prashant Soni'. Kept original name -- please verify manually (may be a shared/parent number).</t>
        </r>
      </text>
    </comment>
    <comment ref="E3794" authorId="0" shapeId="0" xr:uid="{BC99890E-3ED8-4196-8E76-24EBFD7D3399}">
      <text>
        <r>
          <rPr>
            <sz val="10"/>
            <rFont val="Arial"/>
            <family val="2"/>
          </rPr>
          <t>Duplicate Mobile Number also found in rows: [1938, 2103, 2163, 2384, 2769, 3574]</t>
        </r>
      </text>
    </comment>
    <comment ref="A3795" authorId="0" shapeId="0" xr:uid="{70E67D22-301B-4565-A71C-4B93D4E182E6}">
      <text>
        <r>
          <rPr>
            <sz val="10"/>
            <rFont val="Arial"/>
            <family val="2"/>
          </rPr>
          <t>Mobile/Email matches a DIFFERENT name in LMS/Main file: 'Bishal Das'. Kept original name -- please verify manually (may be a shared/parent number).</t>
        </r>
      </text>
    </comment>
    <comment ref="E3795" authorId="0" shapeId="0" xr:uid="{7C4CDDC0-AE34-46BC-BBD9-F1E72BC8A908}">
      <text>
        <r>
          <rPr>
            <sz val="10"/>
            <rFont val="Arial"/>
            <family val="2"/>
          </rPr>
          <t>Duplicate Mobile Number also found in rows: [3784, 3826, 4173, 4305]</t>
        </r>
      </text>
    </comment>
    <comment ref="E3796" authorId="0" shapeId="0" xr:uid="{1B5342B8-DA2A-4F62-8BA8-4CFBAC31DB63}">
      <text>
        <r>
          <rPr>
            <sz val="10"/>
            <rFont val="Arial"/>
            <family val="2"/>
          </rPr>
          <t>Duplicate Mobile Number also found in rows: [3791, 3799]</t>
        </r>
      </text>
    </comment>
    <comment ref="E3797" authorId="0" shapeId="0" xr:uid="{6922D92A-DC4B-42D7-AA35-7646E8A08B44}">
      <text>
        <r>
          <rPr>
            <sz val="10"/>
            <rFont val="Arial"/>
            <family val="2"/>
          </rPr>
          <t>Duplicate Mobile Number also found in rows: [3244, 3387, 3515, 3575, 3656]</t>
        </r>
      </text>
    </comment>
    <comment ref="E3798" authorId="0" shapeId="0" xr:uid="{3E56BAC2-A7E1-4149-86A5-5B0B6F51E62C}">
      <text>
        <r>
          <rPr>
            <sz val="10"/>
            <rFont val="Arial"/>
            <family val="2"/>
          </rPr>
          <t>Duplicate Mobile Number also found in rows: [3790, 3918, 3998, 4150, 4308, 4466]</t>
        </r>
      </text>
    </comment>
    <comment ref="E3799" authorId="0" shapeId="0" xr:uid="{20B50448-1D71-4224-9C9E-47BDD332FEB1}">
      <text>
        <r>
          <rPr>
            <sz val="10"/>
            <rFont val="Arial"/>
            <family val="2"/>
          </rPr>
          <t>Duplicate Mobile Number also found in rows: [3336, 3789, 3906, 4188]</t>
        </r>
      </text>
    </comment>
    <comment ref="E3800" authorId="0" shapeId="0" xr:uid="{C803CEAF-BA7E-4073-AF88-29C34F9750E4}">
      <text>
        <r>
          <rPr>
            <sz val="10"/>
            <rFont val="Arial"/>
            <family val="2"/>
          </rPr>
          <t>Duplicate Mobile Number also found in rows: [3783, 3897, 4024, 4155]</t>
        </r>
      </text>
    </comment>
    <comment ref="E3801" authorId="0" shapeId="0" xr:uid="{8C5B2F81-DDDF-4055-BC2D-A460C91D5CF8}">
      <text>
        <r>
          <rPr>
            <sz val="10"/>
            <rFont val="Arial"/>
            <family val="2"/>
          </rPr>
          <t>Duplicate Mobile Number also found in rows: [3291, 3372, 3385, 3455, 3688, 5357, 5522]</t>
        </r>
      </text>
    </comment>
    <comment ref="E3802" authorId="0" shapeId="0" xr:uid="{2F7AD9D8-7F02-49AF-9A09-A6BD7DB3A0ED}">
      <text>
        <r>
          <rPr>
            <sz val="10"/>
            <rFont val="Arial"/>
            <family val="2"/>
          </rPr>
          <t>Duplicate Mobile Number also found in rows: [3815, 3895, 4051]</t>
        </r>
      </text>
    </comment>
    <comment ref="A3803" authorId="0" shapeId="0" xr:uid="{53ABB90D-FB86-4C8D-AFAB-9427B8F8FB9C}">
      <text>
        <r>
          <rPr>
            <sz val="10"/>
            <rFont val="Arial"/>
            <family val="2"/>
          </rPr>
          <t>Mobile/Email matches a DIFFERENT name in LMS/Main file: 'Arup Patra'. Kept original name -- please verify manually (may be a shared/parent number).</t>
        </r>
      </text>
    </comment>
    <comment ref="E3803" authorId="0" shapeId="0" xr:uid="{6E4E126F-01A6-4DB4-A2A8-5DCF0C14EC1C}">
      <text>
        <r>
          <rPr>
            <sz val="10"/>
            <rFont val="Arial"/>
            <family val="2"/>
          </rPr>
          <t>Duplicate Mobile Number also found in rows: [3548, 3664, 3947]</t>
        </r>
      </text>
    </comment>
    <comment ref="E3804" authorId="0" shapeId="0" xr:uid="{BAA18221-FABE-4D9F-9353-B94114F904CB}">
      <text>
        <r>
          <rPr>
            <sz val="10"/>
            <rFont val="Arial"/>
            <family val="2"/>
          </rPr>
          <t>Duplicate Mobile Number also found in rows: [3734, 3756, 3813, 3828]</t>
        </r>
      </text>
    </comment>
    <comment ref="E3805" authorId="0" shapeId="0" xr:uid="{2418AEB5-83BF-4598-B479-17CB724032FE}">
      <text>
        <r>
          <rPr>
            <sz val="10"/>
            <rFont val="Arial"/>
            <family val="2"/>
          </rPr>
          <t>Duplicate Mobile Number also found in rows: [3734, 3756, 3812, 3828]</t>
        </r>
      </text>
    </comment>
    <comment ref="E3807" authorId="0" shapeId="0" xr:uid="{231E8D21-1E6D-4371-B187-65EA31AA5BB7}">
      <text>
        <r>
          <rPr>
            <sz val="10"/>
            <rFont val="Arial"/>
            <family val="2"/>
          </rPr>
          <t>Duplicate Mobile Number also found in rows: [3810, 3895, 4051]</t>
        </r>
      </text>
    </comment>
    <comment ref="E3808" authorId="0" shapeId="0" xr:uid="{FB3497E8-C62F-4A97-A0D5-9EB5FC1A660F}">
      <text>
        <r>
          <rPr>
            <sz val="10"/>
            <rFont val="Arial"/>
            <family val="2"/>
          </rPr>
          <t>Duplicate Mobile Number also found in rows: [3830, 3921, 4034, 4177, 4187]</t>
        </r>
      </text>
    </comment>
    <comment ref="E3809" authorId="0" shapeId="0" xr:uid="{8EA875DE-391B-4328-B32F-4C47DA30879D}">
      <text>
        <r>
          <rPr>
            <sz val="10"/>
            <rFont val="Arial"/>
            <family val="2"/>
          </rPr>
          <t>Duplicate Mobile Number also found in rows: [3512, 3519, 3874, 3879, 4086, 4233, 4351, 5433]</t>
        </r>
      </text>
    </comment>
    <comment ref="E3810" authorId="0" shapeId="0" xr:uid="{1AAE9F81-C75E-429F-94F6-9C8BEC650CA1}">
      <text>
        <r>
          <rPr>
            <sz val="10"/>
            <rFont val="Arial"/>
            <family val="2"/>
          </rPr>
          <t>Duplicate Mobile Number also found in rows: [3844, 3865, 3962, 4076, 4211]</t>
        </r>
      </text>
    </comment>
    <comment ref="E3811" authorId="0" shapeId="0" xr:uid="{B5D3954A-FF1E-46FD-89DE-D9F8AA62E8E2}">
      <text>
        <r>
          <rPr>
            <sz val="10"/>
            <rFont val="Arial"/>
            <family val="2"/>
          </rPr>
          <t>Duplicate Mobile Number also found in rows: [3326, 3470, 3562, 3689, 3944]</t>
        </r>
      </text>
    </comment>
    <comment ref="A3812" authorId="0" shapeId="0" xr:uid="{6B3D4153-4593-4102-8B99-EC3E7C9DA611}">
      <text>
        <r>
          <rPr>
            <sz val="10"/>
            <rFont val="Arial"/>
            <family val="2"/>
          </rPr>
          <t>Mobile/Email matches a DIFFERENT name in LMS/Main file: 'Rajendran Karupaswamy'. Kept original name -- please verify manually (may be a shared/parent number).</t>
        </r>
      </text>
    </comment>
    <comment ref="E3812" authorId="0" shapeId="0" xr:uid="{A7994B60-A8D0-4079-8AA4-991F1D70A06B}">
      <text>
        <r>
          <rPr>
            <sz val="10"/>
            <rFont val="Arial"/>
            <family val="2"/>
          </rPr>
          <t>Duplicate Mobile Number also found in rows: [2981, 3005, 3695, 3961, 4257]</t>
        </r>
      </text>
    </comment>
    <comment ref="E3813" authorId="0" shapeId="0" xr:uid="{32A7E040-5CB2-4A52-A1DE-42D8140A9CD8}">
      <text>
        <r>
          <rPr>
            <sz val="10"/>
            <rFont val="Arial"/>
            <family val="2"/>
          </rPr>
          <t>Duplicate Mobile Number also found in rows: [3421]</t>
        </r>
      </text>
    </comment>
    <comment ref="E3814" authorId="0" shapeId="0" xr:uid="{99F12BF3-E812-4916-8EC8-549F86C2C839}">
      <text>
        <r>
          <rPr>
            <sz val="10"/>
            <rFont val="Arial"/>
            <family val="2"/>
          </rPr>
          <t>Duplicate Mobile Number also found in rows: [3857, 3924, 4088]</t>
        </r>
      </text>
    </comment>
    <comment ref="E3815" authorId="0" shapeId="0" xr:uid="{9ACC47CB-F058-493E-BEB9-956ED5C39005}">
      <text>
        <r>
          <rPr>
            <sz val="10"/>
            <rFont val="Arial"/>
            <family val="2"/>
          </rPr>
          <t>Duplicate Mobile Number also found in rows: [3977, 4078, 4222, 4334]</t>
        </r>
      </text>
    </comment>
    <comment ref="E3816" authorId="0" shapeId="0" xr:uid="{65353DC0-E509-47C3-8FEF-7C6B7B12F9DE}">
      <text>
        <r>
          <rPr>
            <sz val="10"/>
            <rFont val="Arial"/>
            <family val="2"/>
          </rPr>
          <t>Duplicate Mobile Number also found in rows: [2817, 3440, 3494]</t>
        </r>
      </text>
    </comment>
    <comment ref="E3817" authorId="0" shapeId="0" xr:uid="{A6A36CCD-F3A4-41D6-8F5B-0555CC266AC1}">
      <text>
        <r>
          <rPr>
            <sz val="10"/>
            <rFont val="Arial"/>
            <family val="2"/>
          </rPr>
          <t>Duplicate Mobile Number also found in rows: [3537, 3550, 3592, 3684, 3965]</t>
        </r>
      </text>
    </comment>
    <comment ref="A3818" authorId="0" shapeId="0" xr:uid="{DE9D1DD2-7A49-49C7-8050-ABDFEA7A5085}">
      <text>
        <r>
          <rPr>
            <sz val="10"/>
            <rFont val="Arial"/>
            <family val="2"/>
          </rPr>
          <t>Mobile/Email matches a DIFFERENT name in LMS/Main file: 'Bishal Das'. Kept original name -- please verify manually (may be a shared/parent number).</t>
        </r>
      </text>
    </comment>
    <comment ref="E3818" authorId="0" shapeId="0" xr:uid="{1B3B3D3C-63F8-46D8-BF44-11CCFD3AB539}">
      <text>
        <r>
          <rPr>
            <sz val="10"/>
            <rFont val="Arial"/>
            <family val="2"/>
          </rPr>
          <t>Duplicate Mobile Number also found in rows: [3784, 3803, 4173, 4305]</t>
        </r>
      </text>
    </comment>
    <comment ref="E3819" authorId="0" shapeId="0" xr:uid="{5580EDEB-415D-4851-A5E8-E5D40514E031}">
      <text>
        <r>
          <rPr>
            <sz val="10"/>
            <rFont val="Arial"/>
            <family val="2"/>
          </rPr>
          <t>Duplicate Mobile Number also found in rows: [3026, 3066, 3078, 3214, 3317, 3552, 4630]</t>
        </r>
      </text>
    </comment>
    <comment ref="E3820" authorId="0" shapeId="0" xr:uid="{FB77DFA5-908A-4F5B-BF31-5EC8C583F553}">
      <text>
        <r>
          <rPr>
            <sz val="10"/>
            <rFont val="Arial"/>
            <family val="2"/>
          </rPr>
          <t>Duplicate Mobile Number also found in rows: [3734, 3756, 3812, 3813]</t>
        </r>
      </text>
    </comment>
    <comment ref="E3821" authorId="0" shapeId="0" xr:uid="{562A7B4F-F5FB-4855-A5CB-0F871F5D0D87}">
      <text>
        <r>
          <rPr>
            <sz val="10"/>
            <rFont val="Arial"/>
            <family val="2"/>
          </rPr>
          <t>Duplicate Mobile Number also found in rows: [3546, 3566, 3567, 3612, 3697, 3937]</t>
        </r>
      </text>
    </comment>
    <comment ref="E3822" authorId="0" shapeId="0" xr:uid="{C7FA95FF-50C4-4763-8D58-A9B22F282E7D}">
      <text>
        <r>
          <rPr>
            <sz val="10"/>
            <rFont val="Arial"/>
            <family val="2"/>
          </rPr>
          <t>Duplicate Mobile Number also found in rows: [3816, 3921, 4034, 4177, 4187]</t>
        </r>
      </text>
    </comment>
    <comment ref="E3823" authorId="0" shapeId="0" xr:uid="{6A5BDA49-DC2C-41CC-9DBB-A7FBE1DF4E78}">
      <text>
        <r>
          <rPr>
            <sz val="10"/>
            <rFont val="Arial"/>
            <family val="2"/>
          </rPr>
          <t>Duplicate Mobile Number also found in rows: [3466, 3542, 3611, 3687, 4309]</t>
        </r>
      </text>
    </comment>
    <comment ref="E3824" authorId="0" shapeId="0" xr:uid="{42CC9C41-2B97-494D-8C43-CA8983BA4B1D}">
      <text>
        <r>
          <rPr>
            <sz val="10"/>
            <rFont val="Arial"/>
            <family val="2"/>
          </rPr>
          <t>Duplicate Mobile Number also found in rows: [3945, 4133, 4369, 4384]</t>
        </r>
      </text>
    </comment>
    <comment ref="E3825" authorId="0" shapeId="0" xr:uid="{CAF29D24-D540-4F81-BD8F-C309DE123DA0}">
      <text>
        <r>
          <rPr>
            <sz val="10"/>
            <rFont val="Arial"/>
            <family val="2"/>
          </rPr>
          <t>Duplicate Mobile Number also found in rows: [3863]</t>
        </r>
      </text>
    </comment>
    <comment ref="E3826" authorId="0" shapeId="0" xr:uid="{AE7671E9-BCED-4201-976B-214D0E7AA66B}">
      <text>
        <r>
          <rPr>
            <sz val="10"/>
            <rFont val="Arial"/>
            <family val="2"/>
          </rPr>
          <t>Duplicate Mobile Number also found in rows: [3861, 3957, 4073, 4074, 4217]</t>
        </r>
      </text>
    </comment>
    <comment ref="E3827" authorId="0" shapeId="0" xr:uid="{7C378C82-A715-4A04-ADC5-0EDD3851B360}">
      <text>
        <r>
          <rPr>
            <sz val="10"/>
            <rFont val="Arial"/>
            <family val="2"/>
          </rPr>
          <t>Duplicate Mobile Number also found in rows: [3889, 3925, 4174, 4324, 4634]</t>
        </r>
      </text>
    </comment>
    <comment ref="E3828" authorId="0" shapeId="0" xr:uid="{440DE2DA-63E9-4730-90A8-EE75C88163EA}">
      <text>
        <r>
          <rPr>
            <sz val="10"/>
            <rFont val="Arial"/>
            <family val="2"/>
          </rPr>
          <t>Duplicate Mobile Number also found in rows: [3545, 3621, 3671, 3705, 3973, 3999, 4108]</t>
        </r>
      </text>
    </comment>
    <comment ref="E3829" authorId="0" shapeId="0" xr:uid="{F33BA8C3-ED4C-4615-9D50-6FAACBFE6035}">
      <text>
        <r>
          <rPr>
            <sz val="10"/>
            <rFont val="Arial"/>
            <family val="2"/>
          </rPr>
          <t>Duplicate Mobile Number also found in rows: [3736, 3739, 3940, 4203]</t>
        </r>
      </text>
    </comment>
    <comment ref="E3830" authorId="0" shapeId="0" xr:uid="{BB5C60DB-2F88-43D1-8313-9DA6E4A8D597}">
      <text>
        <r>
          <rPr>
            <sz val="10"/>
            <rFont val="Arial"/>
            <family val="2"/>
          </rPr>
          <t>Duplicate Mobile Number also found in rows: [3714, 3746, 3751, 3917, 3966, 3970]</t>
        </r>
      </text>
    </comment>
    <comment ref="A3831" authorId="0" shapeId="0" xr:uid="{2018FC72-1B17-4EF9-A0B0-6ABCD235E6DC}">
      <text>
        <r>
          <rPr>
            <sz val="10"/>
            <rFont val="Arial"/>
            <family val="2"/>
          </rPr>
          <t>Mobile/Email matches a DIFFERENT name in LMS/Main file: 'Partha Behuria'. Kept original name -- please verify manually (may be a shared/parent number).</t>
        </r>
      </text>
    </comment>
    <comment ref="E3831" authorId="0" shapeId="0" xr:uid="{2681C46E-0660-40B7-89F4-47032CB6577F}">
      <text>
        <r>
          <rPr>
            <sz val="10"/>
            <rFont val="Arial"/>
            <family val="2"/>
          </rPr>
          <t>Duplicate Mobile Number also found in rows: [2999, 3158, 3161]</t>
        </r>
      </text>
    </comment>
    <comment ref="A3832" authorId="0" shapeId="0" xr:uid="{F8D5C871-1434-426B-A98D-15AA4A92FE51}">
      <text>
        <r>
          <rPr>
            <sz val="10"/>
            <rFont val="Arial"/>
            <family val="2"/>
          </rPr>
          <t>Mobile/Email matches a DIFFERENT name in LMS/Main file: 'Rakesh Sahoo'. Kept original name -- please verify manually (may be a shared/parent number).</t>
        </r>
      </text>
    </comment>
    <comment ref="E3832" authorId="0" shapeId="0" xr:uid="{A8B4FDE5-5247-47C5-887A-D009AE160D4E}">
      <text>
        <r>
          <rPr>
            <sz val="10"/>
            <rFont val="Arial"/>
            <family val="2"/>
          </rPr>
          <t>Duplicate Mobile Number also found in rows: [3648, 3862, 3981, 4109, 4277]</t>
        </r>
      </text>
    </comment>
    <comment ref="E3833" authorId="0" shapeId="0" xr:uid="{8658001D-E905-4FED-870B-AE03A52B33F7}">
      <text>
        <r>
          <rPr>
            <sz val="10"/>
            <rFont val="Arial"/>
            <family val="2"/>
          </rPr>
          <t>Duplicate Mobile Number also found in rows: [3859, 3938, 3976, 4221]</t>
        </r>
      </text>
    </comment>
    <comment ref="A3834" authorId="0" shapeId="0" xr:uid="{56C3CE8E-2D06-4DE6-8BC6-7B0637EBF31F}">
      <text>
        <r>
          <rPr>
            <sz val="10"/>
            <rFont val="Arial"/>
            <family val="2"/>
          </rPr>
          <t>Mobile/Email matches a DIFFERENT name in LMS/Main file: 'Pradeep Dalei'. Kept original name -- please verify manually (may be a shared/parent number).</t>
        </r>
      </text>
    </comment>
    <comment ref="E3834" authorId="0" shapeId="0" xr:uid="{0D177BAC-B18F-4F3F-9A5D-525F540C3459}">
      <text>
        <r>
          <rPr>
            <sz val="10"/>
            <rFont val="Arial"/>
            <family val="2"/>
          </rPr>
          <t>Duplicate Mobile Number also found in rows: [4156, 4284, 4725]</t>
        </r>
      </text>
    </comment>
    <comment ref="E3836" authorId="0" shapeId="0" xr:uid="{707513F3-5BE8-4D27-BF54-B23EEAD62848}">
      <text>
        <r>
          <rPr>
            <sz val="10"/>
            <rFont val="Arial"/>
            <family val="2"/>
          </rPr>
          <t>Duplicate Mobile Number also found in rows: [3818, 3865, 3962, 4076, 4211]</t>
        </r>
      </text>
    </comment>
    <comment ref="E3837" authorId="0" shapeId="0" xr:uid="{63883449-9EB7-4805-BE81-1C4E3384F665}">
      <text>
        <r>
          <rPr>
            <sz val="10"/>
            <rFont val="Arial"/>
            <family val="2"/>
          </rPr>
          <t>Duplicate Mobile Number also found in rows: [3769, 3872, 3873, 3975, 4435]</t>
        </r>
      </text>
    </comment>
    <comment ref="E3838" authorId="0" shapeId="0" xr:uid="{023A9B6B-96E3-41A5-BBEB-A01478F32BBA}">
      <text>
        <r>
          <rPr>
            <sz val="10"/>
            <rFont val="Arial"/>
            <family val="2"/>
          </rPr>
          <t>Duplicate Mobile Number also found in rows: [3459, 3554, 3627, 3666]</t>
        </r>
      </text>
    </comment>
    <comment ref="E3839" authorId="0" shapeId="0" xr:uid="{6F2B5324-6D2D-4C63-BC45-D7C0A65B8A43}">
      <text>
        <r>
          <rPr>
            <sz val="10"/>
            <rFont val="Arial"/>
            <family val="2"/>
          </rPr>
          <t>Duplicate Mobile Number also found in rows: [3660, 3764, 3964, 4096, 4258]</t>
        </r>
      </text>
    </comment>
    <comment ref="E3840" authorId="0" shapeId="0" xr:uid="{D246368D-2D34-4803-A7E1-C80CECC6505A}">
      <text>
        <r>
          <rPr>
            <sz val="10"/>
            <rFont val="Arial"/>
            <family val="2"/>
          </rPr>
          <t>Duplicate Mobile Number also found in rows: [3277, 3501, 3642, 3711, 4130, 5520]</t>
        </r>
      </text>
    </comment>
    <comment ref="A3841" authorId="0" shapeId="0" xr:uid="{ED6F532C-69C3-4B20-B7D8-00029D3C1397}">
      <text>
        <r>
          <rPr>
            <sz val="10"/>
            <rFont val="Arial"/>
            <family val="2"/>
          </rPr>
          <t>Mobile/Email matches a DIFFERENT name in LMS/Main file: 'Kaustuv Sahu'. Kept original name -- please verify manually (may be a shared/parent number).</t>
        </r>
      </text>
    </comment>
    <comment ref="E3841" authorId="0" shapeId="0" xr:uid="{F36EA2D0-C19F-4C72-9BDD-71CE3C38761B}">
      <text>
        <r>
          <rPr>
            <sz val="10"/>
            <rFont val="Arial"/>
            <family val="2"/>
          </rPr>
          <t>Duplicate Mobile Number also found in rows: [3626, 3960, 4071, 4509]</t>
        </r>
      </text>
    </comment>
    <comment ref="E3842" authorId="0" shapeId="0" xr:uid="{C8350963-86EB-4AAD-8D3A-9C0070F39A7D}">
      <text>
        <r>
          <rPr>
            <sz val="10"/>
            <rFont val="Arial"/>
            <family val="2"/>
          </rPr>
          <t>Duplicate Mobile Number also found in rows: [1766, 3752, 3986]</t>
        </r>
      </text>
    </comment>
    <comment ref="E3843" authorId="0" shapeId="0" xr:uid="{39411D88-4206-4D3C-BA1C-0A10B5A4D3CB}">
      <text>
        <r>
          <rPr>
            <sz val="10"/>
            <rFont val="Arial"/>
            <family val="2"/>
          </rPr>
          <t>Duplicate Mobile Number also found in rows: [3670, 3707, 3708, 3967, 4072, 4140, 4202]</t>
        </r>
      </text>
    </comment>
    <comment ref="A3844" authorId="0" shapeId="0" xr:uid="{0EC6DB4B-C00C-49D6-B4A1-BFACF662A48F}">
      <text>
        <r>
          <rPr>
            <sz val="10"/>
            <rFont val="Arial"/>
            <family val="2"/>
          </rPr>
          <t>Mobile/Email matches a DIFFERENT name in LMS/Main file: 'Tushar Sahoo'. Kept original name -- please verify manually (may be a shared/parent number).</t>
        </r>
      </text>
    </comment>
    <comment ref="E3844" authorId="0" shapeId="0" xr:uid="{391BE216-0178-4757-8D79-F84CB3B35F28}">
      <text>
        <r>
          <rPr>
            <sz val="10"/>
            <rFont val="Arial"/>
            <family val="2"/>
          </rPr>
          <t>Duplicate Mobile Number also found in rows: [3419, 3492, 3569, 3721, 4005]</t>
        </r>
      </text>
    </comment>
    <comment ref="E3845" authorId="0" shapeId="0" xr:uid="{EE4BC1A1-57B5-45A1-9C6D-7A79554F270F}">
      <text>
        <r>
          <rPr>
            <sz val="10"/>
            <rFont val="Arial"/>
            <family val="2"/>
          </rPr>
          <t>Duplicate Mobile Number also found in rows: [3854, 4023, 4272]</t>
        </r>
      </text>
    </comment>
    <comment ref="A3846" authorId="0" shapeId="0" xr:uid="{7D486EB1-CD25-455A-9F6B-F67E58B29F59}">
      <text>
        <r>
          <rPr>
            <sz val="10"/>
            <rFont val="Arial"/>
            <family val="2"/>
          </rPr>
          <t>Mobile/Email matches a DIFFERENT name in LMS/Main file: 'Saishreeta Pattnaik'. Kept original name -- please verify manually (may be a shared/parent number).</t>
        </r>
      </text>
    </comment>
    <comment ref="E3846" authorId="0" shapeId="0" xr:uid="{1B744DB7-8B48-4E76-9891-68C5EED3A6E5}">
      <text>
        <r>
          <rPr>
            <sz val="10"/>
            <rFont val="Arial"/>
            <family val="2"/>
          </rPr>
          <t>Duplicate Mobile Number also found in rows: [3853, 4023, 4272]</t>
        </r>
      </text>
    </comment>
    <comment ref="E3847" authorId="0" shapeId="0" xr:uid="{F4F015E0-1F5A-4E1F-87F4-EAF36EFB4C3A}">
      <text>
        <r>
          <rPr>
            <sz val="10"/>
            <rFont val="Arial"/>
            <family val="2"/>
          </rPr>
          <t>Duplicate Mobile Number also found in rows: [3948, 4009, 4191, 4416, 4536, 4832, 5054]</t>
        </r>
      </text>
    </comment>
    <comment ref="E3848" authorId="0" shapeId="0" xr:uid="{E3558B6D-0200-4147-8BA0-70386A298D9D}">
      <text>
        <r>
          <rPr>
            <sz val="10"/>
            <rFont val="Arial"/>
            <family val="2"/>
          </rPr>
          <t>Duplicate Mobile Number also found in rows: [3943]</t>
        </r>
      </text>
    </comment>
    <comment ref="E3849" authorId="0" shapeId="0" xr:uid="{B1FE1E23-3AE5-4A47-8127-AE344F326816}">
      <text>
        <r>
          <rPr>
            <sz val="10"/>
            <rFont val="Arial"/>
            <family val="2"/>
          </rPr>
          <t>Duplicate Mobile Number also found in rows: [3822, 3924, 4088]</t>
        </r>
      </text>
    </comment>
    <comment ref="A3850" authorId="0" shapeId="0" xr:uid="{807F4C67-1D61-4F04-BCF1-79A5B23C9FF9}">
      <text>
        <r>
          <rPr>
            <sz val="10"/>
            <rFont val="Arial"/>
            <family val="2"/>
          </rPr>
          <t>Mobile/Email matches a DIFFERENT name in LMS/Main file: 'Mohit Naik'. Kept original name -- please verify manually (may be a shared/parent number).</t>
        </r>
      </text>
    </comment>
    <comment ref="E3850" authorId="0" shapeId="0" xr:uid="{7E65C748-5E25-46BF-AD62-D3B83B0D6078}">
      <text>
        <r>
          <rPr>
            <sz val="10"/>
            <rFont val="Arial"/>
            <family val="2"/>
          </rPr>
          <t>Duplicate Mobile Number also found in rows: [3760, 3923, 4055, 4212]</t>
        </r>
      </text>
    </comment>
    <comment ref="E3851" authorId="0" shapeId="0" xr:uid="{EC233739-3ED2-4DEA-A89D-8ABE7DF277CA}">
      <text>
        <r>
          <rPr>
            <sz val="10"/>
            <rFont val="Arial"/>
            <family val="2"/>
          </rPr>
          <t>Duplicate Mobile Number also found in rows: [3841, 3938, 3976, 4221]</t>
        </r>
      </text>
    </comment>
    <comment ref="A3852" authorId="0" shapeId="0" xr:uid="{F9860B4A-DF49-4626-B674-CBEF2D12F755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3852" authorId="0" shapeId="0" xr:uid="{B21A54F2-ADFD-4BCF-AF3E-10BF13FE7E1A}">
      <text>
        <r>
          <rPr>
            <sz val="10"/>
            <rFont val="Arial"/>
            <family val="2"/>
          </rPr>
          <t>Duplicate Mobile Number also found in rows: [3950, 3954, 3963, 4087, 4213, 4336, 4537, 5028]</t>
        </r>
      </text>
    </comment>
    <comment ref="E3853" authorId="0" shapeId="0" xr:uid="{42AB10FB-8974-4E22-93F7-BF610F9EA550}">
      <text>
        <r>
          <rPr>
            <sz val="10"/>
            <rFont val="Arial"/>
            <family val="2"/>
          </rPr>
          <t>Duplicate Mobile Number also found in rows: [3834, 3957, 4073, 4074, 4217]</t>
        </r>
      </text>
    </comment>
    <comment ref="A3854" authorId="0" shapeId="0" xr:uid="{CFE7A106-B9C3-4563-9B9B-8BE57517B51D}">
      <text>
        <r>
          <rPr>
            <sz val="10"/>
            <rFont val="Arial"/>
            <family val="2"/>
          </rPr>
          <t>Mobile/Email matches a DIFFERENT name in LMS/Main file: 'Rakesh Sahoo'. Kept original name -- please verify manually (may be a shared/parent number).</t>
        </r>
      </text>
    </comment>
    <comment ref="E3854" authorId="0" shapeId="0" xr:uid="{5AB46F0B-A1F7-4719-B970-F496884F7AE9}">
      <text>
        <r>
          <rPr>
            <sz val="10"/>
            <rFont val="Arial"/>
            <family val="2"/>
          </rPr>
          <t>Duplicate Mobile Number also found in rows: [3648, 3840, 3981, 4109, 4277]</t>
        </r>
      </text>
    </comment>
    <comment ref="E3855" authorId="0" shapeId="0" xr:uid="{A6C229B3-5C3C-4847-BEBC-634BFF66BD22}">
      <text>
        <r>
          <rPr>
            <sz val="10"/>
            <rFont val="Arial"/>
            <family val="2"/>
          </rPr>
          <t>Duplicate Mobile Number also found in rows: [3833]</t>
        </r>
      </text>
    </comment>
    <comment ref="E3856" authorId="0" shapeId="0" xr:uid="{6342A280-E9E5-4073-914E-D09A3B096BAF}">
      <text>
        <r>
          <rPr>
            <sz val="10"/>
            <rFont val="Arial"/>
            <family val="2"/>
          </rPr>
          <t>Duplicate Mobile Number also found in rows: [3682, 3696, 3741, 3755]</t>
        </r>
      </text>
    </comment>
    <comment ref="E3857" authorId="0" shapeId="0" xr:uid="{D1D67087-F014-49C8-B9CB-2264057614E1}">
      <text>
        <r>
          <rPr>
            <sz val="10"/>
            <rFont val="Arial"/>
            <family val="2"/>
          </rPr>
          <t>Duplicate Mobile Number also found in rows: [3818, 3844, 3962, 4076, 4211]</t>
        </r>
      </text>
    </comment>
    <comment ref="E3858" authorId="0" shapeId="0" xr:uid="{2E5334C9-5C48-4F6B-AB12-630B3C334192}">
      <text>
        <r>
          <rPr>
            <sz val="10"/>
            <rFont val="Arial"/>
            <family val="2"/>
          </rPr>
          <t>Duplicate Mobile Number also found in rows: [3694, 3738, 3740, 3982, 4126, 4247, 4738]</t>
        </r>
      </text>
    </comment>
    <comment ref="E3859" authorId="0" shapeId="0" xr:uid="{9DC2766A-9896-414C-926D-85D81A483B5C}">
      <text>
        <r>
          <rPr>
            <sz val="10"/>
            <rFont val="Arial"/>
            <family val="2"/>
          </rPr>
          <t>Duplicate Mobile Number also found in rows: [3551, 3959, 4042, 4054, 4604, 5556, 5647]</t>
        </r>
      </text>
    </comment>
    <comment ref="E3860" authorId="0" shapeId="0" xr:uid="{56D9D63D-1B1C-41DF-AF78-CDA4BF76BDF4}">
      <text>
        <r>
          <rPr>
            <sz val="10"/>
            <rFont val="Arial"/>
            <family val="2"/>
          </rPr>
          <t>Duplicate Mobile Number also found in rows: [3304, 3469, 3594, 3709, 3900, 3989]</t>
        </r>
      </text>
    </comment>
    <comment ref="A3861" authorId="0" shapeId="0" xr:uid="{F5E2FA7D-AF76-4D0F-85CB-F515D4A94F1E}">
      <text>
        <r>
          <rPr>
            <sz val="10"/>
            <rFont val="Arial"/>
            <family val="2"/>
          </rPr>
          <t>Mobile/Email matches a DIFFERENT name in LMS/Main file: 'Sai Panditray'. Kept original name -- please verify manually (may be a shared/parent number).</t>
        </r>
      </text>
    </comment>
    <comment ref="E3861" authorId="0" shapeId="0" xr:uid="{AE8FAF54-18F1-48DE-8567-F82908F3E546}">
      <text>
        <r>
          <rPr>
            <sz val="10"/>
            <rFont val="Arial"/>
            <family val="2"/>
          </rPr>
          <t>Duplicate Mobile Number also found in rows: [3073, 3150, 3242, 3505]</t>
        </r>
      </text>
    </comment>
    <comment ref="E3862" authorId="0" shapeId="0" xr:uid="{E0C8DAA3-088F-46BA-8317-9947716B2944}">
      <text>
        <r>
          <rPr>
            <sz val="10"/>
            <rFont val="Arial"/>
            <family val="2"/>
          </rPr>
          <t>Duplicate Mobile Number also found in rows: [3681, 4662, 5082, 5370]</t>
        </r>
      </text>
    </comment>
    <comment ref="E3863" authorId="0" shapeId="0" xr:uid="{CF85F7BB-5B8F-4DD1-B4A1-D5EF57FD4FE5}">
      <text>
        <r>
          <rPr>
            <sz val="10"/>
            <rFont val="Arial"/>
            <family val="2"/>
          </rPr>
          <t>Duplicate Mobile Number also found in rows: [3677, 3763, 3983]</t>
        </r>
      </text>
    </comment>
    <comment ref="E3864" authorId="0" shapeId="0" xr:uid="{30D95960-1932-4788-94F2-F893D8FCE538}">
      <text>
        <r>
          <rPr>
            <sz val="10"/>
            <rFont val="Arial"/>
            <family val="2"/>
          </rPr>
          <t>Duplicate Mobile Number also found in rows: [3769, 3845, 3873, 3975, 4435]</t>
        </r>
      </text>
    </comment>
    <comment ref="E3865" authorId="0" shapeId="0" xr:uid="{180C719E-533B-4D77-B82A-7464D5A91F93}">
      <text>
        <r>
          <rPr>
            <sz val="10"/>
            <rFont val="Arial"/>
            <family val="2"/>
          </rPr>
          <t>Duplicate Mobile Number also found in rows: [3769, 3845, 3872, 3975, 4435]</t>
        </r>
      </text>
    </comment>
    <comment ref="E3866" authorId="0" shapeId="0" xr:uid="{D71E6D0D-E95F-4E20-86D4-E3C16464DDE8}">
      <text>
        <r>
          <rPr>
            <sz val="10"/>
            <rFont val="Arial"/>
            <family val="2"/>
          </rPr>
          <t>Duplicate Mobile Number also found in rows: [3512, 3519, 3817, 3879, 4086, 4233, 4351, 5433]</t>
        </r>
      </text>
    </comment>
    <comment ref="E3867" authorId="0" shapeId="0" xr:uid="{D3E36EA0-0C05-470E-9B19-037934C2BAA8}">
      <text>
        <r>
          <rPr>
            <sz val="10"/>
            <rFont val="Arial"/>
            <family val="2"/>
          </rPr>
          <t>Duplicate Mobile Number also found in rows: [3788, 4058, 4095, 4256, 4575, 5401, 5424]</t>
        </r>
      </text>
    </comment>
    <comment ref="E3868" authorId="0" shapeId="0" xr:uid="{BB0DCED1-6865-42CF-B51D-C4A1248D21B1}">
      <text>
        <r>
          <rPr>
            <sz val="10"/>
            <rFont val="Arial"/>
            <family val="2"/>
          </rPr>
          <t>Duplicate Mobile Number also found in rows: [3955, 4085, 4252, 4262, 4362, 4572]</t>
        </r>
      </text>
    </comment>
    <comment ref="E3869" authorId="0" shapeId="0" xr:uid="{7470C27E-E8FC-4619-AD91-AB3CB3053FDE}">
      <text>
        <r>
          <rPr>
            <sz val="10"/>
            <rFont val="Arial"/>
            <family val="2"/>
          </rPr>
          <t>Duplicate Mobile Number also found in rows: [3933, 4021, 4154, 4350, 5136]</t>
        </r>
      </text>
    </comment>
    <comment ref="E3870" authorId="0" shapeId="0" xr:uid="{1FE4D649-99EA-4934-839B-E53AA0006F6C}">
      <text>
        <r>
          <rPr>
            <sz val="10"/>
            <rFont val="Arial"/>
            <family val="2"/>
          </rPr>
          <t>Duplicate Mobile Number also found in rows: [3713, 3744, 3762, 4033, 4040, 4276, 4376, 5121]</t>
        </r>
      </text>
    </comment>
    <comment ref="E3871" authorId="0" shapeId="0" xr:uid="{9E0D0E35-6AC3-4407-B419-B8D19BDE6F9D}">
      <text>
        <r>
          <rPr>
            <sz val="10"/>
            <rFont val="Arial"/>
            <family val="2"/>
          </rPr>
          <t>Duplicate Mobile Number also found in rows: [3512, 3519, 3817, 3874, 4086, 4233, 4351, 5433]</t>
        </r>
      </text>
    </comment>
    <comment ref="E3872" authorId="0" shapeId="0" xr:uid="{F7FA54E3-43E5-4BA9-AB91-8E18AEA9A522}">
      <text>
        <r>
          <rPr>
            <sz val="10"/>
            <rFont val="Arial"/>
            <family val="2"/>
          </rPr>
          <t>Duplicate Mobile Number also found in rows: [3771, 3919, 4057, 4204, 4433, 4476]</t>
        </r>
      </text>
    </comment>
    <comment ref="E3873" authorId="0" shapeId="0" xr:uid="{F7316997-345C-449C-88D0-0AF8CF5CB457}">
      <text>
        <r>
          <rPr>
            <sz val="10"/>
            <rFont val="Arial"/>
            <family val="2"/>
          </rPr>
          <t>Duplicate Mobile Number also found in rows: [3742, 3882, 3914, 4004, 4011, 4131, 4287]</t>
        </r>
      </text>
    </comment>
    <comment ref="A3874" authorId="0" shapeId="0" xr:uid="{7640C84A-3109-4D57-8FC2-253BA4EF0FC7}">
      <text>
        <r>
          <rPr>
            <sz val="10"/>
            <rFont val="Arial"/>
            <family val="2"/>
          </rPr>
          <t>Mobile/Email matches a DIFFERENT name in LMS/Main file: 'Himangi Hanwat'. Kept original name -- please verify manually (may be a shared/parent number).</t>
        </r>
      </text>
    </comment>
    <comment ref="E3874" authorId="0" shapeId="0" xr:uid="{4D4156E3-9462-49D8-8CCC-6AA58FE58A9F}">
      <text>
        <r>
          <rPr>
            <sz val="10"/>
            <rFont val="Arial"/>
            <family val="2"/>
          </rPr>
          <t>Duplicate Mobile Number also found in rows: [3742, 3881, 3914, 4004, 4011, 4131, 4287]</t>
        </r>
      </text>
    </comment>
    <comment ref="E3875" authorId="0" shapeId="0" xr:uid="{577F27FC-8609-4E9B-AE97-825062CEFE14}">
      <text>
        <r>
          <rPr>
            <sz val="10"/>
            <rFont val="Arial"/>
            <family val="2"/>
          </rPr>
          <t>Duplicate Mobile Number also found in rows: [3935, 4060, 4206]</t>
        </r>
      </text>
    </comment>
    <comment ref="E3876" authorId="0" shapeId="0" xr:uid="{B64EC190-B367-407C-95DC-4E73259B1150}">
      <text>
        <r>
          <rPr>
            <sz val="10"/>
            <rFont val="Arial"/>
            <family val="2"/>
          </rPr>
          <t>Duplicate Mobile Number also found in rows: [3909, 4010, 4134, 4390, 4573]</t>
        </r>
      </text>
    </comment>
    <comment ref="E3877" authorId="0" shapeId="0" xr:uid="{7A4BA664-9A60-4874-A0DC-1EB82AA55BB9}">
      <text>
        <r>
          <rPr>
            <sz val="10"/>
            <rFont val="Arial"/>
            <family val="2"/>
          </rPr>
          <t>Duplicate Mobile Number also found in rows: [3936, 3939, 4035]</t>
        </r>
      </text>
    </comment>
    <comment ref="E3878" authorId="0" shapeId="0" xr:uid="{9C04EEF3-4C8C-4A4D-8B15-CC3CD9098E3B}">
      <text>
        <r>
          <rPr>
            <sz val="10"/>
            <rFont val="Arial"/>
            <family val="2"/>
          </rPr>
          <t>Duplicate Mobile Number also found in rows: [3908, 4002, 4153]</t>
        </r>
      </text>
    </comment>
    <comment ref="E3879" authorId="0" shapeId="0" xr:uid="{43D7705A-B97A-4310-A48C-D650C0B8B07B}">
      <text>
        <r>
          <rPr>
            <sz val="10"/>
            <rFont val="Arial"/>
            <family val="2"/>
          </rPr>
          <t>Duplicate Mobile Number also found in rows: [3615, 3662, 3774, 4007]</t>
        </r>
      </text>
    </comment>
    <comment ref="A3880" authorId="0" shapeId="0" xr:uid="{9CB9BD8B-B9B8-4898-96EB-E21881DC9F4F}">
      <text>
        <r>
          <rPr>
            <sz val="10"/>
            <rFont val="Arial"/>
            <family val="2"/>
          </rPr>
          <t>Mobile/Email matches a DIFFERENT name in LMS/Main file: 'Guruji Sahoo'. Kept original name -- please verify manually (may be a shared/parent number).</t>
        </r>
      </text>
    </comment>
    <comment ref="E3880" authorId="0" shapeId="0" xr:uid="{125E2F46-C363-45BE-92F3-EE57D3B9C38E}">
      <text>
        <r>
          <rPr>
            <sz val="10"/>
            <rFont val="Arial"/>
            <family val="2"/>
          </rPr>
          <t>Duplicate Mobile Number also found in rows: [3420, 3495, 3570, 3722, 4149]</t>
        </r>
      </text>
    </comment>
    <comment ref="E3881" authorId="0" shapeId="0" xr:uid="{1825B166-4018-430C-89FA-658D46C717B0}">
      <text>
        <r>
          <rPr>
            <sz val="10"/>
            <rFont val="Arial"/>
            <family val="2"/>
          </rPr>
          <t>Duplicate Mobile Number also found in rows: [3835, 3925, 4174, 4324, 4634]</t>
        </r>
      </text>
    </comment>
    <comment ref="E3882" authorId="0" shapeId="0" xr:uid="{EE5C215A-C357-4DC5-A6A8-C4AF2E1C10F8}">
      <text>
        <r>
          <rPr>
            <sz val="10"/>
            <rFont val="Arial"/>
            <family val="2"/>
          </rPr>
          <t>Duplicate Mobile Number also found in rows: [3905, 4003, 4139]</t>
        </r>
      </text>
    </comment>
    <comment ref="A3883" authorId="0" shapeId="0" xr:uid="{CE3402D8-09E4-4355-AF5F-59C846BB82FF}">
      <text>
        <r>
          <rPr>
            <sz val="10"/>
            <rFont val="Arial"/>
            <family val="2"/>
          </rPr>
          <t>Mobile/Email matches a DIFFERENT name in LMS/Main file: 'Suraj Pradhan'. Kept original name -- please verify manually (may be a shared/parent number).</t>
        </r>
      </text>
    </comment>
    <comment ref="E3883" authorId="0" shapeId="0" xr:uid="{38E50A83-4B4E-46E0-9474-B6B70A8CCCF5}">
      <text>
        <r>
          <rPr>
            <sz val="10"/>
            <rFont val="Arial"/>
            <family val="2"/>
          </rPr>
          <t>Duplicate Mobile Number also found in rows: [3949]</t>
        </r>
      </text>
    </comment>
    <comment ref="E3884" authorId="0" shapeId="0" xr:uid="{B7664F1E-E92F-4A04-95B5-7F8A2D9DB43F}">
      <text>
        <r>
          <rPr>
            <sz val="10"/>
            <rFont val="Arial"/>
            <family val="2"/>
          </rPr>
          <t>Duplicate Mobile Number also found in rows: [3911]</t>
        </r>
      </text>
    </comment>
    <comment ref="E3885" authorId="0" shapeId="0" xr:uid="{2BECDA58-F6C2-49A3-9A48-FD4EA87B4D85}">
      <text>
        <r>
          <rPr>
            <sz val="10"/>
            <rFont val="Arial"/>
            <family val="2"/>
          </rPr>
          <t>Duplicate Mobile Number also found in rows: [3302, 3376, 3487, 3584, 3768, 4118]</t>
        </r>
      </text>
    </comment>
    <comment ref="E3886" authorId="0" shapeId="0" xr:uid="{418661FE-5B32-4BBC-B039-6AD7DFBA99C0}">
      <text>
        <r>
          <rPr>
            <sz val="10"/>
            <rFont val="Arial"/>
            <family val="2"/>
          </rPr>
          <t>Duplicate Mobile Number also found in rows: [4008, 4175, 4278]</t>
        </r>
      </text>
    </comment>
    <comment ref="E3887" authorId="0" shapeId="0" xr:uid="{0F3B53AA-9818-40EC-99E7-C4FB60F4209A}">
      <text>
        <r>
          <rPr>
            <sz val="10"/>
            <rFont val="Arial"/>
            <family val="2"/>
          </rPr>
          <t>Duplicate Mobile Number also found in rows: [3810, 3815, 4051]</t>
        </r>
      </text>
    </comment>
    <comment ref="E3888" authorId="0" shapeId="0" xr:uid="{A9EBAA58-1E6A-4542-84C8-00ED901DD0BE}">
      <text>
        <r>
          <rPr>
            <sz val="10"/>
            <rFont val="Arial"/>
            <family val="2"/>
          </rPr>
          <t>Duplicate Mobile Number also found in rows: [3748, 3797, 4019, 4289]</t>
        </r>
      </text>
    </comment>
    <comment ref="E3889" authorId="0" shapeId="0" xr:uid="{7C487266-E852-4C4E-AC9D-D2E4A755B48A}">
      <text>
        <r>
          <rPr>
            <sz val="10"/>
            <rFont val="Arial"/>
            <family val="2"/>
          </rPr>
          <t>Duplicate Mobile Number also found in rows: [3783, 3808, 4024, 4155]</t>
        </r>
      </text>
    </comment>
    <comment ref="E3890" authorId="0" shapeId="0" xr:uid="{E0050A13-0CBA-496B-8373-0D5ABCED255A}">
      <text>
        <r>
          <rPr>
            <sz val="10"/>
            <rFont val="Arial"/>
            <family val="2"/>
          </rPr>
          <t>Duplicate Mobile Number also found in rows: [3438, 3535, 3544, 3622, 3795]</t>
        </r>
      </text>
    </comment>
    <comment ref="E3891" authorId="0" shapeId="0" xr:uid="{90A54A5E-0C1D-4620-A806-5DF671974CB2}">
      <text>
        <r>
          <rPr>
            <sz val="10"/>
            <rFont val="Arial"/>
            <family val="2"/>
          </rPr>
          <t>Duplicate Mobile Number also found in rows: [3468, 3530, 3638, 3772]</t>
        </r>
      </text>
    </comment>
    <comment ref="E3892" authorId="0" shapeId="0" xr:uid="{A555ACFD-A7D9-40BB-AF26-6C1303DCC951}">
      <text>
        <r>
          <rPr>
            <sz val="10"/>
            <rFont val="Arial"/>
            <family val="2"/>
          </rPr>
          <t>Duplicate Mobile Number also found in rows: [3304, 3469, 3594, 3709, 3868, 3989]</t>
        </r>
      </text>
    </comment>
    <comment ref="E3893" authorId="0" shapeId="0" xr:uid="{2A56BCF9-19EA-4532-B4ED-9DCA67680714}">
      <text>
        <r>
          <rPr>
            <sz val="10"/>
            <rFont val="Arial"/>
            <family val="2"/>
          </rPr>
          <t>Duplicate Mobile Number also found in rows: [3610, 3632, 3635]</t>
        </r>
      </text>
    </comment>
    <comment ref="E3894" authorId="0" shapeId="0" xr:uid="{191E48D5-4BAD-475A-81F7-3E68596184F2}">
      <text>
        <r>
          <rPr>
            <sz val="10"/>
            <rFont val="Arial"/>
            <family val="2"/>
          </rPr>
          <t>Duplicate Mobile Number also found in rows: [3603, 3654, 3781, 5242]</t>
        </r>
      </text>
    </comment>
    <comment ref="E3895" authorId="0" shapeId="0" xr:uid="{E5DBC0BF-AA32-4FFC-9BB4-D462269C4AFA}">
      <text>
        <r>
          <rPr>
            <sz val="10"/>
            <rFont val="Arial"/>
            <family val="2"/>
          </rPr>
          <t>Duplicate Mobile Number also found in rows: [3588, 3655, 3766, 4022]</t>
        </r>
      </text>
    </comment>
    <comment ref="E3896" authorId="0" shapeId="0" xr:uid="{3DCA1DBA-BBFE-4DE6-A643-33E303F718E1}">
      <text>
        <r>
          <rPr>
            <sz val="10"/>
            <rFont val="Arial"/>
            <family val="2"/>
          </rPr>
          <t>Duplicate Mobile Number also found in rows: [3558, 3628, 3773, 4020, 4263]</t>
        </r>
      </text>
    </comment>
    <comment ref="E3897" authorId="0" shapeId="0" xr:uid="{78A529EA-9599-4A9A-9852-DD8E96F63361}">
      <text>
        <r>
          <rPr>
            <sz val="10"/>
            <rFont val="Arial"/>
            <family val="2"/>
          </rPr>
          <t>Duplicate Mobile Number also found in rows: [3890, 4003, 4139]</t>
        </r>
      </text>
    </comment>
    <comment ref="E3898" authorId="0" shapeId="0" xr:uid="{8E720908-5F24-4FC6-B5F5-449EC0627A70}">
      <text>
        <r>
          <rPr>
            <sz val="10"/>
            <rFont val="Arial"/>
            <family val="2"/>
          </rPr>
          <t>Duplicate Mobile Number also found in rows: [3336, 3789, 3807, 4188]</t>
        </r>
      </text>
    </comment>
    <comment ref="E3899" authorId="0" shapeId="0" xr:uid="{3DCD28DE-9758-4F25-8499-C8B2D98162E5}">
      <text>
        <r>
          <rPr>
            <sz val="10"/>
            <rFont val="Arial"/>
            <family val="2"/>
          </rPr>
          <t>Duplicate Mobile Number also found in rows: [3787, 3798, 3920, 4027]</t>
        </r>
      </text>
    </comment>
    <comment ref="A3900" authorId="0" shapeId="0" xr:uid="{3589B09B-0C1C-41FF-8F6F-BF32A4354EA7}">
      <text>
        <r>
          <rPr>
            <sz val="10"/>
            <rFont val="Arial"/>
            <family val="2"/>
          </rPr>
          <t>Mobile/Email matches a DIFFERENT name in LMS/Main file: 'Ankita Sahoo'. Kept original name -- please verify manually (may be a shared/parent number).</t>
        </r>
      </text>
    </comment>
    <comment ref="E3900" authorId="0" shapeId="0" xr:uid="{BD0E86A5-4FD4-4395-B3AE-E0C6C5674A28}">
      <text>
        <r>
          <rPr>
            <sz val="10"/>
            <rFont val="Arial"/>
            <family val="2"/>
          </rPr>
          <t>Duplicate Mobile Number also found in rows: [3886, 4002, 4153]</t>
        </r>
      </text>
    </comment>
    <comment ref="E3901" authorId="0" shapeId="0" xr:uid="{5C010DBB-E369-400C-97A2-CBA6DEE777E4}">
      <text>
        <r>
          <rPr>
            <sz val="10"/>
            <rFont val="Arial"/>
            <family val="2"/>
          </rPr>
          <t>Duplicate Mobile Number also found in rows: [3884, 4010, 4134, 4390, 4573]</t>
        </r>
      </text>
    </comment>
    <comment ref="A3902" authorId="0" shapeId="0" xr:uid="{21357A3F-7D34-4103-9AF6-B4F2ABEC2EBF}">
      <text>
        <r>
          <rPr>
            <sz val="10"/>
            <rFont val="Arial"/>
            <family val="2"/>
          </rPr>
          <t>Mobile/Email matches a DIFFERENT name in LMS/Main file: 'Subhalaxmi Pradhan'. Kept original name -- please verify manually (may be a shared/parent number).</t>
        </r>
      </text>
    </comment>
    <comment ref="E3902" authorId="0" shapeId="0" xr:uid="{EB9941A6-9D4C-48AD-9651-51D7AE5C68DF}">
      <text>
        <r>
          <rPr>
            <sz val="10"/>
            <rFont val="Arial"/>
            <family val="2"/>
          </rPr>
          <t>Duplicate Mobile Number also found in rows: [3780, 4281]</t>
        </r>
      </text>
    </comment>
    <comment ref="E3903" authorId="0" shapeId="0" xr:uid="{7934CCB4-F381-4054-9648-7751A1CBF694}">
      <text>
        <r>
          <rPr>
            <sz val="10"/>
            <rFont val="Arial"/>
            <family val="2"/>
          </rPr>
          <t>Duplicate Mobile Number also found in rows: [3892]</t>
        </r>
      </text>
    </comment>
    <comment ref="E3904" authorId="0" shapeId="0" xr:uid="{2F59700C-D890-4B92-B077-C4F0D2136530}">
      <text>
        <r>
          <rPr>
            <sz val="10"/>
            <rFont val="Arial"/>
            <family val="2"/>
          </rPr>
          <t>Duplicate Mobile Number also found in rows: [3990]</t>
        </r>
      </text>
    </comment>
    <comment ref="E3905" authorId="0" shapeId="0" xr:uid="{D66E719B-5552-416A-910E-C6A57C08325D}">
      <text>
        <r>
          <rPr>
            <sz val="10"/>
            <rFont val="Arial"/>
            <family val="2"/>
          </rPr>
          <t>Duplicate Mobile Number also found in rows: [3139, 3227, 3232, 3483, 3565, 3779, 4029]</t>
        </r>
      </text>
    </comment>
    <comment ref="A3906" authorId="0" shapeId="0" xr:uid="{79DD1626-CE1D-4F39-A4CA-3469A4DAA601}">
      <text>
        <r>
          <rPr>
            <sz val="10"/>
            <rFont val="Arial"/>
            <family val="2"/>
          </rPr>
          <t>Mobile/Email matches a DIFFERENT name in LMS/Main file: 'Himangi Hanwat'. Kept original name -- please verify manually (may be a shared/parent number).</t>
        </r>
      </text>
    </comment>
    <comment ref="E3906" authorId="0" shapeId="0" xr:uid="{C26FCF16-5164-41D4-B395-E276AF57728A}">
      <text>
        <r>
          <rPr>
            <sz val="10"/>
            <rFont val="Arial"/>
            <family val="2"/>
          </rPr>
          <t>Duplicate Mobile Number also found in rows: [3742, 3881, 3882, 4004, 4011, 4131, 4287]</t>
        </r>
      </text>
    </comment>
    <comment ref="E3907" authorId="0" shapeId="0" xr:uid="{31B3E056-CCF9-4372-80F2-EFD7910C3AAD}">
      <text>
        <r>
          <rPr>
            <sz val="10"/>
            <rFont val="Arial"/>
            <family val="2"/>
          </rPr>
          <t>Duplicate Mobile Number also found in rows: [3758, 3782, 4039, 4189, 5161]</t>
        </r>
      </text>
    </comment>
    <comment ref="E3908" authorId="0" shapeId="0" xr:uid="{5AFA3881-3745-4E5B-90A9-CBFC324B42B0}">
      <text>
        <r>
          <rPr>
            <sz val="10"/>
            <rFont val="Arial"/>
            <family val="2"/>
          </rPr>
          <t>Duplicate Mobile Number also found in rows: [3467, 3522, 3564, 3630, 3794]</t>
        </r>
      </text>
    </comment>
    <comment ref="E3909" authorId="0" shapeId="0" xr:uid="{52CC3AE7-9065-4557-80A2-35314253D1DC}">
      <text>
        <r>
          <rPr>
            <sz val="10"/>
            <rFont val="Arial"/>
            <family val="2"/>
          </rPr>
          <t>Duplicate Mobile Number also found in rows: [3714, 3746, 3751, 3838, 3966, 3970]</t>
        </r>
      </text>
    </comment>
    <comment ref="E3910" authorId="0" shapeId="0" xr:uid="{3BB30472-5286-442F-9AD7-18634DEBA381}">
      <text>
        <r>
          <rPr>
            <sz val="10"/>
            <rFont val="Arial"/>
            <family val="2"/>
          </rPr>
          <t>Duplicate Mobile Number also found in rows: [3790, 3806, 3998, 4150, 4308, 4466]</t>
        </r>
      </text>
    </comment>
    <comment ref="E3911" authorId="0" shapeId="0" xr:uid="{16F9B680-9FA9-42A9-968B-EB1114278E3A}">
      <text>
        <r>
          <rPr>
            <sz val="10"/>
            <rFont val="Arial"/>
            <family val="2"/>
          </rPr>
          <t>Duplicate Mobile Number also found in rows: [3771, 3880, 4057, 4204, 4433, 4476]</t>
        </r>
      </text>
    </comment>
    <comment ref="E3912" authorId="0" shapeId="0" xr:uid="{876EF7E7-4310-407C-A599-57EC6D487DBA}">
      <text>
        <r>
          <rPr>
            <sz val="10"/>
            <rFont val="Arial"/>
            <family val="2"/>
          </rPr>
          <t>Duplicate Mobile Number also found in rows: [3787, 3798, 3907, 4027]</t>
        </r>
      </text>
    </comment>
    <comment ref="E3913" authorId="0" shapeId="0" xr:uid="{5572AADF-102D-4733-8091-0CE9CC3FBCC4}">
      <text>
        <r>
          <rPr>
            <sz val="10"/>
            <rFont val="Arial"/>
            <family val="2"/>
          </rPr>
          <t>Duplicate Mobile Number also found in rows: [3816, 3830, 4034, 4177, 4187]</t>
        </r>
      </text>
    </comment>
    <comment ref="E3914" authorId="0" shapeId="0" xr:uid="{5A2FC979-AC69-4F46-ACA3-D4C1C8F76F23}">
      <text>
        <r>
          <rPr>
            <sz val="10"/>
            <rFont val="Arial"/>
            <family val="2"/>
          </rPr>
          <t>Duplicate Mobile Number also found in rows: [3489, 3555, 3652, 3796, 4075]</t>
        </r>
      </text>
    </comment>
    <comment ref="A3915" authorId="0" shapeId="0" xr:uid="{B586ECAE-7D9C-4833-A3C1-7850F193A4D9}">
      <text>
        <r>
          <rPr>
            <sz val="10"/>
            <rFont val="Arial"/>
            <family val="2"/>
          </rPr>
          <t>Mobile/Email matches a DIFFERENT name in LMS/Main file: 'Mohit Naik'. Kept original name -- please verify manually (may be a shared/parent number).</t>
        </r>
      </text>
    </comment>
    <comment ref="E3915" authorId="0" shapeId="0" xr:uid="{6F1902AF-12B6-47AD-AF51-ED7C71C39EC0}">
      <text>
        <r>
          <rPr>
            <sz val="10"/>
            <rFont val="Arial"/>
            <family val="2"/>
          </rPr>
          <t>Duplicate Mobile Number also found in rows: [3760, 3858, 4055, 4212]</t>
        </r>
      </text>
    </comment>
    <comment ref="E3916" authorId="0" shapeId="0" xr:uid="{517B18A4-870C-4F00-8E7B-54BFC5022F48}">
      <text>
        <r>
          <rPr>
            <sz val="10"/>
            <rFont val="Arial"/>
            <family val="2"/>
          </rPr>
          <t>Duplicate Mobile Number also found in rows: [3822, 3857, 4088]</t>
        </r>
      </text>
    </comment>
    <comment ref="E3917" authorId="0" shapeId="0" xr:uid="{401E24CA-CCD7-48CD-A419-DD2BB3090F2C}">
      <text>
        <r>
          <rPr>
            <sz val="10"/>
            <rFont val="Arial"/>
            <family val="2"/>
          </rPr>
          <t>Duplicate Mobile Number also found in rows: [3835, 3889, 4174, 4324, 4634]</t>
        </r>
      </text>
    </comment>
    <comment ref="E3918" authorId="0" shapeId="0" xr:uid="{1EB2256B-A0D3-49DF-B586-455E28ACFF1D}">
      <text>
        <r>
          <rPr>
            <sz val="10"/>
            <rFont val="Arial"/>
            <family val="2"/>
          </rPr>
          <t>Duplicate Mobile Number also found in rows: [3969, 4077, 4209]</t>
        </r>
      </text>
    </comment>
    <comment ref="E3919" authorId="0" shapeId="0" xr:uid="{5ACF30CC-9AC6-4429-BF70-149A37C8A087}">
      <text>
        <r>
          <rPr>
            <sz val="10"/>
            <rFont val="Arial"/>
            <family val="2"/>
          </rPr>
          <t>Duplicate Mobile Number also found in rows: [3987, 4084, 4251]</t>
        </r>
      </text>
    </comment>
    <comment ref="A3920" authorId="0" shapeId="0" xr:uid="{03DDEF75-3F9C-4DDE-BBAC-B259219D606B}">
      <text>
        <r>
          <rPr>
            <sz val="10"/>
            <rFont val="Arial"/>
            <family val="2"/>
          </rPr>
          <t>Mobile/Email matches a DIFFERENT name in LMS/Main file: 'Soumya Pradhan'. Kept original name -- please verify manually (may be a shared/parent number).</t>
        </r>
      </text>
    </comment>
    <comment ref="E3920" authorId="0" shapeId="0" xr:uid="{A5A0AC9E-7E49-4122-9D13-3BEDAEC6E441}">
      <text>
        <r>
          <rPr>
            <sz val="10"/>
            <rFont val="Arial"/>
            <family val="2"/>
          </rPr>
          <t>Duplicate Mobile Number also found in rows: [3992, 4146, 4512, 5182]</t>
        </r>
      </text>
    </comment>
    <comment ref="A3921" authorId="0" shapeId="0" xr:uid="{257CF603-1E30-4BDB-B88E-3C3ADAFD3F56}">
      <text>
        <r>
          <rPr>
            <sz val="10"/>
            <rFont val="Arial"/>
            <family val="2"/>
          </rPr>
          <t>Mobile/Email matches a DIFFERENT name in LMS/Main file: 'Gopal Patro'. Kept original name -- please verify manually (may be a shared/parent number).</t>
        </r>
      </text>
    </comment>
    <comment ref="E3921" authorId="0" shapeId="0" xr:uid="{D7B9A5C1-4C0D-40BC-9260-FECD8DD62E5F}">
      <text>
        <r>
          <rPr>
            <sz val="10"/>
            <rFont val="Arial"/>
            <family val="2"/>
          </rPr>
          <t>Duplicate Mobile Number also found in rows: [3968, 4070, 4219, 4341]</t>
        </r>
      </text>
    </comment>
    <comment ref="E3923" authorId="0" shapeId="0" xr:uid="{C2A925BF-E507-4539-8FF7-9CD7D6650CA6}">
      <text>
        <r>
          <rPr>
            <sz val="10"/>
            <rFont val="Arial"/>
            <family val="2"/>
          </rPr>
          <t>Duplicate Mobile Number also found in rows: [3978, 4064]</t>
        </r>
      </text>
    </comment>
    <comment ref="A3924" authorId="0" shapeId="0" xr:uid="{EFF5E1B6-54AB-41B9-B5A6-2CCB0C7D1A5C}">
      <text>
        <r>
          <rPr>
            <sz val="10"/>
            <rFont val="Arial"/>
            <family val="2"/>
          </rPr>
          <t>Mobile/Email matches a DIFFERENT name in LMS/Main file: 'Soumya Nayak'. Kept original name -- please verify manually (may be a shared/parent number).</t>
        </r>
      </text>
    </comment>
    <comment ref="E3924" authorId="0" shapeId="0" xr:uid="{2B73448B-759D-405B-A725-08B855B1698C}">
      <text>
        <r>
          <rPr>
            <sz val="10"/>
            <rFont val="Arial"/>
            <family val="2"/>
          </rPr>
          <t>Duplicate Mobile Number also found in rows: [3547, 3674, 4558]</t>
        </r>
      </text>
    </comment>
    <comment ref="E3925" authorId="0" shapeId="0" xr:uid="{C84B6758-9EFC-4769-A880-2281A20E1B2C}">
      <text>
        <r>
          <rPr>
            <sz val="10"/>
            <rFont val="Arial"/>
            <family val="2"/>
          </rPr>
          <t>Duplicate Mobile Number also found in rows: [3877, 4021, 4154, 4350, 5136]</t>
        </r>
      </text>
    </comment>
    <comment ref="E3926" authorId="0" shapeId="0" xr:uid="{5C3410B1-17A0-469A-A793-30F5C22299D9}">
      <text>
        <r>
          <rPr>
            <sz val="10"/>
            <rFont val="Arial"/>
            <family val="2"/>
          </rPr>
          <t>Duplicate Mobile Number also found in rows: [3015, 3020, 3147, 3282, 3465, 3946]</t>
        </r>
      </text>
    </comment>
    <comment ref="E3927" authorId="0" shapeId="0" xr:uid="{54BDDC1D-795B-40BB-9ACB-05E5B2290370}">
      <text>
        <r>
          <rPr>
            <sz val="10"/>
            <rFont val="Arial"/>
            <family val="2"/>
          </rPr>
          <t>Duplicate Mobile Number also found in rows: [3883, 4060, 4206]</t>
        </r>
      </text>
    </comment>
    <comment ref="E3928" authorId="0" shapeId="0" xr:uid="{4A1A161D-5172-4EE3-A522-1E443693D030}">
      <text>
        <r>
          <rPr>
            <sz val="10"/>
            <rFont val="Arial"/>
            <family val="2"/>
          </rPr>
          <t>Duplicate Mobile Number also found in rows: [3885, 3939, 4035]</t>
        </r>
      </text>
    </comment>
    <comment ref="E3929" authorId="0" shapeId="0" xr:uid="{6444DFC2-67CD-46FD-BFBD-1B3E74701050}">
      <text>
        <r>
          <rPr>
            <sz val="10"/>
            <rFont val="Arial"/>
            <family val="2"/>
          </rPr>
          <t>Duplicate Mobile Number also found in rows: [3546, 3566, 3567, 3612, 3697, 3829]</t>
        </r>
      </text>
    </comment>
    <comment ref="E3930" authorId="0" shapeId="0" xr:uid="{28C69B70-B6D5-4E0F-8394-5DA6525624E5}">
      <text>
        <r>
          <rPr>
            <sz val="10"/>
            <rFont val="Arial"/>
            <family val="2"/>
          </rPr>
          <t>Duplicate Mobile Number also found in rows: [3841, 3859, 3976, 4221]</t>
        </r>
      </text>
    </comment>
    <comment ref="E3931" authorId="0" shapeId="0" xr:uid="{D28CB855-DB5A-4225-A7C4-C5F4F0568553}">
      <text>
        <r>
          <rPr>
            <sz val="10"/>
            <rFont val="Arial"/>
            <family val="2"/>
          </rPr>
          <t>Duplicate Mobile Number also found in rows: [3885, 3936, 4035]</t>
        </r>
      </text>
    </comment>
    <comment ref="E3932" authorId="0" shapeId="0" xr:uid="{4D5D211B-E8E2-431C-A953-0E5EBB1F5A79}">
      <text>
        <r>
          <rPr>
            <sz val="10"/>
            <rFont val="Arial"/>
            <family val="2"/>
          </rPr>
          <t>Duplicate Mobile Number also found in rows: [3736, 3739, 3837, 4203]</t>
        </r>
      </text>
    </comment>
    <comment ref="E3933" authorId="0" shapeId="0" xr:uid="{A83410C7-55EA-4C1B-B9E0-7AEDED552D89}">
      <text>
        <r>
          <rPr>
            <sz val="10"/>
            <rFont val="Arial"/>
            <family val="2"/>
          </rPr>
          <t>Duplicate Mobile Number also found in rows: [3647, 4306]</t>
        </r>
      </text>
    </comment>
    <comment ref="E3934" authorId="0" shapeId="0" xr:uid="{EEFB29C9-D1E7-4EA0-AF8A-31564E49326C}">
      <text>
        <r>
          <rPr>
            <sz val="10"/>
            <rFont val="Arial"/>
            <family val="2"/>
          </rPr>
          <t>Duplicate Mobile Number also found in rows: [3997, 4117, 4242, 4383]</t>
        </r>
      </text>
    </comment>
    <comment ref="E3935" authorId="0" shapeId="0" xr:uid="{99E5E009-7171-4882-A60A-16EC6002A9EB}">
      <text>
        <r>
          <rPr>
            <sz val="10"/>
            <rFont val="Arial"/>
            <family val="2"/>
          </rPr>
          <t>Duplicate Mobile Number also found in rows: [3856]</t>
        </r>
      </text>
    </comment>
    <comment ref="E3936" authorId="0" shapeId="0" xr:uid="{D70946F2-E1B4-4DF2-918D-49696F634E72}">
      <text>
        <r>
          <rPr>
            <sz val="10"/>
            <rFont val="Arial"/>
            <family val="2"/>
          </rPr>
          <t>Duplicate Mobile Number also found in rows: [3326, 3470, 3562, 3689, 3819]</t>
        </r>
      </text>
    </comment>
    <comment ref="E3937" authorId="0" shapeId="0" xr:uid="{F0959C37-7570-477C-B173-B24DEB80340A}">
      <text>
        <r>
          <rPr>
            <sz val="10"/>
            <rFont val="Arial"/>
            <family val="2"/>
          </rPr>
          <t>Duplicate Mobile Number also found in rows: [3832, 4133, 4369, 4384]</t>
        </r>
      </text>
    </comment>
    <comment ref="E3938" authorId="0" shapeId="0" xr:uid="{743C187E-06D9-403D-8DC7-17016BFF0947}">
      <text>
        <r>
          <rPr>
            <sz val="10"/>
            <rFont val="Arial"/>
            <family val="2"/>
          </rPr>
          <t>Duplicate Mobile Number also found in rows: [3015, 3020, 3147, 3282, 3465, 3934]</t>
        </r>
      </text>
    </comment>
    <comment ref="A3939" authorId="0" shapeId="0" xr:uid="{82E357F5-E8B9-4FCF-9806-CB8EDA9F62F1}">
      <text>
        <r>
          <rPr>
            <sz val="10"/>
            <rFont val="Arial"/>
            <family val="2"/>
          </rPr>
          <t>Mobile/Email matches a DIFFERENT name in LMS/Main file: 'Arup Patra'. Kept original name -- please verify manually (may be a shared/parent number).</t>
        </r>
      </text>
    </comment>
    <comment ref="E3939" authorId="0" shapeId="0" xr:uid="{44EA8CF8-C401-4537-810C-A472853FFC09}">
      <text>
        <r>
          <rPr>
            <sz val="10"/>
            <rFont val="Arial"/>
            <family val="2"/>
          </rPr>
          <t>Duplicate Mobile Number also found in rows: [3548, 3664, 3811]</t>
        </r>
      </text>
    </comment>
    <comment ref="E3940" authorId="0" shapeId="0" xr:uid="{8523CF1D-1E5D-44F3-8F6A-F20EE333DA81}">
      <text>
        <r>
          <rPr>
            <sz val="10"/>
            <rFont val="Arial"/>
            <family val="2"/>
          </rPr>
          <t>Duplicate Mobile Number also found in rows: [3855, 4009, 4191, 4416, 4536, 4832, 5054]</t>
        </r>
      </text>
    </comment>
    <comment ref="A3941" authorId="0" shapeId="0" xr:uid="{D39A3B3A-E4F7-44FA-A636-9B581DA9BE4D}">
      <text>
        <r>
          <rPr>
            <sz val="10"/>
            <rFont val="Arial"/>
            <family val="2"/>
          </rPr>
          <t>Mobile/Email matches a DIFFERENT name in LMS/Main file: 'Suraj Pradhan'. Kept original name -- please verify manually (may be a shared/parent number).</t>
        </r>
      </text>
    </comment>
    <comment ref="E3941" authorId="0" shapeId="0" xr:uid="{DE12A4AE-4930-4BC3-AF19-4684969CAB64}">
      <text>
        <r>
          <rPr>
            <sz val="10"/>
            <rFont val="Arial"/>
            <family val="2"/>
          </rPr>
          <t>Duplicate Mobile Number also found in rows: [3891]</t>
        </r>
      </text>
    </comment>
    <comment ref="A3942" authorId="0" shapeId="0" xr:uid="{04E06222-E0E2-44D2-A2D2-FE2560A67811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3942" authorId="0" shapeId="0" xr:uid="{71533EB5-B8C3-4514-970E-6F7FA77B6D86}">
      <text>
        <r>
          <rPr>
            <sz val="10"/>
            <rFont val="Arial"/>
            <family val="2"/>
          </rPr>
          <t>Duplicate Mobile Number also found in rows: [3860, 3954, 3963, 4087, 4213, 4336, 4537, 5028]</t>
        </r>
      </text>
    </comment>
    <comment ref="A3943" authorId="0" shapeId="0" xr:uid="{C5886951-22BB-4FEB-9970-236B7324EC3D}">
      <text>
        <r>
          <rPr>
            <sz val="10"/>
            <rFont val="Arial"/>
            <family val="2"/>
          </rPr>
          <t>Mobile/Email matches a DIFFERENT name in LMS/Main file: 'V Venkata Bhardwaj'. Kept original name -- please verify manually (may be a shared/parent number).</t>
        </r>
      </text>
    </comment>
    <comment ref="E3943" authorId="0" shapeId="0" xr:uid="{4C70FA27-C7F7-476E-9618-9B7C1150C8B5}">
      <text>
        <r>
          <rPr>
            <sz val="10"/>
            <rFont val="Arial"/>
            <family val="2"/>
          </rPr>
          <t>Duplicate Mobile Number also found in rows: [3988, 4028]</t>
        </r>
      </text>
    </comment>
    <comment ref="E3944" authorId="0" shapeId="0" xr:uid="{C7D392B8-95CA-43C7-BA45-005BDD6B2E02}">
      <text>
        <r>
          <rPr>
            <sz val="10"/>
            <rFont val="Arial"/>
            <family val="2"/>
          </rPr>
          <t>Duplicate Mobile Number also found in rows: [3996, 4097, 4237]</t>
        </r>
      </text>
    </comment>
    <comment ref="A3946" authorId="0" shapeId="0" xr:uid="{013660D3-ED6D-4A44-A192-1AAC5C1B424A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3946" authorId="0" shapeId="0" xr:uid="{75058EFE-C7AD-48D6-8DB6-A9FBA80ACF27}">
      <text>
        <r>
          <rPr>
            <sz val="10"/>
            <rFont val="Arial"/>
            <family val="2"/>
          </rPr>
          <t>Duplicate Mobile Number also found in rows: [3860, 3950, 3963, 4087, 4213, 4336, 4537, 5028]</t>
        </r>
      </text>
    </comment>
    <comment ref="E3947" authorId="0" shapeId="0" xr:uid="{DDA5A4A6-BBC2-4065-9694-910F97A19878}">
      <text>
        <r>
          <rPr>
            <sz val="10"/>
            <rFont val="Arial"/>
            <family val="2"/>
          </rPr>
          <t>Duplicate Mobile Number also found in rows: [3876, 4085, 4252, 4262, 4362, 4572]</t>
        </r>
      </text>
    </comment>
    <comment ref="A3948" authorId="0" shapeId="0" xr:uid="{31F8415B-CAFE-4127-AE45-117C55B5AD7C}">
      <text>
        <r>
          <rPr>
            <sz val="10"/>
            <rFont val="Arial"/>
            <family val="2"/>
          </rPr>
          <t>Mobile/Email matches a DIFFERENT name in LMS/Main file: 'G Kumar'. Kept original name -- please verify manually (may be a shared/parent number).</t>
        </r>
      </text>
    </comment>
    <comment ref="E3948" authorId="0" shapeId="0" xr:uid="{F3B68815-1BB8-45A0-AAA5-138A27B5BE24}">
      <text>
        <r>
          <rPr>
            <sz val="10"/>
            <rFont val="Arial"/>
            <family val="2"/>
          </rPr>
          <t>Duplicate Mobile Number also found in rows: [4063, 4216]</t>
        </r>
      </text>
    </comment>
    <comment ref="E3949" authorId="0" shapeId="0" xr:uid="{AC30BC13-7472-451D-A16E-350D6F2B1784}">
      <text>
        <r>
          <rPr>
            <sz val="10"/>
            <rFont val="Arial"/>
            <family val="2"/>
          </rPr>
          <t>Duplicate Mobile Number also found in rows: [3834, 3861, 4073, 4074, 4217]</t>
        </r>
      </text>
    </comment>
    <comment ref="A3950" authorId="0" shapeId="0" xr:uid="{9AF5641F-C745-4C01-87F6-2387E7CDAF01}">
      <text>
        <r>
          <rPr>
            <sz val="10"/>
            <rFont val="Arial"/>
            <family val="2"/>
          </rPr>
          <t>Mobile/Email matches a DIFFERENT name in LMS/Main file: 'Smruti Rekha Behera'. Kept original name -- please verify manually (may be a shared/parent number).</t>
        </r>
      </text>
    </comment>
    <comment ref="E3950" authorId="0" shapeId="0" xr:uid="{7ED14275-72A0-4340-9D6E-18F889D2DE79}">
      <text>
        <r>
          <rPr>
            <sz val="10"/>
            <rFont val="Arial"/>
            <family val="2"/>
          </rPr>
          <t>Duplicate Mobile Number also found in rows: [4083]</t>
        </r>
      </text>
    </comment>
    <comment ref="E3951" authorId="0" shapeId="0" xr:uid="{6653D998-F59A-469C-B259-5B304F66E3E3}">
      <text>
        <r>
          <rPr>
            <sz val="10"/>
            <rFont val="Arial"/>
            <family val="2"/>
          </rPr>
          <t>Duplicate Mobile Number also found in rows: [3551, 3867, 4042, 4054, 4604, 5556, 5647]</t>
        </r>
      </text>
    </comment>
    <comment ref="A3952" authorId="0" shapeId="0" xr:uid="{A1CDF1F8-B9C5-4211-8D9A-5B40AA8AEEA5}">
      <text>
        <r>
          <rPr>
            <sz val="10"/>
            <rFont val="Arial"/>
            <family val="2"/>
          </rPr>
          <t>Mobile/Email matches a DIFFERENT name in LMS/Main file: 'Kaustuv Sahu'. Kept original name -- please verify manually (may be a shared/parent number).</t>
        </r>
      </text>
    </comment>
    <comment ref="E3952" authorId="0" shapeId="0" xr:uid="{30BA8877-DD08-4A2A-A353-14F247BB5524}">
      <text>
        <r>
          <rPr>
            <sz val="10"/>
            <rFont val="Arial"/>
            <family val="2"/>
          </rPr>
          <t>Duplicate Mobile Number also found in rows: [3626, 3849, 4071, 4509]</t>
        </r>
      </text>
    </comment>
    <comment ref="A3953" authorId="0" shapeId="0" xr:uid="{0034215D-D839-4333-9D0C-817EBCD44323}">
      <text>
        <r>
          <rPr>
            <sz val="10"/>
            <rFont val="Arial"/>
            <family val="2"/>
          </rPr>
          <t>Mobile/Email matches a DIFFERENT name in LMS/Main file: 'Rajendran Karupaswamy'. Kept original name -- please verify manually (may be a shared/parent number).</t>
        </r>
      </text>
    </comment>
    <comment ref="E3953" authorId="0" shapeId="0" xr:uid="{447619DA-8366-4197-9867-10FF41B0E18E}">
      <text>
        <r>
          <rPr>
            <sz val="10"/>
            <rFont val="Arial"/>
            <family val="2"/>
          </rPr>
          <t>Duplicate Mobile Number also found in rows: [2981, 3005, 3695, 3820, 4257]</t>
        </r>
      </text>
    </comment>
    <comment ref="E3954" authorId="0" shapeId="0" xr:uid="{1E7A8075-A60A-47EF-A8A3-2D5E4CA31B5B}">
      <text>
        <r>
          <rPr>
            <sz val="10"/>
            <rFont val="Arial"/>
            <family val="2"/>
          </rPr>
          <t>Duplicate Mobile Number also found in rows: [3818, 3844, 3865, 4076, 4211]</t>
        </r>
      </text>
    </comment>
    <comment ref="A3955" authorId="0" shapeId="0" xr:uid="{52F45935-C78F-4577-B19F-4DFC5A16754D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3955" authorId="0" shapeId="0" xr:uid="{23932DEA-29F3-4FC6-9C68-F54F0B15EBAD}">
      <text>
        <r>
          <rPr>
            <sz val="10"/>
            <rFont val="Arial"/>
            <family val="2"/>
          </rPr>
          <t>Duplicate Mobile Number also found in rows: [3860, 3950, 3954, 4087, 4213, 4336, 4537, 5028]</t>
        </r>
      </text>
    </comment>
    <comment ref="E3956" authorId="0" shapeId="0" xr:uid="{E8B4C75F-170A-416F-A234-EA0EFD075F7A}">
      <text>
        <r>
          <rPr>
            <sz val="10"/>
            <rFont val="Arial"/>
            <family val="2"/>
          </rPr>
          <t>Duplicate Mobile Number also found in rows: [3660, 3764, 3847, 4096, 4258]</t>
        </r>
      </text>
    </comment>
    <comment ref="E3957" authorId="0" shapeId="0" xr:uid="{860255F5-9C91-4E79-818D-F4B405F052DA}">
      <text>
        <r>
          <rPr>
            <sz val="10"/>
            <rFont val="Arial"/>
            <family val="2"/>
          </rPr>
          <t>Duplicate Mobile Number also found in rows: [3537, 3550, 3592, 3684, 3825]</t>
        </r>
      </text>
    </comment>
    <comment ref="E3958" authorId="0" shapeId="0" xr:uid="{676CB4D8-5754-45C1-BA62-8AB4B88623D4}">
      <text>
        <r>
          <rPr>
            <sz val="10"/>
            <rFont val="Arial"/>
            <family val="2"/>
          </rPr>
          <t>Duplicate Mobile Number also found in rows: [3714, 3746, 3751, 3838, 3917, 3970]</t>
        </r>
      </text>
    </comment>
    <comment ref="E3959" authorId="0" shapeId="0" xr:uid="{85FA44D4-3F7C-4A21-A393-A5AAF14FB695}">
      <text>
        <r>
          <rPr>
            <sz val="10"/>
            <rFont val="Arial"/>
            <family val="2"/>
          </rPr>
          <t>Duplicate Mobile Number also found in rows: [3670, 3707, 3708, 3851, 4072, 4140, 4202]</t>
        </r>
      </text>
    </comment>
    <comment ref="A3960" authorId="0" shapeId="0" xr:uid="{E73E5555-C51F-48BA-BF63-4EE1E71920EF}">
      <text>
        <r>
          <rPr>
            <sz val="10"/>
            <rFont val="Arial"/>
            <family val="2"/>
          </rPr>
          <t>Mobile/Email matches a DIFFERENT name in LMS/Main file: 'Gopal Patro'. Kept original name -- please verify manually (may be a shared/parent number).</t>
        </r>
      </text>
    </comment>
    <comment ref="E3960" authorId="0" shapeId="0" xr:uid="{44C7C738-AAC7-44FE-92C4-DB198D068D7F}">
      <text>
        <r>
          <rPr>
            <sz val="10"/>
            <rFont val="Arial"/>
            <family val="2"/>
          </rPr>
          <t>Duplicate Mobile Number also found in rows: [3929, 4070, 4219, 4341]</t>
        </r>
      </text>
    </comment>
    <comment ref="E3961" authorId="0" shapeId="0" xr:uid="{6FF28E35-AF85-4BA3-9DD0-7C6073D304A6}">
      <text>
        <r>
          <rPr>
            <sz val="10"/>
            <rFont val="Arial"/>
            <family val="2"/>
          </rPr>
          <t>Duplicate Mobile Number also found in rows: [3926, 4077, 4209]</t>
        </r>
      </text>
    </comment>
    <comment ref="E3962" authorId="0" shapeId="0" xr:uid="{36C6BA93-F5C8-4B59-9E74-89CEA18D1D55}">
      <text>
        <r>
          <rPr>
            <sz val="10"/>
            <rFont val="Arial"/>
            <family val="2"/>
          </rPr>
          <t>Duplicate Mobile Number also found in rows: [3714, 3746, 3751, 3838, 3917, 3966]</t>
        </r>
      </text>
    </comment>
    <comment ref="E3963" authorId="0" shapeId="0" xr:uid="{F201A51C-26FA-4FE0-8F9F-025E9D93E8DA}">
      <text>
        <r>
          <rPr>
            <sz val="10"/>
            <rFont val="Arial"/>
            <family val="2"/>
          </rPr>
          <t>Duplicate Mobile Number also found in rows: [4036, 4062, 4151, 4279, 4415, 4911]</t>
        </r>
      </text>
    </comment>
    <comment ref="E3964" authorId="0" shapeId="0" xr:uid="{188655EF-D472-47C4-B051-A326CE07668D}">
      <text>
        <r>
          <rPr>
            <sz val="10"/>
            <rFont val="Arial"/>
            <family val="2"/>
          </rPr>
          <t>Duplicate Mobile Number also found in rows: [4181, 4312, 4407]</t>
        </r>
      </text>
    </comment>
    <comment ref="E3965" authorId="0" shapeId="0" xr:uid="{9B8CD2AF-33ED-4F6A-9722-7D825D528AB6}">
      <text>
        <r>
          <rPr>
            <sz val="10"/>
            <rFont val="Arial"/>
            <family val="2"/>
          </rPr>
          <t>Duplicate Mobile Number also found in rows: [3545, 3621, 3671, 3705, 3836, 3999, 4108]</t>
        </r>
      </text>
    </comment>
    <comment ref="E3966" authorId="0" shapeId="0" xr:uid="{E7A11A43-254B-4448-B1F6-86193CF0FA2C}">
      <text>
        <r>
          <rPr>
            <sz val="10"/>
            <rFont val="Arial"/>
            <family val="2"/>
          </rPr>
          <t>Duplicate Mobile Number also found in rows: [3425, 3573, 3623, 3672, 4115]</t>
        </r>
      </text>
    </comment>
    <comment ref="E3967" authorId="0" shapeId="0" xr:uid="{7EA6AB61-0552-4301-B0D1-1C0F6489F479}">
      <text>
        <r>
          <rPr>
            <sz val="10"/>
            <rFont val="Arial"/>
            <family val="2"/>
          </rPr>
          <t>Duplicate Mobile Number also found in rows: [3769, 3845, 3872, 3873, 4435]</t>
        </r>
      </text>
    </comment>
    <comment ref="E3968" authorId="0" shapeId="0" xr:uid="{C8C48006-808C-4F73-B348-4BBDC8F868FB}">
      <text>
        <r>
          <rPr>
            <sz val="10"/>
            <rFont val="Arial"/>
            <family val="2"/>
          </rPr>
          <t>Duplicate Mobile Number also found in rows: [3841, 3859, 3938, 4221]</t>
        </r>
      </text>
    </comment>
    <comment ref="E3969" authorId="0" shapeId="0" xr:uid="{A63D1D61-C8C6-4525-A5AA-0B377E4A25FC}">
      <text>
        <r>
          <rPr>
            <sz val="10"/>
            <rFont val="Arial"/>
            <family val="2"/>
          </rPr>
          <t>Duplicate Mobile Number also found in rows: [3823, 4078, 4222, 4334]</t>
        </r>
      </text>
    </comment>
    <comment ref="E3970" authorId="0" shapeId="0" xr:uid="{FB496FE1-6613-4F33-A1FA-B759F2CF6FB4}">
      <text>
        <r>
          <rPr>
            <sz val="10"/>
            <rFont val="Arial"/>
            <family val="2"/>
          </rPr>
          <t>Duplicate Mobile Number also found in rows: [3931, 4064]</t>
        </r>
      </text>
    </comment>
    <comment ref="A3971" authorId="0" shapeId="0" xr:uid="{3F1FA638-AA90-471F-83C8-A9A51802EDCA}">
      <text>
        <r>
          <rPr>
            <sz val="10"/>
            <rFont val="Arial"/>
            <family val="2"/>
          </rPr>
          <t>Mobile/Email matches a DIFFERENT name in LMS/Main file: 'Subhankit Pattanayak'. Kept original name -- please verify manually (may be a shared/parent number).</t>
        </r>
      </text>
    </comment>
    <comment ref="E3971" authorId="0" shapeId="0" xr:uid="{697011C3-86B4-4F7F-B11E-A6284B97E5B1}">
      <text>
        <r>
          <rPr>
            <sz val="10"/>
            <rFont val="Arial"/>
            <family val="2"/>
          </rPr>
          <t>Duplicate Mobile Number also found in rows: [4148]</t>
        </r>
      </text>
    </comment>
    <comment ref="A3972" authorId="0" shapeId="0" xr:uid="{3A857C38-32E8-4CB2-803A-978A964484F7}">
      <text>
        <r>
          <rPr>
            <sz val="10"/>
            <rFont val="Arial"/>
            <family val="2"/>
          </rPr>
          <t>Mobile/Email matches a DIFFERENT name in LMS/Main file: 'Ashish Sahu'. Kept original name -- please verify manually (may be a shared/parent number).</t>
        </r>
      </text>
    </comment>
    <comment ref="E3972" authorId="0" shapeId="0" xr:uid="{066BCF27-C74B-4C9C-A826-7813DA6B353C}">
      <text>
        <r>
          <rPr>
            <sz val="10"/>
            <rFont val="Arial"/>
            <family val="2"/>
          </rPr>
          <t>Duplicate Mobile Number also found in rows: [2968, 3051, 3053, 3250, 3262, 3368, 3441]</t>
        </r>
      </text>
    </comment>
    <comment ref="A3973" authorId="0" shapeId="0" xr:uid="{A573D81D-6CBE-473C-A151-1B4E060001CF}">
      <text>
        <r>
          <rPr>
            <sz val="10"/>
            <rFont val="Arial"/>
            <family val="2"/>
          </rPr>
          <t>Mobile/Email matches a DIFFERENT name in LMS/Main file: 'Rakesh Sahoo'. Kept original name -- please verify manually (may be a shared/parent number).</t>
        </r>
      </text>
    </comment>
    <comment ref="E3973" authorId="0" shapeId="0" xr:uid="{628A7EEB-0F04-4660-B16C-D0738AD9D339}">
      <text>
        <r>
          <rPr>
            <sz val="10"/>
            <rFont val="Arial"/>
            <family val="2"/>
          </rPr>
          <t>Duplicate Mobile Number also found in rows: [3648, 3840, 3862, 4109, 4277]</t>
        </r>
      </text>
    </comment>
    <comment ref="E3974" authorId="0" shapeId="0" xr:uid="{2AF26E18-99A7-4284-AAAF-AED1276A3EB3}">
      <text>
        <r>
          <rPr>
            <sz val="10"/>
            <rFont val="Arial"/>
            <family val="2"/>
          </rPr>
          <t>Duplicate Mobile Number also found in rows: [3694, 3738, 3740, 3866, 4126, 4247, 4738]</t>
        </r>
      </text>
    </comment>
    <comment ref="E3975" authorId="0" shapeId="0" xr:uid="{8BCB9636-66FC-43DE-B728-FC7A8BA5E137}">
      <text>
        <r>
          <rPr>
            <sz val="10"/>
            <rFont val="Arial"/>
            <family val="2"/>
          </rPr>
          <t>Duplicate Mobile Number also found in rows: [3677, 3763, 3871]</t>
        </r>
      </text>
    </comment>
    <comment ref="A3976" authorId="0" shapeId="0" xr:uid="{2186242E-CFC1-49AD-9332-224B6A4A3FAD}">
      <text>
        <r>
          <rPr>
            <sz val="10"/>
            <rFont val="Arial"/>
            <family val="2"/>
          </rPr>
          <t>Mobile/Email matches a DIFFERENT name in LMS/Main file: 'Gopinath Chennaiyan'. Kept original name -- please verify manually (may be a shared/parent number).</t>
        </r>
      </text>
    </comment>
    <comment ref="E3976" authorId="0" shapeId="0" xr:uid="{51615E2B-B184-419C-AD62-40E76E9A1F2E}">
      <text>
        <r>
          <rPr>
            <sz val="10"/>
            <rFont val="Arial"/>
            <family val="2"/>
          </rPr>
          <t>Duplicate Mobile Number also found in rows: [2701, 2760, 2765, 5398, 5422, 5670]</t>
        </r>
      </text>
    </comment>
    <comment ref="A3977" authorId="0" shapeId="0" xr:uid="{D0F4EF7D-095E-4D98-9953-D691DE71B9F6}">
      <text>
        <r>
          <rPr>
            <sz val="10"/>
            <rFont val="Arial"/>
            <family val="2"/>
          </rPr>
          <t>Mobile/Email matches a DIFFERENT name in LMS/Main file: 'Malaya Bhunya'. Kept original name -- please verify manually (may be a shared/parent number).</t>
        </r>
      </text>
    </comment>
    <comment ref="E3977" authorId="0" shapeId="0" xr:uid="{740F715D-0DE3-42A1-8613-54FE223554EE}">
      <text>
        <r>
          <rPr>
            <sz val="10"/>
            <rFont val="Arial"/>
            <family val="2"/>
          </rPr>
          <t>Duplicate Mobile Number also found in rows: [3418, 3490, 3568, 3720]</t>
        </r>
      </text>
    </comment>
    <comment ref="E3978" authorId="0" shapeId="0" xr:uid="{CF54F017-B981-4AA9-9ECE-E94D2977EADE}">
      <text>
        <r>
          <rPr>
            <sz val="10"/>
            <rFont val="Arial"/>
            <family val="2"/>
          </rPr>
          <t>Duplicate Mobile Number also found in rows: [1766, 3752, 3850]</t>
        </r>
      </text>
    </comment>
    <comment ref="E3979" authorId="0" shapeId="0" xr:uid="{CB5CEFCA-2C40-4244-99F1-E372CB37D825}">
      <text>
        <r>
          <rPr>
            <sz val="10"/>
            <rFont val="Arial"/>
            <family val="2"/>
          </rPr>
          <t>Duplicate Mobile Number also found in rows: [3927, 4084, 4251]</t>
        </r>
      </text>
    </comment>
    <comment ref="A3980" authorId="0" shapeId="0" xr:uid="{957D4806-B9CF-4940-AEDA-580419102CED}">
      <text>
        <r>
          <rPr>
            <sz val="10"/>
            <rFont val="Arial"/>
            <family val="2"/>
          </rPr>
          <t>Mobile/Email matches a DIFFERENT name in LMS/Main file: 'V Venkata Bhardwaj'. Kept original name -- please verify manually (may be a shared/parent number).</t>
        </r>
      </text>
    </comment>
    <comment ref="E3980" authorId="0" shapeId="0" xr:uid="{AA6C0D44-B0A8-4AE4-A633-68BA65FF6546}">
      <text>
        <r>
          <rPr>
            <sz val="10"/>
            <rFont val="Arial"/>
            <family val="2"/>
          </rPr>
          <t>Duplicate Mobile Number also found in rows: [3951, 4028]</t>
        </r>
      </text>
    </comment>
    <comment ref="E3981" authorId="0" shapeId="0" xr:uid="{A19EC307-F45D-4A28-A6F9-FBBA855DE39E}">
      <text>
        <r>
          <rPr>
            <sz val="10"/>
            <rFont val="Arial"/>
            <family val="2"/>
          </rPr>
          <t>Duplicate Mobile Number also found in rows: [3304, 3469, 3594, 3709, 3868, 3900]</t>
        </r>
      </text>
    </comment>
    <comment ref="E3982" authorId="0" shapeId="0" xr:uid="{4529DFCE-5798-45C4-BDBF-9785F80FC2F5}">
      <text>
        <r>
          <rPr>
            <sz val="10"/>
            <rFont val="Arial"/>
            <family val="2"/>
          </rPr>
          <t>Duplicate Mobile Number also found in rows: [3912]</t>
        </r>
      </text>
    </comment>
    <comment ref="A3983" authorId="0" shapeId="0" xr:uid="{FFBEA1FB-60B4-44BC-8A79-132C6145D9B8}">
      <text>
        <r>
          <rPr>
            <sz val="10"/>
            <rFont val="Arial"/>
            <family val="2"/>
          </rPr>
          <t>Mobile/Email matches a DIFFERENT name in LMS/Main file: 'Martin Khora'. Kept original name -- please verify manually (may be a shared/parent number).</t>
        </r>
      </text>
    </comment>
    <comment ref="E3983" authorId="0" shapeId="0" xr:uid="{D927298A-016F-4D92-AA5F-A9B269DA4811}">
      <text>
        <r>
          <rPr>
            <sz val="10"/>
            <rFont val="Arial"/>
            <family val="2"/>
          </rPr>
          <t>Duplicate Mobile Number also found in rows: [3792]</t>
        </r>
      </text>
    </comment>
    <comment ref="A3984" authorId="0" shapeId="0" xr:uid="{6E8DAE39-DE33-40E9-BDFF-DF5450056FBA}">
      <text>
        <r>
          <rPr>
            <sz val="10"/>
            <rFont val="Arial"/>
            <family val="2"/>
          </rPr>
          <t>Mobile/Email matches a DIFFERENT name in LMS/Main file: 'Soumya Pradhan'. Kept original name -- please verify manually (may be a shared/parent number).</t>
        </r>
      </text>
    </comment>
    <comment ref="E3984" authorId="0" shapeId="0" xr:uid="{67DDCA84-8E33-4074-BA64-AB90A4BC4137}">
      <text>
        <r>
          <rPr>
            <sz val="10"/>
            <rFont val="Arial"/>
            <family val="2"/>
          </rPr>
          <t>Duplicate Mobile Number also found in rows: [3928, 4146, 4512, 5182]</t>
        </r>
      </text>
    </comment>
    <comment ref="E3985" authorId="0" shapeId="0" xr:uid="{FA249E86-211A-442E-B251-C5CFAE74C9FB}">
      <text>
        <r>
          <rPr>
            <sz val="10"/>
            <rFont val="Arial"/>
            <family val="2"/>
          </rPr>
          <t>Duplicate Mobile Number also found in rows: [4014, 4059, 4136]</t>
        </r>
      </text>
    </comment>
    <comment ref="A3986" authorId="0" shapeId="0" xr:uid="{7A7D7D50-FBD1-4990-B6D4-3FA80C8C720E}">
      <text>
        <r>
          <rPr>
            <sz val="10"/>
            <rFont val="Arial"/>
            <family val="2"/>
          </rPr>
          <t>Mobile/Email matches a DIFFERENT name in LMS/Main file: 'Pritam Panda'. Kept original name -- please verify manually (may be a shared/parent number).</t>
        </r>
      </text>
    </comment>
    <comment ref="E3986" authorId="0" shapeId="0" xr:uid="{43B39590-34ED-4F02-B0A9-DAEC8394DB21}">
      <text>
        <r>
          <rPr>
            <sz val="10"/>
            <rFont val="Arial"/>
            <family val="2"/>
          </rPr>
          <t>Duplicate Mobile Number also found in rows: [4015, 4053, 4176, 4280, 4493, 5218]</t>
        </r>
      </text>
    </comment>
    <comment ref="E3987" authorId="0" shapeId="0" xr:uid="{4004917A-0FCB-4DD7-AD24-385229122700}">
      <text>
        <r>
          <rPr>
            <sz val="10"/>
            <rFont val="Arial"/>
            <family val="2"/>
          </rPr>
          <t>Duplicate Mobile Number also found in rows: [4333]</t>
        </r>
      </text>
    </comment>
    <comment ref="E3988" authorId="0" shapeId="0" xr:uid="{245F322F-8857-4913-801C-AE4368707AF8}">
      <text>
        <r>
          <rPr>
            <sz val="10"/>
            <rFont val="Arial"/>
            <family val="2"/>
          </rPr>
          <t>Duplicate Mobile Number also found in rows: [3952, 4097, 4237]</t>
        </r>
      </text>
    </comment>
    <comment ref="E3989" authorId="0" shapeId="0" xr:uid="{DB826874-0DB5-4DC3-81E5-49E162227F02}">
      <text>
        <r>
          <rPr>
            <sz val="10"/>
            <rFont val="Arial"/>
            <family val="2"/>
          </rPr>
          <t>Duplicate Mobile Number also found in rows: [3942, 4117, 4242, 4383]</t>
        </r>
      </text>
    </comment>
    <comment ref="E3990" authorId="0" shapeId="0" xr:uid="{102404A2-AFE8-4C96-9715-22AA499A33EC}">
      <text>
        <r>
          <rPr>
            <sz val="10"/>
            <rFont val="Arial"/>
            <family val="2"/>
          </rPr>
          <t>Duplicate Mobile Number also found in rows: [3790, 3806, 3918, 4150, 4308, 4466]</t>
        </r>
      </text>
    </comment>
    <comment ref="E3991" authorId="0" shapeId="0" xr:uid="{78043461-6158-418E-9065-8981BA3D6A17}">
      <text>
        <r>
          <rPr>
            <sz val="10"/>
            <rFont val="Arial"/>
            <family val="2"/>
          </rPr>
          <t>Duplicate Mobile Number also found in rows: [3545, 3621, 3671, 3705, 3836, 3973, 4108]</t>
        </r>
      </text>
    </comment>
    <comment ref="E3992" authorId="0" shapeId="0" xr:uid="{BEB6E142-F1CE-4349-B1E2-966654B4D874}">
      <text>
        <r>
          <rPr>
            <sz val="10"/>
            <rFont val="Arial"/>
            <family val="2"/>
          </rPr>
          <t>Duplicate Mobile Number also found in rows: [4038, 4050, 4184, 4190, 4275]</t>
        </r>
      </text>
    </comment>
    <comment ref="E3993" authorId="0" shapeId="0" xr:uid="{B0B08280-3E67-4B72-9DBA-18BF414743D0}">
      <text>
        <r>
          <rPr>
            <sz val="10"/>
            <rFont val="Arial"/>
            <family val="2"/>
          </rPr>
          <t>Duplicate Mobile Number also found in rows: [4031, 4137, 4261, 4410]</t>
        </r>
      </text>
    </comment>
    <comment ref="A3994" authorId="0" shapeId="0" xr:uid="{19732849-8F6F-4ABC-ADAE-BDEB85C2F233}">
      <text>
        <r>
          <rPr>
            <sz val="10"/>
            <rFont val="Arial"/>
            <family val="2"/>
          </rPr>
          <t>Mobile/Email matches a DIFFERENT name in LMS/Main file: 'Ankita Sahoo'. Kept original name -- please verify manually (may be a shared/parent number).</t>
        </r>
      </text>
    </comment>
    <comment ref="E3994" authorId="0" shapeId="0" xr:uid="{F6A1D32A-4E06-4322-8350-DE374D581143}">
      <text>
        <r>
          <rPr>
            <sz val="10"/>
            <rFont val="Arial"/>
            <family val="2"/>
          </rPr>
          <t>Duplicate Mobile Number also found in rows: [3886, 3908, 4153]</t>
        </r>
      </text>
    </comment>
    <comment ref="E3995" authorId="0" shapeId="0" xr:uid="{B7BE3025-054B-4207-8B01-B1F7A5DC1B7A}">
      <text>
        <r>
          <rPr>
            <sz val="10"/>
            <rFont val="Arial"/>
            <family val="2"/>
          </rPr>
          <t>Duplicate Mobile Number also found in rows: [3890, 3905, 4139]</t>
        </r>
      </text>
    </comment>
    <comment ref="A3996" authorId="0" shapeId="0" xr:uid="{A164B4F0-1BDF-46AB-B68B-311ED26823D3}">
      <text>
        <r>
          <rPr>
            <sz val="10"/>
            <rFont val="Arial"/>
            <family val="2"/>
          </rPr>
          <t>Mobile/Email matches a DIFFERENT name in LMS/Main file: 'Himangi Hanwat'. Kept original name -- please verify manually (may be a shared/parent number).</t>
        </r>
      </text>
    </comment>
    <comment ref="E3996" authorId="0" shapeId="0" xr:uid="{0DF090B5-671A-438D-9BF1-3700F500C69C}">
      <text>
        <r>
          <rPr>
            <sz val="10"/>
            <rFont val="Arial"/>
            <family val="2"/>
          </rPr>
          <t>Duplicate Mobile Number also found in rows: [3742, 3881, 3882, 3914, 4011, 4131, 4287]</t>
        </r>
      </text>
    </comment>
    <comment ref="A3997" authorId="0" shapeId="0" xr:uid="{A93B94A2-5742-4B8B-ADB4-286ED33FBA17}">
      <text>
        <r>
          <rPr>
            <sz val="10"/>
            <rFont val="Arial"/>
            <family val="2"/>
          </rPr>
          <t>Mobile/Email matches a DIFFERENT name in LMS/Main file: 'Tushar Sahoo'. Kept original name -- please verify manually (may be a shared/parent number).</t>
        </r>
      </text>
    </comment>
    <comment ref="E3997" authorId="0" shapeId="0" xr:uid="{1D9A0BEB-9EB1-495C-B754-81FF22AA54D8}">
      <text>
        <r>
          <rPr>
            <sz val="10"/>
            <rFont val="Arial"/>
            <family val="2"/>
          </rPr>
          <t>Duplicate Mobile Number also found in rows: [3419, 3492, 3569, 3721, 3852]</t>
        </r>
      </text>
    </comment>
    <comment ref="E3998" authorId="0" shapeId="0" xr:uid="{AA8239C5-F47C-4EDF-BEA9-7A33F3B5D9F3}">
      <text>
        <r>
          <rPr>
            <sz val="10"/>
            <rFont val="Arial"/>
            <family val="2"/>
          </rPr>
          <t>Duplicate Mobile Number also found in rows: [3303, 3526, 4025, 4346]</t>
        </r>
      </text>
    </comment>
    <comment ref="E3999" authorId="0" shapeId="0" xr:uid="{EB6EF685-B875-45E0-9EDC-67B1D1B4AB3F}">
      <text>
        <r>
          <rPr>
            <sz val="10"/>
            <rFont val="Arial"/>
            <family val="2"/>
          </rPr>
          <t>Duplicate Mobile Number also found in rows: [3615, 3662, 3774, 3887]</t>
        </r>
      </text>
    </comment>
    <comment ref="E4000" authorId="0" shapeId="0" xr:uid="{89444624-6BBD-4E1A-8DC7-5E882AA3E3E9}">
      <text>
        <r>
          <rPr>
            <sz val="10"/>
            <rFont val="Arial"/>
            <family val="2"/>
          </rPr>
          <t>Duplicate Mobile Number also found in rows: [3894, 4175, 4278]</t>
        </r>
      </text>
    </comment>
    <comment ref="E4001" authorId="0" shapeId="0" xr:uid="{C3893235-8450-4E2B-9412-F2A432B12100}">
      <text>
        <r>
          <rPr>
            <sz val="10"/>
            <rFont val="Arial"/>
            <family val="2"/>
          </rPr>
          <t>Duplicate Mobile Number also found in rows: [3855, 3948, 4191, 4416, 4536, 4832, 5054]</t>
        </r>
      </text>
    </comment>
    <comment ref="E4002" authorId="0" shapeId="0" xr:uid="{8BB8152C-42F5-4ACB-B5DE-9B83D9C7BB78}">
      <text>
        <r>
          <rPr>
            <sz val="10"/>
            <rFont val="Arial"/>
            <family val="2"/>
          </rPr>
          <t>Duplicate Mobile Number also found in rows: [3884, 3909, 4134, 4390, 4573]</t>
        </r>
      </text>
    </comment>
    <comment ref="E4003" authorId="0" shapeId="0" xr:uid="{DAE2739C-C1BA-49F4-805E-A16F2B2C74AD}">
      <text>
        <r>
          <rPr>
            <sz val="10"/>
            <rFont val="Arial"/>
            <family val="2"/>
          </rPr>
          <t>Duplicate Mobile Number also found in rows: [3742, 3881, 3882, 3914, 4004, 4131, 4287]</t>
        </r>
      </text>
    </comment>
    <comment ref="A4004" authorId="0" shapeId="0" xr:uid="{3F28FA91-D1AD-45D1-A70F-FA4BD83895EC}">
      <text>
        <r>
          <rPr>
            <sz val="10"/>
            <rFont val="Arial"/>
            <family val="2"/>
          </rPr>
          <t>Mobile/Email matches a DIFFERENT name in LMS/Main file: 'Subhrajeet Jena'. Kept original name -- please verify manually (may be a shared/parent number).</t>
        </r>
      </text>
    </comment>
    <comment ref="E4004" authorId="0" shapeId="0" xr:uid="{DBCF1C29-2CCE-4153-96AF-ABA6007D5964}">
      <text>
        <r>
          <rPr>
            <sz val="10"/>
            <rFont val="Arial"/>
            <family val="2"/>
          </rPr>
          <t>Duplicate Mobile Number also found in rows: [4013]</t>
        </r>
      </text>
    </comment>
    <comment ref="A4005" authorId="0" shapeId="0" xr:uid="{943EE282-D75A-44E0-B0CB-B101D5F67CDA}">
      <text>
        <r>
          <rPr>
            <sz val="10"/>
            <rFont val="Arial"/>
            <family val="2"/>
          </rPr>
          <t>Mobile/Email matches a DIFFERENT name in LMS/Main file: 'Subhrajeet Jena'. Kept original name -- please verify manually (may be a shared/parent number).</t>
        </r>
      </text>
    </comment>
    <comment ref="E4005" authorId="0" shapeId="0" xr:uid="{934EF74E-02E0-4223-8FA1-60EE2FEDC411}">
      <text>
        <r>
          <rPr>
            <sz val="10"/>
            <rFont val="Arial"/>
            <family val="2"/>
          </rPr>
          <t>Duplicate Mobile Number also found in rows: [4012]</t>
        </r>
      </text>
    </comment>
    <comment ref="E4006" authorId="0" shapeId="0" xr:uid="{FCC8C16D-441C-4963-9E6B-3249314C8F4B}">
      <text>
        <r>
          <rPr>
            <sz val="10"/>
            <rFont val="Arial"/>
            <family val="2"/>
          </rPr>
          <t>Duplicate Mobile Number also found in rows: [3993, 4059, 4136]</t>
        </r>
      </text>
    </comment>
    <comment ref="A4007" authorId="0" shapeId="0" xr:uid="{EDC30D33-A146-4F65-B4F7-6D973329EDDC}">
      <text>
        <r>
          <rPr>
            <sz val="10"/>
            <rFont val="Arial"/>
            <family val="2"/>
          </rPr>
          <t>Mobile/Email matches a DIFFERENT name in LMS/Main file: 'Pritam Panda'. Kept original name -- please verify manually (may be a shared/parent number).</t>
        </r>
      </text>
    </comment>
    <comment ref="E4007" authorId="0" shapeId="0" xr:uid="{C425F51D-1643-44D1-8D57-811DC6D23EFC}">
      <text>
        <r>
          <rPr>
            <sz val="10"/>
            <rFont val="Arial"/>
            <family val="2"/>
          </rPr>
          <t>Duplicate Mobile Number also found in rows: [3994, 4053, 4176, 4280, 4493, 5218]</t>
        </r>
      </text>
    </comment>
    <comment ref="E4008" authorId="0" shapeId="0" xr:uid="{41ACC7B7-A860-4784-8611-5026346C2D72}">
      <text>
        <r>
          <rPr>
            <sz val="10"/>
            <rFont val="Arial"/>
            <family val="2"/>
          </rPr>
          <t>Duplicate Mobile Number also found in rows: [4056, 4098, 4198, 4310, 4471, 4629]</t>
        </r>
      </text>
    </comment>
    <comment ref="E4009" authorId="0" shapeId="0" xr:uid="{26E75E81-C0B2-4E7E-BDBD-9C0AB40B8500}">
      <text>
        <r>
          <rPr>
            <sz val="10"/>
            <rFont val="Arial"/>
            <family val="2"/>
          </rPr>
          <t>Duplicate Mobile Number also found in rows: [4037, 4041, 4052, 4201, 4314]</t>
        </r>
      </text>
    </comment>
    <comment ref="E4011" authorId="0" shapeId="0" xr:uid="{EB541766-D03F-41C2-94FB-680EF25D92CA}">
      <text>
        <r>
          <rPr>
            <sz val="10"/>
            <rFont val="Arial"/>
            <family val="2"/>
          </rPr>
          <t>Duplicate Mobile Number also found in rows: [3748, 3797, 3896, 4289]</t>
        </r>
      </text>
    </comment>
    <comment ref="E4012" authorId="0" shapeId="0" xr:uid="{ADD4D805-46C6-4E61-97B5-6F454F773D60}">
      <text>
        <r>
          <rPr>
            <sz val="10"/>
            <rFont val="Arial"/>
            <family val="2"/>
          </rPr>
          <t>Duplicate Mobile Number also found in rows: [3558, 3628, 3773, 3904, 4263]</t>
        </r>
      </text>
    </comment>
    <comment ref="E4013" authorId="0" shapeId="0" xr:uid="{7A5F5E36-8B38-43AB-8AC3-D547B58D9517}">
      <text>
        <r>
          <rPr>
            <sz val="10"/>
            <rFont val="Arial"/>
            <family val="2"/>
          </rPr>
          <t>Duplicate Mobile Number also found in rows: [3877, 3933, 4154, 4350, 5136]</t>
        </r>
      </text>
    </comment>
    <comment ref="E4014" authorId="0" shapeId="0" xr:uid="{AB0315BE-B840-42CD-9FEC-4CD5E8E6C619}">
      <text>
        <r>
          <rPr>
            <sz val="10"/>
            <rFont val="Arial"/>
            <family val="2"/>
          </rPr>
          <t>Duplicate Mobile Number also found in rows: [3588, 3655, 3766, 3903]</t>
        </r>
      </text>
    </comment>
    <comment ref="A4015" authorId="0" shapeId="0" xr:uid="{63C59456-B11F-4E7D-850B-E83CBDE54C75}">
      <text>
        <r>
          <rPr>
            <sz val="10"/>
            <rFont val="Arial"/>
            <family val="2"/>
          </rPr>
          <t>Mobile/Email matches a DIFFERENT name in LMS/Main file: 'Saishreeta Pattnaik'. Kept original name -- please verify manually (may be a shared/parent number).</t>
        </r>
      </text>
    </comment>
    <comment ref="E4015" authorId="0" shapeId="0" xr:uid="{2D5F3C40-725D-4C9F-8631-8F7916C135B9}">
      <text>
        <r>
          <rPr>
            <sz val="10"/>
            <rFont val="Arial"/>
            <family val="2"/>
          </rPr>
          <t>Duplicate Mobile Number also found in rows: [3853, 3854, 4272]</t>
        </r>
      </text>
    </comment>
    <comment ref="E4016" authorId="0" shapeId="0" xr:uid="{713ABE8C-22E2-4E3F-95D9-5585F4ECDE35}">
      <text>
        <r>
          <rPr>
            <sz val="10"/>
            <rFont val="Arial"/>
            <family val="2"/>
          </rPr>
          <t>Duplicate Mobile Number also found in rows: [3783, 3808, 3897, 4155]</t>
        </r>
      </text>
    </comment>
    <comment ref="E4017" authorId="0" shapeId="0" xr:uid="{07B642BD-B7E1-4D26-8F56-AF7601D1D799}">
      <text>
        <r>
          <rPr>
            <sz val="10"/>
            <rFont val="Arial"/>
            <family val="2"/>
          </rPr>
          <t>Duplicate Mobile Number also found in rows: [3303, 3526, 4006, 4346]</t>
        </r>
      </text>
    </comment>
    <comment ref="E4018" authorId="0" shapeId="0" xr:uid="{C38B9727-DB7E-44EE-A2CE-5EF062F535B4}">
      <text>
        <r>
          <rPr>
            <sz val="10"/>
            <rFont val="Arial"/>
            <family val="2"/>
          </rPr>
          <t>Duplicate Mobile Number also found in rows: [3335, 3393, 3731, 4441, 4577, 5256]</t>
        </r>
      </text>
    </comment>
    <comment ref="E4019" authorId="0" shapeId="0" xr:uid="{D93DC3CB-7F9B-45DD-8D79-6287197BA41D}">
      <text>
        <r>
          <rPr>
            <sz val="10"/>
            <rFont val="Arial"/>
            <family val="2"/>
          </rPr>
          <t>Duplicate Mobile Number also found in rows: [3787, 3798, 3907, 3920]</t>
        </r>
      </text>
    </comment>
    <comment ref="A4020" authorId="0" shapeId="0" xr:uid="{3050B3EB-4B4C-49FD-9211-65546FE5D9B0}">
      <text>
        <r>
          <rPr>
            <sz val="10"/>
            <rFont val="Arial"/>
            <family val="2"/>
          </rPr>
          <t>Mobile/Email matches a DIFFERENT name in LMS/Main file: 'V Venkata Bhardwaj'. Kept original name -- please verify manually (may be a shared/parent number).</t>
        </r>
      </text>
    </comment>
    <comment ref="E4020" authorId="0" shapeId="0" xr:uid="{4B74D8FC-037C-4B49-99E1-84B5CBB5A922}">
      <text>
        <r>
          <rPr>
            <sz val="10"/>
            <rFont val="Arial"/>
            <family val="2"/>
          </rPr>
          <t>Duplicate Mobile Number also found in rows: [3951, 3988]</t>
        </r>
      </text>
    </comment>
    <comment ref="E4021" authorId="0" shapeId="0" xr:uid="{6E57E4F0-9912-4082-AF60-6B9BD48510D4}">
      <text>
        <r>
          <rPr>
            <sz val="10"/>
            <rFont val="Arial"/>
            <family val="2"/>
          </rPr>
          <t>Duplicate Mobile Number also found in rows: [3139, 3227, 3232, 3483, 3565, 3779, 3913]</t>
        </r>
      </text>
    </comment>
    <comment ref="E4023" authorId="0" shapeId="0" xr:uid="{0D9A918C-7C65-4419-B41F-7A2692839AAC}">
      <text>
        <r>
          <rPr>
            <sz val="10"/>
            <rFont val="Arial"/>
            <family val="2"/>
          </rPr>
          <t>Duplicate Mobile Number also found in rows: [4001, 4137, 4261, 4410]</t>
        </r>
      </text>
    </comment>
    <comment ref="E4024" authorId="0" shapeId="0" xr:uid="{16948D03-CF48-4448-98C7-4BAC1C7D8B25}">
      <text>
        <r>
          <rPr>
            <sz val="10"/>
            <rFont val="Arial"/>
            <family val="2"/>
          </rPr>
          <t>Duplicate Mobile Number also found in rows: [2616, 2657, 2816, 3354, 3523, 3765]</t>
        </r>
      </text>
    </comment>
    <comment ref="E4025" authorId="0" shapeId="0" xr:uid="{A5923BB5-216E-490A-BF75-F4BFB58C702A}">
      <text>
        <r>
          <rPr>
            <sz val="10"/>
            <rFont val="Arial"/>
            <family val="2"/>
          </rPr>
          <t>Duplicate Mobile Number also found in rows: [3713, 3744, 3762, 3878, 4040, 4276, 4376, 5121]</t>
        </r>
      </text>
    </comment>
    <comment ref="E4026" authorId="0" shapeId="0" xr:uid="{ED0BBBE3-4F53-4C94-A3E8-CED46A7DE1BB}">
      <text>
        <r>
          <rPr>
            <sz val="10"/>
            <rFont val="Arial"/>
            <family val="2"/>
          </rPr>
          <t>Duplicate Mobile Number also found in rows: [3816, 3830, 3921, 4177, 4187]</t>
        </r>
      </text>
    </comment>
    <comment ref="E4027" authorId="0" shapeId="0" xr:uid="{578076A3-095F-4639-BA50-BE78ED1A20FB}">
      <text>
        <r>
          <rPr>
            <sz val="10"/>
            <rFont val="Arial"/>
            <family val="2"/>
          </rPr>
          <t>Duplicate Mobile Number also found in rows: [3885, 3936, 3939]</t>
        </r>
      </text>
    </comment>
    <comment ref="E4028" authorId="0" shapeId="0" xr:uid="{84CF58F5-3EEF-407C-8ADC-BE7844FFE070}">
      <text>
        <r>
          <rPr>
            <sz val="10"/>
            <rFont val="Arial"/>
            <family val="2"/>
          </rPr>
          <t>Duplicate Mobile Number also found in rows: [3971, 4062, 4151, 4279, 4415, 4911]</t>
        </r>
      </text>
    </comment>
    <comment ref="E4029" authorId="0" shapeId="0" xr:uid="{5B8FA265-DA68-4FC2-800D-ECC4A140EBFB}">
      <text>
        <r>
          <rPr>
            <sz val="10"/>
            <rFont val="Arial"/>
            <family val="2"/>
          </rPr>
          <t>Duplicate Mobile Number also found in rows: [4017, 4041, 4052, 4201, 4314]</t>
        </r>
      </text>
    </comment>
    <comment ref="E4030" authorId="0" shapeId="0" xr:uid="{4E56C08A-5128-4854-9DFD-CB4A075A68C4}">
      <text>
        <r>
          <rPr>
            <sz val="10"/>
            <rFont val="Arial"/>
            <family val="2"/>
          </rPr>
          <t>Duplicate Mobile Number also found in rows: [4000, 4050, 4184, 4190, 4275]</t>
        </r>
      </text>
    </comment>
    <comment ref="E4031" authorId="0" shapeId="0" xr:uid="{F1FBF4AD-09B2-49A1-9F72-EBE88A1FC881}">
      <text>
        <r>
          <rPr>
            <sz val="10"/>
            <rFont val="Arial"/>
            <family val="2"/>
          </rPr>
          <t>Duplicate Mobile Number also found in rows: [3758, 3782, 3915, 4189, 5161]</t>
        </r>
      </text>
    </comment>
    <comment ref="E4032" authorId="0" shapeId="0" xr:uid="{0D81C717-F2AA-4EAD-9170-A59DC035A77F}">
      <text>
        <r>
          <rPr>
            <sz val="10"/>
            <rFont val="Arial"/>
            <family val="2"/>
          </rPr>
          <t>Duplicate Mobile Number also found in rows: [3713, 3744, 3762, 3878, 4033, 4276, 4376, 5121]</t>
        </r>
      </text>
    </comment>
    <comment ref="E4033" authorId="0" shapeId="0" xr:uid="{CC75A012-4AB6-4EA6-B4F2-30632AF65161}">
      <text>
        <r>
          <rPr>
            <sz val="10"/>
            <rFont val="Arial"/>
            <family val="2"/>
          </rPr>
          <t>Duplicate Mobile Number also found in rows: [4017, 4037, 4052, 4201, 4314]</t>
        </r>
      </text>
    </comment>
    <comment ref="E4034" authorId="0" shapeId="0" xr:uid="{D0259177-633F-4FF3-A561-A78E70B6C88C}">
      <text>
        <r>
          <rPr>
            <sz val="10"/>
            <rFont val="Arial"/>
            <family val="2"/>
          </rPr>
          <t>Duplicate Mobile Number also found in rows: [3551, 3867, 3959, 4054, 4604, 5556, 5647]</t>
        </r>
      </text>
    </comment>
    <comment ref="E4035" authorId="0" shapeId="0" xr:uid="{2B41AAD9-60AC-41E6-9594-CC025CE72F4A}">
      <text>
        <r>
          <rPr>
            <sz val="10"/>
            <rFont val="Arial"/>
            <family val="2"/>
          </rPr>
          <t>Duplicate Mobile Number also found in rows: [4044]</t>
        </r>
      </text>
    </comment>
    <comment ref="E4036" authorId="0" shapeId="0" xr:uid="{FC130426-12BE-42B9-AD14-521270FC4688}">
      <text>
        <r>
          <rPr>
            <sz val="10"/>
            <rFont val="Arial"/>
            <family val="2"/>
          </rPr>
          <t>Duplicate Mobile Number also found in rows: [4043]</t>
        </r>
      </text>
    </comment>
    <comment ref="A4037" authorId="0" shapeId="0" xr:uid="{3BD82145-950C-4E10-9602-2A113C9B2AA3}">
      <text>
        <r>
          <rPr>
            <sz val="10"/>
            <rFont val="Arial"/>
            <family val="2"/>
          </rPr>
          <t>Mobile/Email matches a DIFFERENT name in LMS/Main file: 'Durga Choudhury'. Kept original name -- please verify manually (may be a shared/parent number).</t>
        </r>
      </text>
    </comment>
    <comment ref="E4037" authorId="0" shapeId="0" xr:uid="{E0A00534-F58F-44AD-9D23-62262ECAB971}">
      <text>
        <r>
          <rPr>
            <sz val="10"/>
            <rFont val="Arial"/>
            <family val="2"/>
          </rPr>
          <t>Duplicate Mobile Number also found in rows: [4107, 4241, 4387, 4808]</t>
        </r>
      </text>
    </comment>
    <comment ref="E4038" authorId="0" shapeId="0" xr:uid="{2A099B5B-D077-4849-8D52-7A3737CE2B0B}">
      <text>
        <r>
          <rPr>
            <sz val="10"/>
            <rFont val="Arial"/>
            <family val="2"/>
          </rPr>
          <t>Duplicate Mobile Number also found in rows: [4210, 4368, 4468]</t>
        </r>
      </text>
    </comment>
    <comment ref="E4039" authorId="0" shapeId="0" xr:uid="{00904FB4-F926-4462-8DCF-A68E5993941B}">
      <text>
        <r>
          <rPr>
            <sz val="10"/>
            <rFont val="Arial"/>
            <family val="2"/>
          </rPr>
          <t>Duplicate Mobile Number also found in rows: [4104, 4138, 4260, 4445, 4574, 4927]</t>
        </r>
      </text>
    </comment>
    <comment ref="E4040" authorId="0" shapeId="0" xr:uid="{40AB694B-5141-41CF-9DF8-B797D15CE260}">
      <text>
        <r>
          <rPr>
            <sz val="10"/>
            <rFont val="Arial"/>
            <family val="2"/>
          </rPr>
          <t>Duplicate Mobile Number also found in rows: [4121, 4236, 4342]</t>
        </r>
      </text>
    </comment>
    <comment ref="A4041" authorId="0" shapeId="0" xr:uid="{35A0BBB0-470B-42AF-B9A3-7B2E4A29C47F}">
      <text>
        <r>
          <rPr>
            <sz val="10"/>
            <rFont val="Arial"/>
            <family val="2"/>
          </rPr>
          <t>Mobile/Email matches a DIFFERENT name in LMS/Main file: 'Budhes Prusty'. Kept original name -- please verify manually (may be a shared/parent number).</t>
        </r>
      </text>
    </comment>
    <comment ref="E4041" authorId="0" shapeId="0" xr:uid="{C8B70B70-BB1B-4A1F-AE0E-F9B8175E0D5E}">
      <text>
        <r>
          <rPr>
            <sz val="10"/>
            <rFont val="Arial"/>
            <family val="2"/>
          </rPr>
          <t>Duplicate Mobile Number also found in rows: [4114]</t>
        </r>
      </text>
    </comment>
    <comment ref="E4042" authorId="0" shapeId="0" xr:uid="{EDB059F0-4444-4B81-983E-C53CD3552148}">
      <text>
        <r>
          <rPr>
            <sz val="10"/>
            <rFont val="Arial"/>
            <family val="2"/>
          </rPr>
          <t>Duplicate Mobile Number also found in rows: [4000, 4038, 4184, 4190, 4275]</t>
        </r>
      </text>
    </comment>
    <comment ref="E4043" authorId="0" shapeId="0" xr:uid="{2EDA00E1-470E-46A7-A97A-6B653B3CFCA4}">
      <text>
        <r>
          <rPr>
            <sz val="10"/>
            <rFont val="Arial"/>
            <family val="2"/>
          </rPr>
          <t>Duplicate Mobile Number also found in rows: [3810, 3815, 3895]</t>
        </r>
      </text>
    </comment>
    <comment ref="E4044" authorId="0" shapeId="0" xr:uid="{A74097A2-55DC-4452-BBE1-203DE78DE287}">
      <text>
        <r>
          <rPr>
            <sz val="10"/>
            <rFont val="Arial"/>
            <family val="2"/>
          </rPr>
          <t>Duplicate Mobile Number also found in rows: [4017, 4037, 4041, 4201, 4314]</t>
        </r>
      </text>
    </comment>
    <comment ref="A4045" authorId="0" shapeId="0" xr:uid="{5BF73567-3937-4DBE-8069-4F506F5088A1}">
      <text>
        <r>
          <rPr>
            <sz val="10"/>
            <rFont val="Arial"/>
            <family val="2"/>
          </rPr>
          <t>Mobile/Email matches a DIFFERENT name in LMS/Main file: 'Pritam Panda'. Kept original name -- please verify manually (may be a shared/parent number).</t>
        </r>
      </text>
    </comment>
    <comment ref="E4045" authorId="0" shapeId="0" xr:uid="{B67E730C-FF93-49DC-ABA8-BCFC106B76FA}">
      <text>
        <r>
          <rPr>
            <sz val="10"/>
            <rFont val="Arial"/>
            <family val="2"/>
          </rPr>
          <t>Duplicate Mobile Number also found in rows: [3994, 4015, 4176, 4280, 4493, 5218]</t>
        </r>
      </text>
    </comment>
    <comment ref="E4046" authorId="0" shapeId="0" xr:uid="{834A7F6B-B524-47A0-ACB7-FE216B5E0924}">
      <text>
        <r>
          <rPr>
            <sz val="10"/>
            <rFont val="Arial"/>
            <family val="2"/>
          </rPr>
          <t>Duplicate Mobile Number also found in rows: [3551, 3867, 3959, 4042, 4604, 5556, 5647]</t>
        </r>
      </text>
    </comment>
    <comment ref="A4047" authorId="0" shapeId="0" xr:uid="{BFEB3613-A7D2-4993-A850-7E70086058D3}">
      <text>
        <r>
          <rPr>
            <sz val="10"/>
            <rFont val="Arial"/>
            <family val="2"/>
          </rPr>
          <t>Mobile/Email matches a DIFFERENT name in LMS/Main file: 'Mohit Naik'. Kept original name -- please verify manually (may be a shared/parent number).</t>
        </r>
      </text>
    </comment>
    <comment ref="E4047" authorId="0" shapeId="0" xr:uid="{E18C232D-2CCF-4571-A562-5DB527149402}">
      <text>
        <r>
          <rPr>
            <sz val="10"/>
            <rFont val="Arial"/>
            <family val="2"/>
          </rPr>
          <t>Duplicate Mobile Number also found in rows: [3760, 3858, 3923, 4212]</t>
        </r>
      </text>
    </comment>
    <comment ref="E4048" authorId="0" shapeId="0" xr:uid="{97644409-6D79-4F6F-922A-CE0C6A10E639}">
      <text>
        <r>
          <rPr>
            <sz val="10"/>
            <rFont val="Arial"/>
            <family val="2"/>
          </rPr>
          <t>Duplicate Mobile Number also found in rows: [4016, 4098, 4198, 4310, 4471, 4629]</t>
        </r>
      </text>
    </comment>
    <comment ref="E4049" authorId="0" shapeId="0" xr:uid="{4EE92865-A8CD-446E-A577-44D5EABB5C21}">
      <text>
        <r>
          <rPr>
            <sz val="10"/>
            <rFont val="Arial"/>
            <family val="2"/>
          </rPr>
          <t>Duplicate Mobile Number also found in rows: [3771, 3880, 3919, 4204, 4433, 4476]</t>
        </r>
      </text>
    </comment>
    <comment ref="E4050" authorId="0" shapeId="0" xr:uid="{78B8331E-7D2D-4FB3-A333-6D387BE89BCD}">
      <text>
        <r>
          <rPr>
            <sz val="10"/>
            <rFont val="Arial"/>
            <family val="2"/>
          </rPr>
          <t>Duplicate Mobile Number also found in rows: [3788, 3875, 4095, 4256, 4575, 5401, 5424]</t>
        </r>
      </text>
    </comment>
    <comment ref="E4051" authorId="0" shapeId="0" xr:uid="{EF50BA33-61D1-485E-BA5F-69B5F74A822C}">
      <text>
        <r>
          <rPr>
            <sz val="10"/>
            <rFont val="Arial"/>
            <family val="2"/>
          </rPr>
          <t>Duplicate Mobile Number also found in rows: [3993, 4014, 4136]</t>
        </r>
      </text>
    </comment>
    <comment ref="E4052" authorId="0" shapeId="0" xr:uid="{3C783E2F-FA47-4137-9C67-361AB7731E00}">
      <text>
        <r>
          <rPr>
            <sz val="10"/>
            <rFont val="Arial"/>
            <family val="2"/>
          </rPr>
          <t>Duplicate Mobile Number also found in rows: [3883, 3935, 4206]</t>
        </r>
      </text>
    </comment>
    <comment ref="E4054" authorId="0" shapeId="0" xr:uid="{1984A9F3-D99F-4E5A-A488-C1D07C15E046}">
      <text>
        <r>
          <rPr>
            <sz val="10"/>
            <rFont val="Arial"/>
            <family val="2"/>
          </rPr>
          <t>Duplicate Mobile Number also found in rows: [3971, 4036, 4151, 4279, 4415, 4911]</t>
        </r>
      </text>
    </comment>
    <comment ref="A4055" authorId="0" shapeId="0" xr:uid="{A24EF16F-8122-415D-A895-2A53376505F3}">
      <text>
        <r>
          <rPr>
            <sz val="10"/>
            <rFont val="Arial"/>
            <family val="2"/>
          </rPr>
          <t>Mobile/Email matches a DIFFERENT name in LMS/Main file: 'G Kumar'. Kept original name -- please verify manually (may be a shared/parent number).</t>
        </r>
      </text>
    </comment>
    <comment ref="E4055" authorId="0" shapeId="0" xr:uid="{76C7BACF-F955-4BF3-AB7C-A0F34873180D}">
      <text>
        <r>
          <rPr>
            <sz val="10"/>
            <rFont val="Arial"/>
            <family val="2"/>
          </rPr>
          <t>Duplicate Mobile Number also found in rows: [3956, 4216]</t>
        </r>
      </text>
    </comment>
    <comment ref="E4056" authorId="0" shapeId="0" xr:uid="{6F861CE3-B3BD-4CCE-B68F-CD9EE9463EA3}">
      <text>
        <r>
          <rPr>
            <sz val="10"/>
            <rFont val="Arial"/>
            <family val="2"/>
          </rPr>
          <t>Duplicate Mobile Number also found in rows: [3931, 3978]</t>
        </r>
      </text>
    </comment>
    <comment ref="E4057" authorId="0" shapeId="0" xr:uid="{46365B70-F5DA-43D9-AD70-A37F733E3375}">
      <text>
        <r>
          <rPr>
            <sz val="10"/>
            <rFont val="Arial"/>
            <family val="2"/>
          </rPr>
          <t>Duplicate Mobile Number also found in rows: [4066, 4079, 4116, 4135, 4391]</t>
        </r>
      </text>
    </comment>
    <comment ref="A4058" authorId="0" shapeId="0" xr:uid="{48193B41-60D3-4E88-92C0-3E1490C2EEA4}">
      <text>
        <r>
          <rPr>
            <sz val="10"/>
            <rFont val="Arial"/>
            <family val="2"/>
          </rPr>
          <t>Mobile/Email matches a DIFFERENT name in LMS/Main file: 'Madhusudan Das'. Kept original name -- please verify manually (may be a shared/parent number).</t>
        </r>
      </text>
    </comment>
    <comment ref="E4058" authorId="0" shapeId="0" xr:uid="{FBDFA1AB-D957-4F78-933C-8AB579BEDDA7}">
      <text>
        <r>
          <rPr>
            <sz val="10"/>
            <rFont val="Arial"/>
            <family val="2"/>
          </rPr>
          <t>Duplicate Mobile Number also found in rows: [4065, 4079, 4116, 4135, 4391]</t>
        </r>
      </text>
    </comment>
    <comment ref="E4059" authorId="0" shapeId="0" xr:uid="{FB35E270-2CEF-4DAD-B61E-E6522B787269}">
      <text>
        <r>
          <rPr>
            <sz val="10"/>
            <rFont val="Arial"/>
            <family val="2"/>
          </rPr>
          <t>Duplicate Mobile Number also found in rows: [4094, 4123, 4405]</t>
        </r>
      </text>
    </comment>
    <comment ref="E4060" authorId="0" shapeId="0" xr:uid="{0EDF861B-C7F0-4C6A-B210-25011F067B55}">
      <text>
        <r>
          <rPr>
            <sz val="10"/>
            <rFont val="Arial"/>
            <family val="2"/>
          </rPr>
          <t>Duplicate Mobile Number also found in rows: [4170, 4183]</t>
        </r>
      </text>
    </comment>
    <comment ref="E4061" authorId="0" shapeId="0" xr:uid="{1B93AD53-9591-4073-AF1A-E4A483B8F454}">
      <text>
        <r>
          <rPr>
            <sz val="10"/>
            <rFont val="Arial"/>
            <family val="2"/>
          </rPr>
          <t>Duplicate Mobile Number also found in rows: [4132, 4238, 4246, 4313, 4335, 4469, 5094]</t>
        </r>
      </text>
    </comment>
    <comment ref="A4062" authorId="0" shapeId="0" xr:uid="{7921AD31-50CE-4D12-A840-81D51DB07BEE}">
      <text>
        <r>
          <rPr>
            <sz val="10"/>
            <rFont val="Arial"/>
            <family val="2"/>
          </rPr>
          <t>Mobile/Email matches a DIFFERENT name in LMS/Main file: 'Gopal Patro'. Kept original name -- please verify manually (may be a shared/parent number).</t>
        </r>
      </text>
    </comment>
    <comment ref="E4062" authorId="0" shapeId="0" xr:uid="{240A2858-C8CA-4027-9F1A-EF16A8F28D9A}">
      <text>
        <r>
          <rPr>
            <sz val="10"/>
            <rFont val="Arial"/>
            <family val="2"/>
          </rPr>
          <t>Duplicate Mobile Number also found in rows: [3929, 3968, 4219, 4341]</t>
        </r>
      </text>
    </comment>
    <comment ref="A4063" authorId="0" shapeId="0" xr:uid="{DD953267-8455-4C03-8074-ACBB090A8223}">
      <text>
        <r>
          <rPr>
            <sz val="10"/>
            <rFont val="Arial"/>
            <family val="2"/>
          </rPr>
          <t>Mobile/Email matches a DIFFERENT name in LMS/Main file: 'Kaustuv Sahu'. Kept original name -- please verify manually (may be a shared/parent number).</t>
        </r>
      </text>
    </comment>
    <comment ref="E4063" authorId="0" shapeId="0" xr:uid="{94C636B3-C4B3-43FD-9912-E50F830CACBF}">
      <text>
        <r>
          <rPr>
            <sz val="10"/>
            <rFont val="Arial"/>
            <family val="2"/>
          </rPr>
          <t>Duplicate Mobile Number also found in rows: [3626, 3849, 3960, 4509]</t>
        </r>
      </text>
    </comment>
    <comment ref="E4064" authorId="0" shapeId="0" xr:uid="{0222E0FD-94ED-4DE9-880B-3A6577C01F81}">
      <text>
        <r>
          <rPr>
            <sz val="10"/>
            <rFont val="Arial"/>
            <family val="2"/>
          </rPr>
          <t>Duplicate Mobile Number also found in rows: [3670, 3707, 3708, 3851, 3967, 4140, 4202]</t>
        </r>
      </text>
    </comment>
    <comment ref="E4065" authorId="0" shapeId="0" xr:uid="{DD3E71B3-1603-4BB8-81A8-E81ED78ECBF1}">
      <text>
        <r>
          <rPr>
            <sz val="10"/>
            <rFont val="Arial"/>
            <family val="2"/>
          </rPr>
          <t>Duplicate Mobile Number also found in rows: [3834, 3861, 3957, 4074, 4217]</t>
        </r>
      </text>
    </comment>
    <comment ref="E4066" authorId="0" shapeId="0" xr:uid="{C597B9AB-C229-4278-8D98-39F5292AA347}">
      <text>
        <r>
          <rPr>
            <sz val="10"/>
            <rFont val="Arial"/>
            <family val="2"/>
          </rPr>
          <t>Duplicate Mobile Number also found in rows: [3834, 3861, 3957, 4073, 4217]</t>
        </r>
      </text>
    </comment>
    <comment ref="E4067" authorId="0" shapeId="0" xr:uid="{B677D864-78DB-4174-BB01-028C25AEAD69}">
      <text>
        <r>
          <rPr>
            <sz val="10"/>
            <rFont val="Arial"/>
            <family val="2"/>
          </rPr>
          <t>Duplicate Mobile Number also found in rows: [3489, 3555, 3652, 3796, 3922]</t>
        </r>
      </text>
    </comment>
    <comment ref="E4068" authorId="0" shapeId="0" xr:uid="{9E24F7B5-8C4A-4FED-8506-820AB7BF509C}">
      <text>
        <r>
          <rPr>
            <sz val="10"/>
            <rFont val="Arial"/>
            <family val="2"/>
          </rPr>
          <t>Duplicate Mobile Number also found in rows: [3818, 3844, 3865, 3962, 4211]</t>
        </r>
      </text>
    </comment>
    <comment ref="E4069" authorId="0" shapeId="0" xr:uid="{855AF016-63C9-45E0-879B-F3AEB67EF911}">
      <text>
        <r>
          <rPr>
            <sz val="10"/>
            <rFont val="Arial"/>
            <family val="2"/>
          </rPr>
          <t>Duplicate Mobile Number also found in rows: [3926, 3969, 4209]</t>
        </r>
      </text>
    </comment>
    <comment ref="E4070" authorId="0" shapeId="0" xr:uid="{2298AEB5-68A1-4F05-90F1-E3CF0BF211DC}">
      <text>
        <r>
          <rPr>
            <sz val="10"/>
            <rFont val="Arial"/>
            <family val="2"/>
          </rPr>
          <t>Duplicate Mobile Number also found in rows: [3823, 3977, 4222, 4334]</t>
        </r>
      </text>
    </comment>
    <comment ref="E4071" authorId="0" shapeId="0" xr:uid="{8E0941FB-2DA9-47FE-A9C9-CC7288163CCA}">
      <text>
        <r>
          <rPr>
            <sz val="10"/>
            <rFont val="Arial"/>
            <family val="2"/>
          </rPr>
          <t>Duplicate Mobile Number also found in rows: [4065, 4066, 4116, 4135, 4391]</t>
        </r>
      </text>
    </comment>
    <comment ref="E4073" authorId="0" shapeId="0" xr:uid="{322FEBFD-B2BE-4BA1-8C04-5F6280CFF939}">
      <text>
        <r>
          <rPr>
            <sz val="10"/>
            <rFont val="Arial"/>
            <family val="2"/>
          </rPr>
          <t>Duplicate Mobile Number also found in rows: [4124, 4239, 4355, 4523]</t>
        </r>
      </text>
    </comment>
    <comment ref="A4075" authorId="0" shapeId="0" xr:uid="{D6BD908A-F4A6-4A4F-90D7-90690AB81F53}">
      <text>
        <r>
          <rPr>
            <sz val="10"/>
            <rFont val="Arial"/>
            <family val="2"/>
          </rPr>
          <t>Mobile/Email matches a DIFFERENT name in LMS/Main file: 'Smruti Rekha Behera'. Kept original name -- please verify manually (may be a shared/parent number).</t>
        </r>
      </text>
    </comment>
    <comment ref="E4075" authorId="0" shapeId="0" xr:uid="{4A932298-1A1E-4D43-8120-A4B6F5086111}">
      <text>
        <r>
          <rPr>
            <sz val="10"/>
            <rFont val="Arial"/>
            <family val="2"/>
          </rPr>
          <t>Duplicate Mobile Number also found in rows: [3958]</t>
        </r>
      </text>
    </comment>
    <comment ref="E4076" authorId="0" shapeId="0" xr:uid="{336735F8-8E72-4185-BC4E-FD7ABD603738}">
      <text>
        <r>
          <rPr>
            <sz val="10"/>
            <rFont val="Arial"/>
            <family val="2"/>
          </rPr>
          <t>Duplicate Mobile Number also found in rows: [3927, 3987, 4251]</t>
        </r>
      </text>
    </comment>
    <comment ref="E4077" authorId="0" shapeId="0" xr:uid="{E1624086-BFFD-428D-B8D7-E469DCB77983}">
      <text>
        <r>
          <rPr>
            <sz val="10"/>
            <rFont val="Arial"/>
            <family val="2"/>
          </rPr>
          <t>Duplicate Mobile Number also found in rows: [3876, 3955, 4252, 4262, 4362, 4572]</t>
        </r>
      </text>
    </comment>
    <comment ref="E4078" authorId="0" shapeId="0" xr:uid="{C7B82815-72EE-465B-A988-4C1F377E673F}">
      <text>
        <r>
          <rPr>
            <sz val="10"/>
            <rFont val="Arial"/>
            <family val="2"/>
          </rPr>
          <t>Duplicate Mobile Number also found in rows: [3512, 3519, 3817, 3874, 3879, 4233, 4351, 5433]</t>
        </r>
      </text>
    </comment>
    <comment ref="A4079" authorId="0" shapeId="0" xr:uid="{1A8907CF-CAD6-4CB4-A8C1-D8E72A597784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4079" authorId="0" shapeId="0" xr:uid="{9C10D566-317D-4732-A198-E81EA223E13C}">
      <text>
        <r>
          <rPr>
            <sz val="10"/>
            <rFont val="Arial"/>
            <family val="2"/>
          </rPr>
          <t>Duplicate Mobile Number also found in rows: [3860, 3950, 3954, 3963, 4213, 4336, 4537, 5028]</t>
        </r>
      </text>
    </comment>
    <comment ref="E4080" authorId="0" shapeId="0" xr:uid="{1E902420-03D2-4DDC-9757-D6E754379F47}">
      <text>
        <r>
          <rPr>
            <sz val="10"/>
            <rFont val="Arial"/>
            <family val="2"/>
          </rPr>
          <t>Duplicate Mobile Number also found in rows: [3822, 3857, 3924]</t>
        </r>
      </text>
    </comment>
    <comment ref="E4081" authorId="0" shapeId="0" xr:uid="{EC328499-36FD-4E8A-9DEE-5D83FC615D23}">
      <text>
        <r>
          <rPr>
            <sz val="10"/>
            <rFont val="Arial"/>
            <family val="2"/>
          </rPr>
          <t>Duplicate Mobile Number also found in rows: [4111]</t>
        </r>
      </text>
    </comment>
    <comment ref="A4082" authorId="0" shapeId="0" xr:uid="{A0F24576-C19F-4938-932F-D10F8F22C144}">
      <text>
        <r>
          <rPr>
            <sz val="10"/>
            <rFont val="Arial"/>
            <family val="2"/>
          </rPr>
          <t>Mobile/Email matches a DIFFERENT name in LMS/Main file: 'Rabi Narayan Sahu'. Kept original name -- please verify manually (may be a shared/parent number).</t>
        </r>
      </text>
    </comment>
    <comment ref="E4082" authorId="0" shapeId="0" xr:uid="{8F31A205-40C1-423E-A69C-854B122CBFC8}">
      <text>
        <r>
          <rPr>
            <sz val="10"/>
            <rFont val="Arial"/>
            <family val="2"/>
          </rPr>
          <t>Duplicate Mobile Number also found in rows: [4290]</t>
        </r>
      </text>
    </comment>
    <comment ref="E4083" authorId="0" shapeId="0" xr:uid="{A3C52EC2-58F9-46CE-AB30-B10F5000AFC1}">
      <text>
        <r>
          <rPr>
            <sz val="10"/>
            <rFont val="Arial"/>
            <family val="2"/>
          </rPr>
          <t>Duplicate Mobile Number also found in rows: [4128, 4269, 4406]</t>
        </r>
      </text>
    </comment>
    <comment ref="E4086" authorId="0" shapeId="0" xr:uid="{5FF8C201-E7B2-4B84-AAD3-559522304FB8}">
      <text>
        <r>
          <rPr>
            <sz val="10"/>
            <rFont val="Arial"/>
            <family val="2"/>
          </rPr>
          <t>Duplicate Mobile Number also found in rows: [4067, 4123, 4405]</t>
        </r>
      </text>
    </comment>
    <comment ref="E4087" authorId="0" shapeId="0" xr:uid="{3541C23D-F407-4B84-9FE4-C1552D05E001}">
      <text>
        <r>
          <rPr>
            <sz val="10"/>
            <rFont val="Arial"/>
            <family val="2"/>
          </rPr>
          <t>Duplicate Mobile Number also found in rows: [3788, 3875, 4058, 4256, 4575, 5401, 5424]</t>
        </r>
      </text>
    </comment>
    <comment ref="E4088" authorId="0" shapeId="0" xr:uid="{24712208-2EF5-4231-BEE2-CBCC320EC264}">
      <text>
        <r>
          <rPr>
            <sz val="10"/>
            <rFont val="Arial"/>
            <family val="2"/>
          </rPr>
          <t>Duplicate Mobile Number also found in rows: [3660, 3764, 3847, 3964, 4258]</t>
        </r>
      </text>
    </comment>
    <comment ref="E4089" authorId="0" shapeId="0" xr:uid="{52901A56-9ED1-460D-865F-EE49DB7A665D}">
      <text>
        <r>
          <rPr>
            <sz val="10"/>
            <rFont val="Arial"/>
            <family val="2"/>
          </rPr>
          <t>Duplicate Mobile Number also found in rows: [3952, 3996, 4237]</t>
        </r>
      </text>
    </comment>
    <comment ref="E4090" authorId="0" shapeId="0" xr:uid="{A6637C9F-D230-48D2-98E7-BBA4728BB20A}">
      <text>
        <r>
          <rPr>
            <sz val="10"/>
            <rFont val="Arial"/>
            <family val="2"/>
          </rPr>
          <t>Duplicate Mobile Number also found in rows: [4016, 4056, 4198, 4310, 4471, 4629]</t>
        </r>
      </text>
    </comment>
    <comment ref="A4091" authorId="0" shapeId="0" xr:uid="{7280DDBA-B429-4388-A242-D8AA6EEB5F6D}">
      <text>
        <r>
          <rPr>
            <sz val="10"/>
            <rFont val="Arial"/>
            <family val="2"/>
          </rPr>
          <t>Mobile/Email matches a DIFFERENT name in LMS/Main file: 'Suraj Rajput'. Kept original name -- please verify manually (may be a shared/parent number).</t>
        </r>
      </text>
    </comment>
    <comment ref="A4093" authorId="0" shapeId="0" xr:uid="{BF3CA5DF-6B22-4062-B478-1B820F15C314}">
      <text>
        <r>
          <rPr>
            <sz val="10"/>
            <rFont val="Arial"/>
            <family val="2"/>
          </rPr>
          <t>Mobile/Email matches a DIFFERENT name in LMS/Main file: 'Asmin Kumar'. Kept original name -- please verify manually (may be a shared/parent number).</t>
        </r>
      </text>
    </comment>
    <comment ref="E4093" authorId="0" shapeId="0" xr:uid="{E55651EC-DBA5-4D45-B839-1772FF0D88C8}">
      <text>
        <r>
          <rPr>
            <sz val="10"/>
            <rFont val="Arial"/>
            <family val="2"/>
          </rPr>
          <t>Duplicate Mobile Number also found in rows: [4199, 4679, 4900]</t>
        </r>
      </text>
    </comment>
    <comment ref="E4094" authorId="0" shapeId="0" xr:uid="{826DD487-E332-4EF9-838F-2C8AFBA93616}">
      <text>
        <r>
          <rPr>
            <sz val="10"/>
            <rFont val="Arial"/>
            <family val="2"/>
          </rPr>
          <t>Duplicate Mobile Number also found in rows: [4106, 4215, 4344, 4474, 4585]</t>
        </r>
      </text>
    </comment>
    <comment ref="E4095" authorId="0" shapeId="0" xr:uid="{4CD104A2-12EC-4AC5-8CE2-3BB56E01C780}">
      <text>
        <r>
          <rPr>
            <sz val="10"/>
            <rFont val="Arial"/>
            <family val="2"/>
          </rPr>
          <t>Duplicate Mobile Number also found in rows: [4129, 4240, 4354, 4563]</t>
        </r>
      </text>
    </comment>
    <comment ref="E4096" authorId="0" shapeId="0" xr:uid="{B328F402-9A88-47D2-981B-833735035E60}">
      <text>
        <r>
          <rPr>
            <sz val="10"/>
            <rFont val="Arial"/>
            <family val="2"/>
          </rPr>
          <t>Duplicate Mobile Number also found in rows: [4047, 4138, 4260, 4445, 4574, 4927]</t>
        </r>
      </text>
    </comment>
    <comment ref="E4097" authorId="0" shapeId="0" xr:uid="{4555099A-DA30-4424-AF25-5DB60C3A9B97}">
      <text>
        <r>
          <rPr>
            <sz val="10"/>
            <rFont val="Arial"/>
            <family val="2"/>
          </rPr>
          <t>Duplicate Mobile Number also found in rows: [4119]</t>
        </r>
      </text>
    </comment>
    <comment ref="E4098" authorId="0" shapeId="0" xr:uid="{F0B49B8A-AE19-434C-89A3-F97AFA928856}">
      <text>
        <r>
          <rPr>
            <sz val="10"/>
            <rFont val="Arial"/>
            <family val="2"/>
          </rPr>
          <t>Duplicate Mobile Number also found in rows: [4102, 4215, 4344, 4474, 4585]</t>
        </r>
      </text>
    </comment>
    <comment ref="A4099" authorId="0" shapeId="0" xr:uid="{E392B87C-6AA1-493A-BF43-0F5B83BB3400}">
      <text>
        <r>
          <rPr>
            <sz val="10"/>
            <rFont val="Arial"/>
            <family val="2"/>
          </rPr>
          <t>Mobile/Email matches a DIFFERENT name in LMS/Main file: 'Durga Choudhury'. Kept original name -- please verify manually (may be a shared/parent number).</t>
        </r>
      </text>
    </comment>
    <comment ref="E4099" authorId="0" shapeId="0" xr:uid="{43B26A0C-D16A-4BC8-B72D-FB15CF6011AA}">
      <text>
        <r>
          <rPr>
            <sz val="10"/>
            <rFont val="Arial"/>
            <family val="2"/>
          </rPr>
          <t>Duplicate Mobile Number also found in rows: [4045, 4241, 4387, 4808]</t>
        </r>
      </text>
    </comment>
    <comment ref="E4100" authorId="0" shapeId="0" xr:uid="{F2AA2FB0-F77C-47A7-AA52-963525D103F1}">
      <text>
        <r>
          <rPr>
            <sz val="10"/>
            <rFont val="Arial"/>
            <family val="2"/>
          </rPr>
          <t>Duplicate Mobile Number also found in rows: [3545, 3621, 3671, 3705, 3836, 3973, 3999]</t>
        </r>
      </text>
    </comment>
    <comment ref="A4101" authorId="0" shapeId="0" xr:uid="{0E63F7A2-0920-4D00-BE64-DC5F853E0C58}">
      <text>
        <r>
          <rPr>
            <sz val="10"/>
            <rFont val="Arial"/>
            <family val="2"/>
          </rPr>
          <t>Mobile/Email matches a DIFFERENT name in LMS/Main file: 'Rakesh Sahoo'. Kept original name -- please verify manually (may be a shared/parent number).</t>
        </r>
      </text>
    </comment>
    <comment ref="E4101" authorId="0" shapeId="0" xr:uid="{D21684B2-74B0-4B21-96AD-C967E0672644}">
      <text>
        <r>
          <rPr>
            <sz val="10"/>
            <rFont val="Arial"/>
            <family val="2"/>
          </rPr>
          <t>Duplicate Mobile Number also found in rows: [3648, 3840, 3862, 3981, 4277]</t>
        </r>
      </text>
    </comment>
    <comment ref="E4102" authorId="0" shapeId="0" xr:uid="{353330D9-C7E0-4B7C-A5B0-21CC5A928DDD}">
      <text>
        <r>
          <rPr>
            <sz val="10"/>
            <rFont val="Arial"/>
            <family val="2"/>
          </rPr>
          <t>Duplicate Mobile Number also found in rows: [4220, 4373, 4568]</t>
        </r>
      </text>
    </comment>
    <comment ref="E4103" authorId="0" shapeId="0" xr:uid="{C47DB892-E719-4595-AC10-F3773B3EDF16}">
      <text>
        <r>
          <rPr>
            <sz val="10"/>
            <rFont val="Arial"/>
            <family val="2"/>
          </rPr>
          <t>Duplicate Mobile Number also found in rows: [4089]</t>
        </r>
      </text>
    </comment>
    <comment ref="E4104" authorId="0" shapeId="0" xr:uid="{77E07F76-F425-455A-BB4D-CC89BEF0BA88}">
      <text>
        <r>
          <rPr>
            <sz val="10"/>
            <rFont val="Arial"/>
            <family val="2"/>
          </rPr>
          <t>Duplicate Mobile Number also found in rows: [4232]</t>
        </r>
      </text>
    </comment>
    <comment ref="E4105" authorId="0" shapeId="0" xr:uid="{8E8B495A-5CC0-43C6-95CD-D1B78D56BC41}">
      <text>
        <r>
          <rPr>
            <sz val="10"/>
            <rFont val="Arial"/>
            <family val="2"/>
          </rPr>
          <t>Duplicate Mobile Number also found in rows: [2223, 2302, 2375, 2642, 3069, 3631]</t>
        </r>
      </text>
    </comment>
    <comment ref="A4106" authorId="0" shapeId="0" xr:uid="{8CE94F2E-872E-4A6D-84D1-2290B1B8C2E1}">
      <text>
        <r>
          <rPr>
            <sz val="10"/>
            <rFont val="Arial"/>
            <family val="2"/>
          </rPr>
          <t>Mobile/Email matches a DIFFERENT name in LMS/Main file: 'Budhes Prusty'. Kept original name -- please verify manually (may be a shared/parent number).</t>
        </r>
      </text>
    </comment>
    <comment ref="E4106" authorId="0" shapeId="0" xr:uid="{92F3B4E8-172A-42B2-8A0C-72666ED53712}">
      <text>
        <r>
          <rPr>
            <sz val="10"/>
            <rFont val="Arial"/>
            <family val="2"/>
          </rPr>
          <t>Duplicate Mobile Number also found in rows: [4049]</t>
        </r>
      </text>
    </comment>
    <comment ref="E4107" authorId="0" shapeId="0" xr:uid="{59AC5FF8-DDFA-401E-9FA8-22ECA6A6009E}">
      <text>
        <r>
          <rPr>
            <sz val="10"/>
            <rFont val="Arial"/>
            <family val="2"/>
          </rPr>
          <t>Duplicate Mobile Number also found in rows: [3425, 3573, 3623, 3672, 3974]</t>
        </r>
      </text>
    </comment>
    <comment ref="A4108" authorId="0" shapeId="0" xr:uid="{6BEE1D3F-7C1C-42CA-9079-559AB210EB52}">
      <text>
        <r>
          <rPr>
            <sz val="10"/>
            <rFont val="Arial"/>
            <family val="2"/>
          </rPr>
          <t>Mobile/Email matches a DIFFERENT name in LMS/Main file: 'Madhusudan Das'. Kept original name -- please verify manually (may be a shared/parent number).</t>
        </r>
      </text>
    </comment>
    <comment ref="E4108" authorId="0" shapeId="0" xr:uid="{8893C04A-6273-4535-8840-BE214FA5F9EA}">
      <text>
        <r>
          <rPr>
            <sz val="10"/>
            <rFont val="Arial"/>
            <family val="2"/>
          </rPr>
          <t>Duplicate Mobile Number also found in rows: [4065, 4066, 4079, 4135, 4391]</t>
        </r>
      </text>
    </comment>
    <comment ref="E4109" authorId="0" shapeId="0" xr:uid="{CC8216D6-31ED-40A8-809C-55B8535636BA}">
      <text>
        <r>
          <rPr>
            <sz val="10"/>
            <rFont val="Arial"/>
            <family val="2"/>
          </rPr>
          <t>Duplicate Mobile Number also found in rows: [3942, 3997, 4242, 4383]</t>
        </r>
      </text>
    </comment>
    <comment ref="E4110" authorId="0" shapeId="0" xr:uid="{6D86C413-EAE6-4CB2-A7F2-52BFC4CE555B}">
      <text>
        <r>
          <rPr>
            <sz val="10"/>
            <rFont val="Arial"/>
            <family val="2"/>
          </rPr>
          <t>Duplicate Mobile Number also found in rows: [3302, 3376, 3487, 3584, 3768, 3893]</t>
        </r>
      </text>
    </comment>
    <comment ref="E4111" authorId="0" shapeId="0" xr:uid="{E602DE44-C5EF-4A8C-9074-63BCF146CF84}">
      <text>
        <r>
          <rPr>
            <sz val="10"/>
            <rFont val="Arial"/>
            <family val="2"/>
          </rPr>
          <t>Duplicate Mobile Number also found in rows: [4105]</t>
        </r>
      </text>
    </comment>
    <comment ref="E4112" authorId="0" shapeId="0" xr:uid="{181B1D25-1CDB-4726-AB5B-0F492B4F16EA}">
      <text>
        <r>
          <rPr>
            <sz val="10"/>
            <rFont val="Arial"/>
            <family val="2"/>
          </rPr>
          <t>Duplicate Mobile Number also found in rows: [1820, 4259]</t>
        </r>
      </text>
    </comment>
    <comment ref="E4113" authorId="0" shapeId="0" xr:uid="{25108230-C95E-4293-9854-8D319744B686}">
      <text>
        <r>
          <rPr>
            <sz val="10"/>
            <rFont val="Arial"/>
            <family val="2"/>
          </rPr>
          <t>Duplicate Mobile Number also found in rows: [4048, 4236, 4342]</t>
        </r>
      </text>
    </comment>
    <comment ref="E4114" authorId="0" shapeId="0" xr:uid="{DAEC1EDC-DC52-4125-AB9F-8184B1ACA21A}">
      <text>
        <r>
          <rPr>
            <sz val="10"/>
            <rFont val="Arial"/>
            <family val="2"/>
          </rPr>
          <t>Duplicate Mobile Number also found in rows: [4243, 4356, 4496]</t>
        </r>
      </text>
    </comment>
    <comment ref="E4115" authorId="0" shapeId="0" xr:uid="{86B92E2B-6C9B-45CB-902B-02D57080B30D}">
      <text>
        <r>
          <rPr>
            <sz val="10"/>
            <rFont val="Arial"/>
            <family val="2"/>
          </rPr>
          <t>Duplicate Mobile Number also found in rows: [4067, 4094, 4405]</t>
        </r>
      </text>
    </comment>
    <comment ref="E4116" authorId="0" shapeId="0" xr:uid="{C4600808-E214-443C-918A-990BE8D622E6}">
      <text>
        <r>
          <rPr>
            <sz val="10"/>
            <rFont val="Arial"/>
            <family val="2"/>
          </rPr>
          <t>Duplicate Mobile Number also found in rows: [4081, 4239, 4355, 4523]</t>
        </r>
      </text>
    </comment>
    <comment ref="A4117" authorId="0" shapeId="0" xr:uid="{BC46B05F-66E3-4BA9-84EB-D88B76120019}">
      <text>
        <r>
          <rPr>
            <sz val="10"/>
            <rFont val="Arial"/>
            <family val="2"/>
          </rPr>
          <t>Mobile/Email matches a DIFFERENT name in LMS/Main file: 'Tushar Biswal'. Kept original name -- please verify manually (may be a shared/parent number).</t>
        </r>
      </text>
    </comment>
    <comment ref="E4117" authorId="0" shapeId="0" xr:uid="{26BE8A2B-EB33-47EB-BA24-015CD37C23F4}">
      <text>
        <r>
          <rPr>
            <sz val="10"/>
            <rFont val="Arial"/>
            <family val="2"/>
          </rPr>
          <t>Duplicate Mobile Number also found in rows: [2854, 3122, 3663, 3665, 3667]</t>
        </r>
      </text>
    </comment>
    <comment ref="E4118" authorId="0" shapeId="0" xr:uid="{B3C0AA13-F029-4536-9AFD-E61161F4C5E1}">
      <text>
        <r>
          <rPr>
            <sz val="10"/>
            <rFont val="Arial"/>
            <family val="2"/>
          </rPr>
          <t>Duplicate Mobile Number also found in rows: [3694, 3738, 3740, 3866, 3982, 4247, 4738]</t>
        </r>
      </text>
    </comment>
    <comment ref="E4120" authorId="0" shapeId="0" xr:uid="{FB3849C3-C3AF-4D9E-9A9B-C72404D02534}">
      <text>
        <r>
          <rPr>
            <sz val="10"/>
            <rFont val="Arial"/>
            <family val="2"/>
          </rPr>
          <t>Duplicate Mobile Number also found in rows: [4091, 4269, 4406]</t>
        </r>
      </text>
    </comment>
    <comment ref="E4121" authorId="0" shapeId="0" xr:uid="{3A8CBFD4-B2CE-4EA9-A857-1A57FCDAA39D}">
      <text>
        <r>
          <rPr>
            <sz val="10"/>
            <rFont val="Arial"/>
            <family val="2"/>
          </rPr>
          <t>Duplicate Mobile Number also found in rows: [4103, 4240, 4354, 4563]</t>
        </r>
      </text>
    </comment>
    <comment ref="E4122" authorId="0" shapeId="0" xr:uid="{F5783BBA-CD9E-4283-8F13-011359207BDE}">
      <text>
        <r>
          <rPr>
            <sz val="10"/>
            <rFont val="Arial"/>
            <family val="2"/>
          </rPr>
          <t>Duplicate Mobile Number also found in rows: [3277, 3501, 3642, 3711, 3848, 5520]</t>
        </r>
      </text>
    </comment>
    <comment ref="A4123" authorId="0" shapeId="0" xr:uid="{003582AA-FC3C-4971-8158-FC3184DDE0AA}">
      <text>
        <r>
          <rPr>
            <sz val="10"/>
            <rFont val="Arial"/>
            <family val="2"/>
          </rPr>
          <t>Mobile/Email matches a DIFFERENT name in LMS/Main file: 'Himangi Hanwat'. Kept original name -- please verify manually (may be a shared/parent number).</t>
        </r>
      </text>
    </comment>
    <comment ref="E4123" authorId="0" shapeId="0" xr:uid="{6A3DA416-B36F-4E09-B121-DD9B2876E16B}">
      <text>
        <r>
          <rPr>
            <sz val="10"/>
            <rFont val="Arial"/>
            <family val="2"/>
          </rPr>
          <t>Duplicate Mobile Number also found in rows: [3742, 3881, 3882, 3914, 4004, 4011, 4287]</t>
        </r>
      </text>
    </comment>
    <comment ref="E4124" authorId="0" shapeId="0" xr:uid="{474BF181-D701-4063-8E31-B94C501B0AF5}">
      <text>
        <r>
          <rPr>
            <sz val="10"/>
            <rFont val="Arial"/>
            <family val="2"/>
          </rPr>
          <t>Duplicate Mobile Number also found in rows: [4069, 4238, 4246, 4313, 4335, 4469, 5094]</t>
        </r>
      </text>
    </comment>
    <comment ref="E4125" authorId="0" shapeId="0" xr:uid="{44436D22-7709-47FF-AAD1-AED62120532D}">
      <text>
        <r>
          <rPr>
            <sz val="10"/>
            <rFont val="Arial"/>
            <family val="2"/>
          </rPr>
          <t>Duplicate Mobile Number also found in rows: [3832, 3945, 4369, 4384]</t>
        </r>
      </text>
    </comment>
    <comment ref="E4126" authorId="0" shapeId="0" xr:uid="{B71A50B3-923F-4A10-9CCA-B1AD7F087B72}">
      <text>
        <r>
          <rPr>
            <sz val="10"/>
            <rFont val="Arial"/>
            <family val="2"/>
          </rPr>
          <t>Duplicate Mobile Number also found in rows: [3884, 3909, 4010, 4390, 4573]</t>
        </r>
      </text>
    </comment>
    <comment ref="E4127" authorId="0" shapeId="0" xr:uid="{0346E998-3681-43E3-99D3-19D0FEA964D5}">
      <text>
        <r>
          <rPr>
            <sz val="10"/>
            <rFont val="Arial"/>
            <family val="2"/>
          </rPr>
          <t>Duplicate Mobile Number also found in rows: [4065, 4066, 4079, 4116, 4391]</t>
        </r>
      </text>
    </comment>
    <comment ref="E4128" authorId="0" shapeId="0" xr:uid="{F358289C-7ADE-427D-9FEA-9566C88EA964}">
      <text>
        <r>
          <rPr>
            <sz val="10"/>
            <rFont val="Arial"/>
            <family val="2"/>
          </rPr>
          <t>Duplicate Mobile Number also found in rows: [3993, 4014, 4059]</t>
        </r>
      </text>
    </comment>
    <comment ref="E4129" authorId="0" shapeId="0" xr:uid="{6CF90D92-6C8B-442D-9BD1-88518300F145}">
      <text>
        <r>
          <rPr>
            <sz val="10"/>
            <rFont val="Arial"/>
            <family val="2"/>
          </rPr>
          <t>Duplicate Mobile Number also found in rows: [4001, 4031, 4261, 4410]</t>
        </r>
      </text>
    </comment>
    <comment ref="E4130" authorId="0" shapeId="0" xr:uid="{4EA6A721-9E25-47D6-8B6A-97CC0AAEB199}">
      <text>
        <r>
          <rPr>
            <sz val="10"/>
            <rFont val="Arial"/>
            <family val="2"/>
          </rPr>
          <t>Duplicate Mobile Number also found in rows: [4047, 4104, 4260, 4445, 4574, 4927]</t>
        </r>
      </text>
    </comment>
    <comment ref="E4131" authorId="0" shapeId="0" xr:uid="{4CFCF843-3332-4D14-8EB7-E97028FE6097}">
      <text>
        <r>
          <rPr>
            <sz val="10"/>
            <rFont val="Arial"/>
            <family val="2"/>
          </rPr>
          <t>Duplicate Mobile Number also found in rows: [3890, 3905, 4003]</t>
        </r>
      </text>
    </comment>
    <comment ref="E4132" authorId="0" shapeId="0" xr:uid="{3A4A4F7F-0904-4AAF-A077-638A0BFF3AA3}">
      <text>
        <r>
          <rPr>
            <sz val="10"/>
            <rFont val="Arial"/>
            <family val="2"/>
          </rPr>
          <t>Duplicate Mobile Number also found in rows: [3670, 3707, 3708, 3851, 3967, 4072, 4202]</t>
        </r>
      </text>
    </comment>
    <comment ref="E4133" authorId="0" shapeId="0" xr:uid="{6D2E825F-C49B-4360-8A55-448A2394F153}">
      <text>
        <r>
          <rPr>
            <sz val="10"/>
            <rFont val="Arial"/>
            <family val="2"/>
          </rPr>
          <t>Duplicate Mobile Number also found in rows: [1353]</t>
        </r>
      </text>
    </comment>
    <comment ref="A4135" authorId="0" shapeId="0" xr:uid="{60EFEBD3-5F25-4FB3-B4FF-877CE88E39AB}">
      <text>
        <r>
          <rPr>
            <sz val="10"/>
            <rFont val="Arial"/>
            <family val="2"/>
          </rPr>
          <t>Mobile/Email matches a DIFFERENT name in LMS/Main file: 'Subham Dash'. Kept original name -- please verify manually (may be a shared/parent number).</t>
        </r>
      </text>
    </comment>
    <comment ref="E4135" authorId="0" shapeId="0" xr:uid="{CE20B352-4E04-42EE-B774-81C625A344D8}">
      <text>
        <r>
          <rPr>
            <sz val="10"/>
            <rFont val="Arial"/>
            <family val="2"/>
          </rPr>
          <t>Duplicate Mobile Number also found in rows: [4178, 4288, 4428]</t>
        </r>
      </text>
    </comment>
    <comment ref="A4136" authorId="0" shapeId="0" xr:uid="{BFB4A3B6-D393-46E9-9E1D-F13A0EA2C1EA}">
      <text>
        <r>
          <rPr>
            <sz val="10"/>
            <rFont val="Arial"/>
            <family val="2"/>
          </rPr>
          <t>Mobile/Email matches a DIFFERENT name in LMS/Main file: 'Bisal Sahu'. Kept original name -- please verify manually (may be a shared/parent number).</t>
        </r>
      </text>
    </comment>
    <comment ref="E4136" authorId="0" shapeId="0" xr:uid="{D6AC551E-76DF-48AD-9B62-A6B1A57BB541}">
      <text>
        <r>
          <rPr>
            <sz val="10"/>
            <rFont val="Arial"/>
            <family val="2"/>
          </rPr>
          <t>Duplicate Mobile Number also found in rows: [4192, 4200]</t>
        </r>
      </text>
    </comment>
    <comment ref="E4137" authorId="0" shapeId="0" xr:uid="{E35E59FA-EE6F-4526-B36F-1C204ED61B63}">
      <text>
        <r>
          <rPr>
            <sz val="10"/>
            <rFont val="Arial"/>
            <family val="2"/>
          </rPr>
          <t>Duplicate Mobile Number also found in rows: [4359, 4421, 4436, 4680, 5111]</t>
        </r>
      </text>
    </comment>
    <comment ref="A4138" authorId="0" shapeId="0" xr:uid="{EB3F633A-AD52-4510-A3C0-A2E72170B4AD}">
      <text>
        <r>
          <rPr>
            <sz val="10"/>
            <rFont val="Arial"/>
            <family val="2"/>
          </rPr>
          <t>Mobile/Email matches a DIFFERENT name in LMS/Main file: 'Soumya Pradhan'. Kept original name -- please verify manually (may be a shared/parent number).</t>
        </r>
      </text>
    </comment>
    <comment ref="E4138" authorId="0" shapeId="0" xr:uid="{D3B03019-4A63-4F19-9DB2-D9F2E9FC0701}">
      <text>
        <r>
          <rPr>
            <sz val="10"/>
            <rFont val="Arial"/>
            <family val="2"/>
          </rPr>
          <t>Duplicate Mobile Number also found in rows: [3928, 3992, 4512, 5182]</t>
        </r>
      </text>
    </comment>
    <comment ref="A4140" authorId="0" shapeId="0" xr:uid="{B1F6F7CE-70D0-4306-8B00-8878F697541C}">
      <text>
        <r>
          <rPr>
            <sz val="10"/>
            <rFont val="Arial"/>
            <family val="2"/>
          </rPr>
          <t>Mobile/Email matches a DIFFERENT name in LMS/Main file: 'Subhankit Pattanayak'. Kept original name -- please verify manually (may be a shared/parent number).</t>
        </r>
      </text>
    </comment>
    <comment ref="E4140" authorId="0" shapeId="0" xr:uid="{67B61670-9629-4F2A-B7C9-49CBFFE5D7F8}">
      <text>
        <r>
          <rPr>
            <sz val="10"/>
            <rFont val="Arial"/>
            <family val="2"/>
          </rPr>
          <t>Duplicate Mobile Number also found in rows: [3979]</t>
        </r>
      </text>
    </comment>
    <comment ref="A4141" authorId="0" shapeId="0" xr:uid="{1EFE84FD-82F4-42E3-A245-A9EF30BC5A86}">
      <text>
        <r>
          <rPr>
            <sz val="10"/>
            <rFont val="Arial"/>
            <family val="2"/>
          </rPr>
          <t>Mobile/Email matches a DIFFERENT name in LMS/Main file: 'Guruji Sahoo'. Kept original name -- please verify manually (may be a shared/parent number).</t>
        </r>
      </text>
    </comment>
    <comment ref="E4141" authorId="0" shapeId="0" xr:uid="{7A4A0411-590E-4C78-B1E1-368383A5C69F}">
      <text>
        <r>
          <rPr>
            <sz val="10"/>
            <rFont val="Arial"/>
            <family val="2"/>
          </rPr>
          <t>Duplicate Mobile Number also found in rows: [3420, 3495, 3570, 3722, 3888]</t>
        </r>
      </text>
    </comment>
    <comment ref="E4142" authorId="0" shapeId="0" xr:uid="{57E4999D-6562-41EB-982A-D2E89722FAC2}">
      <text>
        <r>
          <rPr>
            <sz val="10"/>
            <rFont val="Arial"/>
            <family val="2"/>
          </rPr>
          <t>Duplicate Mobile Number also found in rows: [3790, 3806, 3918, 3998, 4308, 4466]</t>
        </r>
      </text>
    </comment>
    <comment ref="E4143" authorId="0" shapeId="0" xr:uid="{02CF2D81-B5AB-44A8-A1E4-45A03034EF93}">
      <text>
        <r>
          <rPr>
            <sz val="10"/>
            <rFont val="Arial"/>
            <family val="2"/>
          </rPr>
          <t>Duplicate Mobile Number also found in rows: [3971, 4036, 4062, 4279, 4415, 4911]</t>
        </r>
      </text>
    </comment>
    <comment ref="E4144" authorId="0" shapeId="0" xr:uid="{572B0C97-A4AC-466D-AB1C-DE875C0A7114}">
      <text>
        <r>
          <rPr>
            <sz val="10"/>
            <rFont val="Arial"/>
            <family val="2"/>
          </rPr>
          <t>Duplicate Mobile Number also found in rows: [2112, 2152, 2237]</t>
        </r>
      </text>
    </comment>
    <comment ref="E4145" authorId="0" shapeId="0" xr:uid="{C141B1A4-B544-4CBD-A045-AAEEAAA047C8}">
      <text>
        <r>
          <rPr>
            <sz val="10"/>
            <rFont val="Arial"/>
            <family val="2"/>
          </rPr>
          <t>Duplicate Mobile Number also found in rows: [3886, 3908, 4002]</t>
        </r>
      </text>
    </comment>
    <comment ref="E4146" authorId="0" shapeId="0" xr:uid="{72C9C3A3-8E25-4FEA-B0F2-6230135AC23D}">
      <text>
        <r>
          <rPr>
            <sz val="10"/>
            <rFont val="Arial"/>
            <family val="2"/>
          </rPr>
          <t>Duplicate Mobile Number also found in rows: [3877, 3933, 4021, 4350, 5136]</t>
        </r>
      </text>
    </comment>
    <comment ref="E4147" authorId="0" shapeId="0" xr:uid="{BA7A22C4-2FB0-452C-8208-DBBC5F021FF9}">
      <text>
        <r>
          <rPr>
            <sz val="10"/>
            <rFont val="Arial"/>
            <family val="2"/>
          </rPr>
          <t>Duplicate Mobile Number also found in rows: [3783, 3808, 3897, 4024]</t>
        </r>
      </text>
    </comment>
    <comment ref="A4148" authorId="0" shapeId="0" xr:uid="{0E68CC50-E67E-4B14-B5E8-9CA3E0497C77}">
      <text>
        <r>
          <rPr>
            <sz val="10"/>
            <rFont val="Arial"/>
            <family val="2"/>
          </rPr>
          <t>Mobile/Email matches a DIFFERENT name in LMS/Main file: 'Pradeep Dalei'. Kept original name -- please verify manually (may be a shared/parent number).</t>
        </r>
      </text>
    </comment>
    <comment ref="E4148" authorId="0" shapeId="0" xr:uid="{004ADE9A-C264-4A16-8AA1-712FAB079A47}">
      <text>
        <r>
          <rPr>
            <sz val="10"/>
            <rFont val="Arial"/>
            <family val="2"/>
          </rPr>
          <t>Duplicate Mobile Number also found in rows: [3842, 4284, 4725]</t>
        </r>
      </text>
    </comment>
    <comment ref="E4149" authorId="0" shapeId="0" xr:uid="{465FC76E-6DE7-4BCA-AA2B-0FB0439A92D4}">
      <text>
        <r>
          <rPr>
            <sz val="10"/>
            <rFont val="Arial"/>
            <family val="2"/>
          </rPr>
          <t>Duplicate Mobile Number also found in rows: [4195, 4325, 4465]</t>
        </r>
      </text>
    </comment>
    <comment ref="E4151" authorId="0" shapeId="0" xr:uid="{F66A2EB5-9A76-427B-81B4-34D16E3FA609}">
      <text>
        <r>
          <rPr>
            <sz val="10"/>
            <rFont val="Arial"/>
            <family val="2"/>
          </rPr>
          <t>Duplicate Mobile Number also found in rows: [4197]</t>
        </r>
      </text>
    </comment>
    <comment ref="E4152" authorId="0" shapeId="0" xr:uid="{1444A94F-77ED-48DF-B4F0-7B3B9466A821}">
      <text>
        <r>
          <rPr>
            <sz val="10"/>
            <rFont val="Arial"/>
            <family val="2"/>
          </rPr>
          <t>Duplicate Mobile Number also found in rows: [4270, 4408, 4638]</t>
        </r>
      </text>
    </comment>
    <comment ref="E4153" authorId="0" shapeId="0" xr:uid="{18C0B005-DCCA-473A-A0E2-07A68CB57304}">
      <text>
        <r>
          <rPr>
            <sz val="10"/>
            <rFont val="Arial"/>
            <family val="2"/>
          </rPr>
          <t>Duplicate Mobile Number also found in rows: [4182, 4194]</t>
        </r>
      </text>
    </comment>
    <comment ref="A4154" authorId="0" shapeId="0" xr:uid="{6C0CFE4A-A227-4052-854D-3A5D65DCFF80}">
      <text>
        <r>
          <rPr>
            <sz val="10"/>
            <rFont val="Arial"/>
            <family val="2"/>
          </rPr>
          <t>Mobile/Email matches a DIFFERENT name in LMS/Main file: 'Lakshya Sahoo'. Kept original name -- please verify manually (may be a shared/parent number).</t>
        </r>
      </text>
    </comment>
    <comment ref="E4154" authorId="0" shapeId="0" xr:uid="{6C1D1305-134D-4AE7-BF95-AB9E58BD89DC}">
      <text>
        <r>
          <rPr>
            <sz val="10"/>
            <rFont val="Arial"/>
            <family val="2"/>
          </rPr>
          <t>Duplicate Mobile Number also found in rows: [4245, 4337, 4414, 4740]</t>
        </r>
      </text>
    </comment>
    <comment ref="E4156" authorId="0" shapeId="0" xr:uid="{55272230-0497-453F-9F14-D16D1016BF35}">
      <text>
        <r>
          <rPr>
            <sz val="10"/>
            <rFont val="Arial"/>
            <family val="2"/>
          </rPr>
          <t>Duplicate Mobile Number also found in rows: [4291, 4451, 4618, 5298, 5525, 5558]</t>
        </r>
      </text>
    </comment>
    <comment ref="E4157" authorId="0" shapeId="0" xr:uid="{AABF735B-5966-43F8-AE56-BEB537458A83}">
      <text>
        <r>
          <rPr>
            <sz val="10"/>
            <rFont val="Arial"/>
            <family val="2"/>
          </rPr>
          <t>Duplicate Mobile Number also found in rows: [4196, 4205, 4286, 4429]</t>
        </r>
      </text>
    </comment>
    <comment ref="E4159" authorId="0" shapeId="0" xr:uid="{24455747-E42B-4606-A9CA-53C30815494A}">
      <text>
        <r>
          <rPr>
            <sz val="10"/>
            <rFont val="Arial"/>
            <family val="2"/>
          </rPr>
          <t>Duplicate Mobile Number also found in rows: [4218, 4294, 4576]</t>
        </r>
      </text>
    </comment>
    <comment ref="E4160" authorId="0" shapeId="0" xr:uid="{AB5B072B-4053-4390-B0BB-B2ABB47DBADE}">
      <text>
        <r>
          <rPr>
            <sz val="10"/>
            <rFont val="Arial"/>
            <family val="2"/>
          </rPr>
          <t>Duplicate Mobile Number also found in rows: [4172, 4244, 4412]</t>
        </r>
      </text>
    </comment>
    <comment ref="E4161" authorId="0" shapeId="0" xr:uid="{0ED3480D-94C7-478B-A832-0EC2DE75A4F2}">
      <text>
        <r>
          <rPr>
            <sz val="10"/>
            <rFont val="Arial"/>
            <family val="2"/>
          </rPr>
          <t>Duplicate Mobile Number also found in rows: [4179]</t>
        </r>
      </text>
    </comment>
    <comment ref="E4162" authorId="0" shapeId="0" xr:uid="{8F110057-36DB-4D81-8B06-DB9FEFC5E0CE}">
      <text>
        <r>
          <rPr>
            <sz val="10"/>
            <rFont val="Arial"/>
            <family val="2"/>
          </rPr>
          <t>Duplicate Mobile Number also found in rows: [4068, 4183]</t>
        </r>
      </text>
    </comment>
    <comment ref="A4163" authorId="0" shapeId="0" xr:uid="{CDEC7001-5425-4AF1-9E2F-A90DDFF1F9E8}">
      <text>
        <r>
          <rPr>
            <sz val="10"/>
            <rFont val="Arial"/>
            <family val="2"/>
          </rPr>
          <t>Mobile/Email matches a DIFFERENT name in LMS/Main file: 'Anushka Khare'. Kept original name -- please verify manually (may be a shared/parent number).</t>
        </r>
      </text>
    </comment>
    <comment ref="E4163" authorId="0" shapeId="0" xr:uid="{10D22DCD-1FB0-412A-B6B9-D52AAC2A3D4F}">
      <text>
        <r>
          <rPr>
            <sz val="10"/>
            <rFont val="Arial"/>
            <family val="2"/>
          </rPr>
          <t>Duplicate Mobile Number also found in rows: [4180, 4292, 4420, 4565]</t>
        </r>
      </text>
    </comment>
    <comment ref="E4164" authorId="0" shapeId="0" xr:uid="{3C81B562-CD8D-402D-A45C-0AFA397ACFBF}">
      <text>
        <r>
          <rPr>
            <sz val="10"/>
            <rFont val="Arial"/>
            <family val="2"/>
          </rPr>
          <t>Duplicate Mobile Number also found in rows: [4168, 4244, 4412]</t>
        </r>
      </text>
    </comment>
    <comment ref="A4165" authorId="0" shapeId="0" xr:uid="{E2ABE495-6013-494B-9F6B-70AA9E0E80CA}">
      <text>
        <r>
          <rPr>
            <sz val="10"/>
            <rFont val="Arial"/>
            <family val="2"/>
          </rPr>
          <t>Mobile/Email matches a DIFFERENT name in LMS/Main file: 'Bishal Das'. Kept original name -- please verify manually (may be a shared/parent number).</t>
        </r>
      </text>
    </comment>
    <comment ref="E4165" authorId="0" shapeId="0" xr:uid="{198EBD6C-D632-45A8-AA10-132EC7961556}">
      <text>
        <r>
          <rPr>
            <sz val="10"/>
            <rFont val="Arial"/>
            <family val="2"/>
          </rPr>
          <t>Duplicate Mobile Number also found in rows: [3784, 3803, 3826, 4305]</t>
        </r>
      </text>
    </comment>
    <comment ref="E4166" authorId="0" shapeId="0" xr:uid="{E29F1CD7-EA44-4764-B084-D5105B2FBC4C}">
      <text>
        <r>
          <rPr>
            <sz val="10"/>
            <rFont val="Arial"/>
            <family val="2"/>
          </rPr>
          <t>Duplicate Mobile Number also found in rows: [3835, 3889, 3925, 4324, 4634]</t>
        </r>
      </text>
    </comment>
    <comment ref="E4167" authorId="0" shapeId="0" xr:uid="{12C9280A-8354-4834-A62B-FB7D4CEF8BB5}">
      <text>
        <r>
          <rPr>
            <sz val="10"/>
            <rFont val="Arial"/>
            <family val="2"/>
          </rPr>
          <t>Duplicate Mobile Number also found in rows: [3894, 4008, 4278]</t>
        </r>
      </text>
    </comment>
    <comment ref="A4168" authorId="0" shapeId="0" xr:uid="{235F5A94-230D-453E-ABB4-99783994CE10}">
      <text>
        <r>
          <rPr>
            <sz val="10"/>
            <rFont val="Arial"/>
            <family val="2"/>
          </rPr>
          <t>Mobile/Email matches a DIFFERENT name in LMS/Main file: 'Pritam Panda'. Kept original name -- please verify manually (may be a shared/parent number).</t>
        </r>
      </text>
    </comment>
    <comment ref="E4168" authorId="0" shapeId="0" xr:uid="{34DBBED1-E150-4DC0-BA67-C0CFB5EF110F}">
      <text>
        <r>
          <rPr>
            <sz val="10"/>
            <rFont val="Arial"/>
            <family val="2"/>
          </rPr>
          <t>Duplicate Mobile Number also found in rows: [3994, 4015, 4053, 4280, 4493, 5218]</t>
        </r>
      </text>
    </comment>
    <comment ref="E4169" authorId="0" shapeId="0" xr:uid="{7C6417D6-F419-46BD-B83E-38197D837602}">
      <text>
        <r>
          <rPr>
            <sz val="10"/>
            <rFont val="Arial"/>
            <family val="2"/>
          </rPr>
          <t>Duplicate Mobile Number also found in rows: [3816, 3830, 3921, 4034, 4187]</t>
        </r>
      </text>
    </comment>
    <comment ref="A4170" authorId="0" shapeId="0" xr:uid="{A25AB44E-F2EB-4FF8-971E-77AA746697F0}">
      <text>
        <r>
          <rPr>
            <sz val="10"/>
            <rFont val="Arial"/>
            <family val="2"/>
          </rPr>
          <t>Mobile/Email matches a DIFFERENT name in LMS/Main file: 'Subham Dash'. Kept original name -- please verify manually (may be a shared/parent number).</t>
        </r>
      </text>
    </comment>
    <comment ref="E4170" authorId="0" shapeId="0" xr:uid="{8DC29641-A19B-4046-B5C4-1619EDA185BE}">
      <text>
        <r>
          <rPr>
            <sz val="10"/>
            <rFont val="Arial"/>
            <family val="2"/>
          </rPr>
          <t>Duplicate Mobile Number also found in rows: [4143, 4288, 4428]</t>
        </r>
      </text>
    </comment>
    <comment ref="E4171" authorId="0" shapeId="0" xr:uid="{973FE090-575D-4089-9C50-531A89B14410}">
      <text>
        <r>
          <rPr>
            <sz val="10"/>
            <rFont val="Arial"/>
            <family val="2"/>
          </rPr>
          <t>Duplicate Mobile Number also found in rows: [4169]</t>
        </r>
      </text>
    </comment>
    <comment ref="A4172" authorId="0" shapeId="0" xr:uid="{E4CC5B5F-5797-4034-B4FA-CF188EE58ECD}">
      <text>
        <r>
          <rPr>
            <sz val="10"/>
            <rFont val="Arial"/>
            <family val="2"/>
          </rPr>
          <t>Mobile/Email matches a DIFFERENT name in LMS/Main file: 'Anushka Khare'. Kept original name -- please verify manually (may be a shared/parent number).</t>
        </r>
      </text>
    </comment>
    <comment ref="E4172" authorId="0" shapeId="0" xr:uid="{51795C80-25E1-4606-9FBD-F7FE35C5F68D}">
      <text>
        <r>
          <rPr>
            <sz val="10"/>
            <rFont val="Arial"/>
            <family val="2"/>
          </rPr>
          <t>Duplicate Mobile Number also found in rows: [4171, 4292, 4420, 4565]</t>
        </r>
      </text>
    </comment>
    <comment ref="E4173" authorId="0" shapeId="0" xr:uid="{778E470A-5FD8-4A95-9413-55DD3FD5B3C9}">
      <text>
        <r>
          <rPr>
            <sz val="10"/>
            <rFont val="Arial"/>
            <family val="2"/>
          </rPr>
          <t>Duplicate Mobile Number also found in rows: [3972, 4312, 4407]</t>
        </r>
      </text>
    </comment>
    <comment ref="E4174" authorId="0" shapeId="0" xr:uid="{5013B782-09B6-49DA-A02E-C2DFA9D0AD70}">
      <text>
        <r>
          <rPr>
            <sz val="10"/>
            <rFont val="Arial"/>
            <family val="2"/>
          </rPr>
          <t>Duplicate Mobile Number also found in rows: [4161, 4194]</t>
        </r>
      </text>
    </comment>
    <comment ref="E4175" authorId="0" shapeId="0" xr:uid="{657BAD24-FAFF-4CE1-834B-793317E95DEC}">
      <text>
        <r>
          <rPr>
            <sz val="10"/>
            <rFont val="Arial"/>
            <family val="2"/>
          </rPr>
          <t>Duplicate Mobile Number also found in rows: [4068, 4170]</t>
        </r>
      </text>
    </comment>
    <comment ref="E4176" authorId="0" shapeId="0" xr:uid="{A6AC6D4C-EA74-4517-954A-217016ABAB98}">
      <text>
        <r>
          <rPr>
            <sz val="10"/>
            <rFont val="Arial"/>
            <family val="2"/>
          </rPr>
          <t>Duplicate Mobile Number also found in rows: [4000, 4038, 4050, 4190, 4275]</t>
        </r>
      </text>
    </comment>
    <comment ref="E4177" authorId="0" shapeId="0" xr:uid="{C6AC8955-133B-489E-A640-5726C2D74335}">
      <text>
        <r>
          <rPr>
            <sz val="10"/>
            <rFont val="Arial"/>
            <family val="2"/>
          </rPr>
          <t>Duplicate Mobile Number also found in rows: [4343, 4489, 4635]</t>
        </r>
      </text>
    </comment>
    <comment ref="E4179" authorId="0" shapeId="0" xr:uid="{40F10716-6E29-49FF-9B5D-CAF5C62C3859}">
      <text>
        <r>
          <rPr>
            <sz val="10"/>
            <rFont val="Arial"/>
            <family val="2"/>
          </rPr>
          <t>Duplicate Mobile Number also found in rows: [3816, 3830, 3921, 4034, 4177]</t>
        </r>
      </text>
    </comment>
    <comment ref="E4180" authorId="0" shapeId="0" xr:uid="{6FAF0748-74D2-4680-ABAC-85C6EB086CAB}">
      <text>
        <r>
          <rPr>
            <sz val="10"/>
            <rFont val="Arial"/>
            <family val="2"/>
          </rPr>
          <t>Duplicate Mobile Number also found in rows: [3336, 3789, 3807, 3906]</t>
        </r>
      </text>
    </comment>
    <comment ref="E4181" authorId="0" shapeId="0" xr:uid="{36640956-D38A-4389-9D28-E001A9BE1079}">
      <text>
        <r>
          <rPr>
            <sz val="10"/>
            <rFont val="Arial"/>
            <family val="2"/>
          </rPr>
          <t>Duplicate Mobile Number also found in rows: [3758, 3782, 3915, 4039, 5161]</t>
        </r>
      </text>
    </comment>
    <comment ref="E4182" authorId="0" shapeId="0" xr:uid="{A828CD49-0606-4CD6-8157-3024B802C65A}">
      <text>
        <r>
          <rPr>
            <sz val="10"/>
            <rFont val="Arial"/>
            <family val="2"/>
          </rPr>
          <t>Duplicate Mobile Number also found in rows: [4000, 4038, 4050, 4184, 4275]</t>
        </r>
      </text>
    </comment>
    <comment ref="E4183" authorId="0" shapeId="0" xr:uid="{F9C7C58F-9297-43D4-AC32-EB4B430C8DED}">
      <text>
        <r>
          <rPr>
            <sz val="10"/>
            <rFont val="Arial"/>
            <family val="2"/>
          </rPr>
          <t>Duplicate Mobile Number also found in rows: [3855, 3948, 4009, 4416, 4536, 4832, 5054]</t>
        </r>
      </text>
    </comment>
    <comment ref="A4184" authorId="0" shapeId="0" xr:uid="{FD3D1DB9-E0B6-4381-9225-B2BBC9CF86EC}">
      <text>
        <r>
          <rPr>
            <sz val="10"/>
            <rFont val="Arial"/>
            <family val="2"/>
          </rPr>
          <t>Mobile/Email matches a DIFFERENT name in LMS/Main file: 'Bisal Sahu'. Kept original name -- please verify manually (may be a shared/parent number).</t>
        </r>
      </text>
    </comment>
    <comment ref="E4184" authorId="0" shapeId="0" xr:uid="{82F6C50B-C481-424E-9E8E-72B6DA6AC813}">
      <text>
        <r>
          <rPr>
            <sz val="10"/>
            <rFont val="Arial"/>
            <family val="2"/>
          </rPr>
          <t>Duplicate Mobile Number also found in rows: [4144, 4200]</t>
        </r>
      </text>
    </comment>
    <comment ref="A4185" authorId="0" shapeId="0" xr:uid="{A9B110ED-423D-4373-A1AF-5C4187282B2C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4185" authorId="0" shapeId="0" xr:uid="{27498330-BA19-4B7D-9E75-9F5496C5C3F6}">
      <text>
        <r>
          <rPr>
            <sz val="10"/>
            <rFont val="Arial"/>
            <family val="2"/>
          </rPr>
          <t>Duplicate Mobile Number also found in rows: [1974, 2153, 2252, 2358, 2550, 2718, 3192, 4323]</t>
        </r>
      </text>
    </comment>
    <comment ref="E4186" authorId="0" shapeId="0" xr:uid="{AD653C45-9B1B-4B68-861D-130E09FD8BAC}">
      <text>
        <r>
          <rPr>
            <sz val="10"/>
            <rFont val="Arial"/>
            <family val="2"/>
          </rPr>
          <t>Duplicate Mobile Number also found in rows: [4161, 4182]</t>
        </r>
      </text>
    </comment>
    <comment ref="E4187" authorId="0" shapeId="0" xr:uid="{B33C51F9-85DB-4592-A8D0-7144E33CA9CA}">
      <text>
        <r>
          <rPr>
            <sz val="10"/>
            <rFont val="Arial"/>
            <family val="2"/>
          </rPr>
          <t>Duplicate Mobile Number also found in rows: [4157, 4325, 4465]</t>
        </r>
      </text>
    </comment>
    <comment ref="E4188" authorId="0" shapeId="0" xr:uid="{14BFDFD3-34CB-4DBA-871F-D5B1519B3A74}">
      <text>
        <r>
          <rPr>
            <sz val="10"/>
            <rFont val="Arial"/>
            <family val="2"/>
          </rPr>
          <t>Duplicate Mobile Number also found in rows: [4165, 4205, 4286, 4429]</t>
        </r>
      </text>
    </comment>
    <comment ref="E4189" authorId="0" shapeId="0" xr:uid="{86EAD3D8-125F-4D78-B202-58B4DE4DF121}">
      <text>
        <r>
          <rPr>
            <sz val="10"/>
            <rFont val="Arial"/>
            <family val="2"/>
          </rPr>
          <t>Duplicate Mobile Number also found in rows: [4159]</t>
        </r>
      </text>
    </comment>
    <comment ref="E4190" authorId="0" shapeId="0" xr:uid="{36CCFED6-FF5E-4A88-914F-B651A7365E4C}">
      <text>
        <r>
          <rPr>
            <sz val="10"/>
            <rFont val="Arial"/>
            <family val="2"/>
          </rPr>
          <t>Duplicate Mobile Number also found in rows: [4016, 4056, 4098, 4310, 4471, 4629]</t>
        </r>
      </text>
    </comment>
    <comment ref="A4191" authorId="0" shapeId="0" xr:uid="{2403228C-3915-4FC2-B022-93B73B618948}">
      <text>
        <r>
          <rPr>
            <sz val="10"/>
            <rFont val="Arial"/>
            <family val="2"/>
          </rPr>
          <t>Mobile/Email matches a DIFFERENT name in LMS/Main file: 'Asmin Kumar'. Kept original name -- please verify manually (may be a shared/parent number).</t>
        </r>
      </text>
    </comment>
    <comment ref="E4191" authorId="0" shapeId="0" xr:uid="{3DB62E92-AF74-4007-99A8-13A578286B14}">
      <text>
        <r>
          <rPr>
            <sz val="10"/>
            <rFont val="Arial"/>
            <family val="2"/>
          </rPr>
          <t>Duplicate Mobile Number also found in rows: [4101, 4679, 4900]</t>
        </r>
      </text>
    </comment>
    <comment ref="A4192" authorId="0" shapeId="0" xr:uid="{56C064CB-C96E-4446-8740-EE119FC66910}">
      <text>
        <r>
          <rPr>
            <sz val="10"/>
            <rFont val="Arial"/>
            <family val="2"/>
          </rPr>
          <t>Mobile/Email matches a DIFFERENT name in LMS/Main file: 'Bisal Sahu'. Kept original name -- please verify manually (may be a shared/parent number).</t>
        </r>
      </text>
    </comment>
    <comment ref="E4192" authorId="0" shapeId="0" xr:uid="{EF1C9191-CA27-4CF6-94C5-9E4BC9BB77B9}">
      <text>
        <r>
          <rPr>
            <sz val="10"/>
            <rFont val="Arial"/>
            <family val="2"/>
          </rPr>
          <t>Duplicate Mobile Number also found in rows: [4144, 4192]</t>
        </r>
      </text>
    </comment>
    <comment ref="E4193" authorId="0" shapeId="0" xr:uid="{5F113693-1CE9-4764-AEA1-A9BB0C29806A}">
      <text>
        <r>
          <rPr>
            <sz val="10"/>
            <rFont val="Arial"/>
            <family val="2"/>
          </rPr>
          <t>Duplicate Mobile Number also found in rows: [4017, 4037, 4041, 4052, 4314]</t>
        </r>
      </text>
    </comment>
    <comment ref="E4194" authorId="0" shapeId="0" xr:uid="{DAB16E01-43F5-4F3C-9226-0C7F16FA980A}">
      <text>
        <r>
          <rPr>
            <sz val="10"/>
            <rFont val="Arial"/>
            <family val="2"/>
          </rPr>
          <t>Duplicate Mobile Number also found in rows: [3670, 3707, 3708, 3851, 3967, 4072, 4140]</t>
        </r>
      </text>
    </comment>
    <comment ref="E4195" authorId="0" shapeId="0" xr:uid="{2611C18C-BA68-4858-91CD-18C87BE81EEE}">
      <text>
        <r>
          <rPr>
            <sz val="10"/>
            <rFont val="Arial"/>
            <family val="2"/>
          </rPr>
          <t>Duplicate Mobile Number also found in rows: [3736, 3739, 3837, 3940]</t>
        </r>
      </text>
    </comment>
    <comment ref="E4196" authorId="0" shapeId="0" xr:uid="{9337576A-D0BF-4F8E-B4CD-26B2B3C544F5}">
      <text>
        <r>
          <rPr>
            <sz val="10"/>
            <rFont val="Arial"/>
            <family val="2"/>
          </rPr>
          <t>Duplicate Mobile Number also found in rows: [3771, 3880, 3919, 4057, 4433, 4476]</t>
        </r>
      </text>
    </comment>
    <comment ref="E4197" authorId="0" shapeId="0" xr:uid="{6F2826C8-5CAA-495A-97D1-FB56F814F41C}">
      <text>
        <r>
          <rPr>
            <sz val="10"/>
            <rFont val="Arial"/>
            <family val="2"/>
          </rPr>
          <t>Duplicate Mobile Number also found in rows: [4165, 4196, 4286, 4429]</t>
        </r>
      </text>
    </comment>
    <comment ref="E4198" authorId="0" shapeId="0" xr:uid="{23B602DE-351F-4FC5-86CF-52EFBA8601DA}">
      <text>
        <r>
          <rPr>
            <sz val="10"/>
            <rFont val="Arial"/>
            <family val="2"/>
          </rPr>
          <t>Duplicate Mobile Number also found in rows: [3883, 3935, 4060]</t>
        </r>
      </text>
    </comment>
    <comment ref="E4199" authorId="0" shapeId="0" xr:uid="{43CDA6F5-BC0D-47FF-B517-5BF9921445B5}">
      <text>
        <r>
          <rPr>
            <sz val="10"/>
            <rFont val="Arial"/>
            <family val="2"/>
          </rPr>
          <t>Duplicate Mobile Number also found in rows: [2356, 2357, 2977]</t>
        </r>
      </text>
    </comment>
    <comment ref="A4200" authorId="0" shapeId="0" xr:uid="{83492D6B-51F7-4FB6-87E3-EFF59C593D50}">
      <text>
        <r>
          <rPr>
            <sz val="10"/>
            <rFont val="Arial"/>
            <family val="2"/>
          </rPr>
          <t>Mobile/Email matches a DIFFERENT name in LMS/Main file: 'Milan Parimanik'. Kept original name -- please verify manually (may be a shared/parent number).</t>
        </r>
      </text>
    </comment>
    <comment ref="E4200" authorId="0" shapeId="0" xr:uid="{63E8452D-3971-49F4-B378-87D3D14CD35E}">
      <text>
        <r>
          <rPr>
            <sz val="10"/>
            <rFont val="Arial"/>
            <family val="2"/>
          </rPr>
          <t>Duplicate Mobile Number also found in rows: [4225]</t>
        </r>
      </text>
    </comment>
    <comment ref="E4201" authorId="0" shapeId="0" xr:uid="{6F1EB902-A338-4CA0-B2D8-C3246D7E3C25}">
      <text>
        <r>
          <rPr>
            <sz val="10"/>
            <rFont val="Arial"/>
            <family val="2"/>
          </rPr>
          <t>Duplicate Mobile Number also found in rows: [3926, 3969, 4077]</t>
        </r>
      </text>
    </comment>
    <comment ref="E4202" authorId="0" shapeId="0" xr:uid="{6101C655-3B9D-480E-8F87-60F84C163C38}">
      <text>
        <r>
          <rPr>
            <sz val="10"/>
            <rFont val="Arial"/>
            <family val="2"/>
          </rPr>
          <t>Duplicate Mobile Number also found in rows: [4046, 4368, 4468]</t>
        </r>
      </text>
    </comment>
    <comment ref="E4203" authorId="0" shapeId="0" xr:uid="{67C4BB14-BF67-4FB0-B85F-DE316BD39325}">
      <text>
        <r>
          <rPr>
            <sz val="10"/>
            <rFont val="Arial"/>
            <family val="2"/>
          </rPr>
          <t>Duplicate Mobile Number also found in rows: [3818, 3844, 3865, 3962, 4076]</t>
        </r>
      </text>
    </comment>
    <comment ref="A4204" authorId="0" shapeId="0" xr:uid="{BB88655B-F4A4-4361-A448-63A1AA0A5BDF}">
      <text>
        <r>
          <rPr>
            <sz val="10"/>
            <rFont val="Arial"/>
            <family val="2"/>
          </rPr>
          <t>Mobile/Email matches a DIFFERENT name in LMS/Main file: 'Mohit Naik'. Kept original name -- please verify manually (may be a shared/parent number).</t>
        </r>
      </text>
    </comment>
    <comment ref="E4204" authorId="0" shapeId="0" xr:uid="{9D8E0B48-5C02-43A3-95C0-7FAA28D70AFD}">
      <text>
        <r>
          <rPr>
            <sz val="10"/>
            <rFont val="Arial"/>
            <family val="2"/>
          </rPr>
          <t>Duplicate Mobile Number also found in rows: [3760, 3858, 3923, 4055]</t>
        </r>
      </text>
    </comment>
    <comment ref="A4205" authorId="0" shapeId="0" xr:uid="{1FB32738-B89B-4192-B680-397353681CFA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4205" authorId="0" shapeId="0" xr:uid="{D2EB053B-8F45-49EB-B036-0DA087B06213}">
      <text>
        <r>
          <rPr>
            <sz val="10"/>
            <rFont val="Arial"/>
            <family val="2"/>
          </rPr>
          <t>Duplicate Mobile Number also found in rows: [3860, 3950, 3954, 3963, 4087, 4336, 4537, 5028]</t>
        </r>
      </text>
    </comment>
    <comment ref="E4206" authorId="0" shapeId="0" xr:uid="{341ED10F-11D8-482B-9A0A-13C6FC6673A7}">
      <text>
        <r>
          <rPr>
            <sz val="10"/>
            <rFont val="Arial"/>
            <family val="2"/>
          </rPr>
          <t>Duplicate Mobile Number also found in rows: [4227, 4320, 4470]</t>
        </r>
      </text>
    </comment>
    <comment ref="E4207" authorId="0" shapeId="0" xr:uid="{4D269D4B-9F96-45A5-8C1F-BDF303A83884}">
      <text>
        <r>
          <rPr>
            <sz val="10"/>
            <rFont val="Arial"/>
            <family val="2"/>
          </rPr>
          <t>Duplicate Mobile Number also found in rows: [4102, 4106, 4344, 4474, 4585]</t>
        </r>
      </text>
    </comment>
    <comment ref="A4208" authorId="0" shapeId="0" xr:uid="{7AE7E4CC-9AF2-441B-BC5E-0F456352DFCF}">
      <text>
        <r>
          <rPr>
            <sz val="10"/>
            <rFont val="Arial"/>
            <family val="2"/>
          </rPr>
          <t>Mobile/Email matches a DIFFERENT name in LMS/Main file: 'G Kumar'. Kept original name -- please verify manually (may be a shared/parent number).</t>
        </r>
      </text>
    </comment>
    <comment ref="E4208" authorId="0" shapeId="0" xr:uid="{6096B4D0-A6F1-4D0C-BD92-DBB14830454D}">
      <text>
        <r>
          <rPr>
            <sz val="10"/>
            <rFont val="Arial"/>
            <family val="2"/>
          </rPr>
          <t>Duplicate Mobile Number also found in rows: [3956, 4063]</t>
        </r>
      </text>
    </comment>
    <comment ref="E4209" authorId="0" shapeId="0" xr:uid="{32870A12-612B-41DF-A037-E3B21244B205}">
      <text>
        <r>
          <rPr>
            <sz val="10"/>
            <rFont val="Arial"/>
            <family val="2"/>
          </rPr>
          <t>Duplicate Mobile Number also found in rows: [3834, 3861, 3957, 4073, 4074]</t>
        </r>
      </text>
    </comment>
    <comment ref="E4210" authorId="0" shapeId="0" xr:uid="{B4FADD8F-5B38-4974-A6C2-B5E4BFF206EA}">
      <text>
        <r>
          <rPr>
            <sz val="10"/>
            <rFont val="Arial"/>
            <family val="2"/>
          </rPr>
          <t>Duplicate Mobile Number also found in rows: [4167, 4294, 4576]</t>
        </r>
      </text>
    </comment>
    <comment ref="A4211" authorId="0" shapeId="0" xr:uid="{00808853-E3C5-4C4E-9EB6-47303B71A4AC}">
      <text>
        <r>
          <rPr>
            <sz val="10"/>
            <rFont val="Arial"/>
            <family val="2"/>
          </rPr>
          <t>Mobile/Email matches a DIFFERENT name in LMS/Main file: 'Gopal Patro'. Kept original name -- please verify manually (may be a shared/parent number).</t>
        </r>
      </text>
    </comment>
    <comment ref="E4211" authorId="0" shapeId="0" xr:uid="{346E7BE0-259D-424D-B730-DF13E3BAF6AB}">
      <text>
        <r>
          <rPr>
            <sz val="10"/>
            <rFont val="Arial"/>
            <family val="2"/>
          </rPr>
          <t>Duplicate Mobile Number also found in rows: [3929, 3968, 4070, 4341]</t>
        </r>
      </text>
    </comment>
    <comment ref="E4212" authorId="0" shapeId="0" xr:uid="{EC37DD88-96BB-44C5-8481-437039FB9617}">
      <text>
        <r>
          <rPr>
            <sz val="10"/>
            <rFont val="Arial"/>
            <family val="2"/>
          </rPr>
          <t>Duplicate Mobile Number also found in rows: [4110, 4373, 4568]</t>
        </r>
      </text>
    </comment>
    <comment ref="E4213" authorId="0" shapeId="0" xr:uid="{8AE9A217-ADDC-46AD-8CDF-CA0A046F6950}">
      <text>
        <r>
          <rPr>
            <sz val="10"/>
            <rFont val="Arial"/>
            <family val="2"/>
          </rPr>
          <t>Duplicate Mobile Number also found in rows: [3841, 3859, 3938, 3976]</t>
        </r>
      </text>
    </comment>
    <comment ref="E4214" authorId="0" shapeId="0" xr:uid="{DE7067FA-1626-4E03-B213-E6968D277917}">
      <text>
        <r>
          <rPr>
            <sz val="10"/>
            <rFont val="Arial"/>
            <family val="2"/>
          </rPr>
          <t>Duplicate Mobile Number also found in rows: [3823, 3977, 4078, 4334]</t>
        </r>
      </text>
    </comment>
    <comment ref="E4215" authorId="0" shapeId="0" xr:uid="{921A2245-8457-43A6-AB3A-ECEDC3EB0E37}">
      <text>
        <r>
          <rPr>
            <sz val="10"/>
            <rFont val="Arial"/>
            <family val="2"/>
          </rPr>
          <t>Duplicate Mobile Number also found in rows: [4255, 4353, 4462, 4628, 4765]</t>
        </r>
      </text>
    </comment>
    <comment ref="E4216" authorId="0" shapeId="0" xr:uid="{9CBC264A-A1BA-4511-BACF-EAFCB7842E39}">
      <text>
        <r>
          <rPr>
            <sz val="10"/>
            <rFont val="Arial"/>
            <family val="2"/>
          </rPr>
          <t>Duplicate Mobile Number also found in rows: [4271, 4377, 4520, 5403]</t>
        </r>
      </text>
    </comment>
    <comment ref="A4217" authorId="0" shapeId="0" xr:uid="{927E5F53-38B1-4FAB-89E1-6F0151CE4DF4}">
      <text>
        <r>
          <rPr>
            <sz val="10"/>
            <rFont val="Arial"/>
            <family val="2"/>
          </rPr>
          <t>Mobile/Email matches a DIFFERENT name in LMS/Main file: 'Milan Parimanik'. Kept original name -- please verify manually (may be a shared/parent number).</t>
        </r>
      </text>
    </comment>
    <comment ref="E4217" authorId="0" shapeId="0" xr:uid="{7671CA48-BB5C-472F-91FD-0DA27072B935}">
      <text>
        <r>
          <rPr>
            <sz val="10"/>
            <rFont val="Arial"/>
            <family val="2"/>
          </rPr>
          <t>Duplicate Mobile Number also found in rows: [4208]</t>
        </r>
      </text>
    </comment>
    <comment ref="E4218" authorId="0" shapeId="0" xr:uid="{E349ED23-B48A-4CFD-8FCC-F47C534DAE57}">
      <text>
        <r>
          <rPr>
            <sz val="10"/>
            <rFont val="Arial"/>
            <family val="2"/>
          </rPr>
          <t>Duplicate Mobile Number also found in rows: [4527, 4644]</t>
        </r>
      </text>
    </comment>
    <comment ref="E4219" authorId="0" shapeId="0" xr:uid="{83DBCC00-F829-4C0F-A73B-600877FEBE9D}">
      <text>
        <r>
          <rPr>
            <sz val="10"/>
            <rFont val="Arial"/>
            <family val="2"/>
          </rPr>
          <t>Duplicate Mobile Number also found in rows: [4214, 4320, 4470]</t>
        </r>
      </text>
    </comment>
    <comment ref="A4220" authorId="0" shapeId="0" xr:uid="{A27137EE-6C42-43F5-ADDD-5090D844205A}">
      <text>
        <r>
          <rPr>
            <sz val="10"/>
            <rFont val="Arial"/>
            <family val="2"/>
          </rPr>
          <t>Mobile/Email matches a DIFFERENT name in LMS/Main file: 'Subir Behera'. Kept original name -- please verify manually (may be a shared/parent number).</t>
        </r>
      </text>
    </comment>
    <comment ref="E4220" authorId="0" shapeId="0" xr:uid="{8341878D-0627-4AE6-A684-9419EBEAF7F3}">
      <text>
        <r>
          <rPr>
            <sz val="10"/>
            <rFont val="Arial"/>
            <family val="2"/>
          </rPr>
          <t>Duplicate Mobile Number also found in rows: [4273, 4413, 4521, 4675, 4810, 4966, 5067]</t>
        </r>
      </text>
    </comment>
    <comment ref="E4221" authorId="0" shapeId="0" xr:uid="{EE1BCCD7-607C-4A7E-B490-38A0BC7AE480}">
      <text>
        <r>
          <rPr>
            <sz val="10"/>
            <rFont val="Arial"/>
            <family val="2"/>
          </rPr>
          <t>Duplicate Mobile Number also found in rows: [4432, 4591, 4726, 4876, 5044, 5132]</t>
        </r>
      </text>
    </comment>
    <comment ref="A4222" authorId="0" shapeId="0" xr:uid="{3A64DAE3-24BA-4496-A742-8793A1EE5683}">
      <text>
        <r>
          <rPr>
            <sz val="10"/>
            <rFont val="Arial"/>
            <family val="2"/>
          </rPr>
          <t>Mobile/Email matches a DIFFERENT name in LMS/Main file: 'Arjun Banerjee'. Kept original name -- please verify manually (may be a shared/parent number).</t>
        </r>
      </text>
    </comment>
    <comment ref="E4222" authorId="0" shapeId="0" xr:uid="{B83C496F-4A5F-4862-8907-6AA729BC1083}">
      <text>
        <r>
          <rPr>
            <sz val="10"/>
            <rFont val="Arial"/>
            <family val="2"/>
          </rPr>
          <t>Duplicate Mobile Number also found in rows: [4319, 4453, 4590, 4760, 4923]</t>
        </r>
      </text>
    </comment>
    <comment ref="A4223" authorId="0" shapeId="0" xr:uid="{69B049A8-99BA-4BE5-B275-76606A0D53F0}">
      <text>
        <r>
          <rPr>
            <sz val="10"/>
            <rFont val="Arial"/>
            <family val="2"/>
          </rPr>
          <t>Mobile/Email matches a DIFFERENT name in LMS/Main file: 'Shubham Patil'. Kept original name -- please verify manually (may be a shared/parent number).</t>
        </r>
      </text>
    </comment>
    <comment ref="E4223" authorId="0" shapeId="0" xr:uid="{EEA2C07E-5A83-4946-9522-BBD967A60CAA}">
      <text>
        <r>
          <rPr>
            <sz val="10"/>
            <rFont val="Arial"/>
            <family val="2"/>
          </rPr>
          <t>Duplicate Mobile Number also found in rows: [4322, 4447, 4714, 4995]</t>
        </r>
      </text>
    </comment>
    <comment ref="E4224" authorId="0" shapeId="0" xr:uid="{199A2671-6D57-4CA7-97AD-0AE5D70BA8AC}">
      <text>
        <r>
          <rPr>
            <sz val="10"/>
            <rFont val="Arial"/>
            <family val="2"/>
          </rPr>
          <t>Duplicate Mobile Number also found in rows: [4112]</t>
        </r>
      </text>
    </comment>
    <comment ref="E4225" authorId="0" shapeId="0" xr:uid="{C58ECAFA-1D73-4C76-B4C4-8AF06D49B4B5}">
      <text>
        <r>
          <rPr>
            <sz val="10"/>
            <rFont val="Arial"/>
            <family val="2"/>
          </rPr>
          <t>Duplicate Mobile Number also found in rows: [3512, 3519, 3817, 3874, 3879, 4086, 4351, 5433]</t>
        </r>
      </text>
    </comment>
    <comment ref="E4226" authorId="0" shapeId="0" xr:uid="{866800FE-E039-44C1-BE31-ADF1BBAC35A7}">
      <text>
        <r>
          <rPr>
            <sz val="10"/>
            <rFont val="Arial"/>
            <family val="2"/>
          </rPr>
          <t>Duplicate Mobile Number also found in rows: [4345, 4594, 4905, 5115, 5128]</t>
        </r>
      </text>
    </comment>
    <comment ref="E4228" authorId="0" shapeId="0" xr:uid="{2EB72A20-8A00-4C94-B026-394C84C75E4E}">
      <text>
        <r>
          <rPr>
            <sz val="10"/>
            <rFont val="Arial"/>
            <family val="2"/>
          </rPr>
          <t>Duplicate Mobile Number also found in rows: [4048, 4121, 4342]</t>
        </r>
      </text>
    </comment>
    <comment ref="E4229" authorId="0" shapeId="0" xr:uid="{82BF8396-654D-4394-AF59-1D173D0C173B}">
      <text>
        <r>
          <rPr>
            <sz val="10"/>
            <rFont val="Arial"/>
            <family val="2"/>
          </rPr>
          <t>Duplicate Mobile Number also found in rows: [3952, 3996, 4097]</t>
        </r>
      </text>
    </comment>
    <comment ref="E4230" authorId="0" shapeId="0" xr:uid="{4F7A0932-734D-4C8B-ADB1-B9C28B813A88}">
      <text>
        <r>
          <rPr>
            <sz val="10"/>
            <rFont val="Arial"/>
            <family val="2"/>
          </rPr>
          <t>Duplicate Mobile Number also found in rows: [4069, 4132, 4246, 4313, 4335, 4469, 5094]</t>
        </r>
      </text>
    </comment>
    <comment ref="E4231" authorId="0" shapeId="0" xr:uid="{7F717104-8D19-400D-B926-6DB072A13053}">
      <text>
        <r>
          <rPr>
            <sz val="10"/>
            <rFont val="Arial"/>
            <family val="2"/>
          </rPr>
          <t>Duplicate Mobile Number also found in rows: [4081, 4124, 4355, 4523]</t>
        </r>
      </text>
    </comment>
    <comment ref="E4232" authorId="0" shapeId="0" xr:uid="{61B1F2E5-BD6C-4C00-BFA8-4E450F725EF8}">
      <text>
        <r>
          <rPr>
            <sz val="10"/>
            <rFont val="Arial"/>
            <family val="2"/>
          </rPr>
          <t>Duplicate Mobile Number also found in rows: [4103, 4129, 4354, 4563]</t>
        </r>
      </text>
    </comment>
    <comment ref="A4233" authorId="0" shapeId="0" xr:uid="{420AAA36-ACC3-433F-A013-0011EE69E8C7}">
      <text>
        <r>
          <rPr>
            <sz val="10"/>
            <rFont val="Arial"/>
            <family val="2"/>
          </rPr>
          <t>Mobile/Email matches a DIFFERENT name in LMS/Main file: 'Durga Choudhury'. Kept original name -- please verify manually (may be a shared/parent number).</t>
        </r>
      </text>
    </comment>
    <comment ref="E4233" authorId="0" shapeId="0" xr:uid="{88124557-7BD7-4310-A625-DADF0C905CF9}">
      <text>
        <r>
          <rPr>
            <sz val="10"/>
            <rFont val="Arial"/>
            <family val="2"/>
          </rPr>
          <t>Duplicate Mobile Number also found in rows: [4045, 4107, 4387, 4808]</t>
        </r>
      </text>
    </comment>
    <comment ref="E4234" authorId="0" shapeId="0" xr:uid="{46148001-62D7-4CF5-B6C2-4B85CC0323D4}">
      <text>
        <r>
          <rPr>
            <sz val="10"/>
            <rFont val="Arial"/>
            <family val="2"/>
          </rPr>
          <t>Duplicate Mobile Number also found in rows: [3942, 3997, 4117, 4383]</t>
        </r>
      </text>
    </comment>
    <comment ref="E4235" authorId="0" shapeId="0" xr:uid="{55D0DD2B-8129-4C08-B625-696AB4025808}">
      <text>
        <r>
          <rPr>
            <sz val="10"/>
            <rFont val="Arial"/>
            <family val="2"/>
          </rPr>
          <t>Duplicate Mobile Number also found in rows: [4122, 4356, 4496]</t>
        </r>
      </text>
    </comment>
    <comment ref="E4236" authorId="0" shapeId="0" xr:uid="{060354EC-C562-471A-A670-9C382203ACE7}">
      <text>
        <r>
          <rPr>
            <sz val="10"/>
            <rFont val="Arial"/>
            <family val="2"/>
          </rPr>
          <t>Duplicate Mobile Number also found in rows: [4168, 4172, 4412]</t>
        </r>
      </text>
    </comment>
    <comment ref="A4237" authorId="0" shapeId="0" xr:uid="{DDB6BFFA-1F63-4805-9E8D-50974ABAF5A6}">
      <text>
        <r>
          <rPr>
            <sz val="10"/>
            <rFont val="Arial"/>
            <family val="2"/>
          </rPr>
          <t>Mobile/Email matches a DIFFERENT name in LMS/Main file: 'Lakshya Sahoo'. Kept original name -- please verify manually (may be a shared/parent number).</t>
        </r>
      </text>
    </comment>
    <comment ref="E4237" authorId="0" shapeId="0" xr:uid="{02C45C54-0451-4F3C-983A-2FC48632D919}">
      <text>
        <r>
          <rPr>
            <sz val="10"/>
            <rFont val="Arial"/>
            <family val="2"/>
          </rPr>
          <t>Duplicate Mobile Number also found in rows: [4162, 4337, 4414, 4740]</t>
        </r>
      </text>
    </comment>
    <comment ref="E4238" authorId="0" shapeId="0" xr:uid="{06162A0F-0271-4496-9151-CAA98FD92075}">
      <text>
        <r>
          <rPr>
            <sz val="10"/>
            <rFont val="Arial"/>
            <family val="2"/>
          </rPr>
          <t>Duplicate Mobile Number also found in rows: [4069, 4132, 4238, 4313, 4335, 4469, 5094]</t>
        </r>
      </text>
    </comment>
    <comment ref="E4239" authorId="0" shapeId="0" xr:uid="{1C0242EF-44CB-4684-8A89-3615BEBE509A}">
      <text>
        <r>
          <rPr>
            <sz val="10"/>
            <rFont val="Arial"/>
            <family val="2"/>
          </rPr>
          <t>Duplicate Mobile Number also found in rows: [3694, 3738, 3740, 3866, 3982, 4126, 4738]</t>
        </r>
      </text>
    </comment>
    <comment ref="A4240" authorId="0" shapeId="0" xr:uid="{8F4BFFCC-C270-425F-971D-7977940C8EC8}">
      <text>
        <r>
          <rPr>
            <sz val="10"/>
            <rFont val="Arial"/>
            <family val="2"/>
          </rPr>
          <t>Mobile/Email matches a DIFFERENT name in LMS/Main file: 'Swayanshu Sahu'. Kept original name -- please verify manually (may be a shared/parent number).</t>
        </r>
      </text>
    </comment>
    <comment ref="E4240" authorId="0" shapeId="0" xr:uid="{14AAB8F8-5C0B-4E1D-85D9-1364A7FD3E37}">
      <text>
        <r>
          <rPr>
            <sz val="10"/>
            <rFont val="Arial"/>
            <family val="2"/>
          </rPr>
          <t>Duplicate Mobile Number also found in rows: [4311, 4382, 4538]</t>
        </r>
      </text>
    </comment>
    <comment ref="E4241" authorId="0" shapeId="0" xr:uid="{0ED77EBC-0999-4565-B4AB-51AB2DEFF120}">
      <text>
        <r>
          <rPr>
            <sz val="10"/>
            <rFont val="Arial"/>
            <family val="2"/>
          </rPr>
          <t>Duplicate Mobile Number also found in rows: [4264, 4317]</t>
        </r>
      </text>
    </comment>
    <comment ref="E4242" authorId="0" shapeId="0" xr:uid="{91E999D7-09C0-4336-97B2-67BEC3FC7D6D}">
      <text>
        <r>
          <rPr>
            <sz val="10"/>
            <rFont val="Arial"/>
            <family val="2"/>
          </rPr>
          <t>Duplicate Mobile Number also found in rows: [4265, 4446, 4570]</t>
        </r>
      </text>
    </comment>
    <comment ref="E4243" authorId="0" shapeId="0" xr:uid="{3BDF68EA-A864-42E7-9F31-FBD3C62BD12A}">
      <text>
        <r>
          <rPr>
            <sz val="10"/>
            <rFont val="Arial"/>
            <family val="2"/>
          </rPr>
          <t>Duplicate Mobile Number also found in rows: [3927, 3987, 4084]</t>
        </r>
      </text>
    </comment>
    <comment ref="E4244" authorId="0" shapeId="0" xr:uid="{AE91F4BB-0E49-4305-992C-527E6F28E072}">
      <text>
        <r>
          <rPr>
            <sz val="10"/>
            <rFont val="Arial"/>
            <family val="2"/>
          </rPr>
          <t>Duplicate Mobile Number also found in rows: [3876, 3955, 4085, 4262, 4362, 4572]</t>
        </r>
      </text>
    </comment>
    <comment ref="E4246" authorId="0" shapeId="0" xr:uid="{332910E0-FBFB-4E8D-9253-A4304DCD3AE3}">
      <text>
        <r>
          <rPr>
            <sz val="10"/>
            <rFont val="Arial"/>
            <family val="2"/>
          </rPr>
          <t>Duplicate Mobile Number also found in rows: [4385, 4434, 4526]</t>
        </r>
      </text>
    </comment>
    <comment ref="E4247" authorId="0" shapeId="0" xr:uid="{33D447A1-6BDE-4ADA-8AEF-A917A1220D42}">
      <text>
        <r>
          <rPr>
            <sz val="10"/>
            <rFont val="Arial"/>
            <family val="2"/>
          </rPr>
          <t>Duplicate Mobile Number also found in rows: [4223, 4353, 4462, 4628, 4765]</t>
        </r>
      </text>
    </comment>
    <comment ref="E4248" authorId="0" shapeId="0" xr:uid="{0AA3CE9C-FE85-4021-AF3A-260D4BEB365C}">
      <text>
        <r>
          <rPr>
            <sz val="10"/>
            <rFont val="Arial"/>
            <family val="2"/>
          </rPr>
          <t>Duplicate Mobile Number also found in rows: [3788, 3875, 4058, 4095, 4575, 5401, 5424]</t>
        </r>
      </text>
    </comment>
    <comment ref="A4249" authorId="0" shapeId="0" xr:uid="{CC3B12AE-8D83-4681-8143-590B668A9AC6}">
      <text>
        <r>
          <rPr>
            <sz val="10"/>
            <rFont val="Arial"/>
            <family val="2"/>
          </rPr>
          <t>Mobile/Email matches a DIFFERENT name in LMS/Main file: 'Rajendran Karupaswamy'. Kept original name -- please verify manually (may be a shared/parent number).</t>
        </r>
      </text>
    </comment>
    <comment ref="E4249" authorId="0" shapeId="0" xr:uid="{E5F9317D-366F-4EA1-B774-9BBA4C515EEB}">
      <text>
        <r>
          <rPr>
            <sz val="10"/>
            <rFont val="Arial"/>
            <family val="2"/>
          </rPr>
          <t>Duplicate Mobile Number also found in rows: [2981, 3005, 3695, 3820, 3961]</t>
        </r>
      </text>
    </comment>
    <comment ref="E4250" authorId="0" shapeId="0" xr:uid="{11114716-CC94-4FAA-8900-FFB628D04EC5}">
      <text>
        <r>
          <rPr>
            <sz val="10"/>
            <rFont val="Arial"/>
            <family val="2"/>
          </rPr>
          <t>Duplicate Mobile Number also found in rows: [3660, 3764, 3847, 3964, 4096]</t>
        </r>
      </text>
    </comment>
    <comment ref="E4251" authorId="0" shapeId="0" xr:uid="{5B8C58E0-32EC-4115-AB31-08792B7CEBA2}">
      <text>
        <r>
          <rPr>
            <sz val="10"/>
            <rFont val="Arial"/>
            <family val="2"/>
          </rPr>
          <t>Duplicate Mobile Number also found in rows: [1820, 4120]</t>
        </r>
      </text>
    </comment>
    <comment ref="E4252" authorId="0" shapeId="0" xr:uid="{76019A13-4DC3-4EC9-914F-40108A0C6CE5}">
      <text>
        <r>
          <rPr>
            <sz val="10"/>
            <rFont val="Arial"/>
            <family val="2"/>
          </rPr>
          <t>Duplicate Mobile Number also found in rows: [4047, 4104, 4138, 4445, 4574, 4927]</t>
        </r>
      </text>
    </comment>
    <comment ref="E4253" authorId="0" shapeId="0" xr:uid="{71A01061-BB99-4191-9E0F-9A4AE584FED1}">
      <text>
        <r>
          <rPr>
            <sz val="10"/>
            <rFont val="Arial"/>
            <family val="2"/>
          </rPr>
          <t>Duplicate Mobile Number also found in rows: [4001, 4031, 4137, 4410]</t>
        </r>
      </text>
    </comment>
    <comment ref="E4254" authorId="0" shapeId="0" xr:uid="{51CDE2FB-E26A-43B6-BF64-C72D068DD0C0}">
      <text>
        <r>
          <rPr>
            <sz val="10"/>
            <rFont val="Arial"/>
            <family val="2"/>
          </rPr>
          <t>Duplicate Mobile Number also found in rows: [3876, 3955, 4085, 4252, 4362, 4572]</t>
        </r>
      </text>
    </comment>
    <comment ref="E4255" authorId="0" shapeId="0" xr:uid="{DD90285E-A96D-4DB7-9C78-2CB6EB8F22F4}">
      <text>
        <r>
          <rPr>
            <sz val="10"/>
            <rFont val="Arial"/>
            <family val="2"/>
          </rPr>
          <t>Duplicate Mobile Number also found in rows: [3558, 3628, 3773, 3904, 4020]</t>
        </r>
      </text>
    </comment>
    <comment ref="E4256" authorId="0" shapeId="0" xr:uid="{D6D29013-5099-42B6-BD8B-1D1AFE9AA36D}">
      <text>
        <r>
          <rPr>
            <sz val="10"/>
            <rFont val="Arial"/>
            <family val="2"/>
          </rPr>
          <t>Duplicate Mobile Number also found in rows: [4249, 4317]</t>
        </r>
      </text>
    </comment>
    <comment ref="E4257" authorId="0" shapeId="0" xr:uid="{ECD15B3A-7940-4948-B2C6-E49A6C1C87A9}">
      <text>
        <r>
          <rPr>
            <sz val="10"/>
            <rFont val="Arial"/>
            <family val="2"/>
          </rPr>
          <t>Duplicate Mobile Number also found in rows: [4250, 4446, 4570]</t>
        </r>
      </text>
    </comment>
    <comment ref="E4258" authorId="0" shapeId="0" xr:uid="{192AD303-7B93-4CB8-A1B3-3CD97D67EC22}">
      <text>
        <r>
          <rPr>
            <sz val="10"/>
            <rFont val="Arial"/>
            <family val="2"/>
          </rPr>
          <t>Duplicate Mobile Number also found in rows: [4274]</t>
        </r>
      </text>
    </comment>
    <comment ref="E4259" authorId="0" shapeId="0" xr:uid="{BF5FA5F5-7182-4DDE-854C-7AD4CF20BF21}">
      <text>
        <r>
          <rPr>
            <sz val="10"/>
            <rFont val="Arial"/>
            <family val="2"/>
          </rPr>
          <t>Duplicate Mobile Number also found in rows: [4293, 4519]</t>
        </r>
      </text>
    </comment>
    <comment ref="E4261" authorId="0" shapeId="0" xr:uid="{CD2D2D3E-4D7C-4562-9DF1-7527245E558D}">
      <text>
        <r>
          <rPr>
            <sz val="10"/>
            <rFont val="Arial"/>
            <family val="2"/>
          </rPr>
          <t>Duplicate Mobile Number also found in rows: [4091, 4128, 4406]</t>
        </r>
      </text>
    </comment>
    <comment ref="E4262" authorId="0" shapeId="0" xr:uid="{A85AC275-E551-4B87-9790-7706F793849B}">
      <text>
        <r>
          <rPr>
            <sz val="10"/>
            <rFont val="Arial"/>
            <family val="2"/>
          </rPr>
          <t>Duplicate Mobile Number also found in rows: [4160, 4408, 4638]</t>
        </r>
      </text>
    </comment>
    <comment ref="E4263" authorId="0" shapeId="0" xr:uid="{A123DA0E-D530-43FE-B188-6A7EEB80A90A}">
      <text>
        <r>
          <rPr>
            <sz val="10"/>
            <rFont val="Arial"/>
            <family val="2"/>
          </rPr>
          <t>Duplicate Mobile Number also found in rows: [4224, 4377, 4520, 5403]</t>
        </r>
      </text>
    </comment>
    <comment ref="A4264" authorId="0" shapeId="0" xr:uid="{358CD622-159F-45ED-9317-370BB0F5241F}">
      <text>
        <r>
          <rPr>
            <sz val="10"/>
            <rFont val="Arial"/>
            <family val="2"/>
          </rPr>
          <t>Mobile/Email matches a DIFFERENT name in LMS/Main file: 'Saishreeta Pattnaik'. Kept original name -- please verify manually (may be a shared/parent number).</t>
        </r>
      </text>
    </comment>
    <comment ref="E4264" authorId="0" shapeId="0" xr:uid="{C3FA5AFC-ED46-4964-B091-C0420C1D84AC}">
      <text>
        <r>
          <rPr>
            <sz val="10"/>
            <rFont val="Arial"/>
            <family val="2"/>
          </rPr>
          <t>Duplicate Mobile Number also found in rows: [3853, 3854, 4023]</t>
        </r>
      </text>
    </comment>
    <comment ref="A4265" authorId="0" shapeId="0" xr:uid="{37CB7E84-AB40-45C4-A4D2-479CDCFEACE8}">
      <text>
        <r>
          <rPr>
            <sz val="10"/>
            <rFont val="Arial"/>
            <family val="2"/>
          </rPr>
          <t>Mobile/Email matches a DIFFERENT name in LMS/Main file: 'Subir Behera'. Kept original name -- please verify manually (may be a shared/parent number).</t>
        </r>
      </text>
    </comment>
    <comment ref="E4265" authorId="0" shapeId="0" xr:uid="{D1314EAB-E4B0-4A9D-9DB9-2B4BD32C9C88}">
      <text>
        <r>
          <rPr>
            <sz val="10"/>
            <rFont val="Arial"/>
            <family val="2"/>
          </rPr>
          <t>Duplicate Mobile Number also found in rows: [4228, 4413, 4521, 4675, 4810, 4966, 5067]</t>
        </r>
      </text>
    </comment>
    <comment ref="E4266" authorId="0" shapeId="0" xr:uid="{1B44730D-7C3F-4910-BA1F-F56F31A85C86}">
      <text>
        <r>
          <rPr>
            <sz val="10"/>
            <rFont val="Arial"/>
            <family val="2"/>
          </rPr>
          <t>Duplicate Mobile Number also found in rows: [4266]</t>
        </r>
      </text>
    </comment>
    <comment ref="E4267" authorId="0" shapeId="0" xr:uid="{00538C5A-C27A-4907-8954-56D8ABC42198}">
      <text>
        <r>
          <rPr>
            <sz val="10"/>
            <rFont val="Arial"/>
            <family val="2"/>
          </rPr>
          <t>Duplicate Mobile Number also found in rows: [4000, 4038, 4050, 4184, 4190]</t>
        </r>
      </text>
    </comment>
    <comment ref="E4268" authorId="0" shapeId="0" xr:uid="{2055ABEA-1A5C-4A2E-8B56-B50C8C423F41}">
      <text>
        <r>
          <rPr>
            <sz val="10"/>
            <rFont val="Arial"/>
            <family val="2"/>
          </rPr>
          <t>Duplicate Mobile Number also found in rows: [3713, 3744, 3762, 3878, 4033, 4040, 4376, 5121]</t>
        </r>
      </text>
    </comment>
    <comment ref="A4269" authorId="0" shapeId="0" xr:uid="{C67AF6C1-261E-41E4-BF08-FADF4EE2A467}">
      <text>
        <r>
          <rPr>
            <sz val="10"/>
            <rFont val="Arial"/>
            <family val="2"/>
          </rPr>
          <t>Mobile/Email matches a DIFFERENT name in LMS/Main file: 'Rakesh Sahoo'. Kept original name -- please verify manually (may be a shared/parent number).</t>
        </r>
      </text>
    </comment>
    <comment ref="E4269" authorId="0" shapeId="0" xr:uid="{ED21826A-D12D-4543-A243-958C7139CE3C}">
      <text>
        <r>
          <rPr>
            <sz val="10"/>
            <rFont val="Arial"/>
            <family val="2"/>
          </rPr>
          <t>Duplicate Mobile Number also found in rows: [3648, 3840, 3862, 3981, 4109]</t>
        </r>
      </text>
    </comment>
    <comment ref="E4270" authorId="0" shapeId="0" xr:uid="{FC149F60-E37F-4327-B5BA-963C8754D784}">
      <text>
        <r>
          <rPr>
            <sz val="10"/>
            <rFont val="Arial"/>
            <family val="2"/>
          </rPr>
          <t>Duplicate Mobile Number also found in rows: [3894, 4008, 4175]</t>
        </r>
      </text>
    </comment>
    <comment ref="E4271" authorId="0" shapeId="0" xr:uid="{A41E9EC0-B62B-4779-948B-B5A234C62E30}">
      <text>
        <r>
          <rPr>
            <sz val="10"/>
            <rFont val="Arial"/>
            <family val="2"/>
          </rPr>
          <t>Duplicate Mobile Number also found in rows: [3971, 4036, 4062, 4151, 4415, 4911]</t>
        </r>
      </text>
    </comment>
    <comment ref="A4272" authorId="0" shapeId="0" xr:uid="{9364F29D-2B32-4165-8DBC-F3364C205E39}">
      <text>
        <r>
          <rPr>
            <sz val="10"/>
            <rFont val="Arial"/>
            <family val="2"/>
          </rPr>
          <t>Mobile/Email matches a DIFFERENT name in LMS/Main file: 'Pritam Panda'. Kept original name -- please verify manually (may be a shared/parent number).</t>
        </r>
      </text>
    </comment>
    <comment ref="E4272" authorId="0" shapeId="0" xr:uid="{31D584DB-D4F0-4B7B-ACBC-5882F66B748C}">
      <text>
        <r>
          <rPr>
            <sz val="10"/>
            <rFont val="Arial"/>
            <family val="2"/>
          </rPr>
          <t>Duplicate Mobile Number also found in rows: [3994, 4015, 4053, 4176, 4493, 5218]</t>
        </r>
      </text>
    </comment>
    <comment ref="E4273" authorId="0" shapeId="0" xr:uid="{949D806D-382D-4A84-8548-0A82999A559B}">
      <text>
        <r>
          <rPr>
            <sz val="10"/>
            <rFont val="Arial"/>
            <family val="2"/>
          </rPr>
          <t>Duplicate Mobile Number also found in rows: [3780, 3910]</t>
        </r>
      </text>
    </comment>
    <comment ref="E4274" authorId="0" shapeId="0" xr:uid="{75EEC129-FC41-415B-BBA8-B28213F00FD5}">
      <text>
        <r>
          <rPr>
            <sz val="10"/>
            <rFont val="Arial"/>
            <family val="2"/>
          </rPr>
          <t>Duplicate Mobile Number also found in rows: [4389]</t>
        </r>
      </text>
    </comment>
    <comment ref="E4275" authorId="0" shapeId="0" xr:uid="{D0566AD8-967D-47AD-94EE-D7D5D273A731}">
      <text>
        <r>
          <rPr>
            <sz val="10"/>
            <rFont val="Arial"/>
            <family val="2"/>
          </rPr>
          <t>Duplicate Mobile Number also found in rows: [4285, 4357]</t>
        </r>
      </text>
    </comment>
    <comment ref="A4276" authorId="0" shapeId="0" xr:uid="{063732DC-83E6-4087-8F40-A3BA619A21D7}">
      <text>
        <r>
          <rPr>
            <sz val="10"/>
            <rFont val="Arial"/>
            <family val="2"/>
          </rPr>
          <t>Mobile/Email matches a DIFFERENT name in LMS/Main file: 'Pradeep Dalei'. Kept original name -- please verify manually (may be a shared/parent number).</t>
        </r>
      </text>
    </comment>
    <comment ref="E4276" authorId="0" shapeId="0" xr:uid="{4FEAC245-FA52-4DDC-8324-03F9881C5B79}">
      <text>
        <r>
          <rPr>
            <sz val="10"/>
            <rFont val="Arial"/>
            <family val="2"/>
          </rPr>
          <t>Duplicate Mobile Number also found in rows: [3842, 4156, 4725]</t>
        </r>
      </text>
    </comment>
    <comment ref="E4277" authorId="0" shapeId="0" xr:uid="{D71E9725-1B65-4916-B610-328CD6341F12}">
      <text>
        <r>
          <rPr>
            <sz val="10"/>
            <rFont val="Arial"/>
            <family val="2"/>
          </rPr>
          <t>Duplicate Mobile Number also found in rows: [4283, 4357]</t>
        </r>
      </text>
    </comment>
    <comment ref="E4278" authorId="0" shapeId="0" xr:uid="{37AC103B-6DE3-4761-A345-C782247EB9A6}">
      <text>
        <r>
          <rPr>
            <sz val="10"/>
            <rFont val="Arial"/>
            <family val="2"/>
          </rPr>
          <t>Duplicate Mobile Number also found in rows: [4165, 4196, 4205, 4429]</t>
        </r>
      </text>
    </comment>
    <comment ref="A4279" authorId="0" shapeId="0" xr:uid="{7D6D855C-59D1-48F2-BB13-D7D59C7FBF12}">
      <text>
        <r>
          <rPr>
            <sz val="10"/>
            <rFont val="Arial"/>
            <family val="2"/>
          </rPr>
          <t>Mobile/Email matches a DIFFERENT name in LMS/Main file: 'Himangi Hanwat'. Kept original name -- please verify manually (may be a shared/parent number).</t>
        </r>
      </text>
    </comment>
    <comment ref="E4279" authorId="0" shapeId="0" xr:uid="{96212F3B-9336-4423-93E9-69AA82C03BED}">
      <text>
        <r>
          <rPr>
            <sz val="10"/>
            <rFont val="Arial"/>
            <family val="2"/>
          </rPr>
          <t>Duplicate Mobile Number also found in rows: [3742, 3881, 3882, 3914, 4004, 4011, 4131]</t>
        </r>
      </text>
    </comment>
    <comment ref="A4280" authorId="0" shapeId="0" xr:uid="{C2621888-D3E7-43D1-9D3F-A3B90B03921B}">
      <text>
        <r>
          <rPr>
            <sz val="10"/>
            <rFont val="Arial"/>
            <family val="2"/>
          </rPr>
          <t>Mobile/Email matches a DIFFERENT name in LMS/Main file: 'Subham Dash'. Kept original name -- please verify manually (may be a shared/parent number).</t>
        </r>
      </text>
    </comment>
    <comment ref="E4280" authorId="0" shapeId="0" xr:uid="{D51CD5BD-5982-4ABB-ABF8-58D62411A62A}">
      <text>
        <r>
          <rPr>
            <sz val="10"/>
            <rFont val="Arial"/>
            <family val="2"/>
          </rPr>
          <t>Duplicate Mobile Number also found in rows: [4143, 4178, 4428]</t>
        </r>
      </text>
    </comment>
    <comment ref="E4281" authorId="0" shapeId="0" xr:uid="{99F3AC5D-595D-4746-95E4-F65075E31FAD}">
      <text>
        <r>
          <rPr>
            <sz val="10"/>
            <rFont val="Arial"/>
            <family val="2"/>
          </rPr>
          <t>Duplicate Mobile Number also found in rows: [3748, 3797, 3896, 4019]</t>
        </r>
      </text>
    </comment>
    <comment ref="A4282" authorId="0" shapeId="0" xr:uid="{F2F17BD4-7EB3-4E9E-9E8A-7EC01AC36C18}">
      <text>
        <r>
          <rPr>
            <sz val="10"/>
            <rFont val="Arial"/>
            <family val="2"/>
          </rPr>
          <t>Mobile/Email matches a DIFFERENT name in LMS/Main file: 'Rabi Narayan Sahu'. Kept original name -- please verify manually (may be a shared/parent number).</t>
        </r>
      </text>
    </comment>
    <comment ref="E4282" authorId="0" shapeId="0" xr:uid="{ACDCAA83-16D2-4C32-BED7-DEEB187E09B5}">
      <text>
        <r>
          <rPr>
            <sz val="10"/>
            <rFont val="Arial"/>
            <family val="2"/>
          </rPr>
          <t>Duplicate Mobile Number also found in rows: [4090]</t>
        </r>
      </text>
    </comment>
    <comment ref="E4283" authorId="0" shapeId="0" xr:uid="{26997ABC-D0C0-4B5B-AB96-631C4B5ED567}">
      <text>
        <r>
          <rPr>
            <sz val="10"/>
            <rFont val="Arial"/>
            <family val="2"/>
          </rPr>
          <t>Duplicate Mobile Number also found in rows: [4164, 4451, 4618, 5298, 5525, 5558]</t>
        </r>
      </text>
    </comment>
    <comment ref="A4284" authorId="0" shapeId="0" xr:uid="{9D10E343-C2FA-4B35-87B6-015856AC4A82}">
      <text>
        <r>
          <rPr>
            <sz val="10"/>
            <rFont val="Arial"/>
            <family val="2"/>
          </rPr>
          <t>Mobile/Email matches a DIFFERENT name in LMS/Main file: 'Anushka Khare'. Kept original name -- please verify manually (may be a shared/parent number).</t>
        </r>
      </text>
    </comment>
    <comment ref="E4284" authorId="0" shapeId="0" xr:uid="{4123F9F8-883F-452C-86F9-25F5BD3C0FA6}">
      <text>
        <r>
          <rPr>
            <sz val="10"/>
            <rFont val="Arial"/>
            <family val="2"/>
          </rPr>
          <t>Duplicate Mobile Number also found in rows: [4171, 4180, 4420, 4565]</t>
        </r>
      </text>
    </comment>
    <comment ref="E4285" authorId="0" shapeId="0" xr:uid="{A92BD385-6DCE-4CD9-B0B5-39DB541353DA}">
      <text>
        <r>
          <rPr>
            <sz val="10"/>
            <rFont val="Arial"/>
            <family val="2"/>
          </rPr>
          <t>Duplicate Mobile Number also found in rows: [4267, 4519]</t>
        </r>
      </text>
    </comment>
    <comment ref="E4286" authorId="0" shapeId="0" xr:uid="{214E8F65-FBB6-4158-ABB3-73CF283E5BA4}">
      <text>
        <r>
          <rPr>
            <sz val="10"/>
            <rFont val="Arial"/>
            <family val="2"/>
          </rPr>
          <t>Duplicate Mobile Number also found in rows: [4167, 4218, 4576]</t>
        </r>
      </text>
    </comment>
    <comment ref="E4287" authorId="0" shapeId="0" xr:uid="{3E5E7AAA-877D-45D1-A7F0-035E0C3A2343}">
      <text>
        <r>
          <rPr>
            <sz val="10"/>
            <rFont val="Arial"/>
            <family val="2"/>
          </rPr>
          <t>Duplicate Mobile Number also found in rows: [4318, 4437, 4593]</t>
        </r>
      </text>
    </comment>
    <comment ref="E4288" authorId="0" shapeId="0" xr:uid="{47979B5D-7525-48E3-BF1B-522DD794FADC}">
      <text>
        <r>
          <rPr>
            <sz val="10"/>
            <rFont val="Arial"/>
            <family val="2"/>
          </rPr>
          <t>Duplicate Mobile Number also found in rows: [5456, 5477]</t>
        </r>
      </text>
    </comment>
    <comment ref="E4289" authorId="0" shapeId="0" xr:uid="{8268D5CD-3AF2-4F74-B1F1-FAACA2A97FB4}">
      <text>
        <r>
          <rPr>
            <sz val="10"/>
            <rFont val="Arial"/>
            <family val="2"/>
          </rPr>
          <t>Duplicate Mobile Number also found in rows: [4348, 4349]</t>
        </r>
      </text>
    </comment>
    <comment ref="E4290" authorId="0" shapeId="0" xr:uid="{56B380E5-0C77-48D8-8DB7-99BFA55394B7}">
      <text>
        <r>
          <rPr>
            <sz val="10"/>
            <rFont val="Arial"/>
            <family val="2"/>
          </rPr>
          <t>Duplicate Mobile Number also found in rows: [4321, 4502, 4611]</t>
        </r>
      </text>
    </comment>
    <comment ref="E4291" authorId="0" shapeId="0" xr:uid="{FABA3A62-CC8D-4BF8-ABC7-6E8435E28CB9}">
      <text>
        <r>
          <rPr>
            <sz val="10"/>
            <rFont val="Arial"/>
            <family val="2"/>
          </rPr>
          <t>Duplicate Mobile Number also found in rows: [4363, 4595]</t>
        </r>
      </text>
    </comment>
    <comment ref="E4292" authorId="0" shapeId="0" xr:uid="{17C2BE60-B256-4334-B884-6981E1910701}">
      <text>
        <r>
          <rPr>
            <sz val="10"/>
            <rFont val="Arial"/>
            <family val="2"/>
          </rPr>
          <t>Duplicate Mobile Number also found in rows: [4403, 4431, 4605]</t>
        </r>
      </text>
    </comment>
    <comment ref="E4294" authorId="0" shapeId="0" xr:uid="{C2FC7096-4C50-48C8-A6C8-637537A000B8}">
      <text>
        <r>
          <rPr>
            <sz val="10"/>
            <rFont val="Arial"/>
            <family val="2"/>
          </rPr>
          <t>Duplicate Mobile Number also found in rows: [4307, 4448, 4608]</t>
        </r>
      </text>
    </comment>
    <comment ref="E4295" authorId="0" shapeId="0" xr:uid="{58BE0084-AE6D-4DA6-B08D-C3A3D14778C4}">
      <text>
        <r>
          <rPr>
            <sz val="10"/>
            <rFont val="Arial"/>
            <family val="2"/>
          </rPr>
          <t>Duplicate Mobile Number also found in rows: [4330, 4439, 4613]</t>
        </r>
      </text>
    </comment>
    <comment ref="A4297" authorId="0" shapeId="0" xr:uid="{574E28F4-74B8-493C-B770-961C3AC1BF3E}">
      <text>
        <r>
          <rPr>
            <sz val="10"/>
            <rFont val="Arial"/>
            <family val="2"/>
          </rPr>
          <t>Mobile/Email matches a DIFFERENT name in LMS/Main file: 'Bishal Das'. Kept original name -- please verify manually (may be a shared/parent number).</t>
        </r>
      </text>
    </comment>
    <comment ref="E4297" authorId="0" shapeId="0" xr:uid="{BDE07844-1F80-4A3E-AFD3-B12A37378549}">
      <text>
        <r>
          <rPr>
            <sz val="10"/>
            <rFont val="Arial"/>
            <family val="2"/>
          </rPr>
          <t>Duplicate Mobile Number also found in rows: [3784, 3803, 3826, 4173]</t>
        </r>
      </text>
    </comment>
    <comment ref="E4298" authorId="0" shapeId="0" xr:uid="{1DC9454C-A410-45A8-9D24-A1A462065DAF}">
      <text>
        <r>
          <rPr>
            <sz val="10"/>
            <rFont val="Arial"/>
            <family val="2"/>
          </rPr>
          <t>Duplicate Mobile Number also found in rows: [3647, 3941]</t>
        </r>
      </text>
    </comment>
    <comment ref="E4299" authorId="0" shapeId="0" xr:uid="{1A49DB20-DCC3-4AEA-9BE9-AA034E970ECD}">
      <text>
        <r>
          <rPr>
            <sz val="10"/>
            <rFont val="Arial"/>
            <family val="2"/>
          </rPr>
          <t>Duplicate Mobile Number also found in rows: [4302, 4448, 4608]</t>
        </r>
      </text>
    </comment>
    <comment ref="E4300" authorId="0" shapeId="0" xr:uid="{BCE57718-CEA6-43BD-AAF1-78791F7C57AA}">
      <text>
        <r>
          <rPr>
            <sz val="10"/>
            <rFont val="Arial"/>
            <family val="2"/>
          </rPr>
          <t>Duplicate Mobile Number also found in rows: [3790, 3806, 3918, 3998, 4150, 4466]</t>
        </r>
      </text>
    </comment>
    <comment ref="E4301" authorId="0" shapeId="0" xr:uid="{FF638165-0CB1-4C71-861D-0A630F244447}">
      <text>
        <r>
          <rPr>
            <sz val="10"/>
            <rFont val="Arial"/>
            <family val="2"/>
          </rPr>
          <t>Duplicate Mobile Number also found in rows: [3466, 3542, 3611, 3687, 3831]</t>
        </r>
      </text>
    </comment>
    <comment ref="E4302" authorId="0" shapeId="0" xr:uid="{B72F94AE-A5D2-4260-B7B6-B86AFF507AC0}">
      <text>
        <r>
          <rPr>
            <sz val="10"/>
            <rFont val="Arial"/>
            <family val="2"/>
          </rPr>
          <t>Duplicate Mobile Number also found in rows: [4016, 4056, 4098, 4198, 4471, 4629]</t>
        </r>
      </text>
    </comment>
    <comment ref="A4303" authorId="0" shapeId="0" xr:uid="{D00D76B6-7B3D-4C17-BD80-FB23EFB95C80}">
      <text>
        <r>
          <rPr>
            <sz val="10"/>
            <rFont val="Arial"/>
            <family val="2"/>
          </rPr>
          <t>Mobile/Email matches a DIFFERENT name in LMS/Main file: 'Swayanshu Sahu'. Kept original name -- please verify manually (may be a shared/parent number).</t>
        </r>
      </text>
    </comment>
    <comment ref="E4303" authorId="0" shapeId="0" xr:uid="{F3A9031A-14E8-471A-8E5C-5D5D6135F8C7}">
      <text>
        <r>
          <rPr>
            <sz val="10"/>
            <rFont val="Arial"/>
            <family val="2"/>
          </rPr>
          <t>Duplicate Mobile Number also found in rows: [4248, 4382, 4538]</t>
        </r>
      </text>
    </comment>
    <comment ref="E4304" authorId="0" shapeId="0" xr:uid="{993600DA-03E8-48D8-AD52-2FBD0807D650}">
      <text>
        <r>
          <rPr>
            <sz val="10"/>
            <rFont val="Arial"/>
            <family val="2"/>
          </rPr>
          <t>Duplicate Mobile Number also found in rows: [3972, 4181, 4407]</t>
        </r>
      </text>
    </comment>
    <comment ref="E4305" authorId="0" shapeId="0" xr:uid="{DF5953E8-DBD4-4F2B-9420-6980CB2F1FCA}">
      <text>
        <r>
          <rPr>
            <sz val="10"/>
            <rFont val="Arial"/>
            <family val="2"/>
          </rPr>
          <t>Duplicate Mobile Number also found in rows: [4069, 4132, 4238, 4246, 4335, 4469, 5094]</t>
        </r>
      </text>
    </comment>
    <comment ref="E4306" authorId="0" shapeId="0" xr:uid="{A6C8FA25-60A1-490E-97A7-DBEC24C99848}">
      <text>
        <r>
          <rPr>
            <sz val="10"/>
            <rFont val="Arial"/>
            <family val="2"/>
          </rPr>
          <t>Duplicate Mobile Number also found in rows: [4017, 4037, 4041, 4052, 4201]</t>
        </r>
      </text>
    </comment>
    <comment ref="E4307" authorId="0" shapeId="0" xr:uid="{8DF583F4-51CF-47D8-BD88-C88F47775750}">
      <text>
        <r>
          <rPr>
            <sz val="10"/>
            <rFont val="Arial"/>
            <family val="2"/>
          </rPr>
          <t>Duplicate Mobile Number also found in rows: [4352, 4499, 4695, 4721, 4932]</t>
        </r>
      </text>
    </comment>
    <comment ref="A4308" authorId="0" shapeId="0" xr:uid="{6D5074F6-4CA7-4236-ABD1-F095F32881A2}">
      <text>
        <r>
          <rPr>
            <sz val="10"/>
            <rFont val="Arial"/>
            <family val="2"/>
          </rPr>
          <t>Mobile/Email matches a DIFFERENT name in LMS/Main file: 'Asmi Prakash'. Kept original name -- please verify manually (may be a shared/parent number).</t>
        </r>
      </text>
    </comment>
    <comment ref="E4308" authorId="0" shapeId="0" xr:uid="{1B6EE69B-E304-43F9-BAF3-4556E24AAC58}">
      <text>
        <r>
          <rPr>
            <sz val="10"/>
            <rFont val="Arial"/>
            <family val="2"/>
          </rPr>
          <t>Duplicate Mobile Number also found in rows: [4464, 4733, 4952, 5772]</t>
        </r>
      </text>
    </comment>
    <comment ref="E4309" authorId="0" shapeId="0" xr:uid="{A6800F55-0148-4B65-A42C-62AA6A2F515A}">
      <text>
        <r>
          <rPr>
            <sz val="10"/>
            <rFont val="Arial"/>
            <family val="2"/>
          </rPr>
          <t>Duplicate Mobile Number also found in rows: [4249, 4264]</t>
        </r>
      </text>
    </comment>
    <comment ref="E4310" authorId="0" shapeId="0" xr:uid="{92F2FCB6-1844-4ACE-BEFD-57A74953E7A0}">
      <text>
        <r>
          <rPr>
            <sz val="10"/>
            <rFont val="Arial"/>
            <family val="2"/>
          </rPr>
          <t>Duplicate Mobile Number also found in rows: [4295, 4437, 4593]</t>
        </r>
      </text>
    </comment>
    <comment ref="A4311" authorId="0" shapeId="0" xr:uid="{ECCEFC0E-58A8-48F4-A094-13571C19E1D6}">
      <text>
        <r>
          <rPr>
            <sz val="10"/>
            <rFont val="Arial"/>
            <family val="2"/>
          </rPr>
          <t>Mobile/Email matches a DIFFERENT name in LMS/Main file: 'Arjun Banerjee'. Kept original name -- please verify manually (may be a shared/parent number).</t>
        </r>
      </text>
    </comment>
    <comment ref="E4311" authorId="0" shapeId="0" xr:uid="{F990BEE4-17D4-4F72-B781-7B84188E1B9B}">
      <text>
        <r>
          <rPr>
            <sz val="10"/>
            <rFont val="Arial"/>
            <family val="2"/>
          </rPr>
          <t>Duplicate Mobile Number also found in rows: [4230, 4453, 4590, 4760, 4923]</t>
        </r>
      </text>
    </comment>
    <comment ref="E4312" authorId="0" shapeId="0" xr:uid="{418DD308-BCB1-415F-88E9-654586C01224}">
      <text>
        <r>
          <rPr>
            <sz val="10"/>
            <rFont val="Arial"/>
            <family val="2"/>
          </rPr>
          <t>Duplicate Mobile Number also found in rows: [4214, 4227, 4470]</t>
        </r>
      </text>
    </comment>
    <comment ref="E4313" authorId="0" shapeId="0" xr:uid="{8F65F222-4813-41E5-AD47-8DC11D148CF2}">
      <text>
        <r>
          <rPr>
            <sz val="10"/>
            <rFont val="Arial"/>
            <family val="2"/>
          </rPr>
          <t>Duplicate Mobile Number also found in rows: [4298, 4502, 4611]</t>
        </r>
      </text>
    </comment>
    <comment ref="A4314" authorId="0" shapeId="0" xr:uid="{B38486C9-842B-4753-AD0D-1E747A341D07}">
      <text>
        <r>
          <rPr>
            <sz val="10"/>
            <rFont val="Arial"/>
            <family val="2"/>
          </rPr>
          <t>Mobile/Email matches a DIFFERENT name in LMS/Main file: 'Shubham Patil'. Kept original name -- please verify manually (may be a shared/parent number).</t>
        </r>
      </text>
    </comment>
    <comment ref="E4314" authorId="0" shapeId="0" xr:uid="{ED173352-76D0-45AC-9248-DB4BD463403C}">
      <text>
        <r>
          <rPr>
            <sz val="10"/>
            <rFont val="Arial"/>
            <family val="2"/>
          </rPr>
          <t>Duplicate Mobile Number also found in rows: [4231, 4447, 4714, 4995]</t>
        </r>
      </text>
    </comment>
    <comment ref="A4315" authorId="0" shapeId="0" xr:uid="{0315C879-0690-4754-B9E7-BAA899796055}">
      <text>
        <r>
          <rPr>
            <sz val="10"/>
            <rFont val="Arial"/>
            <family val="2"/>
          </rPr>
          <t>Mobile/Email matches a DIFFERENT name in LMS/Main file: 'Tanuja Somvanshi'. Kept original name -- please verify manually (may be a shared/parent number).</t>
        </r>
      </text>
    </comment>
    <comment ref="E4315" authorId="0" shapeId="0" xr:uid="{ED97E98A-E048-4E8A-9EB9-84A2E6664B6C}">
      <text>
        <r>
          <rPr>
            <sz val="10"/>
            <rFont val="Arial"/>
            <family val="2"/>
          </rPr>
          <t>Duplicate Mobile Number also found in rows: [1974, 2153, 2252, 2358, 2550, 2718, 3192, 4193]</t>
        </r>
      </text>
    </comment>
    <comment ref="E4316" authorId="0" shapeId="0" xr:uid="{C125842E-6D2B-467C-B170-201DA65B86EF}">
      <text>
        <r>
          <rPr>
            <sz val="10"/>
            <rFont val="Arial"/>
            <family val="2"/>
          </rPr>
          <t>Duplicate Mobile Number also found in rows: [3835, 3889, 3925, 4174, 4634]</t>
        </r>
      </text>
    </comment>
    <comment ref="E4317" authorId="0" shapeId="0" xr:uid="{E7DF03DB-38E3-4DF3-87E5-B8AA52F106B3}">
      <text>
        <r>
          <rPr>
            <sz val="10"/>
            <rFont val="Arial"/>
            <family val="2"/>
          </rPr>
          <t>Duplicate Mobile Number also found in rows: [4157, 4195, 4465]</t>
        </r>
      </text>
    </comment>
    <comment ref="E4318" authorId="0" shapeId="0" xr:uid="{DD4A1E87-CC5E-46DE-8281-1444821EFB76}">
      <text>
        <r>
          <rPr>
            <sz val="10"/>
            <rFont val="Arial"/>
            <family val="2"/>
          </rPr>
          <t>Duplicate Mobile Number also found in rows: [4360, 4361, 4370]</t>
        </r>
      </text>
    </comment>
    <comment ref="E4319" authorId="0" shapeId="0" xr:uid="{87812954-3AA5-4591-8E93-E5DAC519CA36}">
      <text>
        <r>
          <rPr>
            <sz val="10"/>
            <rFont val="Arial"/>
            <family val="2"/>
          </rPr>
          <t>Duplicate Mobile Number also found in rows: [4449, 4540, 4649, 4682, 4731, 4851, 5368]</t>
        </r>
      </text>
    </comment>
    <comment ref="E4320" authorId="0" shapeId="0" xr:uid="{1CC155CD-E1D7-4105-8B46-292A15A00018}">
      <text>
        <r>
          <rPr>
            <sz val="10"/>
            <rFont val="Arial"/>
            <family val="2"/>
          </rPr>
          <t>Duplicate Mobile Number also found in rows: [4332, 4381, 4491, 4646, 4772, 5003]</t>
        </r>
      </text>
    </comment>
    <comment ref="E4321" authorId="0" shapeId="0" xr:uid="{F0E0DD18-CE3A-4830-97BB-7839168E0832}">
      <text>
        <r>
          <rPr>
            <sz val="10"/>
            <rFont val="Arial"/>
            <family val="2"/>
          </rPr>
          <t>Duplicate Mobile Number also found in rows: [2289, 3735]</t>
        </r>
      </text>
    </comment>
    <comment ref="E4322" authorId="0" shapeId="0" xr:uid="{5FB6F928-A300-443C-979F-16EB68BFCE36}">
      <text>
        <r>
          <rPr>
            <sz val="10"/>
            <rFont val="Arial"/>
            <family val="2"/>
          </rPr>
          <t>Duplicate Mobile Number also found in rows: [4303, 4439, 4613]</t>
        </r>
      </text>
    </comment>
    <comment ref="E4323" authorId="0" shapeId="0" xr:uid="{5DEA37C5-E7FD-40E5-B00A-F47BB3943FA3}">
      <text>
        <r>
          <rPr>
            <sz val="10"/>
            <rFont val="Arial"/>
            <family val="2"/>
          </rPr>
          <t>Duplicate Mobile Number also found in rows: [4358]</t>
        </r>
      </text>
    </comment>
    <comment ref="E4324" authorId="0" shapeId="0" xr:uid="{E5EFCD3F-58AA-4E01-92CA-21D2C1BC36F7}">
      <text>
        <r>
          <rPr>
            <sz val="10"/>
            <rFont val="Arial"/>
            <family val="2"/>
          </rPr>
          <t>Duplicate Mobile Number also found in rows: [4328, 4381, 4491, 4646, 4772, 5003]</t>
        </r>
      </text>
    </comment>
    <comment ref="E4325" authorId="0" shapeId="0" xr:uid="{75D1FD90-64AB-4527-B206-FE3ACE50018A}">
      <text>
        <r>
          <rPr>
            <sz val="10"/>
            <rFont val="Arial"/>
            <family val="2"/>
          </rPr>
          <t>Duplicate Mobile Number also found in rows: [3995]</t>
        </r>
      </text>
    </comment>
    <comment ref="E4326" authorId="0" shapeId="0" xr:uid="{E41D6441-3C2D-46F4-AAA2-97C0477D7F6A}">
      <text>
        <r>
          <rPr>
            <sz val="10"/>
            <rFont val="Arial"/>
            <family val="2"/>
          </rPr>
          <t>Duplicate Mobile Number also found in rows: [3823, 3977, 4078, 4222]</t>
        </r>
      </text>
    </comment>
    <comment ref="E4327" authorId="0" shapeId="0" xr:uid="{36BE4EA4-6BEA-4533-9644-43FEBCF31490}">
      <text>
        <r>
          <rPr>
            <sz val="10"/>
            <rFont val="Arial"/>
            <family val="2"/>
          </rPr>
          <t>Duplicate Mobile Number also found in rows: [4069, 4132, 4238, 4246, 4313, 4469, 5094]</t>
        </r>
      </text>
    </comment>
    <comment ref="A4328" authorId="0" shapeId="0" xr:uid="{2D00DAD0-7EEA-481D-840B-8763C10B7191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4328" authorId="0" shapeId="0" xr:uid="{5C1B5ED3-95F9-4FA3-B22B-30D74603A285}">
      <text>
        <r>
          <rPr>
            <sz val="10"/>
            <rFont val="Arial"/>
            <family val="2"/>
          </rPr>
          <t>Duplicate Mobile Number also found in rows: [3860, 3950, 3954, 3963, 4087, 4213, 4537, 5028]</t>
        </r>
      </text>
    </comment>
    <comment ref="A4329" authorId="0" shapeId="0" xr:uid="{65780895-593B-4EAF-B8BE-9338542430B5}">
      <text>
        <r>
          <rPr>
            <sz val="10"/>
            <rFont val="Arial"/>
            <family val="2"/>
          </rPr>
          <t>Mobile/Email matches a DIFFERENT name in LMS/Main file: 'Lakshya Sahoo'. Kept original name -- please verify manually (may be a shared/parent number).</t>
        </r>
      </text>
    </comment>
    <comment ref="E4329" authorId="0" shapeId="0" xr:uid="{B029C09C-32AC-4CD9-A8AC-0A65C5B7B83C}">
      <text>
        <r>
          <rPr>
            <sz val="10"/>
            <rFont val="Arial"/>
            <family val="2"/>
          </rPr>
          <t>Duplicate Mobile Number also found in rows: [4162, 4245, 4414, 4740]</t>
        </r>
      </text>
    </comment>
    <comment ref="E4330" authorId="0" shapeId="0" xr:uid="{42D43E6A-E24F-48E8-884A-AEF9C1CF33D5}">
      <text>
        <r>
          <rPr>
            <sz val="10"/>
            <rFont val="Arial"/>
            <family val="2"/>
          </rPr>
          <t>Duplicate Mobile Number also found in rows: [4443, 4455, 4823, 5261, 5268]</t>
        </r>
      </text>
    </comment>
    <comment ref="E4331" authorId="0" shapeId="0" xr:uid="{73AFFEED-C4BC-4FA3-BF9F-CA30F27B3DFA}">
      <text>
        <r>
          <rPr>
            <sz val="10"/>
            <rFont val="Arial"/>
            <family val="2"/>
          </rPr>
          <t>Duplicate Mobile Number also found in rows: [4460]</t>
        </r>
      </text>
    </comment>
    <comment ref="E4332" authorId="0" shapeId="0" xr:uid="{4D59A706-AF41-4088-B67D-4668B17672BD}">
      <text>
        <r>
          <rPr>
            <sz val="10"/>
            <rFont val="Arial"/>
            <family val="2"/>
          </rPr>
          <t>Duplicate Mobile Number also found in rows: [4364]</t>
        </r>
      </text>
    </comment>
    <comment ref="A4333" authorId="0" shapeId="0" xr:uid="{9F9E38F4-963E-41AD-88EF-41AFCF47485C}">
      <text>
        <r>
          <rPr>
            <sz val="10"/>
            <rFont val="Arial"/>
            <family val="2"/>
          </rPr>
          <t>Mobile/Email matches a DIFFERENT name in LMS/Main file: 'Gopal Patro'. Kept original name -- please verify manually (may be a shared/parent number).</t>
        </r>
      </text>
    </comment>
    <comment ref="E4333" authorId="0" shapeId="0" xr:uid="{D7FACD84-ED57-43B1-9040-5C27A287C0B6}">
      <text>
        <r>
          <rPr>
            <sz val="10"/>
            <rFont val="Arial"/>
            <family val="2"/>
          </rPr>
          <t>Duplicate Mobile Number also found in rows: [3929, 3968, 4070, 4219]</t>
        </r>
      </text>
    </comment>
    <comment ref="E4334" authorId="0" shapeId="0" xr:uid="{8E37E217-B27A-42EE-AF26-C8B42FF32EB8}">
      <text>
        <r>
          <rPr>
            <sz val="10"/>
            <rFont val="Arial"/>
            <family val="2"/>
          </rPr>
          <t>Duplicate Mobile Number also found in rows: [4048, 4121, 4236]</t>
        </r>
      </text>
    </comment>
    <comment ref="E4335" authorId="0" shapeId="0" xr:uid="{D33754A7-8234-4571-A250-9CA938411041}">
      <text>
        <r>
          <rPr>
            <sz val="10"/>
            <rFont val="Arial"/>
            <family val="2"/>
          </rPr>
          <t>Duplicate Mobile Number also found in rows: [4185, 4489, 4635]</t>
        </r>
      </text>
    </comment>
    <comment ref="E4336" authorId="0" shapeId="0" xr:uid="{D20321C1-7835-4D3C-9038-E085712F9C27}">
      <text>
        <r>
          <rPr>
            <sz val="10"/>
            <rFont val="Arial"/>
            <family val="2"/>
          </rPr>
          <t>Duplicate Mobile Number also found in rows: [4102, 4106, 4215, 4474, 4585]</t>
        </r>
      </text>
    </comment>
    <comment ref="E4337" authorId="0" shapeId="0" xr:uid="{A4FF1DCD-3B29-4616-B2F2-8905689C4805}">
      <text>
        <r>
          <rPr>
            <sz val="10"/>
            <rFont val="Arial"/>
            <family val="2"/>
          </rPr>
          <t>Duplicate Mobile Number also found in rows: [4234, 4594, 4905, 5115, 5128]</t>
        </r>
      </text>
    </comment>
    <comment ref="E4338" authorId="0" shapeId="0" xr:uid="{B3DAE034-E46A-49A3-9600-1DDE4627F80C}">
      <text>
        <r>
          <rPr>
            <sz val="10"/>
            <rFont val="Arial"/>
            <family val="2"/>
          </rPr>
          <t>Duplicate Mobile Number also found in rows: [3303, 3526, 4006, 4025]</t>
        </r>
      </text>
    </comment>
    <comment ref="E4340" authorId="0" shapeId="0" xr:uid="{CFF38922-5239-49DF-B7C5-0AA0C75D2080}">
      <text>
        <r>
          <rPr>
            <sz val="10"/>
            <rFont val="Arial"/>
            <family val="2"/>
          </rPr>
          <t>Duplicate Mobile Number also found in rows: [4297, 4349]</t>
        </r>
      </text>
    </comment>
    <comment ref="E4341" authorId="0" shapeId="0" xr:uid="{92ABB54A-2DF8-4122-AE71-C8F8434C4593}">
      <text>
        <r>
          <rPr>
            <sz val="10"/>
            <rFont val="Arial"/>
            <family val="2"/>
          </rPr>
          <t>Duplicate Mobile Number also found in rows: [4297, 4348]</t>
        </r>
      </text>
    </comment>
    <comment ref="E4342" authorId="0" shapeId="0" xr:uid="{04838951-19AC-4038-B892-4D08F86B9145}">
      <text>
        <r>
          <rPr>
            <sz val="10"/>
            <rFont val="Arial"/>
            <family val="2"/>
          </rPr>
          <t>Duplicate Mobile Number also found in rows: [3877, 3933, 4021, 4154, 5136]</t>
        </r>
      </text>
    </comment>
    <comment ref="E4343" authorId="0" shapeId="0" xr:uid="{265C8B6D-1090-4B17-A343-01B074050829}">
      <text>
        <r>
          <rPr>
            <sz val="10"/>
            <rFont val="Arial"/>
            <family val="2"/>
          </rPr>
          <t>Duplicate Mobile Number also found in rows: [3512, 3519, 3817, 3874, 3879, 4086, 4233, 5433]</t>
        </r>
      </text>
    </comment>
    <comment ref="E4344" authorId="0" shapeId="0" xr:uid="{ECD83072-F910-48DC-B2B3-21127097DEF7}">
      <text>
        <r>
          <rPr>
            <sz val="10"/>
            <rFont val="Arial"/>
            <family val="2"/>
          </rPr>
          <t>Duplicate Mobile Number also found in rows: [4315, 4499, 4695, 4721, 4932]</t>
        </r>
      </text>
    </comment>
    <comment ref="E4345" authorId="0" shapeId="0" xr:uid="{3EAB3BFF-31B8-4510-840F-F7A1B7679FD3}">
      <text>
        <r>
          <rPr>
            <sz val="10"/>
            <rFont val="Arial"/>
            <family val="2"/>
          </rPr>
          <t>Duplicate Mobile Number also found in rows: [4223, 4255, 4462, 4628, 4765]</t>
        </r>
      </text>
    </comment>
    <comment ref="E4346" authorId="0" shapeId="0" xr:uid="{B8CF9465-34DC-4D82-9853-F8B7723B634E}">
      <text>
        <r>
          <rPr>
            <sz val="10"/>
            <rFont val="Arial"/>
            <family val="2"/>
          </rPr>
          <t>Duplicate Mobile Number also found in rows: [4103, 4129, 4240, 4563]</t>
        </r>
      </text>
    </comment>
    <comment ref="E4347" authorId="0" shapeId="0" xr:uid="{D253FFD8-3A6A-4502-A133-8E61FEFC4FC9}">
      <text>
        <r>
          <rPr>
            <sz val="10"/>
            <rFont val="Arial"/>
            <family val="2"/>
          </rPr>
          <t>Duplicate Mobile Number also found in rows: [4081, 4124, 4239, 4523]</t>
        </r>
      </text>
    </comment>
    <comment ref="E4348" authorId="0" shapeId="0" xr:uid="{9CF4F5B2-7298-476E-B02E-45CBBECF5C52}">
      <text>
        <r>
          <rPr>
            <sz val="10"/>
            <rFont val="Arial"/>
            <family val="2"/>
          </rPr>
          <t>Duplicate Mobile Number also found in rows: [4122, 4243, 4496]</t>
        </r>
      </text>
    </comment>
    <comment ref="E4349" authorId="0" shapeId="0" xr:uid="{E4E47A9F-A95B-4B12-A08A-7238CBE8E1EB}">
      <text>
        <r>
          <rPr>
            <sz val="10"/>
            <rFont val="Arial"/>
            <family val="2"/>
          </rPr>
          <t>Duplicate Mobile Number also found in rows: [4283, 4285]</t>
        </r>
      </text>
    </comment>
    <comment ref="E4350" authorId="0" shapeId="0" xr:uid="{BCF41778-220C-4ECC-80D4-A07EAF168EFA}">
      <text>
        <r>
          <rPr>
            <sz val="10"/>
            <rFont val="Arial"/>
            <family val="2"/>
          </rPr>
          <t>Duplicate Mobile Number also found in rows: [4331]</t>
        </r>
      </text>
    </comment>
    <comment ref="E4351" authorId="0" shapeId="0" xr:uid="{BF4EBFE0-07D7-4947-BC10-EA6A1CCD2CB3}">
      <text>
        <r>
          <rPr>
            <sz val="10"/>
            <rFont val="Arial"/>
            <family val="2"/>
          </rPr>
          <t>Duplicate Mobile Number also found in rows: [4145, 4421, 4436, 4680, 5111]</t>
        </r>
      </text>
    </comment>
    <comment ref="E4352" authorId="0" shapeId="0" xr:uid="{E449C9FB-F63B-4E38-BBE3-AEE8CE85C5DE}">
      <text>
        <r>
          <rPr>
            <sz val="10"/>
            <rFont val="Arial"/>
            <family val="2"/>
          </rPr>
          <t>Duplicate Mobile Number also found in rows: [4326, 4361, 4370]</t>
        </r>
      </text>
    </comment>
    <comment ref="E4353" authorId="0" shapeId="0" xr:uid="{52541C4A-7444-4963-B6CE-4217A4D9D3F3}">
      <text>
        <r>
          <rPr>
            <sz val="10"/>
            <rFont val="Arial"/>
            <family val="2"/>
          </rPr>
          <t>Duplicate Mobile Number also found in rows: [4326, 4360, 4370]</t>
        </r>
      </text>
    </comment>
    <comment ref="E4354" authorId="0" shapeId="0" xr:uid="{0F778648-A464-4337-A8F7-F03D56F0F0EB}">
      <text>
        <r>
          <rPr>
            <sz val="10"/>
            <rFont val="Arial"/>
            <family val="2"/>
          </rPr>
          <t>Duplicate Mobile Number also found in rows: [3876, 3955, 4085, 4252, 4262, 4572]</t>
        </r>
      </text>
    </comment>
    <comment ref="E4355" authorId="0" shapeId="0" xr:uid="{7FB5B1EB-C2CF-4706-90E9-85C1CC17619B}">
      <text>
        <r>
          <rPr>
            <sz val="10"/>
            <rFont val="Arial"/>
            <family val="2"/>
          </rPr>
          <t>Duplicate Mobile Number also found in rows: [4299, 4595]</t>
        </r>
      </text>
    </comment>
    <comment ref="E4356" authorId="0" shapeId="0" xr:uid="{DF76B8F8-7A9A-403A-80A8-76DB1C5C9032}">
      <text>
        <r>
          <rPr>
            <sz val="10"/>
            <rFont val="Arial"/>
            <family val="2"/>
          </rPr>
          <t>Duplicate Mobile Number also found in rows: [4340]</t>
        </r>
      </text>
    </comment>
    <comment ref="E4357" authorId="0" shapeId="0" xr:uid="{0C9CAB7A-F182-469E-A244-14CC68AA52E2}">
      <text>
        <r>
          <rPr>
            <sz val="10"/>
            <rFont val="Arial"/>
            <family val="2"/>
          </rPr>
          <t>Duplicate Mobile Number also found in rows: [2775, 2866, 3260, 3485, 3750]</t>
        </r>
      </text>
    </comment>
    <comment ref="A4358" authorId="0" shapeId="0" xr:uid="{292D15E0-E046-468C-B173-C9AD273BB39E}">
      <text>
        <r>
          <rPr>
            <sz val="10"/>
            <rFont val="Arial"/>
            <family val="2"/>
          </rPr>
          <t>Mobile/Email matches a DIFFERENT name in LMS/Main file: 'Soumya Swain'. Kept original name -- please verify manually (may be a shared/parent number).</t>
        </r>
      </text>
    </comment>
    <comment ref="E4360" authorId="0" shapeId="0" xr:uid="{F22C9CC9-7B3C-4D3C-964F-64039CB19BB1}">
      <text>
        <r>
          <rPr>
            <sz val="10"/>
            <rFont val="Arial"/>
            <family val="2"/>
          </rPr>
          <t>Duplicate Mobile Number also found in rows: [4046, 4210, 4468]</t>
        </r>
      </text>
    </comment>
    <comment ref="E4361" authorId="0" shapeId="0" xr:uid="{B6DBAF79-B085-456B-8F03-44EE3AB7DF57}">
      <text>
        <r>
          <rPr>
            <sz val="10"/>
            <rFont val="Arial"/>
            <family val="2"/>
          </rPr>
          <t>Duplicate Mobile Number also found in rows: [3832, 3945, 4133, 4384]</t>
        </r>
      </text>
    </comment>
    <comment ref="E4362" authorId="0" shapeId="0" xr:uid="{D5D40F91-F97F-4D41-B0D3-96E0BCB3B009}">
      <text>
        <r>
          <rPr>
            <sz val="10"/>
            <rFont val="Arial"/>
            <family val="2"/>
          </rPr>
          <t>Duplicate Mobile Number also found in rows: [4326, 4360, 4361]</t>
        </r>
      </text>
    </comment>
    <comment ref="E4363" authorId="0" shapeId="0" xr:uid="{68992A50-8CC6-4B22-A163-0993377A41D5}">
      <text>
        <r>
          <rPr>
            <sz val="10"/>
            <rFont val="Arial"/>
            <family val="2"/>
          </rPr>
          <t>Duplicate Mobile Number also found in rows: [4394, 4567, 4582, 4786]</t>
        </r>
      </text>
    </comment>
    <comment ref="E4364" authorId="0" shapeId="0" xr:uid="{821D37F6-D190-4561-B607-C680ACE639C8}">
      <text>
        <r>
          <rPr>
            <sz val="10"/>
            <rFont val="Arial"/>
            <family val="2"/>
          </rPr>
          <t>Duplicate Mobile Number also found in rows: [4395, 4514, 4606]</t>
        </r>
      </text>
    </comment>
    <comment ref="E4365" authorId="0" shapeId="0" xr:uid="{C5B45997-BCDD-41CC-887C-0631545CF9BE}">
      <text>
        <r>
          <rPr>
            <sz val="10"/>
            <rFont val="Arial"/>
            <family val="2"/>
          </rPr>
          <t>Duplicate Mobile Number also found in rows: [4110, 4220, 4568]</t>
        </r>
      </text>
    </comment>
    <comment ref="E4366" authorId="0" shapeId="0" xr:uid="{64EB2347-58DD-4B0A-A405-79B9FAF8E104}">
      <text>
        <r>
          <rPr>
            <sz val="10"/>
            <rFont val="Arial"/>
            <family val="2"/>
          </rPr>
          <t>Duplicate Mobile Number also found in rows: [4535, 4678, 4870, 5125, 5350]</t>
        </r>
      </text>
    </comment>
    <comment ref="E4367" authorId="0" shapeId="0" xr:uid="{41B7F269-9892-4BA4-ABAE-3F2EB8774EF5}">
      <text>
        <r>
          <rPr>
            <sz val="10"/>
            <rFont val="Arial"/>
            <family val="2"/>
          </rPr>
          <t>Duplicate Mobile Number also found in rows: [4379, 4380, 4516, 4645]</t>
        </r>
      </text>
    </comment>
    <comment ref="E4368" authorId="0" shapeId="0" xr:uid="{0204B8E3-D4C6-4BBC-BB66-00C1B4F9054E}">
      <text>
        <r>
          <rPr>
            <sz val="10"/>
            <rFont val="Arial"/>
            <family val="2"/>
          </rPr>
          <t>Duplicate Mobile Number also found in rows: [3713, 3744, 3762, 3878, 4033, 4040, 4276, 5121]</t>
        </r>
      </text>
    </comment>
    <comment ref="E4369" authorId="0" shapeId="0" xr:uid="{634A20FC-31BF-462F-9F2A-53AAA543E9C5}">
      <text>
        <r>
          <rPr>
            <sz val="10"/>
            <rFont val="Arial"/>
            <family val="2"/>
          </rPr>
          <t>Duplicate Mobile Number also found in rows: [4224, 4271, 4520, 5403]</t>
        </r>
      </text>
    </comment>
    <comment ref="E4370" authorId="0" shapeId="0" xr:uid="{163C65A3-5826-40BB-94B9-D016023B1304}">
      <text>
        <r>
          <rPr>
            <sz val="10"/>
            <rFont val="Arial"/>
            <family val="2"/>
          </rPr>
          <t>Duplicate Mobile Number also found in rows: [4399, 4440, 4584, 4597, 4712, 4748, 4881, 4904]</t>
        </r>
      </text>
    </comment>
    <comment ref="E4371" authorId="0" shapeId="0" xr:uid="{06457328-635F-4ED3-AF09-D014BBFE03BD}">
      <text>
        <r>
          <rPr>
            <sz val="10"/>
            <rFont val="Arial"/>
            <family val="2"/>
          </rPr>
          <t>Duplicate Mobile Number also found in rows: [4375, 4380, 4516, 4645]</t>
        </r>
      </text>
    </comment>
    <comment ref="A4372" authorId="0" shapeId="0" xr:uid="{170328AD-5670-4CD2-A416-77D958B2300B}">
      <text>
        <r>
          <rPr>
            <sz val="10"/>
            <rFont val="Arial"/>
            <family val="2"/>
          </rPr>
          <t>Mobile/Email matches a DIFFERENT name in LMS/Main file: 'Aryan Rout'. Kept original name -- please verify manually (may be a shared/parent number).</t>
        </r>
      </text>
    </comment>
    <comment ref="E4372" authorId="0" shapeId="0" xr:uid="{EF410937-6FE2-4FDB-9908-4976419C3F6A}">
      <text>
        <r>
          <rPr>
            <sz val="10"/>
            <rFont val="Arial"/>
            <family val="2"/>
          </rPr>
          <t>Duplicate Mobile Number also found in rows: [4375, 4379, 4516, 4645]</t>
        </r>
      </text>
    </comment>
    <comment ref="E4373" authorId="0" shapeId="0" xr:uid="{1C4CE461-731E-4C82-B843-17907E608653}">
      <text>
        <r>
          <rPr>
            <sz val="10"/>
            <rFont val="Arial"/>
            <family val="2"/>
          </rPr>
          <t>Duplicate Mobile Number also found in rows: [4328, 4332, 4491, 4646, 4772, 5003]</t>
        </r>
      </text>
    </comment>
    <comment ref="A4374" authorId="0" shapeId="0" xr:uid="{80333690-53E1-4371-A37D-C7064DAB8D6E}">
      <text>
        <r>
          <rPr>
            <sz val="10"/>
            <rFont val="Arial"/>
            <family val="2"/>
          </rPr>
          <t>Mobile/Email matches a DIFFERENT name in LMS/Main file: 'Swayanshu Sahu'. Kept original name -- please verify manually (may be a shared/parent number).</t>
        </r>
      </text>
    </comment>
    <comment ref="E4374" authorId="0" shapeId="0" xr:uid="{DD41734C-C4CF-40D9-B7DA-9FF23FCF4949}">
      <text>
        <r>
          <rPr>
            <sz val="10"/>
            <rFont val="Arial"/>
            <family val="2"/>
          </rPr>
          <t>Duplicate Mobile Number also found in rows: [4248, 4311, 4538]</t>
        </r>
      </text>
    </comment>
    <comment ref="E4375" authorId="0" shapeId="0" xr:uid="{4B38BA58-67B1-4299-8981-5F731DCE359B}">
      <text>
        <r>
          <rPr>
            <sz val="10"/>
            <rFont val="Arial"/>
            <family val="2"/>
          </rPr>
          <t>Duplicate Mobile Number also found in rows: [3942, 3997, 4117, 4242]</t>
        </r>
      </text>
    </comment>
    <comment ref="E4376" authorId="0" shapeId="0" xr:uid="{2252C2A2-506F-4A33-8475-DDB9EEB77038}">
      <text>
        <r>
          <rPr>
            <sz val="10"/>
            <rFont val="Arial"/>
            <family val="2"/>
          </rPr>
          <t>Duplicate Mobile Number also found in rows: [3832, 3945, 4133, 4369]</t>
        </r>
      </text>
    </comment>
    <comment ref="E4377" authorId="0" shapeId="0" xr:uid="{9B48CA57-0D73-430B-94C1-E56E22BD9260}">
      <text>
        <r>
          <rPr>
            <sz val="10"/>
            <rFont val="Arial"/>
            <family val="2"/>
          </rPr>
          <t>Duplicate Mobile Number also found in rows: [4254, 4434, 4526]</t>
        </r>
      </text>
    </comment>
    <comment ref="E4378" authorId="0" shapeId="0" xr:uid="{F4AAA3DC-2805-4BF6-9553-5FE4D97BBF96}">
      <text>
        <r>
          <rPr>
            <sz val="10"/>
            <rFont val="Arial"/>
            <family val="2"/>
          </rPr>
          <t>Duplicate Mobile Number also found in rows: [4528, 4663, 4821]</t>
        </r>
      </text>
    </comment>
    <comment ref="A4379" authorId="0" shapeId="0" xr:uid="{CAB2C473-6F93-4492-B018-89E6FEE3E8D9}">
      <text>
        <r>
          <rPr>
            <sz val="10"/>
            <rFont val="Arial"/>
            <family val="2"/>
          </rPr>
          <t>Mobile/Email matches a DIFFERENT name in LMS/Main file: 'Durga Choudhury'. Kept original name -- please verify manually (may be a shared/parent number).</t>
        </r>
      </text>
    </comment>
    <comment ref="E4379" authorId="0" shapeId="0" xr:uid="{4FE7AEE2-AE5E-4533-A2CF-7A7D2F5507AF}">
      <text>
        <r>
          <rPr>
            <sz val="10"/>
            <rFont val="Arial"/>
            <family val="2"/>
          </rPr>
          <t>Duplicate Mobile Number also found in rows: [4045, 4107, 4241, 4808]</t>
        </r>
      </text>
    </comment>
    <comment ref="A4380" authorId="0" shapeId="0" xr:uid="{F5DAE37D-5333-49F8-A7D3-1864A82AC207}">
      <text>
        <r>
          <rPr>
            <sz val="10"/>
            <rFont val="Arial"/>
            <family val="2"/>
          </rPr>
          <t>Mobile/Email matches a DIFFERENT name in LMS/Main file: 'Prangya Mahapatra'. Kept original name -- please verify manually (may be a shared/parent number).</t>
        </r>
      </text>
    </comment>
    <comment ref="E4380" authorId="0" shapeId="0" xr:uid="{EE000B6A-4A9E-464D-8E91-FDAA0FC799E4}">
      <text>
        <r>
          <rPr>
            <sz val="10"/>
            <rFont val="Arial"/>
            <family val="2"/>
          </rPr>
          <t>Duplicate Mobile Number also found in rows: [4543, 4633, 4872]</t>
        </r>
      </text>
    </comment>
    <comment ref="E4381" authorId="0" shapeId="0" xr:uid="{4A026808-0A4F-49FC-8E19-40470D739353}">
      <text>
        <r>
          <rPr>
            <sz val="10"/>
            <rFont val="Arial"/>
            <family val="2"/>
          </rPr>
          <t>Duplicate Mobile Number also found in rows: [4282]</t>
        </r>
      </text>
    </comment>
    <comment ref="E4382" authorId="0" shapeId="0" xr:uid="{8BB9A3CB-D485-4C6A-859A-7FBD25E6F316}">
      <text>
        <r>
          <rPr>
            <sz val="10"/>
            <rFont val="Arial"/>
            <family val="2"/>
          </rPr>
          <t>Duplicate Mobile Number also found in rows: [3884, 3909, 4010, 4134, 4573]</t>
        </r>
      </text>
    </comment>
    <comment ref="A4383" authorId="0" shapeId="0" xr:uid="{08E37B26-15EE-4D46-AE76-80E59DCE8479}">
      <text>
        <r>
          <rPr>
            <sz val="10"/>
            <rFont val="Arial"/>
            <family val="2"/>
          </rPr>
          <t>Mobile/Email matches a DIFFERENT name in LMS/Main file: 'Madhusudan Das'. Kept original name -- please verify manually (may be a shared/parent number).</t>
        </r>
      </text>
    </comment>
    <comment ref="E4383" authorId="0" shapeId="0" xr:uid="{BCCB0787-2C93-49A4-9980-F558F180ECB1}">
      <text>
        <r>
          <rPr>
            <sz val="10"/>
            <rFont val="Arial"/>
            <family val="2"/>
          </rPr>
          <t>Duplicate Mobile Number also found in rows: [4065, 4066, 4079, 4116, 4135]</t>
        </r>
      </text>
    </comment>
    <comment ref="E4384" authorId="0" shapeId="0" xr:uid="{A536F0C6-A28B-47F6-BFC2-140DDCB59EC7}">
      <text>
        <r>
          <rPr>
            <sz val="10"/>
            <rFont val="Arial"/>
            <family val="2"/>
          </rPr>
          <t>Duplicate Mobile Number also found in rows: [4393]</t>
        </r>
      </text>
    </comment>
    <comment ref="E4385" authorId="0" shapeId="0" xr:uid="{09F026D6-4E24-40ED-89DD-AA010F44A288}">
      <text>
        <r>
          <rPr>
            <sz val="10"/>
            <rFont val="Arial"/>
            <family val="2"/>
          </rPr>
          <t>Duplicate Mobile Number also found in rows: [4392]</t>
        </r>
      </text>
    </comment>
    <comment ref="E4386" authorId="0" shapeId="0" xr:uid="{E4623080-5872-4862-9146-266ABB966C20}">
      <text>
        <r>
          <rPr>
            <sz val="10"/>
            <rFont val="Arial"/>
            <family val="2"/>
          </rPr>
          <t>Duplicate Mobile Number also found in rows: [4371, 4567, 4582, 4786]</t>
        </r>
      </text>
    </comment>
    <comment ref="E4387" authorId="0" shapeId="0" xr:uid="{6533E983-2C70-4F27-B29F-5ADDB8D63CDD}">
      <text>
        <r>
          <rPr>
            <sz val="10"/>
            <rFont val="Arial"/>
            <family val="2"/>
          </rPr>
          <t>Duplicate Mobile Number also found in rows: [4372, 4514, 4606]</t>
        </r>
      </text>
    </comment>
    <comment ref="E4388" authorId="0" shapeId="0" xr:uid="{AE44AEFC-9DE4-45E6-807A-065E02C0BF0F}">
      <text>
        <r>
          <rPr>
            <sz val="10"/>
            <rFont val="Arial"/>
            <family val="2"/>
          </rPr>
          <t>Duplicate Mobile Number also found in rows: [4404]</t>
        </r>
      </text>
    </comment>
    <comment ref="E4389" authorId="0" shapeId="0" xr:uid="{052B943F-0246-4714-B210-240A686AE98A}">
      <text>
        <r>
          <rPr>
            <sz val="10"/>
            <rFont val="Arial"/>
            <family val="2"/>
          </rPr>
          <t>Duplicate Mobile Number also found in rows: [4438]</t>
        </r>
      </text>
    </comment>
    <comment ref="E4390" authorId="0" shapeId="0" xr:uid="{94F37061-F8AC-4642-94B0-228363A0344F}">
      <text>
        <r>
          <rPr>
            <sz val="10"/>
            <rFont val="Arial"/>
            <family val="2"/>
          </rPr>
          <t>Duplicate Mobile Number also found in rows: [4463, 4533]</t>
        </r>
      </text>
    </comment>
    <comment ref="E4391" authorId="0" shapeId="0" xr:uid="{34D2BC4B-5E35-4E95-92F0-920772066E58}">
      <text>
        <r>
          <rPr>
            <sz val="10"/>
            <rFont val="Arial"/>
            <family val="2"/>
          </rPr>
          <t>Duplicate Mobile Number also found in rows: [4378, 4440, 4584, 4597, 4712, 4748, 4881, 4904]</t>
        </r>
      </text>
    </comment>
    <comment ref="E4392" authorId="0" shapeId="0" xr:uid="{F77ED571-CB11-4A34-B403-79B3D5E493D6}">
      <text>
        <r>
          <rPr>
            <sz val="10"/>
            <rFont val="Arial"/>
            <family val="2"/>
          </rPr>
          <t>Duplicate Mobile Number also found in rows: [4444, 4581, 4723, 4916, 5004, 5005]</t>
        </r>
      </text>
    </comment>
    <comment ref="E4393" authorId="0" shapeId="0" xr:uid="{B731A167-D754-4A41-B899-D8D483D7095D}">
      <text>
        <r>
          <rPr>
            <sz val="10"/>
            <rFont val="Arial"/>
            <family val="2"/>
          </rPr>
          <t>Duplicate Mobile Number also found in rows: [4417, 4562, 4707, 4861, 4863, 4866]</t>
        </r>
      </text>
    </comment>
    <comment ref="E4394" authorId="0" shapeId="0" xr:uid="{920E5F03-7560-4164-8786-6626F7E90468}">
      <text>
        <r>
          <rPr>
            <sz val="10"/>
            <rFont val="Arial"/>
            <family val="2"/>
          </rPr>
          <t>Duplicate Mobile Number also found in rows: [4442, 4557, 4642, 5144]</t>
        </r>
      </text>
    </comment>
    <comment ref="E4395" authorId="0" shapeId="0" xr:uid="{92D6F558-D9A7-4B67-9E1F-01A0286CF49A}">
      <text>
        <r>
          <rPr>
            <sz val="10"/>
            <rFont val="Arial"/>
            <family val="2"/>
          </rPr>
          <t>Duplicate Mobile Number also found in rows: [4300, 4431, 4605]</t>
        </r>
      </text>
    </comment>
    <comment ref="E4396" authorId="0" shapeId="0" xr:uid="{2B7CE84A-2AF5-4CB4-94A4-F689A0280352}">
      <text>
        <r>
          <rPr>
            <sz val="10"/>
            <rFont val="Arial"/>
            <family val="2"/>
          </rPr>
          <t>Duplicate Mobile Number also found in rows: [4396]</t>
        </r>
      </text>
    </comment>
    <comment ref="E4397" authorId="0" shapeId="0" xr:uid="{B9EF7000-0FF7-4486-9ECD-C3EAD2A1BC93}">
      <text>
        <r>
          <rPr>
            <sz val="10"/>
            <rFont val="Arial"/>
            <family val="2"/>
          </rPr>
          <t>Duplicate Mobile Number also found in rows: [4067, 4094, 4123]</t>
        </r>
      </text>
    </comment>
    <comment ref="E4398" authorId="0" shapeId="0" xr:uid="{BAA5A5A4-6283-4E20-ABF9-5EFB4B75AC9B}">
      <text>
        <r>
          <rPr>
            <sz val="10"/>
            <rFont val="Arial"/>
            <family val="2"/>
          </rPr>
          <t>Duplicate Mobile Number also found in rows: [4091, 4128, 4269]</t>
        </r>
      </text>
    </comment>
    <comment ref="E4399" authorId="0" shapeId="0" xr:uid="{C01ED277-637D-47A8-BF2C-08014ACF63DE}">
      <text>
        <r>
          <rPr>
            <sz val="10"/>
            <rFont val="Arial"/>
            <family val="2"/>
          </rPr>
          <t>Duplicate Mobile Number also found in rows: [3972, 4181, 4312]</t>
        </r>
      </text>
    </comment>
    <comment ref="E4400" authorId="0" shapeId="0" xr:uid="{8095EFCA-400A-4EE8-A11C-84E242FA700E}">
      <text>
        <r>
          <rPr>
            <sz val="10"/>
            <rFont val="Arial"/>
            <family val="2"/>
          </rPr>
          <t>Duplicate Mobile Number also found in rows: [4160, 4270, 4638]</t>
        </r>
      </text>
    </comment>
    <comment ref="A4401" authorId="0" shapeId="0" xr:uid="{A6D816FE-D185-4FEE-B07E-ACC2C40D7AD7}">
      <text>
        <r>
          <rPr>
            <sz val="10"/>
            <rFont val="Arial"/>
            <family val="2"/>
          </rPr>
          <t>Mobile/Email matches a DIFFERENT name in LMS/Main file: 'Subathra B'. Kept original name -- please verify manually (may be a shared/parent number).</t>
        </r>
      </text>
    </comment>
    <comment ref="E4401" authorId="0" shapeId="0" xr:uid="{C6C07A2E-935C-4E02-BA49-D36DDC61626D}">
      <text>
        <r>
          <rPr>
            <sz val="10"/>
            <rFont val="Arial"/>
            <family val="2"/>
          </rPr>
          <t>Duplicate Mobile Number also found in rows: [2839, 2883, 2908, 3288, 3408]</t>
        </r>
      </text>
    </comment>
    <comment ref="E4402" authorId="0" shapeId="0" xr:uid="{D125DACF-0BAB-454F-9360-5ADCA81C4AC5}">
      <text>
        <r>
          <rPr>
            <sz val="10"/>
            <rFont val="Arial"/>
            <family val="2"/>
          </rPr>
          <t>Duplicate Mobile Number also found in rows: [4001, 4031, 4137, 4261]</t>
        </r>
      </text>
    </comment>
    <comment ref="E4403" authorId="0" shapeId="0" xr:uid="{DAD8919E-99D6-4477-8004-66CE33C05611}">
      <text>
        <r>
          <rPr>
            <sz val="10"/>
            <rFont val="Arial"/>
            <family val="2"/>
          </rPr>
          <t>Duplicate Mobile Number also found in rows: [4534, 4696, 4703, 4822, 4948, 5079]</t>
        </r>
      </text>
    </comment>
    <comment ref="E4404" authorId="0" shapeId="0" xr:uid="{CFA215F2-82D9-422C-9929-582A25508A3C}">
      <text>
        <r>
          <rPr>
            <sz val="10"/>
            <rFont val="Arial"/>
            <family val="2"/>
          </rPr>
          <t>Duplicate Mobile Number also found in rows: [4168, 4172, 4244]</t>
        </r>
      </text>
    </comment>
    <comment ref="A4405" authorId="0" shapeId="0" xr:uid="{F1BAD008-ABEB-42B0-8B9D-921CB206EB33}">
      <text>
        <r>
          <rPr>
            <sz val="10"/>
            <rFont val="Arial"/>
            <family val="2"/>
          </rPr>
          <t>Mobile/Email matches a DIFFERENT name in LMS/Main file: 'Subir Behera'. Kept original name -- please verify manually (may be a shared/parent number).</t>
        </r>
      </text>
    </comment>
    <comment ref="E4405" authorId="0" shapeId="0" xr:uid="{6410D128-7D93-4449-A0CF-CA61FBFFA992}">
      <text>
        <r>
          <rPr>
            <sz val="10"/>
            <rFont val="Arial"/>
            <family val="2"/>
          </rPr>
          <t>Duplicate Mobile Number also found in rows: [4228, 4273, 4521, 4675, 4810, 4966, 5067]</t>
        </r>
      </text>
    </comment>
    <comment ref="A4406" authorId="0" shapeId="0" xr:uid="{5AA3184F-F08C-4FF8-B5BC-7F3B2D2756D9}">
      <text>
        <r>
          <rPr>
            <sz val="10"/>
            <rFont val="Arial"/>
            <family val="2"/>
          </rPr>
          <t>Mobile/Email matches a DIFFERENT name in LMS/Main file: 'Lakshya Sahoo'. Kept original name -- please verify manually (may be a shared/parent number).</t>
        </r>
      </text>
    </comment>
    <comment ref="E4406" authorId="0" shapeId="0" xr:uid="{05076F4F-53A4-405C-ABB0-ABB7F5505563}">
      <text>
        <r>
          <rPr>
            <sz val="10"/>
            <rFont val="Arial"/>
            <family val="2"/>
          </rPr>
          <t>Duplicate Mobile Number also found in rows: [4162, 4245, 4337, 4740]</t>
        </r>
      </text>
    </comment>
    <comment ref="E4407" authorId="0" shapeId="0" xr:uid="{4E635157-C17D-4664-A57B-DBD0A6C25DF8}">
      <text>
        <r>
          <rPr>
            <sz val="10"/>
            <rFont val="Arial"/>
            <family val="2"/>
          </rPr>
          <t>Duplicate Mobile Number also found in rows: [3971, 4036, 4062, 4151, 4279, 4911]</t>
        </r>
      </text>
    </comment>
    <comment ref="E4408" authorId="0" shapeId="0" xr:uid="{BD7662F4-43C5-40D0-B818-C23EED342126}">
      <text>
        <r>
          <rPr>
            <sz val="10"/>
            <rFont val="Arial"/>
            <family val="2"/>
          </rPr>
          <t>Duplicate Mobile Number also found in rows: [3855, 3948, 4009, 4191, 4536, 4832, 5054]</t>
        </r>
      </text>
    </comment>
    <comment ref="E4409" authorId="0" shapeId="0" xr:uid="{E0050E84-DE89-4D76-8FB7-78B3ABCC4B3C}">
      <text>
        <r>
          <rPr>
            <sz val="10"/>
            <rFont val="Arial"/>
            <family val="2"/>
          </rPr>
          <t>Duplicate Mobile Number also found in rows: [4401, 4562, 4707, 4861, 4863, 4866]</t>
        </r>
      </text>
    </comment>
    <comment ref="E4410" authorId="0" shapeId="0" xr:uid="{E7605B86-6639-420E-8B92-A2430CD3FF5A}">
      <text>
        <r>
          <rPr>
            <sz val="10"/>
            <rFont val="Arial"/>
            <family val="2"/>
          </rPr>
          <t>Duplicate Mobile Number also found in rows: [4467, 4492, 4899]</t>
        </r>
      </text>
    </comment>
    <comment ref="E4411" authorId="0" shapeId="0" xr:uid="{D91DFC33-0580-490F-8CF1-B241031FAAC9}">
      <text>
        <r>
          <rPr>
            <sz val="10"/>
            <rFont val="Arial"/>
            <family val="2"/>
          </rPr>
          <t>Duplicate Mobile Number also found in rows: [4583, 4761, 5466]</t>
        </r>
      </text>
    </comment>
    <comment ref="A4412" authorId="0" shapeId="0" xr:uid="{16340BAC-6756-4F3D-9645-30BCEDE3F837}">
      <text>
        <r>
          <rPr>
            <sz val="10"/>
            <rFont val="Arial"/>
            <family val="2"/>
          </rPr>
          <t>Mobile/Email matches a DIFFERENT name in LMS/Main file: 'Anushka Khare'. Kept original name -- please verify manually (may be a shared/parent number).</t>
        </r>
      </text>
    </comment>
    <comment ref="E4412" authorId="0" shapeId="0" xr:uid="{D96243F4-B091-44BC-9C56-C654D862B87C}">
      <text>
        <r>
          <rPr>
            <sz val="10"/>
            <rFont val="Arial"/>
            <family val="2"/>
          </rPr>
          <t>Duplicate Mobile Number also found in rows: [4171, 4180, 4292, 4565]</t>
        </r>
      </text>
    </comment>
    <comment ref="E4413" authorId="0" shapeId="0" xr:uid="{D3DB2C8F-FF81-4363-8028-D4C4FA7CB50B}">
      <text>
        <r>
          <rPr>
            <sz val="10"/>
            <rFont val="Arial"/>
            <family val="2"/>
          </rPr>
          <t>Duplicate Mobile Number also found in rows: [4145, 4359, 4436, 4680, 5111]</t>
        </r>
      </text>
    </comment>
    <comment ref="E4414" authorId="0" shapeId="0" xr:uid="{38FF5946-7230-4CA8-9DE0-D6094F0761A7}">
      <text>
        <r>
          <rPr>
            <sz val="10"/>
            <rFont val="Arial"/>
            <family val="2"/>
          </rPr>
          <t>Duplicate Mobile Number also found in rows: [4510, 4639, 4794, 5499]</t>
        </r>
      </text>
    </comment>
    <comment ref="E4415" authorId="0" shapeId="0" xr:uid="{E5EFD384-1218-42C6-AC90-B200CF255A5E}">
      <text>
        <r>
          <rPr>
            <sz val="10"/>
            <rFont val="Arial"/>
            <family val="2"/>
          </rPr>
          <t>Duplicate Mobile Number also found in rows: [5187]</t>
        </r>
      </text>
    </comment>
    <comment ref="E4416" authorId="0" shapeId="0" xr:uid="{0A63F4FE-FB52-4315-A060-955A7D22159D}">
      <text>
        <r>
          <rPr>
            <sz val="10"/>
            <rFont val="Arial"/>
            <family val="2"/>
          </rPr>
          <t>Duplicate Mobile Number also found in rows: [4461]</t>
        </r>
      </text>
    </comment>
    <comment ref="A4417" authorId="0" shapeId="0" xr:uid="{A3A7FF9E-8B2A-474E-A93B-4259C1D35DB1}">
      <text>
        <r>
          <rPr>
            <sz val="10"/>
            <rFont val="Arial"/>
            <family val="2"/>
          </rPr>
          <t>Mobile/Email matches a DIFFERENT name in LMS/Main file: 'Aman Panda'. Kept original name -- please verify manually (may be a shared/parent number).</t>
        </r>
      </text>
    </comment>
    <comment ref="E4417" authorId="0" shapeId="0" xr:uid="{860312B1-B3E6-47F0-9015-7248BB49BF2D}">
      <text>
        <r>
          <rPr>
            <sz val="10"/>
            <rFont val="Arial"/>
            <family val="2"/>
          </rPr>
          <t>Duplicate Mobile Number also found in rows: [4472, 4598, 4745, 4895, 5007]</t>
        </r>
      </text>
    </comment>
    <comment ref="A4420" authorId="0" shapeId="0" xr:uid="{96882C06-062B-4459-84E0-694670210176}">
      <text>
        <r>
          <rPr>
            <sz val="10"/>
            <rFont val="Arial"/>
            <family val="2"/>
          </rPr>
          <t>Mobile/Email matches a DIFFERENT name in LMS/Main file: 'Subham Dash'. Kept original name -- please verify manually (may be a shared/parent number).</t>
        </r>
      </text>
    </comment>
    <comment ref="E4420" authorId="0" shapeId="0" xr:uid="{27A6BCE0-65E6-4A4C-BFEA-1A1BA0BBBDB1}">
      <text>
        <r>
          <rPr>
            <sz val="10"/>
            <rFont val="Arial"/>
            <family val="2"/>
          </rPr>
          <t>Duplicate Mobile Number also found in rows: [4143, 4178, 4288]</t>
        </r>
      </text>
    </comment>
    <comment ref="E4421" authorId="0" shapeId="0" xr:uid="{05C2C9BD-E76C-477B-A9E0-EF2F0CAD4120}">
      <text>
        <r>
          <rPr>
            <sz val="10"/>
            <rFont val="Arial"/>
            <family val="2"/>
          </rPr>
          <t>Duplicate Mobile Number also found in rows: [4165, 4196, 4205, 4286]</t>
        </r>
      </text>
    </comment>
    <comment ref="E4422" authorId="0" shapeId="0" xr:uid="{8170B7F2-8B2F-4948-A8B0-AECF6FC21AA7}">
      <text>
        <r>
          <rPr>
            <sz val="10"/>
            <rFont val="Arial"/>
            <family val="2"/>
          </rPr>
          <t>Duplicate Mobile Number also found in rows: [4984, 5241, 5563]</t>
        </r>
      </text>
    </comment>
    <comment ref="E4423" authorId="0" shapeId="0" xr:uid="{260C6469-8819-4483-ACCD-13D2416C41EF}">
      <text>
        <r>
          <rPr>
            <sz val="10"/>
            <rFont val="Arial"/>
            <family val="2"/>
          </rPr>
          <t>Duplicate Mobile Number also found in rows: [4300, 4403, 4605]</t>
        </r>
      </text>
    </comment>
    <comment ref="E4424" authorId="0" shapeId="0" xr:uid="{47C13086-026A-4DAD-A3E7-DA0EE6C0513D}">
      <text>
        <r>
          <rPr>
            <sz val="10"/>
            <rFont val="Arial"/>
            <family val="2"/>
          </rPr>
          <t>Duplicate Mobile Number also found in rows: [4229, 4591, 4726, 4876, 5044, 5132]</t>
        </r>
      </text>
    </comment>
    <comment ref="E4425" authorId="0" shapeId="0" xr:uid="{499F2B81-1B60-46BD-B38B-52E3DBCD9976}">
      <text>
        <r>
          <rPr>
            <sz val="10"/>
            <rFont val="Arial"/>
            <family val="2"/>
          </rPr>
          <t>Duplicate Mobile Number also found in rows: [3771, 3880, 3919, 4057, 4204, 4476]</t>
        </r>
      </text>
    </comment>
    <comment ref="E4426" authorId="0" shapeId="0" xr:uid="{BF241C17-A3F2-4859-8C76-1CBEB01CCF2D}">
      <text>
        <r>
          <rPr>
            <sz val="10"/>
            <rFont val="Arial"/>
            <family val="2"/>
          </rPr>
          <t>Duplicate Mobile Number also found in rows: [4254, 4385, 4526]</t>
        </r>
      </text>
    </comment>
    <comment ref="E4427" authorId="0" shapeId="0" xr:uid="{3B18C0DB-11BB-4675-BB6E-A6063F438E52}">
      <text>
        <r>
          <rPr>
            <sz val="10"/>
            <rFont val="Arial"/>
            <family val="2"/>
          </rPr>
          <t>Duplicate Mobile Number also found in rows: [3769, 3845, 3872, 3873, 3975]</t>
        </r>
      </text>
    </comment>
    <comment ref="E4428" authorId="0" shapeId="0" xr:uid="{F184EA14-C025-443C-89B1-9A360B5871A1}">
      <text>
        <r>
          <rPr>
            <sz val="10"/>
            <rFont val="Arial"/>
            <family val="2"/>
          </rPr>
          <t>Duplicate Mobile Number also found in rows: [4145, 4359, 4421, 4680, 5111]</t>
        </r>
      </text>
    </comment>
    <comment ref="E4429" authorId="0" shapeId="0" xr:uid="{A29C4226-FD39-4214-B9D6-0D745C999C37}">
      <text>
        <r>
          <rPr>
            <sz val="10"/>
            <rFont val="Arial"/>
            <family val="2"/>
          </rPr>
          <t>Duplicate Mobile Number also found in rows: [4295, 4318, 4593]</t>
        </r>
      </text>
    </comment>
    <comment ref="E4430" authorId="0" shapeId="0" xr:uid="{0F9EA451-45AC-4563-815C-3A09748F811E}">
      <text>
        <r>
          <rPr>
            <sz val="10"/>
            <rFont val="Arial"/>
            <family val="2"/>
          </rPr>
          <t>Duplicate Mobile Number also found in rows: [4397]</t>
        </r>
      </text>
    </comment>
    <comment ref="E4431" authorId="0" shapeId="0" xr:uid="{1293E836-B48B-4071-B75C-A2487FF3FB90}">
      <text>
        <r>
          <rPr>
            <sz val="10"/>
            <rFont val="Arial"/>
            <family val="2"/>
          </rPr>
          <t>Duplicate Mobile Number also found in rows: [4303, 4330, 4613]</t>
        </r>
      </text>
    </comment>
    <comment ref="E4432" authorId="0" shapeId="0" xr:uid="{1B390C40-ED19-4CB2-AF9A-CD7C49091914}">
      <text>
        <r>
          <rPr>
            <sz val="10"/>
            <rFont val="Arial"/>
            <family val="2"/>
          </rPr>
          <t>Duplicate Mobile Number also found in rows: [4378, 4399, 4584, 4597, 4712, 4748, 4881, 4904]</t>
        </r>
      </text>
    </comment>
    <comment ref="A4433" authorId="0" shapeId="0" xr:uid="{433681C9-18FF-456D-B3B4-E5770D554205}">
      <text>
        <r>
          <rPr>
            <sz val="10"/>
            <rFont val="Arial"/>
            <family val="2"/>
          </rPr>
          <t>Mobile/Email matches a DIFFERENT name in LMS/Main file: 'Apurva Singh'. Kept original name -- please verify manually (may be a shared/parent number).</t>
        </r>
      </text>
    </comment>
    <comment ref="E4433" authorId="0" shapeId="0" xr:uid="{04EA99F6-F454-44E1-A1CA-65B5FD0DE956}">
      <text>
        <r>
          <rPr>
            <sz val="10"/>
            <rFont val="Arial"/>
            <family val="2"/>
          </rPr>
          <t>Duplicate Mobile Number also found in rows: [3335, 3393, 3731, 4026, 4577, 5256]</t>
        </r>
      </text>
    </comment>
    <comment ref="E4434" authorId="0" shapeId="0" xr:uid="{ABD61568-23B5-415A-84CA-D44547C41458}">
      <text>
        <r>
          <rPr>
            <sz val="10"/>
            <rFont val="Arial"/>
            <family val="2"/>
          </rPr>
          <t>Duplicate Mobile Number also found in rows: [4402, 4557, 4642, 5144]</t>
        </r>
      </text>
    </comment>
    <comment ref="E4435" authorId="0" shapeId="0" xr:uid="{89697A97-21BB-4AEF-89A3-97D55DE6E1C5}">
      <text>
        <r>
          <rPr>
            <sz val="10"/>
            <rFont val="Arial"/>
            <family val="2"/>
          </rPr>
          <t>Duplicate Mobile Number also found in rows: [4338, 4455, 4823, 5261, 5268]</t>
        </r>
      </text>
    </comment>
    <comment ref="E4436" authorId="0" shapeId="0" xr:uid="{D6E4416B-1F7F-4217-92F8-0CC5C0A9C0D5}">
      <text>
        <r>
          <rPr>
            <sz val="10"/>
            <rFont val="Arial"/>
            <family val="2"/>
          </rPr>
          <t>Duplicate Mobile Number also found in rows: [4400, 4581, 4723, 4916, 5004, 5005]</t>
        </r>
      </text>
    </comment>
    <comment ref="E4437" authorId="0" shapeId="0" xr:uid="{01D82002-B9ED-4123-BF95-66824901C157}">
      <text>
        <r>
          <rPr>
            <sz val="10"/>
            <rFont val="Arial"/>
            <family val="2"/>
          </rPr>
          <t>Duplicate Mobile Number also found in rows: [4047, 4104, 4138, 4260, 4574, 4927]</t>
        </r>
      </text>
    </comment>
    <comment ref="E4438" authorId="0" shapeId="0" xr:uid="{47703829-53A7-4A7E-86F3-4348D0B99E75}">
      <text>
        <r>
          <rPr>
            <sz val="10"/>
            <rFont val="Arial"/>
            <family val="2"/>
          </rPr>
          <t>Duplicate Mobile Number also found in rows: [4250, 4265, 4570]</t>
        </r>
      </text>
    </comment>
    <comment ref="A4439" authorId="0" shapeId="0" xr:uid="{B682DB3D-BE99-4388-9652-AB4DBC42B3F8}">
      <text>
        <r>
          <rPr>
            <sz val="10"/>
            <rFont val="Arial"/>
            <family val="2"/>
          </rPr>
          <t>Mobile/Email matches a DIFFERENT name in LMS/Main file: 'Shubham Patil'. Kept original name -- please verify manually (may be a shared/parent number).</t>
        </r>
      </text>
    </comment>
    <comment ref="E4439" authorId="0" shapeId="0" xr:uid="{E6C7D7E7-13BF-47C1-BD0B-FA2AA0F93EFE}">
      <text>
        <r>
          <rPr>
            <sz val="10"/>
            <rFont val="Arial"/>
            <family val="2"/>
          </rPr>
          <t>Duplicate Mobile Number also found in rows: [4231, 4322, 4714, 4995]</t>
        </r>
      </text>
    </comment>
    <comment ref="E4440" authorId="0" shapeId="0" xr:uid="{CF3C90A1-A4E3-4026-B1C1-5AE3489E6D04}">
      <text>
        <r>
          <rPr>
            <sz val="10"/>
            <rFont val="Arial"/>
            <family val="2"/>
          </rPr>
          <t>Duplicate Mobile Number also found in rows: [4302, 4307, 4608]</t>
        </r>
      </text>
    </comment>
    <comment ref="E4441" authorId="0" shapeId="0" xr:uid="{BF585217-B8EF-488C-B0E3-0AA145C4D46B}">
      <text>
        <r>
          <rPr>
            <sz val="10"/>
            <rFont val="Arial"/>
            <family val="2"/>
          </rPr>
          <t>Duplicate Mobile Number also found in rows: [4327, 4540, 4649, 4682, 4731, 4851, 5368]</t>
        </r>
      </text>
    </comment>
    <comment ref="E4443" authorId="0" shapeId="0" xr:uid="{CE280D16-59B6-454D-B4F0-8F738931C0B5}">
      <text>
        <r>
          <rPr>
            <sz val="10"/>
            <rFont val="Arial"/>
            <family val="2"/>
          </rPr>
          <t>Duplicate Mobile Number also found in rows: [4164, 4291, 4618, 5298, 5525, 5558]</t>
        </r>
      </text>
    </comment>
    <comment ref="A4444" authorId="0" shapeId="0" xr:uid="{152E78DB-8A42-4033-A420-0C9FD2E7963A}">
      <text>
        <r>
          <rPr>
            <sz val="10"/>
            <rFont val="Arial"/>
            <family val="2"/>
          </rPr>
          <t>Mobile/Email matches a DIFFERENT name in LMS/Main file: 'Mohd Rehan'. Kept original name -- please verify manually (may be a shared/parent number).</t>
        </r>
      </text>
    </comment>
    <comment ref="A4445" authorId="0" shapeId="0" xr:uid="{7C92CE54-F380-42BE-97DC-292D21FAB5C7}">
      <text>
        <r>
          <rPr>
            <sz val="10"/>
            <rFont val="Arial"/>
            <family val="2"/>
          </rPr>
          <t>Mobile/Email matches a DIFFERENT name in LMS/Main file: 'Arjun Banerjee'. Kept original name -- please verify manually (may be a shared/parent number).</t>
        </r>
      </text>
    </comment>
    <comment ref="E4445" authorId="0" shapeId="0" xr:uid="{890BC001-5DEE-4EED-888F-9FF3D71320AA}">
      <text>
        <r>
          <rPr>
            <sz val="10"/>
            <rFont val="Arial"/>
            <family val="2"/>
          </rPr>
          <t>Duplicate Mobile Number also found in rows: [4230, 4319, 4590, 4760, 4923]</t>
        </r>
      </text>
    </comment>
    <comment ref="E4446" authorId="0" shapeId="0" xr:uid="{EDBADFC0-4589-4DEA-BB2B-115D87BB2E35}">
      <text>
        <r>
          <rPr>
            <sz val="10"/>
            <rFont val="Arial"/>
            <family val="2"/>
          </rPr>
          <t>Duplicate Mobile Number also found in rows: [4458, 4599, 4741, 4901, 5012]</t>
        </r>
      </text>
    </comment>
    <comment ref="E4447" authorId="0" shapeId="0" xr:uid="{DBF36EF4-A72F-4AB2-92BA-258B9389FF9E}">
      <text>
        <r>
          <rPr>
            <sz val="10"/>
            <rFont val="Arial"/>
            <family val="2"/>
          </rPr>
          <t>Duplicate Mobile Number also found in rows: [4338, 4443, 4823, 5261, 5268]</t>
        </r>
      </text>
    </comment>
    <comment ref="A4448" authorId="0" shapeId="0" xr:uid="{16D1CE2F-EEA2-49B1-9FA5-5DB6E48884C9}">
      <text>
        <r>
          <rPr>
            <sz val="10"/>
            <rFont val="Arial"/>
            <family val="2"/>
          </rPr>
          <t>Exact duplicate record (same name, mobile, email, fee, date) also appears in row(s): [4554]. NOT deleted automatically - review and remove manually if confirmed.</t>
        </r>
      </text>
    </comment>
    <comment ref="E4448" authorId="0" shapeId="0" xr:uid="{26EC46BE-2EE2-4BA0-9179-B24B260B0AC1}">
      <text>
        <r>
          <rPr>
            <sz val="10"/>
            <rFont val="Arial"/>
            <family val="2"/>
          </rPr>
          <t>Duplicate Mobile Number also found in rows: [4554, 4617, 4758]</t>
        </r>
      </text>
    </comment>
    <comment ref="E4449" authorId="0" shapeId="0" xr:uid="{3C24C36A-C79E-44F6-A063-410A84835315}">
      <text>
        <r>
          <rPr>
            <sz val="10"/>
            <rFont val="Arial"/>
            <family val="2"/>
          </rPr>
          <t>Duplicate Mobile Number also found in rows: [4480, 4564, 5930]</t>
        </r>
      </text>
    </comment>
    <comment ref="E4450" authorId="0" shapeId="0" xr:uid="{92F1149C-C2CE-435E-92EE-7126502E505A}">
      <text>
        <r>
          <rPr>
            <sz val="10"/>
            <rFont val="Arial"/>
            <family val="2"/>
          </rPr>
          <t>Duplicate Mobile Number also found in rows: [4454, 4599, 4741, 4901, 5012]</t>
        </r>
      </text>
    </comment>
    <comment ref="E4451" authorId="0" shapeId="0" xr:uid="{494E7E10-0A05-4F43-AD9A-960DF7063F33}">
      <text>
        <r>
          <rPr>
            <sz val="10"/>
            <rFont val="Arial"/>
            <family val="2"/>
          </rPr>
          <t>Duplicate Mobile Number also found in rows: [4517, 4676, 4700, 4819, 5008, 5243]</t>
        </r>
      </text>
    </comment>
    <comment ref="E4452" authorId="0" shapeId="0" xr:uid="{85535428-1702-49C8-8184-C044718CFA55}">
      <text>
        <r>
          <rPr>
            <sz val="10"/>
            <rFont val="Arial"/>
            <family val="2"/>
          </rPr>
          <t>Duplicate Mobile Number also found in rows: [4339]</t>
        </r>
      </text>
    </comment>
    <comment ref="E4453" authorId="0" shapeId="0" xr:uid="{18A2E2A8-3D02-4A4C-870F-2AFB03EEE306}">
      <text>
        <r>
          <rPr>
            <sz val="10"/>
            <rFont val="Arial"/>
            <family val="2"/>
          </rPr>
          <t>Duplicate Mobile Number also found in rows: [4424]</t>
        </r>
      </text>
    </comment>
    <comment ref="E4454" authorId="0" shapeId="0" xr:uid="{5329D680-3013-4AA7-AD96-6D19DC3A962A}">
      <text>
        <r>
          <rPr>
            <sz val="10"/>
            <rFont val="Arial"/>
            <family val="2"/>
          </rPr>
          <t>Duplicate Mobile Number also found in rows: [4223, 4255, 4353, 4628, 4765]</t>
        </r>
      </text>
    </comment>
    <comment ref="E4455" authorId="0" shapeId="0" xr:uid="{8A3B6832-E426-40A5-A932-21B926F93C99}">
      <text>
        <r>
          <rPr>
            <sz val="10"/>
            <rFont val="Arial"/>
            <family val="2"/>
          </rPr>
          <t>Duplicate Mobile Number also found in rows: [4398, 4533]</t>
        </r>
      </text>
    </comment>
    <comment ref="A4456" authorId="0" shapeId="0" xr:uid="{B8F55042-EF84-4963-A90B-58CEFA711E2B}">
      <text>
        <r>
          <rPr>
            <sz val="10"/>
            <rFont val="Arial"/>
            <family val="2"/>
          </rPr>
          <t>Mobile/Email matches a DIFFERENT name in LMS/Main file: 'Asmi Prakash'. Kept original name -- please verify manually (may be a shared/parent number).</t>
        </r>
      </text>
    </comment>
    <comment ref="E4456" authorId="0" shapeId="0" xr:uid="{35A55032-9116-4D73-B311-08F23493F730}">
      <text>
        <r>
          <rPr>
            <sz val="10"/>
            <rFont val="Arial"/>
            <family val="2"/>
          </rPr>
          <t>Duplicate Mobile Number also found in rows: [4316, 4733, 4952, 5772]</t>
        </r>
      </text>
    </comment>
    <comment ref="E4457" authorId="0" shapeId="0" xr:uid="{DA8683A3-EEE3-42B5-BF64-82007D7E1980}">
      <text>
        <r>
          <rPr>
            <sz val="10"/>
            <rFont val="Arial"/>
            <family val="2"/>
          </rPr>
          <t>Duplicate Mobile Number also found in rows: [4157, 4195, 4325]</t>
        </r>
      </text>
    </comment>
    <comment ref="E4458" authorId="0" shapeId="0" xr:uid="{B1278ABA-2C74-467F-B75E-1C6305C80719}">
      <text>
        <r>
          <rPr>
            <sz val="10"/>
            <rFont val="Arial"/>
            <family val="2"/>
          </rPr>
          <t>Duplicate Mobile Number also found in rows: [3790, 3806, 3918, 3998, 4150, 4308]</t>
        </r>
      </text>
    </comment>
    <comment ref="E4459" authorId="0" shapeId="0" xr:uid="{D41C5F57-B7F7-44BE-8A66-318968465F94}">
      <text>
        <r>
          <rPr>
            <sz val="10"/>
            <rFont val="Arial"/>
            <family val="2"/>
          </rPr>
          <t>Duplicate Mobile Number also found in rows: [4418, 4492, 4899]</t>
        </r>
      </text>
    </comment>
    <comment ref="E4460" authorId="0" shapeId="0" xr:uid="{95CA2F61-A7A9-4543-B836-5D47E4C7EB2B}">
      <text>
        <r>
          <rPr>
            <sz val="10"/>
            <rFont val="Arial"/>
            <family val="2"/>
          </rPr>
          <t>Duplicate Mobile Number also found in rows: [4046, 4210, 4368]</t>
        </r>
      </text>
    </comment>
    <comment ref="E4461" authorId="0" shapeId="0" xr:uid="{7EF6C691-985F-4C81-995B-1171A918AE4E}">
      <text>
        <r>
          <rPr>
            <sz val="10"/>
            <rFont val="Arial"/>
            <family val="2"/>
          </rPr>
          <t>Duplicate Mobile Number also found in rows: [4069, 4132, 4238, 4246, 4313, 4335, 5094]</t>
        </r>
      </text>
    </comment>
    <comment ref="E4462" authorId="0" shapeId="0" xr:uid="{5BEE9453-7B66-4681-8454-9565CE3FC299}">
      <text>
        <r>
          <rPr>
            <sz val="10"/>
            <rFont val="Arial"/>
            <family val="2"/>
          </rPr>
          <t>Duplicate Mobile Number also found in rows: [4214, 4227, 4320]</t>
        </r>
      </text>
    </comment>
    <comment ref="E4463" authorId="0" shapeId="0" xr:uid="{2D62194F-77FD-4AA9-8540-59AB5D81A753}">
      <text>
        <r>
          <rPr>
            <sz val="10"/>
            <rFont val="Arial"/>
            <family val="2"/>
          </rPr>
          <t>Duplicate Mobile Number also found in rows: [4016, 4056, 4098, 4198, 4310, 4629]</t>
        </r>
      </text>
    </comment>
    <comment ref="A4464" authorId="0" shapeId="0" xr:uid="{9E498004-F080-4334-982A-7F521011236D}">
      <text>
        <r>
          <rPr>
            <sz val="10"/>
            <rFont val="Arial"/>
            <family val="2"/>
          </rPr>
          <t>Mobile/Email matches a DIFFERENT name in LMS/Main file: 'Aman Panda'. Kept original name -- please verify manually (may be a shared/parent number).</t>
        </r>
      </text>
    </comment>
    <comment ref="E4464" authorId="0" shapeId="0" xr:uid="{4ED25285-6822-4E34-BEAA-598C14413C5A}">
      <text>
        <r>
          <rPr>
            <sz val="10"/>
            <rFont val="Arial"/>
            <family val="2"/>
          </rPr>
          <t>Duplicate Mobile Number also found in rows: [4425, 4598, 4745, 4895, 5007]</t>
        </r>
      </text>
    </comment>
    <comment ref="E4465" authorId="0" shapeId="0" xr:uid="{4254A0DA-55F1-49C9-9184-51EF1E6AEEB7}">
      <text>
        <r>
          <rPr>
            <sz val="10"/>
            <rFont val="Arial"/>
            <family val="2"/>
          </rPr>
          <t>Duplicate Mobile Number also found in rows: [4483]</t>
        </r>
      </text>
    </comment>
    <comment ref="E4466" authorId="0" shapeId="0" xr:uid="{3AE63894-1D4F-4772-AAD0-18C728AEB578}">
      <text>
        <r>
          <rPr>
            <sz val="10"/>
            <rFont val="Arial"/>
            <family val="2"/>
          </rPr>
          <t>Duplicate Mobile Number also found in rows: [4102, 4106, 4215, 4344, 4585]</t>
        </r>
      </text>
    </comment>
    <comment ref="E4467" authorId="0" shapeId="0" xr:uid="{DB7F8A04-A9E4-4EBA-8309-4C917057C469}">
      <text>
        <r>
          <rPr>
            <sz val="10"/>
            <rFont val="Arial"/>
            <family val="2"/>
          </rPr>
          <t>Duplicate Mobile Number also found in rows: [4477, 4896]</t>
        </r>
      </text>
    </comment>
    <comment ref="E4468" authorId="0" shapeId="0" xr:uid="{7EE71737-2ADA-4DB4-A374-3630856FE74C}">
      <text>
        <r>
          <rPr>
            <sz val="10"/>
            <rFont val="Arial"/>
            <family val="2"/>
          </rPr>
          <t>Duplicate Mobile Number also found in rows: [3771, 3880, 3919, 4057, 4204, 4433]</t>
        </r>
      </text>
    </comment>
    <comment ref="E4469" authorId="0" shapeId="0" xr:uid="{A26A4B39-A9EC-457F-9B4D-A6EDDA0B6061}">
      <text>
        <r>
          <rPr>
            <sz val="10"/>
            <rFont val="Arial"/>
            <family val="2"/>
          </rPr>
          <t>Duplicate Mobile Number also found in rows: [4475, 4896]</t>
        </r>
      </text>
    </comment>
    <comment ref="A4470" authorId="0" shapeId="0" xr:uid="{6F6593F9-A676-4316-BC5D-4DAA8CE27C8D}">
      <text>
        <r>
          <rPr>
            <sz val="10"/>
            <rFont val="Arial"/>
            <family val="2"/>
          </rPr>
          <t>Mobile/Email matches a DIFFERENT name in LMS/Main file: 'Soyanshu Samal'. Kept original name -- please verify manually (may be a shared/parent number).</t>
        </r>
      </text>
    </comment>
    <comment ref="E4470" authorId="0" shapeId="0" xr:uid="{7CB17A86-F5B8-4F11-8538-B3C15747FC15}">
      <text>
        <r>
          <rPr>
            <sz val="10"/>
            <rFont val="Arial"/>
            <family val="2"/>
          </rPr>
          <t>Duplicate Mobile Number also found in rows: [4501, 4637, 4789, 4935, 5042, 5154]</t>
        </r>
      </text>
    </comment>
    <comment ref="E4471" authorId="0" shapeId="0" xr:uid="{9391534E-020B-4CE7-AAF1-3B5BAC8C6168}">
      <text>
        <r>
          <rPr>
            <sz val="10"/>
            <rFont val="Arial"/>
            <family val="2"/>
          </rPr>
          <t>Duplicate Mobile Number also found in rows: [4497, 4500, 4636]</t>
        </r>
      </text>
    </comment>
    <comment ref="E4472" authorId="0" shapeId="0" xr:uid="{ACCD3E06-B7AB-45D6-8F95-5D00155452A5}">
      <text>
        <r>
          <rPr>
            <sz val="10"/>
            <rFont val="Arial"/>
            <family val="2"/>
          </rPr>
          <t>Duplicate Mobile Number also found in rows: [4457, 4564, 5930]</t>
        </r>
      </text>
    </comment>
    <comment ref="E4473" authorId="0" shapeId="0" xr:uid="{FD126312-C7D7-4295-B33B-25333C64A2DA}">
      <text>
        <r>
          <rPr>
            <sz val="10"/>
            <rFont val="Arial"/>
            <family val="2"/>
          </rPr>
          <t>Duplicate Mobile Number also found in rows: [4603]</t>
        </r>
      </text>
    </comment>
    <comment ref="E4474" authorId="0" shapeId="0" xr:uid="{1F32152D-93F1-45F8-B2CD-44CD542C5157}">
      <text>
        <r>
          <rPr>
            <sz val="10"/>
            <rFont val="Arial"/>
            <family val="2"/>
          </rPr>
          <t>Duplicate Mobile Number also found in rows: [4495, 4612, 4860, 4965, 5277, 5461, 6104]</t>
        </r>
      </text>
    </comment>
    <comment ref="E4475" authorId="0" shapeId="0" xr:uid="{9EA44DE9-DFEC-4489-8105-07CE964AFCD1}">
      <text>
        <r>
          <rPr>
            <sz val="10"/>
            <rFont val="Arial"/>
            <family val="2"/>
          </rPr>
          <t>Duplicate Mobile Number also found in rows: [4473]</t>
        </r>
      </text>
    </comment>
    <comment ref="A4477" authorId="0" shapeId="0" xr:uid="{B64EAC7F-653B-4936-87CA-5F7142EDFB18}">
      <text>
        <r>
          <rPr>
            <sz val="10"/>
            <rFont val="Arial"/>
            <family val="2"/>
          </rPr>
          <t>Mobile/Email matches a DIFFERENT name in LMS/Main file: 'Vathuluru Prathap'. Kept original name -- please verify manually (may be a shared/parent number).</t>
        </r>
      </text>
    </comment>
    <comment ref="E4477" authorId="0" shapeId="0" xr:uid="{C2DA674B-240C-4239-90D8-C9B9914076FF}">
      <text>
        <r>
          <rPr>
            <sz val="10"/>
            <rFont val="Arial"/>
            <family val="2"/>
          </rPr>
          <t>Duplicate Mobile Number also found in rows: [4542, 4713, 4856]</t>
        </r>
      </text>
    </comment>
    <comment ref="A4478" authorId="0" shapeId="0" xr:uid="{86D56CB5-CAC8-4040-880E-42B32DC23995}">
      <text>
        <r>
          <rPr>
            <sz val="10"/>
            <rFont val="Arial"/>
            <family val="2"/>
          </rPr>
          <t>Mobile/Email matches a DIFFERENT name in LMS/Main file: 'Bhagi Das'. Kept original name -- please verify manually (may be a shared/parent number).</t>
        </r>
      </text>
    </comment>
    <comment ref="E4478" authorId="0" shapeId="0" xr:uid="{73EFC09D-69F2-4713-8A66-30C551135AA2}">
      <text>
        <r>
          <rPr>
            <sz val="10"/>
            <rFont val="Arial"/>
            <family val="2"/>
          </rPr>
          <t>Duplicate Mobile Number also found in rows: [4532, 4631, 4807, 4931]</t>
        </r>
      </text>
    </comment>
    <comment ref="E4479" authorId="0" shapeId="0" xr:uid="{24C50991-CA9B-4277-B4A2-9ED74A2CF98D}">
      <text>
        <r>
          <rPr>
            <sz val="10"/>
            <rFont val="Arial"/>
            <family val="2"/>
          </rPr>
          <t>Duplicate Mobile Number also found in rows: [4488, 4529, 4632, 4951, 5034, 5195]</t>
        </r>
      </text>
    </comment>
    <comment ref="E4480" authorId="0" shapeId="0" xr:uid="{46A34719-28FE-4146-8A5A-3E8616211129}">
      <text>
        <r>
          <rPr>
            <sz val="10"/>
            <rFont val="Arial"/>
            <family val="2"/>
          </rPr>
          <t>Duplicate Mobile Number also found in rows: [4487, 4529, 4632, 4951, 5034, 5195]</t>
        </r>
      </text>
    </comment>
    <comment ref="E4481" authorId="0" shapeId="0" xr:uid="{50DA6E0D-CEC8-42F4-99BE-2B27ACEEF058}">
      <text>
        <r>
          <rPr>
            <sz val="10"/>
            <rFont val="Arial"/>
            <family val="2"/>
          </rPr>
          <t>Duplicate Mobile Number also found in rows: [4185, 4343, 4635]</t>
        </r>
      </text>
    </comment>
    <comment ref="E4482" authorId="0" shapeId="0" xr:uid="{0F1ADEDF-491E-4B62-BAC7-5B88658A4229}">
      <text>
        <r>
          <rPr>
            <sz val="10"/>
            <rFont val="Arial"/>
            <family val="2"/>
          </rPr>
          <t>Duplicate Mobile Number also found in rows: [1791, 2246]</t>
        </r>
      </text>
    </comment>
    <comment ref="E4483" authorId="0" shapeId="0" xr:uid="{A21B2EDD-8D0A-44C9-9A6A-E86774BDDC22}">
      <text>
        <r>
          <rPr>
            <sz val="10"/>
            <rFont val="Arial"/>
            <family val="2"/>
          </rPr>
          <t>Duplicate Mobile Number also found in rows: [4328, 4332, 4381, 4646, 4772, 5003]</t>
        </r>
      </text>
    </comment>
    <comment ref="E4484" authorId="0" shapeId="0" xr:uid="{A14DA5BB-631D-43E2-9F02-E2446BC4F4B8}">
      <text>
        <r>
          <rPr>
            <sz val="10"/>
            <rFont val="Arial"/>
            <family val="2"/>
          </rPr>
          <t>Duplicate Mobile Number also found in rows: [4418, 4467, 4899]</t>
        </r>
      </text>
    </comment>
    <comment ref="A4485" authorId="0" shapeId="0" xr:uid="{3FFF2F8C-37BC-4C23-95B5-6E2EB47DFEF6}">
      <text>
        <r>
          <rPr>
            <sz val="10"/>
            <rFont val="Arial"/>
            <family val="2"/>
          </rPr>
          <t>Mobile/Email matches a DIFFERENT name in LMS/Main file: 'Pritam Panda'. Kept original name -- please verify manually (may be a shared/parent number).</t>
        </r>
      </text>
    </comment>
    <comment ref="E4485" authorId="0" shapeId="0" xr:uid="{ED6F584C-0C2F-4778-A62B-056D31D9B2FE}">
      <text>
        <r>
          <rPr>
            <sz val="10"/>
            <rFont val="Arial"/>
            <family val="2"/>
          </rPr>
          <t>Duplicate Mobile Number also found in rows: [3994, 4015, 4053, 4176, 4280, 5218]</t>
        </r>
      </text>
    </comment>
    <comment ref="E4486" authorId="0" shapeId="0" xr:uid="{D90CF6E8-D95D-4AC7-88A6-BC4B9E940037}">
      <text>
        <r>
          <rPr>
            <sz val="10"/>
            <rFont val="Arial"/>
            <family val="2"/>
          </rPr>
          <t>Duplicate Mobile Number also found in rows: [4610, 4787, 4919, 5035, 5158]</t>
        </r>
      </text>
    </comment>
    <comment ref="E4487" authorId="0" shapeId="0" xr:uid="{91AB2476-8328-433D-BA80-47653AEBA089}">
      <text>
        <r>
          <rPr>
            <sz val="10"/>
            <rFont val="Arial"/>
            <family val="2"/>
          </rPr>
          <t>Duplicate Mobile Number also found in rows: [4482, 4612, 4860, 4965, 5277, 5461, 6104]</t>
        </r>
      </text>
    </comment>
    <comment ref="E4488" authorId="0" shapeId="0" xr:uid="{2F2E3E21-923D-4AF3-8EA1-8E0353168062}">
      <text>
        <r>
          <rPr>
            <sz val="10"/>
            <rFont val="Arial"/>
            <family val="2"/>
          </rPr>
          <t>Duplicate Mobile Number also found in rows: [4122, 4243, 4356]</t>
        </r>
      </text>
    </comment>
    <comment ref="E4489" authorId="0" shapeId="0" xr:uid="{87BA83B6-28FB-4918-AB9D-C8409C00B541}">
      <text>
        <r>
          <rPr>
            <sz val="10"/>
            <rFont val="Arial"/>
            <family val="2"/>
          </rPr>
          <t>Duplicate Mobile Number also found in rows: [4479, 4500, 4636]</t>
        </r>
      </text>
    </comment>
    <comment ref="E4490" authorId="0" shapeId="0" xr:uid="{86DA64C0-D505-4138-8C44-7AED0147EF42}">
      <text>
        <r>
          <rPr>
            <sz val="10"/>
            <rFont val="Arial"/>
            <family val="2"/>
          </rPr>
          <t>Duplicate Mobile Number also found in rows: [2848, 3058, 3255, 3534, 3624]</t>
        </r>
      </text>
    </comment>
    <comment ref="E4491" authorId="0" shapeId="0" xr:uid="{102E6FA7-99E1-419D-B4F9-F04E98E7A90D}">
      <text>
        <r>
          <rPr>
            <sz val="10"/>
            <rFont val="Arial"/>
            <family val="2"/>
          </rPr>
          <t>Duplicate Mobile Number also found in rows: [4315, 4352, 4695, 4721, 4932]</t>
        </r>
      </text>
    </comment>
    <comment ref="E4492" authorId="0" shapeId="0" xr:uid="{4DAF3646-528F-41E6-89E1-8EDE1C777D25}">
      <text>
        <r>
          <rPr>
            <sz val="10"/>
            <rFont val="Arial"/>
            <family val="2"/>
          </rPr>
          <t>Duplicate Mobile Number also found in rows: [4479, 4497, 4636]</t>
        </r>
      </text>
    </comment>
    <comment ref="A4493" authorId="0" shapeId="0" xr:uid="{0F158E8B-428B-4644-9C86-4E0A5C2B2A54}">
      <text>
        <r>
          <rPr>
            <sz val="10"/>
            <rFont val="Arial"/>
            <family val="2"/>
          </rPr>
          <t>Mobile/Email matches a DIFFERENT name in LMS/Main file: 'Soyanshu Samal'. Kept original name -- please verify manually (may be a shared/parent number).</t>
        </r>
      </text>
    </comment>
    <comment ref="E4493" authorId="0" shapeId="0" xr:uid="{6FDACECC-F162-47A0-8DF0-5D2F07BD2264}">
      <text>
        <r>
          <rPr>
            <sz val="10"/>
            <rFont val="Arial"/>
            <family val="2"/>
          </rPr>
          <t>Duplicate Mobile Number also found in rows: [4478, 4637, 4789, 4935, 5042, 5154]</t>
        </r>
      </text>
    </comment>
    <comment ref="E4494" authorId="0" shapeId="0" xr:uid="{9A57B1D1-DDB1-475A-A689-E59AD46355AF}">
      <text>
        <r>
          <rPr>
            <sz val="10"/>
            <rFont val="Arial"/>
            <family val="2"/>
          </rPr>
          <t>Duplicate Mobile Number also found in rows: [4298, 4321, 4611]</t>
        </r>
      </text>
    </comment>
    <comment ref="E4495" authorId="0" shapeId="0" xr:uid="{AA4AF82C-B084-4E59-BB7C-6DFEC4FA25D5}">
      <text>
        <r>
          <rPr>
            <sz val="10"/>
            <rFont val="Arial"/>
            <family val="2"/>
          </rPr>
          <t>Duplicate Mobile Number also found in rows: [3604]</t>
        </r>
      </text>
    </comment>
    <comment ref="E4496" authorId="0" shapeId="0" xr:uid="{1581372C-D6BC-4F3E-A5BF-67784F86A27E}">
      <text>
        <r>
          <rPr>
            <sz val="10"/>
            <rFont val="Arial"/>
            <family val="2"/>
          </rPr>
          <t>Duplicate Mobile Number also found in rows: [4522, 4674, 4806, 5249]</t>
        </r>
      </text>
    </comment>
    <comment ref="A4499" authorId="0" shapeId="0" xr:uid="{A0E4B857-618C-4FB7-B99C-3BAFCB6B9505}">
      <text>
        <r>
          <rPr>
            <sz val="10"/>
            <rFont val="Arial"/>
            <family val="2"/>
          </rPr>
          <t>Mobile/Email matches a DIFFERENT name in LMS/Main file: 'Om Behera'. Kept original name -- please verify manually (may be a shared/parent number).</t>
        </r>
      </text>
    </comment>
    <comment ref="E4499" authorId="0" shapeId="0" xr:uid="{63E315E4-C06F-4B5D-920B-CBE9246A56CA}">
      <text>
        <r>
          <rPr>
            <sz val="10"/>
            <rFont val="Arial"/>
            <family val="2"/>
          </rPr>
          <t>Duplicate Mobile Number also found in rows: [4704]</t>
        </r>
      </text>
    </comment>
    <comment ref="E4500" authorId="0" shapeId="0" xr:uid="{95378D97-6741-4DFB-8BCF-4BCC2E45568D}">
      <text>
        <r>
          <rPr>
            <sz val="10"/>
            <rFont val="Arial"/>
            <family val="2"/>
          </rPr>
          <t>Duplicate Mobile Number also found in rows: [4515]</t>
        </r>
      </text>
    </comment>
    <comment ref="A4501" authorId="0" shapeId="0" xr:uid="{16323684-7E18-4FB4-9947-BFF4D97D7895}">
      <text>
        <r>
          <rPr>
            <sz val="10"/>
            <rFont val="Arial"/>
            <family val="2"/>
          </rPr>
          <t>Mobile/Email matches a DIFFERENT name in LMS/Main file: 'Kaustuv Sahu'. Kept original name -- please verify manually (may be a shared/parent number).</t>
        </r>
      </text>
    </comment>
    <comment ref="E4501" authorId="0" shapeId="0" xr:uid="{A4E6DDFC-0D59-4D8A-8E0F-F24511480E4D}">
      <text>
        <r>
          <rPr>
            <sz val="10"/>
            <rFont val="Arial"/>
            <family val="2"/>
          </rPr>
          <t>Duplicate Mobile Number also found in rows: [3626, 3849, 3960, 4071]</t>
        </r>
      </text>
    </comment>
    <comment ref="E4502" authorId="0" shapeId="0" xr:uid="{5BB2087E-D4A8-4DAC-9E26-5567EB18BFF7}">
      <text>
        <r>
          <rPr>
            <sz val="10"/>
            <rFont val="Arial"/>
            <family val="2"/>
          </rPr>
          <t>Duplicate Mobile Number also found in rows: [4422, 4639, 4794, 5499]</t>
        </r>
      </text>
    </comment>
    <comment ref="A4504" authorId="0" shapeId="0" xr:uid="{1B63B23B-92CB-4754-9D3D-698874086CFF}">
      <text>
        <r>
          <rPr>
            <sz val="10"/>
            <rFont val="Arial"/>
            <family val="2"/>
          </rPr>
          <t>Mobile/Email matches a DIFFERENT name in LMS/Main file: 'Soumya Pradhan'. Kept original name -- please verify manually (may be a shared/parent number).</t>
        </r>
      </text>
    </comment>
    <comment ref="E4504" authorId="0" shapeId="0" xr:uid="{F9AF6266-FB92-4809-88E8-467493959C24}">
      <text>
        <r>
          <rPr>
            <sz val="10"/>
            <rFont val="Arial"/>
            <family val="2"/>
          </rPr>
          <t>Duplicate Mobile Number also found in rows: [3928, 3992, 4146, 5182]</t>
        </r>
      </text>
    </comment>
    <comment ref="A4505" authorId="0" shapeId="0" xr:uid="{CB7CCB61-A572-4C30-AEF8-2FE7902CC2E1}">
      <text>
        <r>
          <rPr>
            <sz val="10"/>
            <rFont val="Arial"/>
            <family val="2"/>
          </rPr>
          <t>Mobile/Email matches a DIFFERENT name in LMS/Main file: 'Shwetha R'. Kept original name -- please verify manually (may be a shared/parent number).</t>
        </r>
      </text>
    </comment>
    <comment ref="E4506" authorId="0" shapeId="0" xr:uid="{BB588BC8-74B0-43DF-8DA5-62A39DF7A902}">
      <text>
        <r>
          <rPr>
            <sz val="10"/>
            <rFont val="Arial"/>
            <family val="2"/>
          </rPr>
          <t>Duplicate Mobile Number also found in rows: [4372, 4395, 4606]</t>
        </r>
      </text>
    </comment>
    <comment ref="E4507" authorId="0" shapeId="0" xr:uid="{E24D0B5B-A436-451D-B69E-9A8D17D109DF}">
      <text>
        <r>
          <rPr>
            <sz val="10"/>
            <rFont val="Arial"/>
            <family val="2"/>
          </rPr>
          <t>Duplicate Mobile Number also found in rows: [4508]</t>
        </r>
      </text>
    </comment>
    <comment ref="E4508" authorId="0" shapeId="0" xr:uid="{09B25764-00F6-48EB-B1B6-713ACEBF09AC}">
      <text>
        <r>
          <rPr>
            <sz val="10"/>
            <rFont val="Arial"/>
            <family val="2"/>
          </rPr>
          <t>Duplicate Mobile Number also found in rows: [4375, 4379, 4380, 4645]</t>
        </r>
      </text>
    </comment>
    <comment ref="E4509" authorId="0" shapeId="0" xr:uid="{F52CE4C1-5A44-43C4-B5DB-84C113DFB38C}">
      <text>
        <r>
          <rPr>
            <sz val="10"/>
            <rFont val="Arial"/>
            <family val="2"/>
          </rPr>
          <t>Duplicate Mobile Number also found in rows: [4459, 4676, 4700, 4819, 5008, 5243]</t>
        </r>
      </text>
    </comment>
    <comment ref="E4511" authorId="0" shapeId="0" xr:uid="{D05FF726-D7B1-49B9-BC14-9D39AA366AE8}">
      <text>
        <r>
          <rPr>
            <sz val="10"/>
            <rFont val="Arial"/>
            <family val="2"/>
          </rPr>
          <t>Duplicate Mobile Number also found in rows: [4267, 4293]</t>
        </r>
      </text>
    </comment>
    <comment ref="E4512" authorId="0" shapeId="0" xr:uid="{99F1695A-1E4B-45E0-A820-44EC1261E37C}">
      <text>
        <r>
          <rPr>
            <sz val="10"/>
            <rFont val="Arial"/>
            <family val="2"/>
          </rPr>
          <t>Duplicate Mobile Number also found in rows: [4224, 4271, 4377, 5403]</t>
        </r>
      </text>
    </comment>
    <comment ref="A4513" authorId="0" shapeId="0" xr:uid="{5872F9F2-B2F2-498C-BEC2-83079545E84F}">
      <text>
        <r>
          <rPr>
            <sz val="10"/>
            <rFont val="Arial"/>
            <family val="2"/>
          </rPr>
          <t>Mobile/Email matches a DIFFERENT name in LMS/Main file: 'Subir Behera'. Kept original name -- please verify manually (may be a shared/parent number).</t>
        </r>
      </text>
    </comment>
    <comment ref="E4513" authorId="0" shapeId="0" xr:uid="{4B01501F-E01F-4B9D-9662-C626FCA16F19}">
      <text>
        <r>
          <rPr>
            <sz val="10"/>
            <rFont val="Arial"/>
            <family val="2"/>
          </rPr>
          <t>Duplicate Mobile Number also found in rows: [4228, 4273, 4413, 4675, 4810, 4966, 5067]</t>
        </r>
      </text>
    </comment>
    <comment ref="E4514" authorId="0" shapeId="0" xr:uid="{5D5627F9-3941-434A-BC6B-BFE6443CD84D}">
      <text>
        <r>
          <rPr>
            <sz val="10"/>
            <rFont val="Arial"/>
            <family val="2"/>
          </rPr>
          <t>Duplicate Mobile Number also found in rows: [4504, 4674, 4806, 5249]</t>
        </r>
      </text>
    </comment>
    <comment ref="E4515" authorId="0" shapeId="0" xr:uid="{6FCC78A8-31A8-437C-A7E8-F7A9630CF38A}">
      <text>
        <r>
          <rPr>
            <sz val="10"/>
            <rFont val="Arial"/>
            <family val="2"/>
          </rPr>
          <t>Duplicate Mobile Number also found in rows: [4081, 4124, 4239, 4355]</t>
        </r>
      </text>
    </comment>
    <comment ref="E4516" authorId="0" shapeId="0" xr:uid="{90D927B0-FC31-4B3F-B55D-71F04C56CEB3}">
      <text>
        <r>
          <rPr>
            <sz val="10"/>
            <rFont val="Arial"/>
            <family val="2"/>
          </rPr>
          <t>Duplicate Mobile Number also found in rows: [4677, 4800, 4934, 5053, 5177]</t>
        </r>
      </text>
    </comment>
    <comment ref="E4517" authorId="0" shapeId="0" xr:uid="{0F23752E-8838-481C-BD55-CA656BD6349F}">
      <text>
        <r>
          <rPr>
            <sz val="10"/>
            <rFont val="Arial"/>
            <family val="2"/>
          </rPr>
          <t>Duplicate Mobile Number also found in rows: [4651, 5295, 5306, 5354]</t>
        </r>
      </text>
    </comment>
    <comment ref="E4518" authorId="0" shapeId="0" xr:uid="{5FE65502-A360-478B-8574-209C72071565}">
      <text>
        <r>
          <rPr>
            <sz val="10"/>
            <rFont val="Arial"/>
            <family val="2"/>
          </rPr>
          <t>Duplicate Mobile Number also found in rows: [4254, 4385, 4434]</t>
        </r>
      </text>
    </comment>
    <comment ref="E4519" authorId="0" shapeId="0" xr:uid="{29FAC4AB-2B44-49BD-8370-FB312D3F4493}">
      <text>
        <r>
          <rPr>
            <sz val="10"/>
            <rFont val="Arial"/>
            <family val="2"/>
          </rPr>
          <t>Duplicate Mobile Number also found in rows: [4226, 4644]</t>
        </r>
      </text>
    </comment>
    <comment ref="E4520" authorId="0" shapeId="0" xr:uid="{86090B2A-1362-4A66-B768-5F79C4FB249E}">
      <text>
        <r>
          <rPr>
            <sz val="10"/>
            <rFont val="Arial"/>
            <family val="2"/>
          </rPr>
          <t>Duplicate Mobile Number also found in rows: [4386, 4663, 4821]</t>
        </r>
      </text>
    </comment>
    <comment ref="E4521" authorId="0" shapeId="0" xr:uid="{F46E554C-AE8E-421D-815B-962940F71D9C}">
      <text>
        <r>
          <rPr>
            <sz val="10"/>
            <rFont val="Arial"/>
            <family val="2"/>
          </rPr>
          <t>Duplicate Mobile Number also found in rows: [4487, 4488, 4632, 4951, 5034, 5195]</t>
        </r>
      </text>
    </comment>
    <comment ref="E4522" authorId="0" shapeId="0" xr:uid="{C8EFEDA8-44C5-48FD-8E15-21B3E42E48A5}">
      <text>
        <r>
          <rPr>
            <sz val="10"/>
            <rFont val="Arial"/>
            <family val="2"/>
          </rPr>
          <t>Duplicate Mobile Number also found in rows: [4647, 4744, 4940, 5124, 5447, 5938]</t>
        </r>
      </text>
    </comment>
    <comment ref="A4524" authorId="0" shapeId="0" xr:uid="{59DD3545-2E94-4880-B3C1-DEB7FB7B5BEA}">
      <text>
        <r>
          <rPr>
            <sz val="10"/>
            <rFont val="Arial"/>
            <family val="2"/>
          </rPr>
          <t>Mobile/Email matches a DIFFERENT name in LMS/Main file: 'Bhagi Das'. Kept original name -- please verify manually (may be a shared/parent number).</t>
        </r>
      </text>
    </comment>
    <comment ref="E4524" authorId="0" shapeId="0" xr:uid="{66975891-4090-4413-BF11-5B9153388DAD}">
      <text>
        <r>
          <rPr>
            <sz val="10"/>
            <rFont val="Arial"/>
            <family val="2"/>
          </rPr>
          <t>Duplicate Mobile Number also found in rows: [4486, 4631, 4807, 4931]</t>
        </r>
      </text>
    </comment>
    <comment ref="E4525" authorId="0" shapeId="0" xr:uid="{B970F09E-DB9E-48A7-B176-C68CC945BF89}">
      <text>
        <r>
          <rPr>
            <sz val="10"/>
            <rFont val="Arial"/>
            <family val="2"/>
          </rPr>
          <t>Duplicate Mobile Number also found in rows: [4398, 4463]</t>
        </r>
      </text>
    </comment>
    <comment ref="E4526" authorId="0" shapeId="0" xr:uid="{74DB38E4-5E93-47C3-A387-5B309CAD848D}">
      <text>
        <r>
          <rPr>
            <sz val="10"/>
            <rFont val="Arial"/>
            <family val="2"/>
          </rPr>
          <t>Duplicate Mobile Number also found in rows: [4411, 4696, 4703, 4822, 4948, 5079]</t>
        </r>
      </text>
    </comment>
    <comment ref="E4527" authorId="0" shapeId="0" xr:uid="{DFB6F93C-3660-4C2B-B0E0-40D94148C19F}">
      <text>
        <r>
          <rPr>
            <sz val="10"/>
            <rFont val="Arial"/>
            <family val="2"/>
          </rPr>
          <t>Duplicate Mobile Number also found in rows: [4374, 4678, 4870, 5125, 5350]</t>
        </r>
      </text>
    </comment>
    <comment ref="E4528" authorId="0" shapeId="0" xr:uid="{A5F6BD22-DDBB-49D7-87ED-79F4E3295F15}">
      <text>
        <r>
          <rPr>
            <sz val="10"/>
            <rFont val="Arial"/>
            <family val="2"/>
          </rPr>
          <t>Duplicate Mobile Number also found in rows: [3855, 3948, 4009, 4191, 4416, 4832, 5054]</t>
        </r>
      </text>
    </comment>
    <comment ref="A4529" authorId="0" shapeId="0" xr:uid="{1A0AF43F-D795-4073-8AB3-990458BCE4DF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4529" authorId="0" shapeId="0" xr:uid="{D806032F-1FDD-4D17-BFB2-52FA325D1395}">
      <text>
        <r>
          <rPr>
            <sz val="10"/>
            <rFont val="Arial"/>
            <family val="2"/>
          </rPr>
          <t>Duplicate Mobile Number also found in rows: [3860, 3950, 3954, 3963, 4087, 4213, 4336, 5028]</t>
        </r>
      </text>
    </comment>
    <comment ref="A4530" authorId="0" shapeId="0" xr:uid="{88BB786E-E646-4BFF-8FCA-62D0C8576719}">
      <text>
        <r>
          <rPr>
            <sz val="10"/>
            <rFont val="Arial"/>
            <family val="2"/>
          </rPr>
          <t>Mobile/Email matches a DIFFERENT name in LMS/Main file: 'Swayanshu Sahu'. Kept original name -- please verify manually (may be a shared/parent number).</t>
        </r>
      </text>
    </comment>
    <comment ref="E4530" authorId="0" shapeId="0" xr:uid="{DA8F57A5-C5BB-4764-B85B-90F764494875}">
      <text>
        <r>
          <rPr>
            <sz val="10"/>
            <rFont val="Arial"/>
            <family val="2"/>
          </rPr>
          <t>Duplicate Mobile Number also found in rows: [4248, 4311, 4382]</t>
        </r>
      </text>
    </comment>
    <comment ref="E4531" authorId="0" shapeId="0" xr:uid="{721971F8-9CD2-4045-B5BE-C35D79433F6C}">
      <text>
        <r>
          <rPr>
            <sz val="10"/>
            <rFont val="Arial"/>
            <family val="2"/>
          </rPr>
          <t>Duplicate Mobile Number also found in rows: [4804, 5009, 5014, 5493]</t>
        </r>
      </text>
    </comment>
    <comment ref="E4532" authorId="0" shapeId="0" xr:uid="{C86FF8A1-DBAB-4CA2-A517-6E879D05DB10}">
      <text>
        <r>
          <rPr>
            <sz val="10"/>
            <rFont val="Arial"/>
            <family val="2"/>
          </rPr>
          <t>Duplicate Mobile Number also found in rows: [4327, 4449, 4649, 4682, 4731, 4851, 5368]</t>
        </r>
      </text>
    </comment>
    <comment ref="E4533" authorId="0" shapeId="0" xr:uid="{6A0391CC-6456-4424-ACAF-EDC25D9EA7E6}">
      <text>
        <r>
          <rPr>
            <sz val="10"/>
            <rFont val="Arial"/>
            <family val="2"/>
          </rPr>
          <t>Duplicate Mobile Number also found in rows: [4551, 4555]</t>
        </r>
      </text>
    </comment>
    <comment ref="A4534" authorId="0" shapeId="0" xr:uid="{150D233C-23CD-4DED-925C-2D42E8A5667D}">
      <text>
        <r>
          <rPr>
            <sz val="10"/>
            <rFont val="Arial"/>
            <family val="2"/>
          </rPr>
          <t>Mobile/Email matches a DIFFERENT name in LMS/Main file: 'Vathuluru Prathap'. Kept original name -- please verify manually (may be a shared/parent number).</t>
        </r>
      </text>
    </comment>
    <comment ref="E4534" authorId="0" shapeId="0" xr:uid="{E31E5942-AE36-4507-8878-5428F1FB8F93}">
      <text>
        <r>
          <rPr>
            <sz val="10"/>
            <rFont val="Arial"/>
            <family val="2"/>
          </rPr>
          <t>Duplicate Mobile Number also found in rows: [4485, 4713, 4856]</t>
        </r>
      </text>
    </comment>
    <comment ref="A4535" authorId="0" shapeId="0" xr:uid="{122430DC-34F9-47C1-AD2B-F36807A41A45}">
      <text>
        <r>
          <rPr>
            <sz val="10"/>
            <rFont val="Arial"/>
            <family val="2"/>
          </rPr>
          <t>Mobile/Email matches a DIFFERENT name in LMS/Main file: 'Prangya Mahapatra'. Kept original name -- please verify manually (may be a shared/parent number).</t>
        </r>
      </text>
    </comment>
    <comment ref="E4535" authorId="0" shapeId="0" xr:uid="{D439F2E9-4223-42F6-B29C-6F565A8709C9}">
      <text>
        <r>
          <rPr>
            <sz val="10"/>
            <rFont val="Arial"/>
            <family val="2"/>
          </rPr>
          <t>Duplicate Mobile Number also found in rows: [4388, 4633, 4872]</t>
        </r>
      </text>
    </comment>
    <comment ref="E4536" authorId="0" shapeId="0" xr:uid="{272BA960-4999-42B6-9A91-A585BF408B4A}">
      <text>
        <r>
          <rPr>
            <sz val="10"/>
            <rFont val="Arial"/>
            <family val="2"/>
          </rPr>
          <t>Duplicate Mobile Number also found in rows: [4566, 4705, 4850, 4989, 5116, 5236]</t>
        </r>
      </text>
    </comment>
    <comment ref="E4537" authorId="0" shapeId="0" xr:uid="{419275A7-558E-4FE7-9B46-952157EF5558}">
      <text>
        <r>
          <rPr>
            <sz val="10"/>
            <rFont val="Arial"/>
            <family val="2"/>
          </rPr>
          <t>Duplicate Mobile Number also found in rows: [4569, 4711, 4834, 4968, 4979]</t>
        </r>
      </text>
    </comment>
    <comment ref="E4539" authorId="0" shapeId="0" xr:uid="{C80DB92D-4274-4B00-9E78-333B3E635D0D}">
      <text>
        <r>
          <rPr>
            <sz val="10"/>
            <rFont val="Arial"/>
            <family val="2"/>
          </rPr>
          <t>Duplicate Mobile Number also found in rows: [4556, 4743, 4875, 5039]</t>
        </r>
      </text>
    </comment>
    <comment ref="E4540" authorId="0" shapeId="0" xr:uid="{2659BDF2-89B0-4C6A-9CD8-5F60F913448C}">
      <text>
        <r>
          <rPr>
            <sz val="10"/>
            <rFont val="Arial"/>
            <family val="2"/>
          </rPr>
          <t>Duplicate Mobile Number also found in rows: [4561, 4749, 4764, 4852, 5173, 5194, 5629, 6032]</t>
        </r>
      </text>
    </comment>
    <comment ref="E4542" authorId="0" shapeId="0" xr:uid="{AB07C262-C841-4A84-97D9-5B4CB03E8F1C}">
      <text>
        <r>
          <rPr>
            <sz val="10"/>
            <rFont val="Arial"/>
            <family val="2"/>
          </rPr>
          <t>Duplicate Mobile Number also found in rows: [4616, 4728, 4871, 5001, 5192, 5437]</t>
        </r>
      </text>
    </comment>
    <comment ref="E4543" authorId="0" shapeId="0" xr:uid="{EEC87083-78CA-467D-966F-39A8D6E1780F}">
      <text>
        <r>
          <rPr>
            <sz val="10"/>
            <rFont val="Arial"/>
            <family val="2"/>
          </rPr>
          <t>Duplicate Mobile Number also found in rows: [4541, 4555]</t>
        </r>
      </text>
    </comment>
    <comment ref="E4544" authorId="0" shapeId="0" xr:uid="{3FC69F21-7498-4B0E-A065-39F019BDB3A7}">
      <text>
        <r>
          <rPr>
            <sz val="10"/>
            <rFont val="Arial"/>
            <family val="2"/>
          </rPr>
          <t>Duplicate Mobile Number also found in rows: [4560, 4719, 4869, 4908, 4993, 5118]</t>
        </r>
      </text>
    </comment>
    <comment ref="E4545" authorId="0" shapeId="0" xr:uid="{12942341-F936-445F-A488-8045190E617E}">
      <text>
        <r>
          <rPr>
            <sz val="10"/>
            <rFont val="Arial"/>
            <family val="2"/>
          </rPr>
          <t>Duplicate Mobile Number also found in rows: [4650, 4718, 4835, 4847, 4994, 5188, 5348, 5360]</t>
        </r>
      </text>
    </comment>
    <comment ref="A4546" authorId="0" shapeId="0" xr:uid="{DF17C16F-C044-4C5E-99FE-2769AAA8C804}">
      <text>
        <r>
          <rPr>
            <sz val="10"/>
            <rFont val="Arial"/>
            <family val="2"/>
          </rPr>
          <t>Exact duplicate record (same name, mobile, email, fee, date) also appears in row(s): [4456]. NOT deleted automatically - review and remove manually if confirmed.</t>
        </r>
      </text>
    </comment>
    <comment ref="E4546" authorId="0" shapeId="0" xr:uid="{306947C2-9046-4752-B253-70CC0C3BFCF9}">
      <text>
        <r>
          <rPr>
            <sz val="10"/>
            <rFont val="Arial"/>
            <family val="2"/>
          </rPr>
          <t>Duplicate Mobile Number also found in rows: [4456, 4617, 4758]</t>
        </r>
      </text>
    </comment>
    <comment ref="E4547" authorId="0" shapeId="0" xr:uid="{A3CAD112-2D10-4D75-B0AC-6965DA040F5A}">
      <text>
        <r>
          <rPr>
            <sz val="10"/>
            <rFont val="Arial"/>
            <family val="2"/>
          </rPr>
          <t>Duplicate Mobile Number also found in rows: [4541, 4551]</t>
        </r>
      </text>
    </comment>
    <comment ref="E4548" authorId="0" shapeId="0" xr:uid="{AA9765BB-2A88-4304-9FC9-C6D3F8C396E0}">
      <text>
        <r>
          <rPr>
            <sz val="10"/>
            <rFont val="Arial"/>
            <family val="2"/>
          </rPr>
          <t>Duplicate Mobile Number also found in rows: [4547, 4743, 4875, 5039]</t>
        </r>
      </text>
    </comment>
    <comment ref="E4549" authorId="0" shapeId="0" xr:uid="{9B957A25-9411-477E-B531-2F05AE7B180F}">
      <text>
        <r>
          <rPr>
            <sz val="10"/>
            <rFont val="Arial"/>
            <family val="2"/>
          </rPr>
          <t>Duplicate Mobile Number also found in rows: [4402, 4442, 4642, 5144]</t>
        </r>
      </text>
    </comment>
    <comment ref="A4550" authorId="0" shapeId="0" xr:uid="{FDA845B8-5B8D-402E-8D0F-DC5D4735DD14}">
      <text>
        <r>
          <rPr>
            <sz val="10"/>
            <rFont val="Arial"/>
            <family val="2"/>
          </rPr>
          <t>Mobile/Email matches a DIFFERENT name in LMS/Main file: 'Soumya Nayak'. Kept original name -- please verify manually (may be a shared/parent number).</t>
        </r>
      </text>
    </comment>
    <comment ref="E4550" authorId="0" shapeId="0" xr:uid="{BF253AE8-0D1F-4177-80E1-181DD6DD5945}">
      <text>
        <r>
          <rPr>
            <sz val="10"/>
            <rFont val="Arial"/>
            <family val="2"/>
          </rPr>
          <t>Duplicate Mobile Number also found in rows: [3547, 3674, 3932]</t>
        </r>
      </text>
    </comment>
    <comment ref="E4552" authorId="0" shapeId="0" xr:uid="{5631D042-E357-4935-9C47-2CFA4DA1EBBD}">
      <text>
        <r>
          <rPr>
            <sz val="10"/>
            <rFont val="Arial"/>
            <family val="2"/>
          </rPr>
          <t>Duplicate Mobile Number also found in rows: [4552, 4719, 4869, 4908, 4993, 5118]</t>
        </r>
      </text>
    </comment>
    <comment ref="E4553" authorId="0" shapeId="0" xr:uid="{7B5F6E5B-5096-495B-BDE8-3C19AE00ADFE}">
      <text>
        <r>
          <rPr>
            <sz val="10"/>
            <rFont val="Arial"/>
            <family val="2"/>
          </rPr>
          <t>Duplicate Mobile Number also found in rows: [4548, 4749, 4764, 4852, 5173, 5194, 5629, 6032]</t>
        </r>
      </text>
    </comment>
    <comment ref="E4554" authorId="0" shapeId="0" xr:uid="{2D32D36D-82E5-481F-A793-33F8B6E80BB3}">
      <text>
        <r>
          <rPr>
            <sz val="10"/>
            <rFont val="Arial"/>
            <family val="2"/>
          </rPr>
          <t>Duplicate Mobile Number also found in rows: [4401, 4417, 4707, 4861, 4863, 4866]</t>
        </r>
      </text>
    </comment>
    <comment ref="E4555" authorId="0" shapeId="0" xr:uid="{F3E520B1-40FD-4EEE-B120-0578B9C07448}">
      <text>
        <r>
          <rPr>
            <sz val="10"/>
            <rFont val="Arial"/>
            <family val="2"/>
          </rPr>
          <t>Duplicate Mobile Number also found in rows: [4103, 4129, 4240, 4354]</t>
        </r>
      </text>
    </comment>
    <comment ref="E4556" authorId="0" shapeId="0" xr:uid="{AC2D228D-5395-4DA8-9971-7096F26D0CA9}">
      <text>
        <r>
          <rPr>
            <sz val="10"/>
            <rFont val="Arial"/>
            <family val="2"/>
          </rPr>
          <t>Duplicate Mobile Number also found in rows: [4457, 4480, 5930]</t>
        </r>
      </text>
    </comment>
    <comment ref="A4557" authorId="0" shapeId="0" xr:uid="{A86761C5-6167-4D3A-9104-A0AB672B97C9}">
      <text>
        <r>
          <rPr>
            <sz val="10"/>
            <rFont val="Arial"/>
            <family val="2"/>
          </rPr>
          <t>Mobile/Email matches a DIFFERENT name in LMS/Main file: 'Anushka Khare'. Kept original name -- please verify manually (may be a shared/parent number).</t>
        </r>
      </text>
    </comment>
    <comment ref="E4557" authorId="0" shapeId="0" xr:uid="{3C3B7609-92CD-4071-A0C3-735EA774D8A3}">
      <text>
        <r>
          <rPr>
            <sz val="10"/>
            <rFont val="Arial"/>
            <family val="2"/>
          </rPr>
          <t>Duplicate Mobile Number also found in rows: [4171, 4180, 4292, 4420]</t>
        </r>
      </text>
    </comment>
    <comment ref="E4558" authorId="0" shapeId="0" xr:uid="{026D4086-A6A6-4086-9D9B-600CF1C879A6}">
      <text>
        <r>
          <rPr>
            <sz val="10"/>
            <rFont val="Arial"/>
            <family val="2"/>
          </rPr>
          <t>Duplicate Mobile Number also found in rows: [4544, 4705, 4850, 4989, 5116, 5236]</t>
        </r>
      </text>
    </comment>
    <comment ref="E4559" authorId="0" shapeId="0" xr:uid="{0CA88D7B-D97B-4765-A2CB-559F383E846F}">
      <text>
        <r>
          <rPr>
            <sz val="10"/>
            <rFont val="Arial"/>
            <family val="2"/>
          </rPr>
          <t>Duplicate Mobile Number also found in rows: [4371, 4394, 4582, 4786]</t>
        </r>
      </text>
    </comment>
    <comment ref="E4560" authorId="0" shapeId="0" xr:uid="{B14F0F61-1BE5-497B-B5BC-C84DB40DA1CA}">
      <text>
        <r>
          <rPr>
            <sz val="10"/>
            <rFont val="Arial"/>
            <family val="2"/>
          </rPr>
          <t>Duplicate Mobile Number also found in rows: [4110, 4220, 4373]</t>
        </r>
      </text>
    </comment>
    <comment ref="E4561" authorId="0" shapeId="0" xr:uid="{93E89BAE-00E3-4991-BC13-61359E807E86}">
      <text>
        <r>
          <rPr>
            <sz val="10"/>
            <rFont val="Arial"/>
            <family val="2"/>
          </rPr>
          <t>Duplicate Mobile Number also found in rows: [4545, 4711, 4834, 4968, 4979]</t>
        </r>
      </text>
    </comment>
    <comment ref="E4562" authorId="0" shapeId="0" xr:uid="{7AF3D810-B044-442A-9B0D-7FA8C7F87AEB}">
      <text>
        <r>
          <rPr>
            <sz val="10"/>
            <rFont val="Arial"/>
            <family val="2"/>
          </rPr>
          <t>Duplicate Mobile Number also found in rows: [4250, 4265, 4446]</t>
        </r>
      </text>
    </comment>
    <comment ref="E4563" authorId="0" shapeId="0" xr:uid="{74A450D3-6F76-4CD2-8988-88F1DF84EC57}">
      <text>
        <r>
          <rPr>
            <sz val="10"/>
            <rFont val="Arial"/>
            <family val="2"/>
          </rPr>
          <t>Duplicate Mobile Number also found in rows: [3757]</t>
        </r>
      </text>
    </comment>
    <comment ref="E4564" authorId="0" shapeId="0" xr:uid="{4BE14490-F943-4338-9DA8-06FC85ADB865}">
      <text>
        <r>
          <rPr>
            <sz val="10"/>
            <rFont val="Arial"/>
            <family val="2"/>
          </rPr>
          <t>Duplicate Mobile Number also found in rows: [3876, 3955, 4085, 4252, 4262, 4362]</t>
        </r>
      </text>
    </comment>
    <comment ref="E4565" authorId="0" shapeId="0" xr:uid="{56BBDC64-337D-4E66-9CBA-0D2DA2C0BA5C}">
      <text>
        <r>
          <rPr>
            <sz val="10"/>
            <rFont val="Arial"/>
            <family val="2"/>
          </rPr>
          <t>Duplicate Mobile Number also found in rows: [3884, 3909, 4010, 4134, 4390]</t>
        </r>
      </text>
    </comment>
    <comment ref="E4566" authorId="0" shapeId="0" xr:uid="{5F5027E2-B3BA-4D57-8F48-DFA07109D2ED}">
      <text>
        <r>
          <rPr>
            <sz val="10"/>
            <rFont val="Arial"/>
            <family val="2"/>
          </rPr>
          <t>Duplicate Mobile Number also found in rows: [4047, 4104, 4138, 4260, 4445, 4927]</t>
        </r>
      </text>
    </comment>
    <comment ref="E4567" authorId="0" shapeId="0" xr:uid="{5A0B4E2B-38C6-4FC4-84C5-4AF8590BEB91}">
      <text>
        <r>
          <rPr>
            <sz val="10"/>
            <rFont val="Arial"/>
            <family val="2"/>
          </rPr>
          <t>Duplicate Mobile Number also found in rows: [3788, 3875, 4058, 4095, 4256, 5401, 5424]</t>
        </r>
      </text>
    </comment>
    <comment ref="E4568" authorId="0" shapeId="0" xr:uid="{EC1C4148-7C67-4CE0-9F45-9607CF9D48EA}">
      <text>
        <r>
          <rPr>
            <sz val="10"/>
            <rFont val="Arial"/>
            <family val="2"/>
          </rPr>
          <t>Duplicate Mobile Number also found in rows: [4167, 4218, 4294]</t>
        </r>
      </text>
    </comment>
    <comment ref="E4569" authorId="0" shapeId="0" xr:uid="{3A8F5852-8887-402A-A946-EA29F86F24B5}">
      <text>
        <r>
          <rPr>
            <sz val="10"/>
            <rFont val="Arial"/>
            <family val="2"/>
          </rPr>
          <t>Duplicate Mobile Number also found in rows: [3335, 3393, 3731, 4026, 4441, 5256]</t>
        </r>
      </text>
    </comment>
    <comment ref="E4571" authorId="0" shapeId="0" xr:uid="{7D74CF91-58C3-4193-A726-99704518BBA2}">
      <text>
        <r>
          <rPr>
            <sz val="10"/>
            <rFont val="Arial"/>
            <family val="2"/>
          </rPr>
          <t>Duplicate Mobile Number also found in rows: [4855]</t>
        </r>
      </text>
    </comment>
    <comment ref="E4572" authorId="0" shapeId="0" xr:uid="{19A6E55F-64D7-4EF8-9DA6-BDCF078EA071}">
      <text>
        <r>
          <rPr>
            <sz val="10"/>
            <rFont val="Arial"/>
            <family val="2"/>
          </rPr>
          <t>Duplicate Mobile Number also found in rows: [4709, 4715, 4848, 4977]</t>
        </r>
      </text>
    </comment>
    <comment ref="E4573" authorId="0" shapeId="0" xr:uid="{9A7E58FA-A273-430F-B465-6E149482F48D}">
      <text>
        <r>
          <rPr>
            <sz val="10"/>
            <rFont val="Arial"/>
            <family val="2"/>
          </rPr>
          <t>Duplicate Mobile Number also found in rows: [4400, 4444, 4723, 4916, 5004, 5005]</t>
        </r>
      </text>
    </comment>
    <comment ref="E4574" authorId="0" shapeId="0" xr:uid="{F4628197-DB4B-443A-AEE0-D120A8A61D10}">
      <text>
        <r>
          <rPr>
            <sz val="10"/>
            <rFont val="Arial"/>
            <family val="2"/>
          </rPr>
          <t>Duplicate Mobile Number also found in rows: [4371, 4394, 4567, 4786]</t>
        </r>
      </text>
    </comment>
    <comment ref="E4575" authorId="0" shapeId="0" xr:uid="{336E16C7-39F1-4042-9DB0-5824037A3786}">
      <text>
        <r>
          <rPr>
            <sz val="10"/>
            <rFont val="Arial"/>
            <family val="2"/>
          </rPr>
          <t>Duplicate Mobile Number also found in rows: [4419, 4761, 5466]</t>
        </r>
      </text>
    </comment>
    <comment ref="E4576" authorId="0" shapeId="0" xr:uid="{E5B7947E-81FF-4072-8F76-A2D3CEAA64EB}">
      <text>
        <r>
          <rPr>
            <sz val="10"/>
            <rFont val="Arial"/>
            <family val="2"/>
          </rPr>
          <t>Duplicate Mobile Number also found in rows: [4378, 4399, 4440, 4597, 4712, 4748, 4881, 4904]</t>
        </r>
      </text>
    </comment>
    <comment ref="E4577" authorId="0" shapeId="0" xr:uid="{911B0F52-354F-4272-BBD4-86E3C1FCF006}">
      <text>
        <r>
          <rPr>
            <sz val="10"/>
            <rFont val="Arial"/>
            <family val="2"/>
          </rPr>
          <t>Duplicate Mobile Number also found in rows: [4102, 4106, 4215, 4344, 4474]</t>
        </r>
      </text>
    </comment>
    <comment ref="E4578" authorId="0" shapeId="0" xr:uid="{D4E479E9-23FA-4CC9-B6A6-E61BFDFB76BC}">
      <text>
        <r>
          <rPr>
            <sz val="10"/>
            <rFont val="Arial"/>
            <family val="2"/>
          </rPr>
          <t>Duplicate Mobile Number also found in rows: [4588, 4737, 4902, 5033, 5152]</t>
        </r>
      </text>
    </comment>
    <comment ref="A4579" authorId="0" shapeId="0" xr:uid="{901A83B2-355D-4E1A-BA78-F3D5C2AC3158}">
      <text>
        <r>
          <rPr>
            <sz val="10"/>
            <rFont val="Arial"/>
            <family val="2"/>
          </rPr>
          <t>Mobile/Email matches a DIFFERENT name in LMS/Main file: 'Sourav Sahu'. Kept original name -- please verify manually (may be a shared/parent number).</t>
        </r>
      </text>
    </comment>
    <comment ref="E4579" authorId="0" shapeId="0" xr:uid="{6FC4538D-E124-4669-BC4A-C262A5A73DDF}">
      <text>
        <r>
          <rPr>
            <sz val="10"/>
            <rFont val="Arial"/>
            <family val="2"/>
          </rPr>
          <t>Duplicate Mobile Number also found in rows: [4596, 4643, 4747, 4920, 4924]</t>
        </r>
      </text>
    </comment>
    <comment ref="E4580" authorId="0" shapeId="0" xr:uid="{2C5C3F4B-476D-4F1D-92EB-C9F0CF1A377D}">
      <text>
        <r>
          <rPr>
            <sz val="10"/>
            <rFont val="Arial"/>
            <family val="2"/>
          </rPr>
          <t>Duplicate Mobile Number also found in rows: [4586, 4737, 4902, 5033, 5152]</t>
        </r>
      </text>
    </comment>
    <comment ref="E4581" authorId="0" shapeId="0" xr:uid="{023A5E70-167B-4892-9F92-A40429838492}">
      <text>
        <r>
          <rPr>
            <sz val="10"/>
            <rFont val="Arial"/>
            <family val="2"/>
          </rPr>
          <t>Duplicate Mobile Number also found in rows: [4722, 4730, 4746]</t>
        </r>
      </text>
    </comment>
    <comment ref="A4582" authorId="0" shapeId="0" xr:uid="{95B90C9C-8965-42F1-8765-E9A253E25252}">
      <text>
        <r>
          <rPr>
            <sz val="10"/>
            <rFont val="Arial"/>
            <family val="2"/>
          </rPr>
          <t>Mobile/Email matches a DIFFERENT name in LMS/Main file: 'Arjun Banerjee'. Kept original name -- please verify manually (may be a shared/parent number).</t>
        </r>
      </text>
    </comment>
    <comment ref="E4582" authorId="0" shapeId="0" xr:uid="{FCDBCB84-5E0B-4DD0-BE10-B440574B6A00}">
      <text>
        <r>
          <rPr>
            <sz val="10"/>
            <rFont val="Arial"/>
            <family val="2"/>
          </rPr>
          <t>Duplicate Mobile Number also found in rows: [4230, 4319, 4453, 4760, 4923]</t>
        </r>
      </text>
    </comment>
    <comment ref="E4583" authorId="0" shapeId="0" xr:uid="{5521BA41-11D3-417A-BF92-690AC5568CA7}">
      <text>
        <r>
          <rPr>
            <sz val="10"/>
            <rFont val="Arial"/>
            <family val="2"/>
          </rPr>
          <t>Duplicate Mobile Number also found in rows: [4229, 4432, 4726, 4876, 5044, 5132]</t>
        </r>
      </text>
    </comment>
    <comment ref="E4584" authorId="0" shapeId="0" xr:uid="{3BDB9FFE-8D70-470A-9A3F-5CDD298C7414}">
      <text>
        <r>
          <rPr>
            <sz val="10"/>
            <rFont val="Arial"/>
            <family val="2"/>
          </rPr>
          <t>Duplicate Mobile Number also found in rows: [4600, 4668, 4769, 4917]</t>
        </r>
      </text>
    </comment>
    <comment ref="E4585" authorId="0" shapeId="0" xr:uid="{EADBD1A7-83F3-4C94-B8C7-9178C9031B69}">
      <text>
        <r>
          <rPr>
            <sz val="10"/>
            <rFont val="Arial"/>
            <family val="2"/>
          </rPr>
          <t>Duplicate Mobile Number also found in rows: [4295, 4318, 4437]</t>
        </r>
      </text>
    </comment>
    <comment ref="E4586" authorId="0" shapeId="0" xr:uid="{BC8645FA-D422-4BAC-BA68-682F3A0FB602}">
      <text>
        <r>
          <rPr>
            <sz val="10"/>
            <rFont val="Arial"/>
            <family val="2"/>
          </rPr>
          <t>Duplicate Mobile Number also found in rows: [4234, 4345, 4905, 5115, 5128]</t>
        </r>
      </text>
    </comment>
    <comment ref="E4587" authorId="0" shapeId="0" xr:uid="{C35C1A4F-0FCB-4784-BF4A-75F431B9D047}">
      <text>
        <r>
          <rPr>
            <sz val="10"/>
            <rFont val="Arial"/>
            <family val="2"/>
          </rPr>
          <t>Duplicate Mobile Number also found in rows: [4299, 4363]</t>
        </r>
      </text>
    </comment>
    <comment ref="A4588" authorId="0" shapeId="0" xr:uid="{7620E178-D96D-4AA4-A2F3-933ABCDACC5A}">
      <text>
        <r>
          <rPr>
            <sz val="10"/>
            <rFont val="Arial"/>
            <family val="2"/>
          </rPr>
          <t>Mobile/Email matches a DIFFERENT name in LMS/Main file: 'Sourav Sahu'. Kept original name -- please verify manually (may be a shared/parent number).</t>
        </r>
      </text>
    </comment>
    <comment ref="E4588" authorId="0" shapeId="0" xr:uid="{0374837B-3384-44FD-A101-7C233310F9DA}">
      <text>
        <r>
          <rPr>
            <sz val="10"/>
            <rFont val="Arial"/>
            <family val="2"/>
          </rPr>
          <t>Duplicate Mobile Number also found in rows: [4587, 4643, 4747, 4920, 4924]</t>
        </r>
      </text>
    </comment>
    <comment ref="E4589" authorId="0" shapeId="0" xr:uid="{CB3CEDF4-CBA8-4231-A8F4-C6F50A6F0C62}">
      <text>
        <r>
          <rPr>
            <sz val="10"/>
            <rFont val="Arial"/>
            <family val="2"/>
          </rPr>
          <t>Duplicate Mobile Number also found in rows: [4378, 4399, 4440, 4584, 4712, 4748, 4881, 4904]</t>
        </r>
      </text>
    </comment>
    <comment ref="A4590" authorId="0" shapeId="0" xr:uid="{065A7E51-7792-4448-87DA-E2913B666D18}">
      <text>
        <r>
          <rPr>
            <sz val="10"/>
            <rFont val="Arial"/>
            <family val="2"/>
          </rPr>
          <t>Mobile/Email matches a DIFFERENT name in LMS/Main file: 'Aman Panda'. Kept original name -- please verify manually (may be a shared/parent number).</t>
        </r>
      </text>
    </comment>
    <comment ref="E4590" authorId="0" shapeId="0" xr:uid="{7D3CF8B8-9141-4DE8-8EF0-ADD09211A8D0}">
      <text>
        <r>
          <rPr>
            <sz val="10"/>
            <rFont val="Arial"/>
            <family val="2"/>
          </rPr>
          <t>Duplicate Mobile Number also found in rows: [4425, 4472, 4745, 4895, 5007]</t>
        </r>
      </text>
    </comment>
    <comment ref="E4591" authorId="0" shapeId="0" xr:uid="{FAD0CD88-72A1-416E-9C2C-89FEFF47013C}">
      <text>
        <r>
          <rPr>
            <sz val="10"/>
            <rFont val="Arial"/>
            <family val="2"/>
          </rPr>
          <t>Duplicate Mobile Number also found in rows: [4454, 4458, 4741, 4901, 5012]</t>
        </r>
      </text>
    </comment>
    <comment ref="E4592" authorId="0" shapeId="0" xr:uid="{7E05EEA3-4B53-4D77-B012-929F936037C8}">
      <text>
        <r>
          <rPr>
            <sz val="10"/>
            <rFont val="Arial"/>
            <family val="2"/>
          </rPr>
          <t>Duplicate Mobile Number also found in rows: [4592, 4668, 4769, 4917]</t>
        </r>
      </text>
    </comment>
    <comment ref="E4593" authorId="0" shapeId="0" xr:uid="{A72B420F-33A6-4236-9BF9-06830F7D1E7F}">
      <text>
        <r>
          <rPr>
            <sz val="10"/>
            <rFont val="Arial"/>
            <family val="2"/>
          </rPr>
          <t>Duplicate Mobile Number also found in rows: [4624, 4669, 4770, 4918]</t>
        </r>
      </text>
    </comment>
    <comment ref="E4594" authorId="0" shapeId="0" xr:uid="{D46E3ABD-FECA-472C-A8C0-D8AF4EEA6C88}">
      <text>
        <r>
          <rPr>
            <sz val="10"/>
            <rFont val="Arial"/>
            <family val="2"/>
          </rPr>
          <t>Duplicate Mobile Number also found in rows: [4683]</t>
        </r>
      </text>
    </comment>
    <comment ref="E4595" authorId="0" shapeId="0" xr:uid="{FF1670CA-CA98-41FA-9333-05173E753309}">
      <text>
        <r>
          <rPr>
            <sz val="10"/>
            <rFont val="Arial"/>
            <family val="2"/>
          </rPr>
          <t>Duplicate Mobile Number also found in rows: [4481]</t>
        </r>
      </text>
    </comment>
    <comment ref="E4596" authorId="0" shapeId="0" xr:uid="{81FFABD5-9981-4FC8-B723-E18FF6E88639}">
      <text>
        <r>
          <rPr>
            <sz val="10"/>
            <rFont val="Arial"/>
            <family val="2"/>
          </rPr>
          <t>Duplicate Mobile Number also found in rows: [3551, 3867, 3959, 4042, 4054, 5556, 5647]</t>
        </r>
      </text>
    </comment>
    <comment ref="E4597" authorId="0" shapeId="0" xr:uid="{8A747339-5B04-4F3A-81AF-2F808C08C69C}">
      <text>
        <r>
          <rPr>
            <sz val="10"/>
            <rFont val="Arial"/>
            <family val="2"/>
          </rPr>
          <t>Duplicate Mobile Number also found in rows: [4300, 4403, 4431]</t>
        </r>
      </text>
    </comment>
    <comment ref="E4598" authorId="0" shapeId="0" xr:uid="{29BA2386-99E5-4CA4-BDCF-8EAA7233E477}">
      <text>
        <r>
          <rPr>
            <sz val="10"/>
            <rFont val="Arial"/>
            <family val="2"/>
          </rPr>
          <t>Duplicate Mobile Number also found in rows: [4372, 4395, 4514]</t>
        </r>
      </text>
    </comment>
    <comment ref="E4599" authorId="0" shapeId="0" xr:uid="{FB1A7A48-6D01-468F-BE83-8252D51604C4}">
      <text>
        <r>
          <rPr>
            <sz val="10"/>
            <rFont val="Arial"/>
            <family val="2"/>
          </rPr>
          <t>Duplicate Mobile Number also found in rows: [3371, 3394, 3491, 3580, 3733]</t>
        </r>
      </text>
    </comment>
    <comment ref="E4600" authorId="0" shapeId="0" xr:uid="{B012D3CF-55A7-426D-AB84-94C3017497F1}">
      <text>
        <r>
          <rPr>
            <sz val="10"/>
            <rFont val="Arial"/>
            <family val="2"/>
          </rPr>
          <t>Duplicate Mobile Number also found in rows: [4302, 4307, 4448]</t>
        </r>
      </text>
    </comment>
    <comment ref="A4601" authorId="0" shapeId="0" xr:uid="{07EBF024-1283-41B6-8A27-F9A3D5E7FF35}">
      <text>
        <r>
          <rPr>
            <sz val="10"/>
            <rFont val="Arial"/>
            <family val="2"/>
          </rPr>
          <t>Mobile/Email matches a DIFFERENT name in LMS/Main file: 'Sambit Nanda'. Kept original name -- please verify manually (may be a shared/parent number).</t>
        </r>
      </text>
    </comment>
    <comment ref="E4601" authorId="0" shapeId="0" xr:uid="{05723B81-18B5-420C-A6B5-91BD4A500493}">
      <text>
        <r>
          <rPr>
            <sz val="10"/>
            <rFont val="Arial"/>
            <family val="2"/>
          </rPr>
          <t>Duplicate Mobile Number also found in rows: [4767, 4970, 5193, 5371, 5600, 5695]</t>
        </r>
      </text>
    </comment>
    <comment ref="E4602" authorId="0" shapeId="0" xr:uid="{91A5FB36-9051-445E-BE2C-6BEFF60AABB9}">
      <text>
        <r>
          <rPr>
            <sz val="10"/>
            <rFont val="Arial"/>
            <family val="2"/>
          </rPr>
          <t>Duplicate Mobile Number also found in rows: [4494, 4787, 4919, 5035, 5158]</t>
        </r>
      </text>
    </comment>
    <comment ref="E4603" authorId="0" shapeId="0" xr:uid="{372A1BA0-7471-4023-AF07-28883DDECAEB}">
      <text>
        <r>
          <rPr>
            <sz val="10"/>
            <rFont val="Arial"/>
            <family val="2"/>
          </rPr>
          <t>Duplicate Mobile Number also found in rows: [4298, 4321, 4502]</t>
        </r>
      </text>
    </comment>
    <comment ref="E4604" authorId="0" shapeId="0" xr:uid="{31302351-152A-4792-BF97-C35780BAB01F}">
      <text>
        <r>
          <rPr>
            <sz val="10"/>
            <rFont val="Arial"/>
            <family val="2"/>
          </rPr>
          <t>Duplicate Mobile Number also found in rows: [4482, 4495, 4860, 4965, 5277, 5461, 6104]</t>
        </r>
      </text>
    </comment>
    <comment ref="E4605" authorId="0" shapeId="0" xr:uid="{41AF80E1-DC19-431F-A968-ABBBB5BB2747}">
      <text>
        <r>
          <rPr>
            <sz val="10"/>
            <rFont val="Arial"/>
            <family val="2"/>
          </rPr>
          <t>Duplicate Mobile Number also found in rows: [4303, 4330, 4439]</t>
        </r>
      </text>
    </comment>
    <comment ref="E4607" authorId="0" shapeId="0" xr:uid="{8BD5B8D5-FF1B-412F-AE72-AD8E95FA79FE}">
      <text>
        <r>
          <rPr>
            <sz val="10"/>
            <rFont val="Arial"/>
            <family val="2"/>
          </rPr>
          <t>Duplicate Mobile Number also found in rows: [4729, 4877, 5015, 5140]</t>
        </r>
      </text>
    </comment>
    <comment ref="E4608" authorId="0" shapeId="0" xr:uid="{AE33DF3F-E472-42CA-B6A5-C486053D0135}">
      <text>
        <r>
          <rPr>
            <sz val="10"/>
            <rFont val="Arial"/>
            <family val="2"/>
          </rPr>
          <t>Duplicate Mobile Number also found in rows: [4550, 4728, 4871, 5001, 5192, 5437]</t>
        </r>
      </text>
    </comment>
    <comment ref="E4609" authorId="0" shapeId="0" xr:uid="{18A39DB2-2B34-4D84-86B0-515A6118C203}">
      <text>
        <r>
          <rPr>
            <sz val="10"/>
            <rFont val="Arial"/>
            <family val="2"/>
          </rPr>
          <t>Duplicate Mobile Number also found in rows: [4456, 4554, 4758]</t>
        </r>
      </text>
    </comment>
    <comment ref="E4610" authorId="0" shapeId="0" xr:uid="{24B6D96B-3C9A-4378-9993-25A5F79D30CF}">
      <text>
        <r>
          <rPr>
            <sz val="10"/>
            <rFont val="Arial"/>
            <family val="2"/>
          </rPr>
          <t>Duplicate Mobile Number also found in rows: [4164, 4291, 4451, 5298, 5525, 5558]</t>
        </r>
      </text>
    </comment>
    <comment ref="E4612" authorId="0" shapeId="0" xr:uid="{44BE1B9D-8D15-4D5A-AC91-8494E188B4D7}">
      <text>
        <r>
          <rPr>
            <sz val="10"/>
            <rFont val="Arial"/>
            <family val="2"/>
          </rPr>
          <t>Duplicate Mobile Number also found in rows: [4652, 4768, 4831, 5031]</t>
        </r>
      </text>
    </comment>
    <comment ref="A4613" authorId="0" shapeId="0" xr:uid="{514FB872-2AE5-426B-B6E8-6CD376B08A4F}">
      <text>
        <r>
          <rPr>
            <sz val="10"/>
            <rFont val="Arial"/>
            <family val="2"/>
          </rPr>
          <t>Mobile/Email matches a DIFFERENT name in LMS/Main file: 'Kanhu Dash'. Kept original name -- please verify manually (may be a shared/parent number).</t>
        </r>
      </text>
    </comment>
    <comment ref="E4613" authorId="0" shapeId="0" xr:uid="{89312D51-CB56-49FB-9E96-110C4E74E230}">
      <text>
        <r>
          <rPr>
            <sz val="10"/>
            <rFont val="Arial"/>
            <family val="2"/>
          </rPr>
          <t>Duplicate Mobile Number also found in rows: [4684, 4792, 4982, 5036]</t>
        </r>
      </text>
    </comment>
    <comment ref="A4614" authorId="0" shapeId="0" xr:uid="{0027D386-ACE1-4187-91CA-83514F6F0650}">
      <text>
        <r>
          <rPr>
            <sz val="10"/>
            <rFont val="Arial"/>
            <family val="2"/>
          </rPr>
          <t>Mobile/Email matches a DIFFERENT name in LMS/Main file: 'Ashman Panda'. Kept original name -- please verify manually (may be a shared/parent number).</t>
        </r>
      </text>
    </comment>
    <comment ref="E4614" authorId="0" shapeId="0" xr:uid="{D8520E83-C296-40DA-BDAB-E2D90EFE6FBB}">
      <text>
        <r>
          <rPr>
            <sz val="10"/>
            <rFont val="Arial"/>
            <family val="2"/>
          </rPr>
          <t>Duplicate Mobile Number also found in rows: [4640, 4763, 4969, 5038]</t>
        </r>
      </text>
    </comment>
    <comment ref="E4615" authorId="0" shapeId="0" xr:uid="{5AD6E995-0EBA-449A-AB71-7B8E1C982240}">
      <text>
        <r>
          <rPr>
            <sz val="10"/>
            <rFont val="Arial"/>
            <family val="2"/>
          </rPr>
          <t>Duplicate Mobile Number also found in rows: [4661, 4773, 4926, 5050]</t>
        </r>
      </text>
    </comment>
    <comment ref="E4616" authorId="0" shapeId="0" xr:uid="{3D530F5C-527D-4ADF-9E33-64BDDA8CA46E}">
      <text>
        <r>
          <rPr>
            <sz val="10"/>
            <rFont val="Arial"/>
            <family val="2"/>
          </rPr>
          <t>Duplicate Mobile Number also found in rows: [4601, 4669, 4770, 4918]</t>
        </r>
      </text>
    </comment>
    <comment ref="E4617" authorId="0" shapeId="0" xr:uid="{651706FD-283C-4A34-94EA-2E58643B0A66}">
      <text>
        <r>
          <rPr>
            <sz val="10"/>
            <rFont val="Arial"/>
            <family val="2"/>
          </rPr>
          <t>Duplicate Mobile Number also found in rows: [4666, 4688]</t>
        </r>
      </text>
    </comment>
    <comment ref="E4618" authorId="0" shapeId="0" xr:uid="{428183F4-21A8-449B-BF88-3EE534BCF169}">
      <text>
        <r>
          <rPr>
            <sz val="10"/>
            <rFont val="Arial"/>
            <family val="2"/>
          </rPr>
          <t>Duplicate Mobile Number also found in rows: [4782, 4791, 4988, 5110]</t>
        </r>
      </text>
    </comment>
    <comment ref="E4619" authorId="0" shapeId="0" xr:uid="{58F2C063-8AA4-4BB4-8448-95D549E5EE95}">
      <text>
        <r>
          <rPr>
            <sz val="10"/>
            <rFont val="Arial"/>
            <family val="2"/>
          </rPr>
          <t>Duplicate Mobile Number also found in rows: [4665, 4766, 4925, 5048, 5108]</t>
        </r>
      </text>
    </comment>
    <comment ref="E4620" authorId="0" shapeId="0" xr:uid="{D13854CC-55AA-4BA7-A644-87372443D50A}">
      <text>
        <r>
          <rPr>
            <sz val="10"/>
            <rFont val="Arial"/>
            <family val="2"/>
          </rPr>
          <t>Duplicate Mobile Number also found in rows: [4223, 4255, 4353, 4462, 4765]</t>
        </r>
      </text>
    </comment>
    <comment ref="E4621" authorId="0" shapeId="0" xr:uid="{69D4430F-A081-4A9F-944A-7419F72EBC55}">
      <text>
        <r>
          <rPr>
            <sz val="10"/>
            <rFont val="Arial"/>
            <family val="2"/>
          </rPr>
          <t>Duplicate Mobile Number also found in rows: [4016, 4056, 4098, 4198, 4310, 4471]</t>
        </r>
      </text>
    </comment>
    <comment ref="E4622" authorId="0" shapeId="0" xr:uid="{F247B38C-EEDF-49B9-A9DB-25480BE34B3D}">
      <text>
        <r>
          <rPr>
            <sz val="10"/>
            <rFont val="Arial"/>
            <family val="2"/>
          </rPr>
          <t>Duplicate Mobile Number also found in rows: [3026, 3066, 3078, 3214, 3317, 3552, 3827]</t>
        </r>
      </text>
    </comment>
    <comment ref="A4623" authorId="0" shapeId="0" xr:uid="{1AE87D32-70E0-4CF9-A98F-4102D189F8BE}">
      <text>
        <r>
          <rPr>
            <sz val="10"/>
            <rFont val="Arial"/>
            <family val="2"/>
          </rPr>
          <t>Mobile/Email matches a DIFFERENT name in LMS/Main file: 'Bhagi Das'. Kept original name -- please verify manually (may be a shared/parent number).</t>
        </r>
      </text>
    </comment>
    <comment ref="E4623" authorId="0" shapeId="0" xr:uid="{B8FD6342-04B3-48EE-A898-25C93B7CFC54}">
      <text>
        <r>
          <rPr>
            <sz val="10"/>
            <rFont val="Arial"/>
            <family val="2"/>
          </rPr>
          <t>Duplicate Mobile Number also found in rows: [4486, 4532, 4807, 4931]</t>
        </r>
      </text>
    </comment>
    <comment ref="E4624" authorId="0" shapeId="0" xr:uid="{226B9767-4CF5-417D-B030-28FA3AFF002B}">
      <text>
        <r>
          <rPr>
            <sz val="10"/>
            <rFont val="Arial"/>
            <family val="2"/>
          </rPr>
          <t>Duplicate Mobile Number also found in rows: [4487, 4488, 4529, 4951, 5034, 5195]</t>
        </r>
      </text>
    </comment>
    <comment ref="A4625" authorId="0" shapeId="0" xr:uid="{3636F3ED-714F-49D4-96EE-3714EE76C383}">
      <text>
        <r>
          <rPr>
            <sz val="10"/>
            <rFont val="Arial"/>
            <family val="2"/>
          </rPr>
          <t>Mobile/Email matches a DIFFERENT name in LMS/Main file: 'Prangya Mahapatra'. Kept original name -- please verify manually (may be a shared/parent number).</t>
        </r>
      </text>
    </comment>
    <comment ref="E4625" authorId="0" shapeId="0" xr:uid="{59B0F1E0-A544-409C-B40E-ED8675CC9C6D}">
      <text>
        <r>
          <rPr>
            <sz val="10"/>
            <rFont val="Arial"/>
            <family val="2"/>
          </rPr>
          <t>Duplicate Mobile Number also found in rows: [4388, 4543, 4872]</t>
        </r>
      </text>
    </comment>
    <comment ref="E4626" authorId="0" shapeId="0" xr:uid="{606545AB-672F-4B27-9CFE-4E876DA4864E}">
      <text>
        <r>
          <rPr>
            <sz val="10"/>
            <rFont val="Arial"/>
            <family val="2"/>
          </rPr>
          <t>Duplicate Mobile Number also found in rows: [3835, 3889, 3925, 4174, 4324]</t>
        </r>
      </text>
    </comment>
    <comment ref="E4627" authorId="0" shapeId="0" xr:uid="{50E3B8EB-5477-4DB0-B453-5FA42D70E350}">
      <text>
        <r>
          <rPr>
            <sz val="10"/>
            <rFont val="Arial"/>
            <family val="2"/>
          </rPr>
          <t>Duplicate Mobile Number also found in rows: [4185, 4343, 4489]</t>
        </r>
      </text>
    </comment>
    <comment ref="E4628" authorId="0" shapeId="0" xr:uid="{A4BD7F87-9D75-4E5C-BF58-129ECD52F87E}">
      <text>
        <r>
          <rPr>
            <sz val="10"/>
            <rFont val="Arial"/>
            <family val="2"/>
          </rPr>
          <t>Duplicate Mobile Number also found in rows: [4479, 4497, 4500]</t>
        </r>
      </text>
    </comment>
    <comment ref="A4629" authorId="0" shapeId="0" xr:uid="{4A365804-9F98-402D-9853-786AC0C1F843}">
      <text>
        <r>
          <rPr>
            <sz val="10"/>
            <rFont val="Arial"/>
            <family val="2"/>
          </rPr>
          <t>Mobile/Email matches a DIFFERENT name in LMS/Main file: 'Soyanshu Samal'. Kept original name -- please verify manually (may be a shared/parent number).</t>
        </r>
      </text>
    </comment>
    <comment ref="E4629" authorId="0" shapeId="0" xr:uid="{2BCBEDA9-651B-482F-A605-2220919855CB}">
      <text>
        <r>
          <rPr>
            <sz val="10"/>
            <rFont val="Arial"/>
            <family val="2"/>
          </rPr>
          <t>Duplicate Mobile Number also found in rows: [4478, 4501, 4789, 4935, 5042, 5154]</t>
        </r>
      </text>
    </comment>
    <comment ref="E4630" authorId="0" shapeId="0" xr:uid="{8A49C878-96CF-492F-862F-A3CB8EC75EE6}">
      <text>
        <r>
          <rPr>
            <sz val="10"/>
            <rFont val="Arial"/>
            <family val="2"/>
          </rPr>
          <t>Duplicate Mobile Number also found in rows: [4160, 4270, 4408]</t>
        </r>
      </text>
    </comment>
    <comment ref="E4631" authorId="0" shapeId="0" xr:uid="{8CA101F8-F2E3-4CCE-BB85-B776895A432E}">
      <text>
        <r>
          <rPr>
            <sz val="10"/>
            <rFont val="Arial"/>
            <family val="2"/>
          </rPr>
          <t>Duplicate Mobile Number also found in rows: [4422, 4510, 4794, 5499]</t>
        </r>
      </text>
    </comment>
    <comment ref="A4632" authorId="0" shapeId="0" xr:uid="{244C1528-27BA-4778-9EF2-87EFBDC0D0B1}">
      <text>
        <r>
          <rPr>
            <sz val="10"/>
            <rFont val="Arial"/>
            <family val="2"/>
          </rPr>
          <t>Mobile/Email matches a DIFFERENT name in LMS/Main file: 'Ashman Panda'. Kept original name -- please verify manually (may be a shared/parent number).</t>
        </r>
      </text>
    </comment>
    <comment ref="E4632" authorId="0" shapeId="0" xr:uid="{7EA5A224-E32A-40E1-803F-795DADC29476}">
      <text>
        <r>
          <rPr>
            <sz val="10"/>
            <rFont val="Arial"/>
            <family val="2"/>
          </rPr>
          <t>Duplicate Mobile Number also found in rows: [4622, 4763, 4969, 5038]</t>
        </r>
      </text>
    </comment>
    <comment ref="E4633" authorId="0" shapeId="0" xr:uid="{8CA05CCF-DD9D-417E-8550-95B66D1E77BC}">
      <text>
        <r>
          <rPr>
            <sz val="10"/>
            <rFont val="Arial"/>
            <family val="2"/>
          </rPr>
          <t>Duplicate Mobile Number also found in rows: [2947, 2949, 3120, 3311]</t>
        </r>
      </text>
    </comment>
    <comment ref="E4634" authorId="0" shapeId="0" xr:uid="{EBABFA76-425D-4F74-B131-D1DA88C0D042}">
      <text>
        <r>
          <rPr>
            <sz val="10"/>
            <rFont val="Arial"/>
            <family val="2"/>
          </rPr>
          <t>Duplicate Mobile Number also found in rows: [4402, 4442, 4557, 5144]</t>
        </r>
      </text>
    </comment>
    <comment ref="A4635" authorId="0" shapeId="0" xr:uid="{206BA10E-16FE-4B90-A764-FA1E7DC5DC81}">
      <text>
        <r>
          <rPr>
            <sz val="10"/>
            <rFont val="Arial"/>
            <family val="2"/>
          </rPr>
          <t>Mobile/Email matches a DIFFERENT name in LMS/Main file: 'Sourav Sahu'. Kept original name -- please verify manually (may be a shared/parent number).</t>
        </r>
      </text>
    </comment>
    <comment ref="E4635" authorId="0" shapeId="0" xr:uid="{07B02C92-E344-4228-8E0A-1A8E934E05BB}">
      <text>
        <r>
          <rPr>
            <sz val="10"/>
            <rFont val="Arial"/>
            <family val="2"/>
          </rPr>
          <t>Duplicate Mobile Number also found in rows: [4587, 4596, 4747, 4920, 4924]</t>
        </r>
      </text>
    </comment>
    <comment ref="E4636" authorId="0" shapeId="0" xr:uid="{1CE0C95C-2E30-487C-9894-5C3FAB64ABFA}">
      <text>
        <r>
          <rPr>
            <sz val="10"/>
            <rFont val="Arial"/>
            <family val="2"/>
          </rPr>
          <t>Duplicate Mobile Number also found in rows: [4226, 4527]</t>
        </r>
      </text>
    </comment>
    <comment ref="E4637" authorId="0" shapeId="0" xr:uid="{78EB169B-00DA-4FE0-92A5-6C8DAFE156BB}">
      <text>
        <r>
          <rPr>
            <sz val="10"/>
            <rFont val="Arial"/>
            <family val="2"/>
          </rPr>
          <t>Duplicate Mobile Number also found in rows: [4375, 4379, 4380, 4516]</t>
        </r>
      </text>
    </comment>
    <comment ref="E4638" authorId="0" shapeId="0" xr:uid="{D4872745-A781-4E95-892A-0CA7D115FDB8}">
      <text>
        <r>
          <rPr>
            <sz val="10"/>
            <rFont val="Arial"/>
            <family val="2"/>
          </rPr>
          <t>Duplicate Mobile Number also found in rows: [4328, 4332, 4381, 4491, 4772, 5003]</t>
        </r>
      </text>
    </comment>
    <comment ref="E4639" authorId="0" shapeId="0" xr:uid="{672D50BB-8450-4EFF-A01A-9A6300ECB6A5}">
      <text>
        <r>
          <rPr>
            <sz val="10"/>
            <rFont val="Arial"/>
            <family val="2"/>
          </rPr>
          <t>Duplicate Mobile Number also found in rows: [4530, 4744, 4940, 5124, 5447, 5938]</t>
        </r>
      </text>
    </comment>
    <comment ref="E4640" authorId="0" shapeId="0" xr:uid="{D5C6E7CC-3234-4C6F-A479-725C6BF41FBA}">
      <text>
        <r>
          <rPr>
            <sz val="10"/>
            <rFont val="Arial"/>
            <family val="2"/>
          </rPr>
          <t>Duplicate Mobile Number also found in rows: [4653, 4771, 4955]</t>
        </r>
      </text>
    </comment>
    <comment ref="E4641" authorId="0" shapeId="0" xr:uid="{2D7A1AEB-84CE-471D-B4F1-5E71C66F0DEC}">
      <text>
        <r>
          <rPr>
            <sz val="10"/>
            <rFont val="Arial"/>
            <family val="2"/>
          </rPr>
          <t>Duplicate Mobile Number also found in rows: [4327, 4449, 4540, 4682, 4731, 4851, 5368]</t>
        </r>
      </text>
    </comment>
    <comment ref="E4642" authorId="0" shapeId="0" xr:uid="{BF567DAC-57FD-4BAF-9435-82D70FDE52D0}">
      <text>
        <r>
          <rPr>
            <sz val="10"/>
            <rFont val="Arial"/>
            <family val="2"/>
          </rPr>
          <t>Duplicate Mobile Number also found in rows: [4553, 4718, 4835, 4847, 4994, 5188, 5348, 5360]</t>
        </r>
      </text>
    </comment>
    <comment ref="E4643" authorId="0" shapeId="0" xr:uid="{FA1691FD-EEA7-40BC-B10F-9A84E402E94B}">
      <text>
        <r>
          <rPr>
            <sz val="10"/>
            <rFont val="Arial"/>
            <family val="2"/>
          </rPr>
          <t>Duplicate Mobile Number also found in rows: [4525, 5295, 5306, 5354]</t>
        </r>
      </text>
    </comment>
    <comment ref="E4644" authorId="0" shapeId="0" xr:uid="{3E1C05B8-5D3A-4ABA-A21E-2B1573C8E8DD}">
      <text>
        <r>
          <rPr>
            <sz val="10"/>
            <rFont val="Arial"/>
            <family val="2"/>
          </rPr>
          <t>Duplicate Mobile Number also found in rows: [4620, 4768, 4831, 5031]</t>
        </r>
      </text>
    </comment>
    <comment ref="E4645" authorId="0" shapeId="0" xr:uid="{3F85E9AC-7327-462E-84D8-5FF12250AC74}">
      <text>
        <r>
          <rPr>
            <sz val="10"/>
            <rFont val="Arial"/>
            <family val="2"/>
          </rPr>
          <t>Duplicate Mobile Number also found in rows: [4648, 4771, 4955]</t>
        </r>
      </text>
    </comment>
    <comment ref="E4646" authorId="0" shapeId="0" xr:uid="{A9A8DC11-2AFA-4E54-ACA4-3314B2FDBF5B}">
      <text>
        <r>
          <rPr>
            <sz val="10"/>
            <rFont val="Arial"/>
            <family val="2"/>
          </rPr>
          <t>Duplicate Mobile Number also found in rows: [4687, 4830]</t>
        </r>
      </text>
    </comment>
    <comment ref="A4647" authorId="0" shapeId="0" xr:uid="{33D32D8D-B0CE-4BBE-A36E-41DBA9F47D12}">
      <text>
        <r>
          <rPr>
            <sz val="10"/>
            <rFont val="Arial"/>
            <family val="2"/>
          </rPr>
          <t>Mobile/Email matches a DIFFERENT name in LMS/Main file: 'Sanket Basuri'. Kept original name -- please verify manually (may be a shared/parent number).</t>
        </r>
      </text>
    </comment>
    <comment ref="E4647" authorId="0" shapeId="0" xr:uid="{9748A526-B5BF-410E-934A-5E1D3EC77F08}">
      <text>
        <r>
          <rPr>
            <sz val="10"/>
            <rFont val="Arial"/>
            <family val="2"/>
          </rPr>
          <t>Duplicate Mobile Number also found in rows: [4681, 4836, 4893, 4929, 5172]</t>
        </r>
      </text>
    </comment>
    <comment ref="E4651" authorId="0" shapeId="0" xr:uid="{085E0AF2-D9B1-4108-AD25-256CD2289AE4}">
      <text>
        <r>
          <rPr>
            <sz val="10"/>
            <rFont val="Arial"/>
            <family val="2"/>
          </rPr>
          <t>Duplicate Mobile Number also found in rows: [4857]</t>
        </r>
      </text>
    </comment>
    <comment ref="E4653" authorId="0" shapeId="0" xr:uid="{E5869EE7-CD86-45DB-A203-1DE4046FB371}">
      <text>
        <r>
          <rPr>
            <sz val="10"/>
            <rFont val="Arial"/>
            <family val="2"/>
          </rPr>
          <t>Duplicate Mobile Number also found in rows: [4623, 4773, 4926, 5050]</t>
        </r>
      </text>
    </comment>
    <comment ref="E4654" authorId="0" shapeId="0" xr:uid="{020A965F-06D3-4DDA-987B-266EB56E8253}">
      <text>
        <r>
          <rPr>
            <sz val="10"/>
            <rFont val="Arial"/>
            <family val="2"/>
          </rPr>
          <t>Duplicate Mobile Number also found in rows: [3681, 3870, 5082, 5370]</t>
        </r>
      </text>
    </comment>
    <comment ref="E4655" authorId="0" shapeId="0" xr:uid="{AC00449F-868E-4BC7-ACA1-E8A513598D3B}">
      <text>
        <r>
          <rPr>
            <sz val="10"/>
            <rFont val="Arial"/>
            <family val="2"/>
          </rPr>
          <t>Duplicate Mobile Number also found in rows: [4386, 4528, 4821]</t>
        </r>
      </text>
    </comment>
    <comment ref="E4657" authorId="0" shapeId="0" xr:uid="{BC2F6B06-8219-4B5B-A598-1CAC69ED1A3E}">
      <text>
        <r>
          <rPr>
            <sz val="10"/>
            <rFont val="Arial"/>
            <family val="2"/>
          </rPr>
          <t>Duplicate Mobile Number also found in rows: [4627, 4766, 4925, 5048, 5108]</t>
        </r>
      </text>
    </comment>
    <comment ref="E4658" authorId="0" shapeId="0" xr:uid="{C4958E8E-FC3E-4174-AF52-3F4C1EDD942F}">
      <text>
        <r>
          <rPr>
            <sz val="10"/>
            <rFont val="Arial"/>
            <family val="2"/>
          </rPr>
          <t>Duplicate Mobile Number also found in rows: [4625, 4688]</t>
        </r>
      </text>
    </comment>
    <comment ref="E4660" authorId="0" shapeId="0" xr:uid="{8F5E1689-3DED-4983-AD55-E9FDC14B3DFF}">
      <text>
        <r>
          <rPr>
            <sz val="10"/>
            <rFont val="Arial"/>
            <family val="2"/>
          </rPr>
          <t>Duplicate Mobile Number also found in rows: [4592, 4600, 4769, 4917]</t>
        </r>
      </text>
    </comment>
    <comment ref="E4661" authorId="0" shapeId="0" xr:uid="{4C4156B1-AF83-4E3E-BD37-8267FAC78646}">
      <text>
        <r>
          <rPr>
            <sz val="10"/>
            <rFont val="Arial"/>
            <family val="2"/>
          </rPr>
          <t>Duplicate Mobile Number also found in rows: [4601, 4624, 4770, 4918]</t>
        </r>
      </text>
    </comment>
    <comment ref="A4662" authorId="0" shapeId="0" xr:uid="{0A9EF7CE-73FB-4B2C-8701-91006AE09B34}">
      <text>
        <r>
          <rPr>
            <sz val="10"/>
            <rFont val="Arial"/>
            <family val="2"/>
          </rPr>
          <t>Mobile/Email matches a DIFFERENT name in LMS/Main file: 'Jyoti Mangaraj'. Kept original name -- please verify manually (may be a shared/parent number).</t>
        </r>
      </text>
    </comment>
    <comment ref="E4662" authorId="0" shapeId="0" xr:uid="{FF5E6891-5203-4B23-A72E-CE720847C884}">
      <text>
        <r>
          <rPr>
            <sz val="10"/>
            <rFont val="Arial"/>
            <family val="2"/>
          </rPr>
          <t>Duplicate Mobile Number also found in rows: [4732, 4736, 5184, 5358, 5359, 5390]</t>
        </r>
      </text>
    </comment>
    <comment ref="A4663" authorId="0" shapeId="0" xr:uid="{FFF60C26-A9B2-4E7C-8786-F1009132431B}">
      <text>
        <r>
          <rPr>
            <sz val="10"/>
            <rFont val="Arial"/>
            <family val="2"/>
          </rPr>
          <t>Mobile/Email matches a DIFFERENT name in LMS/Main file: 'Shiva Shankar'. Kept original name -- please verify manually (may be a shared/parent number).</t>
        </r>
      </text>
    </comment>
    <comment ref="E4663" authorId="0" shapeId="0" xr:uid="{D913452B-2477-4ECB-B9E8-DDAD7B0C8FB2}">
      <text>
        <r>
          <rPr>
            <sz val="10"/>
            <rFont val="Arial"/>
            <family val="2"/>
          </rPr>
          <t>Duplicate Mobile Number also found in rows: [4673]</t>
        </r>
      </text>
    </comment>
    <comment ref="E4664" authorId="0" shapeId="0" xr:uid="{3EAB396F-9B2E-4816-8035-911F0715C08B}">
      <text>
        <r>
          <rPr>
            <sz val="10"/>
            <rFont val="Arial"/>
            <family val="2"/>
          </rPr>
          <t>Duplicate Mobile Number also found in rows: [4720, 4898, 5002, 5123, 5608]</t>
        </r>
      </text>
    </comment>
    <comment ref="A4665" authorId="0" shapeId="0" xr:uid="{F3084A94-D859-49BE-A54A-035F49060C81}">
      <text>
        <r>
          <rPr>
            <sz val="10"/>
            <rFont val="Arial"/>
            <family val="2"/>
          </rPr>
          <t>Mobile/Email matches a DIFFERENT name in LMS/Main file: 'Shiva Shankar'. Kept original name -- please verify manually (may be a shared/parent number).</t>
        </r>
      </text>
    </comment>
    <comment ref="E4665" authorId="0" shapeId="0" xr:uid="{EC1040CA-C1EF-4235-B8C3-9BF243A83ED8}">
      <text>
        <r>
          <rPr>
            <sz val="10"/>
            <rFont val="Arial"/>
            <family val="2"/>
          </rPr>
          <t>Duplicate Mobile Number also found in rows: [4671]</t>
        </r>
      </text>
    </comment>
    <comment ref="E4666" authorId="0" shapeId="0" xr:uid="{617A280A-D6C6-4C92-A902-F04B00ACEABC}">
      <text>
        <r>
          <rPr>
            <sz val="10"/>
            <rFont val="Arial"/>
            <family val="2"/>
          </rPr>
          <t>Duplicate Mobile Number also found in rows: [4504, 4522, 4806, 5249]</t>
        </r>
      </text>
    </comment>
    <comment ref="A4667" authorId="0" shapeId="0" xr:uid="{FA91805D-5CFD-45CC-B88C-C4337F085CF8}">
      <text>
        <r>
          <rPr>
            <sz val="10"/>
            <rFont val="Arial"/>
            <family val="2"/>
          </rPr>
          <t>Mobile/Email matches a DIFFERENT name in LMS/Main file: 'Subir Behera'. Kept original name -- please verify manually (may be a shared/parent number).</t>
        </r>
      </text>
    </comment>
    <comment ref="E4667" authorId="0" shapeId="0" xr:uid="{BCA232CC-22E1-4598-9B20-292916D17E64}">
      <text>
        <r>
          <rPr>
            <sz val="10"/>
            <rFont val="Arial"/>
            <family val="2"/>
          </rPr>
          <t>Duplicate Mobile Number also found in rows: [4228, 4273, 4413, 4521, 4810, 4966, 5067]</t>
        </r>
      </text>
    </comment>
    <comment ref="E4668" authorId="0" shapeId="0" xr:uid="{7523D7B5-D43C-4014-9717-442E8183EB98}">
      <text>
        <r>
          <rPr>
            <sz val="10"/>
            <rFont val="Arial"/>
            <family val="2"/>
          </rPr>
          <t>Duplicate Mobile Number also found in rows: [4459, 4517, 4700, 4819, 5008, 5243]</t>
        </r>
      </text>
    </comment>
    <comment ref="E4669" authorId="0" shapeId="0" xr:uid="{C95A2176-3D23-4D49-BC95-C700F96AB4D6}">
      <text>
        <r>
          <rPr>
            <sz val="10"/>
            <rFont val="Arial"/>
            <family val="2"/>
          </rPr>
          <t>Duplicate Mobile Number also found in rows: [4524, 4800, 4934, 5053, 5177]</t>
        </r>
      </text>
    </comment>
    <comment ref="E4670" authorId="0" shapeId="0" xr:uid="{0554E981-03FD-4419-8AF0-D29B8697D418}">
      <text>
        <r>
          <rPr>
            <sz val="10"/>
            <rFont val="Arial"/>
            <family val="2"/>
          </rPr>
          <t>Duplicate Mobile Number also found in rows: [4374, 4535, 4870, 5125, 5350]</t>
        </r>
      </text>
    </comment>
    <comment ref="A4671" authorId="0" shapeId="0" xr:uid="{1F1F1244-D357-4652-B90B-C1D7018B2A25}">
      <text>
        <r>
          <rPr>
            <sz val="10"/>
            <rFont val="Arial"/>
            <family val="2"/>
          </rPr>
          <t>Mobile/Email matches a DIFFERENT name in LMS/Main file: 'Asmin Kumar'. Kept original name -- please verify manually (may be a shared/parent number).</t>
        </r>
      </text>
    </comment>
    <comment ref="E4671" authorId="0" shapeId="0" xr:uid="{F5745C7E-0385-44E5-8B16-E4F3ECDEDBDD}">
      <text>
        <r>
          <rPr>
            <sz val="10"/>
            <rFont val="Arial"/>
            <family val="2"/>
          </rPr>
          <t>Duplicate Mobile Number also found in rows: [4101, 4199, 4900]</t>
        </r>
      </text>
    </comment>
    <comment ref="E4672" authorId="0" shapeId="0" xr:uid="{B1385B1C-90AD-4F2D-879C-4CFD74B14E11}">
      <text>
        <r>
          <rPr>
            <sz val="10"/>
            <rFont val="Arial"/>
            <family val="2"/>
          </rPr>
          <t>Duplicate Mobile Number also found in rows: [4145, 4359, 4421, 4436, 5111]</t>
        </r>
      </text>
    </comment>
    <comment ref="A4673" authorId="0" shapeId="0" xr:uid="{DA689272-C442-4A4C-9063-99452D46B8AA}">
      <text>
        <r>
          <rPr>
            <sz val="10"/>
            <rFont val="Arial"/>
            <family val="2"/>
          </rPr>
          <t>Mobile/Email matches a DIFFERENT name in LMS/Main file: 'Sanket Basuri'. Kept original name -- please verify manually (may be a shared/parent number).</t>
        </r>
      </text>
    </comment>
    <comment ref="E4673" authorId="0" shapeId="0" xr:uid="{93FD5E4A-6F73-4D7D-83CB-82D7BB8A479A}">
      <text>
        <r>
          <rPr>
            <sz val="10"/>
            <rFont val="Arial"/>
            <family val="2"/>
          </rPr>
          <t>Duplicate Mobile Number also found in rows: [4655, 4836, 4893, 4929, 5172]</t>
        </r>
      </text>
    </comment>
    <comment ref="E4674" authorId="0" shapeId="0" xr:uid="{1D87A4F1-AF1D-4339-AA08-3AAA8EBEF4D0}">
      <text>
        <r>
          <rPr>
            <sz val="10"/>
            <rFont val="Arial"/>
            <family val="2"/>
          </rPr>
          <t>Duplicate Mobile Number also found in rows: [4327, 4449, 4540, 4649, 4731, 4851, 5368]</t>
        </r>
      </text>
    </comment>
    <comment ref="E4675" authorId="0" shapeId="0" xr:uid="{BCA016FC-BD04-405D-ACFF-46A986CC6939}">
      <text>
        <r>
          <rPr>
            <sz val="10"/>
            <rFont val="Arial"/>
            <family val="2"/>
          </rPr>
          <t>Duplicate Mobile Number also found in rows: [4602]</t>
        </r>
      </text>
    </comment>
    <comment ref="A4676" authorId="0" shapeId="0" xr:uid="{4D454287-7519-42B9-AE45-4DD47EA6E4CF}">
      <text>
        <r>
          <rPr>
            <sz val="10"/>
            <rFont val="Arial"/>
            <family val="2"/>
          </rPr>
          <t>Mobile/Email matches a DIFFERENT name in LMS/Main file: 'Kanhu Dash'. Kept original name -- please verify manually (may be a shared/parent number).</t>
        </r>
      </text>
    </comment>
    <comment ref="E4676" authorId="0" shapeId="0" xr:uid="{A7568B1B-0A6C-4A0C-AF75-5602A3B444F5}">
      <text>
        <r>
          <rPr>
            <sz val="10"/>
            <rFont val="Arial"/>
            <family val="2"/>
          </rPr>
          <t>Duplicate Mobile Number also found in rows: [4621, 4792, 4982, 5036]</t>
        </r>
      </text>
    </comment>
    <comment ref="E4677" authorId="0" shapeId="0" xr:uid="{5046243B-F848-4CF5-BBA1-E721F4D34818}">
      <text>
        <r>
          <rPr>
            <sz val="10"/>
            <rFont val="Arial"/>
            <family val="2"/>
          </rPr>
          <t>Duplicate Mobile Number also found in rows: [4867, 4888, 5037, 5183]</t>
        </r>
      </text>
    </comment>
    <comment ref="E4678" authorId="0" shapeId="0" xr:uid="{FAF8ACAF-8DE3-464F-BF39-1F6C10BFF865}">
      <text>
        <r>
          <rPr>
            <sz val="10"/>
            <rFont val="Arial"/>
            <family val="2"/>
          </rPr>
          <t>Duplicate Mobile Number also found in rows: [4706]</t>
        </r>
      </text>
    </comment>
    <comment ref="E4679" authorId="0" shapeId="0" xr:uid="{3D7A5516-42F0-437D-A85A-096A5FE5A7FC}">
      <text>
        <r>
          <rPr>
            <sz val="10"/>
            <rFont val="Arial"/>
            <family val="2"/>
          </rPr>
          <t>Duplicate Mobile Number also found in rows: [4654, 4830]</t>
        </r>
      </text>
    </comment>
    <comment ref="E4680" authorId="0" shapeId="0" xr:uid="{E61713D9-C099-44DC-8262-A99AFC4A5626}">
      <text>
        <r>
          <rPr>
            <sz val="10"/>
            <rFont val="Arial"/>
            <family val="2"/>
          </rPr>
          <t>Duplicate Mobile Number also found in rows: [4625, 4666]</t>
        </r>
      </text>
    </comment>
    <comment ref="E4681" authorId="0" shapeId="0" xr:uid="{645EA22E-B8AD-4F88-AE7E-9C38694BC4B2}">
      <text>
        <r>
          <rPr>
            <sz val="10"/>
            <rFont val="Arial"/>
            <family val="2"/>
          </rPr>
          <t>Duplicate Mobile Number also found in rows: [4717, 4833, 4978, 5106]</t>
        </r>
      </text>
    </comment>
    <comment ref="E4682" authorId="0" shapeId="0" xr:uid="{1F7591DF-92DA-47DD-A26E-B00F39DF3B82}">
      <text>
        <r>
          <rPr>
            <sz val="10"/>
            <rFont val="Arial"/>
            <family val="2"/>
          </rPr>
          <t>Duplicate Mobile Number also found in rows: [4727, 4853, 4983]</t>
        </r>
      </text>
    </comment>
    <comment ref="E4683" authorId="0" shapeId="0" xr:uid="{B282E298-DF8F-44B8-8AAE-0C927333E01F}">
      <text>
        <r>
          <rPr>
            <sz val="10"/>
            <rFont val="Arial"/>
            <family val="2"/>
          </rPr>
          <t>Duplicate Mobile Number also found in rows: [4708]</t>
        </r>
      </text>
    </comment>
    <comment ref="E4684" authorId="0" shapeId="0" xr:uid="{028A15D0-C6BA-492F-BEF7-38A6493815C9}">
      <text>
        <r>
          <rPr>
            <sz val="10"/>
            <rFont val="Arial"/>
            <family val="2"/>
          </rPr>
          <t>Duplicate Mobile Number also found in rows: [4724, 4878, 5006, 5112]</t>
        </r>
      </text>
    </comment>
    <comment ref="E4685" authorId="0" shapeId="0" xr:uid="{5A02B1D1-57A6-437C-A549-1748B2DAB868}">
      <text>
        <r>
          <rPr>
            <sz val="10"/>
            <rFont val="Arial"/>
            <family val="2"/>
          </rPr>
          <t>Duplicate Mobile Number also found in rows: [4739, 4975, 5292]</t>
        </r>
      </text>
    </comment>
    <comment ref="E4686" authorId="0" shapeId="0" xr:uid="{BB4FF728-FFEC-4434-B623-C0F8A3B45DC4}">
      <text>
        <r>
          <rPr>
            <sz val="10"/>
            <rFont val="Arial"/>
            <family val="2"/>
          </rPr>
          <t>Duplicate Mobile Number also found in rows: [4710]</t>
        </r>
      </text>
    </comment>
    <comment ref="E4687" authorId="0" shapeId="0" xr:uid="{718F1EA2-6846-4DBB-BDA7-3245E411CF0C}">
      <text>
        <r>
          <rPr>
            <sz val="10"/>
            <rFont val="Arial"/>
            <family val="2"/>
          </rPr>
          <t>Duplicate Mobile Number also found in rows: [4315, 4352, 4499, 4721, 4932]</t>
        </r>
      </text>
    </comment>
    <comment ref="E4688" authorId="0" shapeId="0" xr:uid="{7C5B747F-4A01-4987-B379-014C2959DDA2}">
      <text>
        <r>
          <rPr>
            <sz val="10"/>
            <rFont val="Arial"/>
            <family val="2"/>
          </rPr>
          <t>Duplicate Mobile Number also found in rows: [4411, 4534, 4703, 4822, 4948, 5079]</t>
        </r>
      </text>
    </comment>
    <comment ref="E4689" authorId="0" shapeId="0" xr:uid="{C0C76FAC-A745-450C-8F13-5C176EE404FB}">
      <text>
        <r>
          <rPr>
            <sz val="10"/>
            <rFont val="Arial"/>
            <family val="2"/>
          </rPr>
          <t>Duplicate Mobile Number also found in rows: [5216]</t>
        </r>
      </text>
    </comment>
    <comment ref="A4690" authorId="0" shapeId="0" xr:uid="{E55B5318-B558-4519-8D34-395619F2AB4F}">
      <text>
        <r>
          <rPr>
            <sz val="10"/>
            <rFont val="Arial"/>
            <family val="2"/>
          </rPr>
          <t>Mobile/Email matches a DIFFERENT name in LMS/Main file: 'Pritam Behera'. Kept original name -- please verify manually (may be a shared/parent number).</t>
        </r>
      </text>
    </comment>
    <comment ref="E4690" authorId="0" shapeId="0" xr:uid="{31450D5C-C94D-450E-9789-91F6F87DA853}">
      <text>
        <r>
          <rPr>
            <sz val="10"/>
            <rFont val="Arial"/>
            <family val="2"/>
          </rPr>
          <t>Duplicate Mobile Number also found in rows: [4802, 5107, 6107]</t>
        </r>
      </text>
    </comment>
    <comment ref="E4692" authorId="0" shapeId="0" xr:uid="{2351B339-F47F-4DC7-9C18-FF31FB68B84D}">
      <text>
        <r>
          <rPr>
            <sz val="10"/>
            <rFont val="Arial"/>
            <family val="2"/>
          </rPr>
          <t>Duplicate Mobile Number also found in rows: [4459, 4517, 4676, 4819, 5008, 5243]</t>
        </r>
      </text>
    </comment>
    <comment ref="A4694" authorId="0" shapeId="0" xr:uid="{B9FE970B-4D0A-4221-ABA3-82D237E4E462}">
      <text>
        <r>
          <rPr>
            <sz val="10"/>
            <rFont val="Arial"/>
            <family val="2"/>
          </rPr>
          <t>Mobile/Email matches a DIFFERENT name in LMS/Main file: 'Shubham Rai Rai'. Kept original name -- please verify manually (may be a shared/parent number).</t>
        </r>
      </text>
    </comment>
    <comment ref="E4694" authorId="0" shapeId="0" xr:uid="{8C9F3B55-E40A-4CE1-94A0-09FE584EEB15}">
      <text>
        <r>
          <rPr>
            <sz val="10"/>
            <rFont val="Arial"/>
            <family val="2"/>
          </rPr>
          <t>Duplicate Mobile Number also found in rows: [2723, 2961]</t>
        </r>
      </text>
    </comment>
    <comment ref="E4695" authorId="0" shapeId="0" xr:uid="{6ECC07B6-80ED-403E-AF86-520BFBE0813C}">
      <text>
        <r>
          <rPr>
            <sz val="10"/>
            <rFont val="Arial"/>
            <family val="2"/>
          </rPr>
          <t>Duplicate Mobile Number also found in rows: [4411, 4534, 4696, 4822, 4948, 5079]</t>
        </r>
      </text>
    </comment>
    <comment ref="A4696" authorId="0" shapeId="0" xr:uid="{A55C0CD0-BADD-4287-BA27-DB7DCF9E4356}">
      <text>
        <r>
          <rPr>
            <sz val="10"/>
            <rFont val="Arial"/>
            <family val="2"/>
          </rPr>
          <t>Mobile/Email matches a DIFFERENT name in LMS/Main file: 'Om Behera'. Kept original name -- please verify manually (may be a shared/parent number).</t>
        </r>
      </text>
    </comment>
    <comment ref="E4696" authorId="0" shapeId="0" xr:uid="{8FE8E01A-159B-452E-ADA1-A40562C73AEA}">
      <text>
        <r>
          <rPr>
            <sz val="10"/>
            <rFont val="Arial"/>
            <family val="2"/>
          </rPr>
          <t>Duplicate Mobile Number also found in rows: [4507]</t>
        </r>
      </text>
    </comment>
    <comment ref="E4697" authorId="0" shapeId="0" xr:uid="{D682A491-5AC9-4803-AB80-805D83A5B49B}">
      <text>
        <r>
          <rPr>
            <sz val="10"/>
            <rFont val="Arial"/>
            <family val="2"/>
          </rPr>
          <t>Duplicate Mobile Number also found in rows: [4544, 4566, 4850, 4989, 5116, 5236]</t>
        </r>
      </text>
    </comment>
    <comment ref="E4698" authorId="0" shapeId="0" xr:uid="{FA2A98E8-C2F7-4D5A-9E04-B87315E19E46}">
      <text>
        <r>
          <rPr>
            <sz val="10"/>
            <rFont val="Arial"/>
            <family val="2"/>
          </rPr>
          <t>Duplicate Mobile Number also found in rows: [4686]</t>
        </r>
      </text>
    </comment>
    <comment ref="E4699" authorId="0" shapeId="0" xr:uid="{E1D8EC36-DD03-488D-B6C0-0071BF83D9E8}">
      <text>
        <r>
          <rPr>
            <sz val="10"/>
            <rFont val="Arial"/>
            <family val="2"/>
          </rPr>
          <t>Duplicate Mobile Number also found in rows: [4401, 4417, 4562, 4861, 4863, 4866]</t>
        </r>
      </text>
    </comment>
    <comment ref="E4700" authorId="0" shapeId="0" xr:uid="{68716F53-3F3F-4D50-83EB-552FA9A3687C}">
      <text>
        <r>
          <rPr>
            <sz val="10"/>
            <rFont val="Arial"/>
            <family val="2"/>
          </rPr>
          <t>Duplicate Mobile Number also found in rows: [4691]</t>
        </r>
      </text>
    </comment>
    <comment ref="E4701" authorId="0" shapeId="0" xr:uid="{FDBF35F2-EB63-4840-817A-032513C83779}">
      <text>
        <r>
          <rPr>
            <sz val="10"/>
            <rFont val="Arial"/>
            <family val="2"/>
          </rPr>
          <t>Duplicate Mobile Number also found in rows: [4580, 4715, 4848, 4977]</t>
        </r>
      </text>
    </comment>
    <comment ref="E4702" authorId="0" shapeId="0" xr:uid="{CF60B6F5-7043-437A-8FF2-0C640293F1F4}">
      <text>
        <r>
          <rPr>
            <sz val="10"/>
            <rFont val="Arial"/>
            <family val="2"/>
          </rPr>
          <t>Duplicate Mobile Number also found in rows: [4694]</t>
        </r>
      </text>
    </comment>
    <comment ref="E4703" authorId="0" shapeId="0" xr:uid="{94C9EC4B-18C9-4B74-BB82-23EDDD6C7E64}">
      <text>
        <r>
          <rPr>
            <sz val="10"/>
            <rFont val="Arial"/>
            <family val="2"/>
          </rPr>
          <t>Duplicate Mobile Number also found in rows: [4545, 4569, 4834, 4968, 4979]</t>
        </r>
      </text>
    </comment>
    <comment ref="E4704" authorId="0" shapeId="0" xr:uid="{0165A590-4948-424B-AAFD-911B6AFB66B9}">
      <text>
        <r>
          <rPr>
            <sz val="10"/>
            <rFont val="Arial"/>
            <family val="2"/>
          </rPr>
          <t>Duplicate Mobile Number also found in rows: [4378, 4399, 4440, 4584, 4597, 4748, 4881, 4904]</t>
        </r>
      </text>
    </comment>
    <comment ref="A4705" authorId="0" shapeId="0" xr:uid="{C96C1016-C6DE-4B0B-9F55-81D57757C37E}">
      <text>
        <r>
          <rPr>
            <sz val="10"/>
            <rFont val="Arial"/>
            <family val="2"/>
          </rPr>
          <t>Mobile/Email matches a DIFFERENT name in LMS/Main file: 'Vathuluru Prathap'. Kept original name -- please verify manually (may be a shared/parent number).</t>
        </r>
      </text>
    </comment>
    <comment ref="E4705" authorId="0" shapeId="0" xr:uid="{8668CD13-D591-4627-90B7-437A0D95EAB5}">
      <text>
        <r>
          <rPr>
            <sz val="10"/>
            <rFont val="Arial"/>
            <family val="2"/>
          </rPr>
          <t>Duplicate Mobile Number also found in rows: [4485, 4542, 4856]</t>
        </r>
      </text>
    </comment>
    <comment ref="A4706" authorId="0" shapeId="0" xr:uid="{79C67BF3-7079-42C0-8759-1B4C8732E808}">
      <text>
        <r>
          <rPr>
            <sz val="10"/>
            <rFont val="Arial"/>
            <family val="2"/>
          </rPr>
          <t>Mobile/Email matches a DIFFERENT name in LMS/Main file: 'Shubham Patil'. Kept original name -- please verify manually (may be a shared/parent number).</t>
        </r>
      </text>
    </comment>
    <comment ref="E4706" authorId="0" shapeId="0" xr:uid="{F595F2A5-E1E0-4874-8F34-0687C1BBAFE9}">
      <text>
        <r>
          <rPr>
            <sz val="10"/>
            <rFont val="Arial"/>
            <family val="2"/>
          </rPr>
          <t>Duplicate Mobile Number also found in rows: [4231, 4322, 4447, 4995]</t>
        </r>
      </text>
    </comment>
    <comment ref="E4707" authorId="0" shapeId="0" xr:uid="{24682DDE-2284-4199-84DC-C40191A1B86F}">
      <text>
        <r>
          <rPr>
            <sz val="10"/>
            <rFont val="Arial"/>
            <family val="2"/>
          </rPr>
          <t>Duplicate Mobile Number also found in rows: [4580, 4709, 4848, 4977]</t>
        </r>
      </text>
    </comment>
    <comment ref="A4708" authorId="0" shapeId="0" xr:uid="{E4E3FC45-3D8C-4A1A-8137-DC0897071554}">
      <text>
        <r>
          <rPr>
            <sz val="10"/>
            <rFont val="Arial"/>
            <family val="2"/>
          </rPr>
          <t>Mobile/Email matches a DIFFERENT name in LMS/Main file: 'Shruti Mohanty'. Kept original name -- please verify manually (may be a shared/parent number).</t>
        </r>
      </text>
    </comment>
    <comment ref="E4708" authorId="0" shapeId="0" xr:uid="{A8EF5490-7EF7-45D8-B328-6376AC8065D8}">
      <text>
        <r>
          <rPr>
            <sz val="10"/>
            <rFont val="Arial"/>
            <family val="2"/>
          </rPr>
          <t>Duplicate Mobile Number also found in rows: [4897, 5200, 5327, 5642]</t>
        </r>
      </text>
    </comment>
    <comment ref="E4709" authorId="0" shapeId="0" xr:uid="{8CF0F196-AC3F-4CC6-9F93-499414071CD6}">
      <text>
        <r>
          <rPr>
            <sz val="10"/>
            <rFont val="Arial"/>
            <family val="2"/>
          </rPr>
          <t>Duplicate Mobile Number also found in rows: [4689, 4833, 4978, 5106]</t>
        </r>
      </text>
    </comment>
    <comment ref="E4710" authorId="0" shapeId="0" xr:uid="{4D4877C4-855A-456A-9C20-1DC91C40668B}">
      <text>
        <r>
          <rPr>
            <sz val="10"/>
            <rFont val="Arial"/>
            <family val="2"/>
          </rPr>
          <t>Duplicate Mobile Number also found in rows: [4553, 4650, 4835, 4847, 4994, 5188, 5348, 5360]</t>
        </r>
      </text>
    </comment>
    <comment ref="E4711" authorId="0" shapeId="0" xr:uid="{002CFD34-A7D2-459C-915D-DB867D8F535C}">
      <text>
        <r>
          <rPr>
            <sz val="10"/>
            <rFont val="Arial"/>
            <family val="2"/>
          </rPr>
          <t>Duplicate Mobile Number also found in rows: [4552, 4560, 4869, 4908, 4993, 5118]</t>
        </r>
      </text>
    </comment>
    <comment ref="E4712" authorId="0" shapeId="0" xr:uid="{1AF63F22-33C8-48CE-AFD6-89787CCD2734}">
      <text>
        <r>
          <rPr>
            <sz val="10"/>
            <rFont val="Arial"/>
            <family val="2"/>
          </rPr>
          <t>Duplicate Mobile Number also found in rows: [4672, 4898, 5002, 5123, 5608]</t>
        </r>
      </text>
    </comment>
    <comment ref="E4713" authorId="0" shapeId="0" xr:uid="{AD34F1B1-1278-4094-9911-73A576B26694}">
      <text>
        <r>
          <rPr>
            <sz val="10"/>
            <rFont val="Arial"/>
            <family val="2"/>
          </rPr>
          <t>Duplicate Mobile Number also found in rows: [4315, 4352, 4499, 4695, 4932]</t>
        </r>
      </text>
    </comment>
    <comment ref="E4714" authorId="0" shapeId="0" xr:uid="{58EBB99D-88B9-4987-8F7F-50BF56B341B7}">
      <text>
        <r>
          <rPr>
            <sz val="10"/>
            <rFont val="Arial"/>
            <family val="2"/>
          </rPr>
          <t>Duplicate Mobile Number also found in rows: [4589, 4730, 4746]</t>
        </r>
      </text>
    </comment>
    <comment ref="E4715" authorId="0" shapeId="0" xr:uid="{22C1FA14-AFEE-43C2-BA85-775AB98C406B}">
      <text>
        <r>
          <rPr>
            <sz val="10"/>
            <rFont val="Arial"/>
            <family val="2"/>
          </rPr>
          <t>Duplicate Mobile Number also found in rows: [4400, 4444, 4581, 4916, 5004, 5005]</t>
        </r>
      </text>
    </comment>
    <comment ref="E4716" authorId="0" shapeId="0" xr:uid="{2F65F1B9-9AC5-407D-991A-19390E0E8139}">
      <text>
        <r>
          <rPr>
            <sz val="10"/>
            <rFont val="Arial"/>
            <family val="2"/>
          </rPr>
          <t>Duplicate Mobile Number also found in rows: [4692, 4878, 5006, 5112]</t>
        </r>
      </text>
    </comment>
    <comment ref="A4717" authorId="0" shapeId="0" xr:uid="{25FD9238-319F-479C-81E6-47F58C66BABC}">
      <text>
        <r>
          <rPr>
            <sz val="10"/>
            <rFont val="Arial"/>
            <family val="2"/>
          </rPr>
          <t>Mobile/Email matches a DIFFERENT name in LMS/Main file: 'Pradeep Dalei'. Kept original name -- please verify manually (may be a shared/parent number).</t>
        </r>
      </text>
    </comment>
    <comment ref="E4717" authorId="0" shapeId="0" xr:uid="{AC30D4C2-6277-472E-ADA0-C048FC56D7D3}">
      <text>
        <r>
          <rPr>
            <sz val="10"/>
            <rFont val="Arial"/>
            <family val="2"/>
          </rPr>
          <t>Duplicate Mobile Number also found in rows: [3842, 4156, 4284]</t>
        </r>
      </text>
    </comment>
    <comment ref="E4718" authorId="0" shapeId="0" xr:uid="{C4696B29-F3E7-4B4D-AC00-CCFF558E23A4}">
      <text>
        <r>
          <rPr>
            <sz val="10"/>
            <rFont val="Arial"/>
            <family val="2"/>
          </rPr>
          <t>Duplicate Mobile Number also found in rows: [4229, 4432, 4591, 4876, 5044, 5132]</t>
        </r>
      </text>
    </comment>
    <comment ref="E4719" authorId="0" shapeId="0" xr:uid="{9E8B4CE0-4EC1-4625-8E2C-00D0DAFA09EE}">
      <text>
        <r>
          <rPr>
            <sz val="10"/>
            <rFont val="Arial"/>
            <family val="2"/>
          </rPr>
          <t>Duplicate Mobile Number also found in rows: [4690, 4853, 4983]</t>
        </r>
      </text>
    </comment>
    <comment ref="E4720" authorId="0" shapeId="0" xr:uid="{F37CBCE7-3178-4C9A-B240-50F08B95CEA0}">
      <text>
        <r>
          <rPr>
            <sz val="10"/>
            <rFont val="Arial"/>
            <family val="2"/>
          </rPr>
          <t>Duplicate Mobile Number also found in rows: [4550, 4616, 4871, 5001, 5192, 5437]</t>
        </r>
      </text>
    </comment>
    <comment ref="E4721" authorId="0" shapeId="0" xr:uid="{9478F55E-A904-4C4B-8324-EEBAD3DC7E73}">
      <text>
        <r>
          <rPr>
            <sz val="10"/>
            <rFont val="Arial"/>
            <family val="2"/>
          </rPr>
          <t>Duplicate Mobile Number also found in rows: [4615, 4877, 5015, 5140]</t>
        </r>
      </text>
    </comment>
    <comment ref="E4722" authorId="0" shapeId="0" xr:uid="{D7E6AA44-EF4F-45FF-92BD-1CEC95BBE5E8}">
      <text>
        <r>
          <rPr>
            <sz val="10"/>
            <rFont val="Arial"/>
            <family val="2"/>
          </rPr>
          <t>Duplicate Mobile Number also found in rows: [4589, 4722, 4746]</t>
        </r>
      </text>
    </comment>
    <comment ref="E4723" authorId="0" shapeId="0" xr:uid="{05F69E20-8952-4814-9E13-435CCABE73A2}">
      <text>
        <r>
          <rPr>
            <sz val="10"/>
            <rFont val="Arial"/>
            <family val="2"/>
          </rPr>
          <t>Duplicate Mobile Number also found in rows: [4327, 4449, 4540, 4649, 4682, 4851, 5368]</t>
        </r>
      </text>
    </comment>
    <comment ref="A4724" authorId="0" shapeId="0" xr:uid="{3FC639C5-83E8-45CF-9A31-A51B696ADF49}">
      <text>
        <r>
          <rPr>
            <sz val="10"/>
            <rFont val="Arial"/>
            <family val="2"/>
          </rPr>
          <t>Mobile/Email matches a DIFFERENT name in LMS/Main file: 'Jyoti Mangaraj'. Kept original name -- please verify manually (may be a shared/parent number).</t>
        </r>
      </text>
    </comment>
    <comment ref="E4724" authorId="0" shapeId="0" xr:uid="{39C17AD6-4F74-4604-9F30-090E140222F2}">
      <text>
        <r>
          <rPr>
            <sz val="10"/>
            <rFont val="Arial"/>
            <family val="2"/>
          </rPr>
          <t>Duplicate Mobile Number also found in rows: [4670, 4736, 5184, 5358, 5359, 5390]</t>
        </r>
      </text>
    </comment>
    <comment ref="A4725" authorId="0" shapeId="0" xr:uid="{E42CA8CA-30B7-446B-A949-7FBAFC72CB96}">
      <text>
        <r>
          <rPr>
            <sz val="10"/>
            <rFont val="Arial"/>
            <family val="2"/>
          </rPr>
          <t>Mobile/Email matches a DIFFERENT name in LMS/Main file: 'Asmi Prakash'. Kept original name -- please verify manually (may be a shared/parent number).</t>
        </r>
      </text>
    </comment>
    <comment ref="E4725" authorId="0" shapeId="0" xr:uid="{2B4A259C-7C6C-421C-A9A4-8B84FA00C4E6}">
      <text>
        <r>
          <rPr>
            <sz val="10"/>
            <rFont val="Arial"/>
            <family val="2"/>
          </rPr>
          <t>Duplicate Mobile Number also found in rows: [4316, 4464, 4952, 5772]</t>
        </r>
      </text>
    </comment>
    <comment ref="A4726" authorId="0" shapeId="0" xr:uid="{678E5254-C918-4716-8633-27F3C3264113}">
      <text>
        <r>
          <rPr>
            <sz val="10"/>
            <rFont val="Arial"/>
            <family val="2"/>
          </rPr>
          <t>Mobile/Email matches a DIFFERENT name in LMS/Main file: 'Pawar Shivaji'. Kept original name -- please verify manually (may be a shared/parent number).</t>
        </r>
      </text>
    </comment>
    <comment ref="E4726" authorId="0" shapeId="0" xr:uid="{2D4E1BDF-1587-4283-AF39-4AD91EBA8943}">
      <text>
        <r>
          <rPr>
            <sz val="10"/>
            <rFont val="Arial"/>
            <family val="2"/>
          </rPr>
          <t>Duplicate Mobile Number also found in rows: [430, 4879, 5032, 5153, 5532, 5770, 6099]</t>
        </r>
      </text>
    </comment>
    <comment ref="E4727" authorId="0" shapeId="0" xr:uid="{CFF94A91-4F22-4623-9A51-100049476750}">
      <text>
        <r>
          <rPr>
            <sz val="10"/>
            <rFont val="Arial"/>
            <family val="2"/>
          </rPr>
          <t>Duplicate Mobile Number also found in rows: [4873, 4874]</t>
        </r>
      </text>
    </comment>
    <comment ref="A4728" authorId="0" shapeId="0" xr:uid="{64D3DA10-1A49-471A-A13E-EFC32652AB7F}">
      <text>
        <r>
          <rPr>
            <sz val="10"/>
            <rFont val="Arial"/>
            <family val="2"/>
          </rPr>
          <t>Mobile/Email matches a DIFFERENT name in LMS/Main file: 'Jyoti Mangaraj'. Kept original name -- please verify manually (may be a shared/parent number).</t>
        </r>
      </text>
    </comment>
    <comment ref="E4728" authorId="0" shapeId="0" xr:uid="{42378FEF-589E-44E3-95F0-CA8B7DDA5FD7}">
      <text>
        <r>
          <rPr>
            <sz val="10"/>
            <rFont val="Arial"/>
            <family val="2"/>
          </rPr>
          <t>Duplicate Mobile Number also found in rows: [4670, 4732, 5184, 5358, 5359, 5390]</t>
        </r>
      </text>
    </comment>
    <comment ref="E4729" authorId="0" shapeId="0" xr:uid="{44434690-DF69-4847-95DF-2C2B83F9E9A4}">
      <text>
        <r>
          <rPr>
            <sz val="10"/>
            <rFont val="Arial"/>
            <family val="2"/>
          </rPr>
          <t>Duplicate Mobile Number also found in rows: [4586, 4588, 4902, 5033, 5152]</t>
        </r>
      </text>
    </comment>
    <comment ref="E4730" authorId="0" shapeId="0" xr:uid="{8E303CE5-4330-4281-88B0-53FBDB5B0D22}">
      <text>
        <r>
          <rPr>
            <sz val="10"/>
            <rFont val="Arial"/>
            <family val="2"/>
          </rPr>
          <t>Duplicate Mobile Number also found in rows: [3694, 3738, 3740, 3866, 3982, 4126, 4247]</t>
        </r>
      </text>
    </comment>
    <comment ref="E4731" authorId="0" shapeId="0" xr:uid="{51446909-609D-48B2-A421-A65BCFAD570F}">
      <text>
        <r>
          <rPr>
            <sz val="10"/>
            <rFont val="Arial"/>
            <family val="2"/>
          </rPr>
          <t>Duplicate Mobile Number also found in rows: [4693, 4975, 5292]</t>
        </r>
      </text>
    </comment>
    <comment ref="A4732" authorId="0" shapeId="0" xr:uid="{896F86FE-F666-4FFA-8C57-28A7D203D8BE}">
      <text>
        <r>
          <rPr>
            <sz val="10"/>
            <rFont val="Arial"/>
            <family val="2"/>
          </rPr>
          <t>Mobile/Email matches a DIFFERENT name in LMS/Main file: 'Lakshya Sahoo'. Kept original name -- please verify manually (may be a shared/parent number).</t>
        </r>
      </text>
    </comment>
    <comment ref="E4732" authorId="0" shapeId="0" xr:uid="{CFEA47BA-1324-4C2C-B73B-150A92BAD3A8}">
      <text>
        <r>
          <rPr>
            <sz val="10"/>
            <rFont val="Arial"/>
            <family val="2"/>
          </rPr>
          <t>Duplicate Mobile Number also found in rows: [4162, 4245, 4337, 4414]</t>
        </r>
      </text>
    </comment>
    <comment ref="E4733" authorId="0" shapeId="0" xr:uid="{130A70FB-1B44-4ABB-9636-A3579C3824FE}">
      <text>
        <r>
          <rPr>
            <sz val="10"/>
            <rFont val="Arial"/>
            <family val="2"/>
          </rPr>
          <t>Duplicate Mobile Number also found in rows: [4454, 4458, 4599, 4901, 5012]</t>
        </r>
      </text>
    </comment>
    <comment ref="E4735" authorId="0" shapeId="0" xr:uid="{9B0CA045-DA74-4AEC-A2C3-F0B8AA6293A4}">
      <text>
        <r>
          <rPr>
            <sz val="10"/>
            <rFont val="Arial"/>
            <family val="2"/>
          </rPr>
          <t>Duplicate Mobile Number also found in rows: [4547, 4556, 4875, 5039]</t>
        </r>
      </text>
    </comment>
    <comment ref="E4736" authorId="0" shapeId="0" xr:uid="{3EF45DCF-9777-48BB-9013-B8F1DBDF706A}">
      <text>
        <r>
          <rPr>
            <sz val="10"/>
            <rFont val="Arial"/>
            <family val="2"/>
          </rPr>
          <t>Duplicate Mobile Number also found in rows: [4530, 4647, 4940, 5124, 5447, 5938]</t>
        </r>
      </text>
    </comment>
    <comment ref="A4737" authorId="0" shapeId="0" xr:uid="{B8BE2A8F-06F5-4803-8756-F4E6E160AD1B}">
      <text>
        <r>
          <rPr>
            <sz val="10"/>
            <rFont val="Arial"/>
            <family val="2"/>
          </rPr>
          <t>Mobile/Email matches a DIFFERENT name in LMS/Main file: 'Aman Panda'. Kept original name -- please verify manually (may be a shared/parent number).</t>
        </r>
      </text>
    </comment>
    <comment ref="E4737" authorId="0" shapeId="0" xr:uid="{1EDD267F-943F-4898-8B2E-08A6ED1B960B}">
      <text>
        <r>
          <rPr>
            <sz val="10"/>
            <rFont val="Arial"/>
            <family val="2"/>
          </rPr>
          <t>Duplicate Mobile Number also found in rows: [4425, 4472, 4598, 4895, 5007]</t>
        </r>
      </text>
    </comment>
    <comment ref="E4738" authorId="0" shapeId="0" xr:uid="{73EC5838-C7B9-4BE8-B13D-305414916536}">
      <text>
        <r>
          <rPr>
            <sz val="10"/>
            <rFont val="Arial"/>
            <family val="2"/>
          </rPr>
          <t>Duplicate Mobile Number also found in rows: [4589, 4722, 4730]</t>
        </r>
      </text>
    </comment>
    <comment ref="A4739" authorId="0" shapeId="0" xr:uid="{55F90A32-60FE-4132-9EA9-04847E26469D}">
      <text>
        <r>
          <rPr>
            <sz val="10"/>
            <rFont val="Arial"/>
            <family val="2"/>
          </rPr>
          <t>Mobile/Email matches a DIFFERENT name in LMS/Main file: 'Sourav Sahu'. Kept original name -- please verify manually (may be a shared/parent number).</t>
        </r>
      </text>
    </comment>
    <comment ref="E4739" authorId="0" shapeId="0" xr:uid="{11A03143-0A4C-4041-A9E0-AB16C0E42A36}">
      <text>
        <r>
          <rPr>
            <sz val="10"/>
            <rFont val="Arial"/>
            <family val="2"/>
          </rPr>
          <t>Duplicate Mobile Number also found in rows: [4587, 4596, 4643, 4920, 4924]</t>
        </r>
      </text>
    </comment>
    <comment ref="E4740" authorId="0" shapeId="0" xr:uid="{B1CAA987-6DB9-4257-935E-F4597D827596}">
      <text>
        <r>
          <rPr>
            <sz val="10"/>
            <rFont val="Arial"/>
            <family val="2"/>
          </rPr>
          <t>Duplicate Mobile Number also found in rows: [4378, 4399, 4440, 4584, 4597, 4712, 4881, 4904]</t>
        </r>
      </text>
    </comment>
    <comment ref="E4741" authorId="0" shapeId="0" xr:uid="{20F495D1-4377-4E51-AFCB-E396038264C0}">
      <text>
        <r>
          <rPr>
            <sz val="10"/>
            <rFont val="Arial"/>
            <family val="2"/>
          </rPr>
          <t>Duplicate Mobile Number also found in rows: [4548, 4561, 4764, 4852, 5173, 5194, 5629, 6032]</t>
        </r>
      </text>
    </comment>
    <comment ref="E4742" authorId="0" shapeId="0" xr:uid="{0D31B6B2-44DD-4DB8-B215-E8758BDE9986}">
      <text>
        <r>
          <rPr>
            <sz val="10"/>
            <rFont val="Arial"/>
            <family val="2"/>
          </rPr>
          <t>Duplicate Mobile Number also found in rows: [4751]</t>
        </r>
      </text>
    </comment>
    <comment ref="E4743" authorId="0" shapeId="0" xr:uid="{C4EBE910-0B94-4E6C-96E0-82C3133B1192}">
      <text>
        <r>
          <rPr>
            <sz val="10"/>
            <rFont val="Arial"/>
            <family val="2"/>
          </rPr>
          <t>Duplicate Mobile Number also found in rows: [4750]</t>
        </r>
      </text>
    </comment>
    <comment ref="A4744" authorId="0" shapeId="0" xr:uid="{BFF2618A-BFC4-48D8-9ED4-C0193B3A4296}">
      <text>
        <r>
          <rPr>
            <sz val="10"/>
            <rFont val="Arial"/>
            <family val="2"/>
          </rPr>
          <t>Mobile/Email matches a DIFFERENT name in LMS/Main file: 'Puruma Sushma Reddy'. Kept original name -- please verify manually (may be a shared/parent number).</t>
        </r>
      </text>
    </comment>
    <comment ref="E4744" authorId="0" shapeId="0" xr:uid="{859B5B28-473A-4D5D-82B7-1BCEC7462B3B}">
      <text>
        <r>
          <rPr>
            <sz val="10"/>
            <rFont val="Arial"/>
            <family val="2"/>
          </rPr>
          <t>Duplicate Mobile Number also found in rows: [4788, 4961, 5109]</t>
        </r>
      </text>
    </comment>
    <comment ref="E4745" authorId="0" shapeId="0" xr:uid="{14BF6069-8FFE-4B87-ADDD-7E06AF714D06}">
      <text>
        <r>
          <rPr>
            <sz val="10"/>
            <rFont val="Arial"/>
            <family val="2"/>
          </rPr>
          <t>Duplicate Mobile Number also found in rows: [4759]</t>
        </r>
      </text>
    </comment>
    <comment ref="E4746" authorId="0" shapeId="0" xr:uid="{D0F1A02E-3329-49B3-A229-06316E8AE16E}">
      <text>
        <r>
          <rPr>
            <sz val="10"/>
            <rFont val="Arial"/>
            <family val="2"/>
          </rPr>
          <t>Duplicate Mobile Number also found in rows: [4784, 4928, 5049, 5163, 5274, 5764]</t>
        </r>
      </text>
    </comment>
    <comment ref="A4747" authorId="0" shapeId="0" xr:uid="{F4B0A4A4-6490-4FF1-B507-207CBF0ED065}">
      <text>
        <r>
          <rPr>
            <sz val="10"/>
            <rFont val="Arial"/>
            <family val="2"/>
          </rPr>
          <t>Mobile/Email matches a DIFFERENT name in LMS/Main file: 'Sarvesh Kanna.B'. Kept original name -- please verify manually (may be a shared/parent number).</t>
        </r>
      </text>
    </comment>
    <comment ref="E4747" authorId="0" shapeId="0" xr:uid="{5630A68F-FB1C-4B2E-B5EE-A3F6EBDA307C}">
      <text>
        <r>
          <rPr>
            <sz val="10"/>
            <rFont val="Arial"/>
            <family val="2"/>
          </rPr>
          <t>Duplicate Mobile Number also found in rows: [4793, 5068]</t>
        </r>
      </text>
    </comment>
    <comment ref="E4748" authorId="0" shapeId="0" xr:uid="{005BDF24-05AC-49AB-A5B8-3BDC5F9BED56}">
      <text>
        <r>
          <rPr>
            <sz val="10"/>
            <rFont val="Arial"/>
            <family val="2"/>
          </rPr>
          <t>Duplicate Mobile Number also found in rows: [4781]</t>
        </r>
      </text>
    </comment>
    <comment ref="A4749" authorId="0" shapeId="0" xr:uid="{3331CC5F-E6A5-42C5-91B6-5973D42AA596}">
      <text>
        <r>
          <rPr>
            <sz val="10"/>
            <rFont val="Arial"/>
            <family val="2"/>
          </rPr>
          <t>Mobile/Email matches a DIFFERENT name in LMS/Main file: 'Guru Das'. Kept original name -- please verify manually (may be a shared/parent number).</t>
        </r>
      </text>
    </comment>
    <comment ref="E4749" authorId="0" shapeId="0" xr:uid="{4BD40428-C219-4B6E-8C30-1B61AB2119F1}">
      <text>
        <r>
          <rPr>
            <sz val="10"/>
            <rFont val="Arial"/>
            <family val="2"/>
          </rPr>
          <t>Duplicate Mobile Number also found in rows: [4783, 4903, 5051]</t>
        </r>
      </text>
    </comment>
    <comment ref="E4750" authorId="0" shapeId="0" xr:uid="{A92CE821-1399-492F-9A5B-7042D10B7B08}">
      <text>
        <r>
          <rPr>
            <sz val="10"/>
            <rFont val="Arial"/>
            <family val="2"/>
          </rPr>
          <t>Duplicate Mobile Number also found in rows: [4456, 4554, 4617]</t>
        </r>
      </text>
    </comment>
    <comment ref="E4751" authorId="0" shapeId="0" xr:uid="{10F65655-CF18-4BCA-AF93-7CE427B3C5B3}">
      <text>
        <r>
          <rPr>
            <sz val="10"/>
            <rFont val="Arial"/>
            <family val="2"/>
          </rPr>
          <t>Duplicate Mobile Number also found in rows: [4753]</t>
        </r>
      </text>
    </comment>
    <comment ref="A4752" authorId="0" shapeId="0" xr:uid="{CF201391-5492-47EF-AD15-30EDF4171904}">
      <text>
        <r>
          <rPr>
            <sz val="10"/>
            <rFont val="Arial"/>
            <family val="2"/>
          </rPr>
          <t>Mobile/Email matches a DIFFERENT name in LMS/Main file: 'Arjun Banerjee'. Kept original name -- please verify manually (may be a shared/parent number).</t>
        </r>
      </text>
    </comment>
    <comment ref="E4752" authorId="0" shapeId="0" xr:uid="{2871A7D2-EB2B-4B74-BF85-086AB29E8A75}">
      <text>
        <r>
          <rPr>
            <sz val="10"/>
            <rFont val="Arial"/>
            <family val="2"/>
          </rPr>
          <t>Duplicate Mobile Number also found in rows: [4230, 4319, 4453, 4590, 4923]</t>
        </r>
      </text>
    </comment>
    <comment ref="E4753" authorId="0" shapeId="0" xr:uid="{B0639BE8-49D7-4075-B397-AAC0DF342C13}">
      <text>
        <r>
          <rPr>
            <sz val="10"/>
            <rFont val="Arial"/>
            <family val="2"/>
          </rPr>
          <t>Duplicate Mobile Number also found in rows: [4419, 4583, 5466]</t>
        </r>
      </text>
    </comment>
    <comment ref="E4754" authorId="0" shapeId="0" xr:uid="{340BDEEC-926B-4EAB-9D23-A748DCE18DCF}">
      <text>
        <r>
          <rPr>
            <sz val="10"/>
            <rFont val="Arial"/>
            <family val="2"/>
          </rPr>
          <t>Duplicate Mobile Number also found in rows: [4803, 4809, 4824]</t>
        </r>
      </text>
    </comment>
    <comment ref="A4755" authorId="0" shapeId="0" xr:uid="{213C011C-C4F6-4BCE-9D8D-7FCCB225E1B6}">
      <text>
        <r>
          <rPr>
            <sz val="10"/>
            <rFont val="Arial"/>
            <family val="2"/>
          </rPr>
          <t>Mobile/Email matches a DIFFERENT name in LMS/Main file: 'Ashman Panda'. Kept original name -- please verify manually (may be a shared/parent number).</t>
        </r>
      </text>
    </comment>
    <comment ref="E4755" authorId="0" shapeId="0" xr:uid="{D95D0464-40B0-4429-B87D-214DB618BC48}">
      <text>
        <r>
          <rPr>
            <sz val="10"/>
            <rFont val="Arial"/>
            <family val="2"/>
          </rPr>
          <t>Duplicate Mobile Number also found in rows: [4622, 4640, 4969, 5038]</t>
        </r>
      </text>
    </comment>
    <comment ref="E4756" authorId="0" shapeId="0" xr:uid="{4617683D-8924-4CB9-A3CC-2FEA1D3A1CE8}">
      <text>
        <r>
          <rPr>
            <sz val="10"/>
            <rFont val="Arial"/>
            <family val="2"/>
          </rPr>
          <t>Duplicate Mobile Number also found in rows: [4548, 4561, 4749, 4852, 5173, 5194, 5629, 6032]</t>
        </r>
      </text>
    </comment>
    <comment ref="E4757" authorId="0" shapeId="0" xr:uid="{AA097390-80CF-4F2B-815E-09EE58667CB3}">
      <text>
        <r>
          <rPr>
            <sz val="10"/>
            <rFont val="Arial"/>
            <family val="2"/>
          </rPr>
          <t>Duplicate Mobile Number also found in rows: [4223, 4255, 4353, 4462, 4628]</t>
        </r>
      </text>
    </comment>
    <comment ref="E4758" authorId="0" shapeId="0" xr:uid="{0D378BA4-8BBD-470C-9D57-D22BFE2A7305}">
      <text>
        <r>
          <rPr>
            <sz val="10"/>
            <rFont val="Arial"/>
            <family val="2"/>
          </rPr>
          <t>Duplicate Mobile Number also found in rows: [4627, 4665, 4925, 5048, 5108]</t>
        </r>
      </text>
    </comment>
    <comment ref="A4759" authorId="0" shapeId="0" xr:uid="{AEC08708-65E6-46F3-8917-701FBB54337E}">
      <text>
        <r>
          <rPr>
            <sz val="10"/>
            <rFont val="Arial"/>
            <family val="2"/>
          </rPr>
          <t>Mobile/Email matches a DIFFERENT name in LMS/Main file: 'Sambit Nanda'. Kept original name -- please verify manually (may be a shared/parent number).</t>
        </r>
      </text>
    </comment>
    <comment ref="E4759" authorId="0" shapeId="0" xr:uid="{F7757288-BBE1-4410-8FA6-0231F18EC184}">
      <text>
        <r>
          <rPr>
            <sz val="10"/>
            <rFont val="Arial"/>
            <family val="2"/>
          </rPr>
          <t>Duplicate Mobile Number also found in rows: [4609, 4970, 5193, 5371, 5600, 5695]</t>
        </r>
      </text>
    </comment>
    <comment ref="E4760" authorId="0" shapeId="0" xr:uid="{BE531882-FA2C-4492-8012-35A49CB8CFF5}">
      <text>
        <r>
          <rPr>
            <sz val="10"/>
            <rFont val="Arial"/>
            <family val="2"/>
          </rPr>
          <t>Duplicate Mobile Number also found in rows: [4620, 4652, 4831, 5031]</t>
        </r>
      </text>
    </comment>
    <comment ref="E4761" authorId="0" shapeId="0" xr:uid="{ECE459C3-893F-490A-8297-069DA09761E7}">
      <text>
        <r>
          <rPr>
            <sz val="10"/>
            <rFont val="Arial"/>
            <family val="2"/>
          </rPr>
          <t>Duplicate Mobile Number also found in rows: [4592, 4600, 4668, 4917]</t>
        </r>
      </text>
    </comment>
    <comment ref="E4762" authorId="0" shapeId="0" xr:uid="{E6441366-6B65-4199-8BB5-6ECDB8F3D158}">
      <text>
        <r>
          <rPr>
            <sz val="10"/>
            <rFont val="Arial"/>
            <family val="2"/>
          </rPr>
          <t>Duplicate Mobile Number also found in rows: [4601, 4624, 4669, 4918]</t>
        </r>
      </text>
    </comment>
    <comment ref="E4763" authorId="0" shapeId="0" xr:uid="{F8B0D5F6-C004-4D9F-93A4-12CADCB0347D}">
      <text>
        <r>
          <rPr>
            <sz val="10"/>
            <rFont val="Arial"/>
            <family val="2"/>
          </rPr>
          <t>Duplicate Mobile Number also found in rows: [4648, 4653, 4955]</t>
        </r>
      </text>
    </comment>
    <comment ref="E4764" authorId="0" shapeId="0" xr:uid="{59595A14-0807-4881-B9BD-4F66AF6040E3}">
      <text>
        <r>
          <rPr>
            <sz val="10"/>
            <rFont val="Arial"/>
            <family val="2"/>
          </rPr>
          <t>Duplicate Mobile Number also found in rows: [4328, 4332, 4381, 4491, 4646, 5003]</t>
        </r>
      </text>
    </comment>
    <comment ref="E4765" authorId="0" shapeId="0" xr:uid="{510CD179-6F41-487E-AD8C-1E7BDA66F6F4}">
      <text>
        <r>
          <rPr>
            <sz val="10"/>
            <rFont val="Arial"/>
            <family val="2"/>
          </rPr>
          <t>Duplicate Mobile Number also found in rows: [4623, 4661, 4926, 5050]</t>
        </r>
      </text>
    </comment>
    <comment ref="E4766" authorId="0" shapeId="0" xr:uid="{F4FC5893-7182-4928-B0C0-4791E68DDC1E}">
      <text>
        <r>
          <rPr>
            <sz val="10"/>
            <rFont val="Arial"/>
            <family val="2"/>
          </rPr>
          <t>Duplicate Mobile Number also found in rows: [4826]</t>
        </r>
      </text>
    </comment>
    <comment ref="E4767" authorId="0" shapeId="0" xr:uid="{5904E7DD-6BF1-4696-90B3-7DE851C9E346}">
      <text>
        <r>
          <rPr>
            <sz val="10"/>
            <rFont val="Arial"/>
            <family val="2"/>
          </rPr>
          <t>Duplicate Mobile Number also found in rows: [4801, 4936, 5074, 5167, 5316, 5457, 5745, 5945]</t>
        </r>
      </text>
    </comment>
    <comment ref="E4768" authorId="0" shapeId="0" xr:uid="{A7A22637-3E43-4A24-8AD6-19B592AA7247}">
      <text>
        <r>
          <rPr>
            <sz val="10"/>
            <rFont val="Arial"/>
            <family val="2"/>
          </rPr>
          <t>Duplicate Mobile Number also found in rows: [4795, 4799, 4912, 5043, 5133]</t>
        </r>
      </text>
    </comment>
    <comment ref="E4769" authorId="0" shapeId="0" xr:uid="{45FBA8D2-9A6F-4054-ABA5-F66CE1553BC0}">
      <text>
        <r>
          <rPr>
            <sz val="10"/>
            <rFont val="Arial"/>
            <family val="2"/>
          </rPr>
          <t>Duplicate Mobile Number also found in rows: [4790, 4947, 5030]</t>
        </r>
      </text>
    </comment>
    <comment ref="E4771" authorId="0" shapeId="0" xr:uid="{E144555A-E61A-462D-97D3-1504DFA6EEDC}">
      <text>
        <r>
          <rPr>
            <sz val="10"/>
            <rFont val="Arial"/>
            <family val="2"/>
          </rPr>
          <t>Duplicate Mobile Number also found in rows: [4796, 4930, 5071]</t>
        </r>
      </text>
    </comment>
    <comment ref="E4772" authorId="0" shapeId="0" xr:uid="{5A22E43D-68BF-46D8-AD1E-7C6841B08A3B}">
      <text>
        <r>
          <rPr>
            <sz val="10"/>
            <rFont val="Arial"/>
            <family val="2"/>
          </rPr>
          <t>Duplicate Mobile Number also found in rows: [4805]</t>
        </r>
      </text>
    </comment>
    <comment ref="E4773" authorId="0" shapeId="0" xr:uid="{4DDEF66F-9648-415C-BDCC-27384D4554C2}">
      <text>
        <r>
          <rPr>
            <sz val="10"/>
            <rFont val="Arial"/>
            <family val="2"/>
          </rPr>
          <t>Duplicate Mobile Number also found in rows: [4756]</t>
        </r>
      </text>
    </comment>
    <comment ref="E4774" authorId="0" shapeId="0" xr:uid="{29EBD074-16D2-43D2-8A2D-43B3E2ABF1BF}">
      <text>
        <r>
          <rPr>
            <sz val="10"/>
            <rFont val="Arial"/>
            <family val="2"/>
          </rPr>
          <t>Duplicate Mobile Number also found in rows: [4626, 4791, 4988, 5110]</t>
        </r>
      </text>
    </comment>
    <comment ref="A4775" authorId="0" shapeId="0" xr:uid="{129B1FEA-6C18-47AF-8F90-64CA046EEF51}">
      <text>
        <r>
          <rPr>
            <sz val="10"/>
            <rFont val="Arial"/>
            <family val="2"/>
          </rPr>
          <t>Mobile/Email matches a DIFFERENT name in LMS/Main file: 'Guru Das'. Kept original name -- please verify manually (may be a shared/parent number).</t>
        </r>
      </text>
    </comment>
    <comment ref="E4775" authorId="0" shapeId="0" xr:uid="{3BF4B59F-BD51-48C0-9875-1603762058D0}">
      <text>
        <r>
          <rPr>
            <sz val="10"/>
            <rFont val="Arial"/>
            <family val="2"/>
          </rPr>
          <t>Duplicate Mobile Number also found in rows: [4757, 4903, 5051]</t>
        </r>
      </text>
    </comment>
    <comment ref="E4776" authorId="0" shapeId="0" xr:uid="{427B4310-DEBD-4ECB-9A4C-821DA3E12053}">
      <text>
        <r>
          <rPr>
            <sz val="10"/>
            <rFont val="Arial"/>
            <family val="2"/>
          </rPr>
          <t>Duplicate Mobile Number also found in rows: [4754, 4928, 5049, 5163, 5274, 5764]</t>
        </r>
      </text>
    </comment>
    <comment ref="E4777" authorId="0" shapeId="0" xr:uid="{8AD56141-205C-4338-AFC3-08E5575AC40F}">
      <text>
        <r>
          <rPr>
            <sz val="10"/>
            <rFont val="Arial"/>
            <family val="2"/>
          </rPr>
          <t>Duplicate Mobile Number also found in rows: [4845, 5441]</t>
        </r>
      </text>
    </comment>
    <comment ref="E4778" authorId="0" shapeId="0" xr:uid="{B355DF93-CF98-4C38-B34E-F2C8B204C27B}">
      <text>
        <r>
          <rPr>
            <sz val="10"/>
            <rFont val="Arial"/>
            <family val="2"/>
          </rPr>
          <t>Duplicate Mobile Number also found in rows: [4371, 4394, 4567, 4582]</t>
        </r>
      </text>
    </comment>
    <comment ref="E4779" authorId="0" shapeId="0" xr:uid="{DAA047F4-2E72-4652-8ABA-108327AF84AE}">
      <text>
        <r>
          <rPr>
            <sz val="10"/>
            <rFont val="Arial"/>
            <family val="2"/>
          </rPr>
          <t>Duplicate Mobile Number also found in rows: [4494, 4610, 4919, 5035, 5158]</t>
        </r>
      </text>
    </comment>
    <comment ref="A4780" authorId="0" shapeId="0" xr:uid="{992ADEEF-2C42-4141-ACE5-394C4F06C5E3}">
      <text>
        <r>
          <rPr>
            <sz val="10"/>
            <rFont val="Arial"/>
            <family val="2"/>
          </rPr>
          <t>Mobile/Email matches a DIFFERENT name in LMS/Main file: 'Puruma Sushma Reddy'. Kept original name -- please verify manually (may be a shared/parent number).</t>
        </r>
      </text>
    </comment>
    <comment ref="E4780" authorId="0" shapeId="0" xr:uid="{75643BFF-236A-41D5-9DBA-2EAF86E24DDD}">
      <text>
        <r>
          <rPr>
            <sz val="10"/>
            <rFont val="Arial"/>
            <family val="2"/>
          </rPr>
          <t>Duplicate Mobile Number also found in rows: [4752, 4961, 5109]</t>
        </r>
      </text>
    </comment>
    <comment ref="A4781" authorId="0" shapeId="0" xr:uid="{491088A5-624A-4EE2-B50B-2BFC805B1A8E}">
      <text>
        <r>
          <rPr>
            <sz val="10"/>
            <rFont val="Arial"/>
            <family val="2"/>
          </rPr>
          <t>Mobile/Email matches a DIFFERENT name in LMS/Main file: 'Soyanshu Samal'. Kept original name -- please verify manually (may be a shared/parent number).</t>
        </r>
      </text>
    </comment>
    <comment ref="E4781" authorId="0" shapeId="0" xr:uid="{4C9B5AD5-B8AB-41F5-84E3-325976676E34}">
      <text>
        <r>
          <rPr>
            <sz val="10"/>
            <rFont val="Arial"/>
            <family val="2"/>
          </rPr>
          <t>Duplicate Mobile Number also found in rows: [4478, 4501, 4637, 4935, 5042, 5154]</t>
        </r>
      </text>
    </comment>
    <comment ref="E4782" authorId="0" shapeId="0" xr:uid="{5630AB4D-05A7-4A31-8C8B-3CE6544AD230}">
      <text>
        <r>
          <rPr>
            <sz val="10"/>
            <rFont val="Arial"/>
            <family val="2"/>
          </rPr>
          <t>Duplicate Mobile Number also found in rows: [4777, 4947, 5030]</t>
        </r>
      </text>
    </comment>
    <comment ref="E4783" authorId="0" shapeId="0" xr:uid="{F802FE9F-A8B4-4857-9726-03897EE116CA}">
      <text>
        <r>
          <rPr>
            <sz val="10"/>
            <rFont val="Arial"/>
            <family val="2"/>
          </rPr>
          <t>Duplicate Mobile Number also found in rows: [4626, 4782, 4988, 5110]</t>
        </r>
      </text>
    </comment>
    <comment ref="A4784" authorId="0" shapeId="0" xr:uid="{206523A6-79CB-4CE9-8CFB-6F7D11F70AC5}">
      <text>
        <r>
          <rPr>
            <sz val="10"/>
            <rFont val="Arial"/>
            <family val="2"/>
          </rPr>
          <t>Mobile/Email matches a DIFFERENT name in LMS/Main file: 'Kanhu Dash'. Kept original name -- please verify manually (may be a shared/parent number).</t>
        </r>
      </text>
    </comment>
    <comment ref="E4784" authorId="0" shapeId="0" xr:uid="{4984EE3D-1C3C-4C2D-959E-AC638B746C4F}">
      <text>
        <r>
          <rPr>
            <sz val="10"/>
            <rFont val="Arial"/>
            <family val="2"/>
          </rPr>
          <t>Duplicate Mobile Number also found in rows: [4621, 4684, 4982, 5036]</t>
        </r>
      </text>
    </comment>
    <comment ref="A4785" authorId="0" shapeId="0" xr:uid="{82B3F0F2-64E1-401F-8694-CD1ACEF66020}">
      <text>
        <r>
          <rPr>
            <sz val="10"/>
            <rFont val="Arial"/>
            <family val="2"/>
          </rPr>
          <t>Mobile/Email matches a DIFFERENT name in LMS/Main file: 'Sarvesh Kanna.B'. Kept original name -- please verify manually (may be a shared/parent number).</t>
        </r>
      </text>
    </comment>
    <comment ref="E4785" authorId="0" shapeId="0" xr:uid="{9684E8F1-43E6-4D18-BC77-4BE324F326D0}">
      <text>
        <r>
          <rPr>
            <sz val="10"/>
            <rFont val="Arial"/>
            <family val="2"/>
          </rPr>
          <t>Duplicate Mobile Number also found in rows: [4755, 5068]</t>
        </r>
      </text>
    </comment>
    <comment ref="E4786" authorId="0" shapeId="0" xr:uid="{0FA3C4F8-EE74-4C6B-8787-B9AE3EA26B49}">
      <text>
        <r>
          <rPr>
            <sz val="10"/>
            <rFont val="Arial"/>
            <family val="2"/>
          </rPr>
          <t>Duplicate Mobile Number also found in rows: [4422, 4510, 4639, 5499]</t>
        </r>
      </text>
    </comment>
    <comment ref="E4787" authorId="0" shapeId="0" xr:uid="{3074444F-1E5E-4D3E-A7C3-F05FA4CE3A86}">
      <text>
        <r>
          <rPr>
            <sz val="10"/>
            <rFont val="Arial"/>
            <family val="2"/>
          </rPr>
          <t>Duplicate Mobile Number also found in rows: [4776, 4799, 4912, 5043, 5133]</t>
        </r>
      </text>
    </comment>
    <comment ref="E4788" authorId="0" shapeId="0" xr:uid="{4F006C1C-4F2B-4395-9C43-A8F797858596}">
      <text>
        <r>
          <rPr>
            <sz val="10"/>
            <rFont val="Arial"/>
            <family val="2"/>
          </rPr>
          <t>Duplicate Mobile Number also found in rows: [4779, 4930, 5071]</t>
        </r>
      </text>
    </comment>
    <comment ref="E4789" authorId="0" shapeId="0" xr:uid="{F41AAD6C-EAF0-48D7-9506-D79A6E446B14}">
      <text>
        <r>
          <rPr>
            <sz val="10"/>
            <rFont val="Arial"/>
            <family val="2"/>
          </rPr>
          <t>Duplicate Mobile Number also found in rows: [4846]</t>
        </r>
      </text>
    </comment>
    <comment ref="E4790" authorId="0" shapeId="0" xr:uid="{D3810A3D-DCA8-4690-8630-14DEB34D8935}">
      <text>
        <r>
          <rPr>
            <sz val="10"/>
            <rFont val="Arial"/>
            <family val="2"/>
          </rPr>
          <t>Duplicate Mobile Number also found in rows: [4814, 4858]</t>
        </r>
      </text>
    </comment>
    <comment ref="E4791" authorId="0" shapeId="0" xr:uid="{E186EA15-5A59-4A55-8E00-A9E68A6D544A}">
      <text>
        <r>
          <rPr>
            <sz val="10"/>
            <rFont val="Arial"/>
            <family val="2"/>
          </rPr>
          <t>Duplicate Mobile Number also found in rows: [4776, 4795, 4912, 5043, 5133]</t>
        </r>
      </text>
    </comment>
    <comment ref="E4792" authorId="0" shapeId="0" xr:uid="{6B440136-4D9A-4D37-8EBE-CC9D2CC7484F}">
      <text>
        <r>
          <rPr>
            <sz val="10"/>
            <rFont val="Arial"/>
            <family val="2"/>
          </rPr>
          <t>Duplicate Mobile Number also found in rows: [4524, 4677, 4934, 5053, 5177]</t>
        </r>
      </text>
    </comment>
    <comment ref="E4793" authorId="0" shapeId="0" xr:uid="{F57F7E50-4799-46D4-82F1-7922066667A2}">
      <text>
        <r>
          <rPr>
            <sz val="10"/>
            <rFont val="Arial"/>
            <family val="2"/>
          </rPr>
          <t>Duplicate Mobile Number also found in rows: [4775, 4936, 5074, 5167, 5316, 5457, 5745, 5945]</t>
        </r>
      </text>
    </comment>
    <comment ref="A4794" authorId="0" shapeId="0" xr:uid="{D45567AD-8F8C-46DA-972D-AF43039323B7}">
      <text>
        <r>
          <rPr>
            <sz val="10"/>
            <rFont val="Arial"/>
            <family val="2"/>
          </rPr>
          <t>Mobile/Email matches a DIFFERENT name in LMS/Main file: 'Pritam Behera'. Kept original name -- please verify manually (may be a shared/parent number).</t>
        </r>
      </text>
    </comment>
    <comment ref="E4794" authorId="0" shapeId="0" xr:uid="{D1792C7B-EBA9-4263-B1BB-3A48CD1CF4B5}">
      <text>
        <r>
          <rPr>
            <sz val="10"/>
            <rFont val="Arial"/>
            <family val="2"/>
          </rPr>
          <t>Duplicate Mobile Number also found in rows: [4698, 5107, 6107]</t>
        </r>
      </text>
    </comment>
    <comment ref="E4795" authorId="0" shapeId="0" xr:uid="{39ABE862-FA65-4BD4-95A9-5B3DEA060ECE}">
      <text>
        <r>
          <rPr>
            <sz val="10"/>
            <rFont val="Arial"/>
            <family val="2"/>
          </rPr>
          <t>Duplicate Mobile Number also found in rows: [4762, 4809, 4824]</t>
        </r>
      </text>
    </comment>
    <comment ref="E4796" authorId="0" shapeId="0" xr:uid="{6991902A-BD07-4D95-8E78-34738B421C83}">
      <text>
        <r>
          <rPr>
            <sz val="10"/>
            <rFont val="Arial"/>
            <family val="2"/>
          </rPr>
          <t>Duplicate Mobile Number also found in rows: [4539, 5009, 5014, 5493]</t>
        </r>
      </text>
    </comment>
    <comment ref="E4797" authorId="0" shapeId="0" xr:uid="{68D9AA1B-DF0F-46C1-982A-FA1F026EE210}">
      <text>
        <r>
          <rPr>
            <sz val="10"/>
            <rFont val="Arial"/>
            <family val="2"/>
          </rPr>
          <t>Duplicate Mobile Number also found in rows: [4780]</t>
        </r>
      </text>
    </comment>
    <comment ref="E4798" authorId="0" shapeId="0" xr:uid="{11476A93-D687-4056-A34A-8175912D7387}">
      <text>
        <r>
          <rPr>
            <sz val="10"/>
            <rFont val="Arial"/>
            <family val="2"/>
          </rPr>
          <t>Duplicate Mobile Number also found in rows: [4504, 4522, 4674, 5249]</t>
        </r>
      </text>
    </comment>
    <comment ref="A4799" authorId="0" shapeId="0" xr:uid="{C11982B0-1A69-493B-BFAB-5A38E9EF9CE2}">
      <text>
        <r>
          <rPr>
            <sz val="10"/>
            <rFont val="Arial"/>
            <family val="2"/>
          </rPr>
          <t>Mobile/Email matches a DIFFERENT name in LMS/Main file: 'Bhagi Das'. Kept original name -- please verify manually (may be a shared/parent number).</t>
        </r>
      </text>
    </comment>
    <comment ref="E4799" authorId="0" shapeId="0" xr:uid="{5013D2DB-30FF-4CF5-A84D-31FAA475EDE9}">
      <text>
        <r>
          <rPr>
            <sz val="10"/>
            <rFont val="Arial"/>
            <family val="2"/>
          </rPr>
          <t>Duplicate Mobile Number also found in rows: [4486, 4532, 4631, 4931]</t>
        </r>
      </text>
    </comment>
    <comment ref="A4800" authorId="0" shapeId="0" xr:uid="{29075C87-020E-49A2-903F-8A284C16C757}">
      <text>
        <r>
          <rPr>
            <sz val="10"/>
            <rFont val="Arial"/>
            <family val="2"/>
          </rPr>
          <t>Mobile/Email matches a DIFFERENT name in LMS/Main file: 'Durga Choudhury'. Kept original name -- please verify manually (may be a shared/parent number).</t>
        </r>
      </text>
    </comment>
    <comment ref="E4800" authorId="0" shapeId="0" xr:uid="{7F79290A-7E61-4629-8679-B4282FC56AE3}">
      <text>
        <r>
          <rPr>
            <sz val="10"/>
            <rFont val="Arial"/>
            <family val="2"/>
          </rPr>
          <t>Duplicate Mobile Number also found in rows: [4045, 4107, 4241, 4387]</t>
        </r>
      </text>
    </comment>
    <comment ref="E4801" authorId="0" shapeId="0" xr:uid="{682E9916-04A7-428F-B924-C9449A9A69BE}">
      <text>
        <r>
          <rPr>
            <sz val="10"/>
            <rFont val="Arial"/>
            <family val="2"/>
          </rPr>
          <t>Duplicate Mobile Number also found in rows: [4762, 4803, 4824]</t>
        </r>
      </text>
    </comment>
    <comment ref="A4802" authorId="0" shapeId="0" xr:uid="{B61C6DFF-1195-4181-8BD8-572D5217F8E5}">
      <text>
        <r>
          <rPr>
            <sz val="10"/>
            <rFont val="Arial"/>
            <family val="2"/>
          </rPr>
          <t>Mobile/Email matches a DIFFERENT name in LMS/Main file: 'Subir Behera'. Kept original name -- please verify manually (may be a shared/parent number).</t>
        </r>
      </text>
    </comment>
    <comment ref="E4802" authorId="0" shapeId="0" xr:uid="{4C84A0A6-26AB-4AD7-B569-D71A6021F38F}">
      <text>
        <r>
          <rPr>
            <sz val="10"/>
            <rFont val="Arial"/>
            <family val="2"/>
          </rPr>
          <t>Duplicate Mobile Number also found in rows: [4228, 4273, 4413, 4521, 4675, 4966, 5067]</t>
        </r>
      </text>
    </comment>
    <comment ref="A4803" authorId="0" shapeId="0" xr:uid="{F1D100B2-BD63-4103-9F93-6D0AB61DCB77}">
      <text>
        <r>
          <rPr>
            <sz val="10"/>
            <rFont val="Arial"/>
            <family val="2"/>
          </rPr>
          <t>Mobile/Email matches a DIFFERENT name in LMS/Main file: 'Manmohan Prajapati'. Kept original name -- please verify manually (may be a shared/parent number).</t>
        </r>
      </text>
    </comment>
    <comment ref="E4803" authorId="0" shapeId="0" xr:uid="{D2A27ADD-9833-41AC-ACA3-CC69AFB536E8}">
      <text>
        <r>
          <rPr>
            <sz val="10"/>
            <rFont val="Arial"/>
            <family val="2"/>
          </rPr>
          <t>Duplicate Mobile Number also found in rows: [4844, 4921, 5065, 5189, 5297]</t>
        </r>
      </text>
    </comment>
    <comment ref="E4804" authorId="0" shapeId="0" xr:uid="{993CA5A3-C483-4C61-AC01-54CFC8A655D7}">
      <text>
        <r>
          <rPr>
            <sz val="10"/>
            <rFont val="Arial"/>
            <family val="2"/>
          </rPr>
          <t>Duplicate Mobile Number also found in rows: [4907, 4915]</t>
        </r>
      </text>
    </comment>
    <comment ref="E4805" authorId="0" shapeId="0" xr:uid="{F5664197-22A2-4349-8BCA-2A2CD5231972}">
      <text>
        <r>
          <rPr>
            <sz val="10"/>
            <rFont val="Arial"/>
            <family val="2"/>
          </rPr>
          <t>Duplicate Mobile Number also found in rows: [4854, 4868, 4998, 5103, 5255, 5326]</t>
        </r>
      </text>
    </comment>
    <comment ref="E4806" authorId="0" shapeId="0" xr:uid="{2252B02C-F356-4C35-B591-C2360F8125BB}">
      <text>
        <r>
          <rPr>
            <sz val="10"/>
            <rFont val="Arial"/>
            <family val="2"/>
          </rPr>
          <t>Duplicate Mobile Number also found in rows: [4798, 4858]</t>
        </r>
      </text>
    </comment>
    <comment ref="A4807" authorId="0" shapeId="0" xr:uid="{9C4136DA-3044-4B9A-9B93-97E1B355E9FE}">
      <text>
        <r>
          <rPr>
            <sz val="10"/>
            <rFont val="Arial"/>
            <family val="2"/>
          </rPr>
          <t>Mobile/Email matches a DIFFERENT name in LMS/Main file: 'Satya Brata Pradhan'. Kept original name -- please verify manually (may be a shared/parent number).</t>
        </r>
      </text>
    </comment>
    <comment ref="E4807" authorId="0" shapeId="0" xr:uid="{A965E416-26E7-4659-8312-85A0192364B8}">
      <text>
        <r>
          <rPr>
            <sz val="10"/>
            <rFont val="Arial"/>
            <family val="2"/>
          </rPr>
          <t>Duplicate Mobile Number also found in rows: [4864, 4939, 4967]</t>
        </r>
      </text>
    </comment>
    <comment ref="E4810" authorId="0" shapeId="0" xr:uid="{EAD4F172-9319-4E03-872C-0ECC428C1912}">
      <text>
        <r>
          <rPr>
            <sz val="10"/>
            <rFont val="Arial"/>
            <family val="2"/>
          </rPr>
          <t>Duplicate Mobile Number also found in rows: [4820]</t>
        </r>
      </text>
    </comment>
    <comment ref="E4811" authorId="0" shapeId="0" xr:uid="{409DD71E-E26F-404F-949B-04149D6A2DF5}">
      <text>
        <r>
          <rPr>
            <sz val="10"/>
            <rFont val="Arial"/>
            <family val="2"/>
          </rPr>
          <t>Duplicate Mobile Number also found in rows: [4459, 4517, 4676, 4700, 5008, 5243]</t>
        </r>
      </text>
    </comment>
    <comment ref="E4812" authorId="0" shapeId="0" xr:uid="{0C018B9E-E081-425A-8EED-78060B4090B2}">
      <text>
        <r>
          <rPr>
            <sz val="10"/>
            <rFont val="Arial"/>
            <family val="2"/>
          </rPr>
          <t>Duplicate Mobile Number also found in rows: [4818]</t>
        </r>
      </text>
    </comment>
    <comment ref="E4813" authorId="0" shapeId="0" xr:uid="{A643EB6B-D1DF-4167-96FC-323FFB1DD523}">
      <text>
        <r>
          <rPr>
            <sz val="10"/>
            <rFont val="Arial"/>
            <family val="2"/>
          </rPr>
          <t>Duplicate Mobile Number also found in rows: [4386, 4528, 4663]</t>
        </r>
      </text>
    </comment>
    <comment ref="E4814" authorId="0" shapeId="0" xr:uid="{549B80A9-0150-41E0-B03E-5C6ADBCA9E5B}">
      <text>
        <r>
          <rPr>
            <sz val="10"/>
            <rFont val="Arial"/>
            <family val="2"/>
          </rPr>
          <t>Duplicate Mobile Number also found in rows: [4411, 4534, 4696, 4703, 4948, 5079]</t>
        </r>
      </text>
    </comment>
    <comment ref="E4815" authorId="0" shapeId="0" xr:uid="{0C9E5909-CAF2-4861-A287-1FD81C450B27}">
      <text>
        <r>
          <rPr>
            <sz val="10"/>
            <rFont val="Arial"/>
            <family val="2"/>
          </rPr>
          <t>Duplicate Mobile Number also found in rows: [4338, 4443, 4455, 5261, 5268]</t>
        </r>
      </text>
    </comment>
    <comment ref="E4816" authorId="0" shapeId="0" xr:uid="{02D01A4B-EAFC-4073-8D27-EAF8631660F3}">
      <text>
        <r>
          <rPr>
            <sz val="10"/>
            <rFont val="Arial"/>
            <family val="2"/>
          </rPr>
          <t>Duplicate Mobile Number also found in rows: [4762, 4803, 4809]</t>
        </r>
      </text>
    </comment>
    <comment ref="E4817" authorId="0" shapeId="0" xr:uid="{238B3744-F5B9-441F-A7A3-14B7D3AD3189}">
      <text>
        <r>
          <rPr>
            <sz val="10"/>
            <rFont val="Arial"/>
            <family val="2"/>
          </rPr>
          <t>Duplicate Mobile Number also found in rows: [4829]</t>
        </r>
      </text>
    </comment>
    <comment ref="E4818" authorId="0" shapeId="0" xr:uid="{E99CF4B7-4C67-428C-8718-4EE050BB6105}">
      <text>
        <r>
          <rPr>
            <sz val="10"/>
            <rFont val="Arial"/>
            <family val="2"/>
          </rPr>
          <t>Duplicate Mobile Number also found in rows: [4774]</t>
        </r>
      </text>
    </comment>
    <comment ref="E4819" authorId="0" shapeId="0" xr:uid="{A5B66747-DC34-4FCE-92C0-9399C8F03D5B}">
      <text>
        <r>
          <rPr>
            <sz val="10"/>
            <rFont val="Arial"/>
            <family val="2"/>
          </rPr>
          <t>Duplicate Mobile Number also found in rows: [4828, 4985, 5096]</t>
        </r>
      </text>
    </comment>
    <comment ref="E4820" authorId="0" shapeId="0" xr:uid="{A988921E-145A-44BB-A3CF-3724840B88E7}">
      <text>
        <r>
          <rPr>
            <sz val="10"/>
            <rFont val="Arial"/>
            <family val="2"/>
          </rPr>
          <t>Duplicate Mobile Number also found in rows: [4827, 4985, 5096]</t>
        </r>
      </text>
    </comment>
    <comment ref="E4821" authorId="0" shapeId="0" xr:uid="{B7A86F78-0C0B-4E7B-8E60-10BD2E6A4030}">
      <text>
        <r>
          <rPr>
            <sz val="10"/>
            <rFont val="Arial"/>
            <family val="2"/>
          </rPr>
          <t>Duplicate Mobile Number also found in rows: [4825]</t>
        </r>
      </text>
    </comment>
    <comment ref="E4822" authorId="0" shapeId="0" xr:uid="{53EB9CD9-2735-451F-9C84-24BA2052C564}">
      <text>
        <r>
          <rPr>
            <sz val="10"/>
            <rFont val="Arial"/>
            <family val="2"/>
          </rPr>
          <t>Duplicate Mobile Number also found in rows: [4654, 4687]</t>
        </r>
      </text>
    </comment>
    <comment ref="E4823" authorId="0" shapeId="0" xr:uid="{5B7DB8D5-055F-412E-B082-F1E17DE5E339}">
      <text>
        <r>
          <rPr>
            <sz val="10"/>
            <rFont val="Arial"/>
            <family val="2"/>
          </rPr>
          <t>Duplicate Mobile Number also found in rows: [4620, 4652, 4768, 5031]</t>
        </r>
      </text>
    </comment>
    <comment ref="E4824" authorId="0" shapeId="0" xr:uid="{70A17324-1D9D-4468-BA1B-71D34FCA4C04}">
      <text>
        <r>
          <rPr>
            <sz val="10"/>
            <rFont val="Arial"/>
            <family val="2"/>
          </rPr>
          <t>Duplicate Mobile Number also found in rows: [3855, 3948, 4009, 4191, 4416, 4536, 5054]</t>
        </r>
      </text>
    </comment>
    <comment ref="E4825" authorId="0" shapeId="0" xr:uid="{B058F112-C6A1-413F-BB5E-F782C5AA90B5}">
      <text>
        <r>
          <rPr>
            <sz val="10"/>
            <rFont val="Arial"/>
            <family val="2"/>
          </rPr>
          <t>Duplicate Mobile Number also found in rows: [4689, 4717, 4978, 5106]</t>
        </r>
      </text>
    </comment>
    <comment ref="E4826" authorId="0" shapeId="0" xr:uid="{0234EAF8-E3AE-4214-B198-0F8797CB17F5}">
      <text>
        <r>
          <rPr>
            <sz val="10"/>
            <rFont val="Arial"/>
            <family val="2"/>
          </rPr>
          <t>Duplicate Mobile Number also found in rows: [4545, 4569, 4711, 4968, 4979]</t>
        </r>
      </text>
    </comment>
    <comment ref="E4827" authorId="0" shapeId="0" xr:uid="{F8FCE0D8-D562-4A4B-A74C-6E4EA9C270FB}">
      <text>
        <r>
          <rPr>
            <sz val="10"/>
            <rFont val="Arial"/>
            <family val="2"/>
          </rPr>
          <t>Duplicate Mobile Number also found in rows: [4553, 4650, 4718, 4847, 4994, 5188, 5348, 5360]</t>
        </r>
      </text>
    </comment>
    <comment ref="A4828" authorId="0" shapeId="0" xr:uid="{01AA41AF-9AEA-4C04-9075-9796A40B0F0D}">
      <text>
        <r>
          <rPr>
            <sz val="10"/>
            <rFont val="Arial"/>
            <family val="2"/>
          </rPr>
          <t>Mobile/Email matches a DIFFERENT name in LMS/Main file: 'Sanket Basuri'. Kept original name -- please verify manually (may be a shared/parent number).</t>
        </r>
      </text>
    </comment>
    <comment ref="E4828" authorId="0" shapeId="0" xr:uid="{17669D21-A7DE-4B6B-9A7D-CBF23503A646}">
      <text>
        <r>
          <rPr>
            <sz val="10"/>
            <rFont val="Arial"/>
            <family val="2"/>
          </rPr>
          <t>Duplicate Mobile Number also found in rows: [4655, 4681, 4893, 4929, 5172]</t>
        </r>
      </text>
    </comment>
    <comment ref="E4829" authorId="0" shapeId="0" xr:uid="{95BD2795-A62B-42D9-BB22-07B124DB56D7}">
      <text>
        <r>
          <rPr>
            <sz val="10"/>
            <rFont val="Arial"/>
            <family val="2"/>
          </rPr>
          <t>Duplicate Mobile Number also found in rows: [4859]</t>
        </r>
      </text>
    </comment>
    <comment ref="E4830" authorId="0" shapeId="0" xr:uid="{F7FDF0DB-AED1-413A-A7E0-B4CDCE2B89EC}">
      <text>
        <r>
          <rPr>
            <sz val="10"/>
            <rFont val="Arial"/>
            <family val="2"/>
          </rPr>
          <t>Duplicate Mobile Number also found in rows: [4865, 4959, 5091, 5229, 5303, 5364]</t>
        </r>
      </text>
    </comment>
    <comment ref="E4831" authorId="0" shapeId="0" xr:uid="{105E76BA-D9C4-46EB-B8AB-92AA2556B877}">
      <text>
        <r>
          <rPr>
            <sz val="10"/>
            <rFont val="Arial"/>
            <family val="2"/>
          </rPr>
          <t>Duplicate Mobile Number also found in rows: [4862, 5104]</t>
        </r>
      </text>
    </comment>
    <comment ref="E4835" authorId="0" shapeId="0" xr:uid="{8FFB6CC3-BB64-4701-9BCC-86C6829BAA92}">
      <text>
        <r>
          <rPr>
            <sz val="10"/>
            <rFont val="Arial"/>
            <family val="2"/>
          </rPr>
          <t>Duplicate Mobile Number also found in rows: [4849, 4976, 5098, 5228]</t>
        </r>
      </text>
    </comment>
    <comment ref="A4836" authorId="0" shapeId="0" xr:uid="{A33165C0-9238-486F-8480-9B556AD511E0}">
      <text>
        <r>
          <rPr>
            <sz val="10"/>
            <rFont val="Arial"/>
            <family val="2"/>
          </rPr>
          <t>Mobile/Email matches a DIFFERENT name in LMS/Main file: 'Manmohan Prajapati'. Kept original name -- please verify manually (may be a shared/parent number).</t>
        </r>
      </text>
    </comment>
    <comment ref="E4836" authorId="0" shapeId="0" xr:uid="{6CFD7D5D-D269-403C-A422-971E67645F72}">
      <text>
        <r>
          <rPr>
            <sz val="10"/>
            <rFont val="Arial"/>
            <family val="2"/>
          </rPr>
          <t>Duplicate Mobile Number also found in rows: [4811, 4921, 5065, 5189, 5297]</t>
        </r>
      </text>
    </comment>
    <comment ref="E4837" authorId="0" shapeId="0" xr:uid="{FA87C547-A9D6-4EE4-89D4-242B545E9E0C}">
      <text>
        <r>
          <rPr>
            <sz val="10"/>
            <rFont val="Arial"/>
            <family val="2"/>
          </rPr>
          <t>Duplicate Mobile Number also found in rows: [4785, 5441]</t>
        </r>
      </text>
    </comment>
    <comment ref="E4838" authorId="0" shapeId="0" xr:uid="{213624B3-9D57-4CEA-BB88-1D2E80830FB8}">
      <text>
        <r>
          <rPr>
            <sz val="10"/>
            <rFont val="Arial"/>
            <family val="2"/>
          </rPr>
          <t>Duplicate Mobile Number also found in rows: [4797]</t>
        </r>
      </text>
    </comment>
    <comment ref="E4839" authorId="0" shapeId="0" xr:uid="{981FEAD2-ABAA-4336-B419-A1AAEA1BCEC6}">
      <text>
        <r>
          <rPr>
            <sz val="10"/>
            <rFont val="Arial"/>
            <family val="2"/>
          </rPr>
          <t>Duplicate Mobile Number also found in rows: [4553, 4650, 4718, 4835, 4994, 5188, 5348, 5360]</t>
        </r>
      </text>
    </comment>
    <comment ref="E4840" authorId="0" shapeId="0" xr:uid="{6112B7E8-46C7-4AF0-B025-CBB8561C2F6D}">
      <text>
        <r>
          <rPr>
            <sz val="10"/>
            <rFont val="Arial"/>
            <family val="2"/>
          </rPr>
          <t>Duplicate Mobile Number also found in rows: [4580, 4709, 4715, 4977]</t>
        </r>
      </text>
    </comment>
    <comment ref="E4841" authorId="0" shapeId="0" xr:uid="{B85AC9CB-EB9C-4228-AE79-4E1252A6657A}">
      <text>
        <r>
          <rPr>
            <sz val="10"/>
            <rFont val="Arial"/>
            <family val="2"/>
          </rPr>
          <t>Duplicate Mobile Number also found in rows: [4843, 4976, 5098, 5228]</t>
        </r>
      </text>
    </comment>
    <comment ref="E4842" authorId="0" shapeId="0" xr:uid="{4D527977-EF06-4DD6-BF24-DF116315EB54}">
      <text>
        <r>
          <rPr>
            <sz val="10"/>
            <rFont val="Arial"/>
            <family val="2"/>
          </rPr>
          <t>Duplicate Mobile Number also found in rows: [4544, 4566, 4705, 4989, 5116, 5236]</t>
        </r>
      </text>
    </comment>
    <comment ref="E4843" authorId="0" shapeId="0" xr:uid="{1A253269-9275-47E8-BD3E-139F3DF5D2B4}">
      <text>
        <r>
          <rPr>
            <sz val="10"/>
            <rFont val="Arial"/>
            <family val="2"/>
          </rPr>
          <t>Duplicate Mobile Number also found in rows: [4327, 4449, 4540, 4649, 4682, 4731, 5368]</t>
        </r>
      </text>
    </comment>
    <comment ref="E4844" authorId="0" shapeId="0" xr:uid="{00396B04-583F-407E-8C7F-62B08774A4B5}">
      <text>
        <r>
          <rPr>
            <sz val="10"/>
            <rFont val="Arial"/>
            <family val="2"/>
          </rPr>
          <t>Duplicate Mobile Number also found in rows: [4548, 4561, 4749, 4764, 5173, 5194, 5629, 6032]</t>
        </r>
      </text>
    </comment>
    <comment ref="E4845" authorId="0" shapeId="0" xr:uid="{F52EFB6C-5C02-4E68-A44B-0E730371A1C2}">
      <text>
        <r>
          <rPr>
            <sz val="10"/>
            <rFont val="Arial"/>
            <family val="2"/>
          </rPr>
          <t>Duplicate Mobile Number also found in rows: [4690, 4727, 4983]</t>
        </r>
      </text>
    </comment>
    <comment ref="E4846" authorId="0" shapeId="0" xr:uid="{D8397557-CF0C-45C2-8215-FCE12E3301F1}">
      <text>
        <r>
          <rPr>
            <sz val="10"/>
            <rFont val="Arial"/>
            <family val="2"/>
          </rPr>
          <t>Duplicate Mobile Number also found in rows: [4813, 4868, 4998, 5103, 5255, 5326]</t>
        </r>
      </text>
    </comment>
    <comment ref="E4847" authorId="0" shapeId="0" xr:uid="{56B63C35-72BB-4EE1-A44D-E46FA4D5A78D}">
      <text>
        <r>
          <rPr>
            <sz val="10"/>
            <rFont val="Arial"/>
            <family val="2"/>
          </rPr>
          <t>Duplicate Mobile Number also found in rows: [4579]</t>
        </r>
      </text>
    </comment>
    <comment ref="A4848" authorId="0" shapeId="0" xr:uid="{41BB10B1-8E85-43D4-B2B5-249992AC0D11}">
      <text>
        <r>
          <rPr>
            <sz val="10"/>
            <rFont val="Arial"/>
            <family val="2"/>
          </rPr>
          <t>Mobile/Email matches a DIFFERENT name in LMS/Main file: 'Vathuluru Prathap'. Kept original name -- please verify manually (may be a shared/parent number).</t>
        </r>
      </text>
    </comment>
    <comment ref="E4848" authorId="0" shapeId="0" xr:uid="{B737B592-DD45-4721-B78C-908EDFA07B9B}">
      <text>
        <r>
          <rPr>
            <sz val="10"/>
            <rFont val="Arial"/>
            <family val="2"/>
          </rPr>
          <t>Duplicate Mobile Number also found in rows: [4485, 4542, 4713]</t>
        </r>
      </text>
    </comment>
    <comment ref="E4849" authorId="0" shapeId="0" xr:uid="{991B2D9C-6AA5-42B7-8991-16F7F7B9FC9D}">
      <text>
        <r>
          <rPr>
            <sz val="10"/>
            <rFont val="Arial"/>
            <family val="2"/>
          </rPr>
          <t>Duplicate Mobile Number also found in rows: [4659]</t>
        </r>
      </text>
    </comment>
    <comment ref="E4850" authorId="0" shapeId="0" xr:uid="{0B6AF5C0-380C-4ADC-8F11-1F87EAB7EFD0}">
      <text>
        <r>
          <rPr>
            <sz val="10"/>
            <rFont val="Arial"/>
            <family val="2"/>
          </rPr>
          <t>Duplicate Mobile Number also found in rows: [4798, 4814]</t>
        </r>
      </text>
    </comment>
    <comment ref="E4851" authorId="0" shapeId="0" xr:uid="{FBB30338-6614-4634-AF6A-AAA7E6106E96}">
      <text>
        <r>
          <rPr>
            <sz val="10"/>
            <rFont val="Arial"/>
            <family val="2"/>
          </rPr>
          <t>Duplicate Mobile Number also found in rows: [4837]</t>
        </r>
      </text>
    </comment>
    <comment ref="E4852" authorId="0" shapeId="0" xr:uid="{EC667221-6377-47D8-BBD4-25DF99C1368F}">
      <text>
        <r>
          <rPr>
            <sz val="10"/>
            <rFont val="Arial"/>
            <family val="2"/>
          </rPr>
          <t>Duplicate Mobile Number also found in rows: [4482, 4495, 4612, 4965, 5277, 5461, 6104]</t>
        </r>
      </text>
    </comment>
    <comment ref="E4853" authorId="0" shapeId="0" xr:uid="{D51B78D4-4386-406D-8337-5FCB704E0002}">
      <text>
        <r>
          <rPr>
            <sz val="10"/>
            <rFont val="Arial"/>
            <family val="2"/>
          </rPr>
          <t>Duplicate Mobile Number also found in rows: [4401, 4417, 4562, 4707, 4863, 4866]</t>
        </r>
      </text>
    </comment>
    <comment ref="E4854" authorId="0" shapeId="0" xr:uid="{977AD50B-8104-433C-BD21-B2B206275276}">
      <text>
        <r>
          <rPr>
            <sz val="10"/>
            <rFont val="Arial"/>
            <family val="2"/>
          </rPr>
          <t>Duplicate Mobile Number also found in rows: [4839, 5104]</t>
        </r>
      </text>
    </comment>
    <comment ref="A4855" authorId="0" shapeId="0" xr:uid="{76377170-7AA8-441F-BABC-6321E454B7D0}">
      <text>
        <r>
          <rPr>
            <sz val="10"/>
            <rFont val="Arial"/>
            <family val="2"/>
          </rPr>
          <t>Exact duplicate record (same name, mobile, email, fee, date) also appears in row(s): [4866]. NOT deleted automatically - review and remove manually if confirmed.</t>
        </r>
      </text>
    </comment>
    <comment ref="E4855" authorId="0" shapeId="0" xr:uid="{4DA181CB-9CC7-42B3-9679-8D12B9BA5C91}">
      <text>
        <r>
          <rPr>
            <sz val="10"/>
            <rFont val="Arial"/>
            <family val="2"/>
          </rPr>
          <t>Duplicate Mobile Number also found in rows: [4401, 4417, 4562, 4707, 4861, 4866]</t>
        </r>
      </text>
    </comment>
    <comment ref="A4856" authorId="0" shapeId="0" xr:uid="{AF5E1FA2-CB91-4A75-A265-DD78ED802180}">
      <text>
        <r>
          <rPr>
            <sz val="10"/>
            <rFont val="Arial"/>
            <family val="2"/>
          </rPr>
          <t>Mobile/Email matches a DIFFERENT name in LMS/Main file: 'Satya Brata Pradhan'. Kept original name -- please verify manually (may be a shared/parent number).</t>
        </r>
      </text>
    </comment>
    <comment ref="E4856" authorId="0" shapeId="0" xr:uid="{BE5A729D-C76D-4EC8-B236-8CD702BAF436}">
      <text>
        <r>
          <rPr>
            <sz val="10"/>
            <rFont val="Arial"/>
            <family val="2"/>
          </rPr>
          <t>Duplicate Mobile Number also found in rows: [4815, 4939, 4967]</t>
        </r>
      </text>
    </comment>
    <comment ref="E4857" authorId="0" shapeId="0" xr:uid="{7D6528F9-C439-4DC1-82C9-0C745D2EDF3F}">
      <text>
        <r>
          <rPr>
            <sz val="10"/>
            <rFont val="Arial"/>
            <family val="2"/>
          </rPr>
          <t>Duplicate Mobile Number also found in rows: [4838, 4959, 5091, 5229, 5303, 5364]</t>
        </r>
      </text>
    </comment>
    <comment ref="A4858" authorId="0" shapeId="0" xr:uid="{24989A78-C04A-4151-80B9-739850665D3E}">
      <text>
        <r>
          <rPr>
            <sz val="10"/>
            <rFont val="Arial"/>
            <family val="2"/>
          </rPr>
          <t>Exact duplicate record (same name, mobile, email, fee, date) also appears in row(s): [4863]. NOT deleted automatically - review and remove manually if confirmed.</t>
        </r>
      </text>
    </comment>
    <comment ref="E4858" authorId="0" shapeId="0" xr:uid="{3C7064B1-6F1E-4CE1-8CC7-32AEDD974ADE}">
      <text>
        <r>
          <rPr>
            <sz val="10"/>
            <rFont val="Arial"/>
            <family val="2"/>
          </rPr>
          <t>Duplicate Mobile Number also found in rows: [4401, 4417, 4562, 4707, 4861, 4863]</t>
        </r>
      </text>
    </comment>
    <comment ref="E4859" authorId="0" shapeId="0" xr:uid="{7BB7D3FE-8FFF-4B95-ACD6-30C2217B3EBA}">
      <text>
        <r>
          <rPr>
            <sz val="10"/>
            <rFont val="Arial"/>
            <family val="2"/>
          </rPr>
          <t>Duplicate Mobile Number also found in rows: [4685, 4888, 5037, 5183]</t>
        </r>
      </text>
    </comment>
    <comment ref="E4860" authorId="0" shapeId="0" xr:uid="{1D18867D-6CB8-456D-A807-1F1DC0E8EF7D}">
      <text>
        <r>
          <rPr>
            <sz val="10"/>
            <rFont val="Arial"/>
            <family val="2"/>
          </rPr>
          <t>Duplicate Mobile Number also found in rows: [4813, 4854, 4998, 5103, 5255, 5326]</t>
        </r>
      </text>
    </comment>
    <comment ref="E4861" authorId="0" shapeId="0" xr:uid="{53AE5253-D734-425F-872A-6374FF185DBF}">
      <text>
        <r>
          <rPr>
            <sz val="10"/>
            <rFont val="Arial"/>
            <family val="2"/>
          </rPr>
          <t>Duplicate Mobile Number also found in rows: [4552, 4560, 4719, 4908, 4993, 5118]</t>
        </r>
      </text>
    </comment>
    <comment ref="E4862" authorId="0" shapeId="0" xr:uid="{9AB61B5C-75D9-40B6-9E1F-4E60E851DB81}">
      <text>
        <r>
          <rPr>
            <sz val="10"/>
            <rFont val="Arial"/>
            <family val="2"/>
          </rPr>
          <t>Duplicate Mobile Number also found in rows: [4374, 4535, 4678, 5125, 5350]</t>
        </r>
      </text>
    </comment>
    <comment ref="E4863" authorId="0" shapeId="0" xr:uid="{245B8937-45B7-4192-9FFC-2517626304FE}">
      <text>
        <r>
          <rPr>
            <sz val="10"/>
            <rFont val="Arial"/>
            <family val="2"/>
          </rPr>
          <t>Duplicate Mobile Number also found in rows: [4550, 4616, 4728, 5001, 5192, 5437]</t>
        </r>
      </text>
    </comment>
    <comment ref="A4864" authorId="0" shapeId="0" xr:uid="{BB878F82-2E49-458A-B80E-BAFF0D96B0FB}">
      <text>
        <r>
          <rPr>
            <sz val="10"/>
            <rFont val="Arial"/>
            <family val="2"/>
          </rPr>
          <t>Mobile/Email matches a DIFFERENT name in LMS/Main file: 'Prangya Mahapatra'. Kept original name -- please verify manually (may be a shared/parent number).</t>
        </r>
      </text>
    </comment>
    <comment ref="E4864" authorId="0" shapeId="0" xr:uid="{E3F32E6E-41B5-4E70-A788-E9CBE705EEDC}">
      <text>
        <r>
          <rPr>
            <sz val="10"/>
            <rFont val="Arial"/>
            <family val="2"/>
          </rPr>
          <t>Duplicate Mobile Number also found in rows: [4388, 4543, 4633]</t>
        </r>
      </text>
    </comment>
    <comment ref="E4865" authorId="0" shapeId="0" xr:uid="{69731586-75FF-4D36-8F85-8E22EEE9E5DD}">
      <text>
        <r>
          <rPr>
            <sz val="10"/>
            <rFont val="Arial"/>
            <family val="2"/>
          </rPr>
          <t>Duplicate Mobile Number also found in rows: [4735, 4874]</t>
        </r>
      </text>
    </comment>
    <comment ref="E4866" authorId="0" shapeId="0" xr:uid="{0D7F7FE1-B733-4D46-91F3-E8D12D7BBD62}">
      <text>
        <r>
          <rPr>
            <sz val="10"/>
            <rFont val="Arial"/>
            <family val="2"/>
          </rPr>
          <t>Duplicate Mobile Number also found in rows: [4735, 4873]</t>
        </r>
      </text>
    </comment>
    <comment ref="E4867" authorId="0" shapeId="0" xr:uid="{167C173B-D2C9-417D-930E-A15E09F954B1}">
      <text>
        <r>
          <rPr>
            <sz val="10"/>
            <rFont val="Arial"/>
            <family val="2"/>
          </rPr>
          <t>Duplicate Mobile Number also found in rows: [4547, 4556, 4743, 5039]</t>
        </r>
      </text>
    </comment>
    <comment ref="E4868" authorId="0" shapeId="0" xr:uid="{2CD73C63-F29F-42BF-A9D4-6DB06FD71628}">
      <text>
        <r>
          <rPr>
            <sz val="10"/>
            <rFont val="Arial"/>
            <family val="2"/>
          </rPr>
          <t>Duplicate Mobile Number also found in rows: [4229, 4432, 4591, 4726, 5044, 5132]</t>
        </r>
      </text>
    </comment>
    <comment ref="E4869" authorId="0" shapeId="0" xr:uid="{2AC17573-786A-4B66-BDF8-9FA734BF52A3}">
      <text>
        <r>
          <rPr>
            <sz val="10"/>
            <rFont val="Arial"/>
            <family val="2"/>
          </rPr>
          <t>Duplicate Mobile Number also found in rows: [4615, 4729, 5015, 5140]</t>
        </r>
      </text>
    </comment>
    <comment ref="E4870" authorId="0" shapeId="0" xr:uid="{EFD30F18-0F74-41BA-AD2E-5816B88E7F30}">
      <text>
        <r>
          <rPr>
            <sz val="10"/>
            <rFont val="Arial"/>
            <family val="2"/>
          </rPr>
          <t>Duplicate Mobile Number also found in rows: [4692, 4724, 5006, 5112]</t>
        </r>
      </text>
    </comment>
    <comment ref="A4871" authorId="0" shapeId="0" xr:uid="{250E68F1-8EE2-4869-90DF-3F3EDCCF7E0D}">
      <text>
        <r>
          <rPr>
            <sz val="10"/>
            <rFont val="Arial"/>
            <family val="2"/>
          </rPr>
          <t>Mobile/Email matches a DIFFERENT name in LMS/Main file: 'Pawar Shivaji'. Kept original name -- please verify manually (may be a shared/parent number).</t>
        </r>
      </text>
    </comment>
    <comment ref="E4871" authorId="0" shapeId="0" xr:uid="{0FF5BF53-CE18-4F73-9923-E3ADEE071D20}">
      <text>
        <r>
          <rPr>
            <sz val="10"/>
            <rFont val="Arial"/>
            <family val="2"/>
          </rPr>
          <t>Duplicate Mobile Number also found in rows: [430, 4734, 5032, 5153, 5532, 5770, 6099]</t>
        </r>
      </text>
    </comment>
    <comment ref="E4872" authorId="0" shapeId="0" xr:uid="{CDB91D93-F693-449A-8C1E-8270783BD241}">
      <text>
        <r>
          <rPr>
            <sz val="10"/>
            <rFont val="Arial"/>
            <family val="2"/>
          </rPr>
          <t>Duplicate Mobile Number also found in rows: [3514]</t>
        </r>
      </text>
    </comment>
    <comment ref="E4873" authorId="0" shapeId="0" xr:uid="{179DDE7D-01E9-4EFB-B3D3-6583E05C2BA7}">
      <text>
        <r>
          <rPr>
            <sz val="10"/>
            <rFont val="Arial"/>
            <family val="2"/>
          </rPr>
          <t>Duplicate Mobile Number also found in rows: [4378, 4399, 4440, 4584, 4597, 4712, 4748, 4904]</t>
        </r>
      </text>
    </comment>
    <comment ref="E4874" authorId="0" shapeId="0" xr:uid="{75E41CF2-646D-45CA-92D3-1DDC2915D479}">
      <text>
        <r>
          <rPr>
            <sz val="10"/>
            <rFont val="Arial"/>
            <family val="2"/>
          </rPr>
          <t>Duplicate Mobile Number also found in rows: [4938]</t>
        </r>
      </text>
    </comment>
    <comment ref="E4875" authorId="0" shapeId="0" xr:uid="{56315242-EA58-493B-816A-567EAD33D895}">
      <text>
        <r>
          <rPr>
            <sz val="10"/>
            <rFont val="Arial"/>
            <family val="2"/>
          </rPr>
          <t>Duplicate Mobile Number also found in rows: [4906, 5013, 5141, 5267]</t>
        </r>
      </text>
    </comment>
    <comment ref="E4876" authorId="0" shapeId="0" xr:uid="{0DA47678-15CF-4C39-AA0C-6ED90D6F7D27}">
      <text>
        <r>
          <rPr>
            <sz val="10"/>
            <rFont val="Arial"/>
            <family val="2"/>
          </rPr>
          <t>Duplicate Mobile Number also found in rows: [4892]</t>
        </r>
      </text>
    </comment>
    <comment ref="E4877" authorId="0" shapeId="0" xr:uid="{2062844F-72E7-4372-B5E8-31D40150955B}">
      <text>
        <r>
          <rPr>
            <sz val="10"/>
            <rFont val="Arial"/>
            <family val="2"/>
          </rPr>
          <t>Duplicate Mobile Number also found in rows: [4941]</t>
        </r>
      </text>
    </comment>
    <comment ref="A4878" authorId="0" shapeId="0" xr:uid="{CAFBE84A-535E-4DA6-9C3B-9FABE96540DF}">
      <text>
        <r>
          <rPr>
            <sz val="10"/>
            <rFont val="Arial"/>
            <family val="2"/>
          </rPr>
          <t>Mobile/Email matches a DIFFERENT name in LMS/Main file: 'Biswajit Dehury'. Kept original name -- please verify manually (may be a shared/parent number).</t>
        </r>
      </text>
    </comment>
    <comment ref="E4878" authorId="0" shapeId="0" xr:uid="{E005CA6C-6449-452A-B62A-FC4073DEFECB}">
      <text>
        <r>
          <rPr>
            <sz val="10"/>
            <rFont val="Arial"/>
            <family val="2"/>
          </rPr>
          <t>Duplicate Mobile Number also found in rows: [4933, 5010, 5138, 5253, 5362, 5513, 5627]</t>
        </r>
      </text>
    </comment>
    <comment ref="E4879" authorId="0" shapeId="0" xr:uid="{41818E9E-9319-48D3-A8A4-D5F6854C40B9}">
      <text>
        <r>
          <rPr>
            <sz val="10"/>
            <rFont val="Arial"/>
            <family val="2"/>
          </rPr>
          <t>Duplicate Mobile Number also found in rows: [5047, 5174, 5300, 5564]</t>
        </r>
      </text>
    </comment>
    <comment ref="E4880" authorId="0" shapeId="0" xr:uid="{3632F0A7-25A6-47AF-87F7-C58B5389811D}">
      <text>
        <r>
          <rPr>
            <sz val="10"/>
            <rFont val="Arial"/>
            <family val="2"/>
          </rPr>
          <t>Duplicate Mobile Number also found in rows: [4685, 4867, 5037, 5183]</t>
        </r>
      </text>
    </comment>
    <comment ref="E4881" authorId="0" shapeId="0" xr:uid="{AA027AF6-420E-4C81-9607-6DE1C40CF4D5}">
      <text>
        <r>
          <rPr>
            <sz val="10"/>
            <rFont val="Arial"/>
            <family val="2"/>
          </rPr>
          <t>Duplicate Mobile Number also found in rows: [4922, 5011, 5122]</t>
        </r>
      </text>
    </comment>
    <comment ref="A4882" authorId="0" shapeId="0" xr:uid="{F7412645-C062-417B-B197-CF43B8E13CED}">
      <text>
        <r>
          <rPr>
            <sz val="10"/>
            <rFont val="Arial"/>
            <family val="2"/>
          </rPr>
          <t>Mobile/Email matches a DIFFERENT name in LMS/Main file: 'Kush Dixit'. Kept original name -- please verify manually (may be a shared/parent number).</t>
        </r>
      </text>
    </comment>
    <comment ref="E4882" authorId="0" shapeId="0" xr:uid="{4C8AC362-6D92-45F8-9A2C-3F3B7E8AC4DC}">
      <text>
        <r>
          <rPr>
            <sz val="10"/>
            <rFont val="Arial"/>
            <family val="2"/>
          </rPr>
          <t>Duplicate Mobile Number also found in rows: [4990]</t>
        </r>
      </text>
    </comment>
    <comment ref="E4883" authorId="0" shapeId="0" xr:uid="{FA156A82-A6F3-4233-92C9-E188D444F6E0}">
      <text>
        <r>
          <rPr>
            <sz val="10"/>
            <rFont val="Arial"/>
            <family val="2"/>
          </rPr>
          <t>Duplicate Mobile Number also found in rows: [4957, 5069, 5186, 5304, 5459, 5566]</t>
        </r>
      </text>
    </comment>
    <comment ref="E4884" authorId="0" shapeId="0" xr:uid="{B98B48F6-E4F9-4A74-8C87-9B962E5D3F16}">
      <text>
        <r>
          <rPr>
            <sz val="10"/>
            <rFont val="Arial"/>
            <family val="2"/>
          </rPr>
          <t>Duplicate Mobile Number also found in rows: [4884]</t>
        </r>
      </text>
    </comment>
    <comment ref="A4885" authorId="0" shapeId="0" xr:uid="{7CB399A2-4503-4F27-BF8F-14A952514D0A}">
      <text>
        <r>
          <rPr>
            <sz val="10"/>
            <rFont val="Arial"/>
            <family val="2"/>
          </rPr>
          <t>Mobile/Email matches a DIFFERENT name in LMS/Main file: 'Sanket Basuri'. Kept original name -- please verify manually (may be a shared/parent number).</t>
        </r>
      </text>
    </comment>
    <comment ref="E4885" authorId="0" shapeId="0" xr:uid="{CBDB8B06-DC40-4640-A864-B5C15BA77C6E}">
      <text>
        <r>
          <rPr>
            <sz val="10"/>
            <rFont val="Arial"/>
            <family val="2"/>
          </rPr>
          <t>Duplicate Mobile Number also found in rows: [4655, 4681, 4836, 4929, 5172]</t>
        </r>
      </text>
    </comment>
    <comment ref="E4886" authorId="0" shapeId="0" xr:uid="{B62CA1A3-829D-48C1-9D38-F5088987B4C8}">
      <text>
        <r>
          <rPr>
            <sz val="10"/>
            <rFont val="Arial"/>
            <family val="2"/>
          </rPr>
          <t>Duplicate Mobile Number also found in rows: [4909]</t>
        </r>
      </text>
    </comment>
    <comment ref="A4887" authorId="0" shapeId="0" xr:uid="{6D7F7073-92C4-4500-873C-6B696F9F8D5A}">
      <text>
        <r>
          <rPr>
            <sz val="10"/>
            <rFont val="Arial"/>
            <family val="2"/>
          </rPr>
          <t>Mobile/Email matches a DIFFERENT name in LMS/Main file: 'Aman Panda'. Kept original name -- please verify manually (may be a shared/parent number).</t>
        </r>
      </text>
    </comment>
    <comment ref="E4887" authorId="0" shapeId="0" xr:uid="{BF741409-96D8-405B-938B-4B1F41ED7169}">
      <text>
        <r>
          <rPr>
            <sz val="10"/>
            <rFont val="Arial"/>
            <family val="2"/>
          </rPr>
          <t>Duplicate Mobile Number also found in rows: [4425, 4472, 4598, 4745, 5007]</t>
        </r>
      </text>
    </comment>
    <comment ref="E4888" authorId="0" shapeId="0" xr:uid="{E007335D-A76D-4F8C-86B9-9A3383E92EC6}">
      <text>
        <r>
          <rPr>
            <sz val="10"/>
            <rFont val="Arial"/>
            <family val="2"/>
          </rPr>
          <t>Duplicate Mobile Number also found in rows: [4475, 4477]</t>
        </r>
      </text>
    </comment>
    <comment ref="A4889" authorId="0" shapeId="0" xr:uid="{6ABA6DEA-552E-4983-B2E7-9CC8A0C0B4AF}">
      <text>
        <r>
          <rPr>
            <sz val="10"/>
            <rFont val="Arial"/>
            <family val="2"/>
          </rPr>
          <t>Mobile/Email matches a DIFFERENT name in LMS/Main file: 'Shruti Mohanty'. Kept original name -- please verify manually (may be a shared/parent number).</t>
        </r>
      </text>
    </comment>
    <comment ref="E4889" authorId="0" shapeId="0" xr:uid="{AF19F61E-7205-49E3-8345-027CE602AECF}">
      <text>
        <r>
          <rPr>
            <sz val="10"/>
            <rFont val="Arial"/>
            <family val="2"/>
          </rPr>
          <t>Duplicate Mobile Number also found in rows: [4716, 5200, 5327, 5642]</t>
        </r>
      </text>
    </comment>
    <comment ref="E4890" authorId="0" shapeId="0" xr:uid="{A66850C5-ED59-4E68-9B88-79888F2F2F49}">
      <text>
        <r>
          <rPr>
            <sz val="10"/>
            <rFont val="Arial"/>
            <family val="2"/>
          </rPr>
          <t>Duplicate Mobile Number also found in rows: [4672, 4720, 5002, 5123, 5608]</t>
        </r>
      </text>
    </comment>
    <comment ref="E4891" authorId="0" shapeId="0" xr:uid="{45BD2C40-5657-47E9-90B2-4A17600F00C5}">
      <text>
        <r>
          <rPr>
            <sz val="10"/>
            <rFont val="Arial"/>
            <family val="2"/>
          </rPr>
          <t>Duplicate Mobile Number also found in rows: [4418, 4467, 4492]</t>
        </r>
      </text>
    </comment>
    <comment ref="A4892" authorId="0" shapeId="0" xr:uid="{7D1816F4-A70C-4D4C-8841-58FCE8EE3D38}">
      <text>
        <r>
          <rPr>
            <sz val="10"/>
            <rFont val="Arial"/>
            <family val="2"/>
          </rPr>
          <t>Mobile/Email matches a DIFFERENT name in LMS/Main file: 'Asmin Kumar'. Kept original name -- please verify manually (may be a shared/parent number).</t>
        </r>
      </text>
    </comment>
    <comment ref="E4892" authorId="0" shapeId="0" xr:uid="{D17DE8AA-AA50-4B4D-B9D8-3421FC781E87}">
      <text>
        <r>
          <rPr>
            <sz val="10"/>
            <rFont val="Arial"/>
            <family val="2"/>
          </rPr>
          <t>Duplicate Mobile Number also found in rows: [4101, 4199, 4679]</t>
        </r>
      </text>
    </comment>
    <comment ref="E4893" authorId="0" shapeId="0" xr:uid="{785FF62B-6664-4135-8D83-6E03E98A27BE}">
      <text>
        <r>
          <rPr>
            <sz val="10"/>
            <rFont val="Arial"/>
            <family val="2"/>
          </rPr>
          <t>Duplicate Mobile Number also found in rows: [4454, 4458, 4599, 4741, 5012]</t>
        </r>
      </text>
    </comment>
    <comment ref="E4894" authorId="0" shapeId="0" xr:uid="{1FA81AAA-F343-453F-9CB3-ED648B11EF7B}">
      <text>
        <r>
          <rPr>
            <sz val="10"/>
            <rFont val="Arial"/>
            <family val="2"/>
          </rPr>
          <t>Duplicate Mobile Number also found in rows: [4586, 4588, 4737, 5033, 5152]</t>
        </r>
      </text>
    </comment>
    <comment ref="A4895" authorId="0" shapeId="0" xr:uid="{B77894D5-FF78-47CC-B3A3-AEB6DB16344A}">
      <text>
        <r>
          <rPr>
            <sz val="10"/>
            <rFont val="Arial"/>
            <family val="2"/>
          </rPr>
          <t>Mobile/Email matches a DIFFERENT name in LMS/Main file: 'Guru Das'. Kept original name -- please verify manually (may be a shared/parent number).</t>
        </r>
      </text>
    </comment>
    <comment ref="E4895" authorId="0" shapeId="0" xr:uid="{30581D0B-E2B7-400C-87D4-FB0C33D69E37}">
      <text>
        <r>
          <rPr>
            <sz val="10"/>
            <rFont val="Arial"/>
            <family val="2"/>
          </rPr>
          <t>Duplicate Mobile Number also found in rows: [4757, 4783, 5051]</t>
        </r>
      </text>
    </comment>
    <comment ref="E4896" authorId="0" shapeId="0" xr:uid="{45AA0A58-EFAE-4854-A169-371CDB5D20E2}">
      <text>
        <r>
          <rPr>
            <sz val="10"/>
            <rFont val="Arial"/>
            <family val="2"/>
          </rPr>
          <t>Duplicate Mobile Number also found in rows: [4378, 4399, 4440, 4584, 4597, 4712, 4748, 4881]</t>
        </r>
      </text>
    </comment>
    <comment ref="E4897" authorId="0" shapeId="0" xr:uid="{9725CFE6-04C7-4AF4-9F03-5D6F8E3AB2AE}">
      <text>
        <r>
          <rPr>
            <sz val="10"/>
            <rFont val="Arial"/>
            <family val="2"/>
          </rPr>
          <t>Duplicate Mobile Number also found in rows: [4234, 4345, 4594, 5115, 5128]</t>
        </r>
      </text>
    </comment>
    <comment ref="E4898" authorId="0" shapeId="0" xr:uid="{075E85CE-7E1D-4109-866B-452EA4EB283B}">
      <text>
        <r>
          <rPr>
            <sz val="10"/>
            <rFont val="Arial"/>
            <family val="2"/>
          </rPr>
          <t>Duplicate Mobile Number also found in rows: [4883, 5013, 5141, 5267]</t>
        </r>
      </text>
    </comment>
    <comment ref="E4899" authorId="0" shapeId="0" xr:uid="{EDE3A31C-F3D2-4215-9D51-7BBE59EE1049}">
      <text>
        <r>
          <rPr>
            <sz val="10"/>
            <rFont val="Arial"/>
            <family val="2"/>
          </rPr>
          <t>Duplicate Mobile Number also found in rows: [4812, 4915]</t>
        </r>
      </text>
    </comment>
    <comment ref="E4900" authorId="0" shapeId="0" xr:uid="{1D379852-1813-40E5-96C5-91038A635E8E}">
      <text>
        <r>
          <rPr>
            <sz val="10"/>
            <rFont val="Arial"/>
            <family val="2"/>
          </rPr>
          <t>Duplicate Mobile Number also found in rows: [4552, 4560, 4719, 4869, 4993, 5118]</t>
        </r>
      </text>
    </comment>
    <comment ref="E4901" authorId="0" shapeId="0" xr:uid="{31506074-3F8B-40DB-B908-4FE7F08FD3BA}">
      <text>
        <r>
          <rPr>
            <sz val="10"/>
            <rFont val="Arial"/>
            <family val="2"/>
          </rPr>
          <t>Duplicate Mobile Number also found in rows: [4894]</t>
        </r>
      </text>
    </comment>
    <comment ref="E4902" authorId="0" shapeId="0" xr:uid="{60EC761C-44FA-436C-98CA-814B9CD80AEB}">
      <text>
        <r>
          <rPr>
            <sz val="10"/>
            <rFont val="Arial"/>
            <family val="2"/>
          </rPr>
          <t>Duplicate Mobile Number also found in rows: [4960]</t>
        </r>
      </text>
    </comment>
    <comment ref="E4903" authorId="0" shapeId="0" xr:uid="{45C9F57A-7B82-4414-80B8-224374E5B98E}">
      <text>
        <r>
          <rPr>
            <sz val="10"/>
            <rFont val="Arial"/>
            <family val="2"/>
          </rPr>
          <t>Duplicate Mobile Number also found in rows: [3971, 4036, 4062, 4151, 4279, 4415]</t>
        </r>
      </text>
    </comment>
    <comment ref="E4904" authorId="0" shapeId="0" xr:uid="{B7F5835E-7A3E-45BC-84A9-ADE6B61F8417}">
      <text>
        <r>
          <rPr>
            <sz val="10"/>
            <rFont val="Arial"/>
            <family val="2"/>
          </rPr>
          <t>Duplicate Mobile Number also found in rows: [4776, 4795, 4799, 5043, 5133]</t>
        </r>
      </text>
    </comment>
    <comment ref="E4905" authorId="0" shapeId="0" xr:uid="{884F1E20-9706-46CF-991A-58040C1FB8CF}">
      <text>
        <r>
          <rPr>
            <sz val="10"/>
            <rFont val="Arial"/>
            <family val="2"/>
          </rPr>
          <t>Duplicate Mobile Number also found in rows: [4963, 5222, 5335, 5851]</t>
        </r>
      </text>
    </comment>
    <comment ref="E4906" authorId="0" shapeId="0" xr:uid="{B6E0F7DA-44B2-4DC4-A58A-5357565BB982}">
      <text>
        <r>
          <rPr>
            <sz val="10"/>
            <rFont val="Arial"/>
            <family val="2"/>
          </rPr>
          <t>Duplicate Mobile Number also found in rows: [4956, 5052, 5160, 5276, 5443]</t>
        </r>
      </text>
    </comment>
    <comment ref="E4907" authorId="0" shapeId="0" xr:uid="{8A2F2F0F-B64B-4F70-BFD8-048CA075E427}">
      <text>
        <r>
          <rPr>
            <sz val="10"/>
            <rFont val="Arial"/>
            <family val="2"/>
          </rPr>
          <t>Duplicate Mobile Number also found in rows: [4812, 4907]</t>
        </r>
      </text>
    </comment>
    <comment ref="E4908" authorId="0" shapeId="0" xr:uid="{8405CB93-CDBB-4FD8-BF11-AE606AFE314F}">
      <text>
        <r>
          <rPr>
            <sz val="10"/>
            <rFont val="Arial"/>
            <family val="2"/>
          </rPr>
          <t>Duplicate Mobile Number also found in rows: [4400, 4444, 4581, 4723, 5004, 5005]</t>
        </r>
      </text>
    </comment>
    <comment ref="E4909" authorId="0" shapeId="0" xr:uid="{C5B6BC97-8490-4F21-B86F-9F9923862BD3}">
      <text>
        <r>
          <rPr>
            <sz val="10"/>
            <rFont val="Arial"/>
            <family val="2"/>
          </rPr>
          <t>Duplicate Mobile Number also found in rows: [4592, 4600, 4668, 4769]</t>
        </r>
      </text>
    </comment>
    <comment ref="E4910" authorId="0" shapeId="0" xr:uid="{CA341FB5-2089-4748-A424-8FB423750F81}">
      <text>
        <r>
          <rPr>
            <sz val="10"/>
            <rFont val="Arial"/>
            <family val="2"/>
          </rPr>
          <t>Duplicate Mobile Number also found in rows: [4601, 4624, 4669, 4770]</t>
        </r>
      </text>
    </comment>
    <comment ref="E4911" authorId="0" shapeId="0" xr:uid="{35F47454-4233-46D1-A8F4-25C11E74C2C5}">
      <text>
        <r>
          <rPr>
            <sz val="10"/>
            <rFont val="Arial"/>
            <family val="2"/>
          </rPr>
          <t>Duplicate Mobile Number also found in rows: [4494, 4610, 4787, 5035, 5158]</t>
        </r>
      </text>
    </comment>
    <comment ref="A4912" authorId="0" shapeId="0" xr:uid="{595F5D49-5480-48AA-A807-CF86DD3B5BB2}">
      <text>
        <r>
          <rPr>
            <sz val="10"/>
            <rFont val="Arial"/>
            <family val="2"/>
          </rPr>
          <t>Exact duplicate record (same name, mobile, email, fee, date) also appears in row(s): [4924]. NOT deleted automatically - review and remove manually if confirmed.</t>
        </r>
      </text>
    </comment>
    <comment ref="E4912" authorId="0" shapeId="0" xr:uid="{28CB2285-4B5A-4C0A-A773-C0E677FE78EF}">
      <text>
        <r>
          <rPr>
            <sz val="10"/>
            <rFont val="Arial"/>
            <family val="2"/>
          </rPr>
          <t>Duplicate Mobile Number also found in rows: [4587, 4596, 4643, 4747, 4924]</t>
        </r>
      </text>
    </comment>
    <comment ref="A4913" authorId="0" shapeId="0" xr:uid="{0A237780-F8D7-4612-ABA4-245874592388}">
      <text>
        <r>
          <rPr>
            <sz val="10"/>
            <rFont val="Arial"/>
            <family val="2"/>
          </rPr>
          <t>Mobile/Email matches a DIFFERENT name in LMS/Main file: 'Manmohan Prajapati'. Kept original name -- please verify manually (may be a shared/parent number).</t>
        </r>
      </text>
    </comment>
    <comment ref="E4913" authorId="0" shapeId="0" xr:uid="{7012B3A5-B062-4419-A7FB-4E5EA6A68FE5}">
      <text>
        <r>
          <rPr>
            <sz val="10"/>
            <rFont val="Arial"/>
            <family val="2"/>
          </rPr>
          <t>Duplicate Mobile Number also found in rows: [4811, 4844, 5065, 5189, 5297]</t>
        </r>
      </text>
    </comment>
    <comment ref="E4914" authorId="0" shapeId="0" xr:uid="{FDE9DCE5-71AF-40CC-99D4-2E91546BFF5E}">
      <text>
        <r>
          <rPr>
            <sz val="10"/>
            <rFont val="Arial"/>
            <family val="2"/>
          </rPr>
          <t>Duplicate Mobile Number also found in rows: [4889, 5011, 5122]</t>
        </r>
      </text>
    </comment>
    <comment ref="A4915" authorId="0" shapeId="0" xr:uid="{08605268-A73C-4930-B49B-F0B6464D734D}">
      <text>
        <r>
          <rPr>
            <sz val="10"/>
            <rFont val="Arial"/>
            <family val="2"/>
          </rPr>
          <t>Mobile/Email matches a DIFFERENT name in LMS/Main file: 'Arjun Banerjee'. Kept original name -- please verify manually (may be a shared/parent number).</t>
        </r>
      </text>
    </comment>
    <comment ref="E4915" authorId="0" shapeId="0" xr:uid="{2B8EE388-BE05-4047-A7DD-4C59E9920807}">
      <text>
        <r>
          <rPr>
            <sz val="10"/>
            <rFont val="Arial"/>
            <family val="2"/>
          </rPr>
          <t>Duplicate Mobile Number also found in rows: [4230, 4319, 4453, 4590, 4760]</t>
        </r>
      </text>
    </comment>
    <comment ref="A4916" authorId="0" shapeId="0" xr:uid="{F87AB6EE-3064-4E63-B612-A00F316774B4}">
      <text>
        <r>
          <rPr>
            <sz val="10"/>
            <rFont val="Arial"/>
            <family val="2"/>
          </rPr>
          <t>Exact duplicate record (same name, mobile, email, fee, date) also appears in row(s): [4920]. NOT deleted automatically - review and remove manually if confirmed.</t>
        </r>
      </text>
    </comment>
    <comment ref="E4916" authorId="0" shapeId="0" xr:uid="{7D593C8E-6A44-49F0-9D11-C527DD845C15}">
      <text>
        <r>
          <rPr>
            <sz val="10"/>
            <rFont val="Arial"/>
            <family val="2"/>
          </rPr>
          <t>Duplicate Mobile Number also found in rows: [4587, 4596, 4643, 4747, 4920]</t>
        </r>
      </text>
    </comment>
    <comment ref="E4917" authorId="0" shapeId="0" xr:uid="{88671F3C-B05D-4A99-B4CC-53085261CFF8}">
      <text>
        <r>
          <rPr>
            <sz val="10"/>
            <rFont val="Arial"/>
            <family val="2"/>
          </rPr>
          <t>Duplicate Mobile Number also found in rows: [4627, 4665, 4766, 5048, 5108]</t>
        </r>
      </text>
    </comment>
    <comment ref="E4918" authorId="0" shapeId="0" xr:uid="{3A97C3FF-998E-43D3-9D92-1833A0D7227C}">
      <text>
        <r>
          <rPr>
            <sz val="10"/>
            <rFont val="Arial"/>
            <family val="2"/>
          </rPr>
          <t>Duplicate Mobile Number also found in rows: [4623, 4661, 4773, 5050]</t>
        </r>
      </text>
    </comment>
    <comment ref="E4919" authorId="0" shapeId="0" xr:uid="{EC244BD0-5EF4-42E1-9871-ABDD5B79A538}">
      <text>
        <r>
          <rPr>
            <sz val="10"/>
            <rFont val="Arial"/>
            <family val="2"/>
          </rPr>
          <t>Duplicate Mobile Number also found in rows: [4047, 4104, 4138, 4260, 4445, 4574]</t>
        </r>
      </text>
    </comment>
    <comment ref="E4920" authorId="0" shapeId="0" xr:uid="{F257DB73-1DBA-41FD-9609-F257E8FEBBDF}">
      <text>
        <r>
          <rPr>
            <sz val="10"/>
            <rFont val="Arial"/>
            <family val="2"/>
          </rPr>
          <t>Duplicate Mobile Number also found in rows: [4754, 4784, 5049, 5163, 5274, 5764]</t>
        </r>
      </text>
    </comment>
    <comment ref="A4921" authorId="0" shapeId="0" xr:uid="{8C683A09-9C9C-4A64-A4BC-684323CA0426}">
      <text>
        <r>
          <rPr>
            <sz val="10"/>
            <rFont val="Arial"/>
            <family val="2"/>
          </rPr>
          <t>Mobile/Email matches a DIFFERENT name in LMS/Main file: 'Sanket Basuri'. Kept original name -- please verify manually (may be a shared/parent number).</t>
        </r>
      </text>
    </comment>
    <comment ref="E4921" authorId="0" shapeId="0" xr:uid="{D97CBC57-6C76-4234-B74C-6AD9845965CC}">
      <text>
        <r>
          <rPr>
            <sz val="10"/>
            <rFont val="Arial"/>
            <family val="2"/>
          </rPr>
          <t>Duplicate Mobile Number also found in rows: [4655, 4681, 4836, 4893, 5172]</t>
        </r>
      </text>
    </comment>
    <comment ref="E4922" authorId="0" shapeId="0" xr:uid="{512EA4C8-543E-4BDB-AA49-B6394A1E6477}">
      <text>
        <r>
          <rPr>
            <sz val="10"/>
            <rFont val="Arial"/>
            <family val="2"/>
          </rPr>
          <t>Duplicate Mobile Number also found in rows: [4779, 4796, 5071]</t>
        </r>
      </text>
    </comment>
    <comment ref="A4923" authorId="0" shapeId="0" xr:uid="{925237F8-E15A-420F-8748-DC8DA39642FD}">
      <text>
        <r>
          <rPr>
            <sz val="10"/>
            <rFont val="Arial"/>
            <family val="2"/>
          </rPr>
          <t>Mobile/Email matches a DIFFERENT name in LMS/Main file: 'Bhagi Das'. Kept original name -- please verify manually (may be a shared/parent number).</t>
        </r>
      </text>
    </comment>
    <comment ref="E4923" authorId="0" shapeId="0" xr:uid="{4CFB1924-CF3E-42E0-8A10-B03882FCEB00}">
      <text>
        <r>
          <rPr>
            <sz val="10"/>
            <rFont val="Arial"/>
            <family val="2"/>
          </rPr>
          <t>Duplicate Mobile Number also found in rows: [4486, 4532, 4631, 4807]</t>
        </r>
      </text>
    </comment>
    <comment ref="I4923" authorId="0" shapeId="0" xr:uid="{4CB30230-0C64-4642-A3A0-5A826A71832E}">
      <text>
        <r>
          <rPr>
            <sz val="10"/>
            <rFont val="Arial"/>
            <family val="2"/>
          </rPr>
          <t>Unrecognized/invalid date format ('13-2025'). Original value preserved - needs manual review.</t>
        </r>
      </text>
    </comment>
    <comment ref="E4924" authorId="0" shapeId="0" xr:uid="{1A94A6D2-7119-4F84-803E-B8BBD454E14F}">
      <text>
        <r>
          <rPr>
            <sz val="10"/>
            <rFont val="Arial"/>
            <family val="2"/>
          </rPr>
          <t>Duplicate Mobile Number also found in rows: [4315, 4352, 4499, 4695, 4721]</t>
        </r>
      </text>
    </comment>
    <comment ref="I4924" authorId="0" shapeId="0" xr:uid="{E7593067-03CE-4AD7-85FD-D24C50571838}">
      <text>
        <r>
          <rPr>
            <sz val="10"/>
            <rFont val="Arial"/>
            <family val="2"/>
          </rPr>
          <t>Unrecognized/invalid date format ('13-2025'). Original value preserved - needs manual review.</t>
        </r>
      </text>
    </comment>
    <comment ref="A4925" authorId="0" shapeId="0" xr:uid="{2F44F716-21D3-49E6-A3DE-BFCEAB528182}">
      <text>
        <r>
          <rPr>
            <sz val="10"/>
            <rFont val="Arial"/>
            <family val="2"/>
          </rPr>
          <t>Mobile/Email matches a DIFFERENT name in LMS/Main file: 'Biswajit Dehury'. Kept original name -- please verify manually (may be a shared/parent number).</t>
        </r>
      </text>
    </comment>
    <comment ref="E4925" authorId="0" shapeId="0" xr:uid="{FB0CA2DF-7372-4C43-9B72-89D2DE2268F7}">
      <text>
        <r>
          <rPr>
            <sz val="10"/>
            <rFont val="Arial"/>
            <family val="2"/>
          </rPr>
          <t>Duplicate Mobile Number also found in rows: [4886, 5010, 5138, 5253, 5362, 5513, 5627]</t>
        </r>
      </text>
    </comment>
    <comment ref="I4925" authorId="0" shapeId="0" xr:uid="{C7F3307F-A64B-4CDB-AA67-46684F9DD5BF}">
      <text>
        <r>
          <rPr>
            <sz val="10"/>
            <rFont val="Arial"/>
            <family val="2"/>
          </rPr>
          <t>Unrecognized/invalid date format ('13-2025'). Original value preserved - needs manual review.</t>
        </r>
      </text>
    </comment>
    <comment ref="E4926" authorId="0" shapeId="0" xr:uid="{3B961DC7-9D50-4105-B4FF-6584BFD56FE5}">
      <text>
        <r>
          <rPr>
            <sz val="10"/>
            <rFont val="Arial"/>
            <family val="2"/>
          </rPr>
          <t>Duplicate Mobile Number also found in rows: [4524, 4677, 4800, 5053, 5177]</t>
        </r>
      </text>
    </comment>
    <comment ref="I4926" authorId="0" shapeId="0" xr:uid="{02E1FAA4-E15B-40BA-93C9-77420D3653E5}">
      <text>
        <r>
          <rPr>
            <sz val="10"/>
            <rFont val="Arial"/>
            <family val="2"/>
          </rPr>
          <t>Unrecognized/invalid date format ('13-2025'). Original value preserved - needs manual review.</t>
        </r>
      </text>
    </comment>
    <comment ref="A4927" authorId="0" shapeId="0" xr:uid="{E032F81F-1EFA-4510-AB37-BF6350D3C71C}">
      <text>
        <r>
          <rPr>
            <sz val="10"/>
            <rFont val="Arial"/>
            <family val="2"/>
          </rPr>
          <t>Mobile/Email matches a DIFFERENT name in LMS/Main file: 'Soyanshu Samal'. Kept original name -- please verify manually (may be a shared/parent number).</t>
        </r>
      </text>
    </comment>
    <comment ref="E4927" authorId="0" shapeId="0" xr:uid="{52C1E897-927C-49D2-9D2E-6F385C980744}">
      <text>
        <r>
          <rPr>
            <sz val="10"/>
            <rFont val="Arial"/>
            <family val="2"/>
          </rPr>
          <t>Duplicate Mobile Number also found in rows: [4478, 4501, 4637, 4789, 5042, 5154]</t>
        </r>
      </text>
    </comment>
    <comment ref="I4927" authorId="0" shapeId="0" xr:uid="{C7BB8D17-9E0D-4BDB-8269-C2D737E66CE6}">
      <text>
        <r>
          <rPr>
            <sz val="10"/>
            <rFont val="Arial"/>
            <family val="2"/>
          </rPr>
          <t>Unrecognized/invalid date format ('13-2025'). Original value preserved - needs manual review.</t>
        </r>
      </text>
    </comment>
    <comment ref="E4928" authorId="0" shapeId="0" xr:uid="{A88E2CE0-D28B-4C00-B520-8D5E2BA037E1}">
      <text>
        <r>
          <rPr>
            <sz val="10"/>
            <rFont val="Arial"/>
            <family val="2"/>
          </rPr>
          <t>Duplicate Mobile Number also found in rows: [4775, 4801, 5074, 5167, 5316, 5457, 5745, 5945]</t>
        </r>
      </text>
    </comment>
    <comment ref="I4928" authorId="0" shapeId="0" xr:uid="{EB77BA0D-B67A-48A5-9088-E15BBA531945}">
      <text>
        <r>
          <rPr>
            <sz val="10"/>
            <rFont val="Arial"/>
            <family val="2"/>
          </rPr>
          <t>Unrecognized/invalid date format ('13-2025'). Original value preserved - needs manual review.</t>
        </r>
      </text>
    </comment>
    <comment ref="I4929" authorId="0" shapeId="0" xr:uid="{032B756E-E7B0-4653-9B46-B4A696865DAB}">
      <text>
        <r>
          <rPr>
            <sz val="10"/>
            <rFont val="Arial"/>
            <family val="2"/>
          </rPr>
          <t>Unrecognized/invalid date format ('13-2025'). Original value preserved - needs manual review.</t>
        </r>
      </text>
    </comment>
    <comment ref="E4930" authorId="0" shapeId="0" xr:uid="{499031BB-94A6-4D18-B8FF-3526023AEEE7}">
      <text>
        <r>
          <rPr>
            <sz val="10"/>
            <rFont val="Arial"/>
            <family val="2"/>
          </rPr>
          <t>Duplicate Mobile Number also found in rows: [4882]</t>
        </r>
      </text>
    </comment>
    <comment ref="I4930" authorId="0" shapeId="0" xr:uid="{6B221BB8-ACA1-48C5-A1C8-FD04BE50BBF6}">
      <text>
        <r>
          <rPr>
            <sz val="10"/>
            <rFont val="Arial"/>
            <family val="2"/>
          </rPr>
          <t>Unrecognized/invalid date format ('14-2025'). Original value preserved - needs manual review.</t>
        </r>
      </text>
    </comment>
    <comment ref="A4931" authorId="0" shapeId="0" xr:uid="{C783764C-C50E-4476-B0F1-B8048C44581A}">
      <text>
        <r>
          <rPr>
            <sz val="10"/>
            <rFont val="Arial"/>
            <family val="2"/>
          </rPr>
          <t>Mobile/Email matches a DIFFERENT name in LMS/Main file: 'Satya Brata Pradhan'. Kept original name -- please verify manually (may be a shared/parent number).</t>
        </r>
      </text>
    </comment>
    <comment ref="E4931" authorId="0" shapeId="0" xr:uid="{0C1E32F0-6215-48D8-91FE-11C7DEFD8745}">
      <text>
        <r>
          <rPr>
            <sz val="10"/>
            <rFont val="Arial"/>
            <family val="2"/>
          </rPr>
          <t>Duplicate Mobile Number also found in rows: [4815, 4864, 4967]</t>
        </r>
      </text>
    </comment>
    <comment ref="I4931" authorId="0" shapeId="0" xr:uid="{B31192AA-8957-4AD7-B19E-B15FE60CF050}">
      <text>
        <r>
          <rPr>
            <sz val="10"/>
            <rFont val="Arial"/>
            <family val="2"/>
          </rPr>
          <t>Unrecognized/invalid date format ('14-2025'). Original value preserved - needs manual review.</t>
        </r>
      </text>
    </comment>
    <comment ref="E4932" authorId="0" shapeId="0" xr:uid="{3992B4DF-7527-4127-A481-7F690F1AB68C}">
      <text>
        <r>
          <rPr>
            <sz val="10"/>
            <rFont val="Arial"/>
            <family val="2"/>
          </rPr>
          <t>Duplicate Mobile Number also found in rows: [4530, 4647, 4744, 5124, 5447, 5938]</t>
        </r>
      </text>
    </comment>
    <comment ref="E4933" authorId="0" shapeId="0" xr:uid="{BD50BDA1-71F8-472E-86E5-3D9051E0AA30}">
      <text>
        <r>
          <rPr>
            <sz val="10"/>
            <rFont val="Arial"/>
            <family val="2"/>
          </rPr>
          <t>Duplicate Mobile Number also found in rows: [4885]</t>
        </r>
      </text>
    </comment>
    <comment ref="I4933" authorId="0" shapeId="0" xr:uid="{F4D9C99D-AE5E-4DEA-A554-D7987E4C2272}">
      <text>
        <r>
          <rPr>
            <sz val="10"/>
            <rFont val="Arial"/>
            <family val="2"/>
          </rPr>
          <t>Unrecognized/invalid date format ('15-2025'). Original value preserved - needs manual review.</t>
        </r>
      </text>
    </comment>
    <comment ref="E4934" authorId="0" shapeId="0" xr:uid="{179D036E-C6A0-4D9E-9285-B54AA2905548}">
      <text>
        <r>
          <rPr>
            <sz val="10"/>
            <rFont val="Arial"/>
            <family val="2"/>
          </rPr>
          <t>Duplicate Mobile Number also found in rows: [4943, 5055]</t>
        </r>
      </text>
    </comment>
    <comment ref="I4934" authorId="0" shapeId="0" xr:uid="{33F18AB1-7E77-458E-9C49-6D36BBDA042A}">
      <text>
        <r>
          <rPr>
            <sz val="10"/>
            <rFont val="Arial"/>
            <family val="2"/>
          </rPr>
          <t>Unrecognized/invalid date format ('15-2025'). Original value preserved - needs manual review.</t>
        </r>
      </text>
    </comment>
    <comment ref="E4935" authorId="0" shapeId="0" xr:uid="{24C4E278-E436-4F4E-9899-22DFB618B3A3}">
      <text>
        <r>
          <rPr>
            <sz val="10"/>
            <rFont val="Arial"/>
            <family val="2"/>
          </rPr>
          <t>Duplicate Mobile Number also found in rows: [4942, 5055]</t>
        </r>
      </text>
    </comment>
    <comment ref="I4935" authorId="0" shapeId="0" xr:uid="{AAFD21EE-F94B-4FED-8DBD-D8BBCDA14464}">
      <text>
        <r>
          <rPr>
            <sz val="10"/>
            <rFont val="Arial"/>
            <family val="2"/>
          </rPr>
          <t>Unrecognized/invalid date format ('15-2025'). Original value preserved - needs manual review.</t>
        </r>
      </text>
    </comment>
    <comment ref="E4936" authorId="0" shapeId="0" xr:uid="{5FC8A9FA-206F-46E1-B6E6-602133CF0EDC}">
      <text>
        <r>
          <rPr>
            <sz val="10"/>
            <rFont val="Arial"/>
            <family val="2"/>
          </rPr>
          <t>Duplicate Mobile Number also found in rows: [4950]</t>
        </r>
      </text>
    </comment>
    <comment ref="I4936" authorId="0" shapeId="0" xr:uid="{C8FF5534-B0C4-42B8-80F1-CFCC6B7A9C3E}">
      <text>
        <r>
          <rPr>
            <sz val="10"/>
            <rFont val="Arial"/>
            <family val="2"/>
          </rPr>
          <t>Unrecognized/invalid date format ('15-2025'). Original value preserved - needs manual review.</t>
        </r>
      </text>
    </comment>
    <comment ref="I4937" authorId="0" shapeId="0" xr:uid="{A45D09D2-F16C-4B42-889A-AE5A5CEA5DD3}">
      <text>
        <r>
          <rPr>
            <sz val="10"/>
            <rFont val="Arial"/>
            <family val="2"/>
          </rPr>
          <t>Unrecognized/invalid date format ('15-2025'). Original value preserved - needs manual review.</t>
        </r>
      </text>
    </comment>
    <comment ref="E4938" authorId="0" shapeId="0" xr:uid="{DD1823CF-4A02-40F3-B8D6-502A671BBC42}">
      <text>
        <r>
          <rPr>
            <sz val="10"/>
            <rFont val="Arial"/>
            <family val="2"/>
          </rPr>
          <t>Duplicate Mobile Number also found in rows: [4949]</t>
        </r>
      </text>
    </comment>
    <comment ref="I4938" authorId="0" shapeId="0" xr:uid="{60A7D4BA-8C8A-4483-932D-B00D712E4F8C}">
      <text>
        <r>
          <rPr>
            <sz val="10"/>
            <rFont val="Arial"/>
            <family val="2"/>
          </rPr>
          <t>Unrecognized/invalid date format ('15-2025'). Original value preserved - needs manual review.</t>
        </r>
      </text>
    </comment>
    <comment ref="E4939" authorId="0" shapeId="0" xr:uid="{C341BDCD-99C0-4C1B-973D-29FC7764D6D8}">
      <text>
        <r>
          <rPr>
            <sz val="10"/>
            <rFont val="Arial"/>
            <family val="2"/>
          </rPr>
          <t>Duplicate Mobile Number also found in rows: [4777, 4790, 5030]</t>
        </r>
      </text>
    </comment>
    <comment ref="I4939" authorId="0" shapeId="0" xr:uid="{EC92D898-E022-4276-9211-F4D5E478AF21}">
      <text>
        <r>
          <rPr>
            <sz val="10"/>
            <rFont val="Arial"/>
            <family val="2"/>
          </rPr>
          <t>Unrecognized/invalid date format ('16-2025'). Original value preserved - needs manual review.</t>
        </r>
      </text>
    </comment>
    <comment ref="E4940" authorId="0" shapeId="0" xr:uid="{7181EF53-7C85-4C86-AD48-FED8730F0A07}">
      <text>
        <r>
          <rPr>
            <sz val="10"/>
            <rFont val="Arial"/>
            <family val="2"/>
          </rPr>
          <t>Duplicate Mobile Number also found in rows: [4411, 4534, 4696, 4703, 4822, 5079]</t>
        </r>
      </text>
    </comment>
    <comment ref="I4940" authorId="0" shapeId="0" xr:uid="{A885BF7A-27E4-4630-8A21-2C7242920785}">
      <text>
        <r>
          <rPr>
            <sz val="10"/>
            <rFont val="Arial"/>
            <family val="2"/>
          </rPr>
          <t>Unrecognized/invalid date format ('16-2025'). Original value preserved - needs manual review.</t>
        </r>
      </text>
    </comment>
    <comment ref="E4941" authorId="0" shapeId="0" xr:uid="{18763722-56C3-44F6-B16F-5F57FEE82ABD}">
      <text>
        <r>
          <rPr>
            <sz val="10"/>
            <rFont val="Arial"/>
            <family val="2"/>
          </rPr>
          <t>Duplicate Mobile Number also found in rows: [4946]</t>
        </r>
      </text>
    </comment>
    <comment ref="I4941" authorId="0" shapeId="0" xr:uid="{363F03DE-BAEA-463C-9BC6-E502B966C2C4}">
      <text>
        <r>
          <rPr>
            <sz val="10"/>
            <rFont val="Arial"/>
            <family val="2"/>
          </rPr>
          <t>Unrecognized/invalid date format ('16-2025'). Original value preserved - needs manual review.</t>
        </r>
      </text>
    </comment>
    <comment ref="E4942" authorId="0" shapeId="0" xr:uid="{9E91D921-681C-4951-9BEA-8EC75F3FDCA3}">
      <text>
        <r>
          <rPr>
            <sz val="10"/>
            <rFont val="Arial"/>
            <family val="2"/>
          </rPr>
          <t>Duplicate Mobile Number also found in rows: [4944]</t>
        </r>
      </text>
    </comment>
    <comment ref="I4942" authorId="0" shapeId="0" xr:uid="{B40F31B8-F630-4642-A570-9C9419F5BE06}">
      <text>
        <r>
          <rPr>
            <sz val="10"/>
            <rFont val="Arial"/>
            <family val="2"/>
          </rPr>
          <t>Unrecognized/invalid date format ('17-2025'). Original value preserved - needs manual review.</t>
        </r>
      </text>
    </comment>
    <comment ref="E4943" authorId="0" shapeId="0" xr:uid="{112996E7-6E47-4E16-AD36-77CFFCF2903E}">
      <text>
        <r>
          <rPr>
            <sz val="10"/>
            <rFont val="Arial"/>
            <family val="2"/>
          </rPr>
          <t>Duplicate Mobile Number also found in rows: [4487, 4488, 4529, 4632, 5034, 5195]</t>
        </r>
      </text>
    </comment>
    <comment ref="I4943" authorId="0" shapeId="0" xr:uid="{2C6BBF3A-B875-42C4-A451-4CB5F2635412}">
      <text>
        <r>
          <rPr>
            <sz val="10"/>
            <rFont val="Arial"/>
            <family val="2"/>
          </rPr>
          <t>Unrecognized/invalid date format ('17-2025'). Original value preserved - needs manual review.</t>
        </r>
      </text>
    </comment>
    <comment ref="A4944" authorId="0" shapeId="0" xr:uid="{90DA1C23-51F2-4EDA-B9B8-FD4926E67553}">
      <text>
        <r>
          <rPr>
            <sz val="10"/>
            <rFont val="Arial"/>
            <family val="2"/>
          </rPr>
          <t>Mobile/Email matches a DIFFERENT name in LMS/Main file: 'Asmi Prakash'. Kept original name -- please verify manually (may be a shared/parent number).</t>
        </r>
      </text>
    </comment>
    <comment ref="E4944" authorId="0" shapeId="0" xr:uid="{75EB104E-2F77-4632-90CF-9105421B5BE7}">
      <text>
        <r>
          <rPr>
            <sz val="10"/>
            <rFont val="Arial"/>
            <family val="2"/>
          </rPr>
          <t>Duplicate Mobile Number also found in rows: [4316, 4464, 4733, 5772]</t>
        </r>
      </text>
    </comment>
    <comment ref="I4944" authorId="0" shapeId="0" xr:uid="{BA470A8A-4B95-4521-AFBD-6FBCE555EF34}">
      <text>
        <r>
          <rPr>
            <sz val="10"/>
            <rFont val="Arial"/>
            <family val="2"/>
          </rPr>
          <t>Unrecognized/invalid date format ('17-2025'). Original value preserved - needs manual review.</t>
        </r>
      </text>
    </comment>
    <comment ref="A4945" authorId="0" shapeId="0" xr:uid="{27E8837B-DBEC-41F0-A7B1-4BE5028FD0B5}">
      <text>
        <r>
          <rPr>
            <sz val="10"/>
            <rFont val="Arial"/>
            <family val="2"/>
          </rPr>
          <t>Mobile/Email matches a DIFFERENT name in LMS/Main file: 'Rahul Lakshmikanth'. Kept original name -- please verify manually (may be a shared/parent number).</t>
        </r>
      </text>
    </comment>
    <comment ref="E4945" authorId="0" shapeId="0" xr:uid="{C8EDC514-1680-4E17-80DD-D770A170C1BA}">
      <text>
        <r>
          <rPr>
            <sz val="10"/>
            <rFont val="Arial"/>
            <family val="2"/>
          </rPr>
          <t>Duplicate Mobile Number also found in rows: [4962, 4980]</t>
        </r>
      </text>
    </comment>
    <comment ref="I4945" authorId="0" shapeId="0" xr:uid="{687CBABF-ABDC-40E9-903E-4D0862DA197D}">
      <text>
        <r>
          <rPr>
            <sz val="10"/>
            <rFont val="Arial"/>
            <family val="2"/>
          </rPr>
          <t>Unrecognized/invalid date format ('17-2025'). Original value preserved - needs manual review.</t>
        </r>
      </text>
    </comment>
    <comment ref="E4946" authorId="0" shapeId="0" xr:uid="{310D629F-0C2E-4C78-AAD0-C74D9089B5EC}">
      <text>
        <r>
          <rPr>
            <sz val="10"/>
            <rFont val="Arial"/>
            <family val="2"/>
          </rPr>
          <t>Duplicate Mobile Number also found in rows: [4987]</t>
        </r>
      </text>
    </comment>
    <comment ref="I4946" authorId="0" shapeId="0" xr:uid="{040613B6-3C56-434F-BD31-2959C41E6434}">
      <text>
        <r>
          <rPr>
            <sz val="10"/>
            <rFont val="Arial"/>
            <family val="2"/>
          </rPr>
          <t>Unrecognized/invalid date format ('17-2025'). Original value preserved - needs manual review.</t>
        </r>
      </text>
    </comment>
    <comment ref="E4947" authorId="0" shapeId="0" xr:uid="{43880C1E-FBE1-44D9-9D29-B8A6CBA632CA}">
      <text>
        <r>
          <rPr>
            <sz val="10"/>
            <rFont val="Arial"/>
            <family val="2"/>
          </rPr>
          <t>Duplicate Mobile Number also found in rows: [4648, 4653, 4771]</t>
        </r>
      </text>
    </comment>
    <comment ref="I4947" authorId="0" shapeId="0" xr:uid="{C9B3A231-C4D7-4B1F-8F6B-A78EC8448E3C}">
      <text>
        <r>
          <rPr>
            <sz val="10"/>
            <rFont val="Arial"/>
            <family val="2"/>
          </rPr>
          <t>Unrecognized/invalid date format ('18-2025'). Original value preserved - needs manual review.</t>
        </r>
      </text>
    </comment>
    <comment ref="E4948" authorId="0" shapeId="0" xr:uid="{D70C37C8-2DE4-4666-B12A-374D8B897BE4}">
      <text>
        <r>
          <rPr>
            <sz val="10"/>
            <rFont val="Arial"/>
            <family val="2"/>
          </rPr>
          <t>Duplicate Mobile Number also found in rows: [4914, 5052, 5160, 5276, 5443]</t>
        </r>
      </text>
    </comment>
    <comment ref="I4948" authorId="0" shapeId="0" xr:uid="{30E4940A-9B6E-4AB8-A91C-C5B2F71CEC30}">
      <text>
        <r>
          <rPr>
            <sz val="10"/>
            <rFont val="Arial"/>
            <family val="2"/>
          </rPr>
          <t>Unrecognized/invalid date format ('18-2025'). Original value preserved - needs manual review.</t>
        </r>
      </text>
    </comment>
    <comment ref="E4949" authorId="0" shapeId="0" xr:uid="{7DB80C6D-D743-466D-B317-4D6E1C1BE7E3}">
      <text>
        <r>
          <rPr>
            <sz val="10"/>
            <rFont val="Arial"/>
            <family val="2"/>
          </rPr>
          <t>Duplicate Mobile Number also found in rows: [4891, 5069, 5186, 5304, 5459, 5566]</t>
        </r>
      </text>
    </comment>
    <comment ref="I4949" authorId="0" shapeId="0" xr:uid="{CEE71880-F61A-435E-9E86-A8EA81ED7A5C}">
      <text>
        <r>
          <rPr>
            <sz val="10"/>
            <rFont val="Arial"/>
            <family val="2"/>
          </rPr>
          <t>Unrecognized/invalid date format ('18-2025'). Original value preserved - needs manual review.</t>
        </r>
      </text>
    </comment>
    <comment ref="I4950" authorId="0" shapeId="0" xr:uid="{327B582B-A0DA-481E-988C-C4335C2926BB}">
      <text>
        <r>
          <rPr>
            <sz val="10"/>
            <rFont val="Arial"/>
            <family val="2"/>
          </rPr>
          <t>Unrecognized/invalid date format ('18-2025'). Original value preserved - needs manual review.</t>
        </r>
      </text>
    </comment>
    <comment ref="E4951" authorId="0" shapeId="0" xr:uid="{5C6B5A6B-5058-451D-9400-36AAA46EE68E}">
      <text>
        <r>
          <rPr>
            <sz val="10"/>
            <rFont val="Arial"/>
            <family val="2"/>
          </rPr>
          <t>Duplicate Mobile Number also found in rows: [4838, 4865, 5091, 5229, 5303, 5364]</t>
        </r>
      </text>
    </comment>
    <comment ref="I4951" authorId="0" shapeId="0" xr:uid="{E33D31AF-0E89-4CE2-BED3-DA40CF7F1F6A}">
      <text>
        <r>
          <rPr>
            <sz val="10"/>
            <rFont val="Arial"/>
            <family val="2"/>
          </rPr>
          <t>Unrecognized/invalid date format ('18-2025'). Original value preserved - needs manual review.</t>
        </r>
      </text>
    </comment>
    <comment ref="E4952" authorId="0" shapeId="0" xr:uid="{8F491350-C92F-45C3-ADF4-FEBB1EB78A0A}">
      <text>
        <r>
          <rPr>
            <sz val="10"/>
            <rFont val="Arial"/>
            <family val="2"/>
          </rPr>
          <t>Duplicate Mobile Number also found in rows: [4910]</t>
        </r>
      </text>
    </comment>
    <comment ref="I4952" authorId="0" shapeId="0" xr:uid="{9337BCE1-1B97-47FE-9E9D-F3EDB6BB163D}">
      <text>
        <r>
          <rPr>
            <sz val="10"/>
            <rFont val="Arial"/>
            <family val="2"/>
          </rPr>
          <t>Unrecognized/invalid date format ('20-2025'). Original value preserved - needs manual review.</t>
        </r>
      </text>
    </comment>
    <comment ref="A4953" authorId="0" shapeId="0" xr:uid="{3687CE37-8AB5-4DDC-843C-D5C795F05E7A}">
      <text>
        <r>
          <rPr>
            <sz val="10"/>
            <rFont val="Arial"/>
            <family val="2"/>
          </rPr>
          <t>Mobile/Email matches a DIFFERENT name in LMS/Main file: 'Puruma Sushma Reddy'. Kept original name -- please verify manually (may be a shared/parent number).</t>
        </r>
      </text>
    </comment>
    <comment ref="E4953" authorId="0" shapeId="0" xr:uid="{7614F224-B546-49E3-8FB5-0F1AF247EB21}">
      <text>
        <r>
          <rPr>
            <sz val="10"/>
            <rFont val="Arial"/>
            <family val="2"/>
          </rPr>
          <t>Duplicate Mobile Number also found in rows: [4752, 4788, 5109]</t>
        </r>
      </text>
    </comment>
    <comment ref="I4953" authorId="0" shapeId="0" xr:uid="{C9CA9550-BEBF-4F8D-8494-E132A66B139D}">
      <text>
        <r>
          <rPr>
            <sz val="10"/>
            <rFont val="Arial"/>
            <family val="2"/>
          </rPr>
          <t>Unrecognized/invalid date format ('20-2025'). Original value preserved - needs manual review.</t>
        </r>
      </text>
    </comment>
    <comment ref="A4954" authorId="0" shapeId="0" xr:uid="{11A81610-B9E2-4F8B-B533-27758F2B0D07}">
      <text>
        <r>
          <rPr>
            <sz val="10"/>
            <rFont val="Arial"/>
            <family val="2"/>
          </rPr>
          <t>Mobile/Email matches a DIFFERENT name in LMS/Main file: 'Rahul Lakshmikanth'. Kept original name -- please verify manually (may be a shared/parent number).</t>
        </r>
      </text>
    </comment>
    <comment ref="E4954" authorId="0" shapeId="0" xr:uid="{B30DAEE6-33EB-43DB-8937-BC1B9E77C00E}">
      <text>
        <r>
          <rPr>
            <sz val="10"/>
            <rFont val="Arial"/>
            <family val="2"/>
          </rPr>
          <t>Duplicate Mobile Number also found in rows: [4953, 4980]</t>
        </r>
      </text>
    </comment>
    <comment ref="I4954" authorId="0" shapeId="0" xr:uid="{CF7486C8-8A67-4DA9-8543-B1F8F9C8649E}">
      <text>
        <r>
          <rPr>
            <sz val="10"/>
            <rFont val="Arial"/>
            <family val="2"/>
          </rPr>
          <t>Unrecognized/invalid date format ('20-2025'). Original value preserved - needs manual review.</t>
        </r>
      </text>
    </comment>
    <comment ref="E4955" authorId="0" shapeId="0" xr:uid="{DF4A6110-A639-453F-9A4F-B1A32875EEAC}">
      <text>
        <r>
          <rPr>
            <sz val="10"/>
            <rFont val="Arial"/>
            <family val="2"/>
          </rPr>
          <t>Duplicate Mobile Number also found in rows: [4913, 5222, 5335, 5851]</t>
        </r>
      </text>
    </comment>
    <comment ref="I4955" authorId="0" shapeId="0" xr:uid="{0C027DA1-45DA-45C6-B5F2-36E28DF0BABE}">
      <text>
        <r>
          <rPr>
            <sz val="10"/>
            <rFont val="Arial"/>
            <family val="2"/>
          </rPr>
          <t>Unrecognized/invalid date format ('21-2025'). Original value preserved - needs manual review.</t>
        </r>
      </text>
    </comment>
    <comment ref="A4956" authorId="0" shapeId="0" xr:uid="{BE5E6DDC-4CC7-497C-A2DC-2AE0D86433D7}">
      <text>
        <r>
          <rPr>
            <sz val="10"/>
            <rFont val="Arial"/>
            <family val="2"/>
          </rPr>
          <t>Mobile/Email matches a DIFFERENT name in LMS/Main file: 'Soumya Sahoo'. Kept original name -- please verify manually (may be a shared/parent number).</t>
        </r>
      </text>
    </comment>
    <comment ref="E4956" authorId="0" shapeId="0" xr:uid="{42A20253-D035-49F7-A76A-C5CBA7E843C5}">
      <text>
        <r>
          <rPr>
            <sz val="10"/>
            <rFont val="Arial"/>
            <family val="2"/>
          </rPr>
          <t>Duplicate Mobile Number also found in rows: [5463, 5529, 5947]</t>
        </r>
      </text>
    </comment>
    <comment ref="I4956" authorId="0" shapeId="0" xr:uid="{05AE26D6-3029-416E-84BE-78970D2A3197}">
      <text>
        <r>
          <rPr>
            <sz val="10"/>
            <rFont val="Arial"/>
            <family val="2"/>
          </rPr>
          <t>Unrecognized/invalid date format ('21-2025'). Original value preserved - needs manual review.</t>
        </r>
      </text>
    </comment>
    <comment ref="E4957" authorId="0" shapeId="0" xr:uid="{E2D15421-34F5-4A9D-9EBB-B22B76913B81}">
      <text>
        <r>
          <rPr>
            <sz val="10"/>
            <rFont val="Arial"/>
            <family val="2"/>
          </rPr>
          <t>Duplicate Mobile Number also found in rows: [4482, 4495, 4612, 4860, 5277, 5461, 6104]</t>
        </r>
      </text>
    </comment>
    <comment ref="I4957" authorId="0" shapeId="0" xr:uid="{44CF5DE1-2B1A-4E7F-BB16-1383E7EA8C91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A4958" authorId="0" shapeId="0" xr:uid="{3B19749D-9E90-401C-86D4-C0BBF6A0D704}">
      <text>
        <r>
          <rPr>
            <sz val="10"/>
            <rFont val="Arial"/>
            <family val="2"/>
          </rPr>
          <t>Mobile/Email matches a DIFFERENT name in LMS/Main file: 'Subir Behera'. Kept original name -- please verify manually (may be a shared/parent number).</t>
        </r>
      </text>
    </comment>
    <comment ref="E4958" authorId="0" shapeId="0" xr:uid="{84B7871B-E635-4BCA-B1D5-B5EEB910B053}">
      <text>
        <r>
          <rPr>
            <sz val="10"/>
            <rFont val="Arial"/>
            <family val="2"/>
          </rPr>
          <t>Duplicate Mobile Number also found in rows: [4228, 4273, 4413, 4521, 4675, 4810, 5067]</t>
        </r>
      </text>
    </comment>
    <comment ref="I4958" authorId="0" shapeId="0" xr:uid="{8FDD0FA0-FA0D-4B02-8697-2C5A3CB3649D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A4959" authorId="0" shapeId="0" xr:uid="{C4DEC524-54AA-4552-80DA-69B60A42B406}">
      <text>
        <r>
          <rPr>
            <sz val="10"/>
            <rFont val="Arial"/>
            <family val="2"/>
          </rPr>
          <t>Mobile/Email matches a DIFFERENT name in LMS/Main file: 'Satya Brata Pradhan'. Kept original name -- please verify manually (may be a shared/parent number).</t>
        </r>
      </text>
    </comment>
    <comment ref="E4959" authorId="0" shapeId="0" xr:uid="{55281B2B-4BDF-408C-9CD2-CE6CF494201B}">
      <text>
        <r>
          <rPr>
            <sz val="10"/>
            <rFont val="Arial"/>
            <family val="2"/>
          </rPr>
          <t>Duplicate Mobile Number also found in rows: [4815, 4864, 4939]</t>
        </r>
      </text>
    </comment>
    <comment ref="I4959" authorId="0" shapeId="0" xr:uid="{01A842DD-FE0C-4571-93AF-D79E71CE8145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E4960" authorId="0" shapeId="0" xr:uid="{249A60E8-B9BA-4EFD-A2D3-E6855EA59EB0}">
      <text>
        <r>
          <rPr>
            <sz val="10"/>
            <rFont val="Arial"/>
            <family val="2"/>
          </rPr>
          <t>Duplicate Mobile Number also found in rows: [4545, 4569, 4711, 4834, 4979]</t>
        </r>
      </text>
    </comment>
    <comment ref="I4960" authorId="0" shapeId="0" xr:uid="{9134CF3A-BFDB-439F-A1C9-A0415F42E76E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A4961" authorId="0" shapeId="0" xr:uid="{CDB2187A-C31E-486D-83EC-0F8DE903C4AC}">
      <text>
        <r>
          <rPr>
            <sz val="10"/>
            <rFont val="Arial"/>
            <family val="2"/>
          </rPr>
          <t>Mobile/Email matches a DIFFERENT name in LMS/Main file: 'Ashman Panda'. Kept original name -- please verify manually (may be a shared/parent number).</t>
        </r>
      </text>
    </comment>
    <comment ref="E4961" authorId="0" shapeId="0" xr:uid="{B09E79DA-22D5-4F6E-B6E2-D2C5A05E68A2}">
      <text>
        <r>
          <rPr>
            <sz val="10"/>
            <rFont val="Arial"/>
            <family val="2"/>
          </rPr>
          <t>Duplicate Mobile Number also found in rows: [4622, 4640, 4763, 5038]</t>
        </r>
      </text>
    </comment>
    <comment ref="I4961" authorId="0" shapeId="0" xr:uid="{0471B2DF-BC5F-4FE9-9297-A677E7C127CB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A4962" authorId="0" shapeId="0" xr:uid="{90F39037-2B68-409D-B9A3-A151DB9127EB}">
      <text>
        <r>
          <rPr>
            <sz val="10"/>
            <rFont val="Arial"/>
            <family val="2"/>
          </rPr>
          <t>Mobile/Email matches a DIFFERENT name in LMS/Main file: 'Sambit Nanda'. Kept original name -- please verify manually (may be a shared/parent number).</t>
        </r>
      </text>
    </comment>
    <comment ref="E4962" authorId="0" shapeId="0" xr:uid="{BAB5A982-638A-4BE0-8D67-C3A1F7EA041E}">
      <text>
        <r>
          <rPr>
            <sz val="10"/>
            <rFont val="Arial"/>
            <family val="2"/>
          </rPr>
          <t>Duplicate Mobile Number also found in rows: [4609, 4767, 5193, 5371, 5600, 5695]</t>
        </r>
      </text>
    </comment>
    <comment ref="I4962" authorId="0" shapeId="0" xr:uid="{AF9357EE-C99D-4DFF-96E3-55845939AD34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E4963" authorId="0" shapeId="0" xr:uid="{2BA7C7AF-3D92-486A-B778-88CC1A12F02A}">
      <text>
        <r>
          <rPr>
            <sz val="10"/>
            <rFont val="Arial"/>
            <family val="2"/>
          </rPr>
          <t>Duplicate Mobile Number also found in rows: [5029, 5131, 5240, 5262, 5366, 5528, 5640]</t>
        </r>
      </text>
    </comment>
    <comment ref="I4963" authorId="0" shapeId="0" xr:uid="{1CB868E3-34E2-4E07-A0FA-6D17FFA75FE0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E4964" authorId="0" shapeId="0" xr:uid="{A4EFC4A8-B206-4112-BE44-7C0CC9AAF9E0}">
      <text>
        <r>
          <rPr>
            <sz val="10"/>
            <rFont val="Arial"/>
            <family val="2"/>
          </rPr>
          <t>Duplicate Mobile Number also found in rows: [4996, 5105, 5219, 5244]</t>
        </r>
      </text>
    </comment>
    <comment ref="I4964" authorId="0" shapeId="0" xr:uid="{F644F26B-3AAE-415E-8982-BD37CE529945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E4965" authorId="0" shapeId="0" xr:uid="{D00D6BB1-EE2C-46CB-8873-678820DD1E8D}">
      <text>
        <r>
          <rPr>
            <sz val="10"/>
            <rFont val="Arial"/>
            <family val="2"/>
          </rPr>
          <t>Duplicate Mobile Number also found in rows: [4992, 5130, 5232, 5251, 5341, 5912]</t>
        </r>
      </text>
    </comment>
    <comment ref="I4965" authorId="0" shapeId="0" xr:uid="{A56792EE-CE87-462C-8E04-B2DAB858A907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E4966" authorId="0" shapeId="0" xr:uid="{1FF136ED-9200-4328-8510-3F3F7D0182AD}">
      <text>
        <r>
          <rPr>
            <sz val="10"/>
            <rFont val="Arial"/>
            <family val="2"/>
          </rPr>
          <t>Duplicate Mobile Number also found in rows: [4999]</t>
        </r>
      </text>
    </comment>
    <comment ref="I4966" authorId="0" shapeId="0" xr:uid="{6FF9AA9D-D73B-4EEF-8175-60FCD1E04E93}">
      <text>
        <r>
          <rPr>
            <sz val="10"/>
            <rFont val="Arial"/>
            <family val="2"/>
          </rPr>
          <t>Unrecognized/invalid date format ('22-2025'). Original value preserved - needs manual review.</t>
        </r>
      </text>
    </comment>
    <comment ref="E4967" authorId="0" shapeId="0" xr:uid="{2755CE8E-617D-4623-83A3-99F9D8AC5A8C}">
      <text>
        <r>
          <rPr>
            <sz val="10"/>
            <rFont val="Arial"/>
            <family val="2"/>
          </rPr>
          <t>Duplicate Mobile Number also found in rows: [4693, 4739, 5292]</t>
        </r>
      </text>
    </comment>
    <comment ref="I4967" authorId="0" shapeId="0" xr:uid="{F870A1BD-CB12-4851-894D-8CB4E25A271A}">
      <text>
        <r>
          <rPr>
            <sz val="10"/>
            <rFont val="Arial"/>
            <family val="2"/>
          </rPr>
          <t>Unrecognized/invalid date format ('23-2025'). Original value preserved - needs manual review.</t>
        </r>
      </text>
    </comment>
    <comment ref="E4968" authorId="0" shapeId="0" xr:uid="{BF8B4FF1-AB5F-4224-B40D-214091B5CF4F}">
      <text>
        <r>
          <rPr>
            <sz val="10"/>
            <rFont val="Arial"/>
            <family val="2"/>
          </rPr>
          <t>Duplicate Mobile Number also found in rows: [4843, 4849, 5098, 5228]</t>
        </r>
      </text>
    </comment>
    <comment ref="I4968" authorId="0" shapeId="0" xr:uid="{6F8F638E-F995-408F-8BBB-8F105CA292B9}">
      <text>
        <r>
          <rPr>
            <sz val="10"/>
            <rFont val="Arial"/>
            <family val="2"/>
          </rPr>
          <t>Unrecognized/invalid date format ('23-2025'). Original value preserved - needs manual review.</t>
        </r>
      </text>
    </comment>
    <comment ref="E4969" authorId="0" shapeId="0" xr:uid="{BC73E827-146C-4B79-9E53-18EB774D4DFF}">
      <text>
        <r>
          <rPr>
            <sz val="10"/>
            <rFont val="Arial"/>
            <family val="2"/>
          </rPr>
          <t>Duplicate Mobile Number also found in rows: [4580, 4709, 4715, 4848]</t>
        </r>
      </text>
    </comment>
    <comment ref="I4969" authorId="0" shapeId="0" xr:uid="{F7388586-E891-4954-95EF-3ACB179892C8}">
      <text>
        <r>
          <rPr>
            <sz val="10"/>
            <rFont val="Arial"/>
            <family val="2"/>
          </rPr>
          <t>Unrecognized/invalid date format ('23-2025'). Original value preserved - needs manual review.</t>
        </r>
      </text>
    </comment>
    <comment ref="E4970" authorId="0" shapeId="0" xr:uid="{79008AC5-0949-4306-A1D2-B9493547D5EC}">
      <text>
        <r>
          <rPr>
            <sz val="10"/>
            <rFont val="Arial"/>
            <family val="2"/>
          </rPr>
          <t>Duplicate Mobile Number also found in rows: [4689, 4717, 4833, 5106]</t>
        </r>
      </text>
    </comment>
    <comment ref="I4970" authorId="0" shapeId="0" xr:uid="{53F3A80D-8311-400F-B48C-885517DD8A38}">
      <text>
        <r>
          <rPr>
            <sz val="10"/>
            <rFont val="Arial"/>
            <family val="2"/>
          </rPr>
          <t>Unrecognized/invalid date format ('23-2025'). Original value preserved - needs manual review.</t>
        </r>
      </text>
    </comment>
    <comment ref="E4971" authorId="0" shapeId="0" xr:uid="{C7928E37-76C4-41F2-8F85-7D00455ABB9B}">
      <text>
        <r>
          <rPr>
            <sz val="10"/>
            <rFont val="Arial"/>
            <family val="2"/>
          </rPr>
          <t>Duplicate Mobile Number also found in rows: [4545, 4569, 4711, 4834, 4968]</t>
        </r>
      </text>
    </comment>
    <comment ref="I4971" authorId="0" shapeId="0" xr:uid="{0AEE6E99-BF6D-4497-9289-D63D83CAAE77}">
      <text>
        <r>
          <rPr>
            <sz val="10"/>
            <rFont val="Arial"/>
            <family val="2"/>
          </rPr>
          <t>Unrecognized/invalid date format ('23-2025'). Original value preserved - needs manual review.</t>
        </r>
      </text>
    </comment>
    <comment ref="A4972" authorId="0" shapeId="0" xr:uid="{D569CD86-2B91-4016-8298-AF5B4C3F6A31}">
      <text>
        <r>
          <rPr>
            <sz val="10"/>
            <rFont val="Arial"/>
            <family val="2"/>
          </rPr>
          <t>Mobile/Email matches a DIFFERENT name in LMS/Main file: 'Rahul Lakshmikanth'. Kept original name -- please verify manually (may be a shared/parent number).</t>
        </r>
      </text>
    </comment>
    <comment ref="E4972" authorId="0" shapeId="0" xr:uid="{534023C5-3B51-4B02-9359-E5FAD06E95E4}">
      <text>
        <r>
          <rPr>
            <sz val="10"/>
            <rFont val="Arial"/>
            <family val="2"/>
          </rPr>
          <t>Duplicate Mobile Number also found in rows: [4953, 4962]</t>
        </r>
      </text>
    </comment>
    <comment ref="I4972" authorId="0" shapeId="0" xr:uid="{CB378ECA-40F1-417C-8BC4-EAEC24DE65C2}">
      <text>
        <r>
          <rPr>
            <sz val="10"/>
            <rFont val="Arial"/>
            <family val="2"/>
          </rPr>
          <t>Unrecognized/invalid date format ('24-2025'). Original value preserved - needs manual review.</t>
        </r>
      </text>
    </comment>
    <comment ref="E4973" authorId="0" shapeId="0" xr:uid="{0C2F308E-3D14-46A6-9D30-DBFEA474A88A}">
      <text>
        <r>
          <rPr>
            <sz val="10"/>
            <rFont val="Arial"/>
            <family val="2"/>
          </rPr>
          <t>Duplicate Mobile Number also found in rows: [508, 687, 3086]</t>
        </r>
      </text>
    </comment>
    <comment ref="I4973" authorId="0" shapeId="0" xr:uid="{89C0E2D5-5342-41C6-BCD1-D0EABBD4F28D}">
      <text>
        <r>
          <rPr>
            <sz val="10"/>
            <rFont val="Arial"/>
            <family val="2"/>
          </rPr>
          <t>Unrecognized/invalid date format ('24-2025'). Original value preserved - needs manual review.</t>
        </r>
      </text>
    </comment>
    <comment ref="A4974" authorId="0" shapeId="0" xr:uid="{35AAFC01-FC6C-40B3-AC65-AC984CF48EEE}">
      <text>
        <r>
          <rPr>
            <sz val="10"/>
            <rFont val="Arial"/>
            <family val="2"/>
          </rPr>
          <t>Mobile/Email matches a DIFFERENT name in LMS/Main file: 'Kanhu Dash'. Kept original name -- please verify manually (may be a shared/parent number).</t>
        </r>
      </text>
    </comment>
    <comment ref="E4974" authorId="0" shapeId="0" xr:uid="{7BB70CD3-E042-4BEB-8B69-758DC8416E56}">
      <text>
        <r>
          <rPr>
            <sz val="10"/>
            <rFont val="Arial"/>
            <family val="2"/>
          </rPr>
          <t>Duplicate Mobile Number also found in rows: [4621, 4684, 4792, 5036]</t>
        </r>
      </text>
    </comment>
    <comment ref="I4974" authorId="0" shapeId="0" xr:uid="{0FE1CAEB-09C1-4EA8-9489-1833A54B6806}">
      <text>
        <r>
          <rPr>
            <sz val="10"/>
            <rFont val="Arial"/>
            <family val="2"/>
          </rPr>
          <t>Unrecognized/invalid date format ('24-2025'). Original value preserved - needs manual review.</t>
        </r>
      </text>
    </comment>
    <comment ref="E4975" authorId="0" shapeId="0" xr:uid="{957F1190-45CA-495E-9FEF-3A7911BC3E7C}">
      <text>
        <r>
          <rPr>
            <sz val="10"/>
            <rFont val="Arial"/>
            <family val="2"/>
          </rPr>
          <t>Duplicate Mobile Number also found in rows: [4690, 4727, 4853]</t>
        </r>
      </text>
    </comment>
    <comment ref="I4975" authorId="0" shapeId="0" xr:uid="{49E7E34D-33C9-4DF1-8F9A-2015BEEB96B3}">
      <text>
        <r>
          <rPr>
            <sz val="10"/>
            <rFont val="Arial"/>
            <family val="2"/>
          </rPr>
          <t>Unrecognized/invalid date format ('25-2025'). Original value preserved - needs manual review.</t>
        </r>
      </text>
    </comment>
    <comment ref="E4976" authorId="0" shapeId="0" xr:uid="{D8E19C74-4CE0-4AEE-A175-28147C10DD52}">
      <text>
        <r>
          <rPr>
            <sz val="10"/>
            <rFont val="Arial"/>
            <family val="2"/>
          </rPr>
          <t>Duplicate Mobile Number also found in rows: [4430, 5241, 5563]</t>
        </r>
      </text>
    </comment>
    <comment ref="I4976" authorId="0" shapeId="0" xr:uid="{22474DDE-F9C2-4A45-8041-F9BE871076E6}">
      <text>
        <r>
          <rPr>
            <sz val="10"/>
            <rFont val="Arial"/>
            <family val="2"/>
          </rPr>
          <t>Unrecognized/invalid date format ('25-2025'). Original value preserved - needs manual review.</t>
        </r>
      </text>
    </comment>
    <comment ref="E4977" authorId="0" shapeId="0" xr:uid="{5A5B3174-3D1F-4397-A1B4-8A555226A1DA}">
      <text>
        <r>
          <rPr>
            <sz val="10"/>
            <rFont val="Arial"/>
            <family val="2"/>
          </rPr>
          <t>Duplicate Mobile Number also found in rows: [4827, 4828, 5096]</t>
        </r>
      </text>
    </comment>
    <comment ref="I4977" authorId="0" shapeId="0" xr:uid="{ED9C7460-117F-4AFC-BFA5-769E47CFBCB7}">
      <text>
        <r>
          <rPr>
            <sz val="10"/>
            <rFont val="Arial"/>
            <family val="2"/>
          </rPr>
          <t>Unrecognized/invalid date format ('25-2025'). Original value preserved - needs manual review.</t>
        </r>
      </text>
    </comment>
    <comment ref="A4978" authorId="0" shapeId="0" xr:uid="{BB5F68AE-19D5-4511-81BA-7561FAFAF747}">
      <text>
        <r>
          <rPr>
            <sz val="10"/>
            <rFont val="Arial"/>
            <family val="2"/>
          </rPr>
          <t>Mobile/Email matches a DIFFERENT name in LMS/Main file: 'Pramukh K G'. Kept original name -- please verify manually (may be a shared/parent number).</t>
        </r>
      </text>
    </comment>
    <comment ref="E4978" authorId="0" shapeId="0" xr:uid="{E8F8D5FC-8314-4E2F-98DA-FA92B0C66888}">
      <text>
        <r>
          <rPr>
            <sz val="10"/>
            <rFont val="Arial"/>
            <family val="2"/>
          </rPr>
          <t>Duplicate Mobile Number also found in rows: [5097, 5226]</t>
        </r>
      </text>
    </comment>
    <comment ref="I4978" authorId="0" shapeId="0" xr:uid="{6CC10A86-0008-4DA0-B1EC-D4B6F709D21E}">
      <text>
        <r>
          <rPr>
            <sz val="10"/>
            <rFont val="Arial"/>
            <family val="2"/>
          </rPr>
          <t>Unrecognized/invalid date format ('25-2025'). Original value preserved - needs manual review.</t>
        </r>
      </text>
    </comment>
    <comment ref="E4979" authorId="0" shapeId="0" xr:uid="{29CB01D2-BBD9-49A1-BFF3-E35E6578B4B5}">
      <text>
        <r>
          <rPr>
            <sz val="10"/>
            <rFont val="Arial"/>
            <family val="2"/>
          </rPr>
          <t>Duplicate Mobile Number also found in rows: [4954]</t>
        </r>
      </text>
    </comment>
    <comment ref="I4979" authorId="0" shapeId="0" xr:uid="{F69AB3D0-5628-4D0B-9744-96410A8038A8}">
      <text>
        <r>
          <rPr>
            <sz val="10"/>
            <rFont val="Arial"/>
            <family val="2"/>
          </rPr>
          <t>Unrecognized/invalid date format ('27-2025'). Original value preserved - needs manual review.</t>
        </r>
      </text>
    </comment>
    <comment ref="E4980" authorId="0" shapeId="0" xr:uid="{FC0883EE-3922-4031-AFCA-3921DC629CF9}">
      <text>
        <r>
          <rPr>
            <sz val="10"/>
            <rFont val="Arial"/>
            <family val="2"/>
          </rPr>
          <t>Duplicate Mobile Number also found in rows: [4626, 4782, 4791, 5110]</t>
        </r>
      </text>
    </comment>
    <comment ref="I4980" authorId="0" shapeId="0" xr:uid="{BCD3602A-0D80-473C-80FE-5696C06BB0D9}">
      <text>
        <r>
          <rPr>
            <sz val="10"/>
            <rFont val="Arial"/>
            <family val="2"/>
          </rPr>
          <t>Unrecognized/invalid date format ('27-2025'). Original value preserved - needs manual review.</t>
        </r>
      </text>
    </comment>
    <comment ref="E4981" authorId="0" shapeId="0" xr:uid="{41E7D3CF-DD1F-4F9B-984E-BED5F947F64B}">
      <text>
        <r>
          <rPr>
            <sz val="10"/>
            <rFont val="Arial"/>
            <family val="2"/>
          </rPr>
          <t>Duplicate Mobile Number also found in rows: [4544, 4566, 4705, 4850, 5116, 5236]</t>
        </r>
      </text>
    </comment>
    <comment ref="I4981" authorId="0" shapeId="0" xr:uid="{AD24BFD1-9184-4529-AF92-EE250F0997C2}">
      <text>
        <r>
          <rPr>
            <sz val="10"/>
            <rFont val="Arial"/>
            <family val="2"/>
          </rPr>
          <t>Unrecognized/invalid date format ('27-2025'). Original value preserved - needs manual review.</t>
        </r>
      </text>
    </comment>
    <comment ref="A4982" authorId="0" shapeId="0" xr:uid="{91CE4DCB-DA7E-4CCF-A47F-700E3AEA09ED}">
      <text>
        <r>
          <rPr>
            <sz val="10"/>
            <rFont val="Arial"/>
            <family val="2"/>
          </rPr>
          <t>Mobile/Email matches a DIFFERENT name in LMS/Main file: 'Kush Dixit'. Kept original name -- please verify manually (may be a shared/parent number).</t>
        </r>
      </text>
    </comment>
    <comment ref="E4982" authorId="0" shapeId="0" xr:uid="{F6E0CAF6-9EAA-4ECD-9816-5ADFA18E03C2}">
      <text>
        <r>
          <rPr>
            <sz val="10"/>
            <rFont val="Arial"/>
            <family val="2"/>
          </rPr>
          <t>Duplicate Mobile Number also found in rows: [4890]</t>
        </r>
      </text>
    </comment>
    <comment ref="I4982" authorId="0" shapeId="0" xr:uid="{A06E11B9-5CBC-40AF-B58B-A1881BAD1E1F}">
      <text>
        <r>
          <rPr>
            <sz val="10"/>
            <rFont val="Arial"/>
            <family val="2"/>
          </rPr>
          <t>Unrecognized/invalid date format ('28-2025'). Original value preserved - needs manual review.</t>
        </r>
      </text>
    </comment>
    <comment ref="A4983" authorId="0" shapeId="0" xr:uid="{85712618-2747-4E91-BD99-54C16C50912A}">
      <text>
        <r>
          <rPr>
            <sz val="10"/>
            <rFont val="Arial"/>
            <family val="2"/>
          </rPr>
          <t>Mobile/Email matches a DIFFERENT name in LMS/Main file: 'Amrit Swain'. Kept original name -- please verify manually (may be a shared/parent number).</t>
        </r>
      </text>
    </comment>
    <comment ref="E4983" authorId="0" shapeId="0" xr:uid="{62EC2D7D-5B51-4150-84C2-AD46FD04A2B0}">
      <text>
        <r>
          <rPr>
            <sz val="10"/>
            <rFont val="Arial"/>
            <family val="2"/>
          </rPr>
          <t>Duplicate Mobile Number also found in rows: [5095, 5217]</t>
        </r>
      </text>
    </comment>
    <comment ref="I4983" authorId="0" shapeId="0" xr:uid="{797FB78C-99DC-4475-81F2-937D1D8D05A3}">
      <text>
        <r>
          <rPr>
            <sz val="10"/>
            <rFont val="Arial"/>
            <family val="2"/>
          </rPr>
          <t>Unrecognized/invalid date format ('28-2025'). Original value preserved - needs manual review.</t>
        </r>
      </text>
    </comment>
    <comment ref="E4984" authorId="0" shapeId="0" xr:uid="{DA1160A3-541B-4EF2-AEB7-DA4EE64143E1}">
      <text>
        <r>
          <rPr>
            <sz val="10"/>
            <rFont val="Arial"/>
            <family val="2"/>
          </rPr>
          <t>Duplicate Mobile Number also found in rows: [4973, 5130, 5232, 5251, 5341, 5912]</t>
        </r>
      </text>
    </comment>
    <comment ref="I4984" authorId="0" shapeId="0" xr:uid="{CC852FC2-EABA-4C19-81CE-45FB0014FB35}">
      <text>
        <r>
          <rPr>
            <sz val="10"/>
            <rFont val="Arial"/>
            <family val="2"/>
          </rPr>
          <t>Unrecognized/invalid date format ('29-2025'). Original value preserved - needs manual review.</t>
        </r>
      </text>
    </comment>
    <comment ref="E4985" authorId="0" shapeId="0" xr:uid="{87EA6338-BE09-4E24-9901-BCB609B85AF8}">
      <text>
        <r>
          <rPr>
            <sz val="10"/>
            <rFont val="Arial"/>
            <family val="2"/>
          </rPr>
          <t>Duplicate Mobile Number also found in rows: [4552, 4560, 4719, 4869, 4908, 5118]</t>
        </r>
      </text>
    </comment>
    <comment ref="I4985" authorId="0" shapeId="0" xr:uid="{D6C3AE18-0264-468B-B877-C2274D3D9DE8}">
      <text>
        <r>
          <rPr>
            <sz val="10"/>
            <rFont val="Arial"/>
            <family val="2"/>
          </rPr>
          <t>Unrecognized/invalid date format ('29-2025'). Original value preserved - needs manual review.</t>
        </r>
      </text>
    </comment>
    <comment ref="E4986" authorId="0" shapeId="0" xr:uid="{16F4D00D-B87F-40B3-82A3-5FC26974F1C9}">
      <text>
        <r>
          <rPr>
            <sz val="10"/>
            <rFont val="Arial"/>
            <family val="2"/>
          </rPr>
          <t>Duplicate Mobile Number also found in rows: [4553, 4650, 4718, 4835, 4847, 5188, 5348, 5360]</t>
        </r>
      </text>
    </comment>
    <comment ref="I4986" authorId="0" shapeId="0" xr:uid="{1B897DFA-2D98-4E27-8425-406351046BA1}">
      <text>
        <r>
          <rPr>
            <sz val="10"/>
            <rFont val="Arial"/>
            <family val="2"/>
          </rPr>
          <t>Unrecognized/invalid date format ('29-2025'). Original value preserved - needs manual review.</t>
        </r>
      </text>
    </comment>
    <comment ref="A4987" authorId="0" shapeId="0" xr:uid="{24CCEDF3-6E69-40EB-AEA8-2C2FA0EE1A29}">
      <text>
        <r>
          <rPr>
            <sz val="10"/>
            <rFont val="Arial"/>
            <family val="2"/>
          </rPr>
          <t>Mobile/Email matches a DIFFERENT name in LMS/Main file: 'Shubham Patil'. Kept original name -- please verify manually (may be a shared/parent number).</t>
        </r>
      </text>
    </comment>
    <comment ref="E4987" authorId="0" shapeId="0" xr:uid="{B0ECE234-4682-4501-BB83-A1DBBA04EF9A}">
      <text>
        <r>
          <rPr>
            <sz val="10"/>
            <rFont val="Arial"/>
            <family val="2"/>
          </rPr>
          <t>Duplicate Mobile Number also found in rows: [4231, 4322, 4447, 4714]</t>
        </r>
      </text>
    </comment>
    <comment ref="I4987" authorId="0" shapeId="0" xr:uid="{72856FBC-4285-40DA-9C13-46C45E3D9FB7}">
      <text>
        <r>
          <rPr>
            <sz val="10"/>
            <rFont val="Arial"/>
            <family val="2"/>
          </rPr>
          <t>Unrecognized/invalid date format ('29-2025'). Original value preserved - needs manual review.</t>
        </r>
      </text>
    </comment>
    <comment ref="E4988" authorId="0" shapeId="0" xr:uid="{40156FD9-05F6-434B-A75A-E805FC402850}">
      <text>
        <r>
          <rPr>
            <sz val="10"/>
            <rFont val="Arial"/>
            <family val="2"/>
          </rPr>
          <t>Duplicate Mobile Number also found in rows: [4972, 5105, 5219, 5244]</t>
        </r>
      </text>
    </comment>
    <comment ref="I4988" authorId="0" shapeId="0" xr:uid="{C1C8426A-9E6C-4568-A4A1-7F175F8BCAD9}">
      <text>
        <r>
          <rPr>
            <sz val="10"/>
            <rFont val="Arial"/>
            <family val="2"/>
          </rPr>
          <t>Unrecognized/invalid date format ('29-2025'). Original value preserved - needs manual review.</t>
        </r>
      </text>
    </comment>
    <comment ref="E4989" authorId="0" shapeId="0" xr:uid="{83A2E243-0E1C-4EEE-A727-FF0829FE9E52}">
      <text>
        <r>
          <rPr>
            <sz val="10"/>
            <rFont val="Arial"/>
            <family val="2"/>
          </rPr>
          <t>Duplicate Mobile Number also found in rows: [5040]</t>
        </r>
      </text>
    </comment>
    <comment ref="I4989" authorId="0" shapeId="0" xr:uid="{99E25BDB-6BA6-4066-BCF4-CF4DEBF342B6}">
      <text>
        <r>
          <rPr>
            <sz val="10"/>
            <rFont val="Arial"/>
            <family val="2"/>
          </rPr>
          <t>Unrecognized/invalid date format ('29-2025'). Original value preserved - needs manual review.</t>
        </r>
      </text>
    </comment>
    <comment ref="E4990" authorId="0" shapeId="0" xr:uid="{F065D9B8-CCE6-4CE1-AC04-04C42F8A5EC7}">
      <text>
        <r>
          <rPr>
            <sz val="10"/>
            <rFont val="Arial"/>
            <family val="2"/>
          </rPr>
          <t>Duplicate Mobile Number also found in rows: [4813, 4854, 4868, 5103, 5255, 5326]</t>
        </r>
      </text>
    </comment>
    <comment ref="I4990" authorId="0" shapeId="0" xr:uid="{5999BA1D-D5FE-4AD0-9D35-F5B6CADA1D3D}">
      <text>
        <r>
          <rPr>
            <sz val="10"/>
            <rFont val="Arial"/>
            <family val="2"/>
          </rPr>
          <t>Unrecognized/invalid date format ('30-2025'). Original value preserved - needs manual review.</t>
        </r>
      </text>
    </comment>
    <comment ref="E4991" authorId="0" shapeId="0" xr:uid="{23E0DBAC-ABB0-44D8-B990-64DE61ACE708}">
      <text>
        <r>
          <rPr>
            <sz val="10"/>
            <rFont val="Arial"/>
            <family val="2"/>
          </rPr>
          <t>Duplicate Mobile Number also found in rows: [4974]</t>
        </r>
      </text>
    </comment>
    <comment ref="I4991" authorId="0" shapeId="0" xr:uid="{301B416C-E220-48EC-8D62-222F3545D985}">
      <text>
        <r>
          <rPr>
            <sz val="10"/>
            <rFont val="Arial"/>
            <family val="2"/>
          </rPr>
          <t>Unrecognized/invalid date format ('30-2025'). Original value preserved - needs manual review.</t>
        </r>
      </text>
    </comment>
    <comment ref="I4992" authorId="0" shapeId="0" xr:uid="{AAEBF262-DE7F-4388-ABD6-C80CDDA63D41}">
      <text>
        <r>
          <rPr>
            <sz val="10"/>
            <rFont val="Arial"/>
            <family val="2"/>
          </rPr>
          <t>Unrecognized/invalid date format ('31-2025'). Original value preserved - needs manual review.</t>
        </r>
      </text>
    </comment>
    <comment ref="E4993" authorId="0" shapeId="0" xr:uid="{EB3F817C-E73A-4522-A968-B3E948EFCD1F}">
      <text>
        <r>
          <rPr>
            <sz val="10"/>
            <rFont val="Arial"/>
            <family val="2"/>
          </rPr>
          <t>Duplicate Mobile Number also found in rows: [4550, 4616, 4728, 4871, 5192, 5437]</t>
        </r>
      </text>
    </comment>
    <comment ref="I4993" authorId="0" shapeId="0" xr:uid="{93D21653-26EE-4B04-87C0-A136B7B7FEC9}">
      <text>
        <r>
          <rPr>
            <sz val="10"/>
            <rFont val="Arial"/>
            <family val="2"/>
          </rPr>
          <t>Unrecognized/invalid date format ('31-2025'). Original value preserved - needs manual review.</t>
        </r>
      </text>
    </comment>
    <comment ref="E4994" authorId="0" shapeId="0" xr:uid="{A4DC8082-C958-4033-88FD-A6866A53616A}">
      <text>
        <r>
          <rPr>
            <sz val="10"/>
            <rFont val="Arial"/>
            <family val="2"/>
          </rPr>
          <t>Duplicate Mobile Number also found in rows: [4672, 4720, 4898, 5123, 5608]</t>
        </r>
      </text>
    </comment>
    <comment ref="I4994" authorId="0" shapeId="0" xr:uid="{677B3772-D503-47A7-8065-138D0AFEB4F4}">
      <text>
        <r>
          <rPr>
            <sz val="10"/>
            <rFont val="Arial"/>
            <family val="2"/>
          </rPr>
          <t>Unrecognized/invalid date format ('31-2025'). Original value preserved - needs manual review.</t>
        </r>
      </text>
    </comment>
    <comment ref="E4995" authorId="0" shapeId="0" xr:uid="{93AE63D3-E41C-4374-AB45-514E6ADB03A8}">
      <text>
        <r>
          <rPr>
            <sz val="10"/>
            <rFont val="Arial"/>
            <family val="2"/>
          </rPr>
          <t>Duplicate Mobile Number also found in rows: [4328, 4332, 4381, 4491, 4646, 4772]</t>
        </r>
      </text>
    </comment>
    <comment ref="I4995" authorId="0" shapeId="0" xr:uid="{8E85E7AD-E9F4-4054-965F-B13FB8B33D13}">
      <text>
        <r>
          <rPr>
            <sz val="10"/>
            <rFont val="Arial"/>
            <family val="2"/>
          </rPr>
          <t>Unrecognized/invalid date format ('31-2025'). Original value preserved - needs manual review.</t>
        </r>
      </text>
    </comment>
    <comment ref="E4996" authorId="0" shapeId="0" xr:uid="{B78E549B-586F-4C21-8903-3CDAE268E7FA}">
      <text>
        <r>
          <rPr>
            <sz val="10"/>
            <rFont val="Arial"/>
            <family val="2"/>
          </rPr>
          <t>Duplicate Mobile Number also found in rows: [4400, 4444, 4581, 4723, 4916, 5005]</t>
        </r>
      </text>
    </comment>
    <comment ref="E4997" authorId="0" shapeId="0" xr:uid="{71D07B1C-FDA0-40B5-9D6E-1A1F71E7E058}">
      <text>
        <r>
          <rPr>
            <sz val="10"/>
            <rFont val="Arial"/>
            <family val="2"/>
          </rPr>
          <t>Duplicate Mobile Number also found in rows: [4400, 4444, 4581, 4723, 4916, 5004]</t>
        </r>
      </text>
    </comment>
    <comment ref="E4998" authorId="0" shapeId="0" xr:uid="{F94032FE-1223-474B-B866-B090326B9079}">
      <text>
        <r>
          <rPr>
            <sz val="10"/>
            <rFont val="Arial"/>
            <family val="2"/>
          </rPr>
          <t>Duplicate Mobile Number also found in rows: [4692, 4724, 4878, 5112]</t>
        </r>
      </text>
    </comment>
    <comment ref="A4999" authorId="0" shapeId="0" xr:uid="{9ACA439A-D3D1-48D1-8630-4598C3870F18}">
      <text>
        <r>
          <rPr>
            <sz val="10"/>
            <rFont val="Arial"/>
            <family val="2"/>
          </rPr>
          <t>Mobile/Email matches a DIFFERENT name in LMS/Main file: 'Aman Panda'. Kept original name -- please verify manually (may be a shared/parent number).</t>
        </r>
      </text>
    </comment>
    <comment ref="E4999" authorId="0" shapeId="0" xr:uid="{87C8AB49-4777-479E-ADB4-B7F4ABF36165}">
      <text>
        <r>
          <rPr>
            <sz val="10"/>
            <rFont val="Arial"/>
            <family val="2"/>
          </rPr>
          <t>Duplicate Mobile Number also found in rows: [4425, 4472, 4598, 4745, 4895]</t>
        </r>
      </text>
    </comment>
    <comment ref="E5000" authorId="0" shapeId="0" xr:uid="{E8B65CA7-DB84-4BE8-9EDE-9901C452CF10}">
      <text>
        <r>
          <rPr>
            <sz val="10"/>
            <rFont val="Arial"/>
            <family val="2"/>
          </rPr>
          <t>Duplicate Mobile Number also found in rows: [4459, 4517, 4676, 4700, 4819, 5243]</t>
        </r>
      </text>
    </comment>
    <comment ref="E5001" authorId="0" shapeId="0" xr:uid="{6E6731E3-6543-4297-9AEC-35E7892C102F}">
      <text>
        <r>
          <rPr>
            <sz val="10"/>
            <rFont val="Arial"/>
            <family val="2"/>
          </rPr>
          <t>Duplicate Mobile Number also found in rows: [4539, 4804, 5014, 5493]</t>
        </r>
      </text>
    </comment>
    <comment ref="A5002" authorId="0" shapeId="0" xr:uid="{37102ABA-1C70-4928-AF41-6C41CB7EFF90}">
      <text>
        <r>
          <rPr>
            <sz val="10"/>
            <rFont val="Arial"/>
            <family val="2"/>
          </rPr>
          <t>Mobile/Email matches a DIFFERENT name in LMS/Main file: 'Biswajit Dehury'. Kept original name -- please verify manually (may be a shared/parent number).</t>
        </r>
      </text>
    </comment>
    <comment ref="E5002" authorId="0" shapeId="0" xr:uid="{ACCE5521-0090-4D61-9624-6789D2537F15}">
      <text>
        <r>
          <rPr>
            <sz val="10"/>
            <rFont val="Arial"/>
            <family val="2"/>
          </rPr>
          <t>Duplicate Mobile Number also found in rows: [4886, 4933, 5138, 5253, 5362, 5513, 5627]</t>
        </r>
      </text>
    </comment>
    <comment ref="E5003" authorId="0" shapeId="0" xr:uid="{2615FBFA-BA5B-4891-BBCC-61331B9B5E16}">
      <text>
        <r>
          <rPr>
            <sz val="10"/>
            <rFont val="Arial"/>
            <family val="2"/>
          </rPr>
          <t>Duplicate Mobile Number also found in rows: [4889, 4922, 5122]</t>
        </r>
      </text>
    </comment>
    <comment ref="E5004" authorId="0" shapeId="0" xr:uid="{861B40D3-0314-4A3F-80AE-854F92563707}">
      <text>
        <r>
          <rPr>
            <sz val="10"/>
            <rFont val="Arial"/>
            <family val="2"/>
          </rPr>
          <t>Duplicate Mobile Number also found in rows: [4454, 4458, 4599, 4741, 4901]</t>
        </r>
      </text>
    </comment>
    <comment ref="E5005" authorId="0" shapeId="0" xr:uid="{E6A9EC30-A18F-4204-AAFD-46C1F57AEAD6}">
      <text>
        <r>
          <rPr>
            <sz val="10"/>
            <rFont val="Arial"/>
            <family val="2"/>
          </rPr>
          <t>Duplicate Mobile Number also found in rows: [4883, 4906, 5141, 5267]</t>
        </r>
      </text>
    </comment>
    <comment ref="E5006" authorId="0" shapeId="0" xr:uid="{FF79A459-8E07-4BC7-A7B7-32EBACBD1B49}">
      <text>
        <r>
          <rPr>
            <sz val="10"/>
            <rFont val="Arial"/>
            <family val="2"/>
          </rPr>
          <t>Duplicate Mobile Number also found in rows: [4539, 4804, 5009, 5493]</t>
        </r>
      </text>
    </comment>
    <comment ref="E5007" authorId="0" shapeId="0" xr:uid="{0AE6391B-1693-45CB-AB1A-DDDC25954627}">
      <text>
        <r>
          <rPr>
            <sz val="10"/>
            <rFont val="Arial"/>
            <family val="2"/>
          </rPr>
          <t>Duplicate Mobile Number also found in rows: [4615, 4729, 4877, 5140]</t>
        </r>
      </text>
    </comment>
    <comment ref="E5008" authorId="0" shapeId="0" xr:uid="{8A1DCD59-D7AD-4FBA-AE8B-5E9575334F7D}">
      <text>
        <r>
          <rPr>
            <sz val="10"/>
            <rFont val="Arial"/>
            <family val="2"/>
          </rPr>
          <t>Duplicate Mobile Number also found in rows: [5083]</t>
        </r>
      </text>
    </comment>
    <comment ref="E5009" authorId="0" shapeId="0" xr:uid="{003D3E08-0F5D-4EA3-94B1-2F6EEA427139}">
      <text>
        <r>
          <rPr>
            <sz val="10"/>
            <rFont val="Arial"/>
            <family val="2"/>
          </rPr>
          <t>Duplicate Mobile Number also found in rows: [5066, 5176, 5302, 5844, 6030]</t>
        </r>
      </text>
    </comment>
    <comment ref="A5010" authorId="0" shapeId="0" xr:uid="{C931706F-7EC0-40F5-933D-D3432B07E015}">
      <text>
        <r>
          <rPr>
            <sz val="10"/>
            <rFont val="Arial"/>
            <family val="2"/>
          </rPr>
          <t>Mobile/Email matches a DIFFERENT name in LMS/Main file: 'Manas Sahu'. Kept original name -- please verify manually (may be a shared/parent number).</t>
        </r>
      </text>
    </comment>
    <comment ref="E5010" authorId="0" shapeId="0" xr:uid="{A2550C10-2287-4AF9-AC39-2E5F058C7249}">
      <text>
        <r>
          <rPr>
            <sz val="10"/>
            <rFont val="Arial"/>
            <family val="2"/>
          </rPr>
          <t>Duplicate Mobile Number also found in rows: [5064, 5159, 5266, 5365]</t>
        </r>
      </text>
    </comment>
    <comment ref="E5011" authorId="0" shapeId="0" xr:uid="{93F69358-EDF9-42C0-8741-B5B27182331E}">
      <text>
        <r>
          <rPr>
            <sz val="10"/>
            <rFont val="Arial"/>
            <family val="2"/>
          </rPr>
          <t>Duplicate Mobile Number also found in rows: [5075, 5225, 5352]</t>
        </r>
      </text>
    </comment>
    <comment ref="E5012" authorId="0" shapeId="0" xr:uid="{8F41BEE2-3123-42D7-AA3A-24F1F7861C6A}">
      <text>
        <r>
          <rPr>
            <sz val="10"/>
            <rFont val="Arial"/>
            <family val="2"/>
          </rPr>
          <t>Duplicate Mobile Number also found in rows: [5046, 5156, 5270]</t>
        </r>
      </text>
    </comment>
    <comment ref="A5013" authorId="0" shapeId="0" xr:uid="{2714201B-CE8E-40E8-BE6B-86B2CFF3EE3B}">
      <text>
        <r>
          <rPr>
            <sz val="10"/>
            <rFont val="Arial"/>
            <family val="2"/>
          </rPr>
          <t>Mobile/Email matches a DIFFERENT name in LMS/Main file: 'Sthitapragnya Sahoo'. Kept original name -- please verify manually (may be a shared/parent number).</t>
        </r>
      </text>
    </comment>
    <comment ref="E5013" authorId="0" shapeId="0" xr:uid="{27382296-F88A-42D5-9070-D29EA35F71F8}">
      <text>
        <r>
          <rPr>
            <sz val="10"/>
            <rFont val="Arial"/>
            <family val="2"/>
          </rPr>
          <t>Duplicate Mobile Number also found in rows: [5077]</t>
        </r>
      </text>
    </comment>
    <comment ref="A5014" authorId="0" shapeId="0" xr:uid="{6ECE352C-F23F-43A0-A230-D233E8EBF03A}">
      <text>
        <r>
          <rPr>
            <sz val="10"/>
            <rFont val="Arial"/>
            <family val="2"/>
          </rPr>
          <t>Mobile/Email matches a DIFFERENT name in LMS/Main file: 'Billa Mondal'. Kept original name -- please verify manually (may be a shared/parent number).</t>
        </r>
      </text>
    </comment>
    <comment ref="E5014" authorId="0" shapeId="0" xr:uid="{DA35913C-4858-4FAA-AEDF-C52414030915}">
      <text>
        <r>
          <rPr>
            <sz val="10"/>
            <rFont val="Arial"/>
            <family val="2"/>
          </rPr>
          <t>Duplicate Mobile Number also found in rows: [5076, 5157, 5269, 5442]</t>
        </r>
      </text>
    </comment>
    <comment ref="A5016" authorId="0" shapeId="0" xr:uid="{80786B94-F991-4675-A24B-4E63955E8C15}">
      <text>
        <r>
          <rPr>
            <sz val="10"/>
            <rFont val="Arial"/>
            <family val="2"/>
          </rPr>
          <t>Mobile/Email matches a DIFFERENT name in LMS/Main file: 'Mohd Yousuf Tantray'. Kept original name -- please verify manually (may be a shared/parent number).</t>
        </r>
      </text>
    </comment>
    <comment ref="E5016" authorId="0" shapeId="0" xr:uid="{E88E122E-8D2F-439A-9C6A-179A6CAD48D3}">
      <text>
        <r>
          <rPr>
            <sz val="10"/>
            <rFont val="Arial"/>
            <family val="2"/>
          </rPr>
          <t>Duplicate Mobile Number also found in rows: [5139, 5250, 5467, 5637, 5797]</t>
        </r>
      </text>
    </comment>
    <comment ref="A5020" authorId="0" shapeId="0" xr:uid="{06743C09-046A-45C8-A43A-6FB3F517755C}">
      <text>
        <r>
          <rPr>
            <sz val="10"/>
            <rFont val="Arial"/>
            <family val="2"/>
          </rPr>
          <t>Mobile/Email matches a DIFFERENT name in LMS/Main file: 'Om Parida'. Kept original name -- please verify manually (may be a shared/parent number).</t>
        </r>
      </text>
    </comment>
    <comment ref="E5020" authorId="0" shapeId="0" xr:uid="{D96E0929-81B1-4BEC-A9F7-B58A46D226CA}">
      <text>
        <r>
          <rPr>
            <sz val="10"/>
            <rFont val="Arial"/>
            <family val="2"/>
          </rPr>
          <t>Duplicate Mobile Number also found in rows: [3860, 3950, 3954, 3963, 4087, 4213, 4336, 4537]</t>
        </r>
      </text>
    </comment>
    <comment ref="E5021" authorId="0" shapeId="0" xr:uid="{9B944451-4BAB-41E9-9A12-59B3AE7B0925}">
      <text>
        <r>
          <rPr>
            <sz val="10"/>
            <rFont val="Arial"/>
            <family val="2"/>
          </rPr>
          <t>Duplicate Mobile Number also found in rows: [4971, 5131, 5240, 5262, 5366, 5528, 5640]</t>
        </r>
      </text>
    </comment>
    <comment ref="E5022" authorId="0" shapeId="0" xr:uid="{9F82D7B4-CD1D-4EB9-81E4-20D547E37DED}">
      <text>
        <r>
          <rPr>
            <sz val="10"/>
            <rFont val="Arial"/>
            <family val="2"/>
          </rPr>
          <t>Duplicate Mobile Number also found in rows: [4777, 4790, 4947]</t>
        </r>
      </text>
    </comment>
    <comment ref="E5023" authorId="0" shapeId="0" xr:uid="{1A7C6ABD-420D-45EA-8AA4-15972AB5941F}">
      <text>
        <r>
          <rPr>
            <sz val="10"/>
            <rFont val="Arial"/>
            <family val="2"/>
          </rPr>
          <t>Duplicate Mobile Number also found in rows: [4620, 4652, 4768, 4831]</t>
        </r>
      </text>
    </comment>
    <comment ref="A5024" authorId="0" shapeId="0" xr:uid="{DA851B9A-B689-4C1E-B40E-F68269F14057}">
      <text>
        <r>
          <rPr>
            <sz val="10"/>
            <rFont val="Arial"/>
            <family val="2"/>
          </rPr>
          <t>Mobile/Email matches a DIFFERENT name in LMS/Main file: 'Pawar Shivaji'. Kept original name -- please verify manually (may be a shared/parent number).</t>
        </r>
      </text>
    </comment>
    <comment ref="E5024" authorId="0" shapeId="0" xr:uid="{93F75C03-66F8-4B62-8AE7-1B2395B52090}">
      <text>
        <r>
          <rPr>
            <sz val="10"/>
            <rFont val="Arial"/>
            <family val="2"/>
          </rPr>
          <t>Duplicate Mobile Number also found in rows: [430, 4734, 4879, 5153, 5532, 5770, 6099]</t>
        </r>
      </text>
    </comment>
    <comment ref="E5025" authorId="0" shapeId="0" xr:uid="{B52B7C17-C2B2-4003-A880-24D044579676}">
      <text>
        <r>
          <rPr>
            <sz val="10"/>
            <rFont val="Arial"/>
            <family val="2"/>
          </rPr>
          <t>Duplicate Mobile Number also found in rows: [4586, 4588, 4737, 4902, 5152]</t>
        </r>
      </text>
    </comment>
    <comment ref="E5026" authorId="0" shapeId="0" xr:uid="{3C9668C8-0DAF-4FDD-8CD6-B92A53AC22ED}">
      <text>
        <r>
          <rPr>
            <sz val="10"/>
            <rFont val="Arial"/>
            <family val="2"/>
          </rPr>
          <t>Duplicate Mobile Number also found in rows: [4487, 4488, 4529, 4632, 4951, 5195]</t>
        </r>
      </text>
    </comment>
    <comment ref="E5027" authorId="0" shapeId="0" xr:uid="{BD52624E-B9B1-4394-B3DA-D0EBE6C32AA3}">
      <text>
        <r>
          <rPr>
            <sz val="10"/>
            <rFont val="Arial"/>
            <family val="2"/>
          </rPr>
          <t>Duplicate Mobile Number also found in rows: [4494, 4610, 4787, 4919, 5158]</t>
        </r>
      </text>
    </comment>
    <comment ref="A5028" authorId="0" shapeId="0" xr:uid="{A6E42D8D-B6D6-422A-9B55-9972EADC2583}">
      <text>
        <r>
          <rPr>
            <sz val="10"/>
            <rFont val="Arial"/>
            <family val="2"/>
          </rPr>
          <t>Mobile/Email matches a DIFFERENT name in LMS/Main file: 'Kanhu Dash'. Kept original name -- please verify manually (may be a shared/parent number).</t>
        </r>
      </text>
    </comment>
    <comment ref="E5028" authorId="0" shapeId="0" xr:uid="{A0FED5F2-1C56-4FD6-B68F-D5876EAD11F0}">
      <text>
        <r>
          <rPr>
            <sz val="10"/>
            <rFont val="Arial"/>
            <family val="2"/>
          </rPr>
          <t>Duplicate Mobile Number also found in rows: [4621, 4684, 4792, 4982]</t>
        </r>
      </text>
    </comment>
    <comment ref="E5029" authorId="0" shapeId="0" xr:uid="{182B1B84-040C-4CF8-A533-7C833710AA18}">
      <text>
        <r>
          <rPr>
            <sz val="10"/>
            <rFont val="Arial"/>
            <family val="2"/>
          </rPr>
          <t>Duplicate Mobile Number also found in rows: [4685, 4867, 4888, 5183]</t>
        </r>
      </text>
    </comment>
    <comment ref="A5030" authorId="0" shapeId="0" xr:uid="{AF3532E5-3F74-4EA0-A2C8-8D056A062127}">
      <text>
        <r>
          <rPr>
            <sz val="10"/>
            <rFont val="Arial"/>
            <family val="2"/>
          </rPr>
          <t>Mobile/Email matches a DIFFERENT name in LMS/Main file: 'Ashman Panda'. Kept original name -- please verify manually (may be a shared/parent number).</t>
        </r>
      </text>
    </comment>
    <comment ref="E5030" authorId="0" shapeId="0" xr:uid="{8312D524-25F8-4320-A7D3-151F45DF7716}">
      <text>
        <r>
          <rPr>
            <sz val="10"/>
            <rFont val="Arial"/>
            <family val="2"/>
          </rPr>
          <t>Duplicate Mobile Number also found in rows: [4622, 4640, 4763, 4969]</t>
        </r>
      </text>
    </comment>
    <comment ref="E5031" authorId="0" shapeId="0" xr:uid="{05BF6D42-B0C4-46E2-83B4-CF7BEFD077C5}">
      <text>
        <r>
          <rPr>
            <sz val="10"/>
            <rFont val="Arial"/>
            <family val="2"/>
          </rPr>
          <t>Duplicate Mobile Number also found in rows: [4547, 4556, 4743, 4875]</t>
        </r>
      </text>
    </comment>
    <comment ref="E5032" authorId="0" shapeId="0" xr:uid="{F1B27886-94A7-4513-BBA2-CB72844A55DE}">
      <text>
        <r>
          <rPr>
            <sz val="10"/>
            <rFont val="Arial"/>
            <family val="2"/>
          </rPr>
          <t>Duplicate Mobile Number also found in rows: [4997]</t>
        </r>
      </text>
    </comment>
    <comment ref="A5033" authorId="0" shapeId="0" xr:uid="{E7E8C858-32E2-4FE5-8982-42EBBAF34318}">
      <text>
        <r>
          <rPr>
            <sz val="10"/>
            <rFont val="Arial"/>
            <family val="2"/>
          </rPr>
          <t>Mobile/Email matches a DIFFERENT name in LMS/Main file: 'Rohan Awad'. Kept original name -- please verify manually (may be a shared/parent number).</t>
        </r>
      </text>
    </comment>
    <comment ref="E5033" authorId="0" shapeId="0" xr:uid="{F91305E1-495C-42D9-B571-20B3656DA979}">
      <text>
        <r>
          <rPr>
            <sz val="10"/>
            <rFont val="Arial"/>
            <family val="2"/>
          </rPr>
          <t>Duplicate Mobile Number also found in rows: [5429]</t>
        </r>
      </text>
    </comment>
    <comment ref="A5034" authorId="0" shapeId="0" xr:uid="{48CF9C81-F2E6-41CA-80C7-E04921C397FE}">
      <text>
        <r>
          <rPr>
            <sz val="10"/>
            <rFont val="Arial"/>
            <family val="2"/>
          </rPr>
          <t>Mobile/Email matches a DIFFERENT name in LMS/Main file: 'Soyanshu Samal'. Kept original name -- please verify manually (may be a shared/parent number).</t>
        </r>
      </text>
    </comment>
    <comment ref="E5034" authorId="0" shapeId="0" xr:uid="{BA2142AB-DBA0-4431-BA9C-83DFC9B1E730}">
      <text>
        <r>
          <rPr>
            <sz val="10"/>
            <rFont val="Arial"/>
            <family val="2"/>
          </rPr>
          <t>Duplicate Mobile Number also found in rows: [4478, 4501, 4637, 4789, 4935, 5154]</t>
        </r>
      </text>
    </comment>
    <comment ref="E5035" authorId="0" shapeId="0" xr:uid="{1917F53C-0D9F-41A7-AE0A-F3A4F68B9AB2}">
      <text>
        <r>
          <rPr>
            <sz val="10"/>
            <rFont val="Arial"/>
            <family val="2"/>
          </rPr>
          <t>Duplicate Mobile Number also found in rows: [4776, 4795, 4799, 4912, 5133]</t>
        </r>
      </text>
    </comment>
    <comment ref="E5036" authorId="0" shapeId="0" xr:uid="{3B077DD8-B7E8-4800-8707-EFB91F58AE77}">
      <text>
        <r>
          <rPr>
            <sz val="10"/>
            <rFont val="Arial"/>
            <family val="2"/>
          </rPr>
          <t>Duplicate Mobile Number also found in rows: [4229, 4432, 4591, 4726, 4876, 5132]</t>
        </r>
      </text>
    </comment>
    <comment ref="E5037" authorId="0" shapeId="0" xr:uid="{0EF303FC-2390-4B4D-AF20-FC94438C9C88}">
      <text>
        <r>
          <rPr>
            <sz val="10"/>
            <rFont val="Arial"/>
            <family val="2"/>
          </rPr>
          <t>Duplicate Mobile Number also found in rows: [5085]</t>
        </r>
      </text>
    </comment>
    <comment ref="E5038" authorId="0" shapeId="0" xr:uid="{C2BD8FDE-DE36-4AF7-BF1D-8267C43673DD}">
      <text>
        <r>
          <rPr>
            <sz val="10"/>
            <rFont val="Arial"/>
            <family val="2"/>
          </rPr>
          <t>Duplicate Mobile Number also found in rows: [5020, 5156, 5270]</t>
        </r>
      </text>
    </comment>
    <comment ref="E5039" authorId="0" shapeId="0" xr:uid="{1400F815-5F96-4168-B6A6-E3967092C17B}">
      <text>
        <r>
          <rPr>
            <sz val="10"/>
            <rFont val="Arial"/>
            <family val="2"/>
          </rPr>
          <t>Duplicate Mobile Number also found in rows: [4887, 5174, 5300, 5564]</t>
        </r>
      </text>
    </comment>
    <comment ref="E5040" authorId="0" shapeId="0" xr:uid="{155598C3-71BD-4A04-A053-88C3C0791E98}">
      <text>
        <r>
          <rPr>
            <sz val="10"/>
            <rFont val="Arial"/>
            <family val="2"/>
          </rPr>
          <t>Duplicate Mobile Number also found in rows: [4627, 4665, 4766, 4925, 5108]</t>
        </r>
      </text>
    </comment>
    <comment ref="E5041" authorId="0" shapeId="0" xr:uid="{C00105B4-AEED-45E4-A44F-22ABE7714564}">
      <text>
        <r>
          <rPr>
            <sz val="10"/>
            <rFont val="Arial"/>
            <family val="2"/>
          </rPr>
          <t>Duplicate Mobile Number also found in rows: [4754, 4784, 4928, 5163, 5274, 5764]</t>
        </r>
      </text>
    </comment>
    <comment ref="E5042" authorId="0" shapeId="0" xr:uid="{747CC702-3B25-433C-BFEA-E511E91645A6}">
      <text>
        <r>
          <rPr>
            <sz val="10"/>
            <rFont val="Arial"/>
            <family val="2"/>
          </rPr>
          <t>Duplicate Mobile Number also found in rows: [4623, 4661, 4773, 4926]</t>
        </r>
      </text>
    </comment>
    <comment ref="A5043" authorId="0" shapeId="0" xr:uid="{9F997ABE-FC6C-4E78-BF15-C64D841A56D7}">
      <text>
        <r>
          <rPr>
            <sz val="10"/>
            <rFont val="Arial"/>
            <family val="2"/>
          </rPr>
          <t>Mobile/Email matches a DIFFERENT name in LMS/Main file: 'Guru Das'. Kept original name -- please verify manually (may be a shared/parent number).</t>
        </r>
      </text>
    </comment>
    <comment ref="E5043" authorId="0" shapeId="0" xr:uid="{4500A67E-8F49-4C4F-9893-B00B57C3F4C6}">
      <text>
        <r>
          <rPr>
            <sz val="10"/>
            <rFont val="Arial"/>
            <family val="2"/>
          </rPr>
          <t>Duplicate Mobile Number also found in rows: [4757, 4783, 4903]</t>
        </r>
      </text>
    </comment>
    <comment ref="E5044" authorId="0" shapeId="0" xr:uid="{BC9E0EFB-F833-4CD3-A671-42EC42A9B2CC}">
      <text>
        <r>
          <rPr>
            <sz val="10"/>
            <rFont val="Arial"/>
            <family val="2"/>
          </rPr>
          <t>Duplicate Mobile Number also found in rows: [4914, 4956, 5160, 5276, 5443]</t>
        </r>
      </text>
    </comment>
    <comment ref="E5045" authorId="0" shapeId="0" xr:uid="{616FD0D9-F091-4C8D-A901-B3A33207B866}">
      <text>
        <r>
          <rPr>
            <sz val="10"/>
            <rFont val="Arial"/>
            <family val="2"/>
          </rPr>
          <t>Duplicate Mobile Number also found in rows: [4524, 4677, 4800, 4934, 5177]</t>
        </r>
      </text>
    </comment>
    <comment ref="E5046" authorId="0" shapeId="0" xr:uid="{7CF7648E-3E05-4C00-8250-C1D8C2CEDFC0}">
      <text>
        <r>
          <rPr>
            <sz val="10"/>
            <rFont val="Arial"/>
            <family val="2"/>
          </rPr>
          <t>Duplicate Mobile Number also found in rows: [3855, 3948, 4009, 4191, 4416, 4536, 4832]</t>
        </r>
      </text>
    </comment>
    <comment ref="E5047" authorId="0" shapeId="0" xr:uid="{D6D62F33-E5C1-4E3A-89F8-871D69A62146}">
      <text>
        <r>
          <rPr>
            <sz val="10"/>
            <rFont val="Arial"/>
            <family val="2"/>
          </rPr>
          <t>Duplicate Mobile Number also found in rows: [4942, 4943]</t>
        </r>
      </text>
    </comment>
    <comment ref="A5049" authorId="0" shapeId="0" xr:uid="{6D1D8937-3E9D-48D9-945D-762FA3B8DB8D}">
      <text>
        <r>
          <rPr>
            <sz val="10"/>
            <rFont val="Arial"/>
            <family val="2"/>
          </rPr>
          <t>Mobile/Email matches a DIFFERENT name in LMS/Main file: 'Rajashree Rajalaxmi Rout'. Kept original name -- please verify manually (may be a shared/parent number).</t>
        </r>
      </text>
    </comment>
    <comment ref="E5049" authorId="0" shapeId="0" xr:uid="{4173F67A-0B1C-4E2A-A352-BE5D64509C78}">
      <text>
        <r>
          <rPr>
            <sz val="10"/>
            <rFont val="Arial"/>
            <family val="2"/>
          </rPr>
          <t>Duplicate Mobile Number also found in rows: [5092]</t>
        </r>
      </text>
    </comment>
    <comment ref="E5051" authorId="0" shapeId="0" xr:uid="{918BED6F-DCEA-4465-8CF9-10A4439E4B74}">
      <text>
        <r>
          <rPr>
            <sz val="10"/>
            <rFont val="Arial"/>
            <family val="2"/>
          </rPr>
          <t>Duplicate Mobile Number also found in rows: [5081]</t>
        </r>
      </text>
    </comment>
    <comment ref="E5054" authorId="0" shapeId="0" xr:uid="{8A56F7D0-1355-4FB7-BEA8-B0E99079A023}">
      <text>
        <r>
          <rPr>
            <sz val="10"/>
            <rFont val="Arial"/>
            <family val="2"/>
          </rPr>
          <t>Duplicate Mobile Number also found in rows: [5080, 5175, 5288, 5458, 5801, 6052]</t>
        </r>
      </text>
    </comment>
    <comment ref="E5055" authorId="0" shapeId="0" xr:uid="{6EA0729C-45BE-4EA7-8B14-69FE7A5D6662}">
      <text>
        <r>
          <rPr>
            <sz val="10"/>
            <rFont val="Arial"/>
            <family val="2"/>
          </rPr>
          <t>Duplicate Mobile Number also found in rows: [5070]</t>
        </r>
      </text>
    </comment>
    <comment ref="A5056" authorId="0" shapeId="0" xr:uid="{38D3B5C9-D2C9-4B43-916A-1CA3163D1922}">
      <text>
        <r>
          <rPr>
            <sz val="10"/>
            <rFont val="Arial"/>
            <family val="2"/>
          </rPr>
          <t>Mobile/Email matches a DIFFERENT name in LMS/Main file: 'Manas Sahu'. Kept original name -- please verify manually (may be a shared/parent number).</t>
        </r>
      </text>
    </comment>
    <comment ref="E5056" authorId="0" shapeId="0" xr:uid="{6CC7D5B7-375F-49AF-8368-A8DFB08BE4D4}">
      <text>
        <r>
          <rPr>
            <sz val="10"/>
            <rFont val="Arial"/>
            <family val="2"/>
          </rPr>
          <t>Duplicate Mobile Number also found in rows: [5018, 5159, 5266, 5365]</t>
        </r>
      </text>
    </comment>
    <comment ref="A5057" authorId="0" shapeId="0" xr:uid="{203337DD-D9E7-4AC4-827B-117239A0E4DE}">
      <text>
        <r>
          <rPr>
            <sz val="10"/>
            <rFont val="Arial"/>
            <family val="2"/>
          </rPr>
          <t>Mobile/Email matches a DIFFERENT name in LMS/Main file: 'Manmohan Prajapati'. Kept original name -- please verify manually (may be a shared/parent number).</t>
        </r>
      </text>
    </comment>
    <comment ref="E5057" authorId="0" shapeId="0" xr:uid="{DD7A634D-52A9-453B-AB77-D100773A2082}">
      <text>
        <r>
          <rPr>
            <sz val="10"/>
            <rFont val="Arial"/>
            <family val="2"/>
          </rPr>
          <t>Duplicate Mobile Number also found in rows: [4811, 4844, 4921, 5189, 5297]</t>
        </r>
      </text>
    </comment>
    <comment ref="E5058" authorId="0" shapeId="0" xr:uid="{924BDC3D-AE3A-41EE-9CB0-33A2C40CADBC}">
      <text>
        <r>
          <rPr>
            <sz val="10"/>
            <rFont val="Arial"/>
            <family val="2"/>
          </rPr>
          <t>Duplicate Mobile Number also found in rows: [5017, 5176, 5302, 5844, 6030]</t>
        </r>
      </text>
    </comment>
    <comment ref="A5059" authorId="0" shapeId="0" xr:uid="{5D59F4A9-D929-45F8-BD2E-ECD4F4143293}">
      <text>
        <r>
          <rPr>
            <sz val="10"/>
            <rFont val="Arial"/>
            <family val="2"/>
          </rPr>
          <t>Mobile/Email matches a DIFFERENT name in LMS/Main file: 'Subir Behera'. Kept original name -- please verify manually (may be a shared/parent number).</t>
        </r>
      </text>
    </comment>
    <comment ref="E5059" authorId="0" shapeId="0" xr:uid="{74F2B2EC-382F-456E-A573-01AAEA5B0155}">
      <text>
        <r>
          <rPr>
            <sz val="10"/>
            <rFont val="Arial"/>
            <family val="2"/>
          </rPr>
          <t>Duplicate Mobile Number also found in rows: [4228, 4273, 4413, 4521, 4675, 4810, 4966]</t>
        </r>
      </text>
    </comment>
    <comment ref="A5060" authorId="0" shapeId="0" xr:uid="{19B7D754-EDE5-4BE4-B0A3-EF565470718E}">
      <text>
        <r>
          <rPr>
            <sz val="10"/>
            <rFont val="Arial"/>
            <family val="2"/>
          </rPr>
          <t>Mobile/Email matches a DIFFERENT name in LMS/Main file: 'Sarvesh Kanna.B'. Kept original name -- please verify manually (may be a shared/parent number).</t>
        </r>
      </text>
    </comment>
    <comment ref="E5060" authorId="0" shapeId="0" xr:uid="{20DA7A9C-FF6E-4103-AF73-18EA9BF174EA}">
      <text>
        <r>
          <rPr>
            <sz val="10"/>
            <rFont val="Arial"/>
            <family val="2"/>
          </rPr>
          <t>Duplicate Mobile Number also found in rows: [4755, 4793]</t>
        </r>
      </text>
    </comment>
    <comment ref="E5061" authorId="0" shapeId="0" xr:uid="{253F949B-3C5B-4EC3-B225-28E9A2EB1700}">
      <text>
        <r>
          <rPr>
            <sz val="10"/>
            <rFont val="Arial"/>
            <family val="2"/>
          </rPr>
          <t>Duplicate Mobile Number also found in rows: [4891, 4957, 5186, 5304, 5459, 5566]</t>
        </r>
      </text>
    </comment>
    <comment ref="E5062" authorId="0" shapeId="0" xr:uid="{6F7DB801-D1F5-4512-A1C7-0256E99FD56A}">
      <text>
        <r>
          <rPr>
            <sz val="10"/>
            <rFont val="Arial"/>
            <family val="2"/>
          </rPr>
          <t>Duplicate Mobile Number also found in rows: [5063]</t>
        </r>
      </text>
    </comment>
    <comment ref="E5063" authorId="0" shapeId="0" xr:uid="{75E9644D-5159-45F8-A3BD-363838832E83}">
      <text>
        <r>
          <rPr>
            <sz val="10"/>
            <rFont val="Arial"/>
            <family val="2"/>
          </rPr>
          <t>Duplicate Mobile Number also found in rows: [4779, 4796, 4930]</t>
        </r>
      </text>
    </comment>
    <comment ref="E5064" authorId="0" shapeId="0" xr:uid="{1FB23977-9D72-42F2-8187-D8377BF6F1CE}">
      <text>
        <r>
          <rPr>
            <sz val="10"/>
            <rFont val="Arial"/>
            <family val="2"/>
          </rPr>
          <t>Duplicate Mobile Number also found in rows: [5088]</t>
        </r>
      </text>
    </comment>
    <comment ref="E5065" authorId="0" shapeId="0" xr:uid="{711AAE25-945F-434B-86C7-7EFC45E5AE29}">
      <text>
        <r>
          <rPr>
            <sz val="10"/>
            <rFont val="Arial"/>
            <family val="2"/>
          </rPr>
          <t>Duplicate Mobile Number also found in rows: [2886]</t>
        </r>
      </text>
    </comment>
    <comment ref="E5066" authorId="0" shapeId="0" xr:uid="{A8651908-6771-4874-99DF-9DCF4F1B13A0}">
      <text>
        <r>
          <rPr>
            <sz val="10"/>
            <rFont val="Arial"/>
            <family val="2"/>
          </rPr>
          <t>Duplicate Mobile Number also found in rows: [4775, 4801, 4936, 5167, 5316, 5457, 5745, 5945]</t>
        </r>
      </text>
    </comment>
    <comment ref="E5067" authorId="0" shapeId="0" xr:uid="{4D3D1E0E-4F05-4983-BE03-7FA643F516C5}">
      <text>
        <r>
          <rPr>
            <sz val="10"/>
            <rFont val="Arial"/>
            <family val="2"/>
          </rPr>
          <t>Duplicate Mobile Number also found in rows: [5019, 5225, 5352]</t>
        </r>
      </text>
    </comment>
    <comment ref="A5068" authorId="0" shapeId="0" xr:uid="{CD9CD2C2-25A4-485F-AA7E-69309A5D0C99}">
      <text>
        <r>
          <rPr>
            <sz val="10"/>
            <rFont val="Arial"/>
            <family val="2"/>
          </rPr>
          <t>Mobile/Email matches a DIFFERENT name in LMS/Main file: 'Billa Mondal'. Kept original name -- please verify manually (may be a shared/parent number).</t>
        </r>
      </text>
    </comment>
    <comment ref="E5068" authorId="0" shapeId="0" xr:uid="{119171B6-930E-4FE0-8A76-EB7C4A866EC4}">
      <text>
        <r>
          <rPr>
            <sz val="10"/>
            <rFont val="Arial"/>
            <family val="2"/>
          </rPr>
          <t>Duplicate Mobile Number also found in rows: [5022, 5157, 5269, 5442]</t>
        </r>
      </text>
    </comment>
    <comment ref="A5069" authorId="0" shapeId="0" xr:uid="{07E8D5CB-937F-47FB-9735-1359B58EC637}">
      <text>
        <r>
          <rPr>
            <sz val="10"/>
            <rFont val="Arial"/>
            <family val="2"/>
          </rPr>
          <t>Mobile/Email matches a DIFFERENT name in LMS/Main file: 'Sthitapragnya Sahoo'. Kept original name -- please verify manually (may be a shared/parent number).</t>
        </r>
      </text>
    </comment>
    <comment ref="E5069" authorId="0" shapeId="0" xr:uid="{CC38D27C-8A7F-4348-9694-B18555B3AD41}">
      <text>
        <r>
          <rPr>
            <sz val="10"/>
            <rFont val="Arial"/>
            <family val="2"/>
          </rPr>
          <t>Duplicate Mobile Number also found in rows: [5021]</t>
        </r>
      </text>
    </comment>
    <comment ref="E5070" authorId="0" shapeId="0" xr:uid="{D574D448-7FFA-4209-8820-03B8F2E4C158}">
      <text>
        <r>
          <rPr>
            <sz val="10"/>
            <rFont val="Arial"/>
            <family val="2"/>
          </rPr>
          <t>Duplicate Mobile Number also found in rows: [5089]</t>
        </r>
      </text>
    </comment>
    <comment ref="E5071" authorId="0" shapeId="0" xr:uid="{702829D2-F939-44EA-B776-F7A03F9AFFB4}">
      <text>
        <r>
          <rPr>
            <sz val="10"/>
            <rFont val="Arial"/>
            <family val="2"/>
          </rPr>
          <t>Duplicate Mobile Number also found in rows: [4411, 4534, 4696, 4703, 4822, 4948]</t>
        </r>
      </text>
    </comment>
    <comment ref="E5072" authorId="0" shapeId="0" xr:uid="{509B7F97-7F13-4619-A6B6-F1AE07C0DDEB}">
      <text>
        <r>
          <rPr>
            <sz val="10"/>
            <rFont val="Arial"/>
            <family val="2"/>
          </rPr>
          <t>Duplicate Mobile Number also found in rows: [5062, 5175, 5288, 5458, 5801, 6052]</t>
        </r>
      </text>
    </comment>
    <comment ref="E5073" authorId="0" shapeId="0" xr:uid="{8EED06E9-2329-4783-957F-928B02DC676F}">
      <text>
        <r>
          <rPr>
            <sz val="10"/>
            <rFont val="Arial"/>
            <family val="2"/>
          </rPr>
          <t>Duplicate Mobile Number also found in rows: [5059]</t>
        </r>
      </text>
    </comment>
    <comment ref="E5074" authorId="0" shapeId="0" xr:uid="{ED95FDC4-2FD9-406E-BC42-BC47AC836818}">
      <text>
        <r>
          <rPr>
            <sz val="10"/>
            <rFont val="Arial"/>
            <family val="2"/>
          </rPr>
          <t>Duplicate Mobile Number also found in rows: [3681, 3870, 4662, 5370]</t>
        </r>
      </text>
    </comment>
    <comment ref="E5075" authorId="0" shapeId="0" xr:uid="{B0C1C88E-E853-4DB3-92CA-2E3DC9D451AD}">
      <text>
        <r>
          <rPr>
            <sz val="10"/>
            <rFont val="Arial"/>
            <family val="2"/>
          </rPr>
          <t>Duplicate Mobile Number also found in rows: [5016]</t>
        </r>
      </text>
    </comment>
    <comment ref="A5076" authorId="0" shapeId="0" xr:uid="{C2B9E52E-C6F4-4FAA-9F33-62549A678BAD}">
      <text>
        <r>
          <rPr>
            <sz val="10"/>
            <rFont val="Arial"/>
            <family val="2"/>
          </rPr>
          <t>Mobile/Email matches a DIFFERENT name in LMS/Main file: 'Simrit Samantaray'. Kept original name -- please verify manually (may be a shared/parent number).</t>
        </r>
      </text>
    </comment>
    <comment ref="E5076" authorId="0" shapeId="0" xr:uid="{9AC3F017-8612-43E2-94A8-AD800AAAF990}">
      <text>
        <r>
          <rPr>
            <sz val="10"/>
            <rFont val="Arial"/>
            <family val="2"/>
          </rPr>
          <t>Duplicate Mobile Number also found in rows: [5113, 5246, 5361, 5517, 5684]</t>
        </r>
      </text>
    </comment>
    <comment ref="E5077" authorId="0" shapeId="0" xr:uid="{FFE1853F-9995-4079-84D0-E07F5AF2210E}">
      <text>
        <r>
          <rPr>
            <sz val="10"/>
            <rFont val="Arial"/>
            <family val="2"/>
          </rPr>
          <t>Duplicate Mobile Number also found in rows: [5045]</t>
        </r>
      </text>
    </comment>
    <comment ref="A5078" authorId="0" shapeId="0" xr:uid="{0175012B-0752-43AC-9CE1-C9886D7C6781}">
      <text>
        <r>
          <rPr>
            <sz val="10"/>
            <rFont val="Arial"/>
            <family val="2"/>
          </rPr>
          <t>Mobile/Email matches a DIFFERENT name in LMS/Main file: 'Satya Das'. Kept original name -- please verify manually (may be a shared/parent number).</t>
        </r>
      </text>
    </comment>
    <comment ref="E5078" authorId="0" shapeId="0" xr:uid="{7AE7D020-81B7-4362-ACB4-E7AED95A24D6}">
      <text>
        <r>
          <rPr>
            <sz val="10"/>
            <rFont val="Arial"/>
            <family val="2"/>
          </rPr>
          <t>Duplicate Mobile Number also found in rows: [5134, 5254, 5438, 5547]</t>
        </r>
      </text>
    </comment>
    <comment ref="E5079" authorId="0" shapeId="0" xr:uid="{514F9819-CF3E-4163-A2B8-53F097919361}">
      <text>
        <r>
          <rPr>
            <sz val="10"/>
            <rFont val="Arial"/>
            <family val="2"/>
          </rPr>
          <t>Duplicate Mobile Number also found in rows: [5117, 5224, 5264, 5440, 5827, 6029]</t>
        </r>
      </text>
    </comment>
    <comment ref="E5080" authorId="0" shapeId="0" xr:uid="{43260949-9103-4074-98CF-1E09F4BC0F96}">
      <text>
        <r>
          <rPr>
            <sz val="10"/>
            <rFont val="Arial"/>
            <family val="2"/>
          </rPr>
          <t>Duplicate Mobile Number also found in rows: [5072]</t>
        </r>
      </text>
    </comment>
    <comment ref="E5081" authorId="0" shapeId="0" xr:uid="{748E3CF7-3276-48B6-97E8-39533DAD5301}">
      <text>
        <r>
          <rPr>
            <sz val="10"/>
            <rFont val="Arial"/>
            <family val="2"/>
          </rPr>
          <t>Duplicate Mobile Number also found in rows: [5078]</t>
        </r>
      </text>
    </comment>
    <comment ref="E5082" authorId="0" shapeId="0" xr:uid="{ED95070F-F0BE-4468-9E63-C1D440D0C40C}">
      <text>
        <r>
          <rPr>
            <sz val="10"/>
            <rFont val="Arial"/>
            <family val="2"/>
          </rPr>
          <t>Duplicate Mobile Number also found in rows: [5093]</t>
        </r>
      </text>
    </comment>
    <comment ref="E5083" authorId="0" shapeId="0" xr:uid="{F8F307E9-335A-45BA-9A81-20CFE405DBFE}">
      <text>
        <r>
          <rPr>
            <sz val="10"/>
            <rFont val="Arial"/>
            <family val="2"/>
          </rPr>
          <t>Duplicate Mobile Number also found in rows: [4838, 4865, 4959, 5229, 5303, 5364]</t>
        </r>
      </text>
    </comment>
    <comment ref="A5084" authorId="0" shapeId="0" xr:uid="{4F28135D-B547-4ABB-A048-6B325524C114}">
      <text>
        <r>
          <rPr>
            <sz val="10"/>
            <rFont val="Arial"/>
            <family val="2"/>
          </rPr>
          <t>Mobile/Email matches a DIFFERENT name in LMS/Main file: 'Rajashree Rajalaxmi Rout'. Kept original name -- please verify manually (may be a shared/parent number).</t>
        </r>
      </text>
    </comment>
    <comment ref="E5084" authorId="0" shapeId="0" xr:uid="{32F7F0B0-B32F-4BC7-897C-76397024B72C}">
      <text>
        <r>
          <rPr>
            <sz val="10"/>
            <rFont val="Arial"/>
            <family val="2"/>
          </rPr>
          <t>Duplicate Mobile Number also found in rows: [5057]</t>
        </r>
      </text>
    </comment>
    <comment ref="E5085" authorId="0" shapeId="0" xr:uid="{1757679C-8A1C-4797-A9B3-2A7808C5B4E4}">
      <text>
        <r>
          <rPr>
            <sz val="10"/>
            <rFont val="Arial"/>
            <family val="2"/>
          </rPr>
          <t>Duplicate Mobile Number also found in rows: [5090]</t>
        </r>
      </text>
    </comment>
    <comment ref="E5086" authorId="0" shapeId="0" xr:uid="{4FC6FB46-01A8-4CEC-9AF5-BCC97E7589F0}">
      <text>
        <r>
          <rPr>
            <sz val="10"/>
            <rFont val="Arial"/>
            <family val="2"/>
          </rPr>
          <t>Duplicate Mobile Number also found in rows: [4069, 4132, 4238, 4246, 4313, 4335, 4469]</t>
        </r>
      </text>
    </comment>
    <comment ref="A5087" authorId="0" shapeId="0" xr:uid="{3235522B-F421-4601-8514-4B545CAF7F0B}">
      <text>
        <r>
          <rPr>
            <sz val="10"/>
            <rFont val="Arial"/>
            <family val="2"/>
          </rPr>
          <t>Mobile/Email matches a DIFFERENT name in LMS/Main file: 'Amrit Swain'. Kept original name -- please verify manually (may be a shared/parent number).</t>
        </r>
      </text>
    </comment>
    <comment ref="E5087" authorId="0" shapeId="0" xr:uid="{5DB5599E-CEB4-4F7D-B31B-D95C583DB910}">
      <text>
        <r>
          <rPr>
            <sz val="10"/>
            <rFont val="Arial"/>
            <family val="2"/>
          </rPr>
          <t>Duplicate Mobile Number also found in rows: [4991, 5217]</t>
        </r>
      </text>
    </comment>
    <comment ref="E5088" authorId="0" shapeId="0" xr:uid="{58332DD4-C130-4EFB-B89F-4F5308A121D0}">
      <text>
        <r>
          <rPr>
            <sz val="10"/>
            <rFont val="Arial"/>
            <family val="2"/>
          </rPr>
          <t>Duplicate Mobile Number also found in rows: [4827, 4828, 4985]</t>
        </r>
      </text>
    </comment>
    <comment ref="A5089" authorId="0" shapeId="0" xr:uid="{1982935A-5E91-4F30-AE77-A4692F96BC27}">
      <text>
        <r>
          <rPr>
            <sz val="10"/>
            <rFont val="Arial"/>
            <family val="2"/>
          </rPr>
          <t>Mobile/Email matches a DIFFERENT name in LMS/Main file: 'Pramukh K G'. Kept original name -- please verify manually (may be a shared/parent number).</t>
        </r>
      </text>
    </comment>
    <comment ref="E5089" authorId="0" shapeId="0" xr:uid="{A5692609-8BD6-4A18-85D0-A3CE6EB4F137}">
      <text>
        <r>
          <rPr>
            <sz val="10"/>
            <rFont val="Arial"/>
            <family val="2"/>
          </rPr>
          <t>Duplicate Mobile Number also found in rows: [4986, 5226]</t>
        </r>
      </text>
    </comment>
    <comment ref="E5090" authorId="0" shapeId="0" xr:uid="{106290B4-6F3B-439B-B0E9-314E5D5600AA}">
      <text>
        <r>
          <rPr>
            <sz val="10"/>
            <rFont val="Arial"/>
            <family val="2"/>
          </rPr>
          <t>Duplicate Mobile Number also found in rows: [4843, 4849, 4976, 5228]</t>
        </r>
      </text>
    </comment>
    <comment ref="E5091" authorId="0" shapeId="0" xr:uid="{DD032FB3-612E-44F3-A651-6C555028D909}">
      <text>
        <r>
          <rPr>
            <sz val="10"/>
            <rFont val="Arial"/>
            <family val="2"/>
          </rPr>
          <t>Duplicate Mobile Number also found in rows: [5120, 5126, 5223, 5337]</t>
        </r>
      </text>
    </comment>
    <comment ref="E5092" authorId="0" shapeId="0" xr:uid="{EE56220F-5774-4D5D-80D7-B3729923BA0A}">
      <text>
        <r>
          <rPr>
            <sz val="10"/>
            <rFont val="Arial"/>
            <family val="2"/>
          </rPr>
          <t>Duplicate Mobile Number also found in rows: [5129, 5247, 5353, 5515, 5712, 5877]</t>
        </r>
      </text>
    </comment>
    <comment ref="A5093" authorId="0" shapeId="0" xr:uid="{018A5BA6-C9C3-449C-82AE-D423E7502DA0}">
      <text>
        <r>
          <rPr>
            <sz val="10"/>
            <rFont val="Arial"/>
            <family val="2"/>
          </rPr>
          <t>Mobile/Email matches a DIFFERENT name in LMS/Main file: 'Somyak Mishra'. Kept original name -- please verify manually (may be a shared/parent number).</t>
        </r>
      </text>
    </comment>
    <comment ref="E5093" authorId="0" shapeId="0" xr:uid="{37128773-4F54-4CB8-AB8F-603AD04ACEAB}">
      <text>
        <r>
          <rPr>
            <sz val="10"/>
            <rFont val="Arial"/>
            <family val="2"/>
          </rPr>
          <t>Duplicate Mobile Number also found in rows: [5114, 5135]</t>
        </r>
      </text>
    </comment>
    <comment ref="E5094" authorId="0" shapeId="0" xr:uid="{7E2E7B66-2565-45D2-8887-50464283F3DE}">
      <text>
        <r>
          <rPr>
            <sz val="10"/>
            <rFont val="Arial"/>
            <family val="2"/>
          </rPr>
          <t>Duplicate Mobile Number also found in rows: [5155, 5301, 5530, 5833, 6055]</t>
        </r>
      </text>
    </comment>
    <comment ref="E5095" authorId="0" shapeId="0" xr:uid="{BE59F3B9-E454-4E52-8506-C53C46673716}">
      <text>
        <r>
          <rPr>
            <sz val="10"/>
            <rFont val="Arial"/>
            <family val="2"/>
          </rPr>
          <t>Duplicate Mobile Number also found in rows: [4813, 4854, 4868, 4998, 5255, 5326]</t>
        </r>
      </text>
    </comment>
    <comment ref="E5096" authorId="0" shapeId="0" xr:uid="{EE2E4088-8AE2-460C-B2B3-EE5B979FDBE2}">
      <text>
        <r>
          <rPr>
            <sz val="10"/>
            <rFont val="Arial"/>
            <family val="2"/>
          </rPr>
          <t>Duplicate Mobile Number also found in rows: [4839, 4862]</t>
        </r>
      </text>
    </comment>
    <comment ref="E5097" authorId="0" shapeId="0" xr:uid="{C970D08B-A9BF-4358-936F-234E438741E8}">
      <text>
        <r>
          <rPr>
            <sz val="10"/>
            <rFont val="Arial"/>
            <family val="2"/>
          </rPr>
          <t>Duplicate Mobile Number also found in rows: [4972, 4996, 5219, 5244]</t>
        </r>
      </text>
    </comment>
    <comment ref="E5098" authorId="0" shapeId="0" xr:uid="{80968394-E79A-463B-9DD4-82065C332044}">
      <text>
        <r>
          <rPr>
            <sz val="10"/>
            <rFont val="Arial"/>
            <family val="2"/>
          </rPr>
          <t>Duplicate Mobile Number also found in rows: [4689, 4717, 4833, 4978]</t>
        </r>
      </text>
    </comment>
    <comment ref="A5099" authorId="0" shapeId="0" xr:uid="{E18265D1-9972-4FFA-9475-94CDE4E11F17}">
      <text>
        <r>
          <rPr>
            <sz val="10"/>
            <rFont val="Arial"/>
            <family val="2"/>
          </rPr>
          <t>Mobile/Email matches a DIFFERENT name in LMS/Main file: 'Pritam Behera'. Kept original name -- please verify manually (may be a shared/parent number).</t>
        </r>
      </text>
    </comment>
    <comment ref="E5099" authorId="0" shapeId="0" xr:uid="{41E78ADC-B87E-4742-AD9D-13558EAA7538}">
      <text>
        <r>
          <rPr>
            <sz val="10"/>
            <rFont val="Arial"/>
            <family val="2"/>
          </rPr>
          <t>Duplicate Mobile Number also found in rows: [4698, 4802, 6107]</t>
        </r>
      </text>
    </comment>
    <comment ref="E5100" authorId="0" shapeId="0" xr:uid="{F3D2B9FE-EAB0-4840-B6D5-EEA2FDA0D689}">
      <text>
        <r>
          <rPr>
            <sz val="10"/>
            <rFont val="Arial"/>
            <family val="2"/>
          </rPr>
          <t>Duplicate Mobile Number also found in rows: [4627, 4665, 4766, 4925, 5048]</t>
        </r>
      </text>
    </comment>
    <comment ref="A5101" authorId="0" shapeId="0" xr:uid="{C2E6A066-D089-4A0F-B18C-5D91CE88A3FB}">
      <text>
        <r>
          <rPr>
            <sz val="10"/>
            <rFont val="Arial"/>
            <family val="2"/>
          </rPr>
          <t>Mobile/Email matches a DIFFERENT name in LMS/Main file: 'Puruma Sushma Reddy'. Kept original name -- please verify manually (may be a shared/parent number).</t>
        </r>
      </text>
    </comment>
    <comment ref="E5101" authorId="0" shapeId="0" xr:uid="{E81C9391-5E6B-455E-84C1-29555F311BAF}">
      <text>
        <r>
          <rPr>
            <sz val="10"/>
            <rFont val="Arial"/>
            <family val="2"/>
          </rPr>
          <t>Duplicate Mobile Number also found in rows: [4752, 4788, 4961]</t>
        </r>
      </text>
    </comment>
    <comment ref="E5102" authorId="0" shapeId="0" xr:uid="{A1C4277D-314F-49CB-84F4-B8CF0713C465}">
      <text>
        <r>
          <rPr>
            <sz val="10"/>
            <rFont val="Arial"/>
            <family val="2"/>
          </rPr>
          <t>Duplicate Mobile Number also found in rows: [4626, 4782, 4791, 4988]</t>
        </r>
      </text>
    </comment>
    <comment ref="E5103" authorId="0" shapeId="0" xr:uid="{B74ACE2A-FA62-4A5A-8AE4-3CCAE4642F7A}">
      <text>
        <r>
          <rPr>
            <sz val="10"/>
            <rFont val="Arial"/>
            <family val="2"/>
          </rPr>
          <t>Duplicate Mobile Number also found in rows: [4145, 4359, 4421, 4436, 4680]</t>
        </r>
      </text>
    </comment>
    <comment ref="E5104" authorId="0" shapeId="0" xr:uid="{431838B5-F743-4F3D-93E1-BCCF99DE3ADA}">
      <text>
        <r>
          <rPr>
            <sz val="10"/>
            <rFont val="Arial"/>
            <family val="2"/>
          </rPr>
          <t>Duplicate Mobile Number also found in rows: [4692, 4724, 4878, 5006]</t>
        </r>
      </text>
    </comment>
    <comment ref="A5105" authorId="0" shapeId="0" xr:uid="{55060357-B84B-46CF-841C-E7C0A38C9F1E}">
      <text>
        <r>
          <rPr>
            <sz val="10"/>
            <rFont val="Arial"/>
            <family val="2"/>
          </rPr>
          <t>Mobile/Email matches a DIFFERENT name in LMS/Main file: 'Simrit Samantaray'. Kept original name -- please verify manually (may be a shared/parent number).</t>
        </r>
      </text>
    </comment>
    <comment ref="E5105" authorId="0" shapeId="0" xr:uid="{B7B71FEF-9018-45DA-A2C3-EB7756E7465B}">
      <text>
        <r>
          <rPr>
            <sz val="10"/>
            <rFont val="Arial"/>
            <family val="2"/>
          </rPr>
          <t>Duplicate Mobile Number also found in rows: [5084, 5246, 5361, 5517, 5684]</t>
        </r>
      </text>
    </comment>
    <comment ref="A5106" authorId="0" shapeId="0" xr:uid="{916CCF15-0ACB-4923-A8DA-0264C31C400A}">
      <text>
        <r>
          <rPr>
            <sz val="10"/>
            <rFont val="Arial"/>
            <family val="2"/>
          </rPr>
          <t>Mobile/Email matches a DIFFERENT name in LMS/Main file: 'Somyak Mishra'. Kept original name -- please verify manually (may be a shared/parent number).</t>
        </r>
      </text>
    </comment>
    <comment ref="E5106" authorId="0" shapeId="0" xr:uid="{26C7658C-84B0-499E-AD45-32FABC48D879}">
      <text>
        <r>
          <rPr>
            <sz val="10"/>
            <rFont val="Arial"/>
            <family val="2"/>
          </rPr>
          <t>Duplicate Mobile Number also found in rows: [5101, 5135]</t>
        </r>
      </text>
    </comment>
    <comment ref="E5107" authorId="0" shapeId="0" xr:uid="{92B54D78-1F17-4E92-8A06-410201113F82}">
      <text>
        <r>
          <rPr>
            <sz val="10"/>
            <rFont val="Arial"/>
            <family val="2"/>
          </rPr>
          <t>Duplicate Mobile Number also found in rows: [4234, 4345, 4594, 4905, 5128]</t>
        </r>
      </text>
    </comment>
    <comment ref="E5108" authorId="0" shapeId="0" xr:uid="{D8BBF5B1-EF84-4FA5-A963-6220B40F268A}">
      <text>
        <r>
          <rPr>
            <sz val="10"/>
            <rFont val="Arial"/>
            <family val="2"/>
          </rPr>
          <t>Duplicate Mobile Number also found in rows: [4544, 4566, 4705, 4850, 4989, 5236]</t>
        </r>
      </text>
    </comment>
    <comment ref="E5109" authorId="0" shapeId="0" xr:uid="{A863737B-5F89-43E3-A64C-AF88F89DF209}">
      <text>
        <r>
          <rPr>
            <sz val="10"/>
            <rFont val="Arial"/>
            <family val="2"/>
          </rPr>
          <t>Duplicate Mobile Number also found in rows: [5087, 5224, 5264, 5440, 5827, 6029]</t>
        </r>
      </text>
    </comment>
    <comment ref="E5110" authorId="0" shapeId="0" xr:uid="{9692319F-6EFA-4858-B470-D98B5803E47F}">
      <text>
        <r>
          <rPr>
            <sz val="10"/>
            <rFont val="Arial"/>
            <family val="2"/>
          </rPr>
          <t>Duplicate Mobile Number also found in rows: [4552, 4560, 4719, 4869, 4908, 4993]</t>
        </r>
      </text>
    </comment>
    <comment ref="E5112" authorId="0" shapeId="0" xr:uid="{B7A8C0D0-710E-4605-A0A1-7687F4044F71}">
      <text>
        <r>
          <rPr>
            <sz val="10"/>
            <rFont val="Arial"/>
            <family val="2"/>
          </rPr>
          <t>Duplicate Mobile Number also found in rows: [5099, 5126, 5223, 5337]</t>
        </r>
      </text>
    </comment>
    <comment ref="E5113" authorId="0" shapeId="0" xr:uid="{56870771-461F-4679-827C-E26E4896D95D}">
      <text>
        <r>
          <rPr>
            <sz val="10"/>
            <rFont val="Arial"/>
            <family val="2"/>
          </rPr>
          <t>Duplicate Mobile Number also found in rows: [3713, 3744, 3762, 3878, 4033, 4040, 4276, 4376]</t>
        </r>
      </text>
    </comment>
    <comment ref="E5114" authorId="0" shapeId="0" xr:uid="{CBDA8186-F15D-4D4F-95B7-110CAC415432}">
      <text>
        <r>
          <rPr>
            <sz val="10"/>
            <rFont val="Arial"/>
            <family val="2"/>
          </rPr>
          <t>Duplicate Mobile Number also found in rows: [4889, 4922, 5011]</t>
        </r>
      </text>
    </comment>
    <comment ref="E5115" authorId="0" shapeId="0" xr:uid="{872CD86D-9171-410A-B140-3DA2D321892B}">
      <text>
        <r>
          <rPr>
            <sz val="10"/>
            <rFont val="Arial"/>
            <family val="2"/>
          </rPr>
          <t>Duplicate Mobile Number also found in rows: [4672, 4720, 4898, 5002, 5608]</t>
        </r>
      </text>
    </comment>
    <comment ref="E5116" authorId="0" shapeId="0" xr:uid="{585EC8B6-2ACC-45C2-9211-9FC0341C6535}">
      <text>
        <r>
          <rPr>
            <sz val="10"/>
            <rFont val="Arial"/>
            <family val="2"/>
          </rPr>
          <t>Duplicate Mobile Number also found in rows: [4530, 4647, 4744, 4940, 5447, 5938]</t>
        </r>
      </text>
    </comment>
    <comment ref="E5117" authorId="0" shapeId="0" xr:uid="{DA500988-01E8-4C18-9ADF-D74C5E2DA1BD}">
      <text>
        <r>
          <rPr>
            <sz val="10"/>
            <rFont val="Arial"/>
            <family val="2"/>
          </rPr>
          <t>Duplicate Mobile Number also found in rows: [4374, 4535, 4678, 4870, 5350]</t>
        </r>
      </text>
    </comment>
    <comment ref="E5118" authorId="0" shapeId="0" xr:uid="{0DB4E308-4AE7-4C03-80EE-2975284EB17C}">
      <text>
        <r>
          <rPr>
            <sz val="10"/>
            <rFont val="Arial"/>
            <family val="2"/>
          </rPr>
          <t>Duplicate Mobile Number also found in rows: [5099, 5120, 5223, 5337]</t>
        </r>
      </text>
    </comment>
    <comment ref="A5119" authorId="0" shapeId="0" xr:uid="{3820BEC2-58A2-401E-9C49-DB1F7FEC4054}">
      <text>
        <r>
          <rPr>
            <sz val="10"/>
            <rFont val="Arial"/>
            <family val="2"/>
          </rPr>
          <t>Mobile/Email matches a DIFFERENT name in LMS/Main file: 'Burusu Leela Krishna'. Kept original name -- please verify manually (may be a shared/parent number).</t>
        </r>
      </text>
    </comment>
    <comment ref="E5119" authorId="0" shapeId="0" xr:uid="{3B661AA8-3C7C-47D3-812F-5E1DEF0DFF01}">
      <text>
        <r>
          <rPr>
            <sz val="10"/>
            <rFont val="Arial"/>
            <family val="2"/>
          </rPr>
          <t>Duplicate Mobile Number also found in rows: [5165]</t>
        </r>
      </text>
    </comment>
    <comment ref="E5120" authorId="0" shapeId="0" xr:uid="{369C884D-4354-45A3-9D39-DF2DAC6463C5}">
      <text>
        <r>
          <rPr>
            <sz val="10"/>
            <rFont val="Arial"/>
            <family val="2"/>
          </rPr>
          <t>Duplicate Mobile Number also found in rows: [4234, 4345, 4594, 4905, 5115]</t>
        </r>
      </text>
    </comment>
    <comment ref="E5121" authorId="0" shapeId="0" xr:uid="{EA5FA4CC-04AF-4AB8-B5DD-4B425FDE3C2E}">
      <text>
        <r>
          <rPr>
            <sz val="10"/>
            <rFont val="Arial"/>
            <family val="2"/>
          </rPr>
          <t>Duplicate Mobile Number also found in rows: [5100, 5247, 5353, 5515, 5712, 5877]</t>
        </r>
      </text>
    </comment>
    <comment ref="E5122" authorId="0" shapeId="0" xr:uid="{BF11F669-3BA9-4760-A4DA-27962BB881F2}">
      <text>
        <r>
          <rPr>
            <sz val="10"/>
            <rFont val="Arial"/>
            <family val="2"/>
          </rPr>
          <t>Duplicate Mobile Number also found in rows: [4973, 4992, 5232, 5251, 5341, 5912]</t>
        </r>
      </text>
    </comment>
    <comment ref="E5123" authorId="0" shapeId="0" xr:uid="{ACD4744B-88D8-429B-84E1-A7B9854580E4}">
      <text>
        <r>
          <rPr>
            <sz val="10"/>
            <rFont val="Arial"/>
            <family val="2"/>
          </rPr>
          <t>Duplicate Mobile Number also found in rows: [4971, 5029, 5240, 5262, 5366, 5528, 5640]</t>
        </r>
      </text>
    </comment>
    <comment ref="E5124" authorId="0" shapeId="0" xr:uid="{9235EF2E-0FA2-4A2A-8A94-2EDE49055367}">
      <text>
        <r>
          <rPr>
            <sz val="10"/>
            <rFont val="Arial"/>
            <family val="2"/>
          </rPr>
          <t>Duplicate Mobile Number also found in rows: [4229, 4432, 4591, 4726, 4876, 5044]</t>
        </r>
      </text>
    </comment>
    <comment ref="E5125" authorId="0" shapeId="0" xr:uid="{14244BDE-76C8-4879-A0DE-CACE5BCFE9A8}">
      <text>
        <r>
          <rPr>
            <sz val="10"/>
            <rFont val="Arial"/>
            <family val="2"/>
          </rPr>
          <t>Duplicate Mobile Number also found in rows: [4776, 4795, 4799, 4912, 5043]</t>
        </r>
      </text>
    </comment>
    <comment ref="A5126" authorId="0" shapeId="0" xr:uid="{CCAA63FB-54E0-45F6-A2A4-BCB0BC72F14A}">
      <text>
        <r>
          <rPr>
            <sz val="10"/>
            <rFont val="Arial"/>
            <family val="2"/>
          </rPr>
          <t>Mobile/Email matches a DIFFERENT name in LMS/Main file: 'Satya Das'. Kept original name -- please verify manually (may be a shared/parent number).</t>
        </r>
      </text>
    </comment>
    <comment ref="E5126" authorId="0" shapeId="0" xr:uid="{8A985E7B-ABC4-4738-852D-C0156710DC7C}">
      <text>
        <r>
          <rPr>
            <sz val="10"/>
            <rFont val="Arial"/>
            <family val="2"/>
          </rPr>
          <t>Duplicate Mobile Number also found in rows: [5086, 5254, 5438, 5547]</t>
        </r>
      </text>
    </comment>
    <comment ref="A5127" authorId="0" shapeId="0" xr:uid="{C2C87270-7FFB-4F95-A652-31C71FBE4185}">
      <text>
        <r>
          <rPr>
            <sz val="10"/>
            <rFont val="Arial"/>
            <family val="2"/>
          </rPr>
          <t>Mobile/Email matches a DIFFERENT name in LMS/Main file: 'Somyak Mishra'. Kept original name -- please verify manually (may be a shared/parent number).</t>
        </r>
      </text>
    </comment>
    <comment ref="E5127" authorId="0" shapeId="0" xr:uid="{41D2FABA-7C51-482B-B290-A142A2871374}">
      <text>
        <r>
          <rPr>
            <sz val="10"/>
            <rFont val="Arial"/>
            <family val="2"/>
          </rPr>
          <t>Duplicate Mobile Number also found in rows: [5101, 5114]</t>
        </r>
      </text>
    </comment>
    <comment ref="E5128" authorId="0" shapeId="0" xr:uid="{779F0427-A7BB-4113-8233-8E308FDA6CC7}">
      <text>
        <r>
          <rPr>
            <sz val="10"/>
            <rFont val="Arial"/>
            <family val="2"/>
          </rPr>
          <t>Duplicate Mobile Number also found in rows: [3877, 3933, 4021, 4154, 4350]</t>
        </r>
      </text>
    </comment>
    <comment ref="E5129" authorId="0" shapeId="0" xr:uid="{9D9BC81B-BD70-401A-AF35-4CDF6F9C27AC}">
      <text>
        <r>
          <rPr>
            <sz val="10"/>
            <rFont val="Arial"/>
            <family val="2"/>
          </rPr>
          <t>Duplicate Mobile Number also found in rows: [57, 183, 365, 935]</t>
        </r>
      </text>
    </comment>
    <comment ref="A5130" authorId="0" shapeId="0" xr:uid="{D9EC8328-1153-4E19-B264-D40CD323B451}">
      <text>
        <r>
          <rPr>
            <sz val="10"/>
            <rFont val="Arial"/>
            <family val="2"/>
          </rPr>
          <t>Mobile/Email matches a DIFFERENT name in LMS/Main file: 'Biswajit Dehury'. Kept original name -- please verify manually (may be a shared/parent number).</t>
        </r>
      </text>
    </comment>
    <comment ref="E5130" authorId="0" shapeId="0" xr:uid="{91A286AE-DB99-41CE-B178-5C8B6BB9A787}">
      <text>
        <r>
          <rPr>
            <sz val="10"/>
            <rFont val="Arial"/>
            <family val="2"/>
          </rPr>
          <t>Duplicate Mobile Number also found in rows: [4886, 4933, 5010, 5253, 5362, 5513, 5627]</t>
        </r>
      </text>
    </comment>
    <comment ref="A5131" authorId="0" shapeId="0" xr:uid="{025E56CE-1D78-484B-85BB-AA8752403056}">
      <text>
        <r>
          <rPr>
            <sz val="10"/>
            <rFont val="Arial"/>
            <family val="2"/>
          </rPr>
          <t>Mobile/Email matches a DIFFERENT name in LMS/Main file: 'Mohd Yousuf Tantray'. Kept original name -- please verify manually (may be a shared/parent number).</t>
        </r>
      </text>
    </comment>
    <comment ref="E5131" authorId="0" shapeId="0" xr:uid="{2738C08A-8C65-447D-9F21-97F9F259D9CB}">
      <text>
        <r>
          <rPr>
            <sz val="10"/>
            <rFont val="Arial"/>
            <family val="2"/>
          </rPr>
          <t>Duplicate Mobile Number also found in rows: [5024, 5250, 5467, 5637, 5797]</t>
        </r>
      </text>
    </comment>
    <comment ref="E5132" authorId="0" shapeId="0" xr:uid="{4462F048-F11F-4DDE-BF5D-B1B969D79576}">
      <text>
        <r>
          <rPr>
            <sz val="10"/>
            <rFont val="Arial"/>
            <family val="2"/>
          </rPr>
          <t>Duplicate Mobile Number also found in rows: [4615, 4729, 4877, 5015]</t>
        </r>
      </text>
    </comment>
    <comment ref="E5133" authorId="0" shapeId="0" xr:uid="{3D06AF2D-ED76-4327-B226-D1C25A50C6CA}">
      <text>
        <r>
          <rPr>
            <sz val="10"/>
            <rFont val="Arial"/>
            <family val="2"/>
          </rPr>
          <t>Duplicate Mobile Number also found in rows: [4883, 4906, 5013, 5267]</t>
        </r>
      </text>
    </comment>
    <comment ref="A5134" authorId="0" shapeId="0" xr:uid="{823F858F-8E70-4857-9B27-CAA21F794470}">
      <text>
        <r>
          <rPr>
            <sz val="10"/>
            <rFont val="Arial"/>
            <family val="2"/>
          </rPr>
          <t>Mobile/Email matches a DIFFERENT name in LMS/Main file: 'Minakshi Mitali'. Kept original name -- please verify manually (may be a shared/parent number).</t>
        </r>
      </text>
    </comment>
    <comment ref="E5134" authorId="0" shapeId="0" xr:uid="{3ED7E4BC-C3D7-4051-876D-5B1DD9FDDA7F}">
      <text>
        <r>
          <rPr>
            <sz val="10"/>
            <rFont val="Arial"/>
            <family val="2"/>
          </rPr>
          <t>Duplicate Mobile Number also found in rows: [5309, 5506]</t>
        </r>
      </text>
    </comment>
    <comment ref="E5136" authorId="0" shapeId="0" xr:uid="{DAA1607F-E7D5-438F-8DD9-BB5A16834C3C}">
      <text>
        <r>
          <rPr>
            <sz val="10"/>
            <rFont val="Arial"/>
            <family val="2"/>
          </rPr>
          <t>Duplicate Mobile Number also found in rows: [4402, 4442, 4557, 4642]</t>
        </r>
      </text>
    </comment>
    <comment ref="E5137" authorId="0" shapeId="0" xr:uid="{DEE9BAE1-72F9-4B1F-A6EC-B9F8F7B17E1D}">
      <text>
        <r>
          <rPr>
            <sz val="10"/>
            <rFont val="Arial"/>
            <family val="2"/>
          </rPr>
          <t>Duplicate Mobile Number also found in rows: [5271, 5399]</t>
        </r>
      </text>
    </comment>
    <comment ref="A5138" authorId="0" shapeId="0" xr:uid="{AC8CFC82-10A5-46B2-B293-7A3FC30D6915}">
      <text>
        <r>
          <rPr>
            <sz val="10"/>
            <rFont val="Arial"/>
            <family val="2"/>
          </rPr>
          <t>Mobile/Email matches a DIFFERENT name in LMS/Main file: 'Narasimha Avadhanam'. Kept original name -- please verify manually (may be a shared/parent number).</t>
        </r>
      </text>
    </comment>
    <comment ref="E5138" authorId="0" shapeId="0" xr:uid="{D66EEBBB-32E4-457A-B536-8273E78F9ACA}">
      <text>
        <r>
          <rPr>
            <sz val="10"/>
            <rFont val="Arial"/>
            <family val="2"/>
          </rPr>
          <t>Duplicate Mobile Number also found in rows: [5162, 5263, 5369, 5392, 5521, 5635]</t>
        </r>
      </text>
    </comment>
    <comment ref="A5139" authorId="0" shapeId="0" xr:uid="{97882F4E-C9CC-408F-934E-DAF9325BA4AC}">
      <text>
        <r>
          <rPr>
            <sz val="10"/>
            <rFont val="Arial"/>
            <family val="2"/>
          </rPr>
          <t>Mobile/Email matches a DIFFERENT name in LMS/Main file: 'Trupti Mohanty'. Kept original name -- please verify manually (may be a shared/parent number).</t>
        </r>
      </text>
    </comment>
    <comment ref="E5139" authorId="0" shapeId="0" xr:uid="{DFA96C75-9F83-4869-96D4-461BF512FCA7}">
      <text>
        <r>
          <rPr>
            <sz val="10"/>
            <rFont val="Arial"/>
            <family val="2"/>
          </rPr>
          <t>Duplicate Mobile Number also found in rows: [5185, 5312]</t>
        </r>
      </text>
    </comment>
    <comment ref="E5140" authorId="0" shapeId="0" xr:uid="{4ED2909D-3153-43D4-AE3D-B14813EC8CB8}">
      <text>
        <r>
          <rPr>
            <sz val="10"/>
            <rFont val="Arial"/>
            <family val="2"/>
          </rPr>
          <t>Duplicate Mobile Number also found in rows: [5196, 5460, 5606]</t>
        </r>
      </text>
    </comment>
    <comment ref="E5141" authorId="0" shapeId="0" xr:uid="{486297BF-660D-43EB-BD94-98FB31DEA434}">
      <text>
        <r>
          <rPr>
            <sz val="10"/>
            <rFont val="Arial"/>
            <family val="2"/>
          </rPr>
          <t>Duplicate Mobile Number also found in rows: [5190]</t>
        </r>
      </text>
    </comment>
    <comment ref="E5142" authorId="0" shapeId="0" xr:uid="{4455B95F-5C2B-4494-962E-AD5632C884E9}">
      <text>
        <r>
          <rPr>
            <sz val="10"/>
            <rFont val="Arial"/>
            <family val="2"/>
          </rPr>
          <t>Duplicate Mobile Number also found in rows: [5166, 5170]</t>
        </r>
      </text>
    </comment>
    <comment ref="E5143" authorId="0" shapeId="0" xr:uid="{578E6363-63A1-4721-AA10-88A973EF3DA0}">
      <text>
        <r>
          <rPr>
            <sz val="10"/>
            <rFont val="Arial"/>
            <family val="2"/>
          </rPr>
          <t>Duplicate Mobile Number also found in rows: [5168, 5265, 5395, 5567, 5787]</t>
        </r>
      </text>
    </comment>
    <comment ref="E5144" authorId="0" shapeId="0" xr:uid="{C74AA0D3-2570-4382-A6A1-D2AA26F9D2F7}">
      <text>
        <r>
          <rPr>
            <sz val="10"/>
            <rFont val="Arial"/>
            <family val="2"/>
          </rPr>
          <t>Duplicate Mobile Number also found in rows: [4586, 4588, 4737, 4902, 5033]</t>
        </r>
      </text>
    </comment>
    <comment ref="A5145" authorId="0" shapeId="0" xr:uid="{E009E9CD-A0D2-4611-919C-F9B767B301A5}">
      <text>
        <r>
          <rPr>
            <sz val="10"/>
            <rFont val="Arial"/>
            <family val="2"/>
          </rPr>
          <t>Mobile/Email matches a DIFFERENT name in LMS/Main file: 'Pawar Shivaji'. Kept original name -- please verify manually (may be a shared/parent number).</t>
        </r>
      </text>
    </comment>
    <comment ref="E5145" authorId="0" shapeId="0" xr:uid="{6610C336-9108-488D-9E22-1EDDE7F9E767}">
      <text>
        <r>
          <rPr>
            <sz val="10"/>
            <rFont val="Arial"/>
            <family val="2"/>
          </rPr>
          <t>Duplicate Mobile Number also found in rows: [430, 4734, 4879, 5032, 5532, 5770, 6099]</t>
        </r>
      </text>
    </comment>
    <comment ref="A5146" authorId="0" shapeId="0" xr:uid="{F75236B2-FF7F-4B77-A610-D4B71AF30422}">
      <text>
        <r>
          <rPr>
            <sz val="10"/>
            <rFont val="Arial"/>
            <family val="2"/>
          </rPr>
          <t>Mobile/Email matches a DIFFERENT name in LMS/Main file: 'Soyanshu Samal'. Kept original name -- please verify manually (may be a shared/parent number).</t>
        </r>
      </text>
    </comment>
    <comment ref="E5146" authorId="0" shapeId="0" xr:uid="{A2E091AB-57EF-44A6-95CF-C8A9E8BA5161}">
      <text>
        <r>
          <rPr>
            <sz val="10"/>
            <rFont val="Arial"/>
            <family val="2"/>
          </rPr>
          <t>Duplicate Mobile Number also found in rows: [4478, 4501, 4637, 4789, 4935, 5042]</t>
        </r>
      </text>
    </comment>
    <comment ref="E5147" authorId="0" shapeId="0" xr:uid="{76DF3C0F-F291-4A62-AC40-779C655A56F7}">
      <text>
        <r>
          <rPr>
            <sz val="10"/>
            <rFont val="Arial"/>
            <family val="2"/>
          </rPr>
          <t>Duplicate Mobile Number also found in rows: [5102, 5301, 5530, 5833, 6055]</t>
        </r>
      </text>
    </comment>
    <comment ref="E5148" authorId="0" shapeId="0" xr:uid="{60BE58A7-4486-4B81-A400-0C498F536059}">
      <text>
        <r>
          <rPr>
            <sz val="10"/>
            <rFont val="Arial"/>
            <family val="2"/>
          </rPr>
          <t>Duplicate Mobile Number also found in rows: [5020, 5046, 5270]</t>
        </r>
      </text>
    </comment>
    <comment ref="A5149" authorId="0" shapeId="0" xr:uid="{17A51CFA-CFDD-4941-9214-28445B6A10AF}">
      <text>
        <r>
          <rPr>
            <sz val="10"/>
            <rFont val="Arial"/>
            <family val="2"/>
          </rPr>
          <t>Mobile/Email matches a DIFFERENT name in LMS/Main file: 'Billa Mondal'. Kept original name -- please verify manually (may be a shared/parent number).</t>
        </r>
      </text>
    </comment>
    <comment ref="E5149" authorId="0" shapeId="0" xr:uid="{E053AAF3-CC0D-4A80-B0DE-0277AC71B1E3}">
      <text>
        <r>
          <rPr>
            <sz val="10"/>
            <rFont val="Arial"/>
            <family val="2"/>
          </rPr>
          <t>Duplicate Mobile Number also found in rows: [5022, 5076, 5269, 5442]</t>
        </r>
      </text>
    </comment>
    <comment ref="E5150" authorId="0" shapeId="0" xr:uid="{815BACA8-575C-4E19-9079-8E495A70018F}">
      <text>
        <r>
          <rPr>
            <sz val="10"/>
            <rFont val="Arial"/>
            <family val="2"/>
          </rPr>
          <t>Duplicate Mobile Number also found in rows: [4494, 4610, 4787, 4919, 5035]</t>
        </r>
      </text>
    </comment>
    <comment ref="A5151" authorId="0" shapeId="0" xr:uid="{E1F7B1BD-10C6-4204-971C-920481A60F17}">
      <text>
        <r>
          <rPr>
            <sz val="10"/>
            <rFont val="Arial"/>
            <family val="2"/>
          </rPr>
          <t>Mobile/Email matches a DIFFERENT name in LMS/Main file: 'Manas Sahu'. Kept original name -- please verify manually (may be a shared/parent number).</t>
        </r>
      </text>
    </comment>
    <comment ref="E5151" authorId="0" shapeId="0" xr:uid="{4CF2EB4E-BD16-484F-BBBD-A8A97194F42C}">
      <text>
        <r>
          <rPr>
            <sz val="10"/>
            <rFont val="Arial"/>
            <family val="2"/>
          </rPr>
          <t>Duplicate Mobile Number also found in rows: [5018, 5064, 5266, 5365]</t>
        </r>
      </text>
    </comment>
    <comment ref="E5152" authorId="0" shapeId="0" xr:uid="{2B4CEB77-91FE-4CB9-B1D9-3DF0CFD2AD1B}">
      <text>
        <r>
          <rPr>
            <sz val="10"/>
            <rFont val="Arial"/>
            <family val="2"/>
          </rPr>
          <t>Duplicate Mobile Number also found in rows: [4914, 4956, 5052, 5276, 5443]</t>
        </r>
      </text>
    </comment>
    <comment ref="E5153" authorId="0" shapeId="0" xr:uid="{989314E0-25A3-456D-B2BB-75BB817BF9AD}">
      <text>
        <r>
          <rPr>
            <sz val="10"/>
            <rFont val="Arial"/>
            <family val="2"/>
          </rPr>
          <t>Duplicate Mobile Number also found in rows: [3758, 3782, 3915, 4039, 4189]</t>
        </r>
      </text>
    </comment>
    <comment ref="A5154" authorId="0" shapeId="0" xr:uid="{0C30BF80-1293-4715-B729-B4250C995809}">
      <text>
        <r>
          <rPr>
            <sz val="10"/>
            <rFont val="Arial"/>
            <family val="2"/>
          </rPr>
          <t>Mobile/Email matches a DIFFERENT name in LMS/Main file: 'Narasimha Avadhanam'. Kept original name -- please verify manually (may be a shared/parent number).</t>
        </r>
      </text>
    </comment>
    <comment ref="E5154" authorId="0" shapeId="0" xr:uid="{8207DE51-DDC2-4C5F-932F-112BCB7A6056}">
      <text>
        <r>
          <rPr>
            <sz val="10"/>
            <rFont val="Arial"/>
            <family val="2"/>
          </rPr>
          <t>Duplicate Mobile Number also found in rows: [5146, 5263, 5369, 5392, 5521, 5635]</t>
        </r>
      </text>
    </comment>
    <comment ref="E5155" authorId="0" shapeId="0" xr:uid="{9DBB4DF2-9859-4254-8104-B6F9814A1314}">
      <text>
        <r>
          <rPr>
            <sz val="10"/>
            <rFont val="Arial"/>
            <family val="2"/>
          </rPr>
          <t>Duplicate Mobile Number also found in rows: [4754, 4784, 4928, 5049, 5274, 5764]</t>
        </r>
      </text>
    </comment>
    <comment ref="A5157" authorId="0" shapeId="0" xr:uid="{4489D807-27C7-4557-9E5F-CD34506992BA}">
      <text>
        <r>
          <rPr>
            <sz val="10"/>
            <rFont val="Arial"/>
            <family val="2"/>
          </rPr>
          <t>Mobile/Email matches a DIFFERENT name in LMS/Main file: 'Burusu Leela Krishna'. Kept original name -- please verify manually (may be a shared/parent number).</t>
        </r>
      </text>
    </comment>
    <comment ref="E5157" authorId="0" shapeId="0" xr:uid="{77C490E0-07EF-426B-BCD1-907C59B41023}">
      <text>
        <r>
          <rPr>
            <sz val="10"/>
            <rFont val="Arial"/>
            <family val="2"/>
          </rPr>
          <t>Duplicate Mobile Number also found in rows: [5127]</t>
        </r>
      </text>
    </comment>
    <comment ref="E5158" authorId="0" shapeId="0" xr:uid="{42542E67-5355-4191-B53D-937AC5D07F39}">
      <text>
        <r>
          <rPr>
            <sz val="10"/>
            <rFont val="Arial"/>
            <family val="2"/>
          </rPr>
          <t>Duplicate Mobile Number also found in rows: [5150, 5170]</t>
        </r>
      </text>
    </comment>
    <comment ref="E5159" authorId="0" shapeId="0" xr:uid="{AAAE84EF-74BB-4E0C-8757-0735CF23A9B7}">
      <text>
        <r>
          <rPr>
            <sz val="10"/>
            <rFont val="Arial"/>
            <family val="2"/>
          </rPr>
          <t>Duplicate Mobile Number also found in rows: [4775, 4801, 4936, 5074, 5316, 5457, 5745, 5945]</t>
        </r>
      </text>
    </comment>
    <comment ref="E5160" authorId="0" shapeId="0" xr:uid="{E4951DAD-5484-4216-A6C9-F301771F9F49}">
      <text>
        <r>
          <rPr>
            <sz val="10"/>
            <rFont val="Arial"/>
            <family val="2"/>
          </rPr>
          <t>Duplicate Mobile Number also found in rows: [5151, 5265, 5395, 5567, 5787]</t>
        </r>
      </text>
    </comment>
    <comment ref="E5161" authorId="0" shapeId="0" xr:uid="{0986812E-EB11-42FE-AC24-96B3843AF9A6}">
      <text>
        <r>
          <rPr>
            <sz val="10"/>
            <rFont val="Arial"/>
            <family val="2"/>
          </rPr>
          <t>Duplicate Mobile Number also found in rows: [2278, 2376, 2547, 2656, 2685, 2835, 5305]</t>
        </r>
      </text>
    </comment>
    <comment ref="E5162" authorId="0" shapeId="0" xr:uid="{F77E5C15-24AF-4F0E-B054-4CB4E7D387F7}">
      <text>
        <r>
          <rPr>
            <sz val="10"/>
            <rFont val="Arial"/>
            <family val="2"/>
          </rPr>
          <t>Duplicate Mobile Number also found in rows: [5150, 5166]</t>
        </r>
      </text>
    </comment>
    <comment ref="E5163" authorId="0" shapeId="0" xr:uid="{29CF3F03-4B99-47EF-814C-BC6F2B806BB4}">
      <text>
        <r>
          <rPr>
            <sz val="10"/>
            <rFont val="Arial"/>
            <family val="2"/>
          </rPr>
          <t>Duplicate Mobile Number also found in rows: [3747, 3770]</t>
        </r>
      </text>
    </comment>
    <comment ref="A5164" authorId="0" shapeId="0" xr:uid="{30EB3AD5-499C-4465-B823-2868AE8A1C75}">
      <text>
        <r>
          <rPr>
            <sz val="10"/>
            <rFont val="Arial"/>
            <family val="2"/>
          </rPr>
          <t>Mobile/Email matches a DIFFERENT name in LMS/Main file: 'Sanket Basuri'. Kept original name -- please verify manually (may be a shared/parent number).</t>
        </r>
      </text>
    </comment>
    <comment ref="E5164" authorId="0" shapeId="0" xr:uid="{8933918D-3C60-46BB-991F-3877C41E5D01}">
      <text>
        <r>
          <rPr>
            <sz val="10"/>
            <rFont val="Arial"/>
            <family val="2"/>
          </rPr>
          <t>Duplicate Mobile Number also found in rows: [4655, 4681, 4836, 4893, 4929]</t>
        </r>
      </text>
    </comment>
    <comment ref="E5165" authorId="0" shapeId="0" xr:uid="{80E4C9F0-3BA2-47D9-B2EC-937E8F9C30AA}">
      <text>
        <r>
          <rPr>
            <sz val="10"/>
            <rFont val="Arial"/>
            <family val="2"/>
          </rPr>
          <t>Duplicate Mobile Number also found in rows: [4548, 4561, 4749, 4764, 4852, 5194, 5629, 6032]</t>
        </r>
      </text>
    </comment>
    <comment ref="E5166" authorId="0" shapeId="0" xr:uid="{BBC7DF6A-42B5-44A5-81ED-3E50023E60C9}">
      <text>
        <r>
          <rPr>
            <sz val="10"/>
            <rFont val="Arial"/>
            <family val="2"/>
          </rPr>
          <t>Duplicate Mobile Number also found in rows: [4887, 5047, 5300, 5564]</t>
        </r>
      </text>
    </comment>
    <comment ref="E5167" authorId="0" shapeId="0" xr:uid="{A16CDE49-1E37-460B-A8FB-5DF79B812E9B}">
      <text>
        <r>
          <rPr>
            <sz val="10"/>
            <rFont val="Arial"/>
            <family val="2"/>
          </rPr>
          <t>Duplicate Mobile Number also found in rows: [5062, 5080, 5288, 5458, 5801, 6052]</t>
        </r>
      </text>
    </comment>
    <comment ref="E5168" authorId="0" shapeId="0" xr:uid="{840F8FF2-30FD-48ED-BAF2-3834B71DF85A}">
      <text>
        <r>
          <rPr>
            <sz val="10"/>
            <rFont val="Arial"/>
            <family val="2"/>
          </rPr>
          <t>Duplicate Mobile Number also found in rows: [5017, 5066, 5302, 5844, 6030]</t>
        </r>
      </text>
    </comment>
    <comment ref="E5169" authorId="0" shapeId="0" xr:uid="{A2F0BA5F-4B8B-470E-AE19-868C650FF87E}">
      <text>
        <r>
          <rPr>
            <sz val="10"/>
            <rFont val="Arial"/>
            <family val="2"/>
          </rPr>
          <t>Duplicate Mobile Number also found in rows: [4524, 4677, 4800, 4934, 5053]</t>
        </r>
      </text>
    </comment>
    <comment ref="E5170" authorId="0" shapeId="0" xr:uid="{78F64B91-B571-438F-AD20-86D38896C7CA}">
      <text>
        <r>
          <rPr>
            <sz val="10"/>
            <rFont val="Arial"/>
            <family val="2"/>
          </rPr>
          <t>Duplicate Mobile Number also found in rows: [5199]</t>
        </r>
      </text>
    </comment>
    <comment ref="E5171" authorId="0" shapeId="0" xr:uid="{68361D59-202A-43F2-82DA-457D4527AFE7}">
      <text>
        <r>
          <rPr>
            <sz val="10"/>
            <rFont val="Arial"/>
            <family val="2"/>
          </rPr>
          <t>Duplicate Mobile Number also found in rows: [5191]</t>
        </r>
      </text>
    </comment>
    <comment ref="E5172" authorId="0" shapeId="0" xr:uid="{73A629D7-BEF8-4A4E-BF66-230BD3F03077}">
      <text>
        <r>
          <rPr>
            <sz val="10"/>
            <rFont val="Arial"/>
            <family val="2"/>
          </rPr>
          <t>Duplicate Mobile Number also found in rows: [5197, 5239, 5315, 5336, 5484, 5545]</t>
        </r>
      </text>
    </comment>
    <comment ref="A5173" authorId="0" shapeId="0" xr:uid="{F71376D7-731D-4978-BA1A-33C7E6ED7154}">
      <text>
        <r>
          <rPr>
            <sz val="10"/>
            <rFont val="Arial"/>
            <family val="2"/>
          </rPr>
          <t>Mobile/Email matches a DIFFERENT name in LMS/Main file: 'Inteshar Khan'. Kept original name -- please verify manually (may be a shared/parent number).</t>
        </r>
      </text>
    </comment>
    <comment ref="E5173" authorId="0" shapeId="0" xr:uid="{07C4024E-380A-4C80-B38E-7607B222F541}">
      <text>
        <r>
          <rPr>
            <sz val="10"/>
            <rFont val="Arial"/>
            <family val="2"/>
          </rPr>
          <t>Duplicate Mobile Number also found in rows: [5237, 5343, 5462]</t>
        </r>
      </text>
    </comment>
    <comment ref="A5174" authorId="0" shapeId="0" xr:uid="{65DD66CC-D0A8-4873-A434-51355A223A36}">
      <text>
        <r>
          <rPr>
            <sz val="10"/>
            <rFont val="Arial"/>
            <family val="2"/>
          </rPr>
          <t>Mobile/Email matches a DIFFERENT name in LMS/Main file: 'Soumya Pradhan'. Kept original name -- please verify manually (may be a shared/parent number).</t>
        </r>
      </text>
    </comment>
    <comment ref="E5174" authorId="0" shapeId="0" xr:uid="{E806A66E-4678-48E5-AE4A-E164D1BA0D41}">
      <text>
        <r>
          <rPr>
            <sz val="10"/>
            <rFont val="Arial"/>
            <family val="2"/>
          </rPr>
          <t>Duplicate Mobile Number also found in rows: [3928, 3992, 4146, 4512]</t>
        </r>
      </text>
    </comment>
    <comment ref="E5175" authorId="0" shapeId="0" xr:uid="{52A00AB3-25A8-4060-9154-FA9AB4AF9C63}">
      <text>
        <r>
          <rPr>
            <sz val="10"/>
            <rFont val="Arial"/>
            <family val="2"/>
          </rPr>
          <t>Duplicate Mobile Number also found in rows: [4685, 4867, 4888, 5037]</t>
        </r>
      </text>
    </comment>
    <comment ref="A5176" authorId="0" shapeId="0" xr:uid="{D7D2BA1C-D42F-42FB-8B55-9A403750D8CF}">
      <text>
        <r>
          <rPr>
            <sz val="10"/>
            <rFont val="Arial"/>
            <family val="2"/>
          </rPr>
          <t>Mobile/Email matches a DIFFERENT name in LMS/Main file: 'Jyoti Mangaraj'. Kept original name -- please verify manually (may be a shared/parent number).</t>
        </r>
      </text>
    </comment>
    <comment ref="E5176" authorId="0" shapeId="0" xr:uid="{65320D80-0DF0-4F3B-A86F-F89AAB7C657D}">
      <text>
        <r>
          <rPr>
            <sz val="10"/>
            <rFont val="Arial"/>
            <family val="2"/>
          </rPr>
          <t>Duplicate Mobile Number also found in rows: [4670, 4732, 4736, 5358, 5359, 5390]</t>
        </r>
      </text>
    </comment>
    <comment ref="A5177" authorId="0" shapeId="0" xr:uid="{F64C1ECC-6C69-4C63-BBE3-6145A7097B8B}">
      <text>
        <r>
          <rPr>
            <sz val="10"/>
            <rFont val="Arial"/>
            <family val="2"/>
          </rPr>
          <t>Mobile/Email matches a DIFFERENT name in LMS/Main file: 'Trupti Mohanty'. Kept original name -- please verify manually (may be a shared/parent number).</t>
        </r>
      </text>
    </comment>
    <comment ref="E5177" authorId="0" shapeId="0" xr:uid="{2692C3AE-422A-4933-AACA-B84A7441473C}">
      <text>
        <r>
          <rPr>
            <sz val="10"/>
            <rFont val="Arial"/>
            <family val="2"/>
          </rPr>
          <t>Duplicate Mobile Number also found in rows: [5147, 5312]</t>
        </r>
      </text>
    </comment>
    <comment ref="E5178" authorId="0" shapeId="0" xr:uid="{1029F19D-7C36-4A4B-B8B8-B7A531A189FD}">
      <text>
        <r>
          <rPr>
            <sz val="10"/>
            <rFont val="Arial"/>
            <family val="2"/>
          </rPr>
          <t>Duplicate Mobile Number also found in rows: [4891, 4957, 5069, 5304, 5459, 5566]</t>
        </r>
      </text>
    </comment>
    <comment ref="E5179" authorId="0" shapeId="0" xr:uid="{3D0AEF5D-77EE-4E31-A080-F6107B0323DE}">
      <text>
        <r>
          <rPr>
            <sz val="10"/>
            <rFont val="Arial"/>
            <family val="2"/>
          </rPr>
          <t>Duplicate Mobile Number also found in rows: [4423]</t>
        </r>
      </text>
    </comment>
    <comment ref="E5180" authorId="0" shapeId="0" xr:uid="{571CD0AE-6866-4F1F-BCE0-13CC9190475F}">
      <text>
        <r>
          <rPr>
            <sz val="10"/>
            <rFont val="Arial"/>
            <family val="2"/>
          </rPr>
          <t>Duplicate Mobile Number also found in rows: [4553, 4650, 4718, 4835, 4847, 4994, 5348, 5360]</t>
        </r>
      </text>
    </comment>
    <comment ref="A5181" authorId="0" shapeId="0" xr:uid="{7FCE9FFC-8AE1-40F9-9160-C2416952636E}">
      <text>
        <r>
          <rPr>
            <sz val="10"/>
            <rFont val="Arial"/>
            <family val="2"/>
          </rPr>
          <t>Mobile/Email matches a DIFFERENT name in LMS/Main file: 'Manmohan Prajapati'. Kept original name -- please verify manually (may be a shared/parent number).</t>
        </r>
      </text>
    </comment>
    <comment ref="E5181" authorId="0" shapeId="0" xr:uid="{51DC209C-B2BF-460B-9561-58A66A9843F0}">
      <text>
        <r>
          <rPr>
            <sz val="10"/>
            <rFont val="Arial"/>
            <family val="2"/>
          </rPr>
          <t>Duplicate Mobile Number also found in rows: [4811, 4844, 4921, 5065, 5297]</t>
        </r>
      </text>
    </comment>
    <comment ref="E5182" authorId="0" shapeId="0" xr:uid="{F929AAB3-E8A9-4486-8970-B82F4AAB8D47}">
      <text>
        <r>
          <rPr>
            <sz val="10"/>
            <rFont val="Arial"/>
            <family val="2"/>
          </rPr>
          <t>Duplicate Mobile Number also found in rows: [5149]</t>
        </r>
      </text>
    </comment>
    <comment ref="A5183" authorId="0" shapeId="0" xr:uid="{2298FEFB-162B-43AE-9359-AFFF85F46D7C}">
      <text>
        <r>
          <rPr>
            <sz val="10"/>
            <rFont val="Arial"/>
            <family val="2"/>
          </rPr>
          <t>Mobile/Email matches a DIFFERENT name in LMS/Main file: 'Soumya Sethi'. Kept original name -- please verify manually (may be a shared/parent number).</t>
        </r>
      </text>
    </comment>
    <comment ref="E5183" authorId="0" shapeId="0" xr:uid="{5DED95B7-B17D-498F-BB9F-47B1F682368B}">
      <text>
        <r>
          <rPr>
            <sz val="10"/>
            <rFont val="Arial"/>
            <family val="2"/>
          </rPr>
          <t>Duplicate Mobile Number also found in rows: [5179]</t>
        </r>
      </text>
    </comment>
    <comment ref="E5184" authorId="0" shapeId="0" xr:uid="{F1903974-A671-4BF9-A150-28040CAB525D}">
      <text>
        <r>
          <rPr>
            <sz val="10"/>
            <rFont val="Arial"/>
            <family val="2"/>
          </rPr>
          <t>Duplicate Mobile Number also found in rows: [4550, 4616, 4728, 4871, 5001, 5437]</t>
        </r>
      </text>
    </comment>
    <comment ref="A5185" authorId="0" shapeId="0" xr:uid="{1B8CFF76-AC00-48AE-8BCA-3EE120A42F4F}">
      <text>
        <r>
          <rPr>
            <sz val="10"/>
            <rFont val="Arial"/>
            <family val="2"/>
          </rPr>
          <t>Mobile/Email matches a DIFFERENT name in LMS/Main file: 'Sambit Nanda'. Kept original name -- please verify manually (may be a shared/parent number).</t>
        </r>
      </text>
    </comment>
    <comment ref="E5185" authorId="0" shapeId="0" xr:uid="{21BF7CC3-ACB5-4176-AC8A-DE525A637543}">
      <text>
        <r>
          <rPr>
            <sz val="10"/>
            <rFont val="Arial"/>
            <family val="2"/>
          </rPr>
          <t>Duplicate Mobile Number also found in rows: [4609, 4767, 4970, 5371, 5600, 5695]</t>
        </r>
      </text>
    </comment>
    <comment ref="E5186" authorId="0" shapeId="0" xr:uid="{EC2E9CD9-464A-4206-8613-0DD68BBF9E9D}">
      <text>
        <r>
          <rPr>
            <sz val="10"/>
            <rFont val="Arial"/>
            <family val="2"/>
          </rPr>
          <t>Duplicate Mobile Number also found in rows: [4548, 4561, 4749, 4764, 4852, 5173, 5629, 6032]</t>
        </r>
      </text>
    </comment>
    <comment ref="E5187" authorId="0" shapeId="0" xr:uid="{2C5CAC5A-1CAD-41E7-82F5-5B830EF4E05F}">
      <text>
        <r>
          <rPr>
            <sz val="10"/>
            <rFont val="Arial"/>
            <family val="2"/>
          </rPr>
          <t>Duplicate Mobile Number also found in rows: [4487, 4488, 4529, 4632, 4951, 5034]</t>
        </r>
      </text>
    </comment>
    <comment ref="E5188" authorId="0" shapeId="0" xr:uid="{895DC79B-1BF3-47DD-A574-C55886726645}">
      <text>
        <r>
          <rPr>
            <sz val="10"/>
            <rFont val="Arial"/>
            <family val="2"/>
          </rPr>
          <t>Duplicate Mobile Number also found in rows: [5148, 5460, 5606]</t>
        </r>
      </text>
    </comment>
    <comment ref="E5189" authorId="0" shapeId="0" xr:uid="{EFC073DD-EE5D-4266-A422-F04F308C6152}">
      <text>
        <r>
          <rPr>
            <sz val="10"/>
            <rFont val="Arial"/>
            <family val="2"/>
          </rPr>
          <t>Duplicate Mobile Number also found in rows: [5180, 5239, 5315, 5336, 5484, 5545]</t>
        </r>
      </text>
    </comment>
    <comment ref="E5190" authorId="0" shapeId="0" xr:uid="{4CFC1518-17E7-41B4-839A-3963408A390B}">
      <text>
        <r>
          <rPr>
            <sz val="10"/>
            <rFont val="Arial"/>
            <family val="2"/>
          </rPr>
          <t>Duplicate Mobile Number also found in rows: [5201]</t>
        </r>
      </text>
    </comment>
    <comment ref="E5191" authorId="0" shapeId="0" xr:uid="{50355224-C70D-4929-A966-2C375320765D}">
      <text>
        <r>
          <rPr>
            <sz val="10"/>
            <rFont val="Arial"/>
            <family val="2"/>
          </rPr>
          <t>Duplicate Mobile Number also found in rows: [5178]</t>
        </r>
      </text>
    </comment>
    <comment ref="A5192" authorId="0" shapeId="0" xr:uid="{23559DCF-E561-4DB3-AAC1-0D3620E45FA1}">
      <text>
        <r>
          <rPr>
            <sz val="10"/>
            <rFont val="Arial"/>
            <family val="2"/>
          </rPr>
          <t>Mobile/Email matches a DIFFERENT name in LMS/Main file: 'Shruti Mohanty'. Kept original name -- please verify manually (may be a shared/parent number).</t>
        </r>
      </text>
    </comment>
    <comment ref="E5192" authorId="0" shapeId="0" xr:uid="{05BB7219-0C8E-4DBA-A602-9DAFA95C0552}">
      <text>
        <r>
          <rPr>
            <sz val="10"/>
            <rFont val="Arial"/>
            <family val="2"/>
          </rPr>
          <t>Duplicate Mobile Number also found in rows: [4716, 4897, 5327, 5642]</t>
        </r>
      </text>
    </comment>
    <comment ref="E5193" authorId="0" shapeId="0" xr:uid="{18E5C83C-DC84-4A58-9A96-0BC1C2C3D1B4}">
      <text>
        <r>
          <rPr>
            <sz val="10"/>
            <rFont val="Arial"/>
            <family val="2"/>
          </rPr>
          <t>Duplicate Mobile Number also found in rows: [5198]</t>
        </r>
      </text>
    </comment>
    <comment ref="A5195" authorId="0" shapeId="0" xr:uid="{4DBFCE35-7258-40F0-BC89-F266E8C15C42}">
      <text>
        <r>
          <rPr>
            <sz val="10"/>
            <rFont val="Arial"/>
            <family val="2"/>
          </rPr>
          <t>Mobile/Email matches a DIFFERENT name in LMS/Main file: 'Gyana Parida'. Kept original name -- please verify manually (may be a shared/parent number).</t>
        </r>
      </text>
    </comment>
    <comment ref="E5195" authorId="0" shapeId="0" xr:uid="{7E738E40-0C9A-48CF-82A8-153D54D9ECBA}">
      <text>
        <r>
          <rPr>
            <sz val="10"/>
            <rFont val="Arial"/>
            <family val="2"/>
          </rPr>
          <t>Duplicate Mobile Number also found in rows: [5238, 5339, 5507]</t>
        </r>
      </text>
    </comment>
    <comment ref="A5196" authorId="0" shapeId="0" xr:uid="{1C731A65-6AF9-4A26-A972-83AC25FEC0F9}">
      <text>
        <r>
          <rPr>
            <sz val="10"/>
            <rFont val="Arial"/>
            <family val="2"/>
          </rPr>
          <t>Mobile/Email matches a DIFFERENT name in LMS/Main file: 'Mrutunjay Behera'. Kept original name -- please verify manually (may be a shared/parent number).</t>
        </r>
      </text>
    </comment>
    <comment ref="A5197" authorId="0" shapeId="0" xr:uid="{4867934F-2807-4BAD-B6B5-C5FBA3E65E73}">
      <text>
        <r>
          <rPr>
            <sz val="10"/>
            <rFont val="Arial"/>
            <family val="2"/>
          </rPr>
          <t>Mobile/Email matches a DIFFERENT name in LMS/Main file: 'Surya Kant Das'. Kept original name -- please verify manually (may be a shared/parent number).</t>
        </r>
      </text>
    </comment>
    <comment ref="E5197" authorId="0" shapeId="0" xr:uid="{C70D01DA-8133-4F92-B4C2-93FA231A924A}">
      <text>
        <r>
          <rPr>
            <sz val="10"/>
            <rFont val="Arial"/>
            <family val="2"/>
          </rPr>
          <t>Duplicate Mobile Number also found in rows: [5618, 5623, 5749]</t>
        </r>
      </text>
    </comment>
    <comment ref="A5198" authorId="0" shapeId="0" xr:uid="{5B3DE712-97DB-4064-B2ED-212016EDB806}">
      <text>
        <r>
          <rPr>
            <sz val="10"/>
            <rFont val="Arial"/>
            <family val="2"/>
          </rPr>
          <t>Mobile/Email matches a DIFFERENT name in LMS/Main file: 'Priyanka Maharana'. Kept original name -- please verify manually (may be a shared/parent number).</t>
        </r>
      </text>
    </comment>
    <comment ref="E5199" authorId="0" shapeId="0" xr:uid="{1C9EC5BD-B881-4D00-940D-90A45606B212}">
      <text>
        <r>
          <rPr>
            <sz val="10"/>
            <rFont val="Arial"/>
            <family val="2"/>
          </rPr>
          <t>Duplicate Mobile Number also found in rows: [5215, 5310, 5372, 5514]</t>
        </r>
      </text>
    </comment>
    <comment ref="A5200" authorId="0" shapeId="0" xr:uid="{97A7CE63-B31A-4880-8F12-4E525B7E86EB}">
      <text>
        <r>
          <rPr>
            <sz val="10"/>
            <rFont val="Arial"/>
            <family val="2"/>
          </rPr>
          <t>Mobile/Email matches a DIFFERENT name in LMS/Main file: 'Aranya Behera'. Kept original name -- please verify manually (may be a shared/parent number).</t>
        </r>
      </text>
    </comment>
    <comment ref="E5200" authorId="0" shapeId="0" xr:uid="{4633E80C-F9DB-4993-B61A-211F8A3EA81B}">
      <text>
        <r>
          <rPr>
            <sz val="10"/>
            <rFont val="Arial"/>
            <family val="2"/>
          </rPr>
          <t>Duplicate Mobile Number also found in rows: [5214]</t>
        </r>
      </text>
    </comment>
    <comment ref="E5201" authorId="0" shapeId="0" xr:uid="{940EDA1A-A3EC-4568-A665-D979723835F3}">
      <text>
        <r>
          <rPr>
            <sz val="10"/>
            <rFont val="Arial"/>
            <family val="2"/>
          </rPr>
          <t>Duplicate Mobile Number also found in rows: [5331, 5347, 5446, 5630]</t>
        </r>
      </text>
    </comment>
    <comment ref="E5202" authorId="0" shapeId="0" xr:uid="{37185949-9658-4503-A135-D6EF203D66D0}">
      <text>
        <r>
          <rPr>
            <sz val="10"/>
            <rFont val="Arial"/>
            <family val="2"/>
          </rPr>
          <t>Duplicate Mobile Number also found in rows: [5230, 5318, 5494]</t>
        </r>
      </text>
    </comment>
    <comment ref="E5203" authorId="0" shapeId="0" xr:uid="{6873D43D-53B6-464A-B4D8-CFBEF35E1E73}">
      <text>
        <r>
          <rPr>
            <sz val="10"/>
            <rFont val="Arial"/>
            <family val="2"/>
          </rPr>
          <t>Duplicate Mobile Number also found in rows: [5227, 5356, 5544, 5696, 5819, 6012]</t>
        </r>
      </text>
    </comment>
    <comment ref="E5204" authorId="0" shapeId="0" xr:uid="{A3DA538E-DF4E-4AF4-A769-F002506389B4}">
      <text>
        <r>
          <rPr>
            <sz val="10"/>
            <rFont val="Arial"/>
            <family val="2"/>
          </rPr>
          <t>Duplicate Mobile Number also found in rows: [5231]</t>
        </r>
      </text>
    </comment>
    <comment ref="E5205" authorId="0" shapeId="0" xr:uid="{80ED6DD6-8EB5-40EE-AF67-4128368F8775}">
      <text>
        <r>
          <rPr>
            <sz val="10"/>
            <rFont val="Arial"/>
            <family val="2"/>
          </rPr>
          <t>Duplicate Mobile Number also found in rows: [5248, 5669]</t>
        </r>
      </text>
    </comment>
    <comment ref="A5206" authorId="0" shapeId="0" xr:uid="{56B93BCB-DB11-4B62-8D56-A6CB228EA3A3}">
      <text>
        <r>
          <rPr>
            <sz val="10"/>
            <rFont val="Arial"/>
            <family val="2"/>
          </rPr>
          <t>Mobile/Email matches a DIFFERENT name in LMS/Main file: 'Aranya Behera'. Kept original name -- please verify manually (may be a shared/parent number).</t>
        </r>
      </text>
    </comment>
    <comment ref="E5206" authorId="0" shapeId="0" xr:uid="{3A9B1364-F0B9-4A9A-90C3-BECE5AB50C29}">
      <text>
        <r>
          <rPr>
            <sz val="10"/>
            <rFont val="Arial"/>
            <family val="2"/>
          </rPr>
          <t>Duplicate Mobile Number also found in rows: [5208]</t>
        </r>
      </text>
    </comment>
    <comment ref="E5207" authorId="0" shapeId="0" xr:uid="{5D9A702E-914C-4CF9-A251-06FDF660E1BC}">
      <text>
        <r>
          <rPr>
            <sz val="10"/>
            <rFont val="Arial"/>
            <family val="2"/>
          </rPr>
          <t>Duplicate Mobile Number also found in rows: [5207, 5310, 5372, 5514]</t>
        </r>
      </text>
    </comment>
    <comment ref="E5208" authorId="0" shapeId="0" xr:uid="{C50F4698-B4A3-470E-8429-24295D55F857}">
      <text>
        <r>
          <rPr>
            <sz val="10"/>
            <rFont val="Arial"/>
            <family val="2"/>
          </rPr>
          <t>Duplicate Mobile Number also found in rows: [4697]</t>
        </r>
      </text>
    </comment>
    <comment ref="A5209" authorId="0" shapeId="0" xr:uid="{E5A44D17-7686-4FD4-A4C2-B10FD84A4D91}">
      <text>
        <r>
          <rPr>
            <sz val="10"/>
            <rFont val="Arial"/>
            <family val="2"/>
          </rPr>
          <t>Mobile/Email matches a DIFFERENT name in LMS/Main file: 'Amrit Swain'. Kept original name -- please verify manually (may be a shared/parent number).</t>
        </r>
      </text>
    </comment>
    <comment ref="E5209" authorId="0" shapeId="0" xr:uid="{DB3AEC6C-67B4-457B-B13A-C6CCC6B93F01}">
      <text>
        <r>
          <rPr>
            <sz val="10"/>
            <rFont val="Arial"/>
            <family val="2"/>
          </rPr>
          <t>Duplicate Mobile Number also found in rows: [4991, 5095]</t>
        </r>
      </text>
    </comment>
    <comment ref="A5210" authorId="0" shapeId="0" xr:uid="{AB2B0E3B-0E06-45B1-A225-54525CF65911}">
      <text>
        <r>
          <rPr>
            <sz val="10"/>
            <rFont val="Arial"/>
            <family val="2"/>
          </rPr>
          <t>Mobile/Email matches a DIFFERENT name in LMS/Main file: 'Pritam Panda'. Kept original name -- please verify manually (may be a shared/parent number).</t>
        </r>
      </text>
    </comment>
    <comment ref="E5210" authorId="0" shapeId="0" xr:uid="{5DA64B32-12ED-483F-8DAB-C3CE50787FDE}">
      <text>
        <r>
          <rPr>
            <sz val="10"/>
            <rFont val="Arial"/>
            <family val="2"/>
          </rPr>
          <t>Duplicate Mobile Number also found in rows: [3994, 4015, 4053, 4176, 4280, 4493]</t>
        </r>
      </text>
    </comment>
    <comment ref="E5211" authorId="0" shapeId="0" xr:uid="{7EA64721-6D36-4726-B2B8-90656154D77C}">
      <text>
        <r>
          <rPr>
            <sz val="10"/>
            <rFont val="Arial"/>
            <family val="2"/>
          </rPr>
          <t>Duplicate Mobile Number also found in rows: [4972, 4996, 5105, 5244]</t>
        </r>
      </text>
    </comment>
    <comment ref="E5212" authorId="0" shapeId="0" xr:uid="{F4E34D78-11FA-4A61-93CD-FE49E96D8C98}">
      <text>
        <r>
          <rPr>
            <sz val="10"/>
            <rFont val="Arial"/>
            <family val="2"/>
          </rPr>
          <t>Duplicate Mobile Number also found in rows: [5221, 5233]</t>
        </r>
      </text>
    </comment>
    <comment ref="E5213" authorId="0" shapeId="0" xr:uid="{3F60CA53-9EEB-480C-ABE7-44DC5D9397DA}">
      <text>
        <r>
          <rPr>
            <sz val="10"/>
            <rFont val="Arial"/>
            <family val="2"/>
          </rPr>
          <t>Duplicate Mobile Number also found in rows: [5220, 5233]</t>
        </r>
      </text>
    </comment>
    <comment ref="E5214" authorId="0" shapeId="0" xr:uid="{4AF26D8F-C726-4CC0-9ECC-10FC8E442130}">
      <text>
        <r>
          <rPr>
            <sz val="10"/>
            <rFont val="Arial"/>
            <family val="2"/>
          </rPr>
          <t>Duplicate Mobile Number also found in rows: [4913, 4963, 5335, 5851]</t>
        </r>
      </text>
    </comment>
    <comment ref="E5215" authorId="0" shapeId="0" xr:uid="{DDA5A6F7-71F4-4D00-A2FA-496816C7D80E}">
      <text>
        <r>
          <rPr>
            <sz val="10"/>
            <rFont val="Arial"/>
            <family val="2"/>
          </rPr>
          <t>Duplicate Mobile Number also found in rows: [5099, 5120, 5126, 5337]</t>
        </r>
      </text>
    </comment>
    <comment ref="E5216" authorId="0" shapeId="0" xr:uid="{CD459B19-5F90-415D-833C-D67BBF195063}">
      <text>
        <r>
          <rPr>
            <sz val="10"/>
            <rFont val="Arial"/>
            <family val="2"/>
          </rPr>
          <t>Duplicate Mobile Number also found in rows: [5087, 5117, 5264, 5440, 5827, 6029]</t>
        </r>
      </text>
    </comment>
    <comment ref="E5217" authorId="0" shapeId="0" xr:uid="{A169086B-1C47-4C7B-8A9D-C1D879E44651}">
      <text>
        <r>
          <rPr>
            <sz val="10"/>
            <rFont val="Arial"/>
            <family val="2"/>
          </rPr>
          <t>Duplicate Mobile Number also found in rows: [5019, 5075, 5352]</t>
        </r>
      </text>
    </comment>
    <comment ref="A5218" authorId="0" shapeId="0" xr:uid="{2FA074C6-4F6F-4DF9-8A77-F48520EBB304}">
      <text>
        <r>
          <rPr>
            <sz val="10"/>
            <rFont val="Arial"/>
            <family val="2"/>
          </rPr>
          <t>Mobile/Email matches a DIFFERENT name in LMS/Main file: 'Pramukh K G'. Kept original name -- please verify manually (may be a shared/parent number).</t>
        </r>
      </text>
    </comment>
    <comment ref="E5218" authorId="0" shapeId="0" xr:uid="{D1F0CAE9-67B0-462E-A973-64ED15203E92}">
      <text>
        <r>
          <rPr>
            <sz val="10"/>
            <rFont val="Arial"/>
            <family val="2"/>
          </rPr>
          <t>Duplicate Mobile Number also found in rows: [4986, 5097]</t>
        </r>
      </text>
    </comment>
    <comment ref="E5219" authorId="0" shapeId="0" xr:uid="{58F891F6-24B8-4E5A-8F32-1BDF2741E68F}">
      <text>
        <r>
          <rPr>
            <sz val="10"/>
            <rFont val="Arial"/>
            <family val="2"/>
          </rPr>
          <t>Duplicate Mobile Number also found in rows: [5211, 5356, 5544, 5696, 5819, 6012]</t>
        </r>
      </text>
    </comment>
    <comment ref="E5220" authorId="0" shapeId="0" xr:uid="{E6C3EDFA-93F8-4FFF-8B4A-91DC00EE098E}">
      <text>
        <r>
          <rPr>
            <sz val="10"/>
            <rFont val="Arial"/>
            <family val="2"/>
          </rPr>
          <t>Duplicate Mobile Number also found in rows: [4843, 4849, 4976, 5098]</t>
        </r>
      </text>
    </comment>
    <comment ref="E5221" authorId="0" shapeId="0" xr:uid="{DEF69892-5027-4907-AD89-0AE2466B5386}">
      <text>
        <r>
          <rPr>
            <sz val="10"/>
            <rFont val="Arial"/>
            <family val="2"/>
          </rPr>
          <t>Duplicate Mobile Number also found in rows: [4838, 4865, 4959, 5091, 5303, 5364]</t>
        </r>
      </text>
    </comment>
    <comment ref="E5222" authorId="0" shapeId="0" xr:uid="{28265E73-6D9E-4011-85A3-553ACABA6115}">
      <text>
        <r>
          <rPr>
            <sz val="10"/>
            <rFont val="Arial"/>
            <family val="2"/>
          </rPr>
          <t>Duplicate Mobile Number also found in rows: [5210, 5318, 5494]</t>
        </r>
      </text>
    </comment>
    <comment ref="E5223" authorId="0" shapeId="0" xr:uid="{E84D45BD-8421-47D2-B0B0-63EFE2C093F4}">
      <text>
        <r>
          <rPr>
            <sz val="10"/>
            <rFont val="Arial"/>
            <family val="2"/>
          </rPr>
          <t>Duplicate Mobile Number also found in rows: [5212]</t>
        </r>
      </text>
    </comment>
    <comment ref="E5224" authorId="0" shapeId="0" xr:uid="{91067587-0464-4EDD-95E3-87DB041D2907}">
      <text>
        <r>
          <rPr>
            <sz val="10"/>
            <rFont val="Arial"/>
            <family val="2"/>
          </rPr>
          <t>Duplicate Mobile Number also found in rows: [4973, 4992, 5130, 5251, 5341, 5912]</t>
        </r>
      </text>
    </comment>
    <comment ref="E5225" authorId="0" shapeId="0" xr:uid="{461068AA-37B5-40AB-AA99-84D0F7D7C516}">
      <text>
        <r>
          <rPr>
            <sz val="10"/>
            <rFont val="Arial"/>
            <family val="2"/>
          </rPr>
          <t>Duplicate Mobile Number also found in rows: [5220, 5221]</t>
        </r>
      </text>
    </comment>
    <comment ref="E5226" authorId="0" shapeId="0" xr:uid="{851FBB58-93DF-4747-90BA-1C980A61C830}">
      <text>
        <r>
          <rPr>
            <sz val="10"/>
            <rFont val="Arial"/>
            <family val="2"/>
          </rPr>
          <t>Duplicate Mobile Number also found in rows: [5235, 5294, 5367, 5527, 5639]</t>
        </r>
      </text>
    </comment>
    <comment ref="A5227" authorId="0" shapeId="0" xr:uid="{C6A1317D-AB7D-4223-83DF-48870CF42D11}">
      <text>
        <r>
          <rPr>
            <sz val="10"/>
            <rFont val="Arial"/>
            <family val="2"/>
          </rPr>
          <t>Mobile/Email matches a DIFFERENT name in LMS/Main file: 'Ridhi Jain'. Kept original name -- please verify manually (may be a shared/parent number).</t>
        </r>
      </text>
    </comment>
    <comment ref="E5227" authorId="0" shapeId="0" xr:uid="{111E62FD-F209-47AB-B308-D3428D2F3239}">
      <text>
        <r>
          <rPr>
            <sz val="10"/>
            <rFont val="Arial"/>
            <family val="2"/>
          </rPr>
          <t>Duplicate Mobile Number also found in rows: [5234, 5294, 5367, 5527, 5639]</t>
        </r>
      </text>
    </comment>
    <comment ref="E5228" authorId="0" shapeId="0" xr:uid="{149FE7CB-0BB8-4878-8D1F-0BBD28CEED06}">
      <text>
        <r>
          <rPr>
            <sz val="10"/>
            <rFont val="Arial"/>
            <family val="2"/>
          </rPr>
          <t>Duplicate Mobile Number also found in rows: [4544, 4566, 4705, 4850, 4989, 5116]</t>
        </r>
      </text>
    </comment>
    <comment ref="A5229" authorId="0" shapeId="0" xr:uid="{7910FD57-8299-41DF-B215-A4586D0AC640}">
      <text>
        <r>
          <rPr>
            <sz val="10"/>
            <rFont val="Arial"/>
            <family val="2"/>
          </rPr>
          <t>Mobile/Email matches a DIFFERENT name in LMS/Main file: 'Inteshar Khan'. Kept original name -- please verify manually (may be a shared/parent number).</t>
        </r>
      </text>
    </comment>
    <comment ref="E5229" authorId="0" shapeId="0" xr:uid="{82B1E613-9D69-4757-9239-9AD17F2EECA3}">
      <text>
        <r>
          <rPr>
            <sz val="10"/>
            <rFont val="Arial"/>
            <family val="2"/>
          </rPr>
          <t>Duplicate Mobile Number also found in rows: [5181, 5343, 5462]</t>
        </r>
      </text>
    </comment>
    <comment ref="A5230" authorId="0" shapeId="0" xr:uid="{30816387-A1CE-4269-9368-7B02ACD7BE76}">
      <text>
        <r>
          <rPr>
            <sz val="10"/>
            <rFont val="Arial"/>
            <family val="2"/>
          </rPr>
          <t>Mobile/Email matches a DIFFERENT name in LMS/Main file: 'Gyana Parida'. Kept original name -- please verify manually (may be a shared/parent number).</t>
        </r>
      </text>
    </comment>
    <comment ref="E5230" authorId="0" shapeId="0" xr:uid="{413CA756-5726-4AE9-BD33-9D7A8362F802}">
      <text>
        <r>
          <rPr>
            <sz val="10"/>
            <rFont val="Arial"/>
            <family val="2"/>
          </rPr>
          <t>Duplicate Mobile Number also found in rows: [5203, 5339, 5507]</t>
        </r>
      </text>
    </comment>
    <comment ref="E5231" authorId="0" shapeId="0" xr:uid="{1561F64A-875C-4446-808B-96F106AF3FA5}">
      <text>
        <r>
          <rPr>
            <sz val="10"/>
            <rFont val="Arial"/>
            <family val="2"/>
          </rPr>
          <t>Duplicate Mobile Number also found in rows: [5180, 5197, 5315, 5336, 5484, 5545]</t>
        </r>
      </text>
    </comment>
    <comment ref="E5232" authorId="0" shapeId="0" xr:uid="{7BB1FB59-B399-4687-A3B3-0B3B4A979F8C}">
      <text>
        <r>
          <rPr>
            <sz val="10"/>
            <rFont val="Arial"/>
            <family val="2"/>
          </rPr>
          <t>Duplicate Mobile Number also found in rows: [4971, 5029, 5131, 5262, 5366, 5528, 5640]</t>
        </r>
      </text>
    </comment>
    <comment ref="E5233" authorId="0" shapeId="0" xr:uid="{DC88AE41-D42C-4022-8CA7-E1283E55C1F4}">
      <text>
        <r>
          <rPr>
            <sz val="10"/>
            <rFont val="Arial"/>
            <family val="2"/>
          </rPr>
          <t>Duplicate Mobile Number also found in rows: [4430, 4984, 5563]</t>
        </r>
      </text>
    </comment>
    <comment ref="E5234" authorId="0" shapeId="0" xr:uid="{314A7CB7-D897-48D8-9179-77BDEDA93A49}">
      <text>
        <r>
          <rPr>
            <sz val="10"/>
            <rFont val="Arial"/>
            <family val="2"/>
          </rPr>
          <t>Duplicate Mobile Number also found in rows: [3603, 3654, 3781, 3902]</t>
        </r>
      </text>
    </comment>
    <comment ref="E5235" authorId="0" shapeId="0" xr:uid="{EFA02E84-3946-45EC-9A81-CF709CB3BB0A}">
      <text>
        <r>
          <rPr>
            <sz val="10"/>
            <rFont val="Arial"/>
            <family val="2"/>
          </rPr>
          <t>Duplicate Mobile Number also found in rows: [4459, 4517, 4676, 4700, 4819, 5008]</t>
        </r>
      </text>
    </comment>
    <comment ref="E5236" authorId="0" shapeId="0" xr:uid="{24570C74-99A4-4A3F-9A91-D517679C1942}">
      <text>
        <r>
          <rPr>
            <sz val="10"/>
            <rFont val="Arial"/>
            <family val="2"/>
          </rPr>
          <t>Duplicate Mobile Number also found in rows: [4972, 4996, 5105, 5219]</t>
        </r>
      </text>
    </comment>
    <comment ref="E5237" authorId="0" shapeId="0" xr:uid="{05C17E9B-343D-484E-B445-DA576E1E0DEF}">
      <text>
        <r>
          <rPr>
            <sz val="10"/>
            <rFont val="Arial"/>
            <family val="2"/>
          </rPr>
          <t>Duplicate Mobile Number also found in rows: [5272, 5291]</t>
        </r>
      </text>
    </comment>
    <comment ref="A5238" authorId="0" shapeId="0" xr:uid="{BAC11392-DC08-47FC-8806-EB6C244E8D78}">
      <text>
        <r>
          <rPr>
            <sz val="10"/>
            <rFont val="Arial"/>
            <family val="2"/>
          </rPr>
          <t>Mobile/Email matches a DIFFERENT name in LMS/Main file: 'Simrit Samantaray'. Kept original name -- please verify manually (may be a shared/parent number).</t>
        </r>
      </text>
    </comment>
    <comment ref="E5238" authorId="0" shapeId="0" xr:uid="{FD4DAC62-5D91-4A28-B6B9-FADB998EE86A}">
      <text>
        <r>
          <rPr>
            <sz val="10"/>
            <rFont val="Arial"/>
            <family val="2"/>
          </rPr>
          <t>Duplicate Mobile Number also found in rows: [5084, 5113, 5361, 5517, 5684]</t>
        </r>
      </text>
    </comment>
    <comment ref="E5239" authorId="0" shapeId="0" xr:uid="{35F7E463-DED3-43D8-BB47-DBA991676D64}">
      <text>
        <r>
          <rPr>
            <sz val="10"/>
            <rFont val="Arial"/>
            <family val="2"/>
          </rPr>
          <t>Duplicate Mobile Number also found in rows: [5100, 5129, 5353, 5515, 5712, 5877]</t>
        </r>
      </text>
    </comment>
    <comment ref="E5240" authorId="0" shapeId="0" xr:uid="{FCD8D2FF-E2D9-43E8-A7A5-9866FBE7AA98}">
      <text>
        <r>
          <rPr>
            <sz val="10"/>
            <rFont val="Arial"/>
            <family val="2"/>
          </rPr>
          <t>Duplicate Mobile Number also found in rows: [5213, 5669]</t>
        </r>
      </text>
    </comment>
    <comment ref="E5241" authorId="0" shapeId="0" xr:uid="{1E8F5308-CF70-419C-81BD-5F7E1CA6782E}">
      <text>
        <r>
          <rPr>
            <sz val="10"/>
            <rFont val="Arial"/>
            <family val="2"/>
          </rPr>
          <t>Duplicate Mobile Number also found in rows: [4504, 4522, 4674, 4806]</t>
        </r>
      </text>
    </comment>
    <comment ref="A5242" authorId="0" shapeId="0" xr:uid="{6071AD16-1980-4866-8334-48D073B76EEA}">
      <text>
        <r>
          <rPr>
            <sz val="10"/>
            <rFont val="Arial"/>
            <family val="2"/>
          </rPr>
          <t>Mobile/Email matches a DIFFERENT name in LMS/Main file: 'Mohd Yousuf Tantray'. Kept original name -- please verify manually (may be a shared/parent number).</t>
        </r>
      </text>
    </comment>
    <comment ref="E5242" authorId="0" shapeId="0" xr:uid="{CEC57F35-C4C2-42C8-A9AE-04C7561A0850}">
      <text>
        <r>
          <rPr>
            <sz val="10"/>
            <rFont val="Arial"/>
            <family val="2"/>
          </rPr>
          <t>Duplicate Mobile Number also found in rows: [5024, 5139, 5467, 5637, 5797]</t>
        </r>
      </text>
    </comment>
    <comment ref="E5243" authorId="0" shapeId="0" xr:uid="{B6A136F8-6803-4B01-9394-8168D8EBE948}">
      <text>
        <r>
          <rPr>
            <sz val="10"/>
            <rFont val="Arial"/>
            <family val="2"/>
          </rPr>
          <t>Duplicate Mobile Number also found in rows: [4973, 4992, 5130, 5232, 5341, 5912]</t>
        </r>
      </text>
    </comment>
    <comment ref="A5244" authorId="0" shapeId="0" xr:uid="{D8216EE8-9B8A-40A2-B6E2-B94039F8F06D}">
      <text>
        <r>
          <rPr>
            <sz val="10"/>
            <rFont val="Arial"/>
            <family val="2"/>
          </rPr>
          <t>Mobile/Email matches a DIFFERENT name in LMS/Main file: 'Akash Giri'. Kept original name -- please verify manually (may be a shared/parent number).</t>
        </r>
      </text>
    </comment>
    <comment ref="E5244" authorId="0" shapeId="0" xr:uid="{6185048A-A087-4EC7-9EA1-F448ECF1C83A}">
      <text>
        <r>
          <rPr>
            <sz val="10"/>
            <rFont val="Arial"/>
            <family val="2"/>
          </rPr>
          <t>Duplicate Mobile Number also found in rows: [3079, 3080, 3110, 3600]</t>
        </r>
      </text>
    </comment>
    <comment ref="A5245" authorId="0" shapeId="0" xr:uid="{C932E59A-B2A4-4A10-9A66-99C828779194}">
      <text>
        <r>
          <rPr>
            <sz val="10"/>
            <rFont val="Arial"/>
            <family val="2"/>
          </rPr>
          <t>Mobile/Email matches a DIFFERENT name in LMS/Main file: 'Biswajit Dehury'. Kept original name -- please verify manually (may be a shared/parent number).</t>
        </r>
      </text>
    </comment>
    <comment ref="E5245" authorId="0" shapeId="0" xr:uid="{4825F7CD-72EA-43D9-A218-CED66A7515A9}">
      <text>
        <r>
          <rPr>
            <sz val="10"/>
            <rFont val="Arial"/>
            <family val="2"/>
          </rPr>
          <t>Duplicate Mobile Number also found in rows: [4886, 4933, 5010, 5138, 5362, 5513, 5627]</t>
        </r>
      </text>
    </comment>
    <comment ref="A5246" authorId="0" shapeId="0" xr:uid="{71A8D937-46EF-4EA5-8779-E47D09C7C735}">
      <text>
        <r>
          <rPr>
            <sz val="10"/>
            <rFont val="Arial"/>
            <family val="2"/>
          </rPr>
          <t>Mobile/Email matches a DIFFERENT name in LMS/Main file: 'Satya Das'. Kept original name -- please verify manually (may be a shared/parent number).</t>
        </r>
      </text>
    </comment>
    <comment ref="E5246" authorId="0" shapeId="0" xr:uid="{C9C82D34-FFE7-4D34-A431-E1AEC6017E91}">
      <text>
        <r>
          <rPr>
            <sz val="10"/>
            <rFont val="Arial"/>
            <family val="2"/>
          </rPr>
          <t>Duplicate Mobile Number also found in rows: [5086, 5134, 5438, 5547]</t>
        </r>
      </text>
    </comment>
    <comment ref="E5247" authorId="0" shapeId="0" xr:uid="{75C6DD7F-32A1-4BBD-BCE8-AE9D9B2D7CB2}">
      <text>
        <r>
          <rPr>
            <sz val="10"/>
            <rFont val="Arial"/>
            <family val="2"/>
          </rPr>
          <t>Duplicate Mobile Number also found in rows: [4813, 4854, 4868, 4998, 5103, 5326]</t>
        </r>
      </text>
    </comment>
    <comment ref="E5248" authorId="0" shapeId="0" xr:uid="{E6890B19-9ACB-4D01-BFE3-05FA84D6D483}">
      <text>
        <r>
          <rPr>
            <sz val="10"/>
            <rFont val="Arial"/>
            <family val="2"/>
          </rPr>
          <t>Duplicate Mobile Number also found in rows: [3335, 3393, 3731, 4026, 4441, 4577]</t>
        </r>
      </text>
    </comment>
    <comment ref="E5249" authorId="0" shapeId="0" xr:uid="{80E20832-254C-4C78-8C3B-C95C9F6EECD3}">
      <text>
        <r>
          <rPr>
            <sz val="10"/>
            <rFont val="Arial"/>
            <family val="2"/>
          </rPr>
          <t>Duplicate Mobile Number also found in rows: [5273]</t>
        </r>
      </text>
    </comment>
    <comment ref="E5250" authorId="0" shapeId="0" xr:uid="{2B91017B-EFE4-4DAA-A345-6D999B948EBC}">
      <text>
        <r>
          <rPr>
            <sz val="10"/>
            <rFont val="Arial"/>
            <family val="2"/>
          </rPr>
          <t>Duplicate Mobile Number also found in rows: [5311, 5346]</t>
        </r>
      </text>
    </comment>
    <comment ref="E5252" authorId="0" shapeId="0" xr:uid="{C89173EA-C8FB-4D58-8DCA-2E51B47CCC1F}">
      <text>
        <r>
          <rPr>
            <sz val="10"/>
            <rFont val="Arial"/>
            <family val="2"/>
          </rPr>
          <t>Duplicate Mobile Number also found in rows: [5296]</t>
        </r>
      </text>
    </comment>
    <comment ref="E5253" authorId="0" shapeId="0" xr:uid="{A37D8B21-085D-44E2-9B9C-778023E3C899}">
      <text>
        <r>
          <rPr>
            <sz val="10"/>
            <rFont val="Arial"/>
            <family val="2"/>
          </rPr>
          <t>Duplicate Mobile Number also found in rows: [4338, 4443, 4455, 4823, 5268]</t>
        </r>
      </text>
    </comment>
    <comment ref="E5254" authorId="0" shapeId="0" xr:uid="{3B471F09-5695-4B2F-88EF-1D7991B8C44D}">
      <text>
        <r>
          <rPr>
            <sz val="10"/>
            <rFont val="Arial"/>
            <family val="2"/>
          </rPr>
          <t>Duplicate Mobile Number also found in rows: [4971, 5029, 5131, 5240, 5366, 5528, 5640]</t>
        </r>
      </text>
    </comment>
    <comment ref="A5255" authorId="0" shapeId="0" xr:uid="{85E22F69-577F-4E06-84A4-6C079BE5B143}">
      <text>
        <r>
          <rPr>
            <sz val="10"/>
            <rFont val="Arial"/>
            <family val="2"/>
          </rPr>
          <t>Mobile/Email matches a DIFFERENT name in LMS/Main file: 'Narasimha Avadhanam'. Kept original name -- please verify manually (may be a shared/parent number).</t>
        </r>
      </text>
    </comment>
    <comment ref="E5255" authorId="0" shapeId="0" xr:uid="{97F9E4E4-28C3-4EC5-AF13-B37B057ECA89}">
      <text>
        <r>
          <rPr>
            <sz val="10"/>
            <rFont val="Arial"/>
            <family val="2"/>
          </rPr>
          <t>Duplicate Mobile Number also found in rows: [5146, 5162, 5369, 5392, 5521, 5635]</t>
        </r>
      </text>
    </comment>
    <comment ref="E5256" authorId="0" shapeId="0" xr:uid="{EF9697CE-B236-4A4F-9CA8-ADB73B5F6CF7}">
      <text>
        <r>
          <rPr>
            <sz val="10"/>
            <rFont val="Arial"/>
            <family val="2"/>
          </rPr>
          <t>Duplicate Mobile Number also found in rows: [5087, 5117, 5224, 5440, 5827, 6029]</t>
        </r>
      </text>
    </comment>
    <comment ref="E5257" authorId="0" shapeId="0" xr:uid="{833A03D9-BD57-41C7-A791-C9C0C38AA4E7}">
      <text>
        <r>
          <rPr>
            <sz val="10"/>
            <rFont val="Arial"/>
            <family val="2"/>
          </rPr>
          <t>Duplicate Mobile Number also found in rows: [5151, 5168, 5395, 5567, 5787]</t>
        </r>
      </text>
    </comment>
    <comment ref="A5258" authorId="0" shapeId="0" xr:uid="{4897E2ED-C165-4156-B8D8-F7B6E5035661}">
      <text>
        <r>
          <rPr>
            <sz val="10"/>
            <rFont val="Arial"/>
            <family val="2"/>
          </rPr>
          <t>Mobile/Email matches a DIFFERENT name in LMS/Main file: 'Manas Sahu'. Kept original name -- please verify manually (may be a shared/parent number).</t>
        </r>
      </text>
    </comment>
    <comment ref="E5258" authorId="0" shapeId="0" xr:uid="{F999069C-491C-43DE-83F3-7AF5EE37795C}">
      <text>
        <r>
          <rPr>
            <sz val="10"/>
            <rFont val="Arial"/>
            <family val="2"/>
          </rPr>
          <t>Duplicate Mobile Number also found in rows: [5018, 5064, 5159, 5365]</t>
        </r>
      </text>
    </comment>
    <comment ref="E5259" authorId="0" shapeId="0" xr:uid="{AB20B6E5-D116-4280-9AD7-1FA0A8D9906E}">
      <text>
        <r>
          <rPr>
            <sz val="10"/>
            <rFont val="Arial"/>
            <family val="2"/>
          </rPr>
          <t>Duplicate Mobile Number also found in rows: [4883, 4906, 5013, 5141]</t>
        </r>
      </text>
    </comment>
    <comment ref="E5260" authorId="0" shapeId="0" xr:uid="{D27D8D6D-89A8-48E6-B4D2-6961268AEC4B}">
      <text>
        <r>
          <rPr>
            <sz val="10"/>
            <rFont val="Arial"/>
            <family val="2"/>
          </rPr>
          <t>Duplicate Mobile Number also found in rows: [4338, 4443, 4455, 4823, 5261]</t>
        </r>
      </text>
    </comment>
    <comment ref="A5261" authorId="0" shapeId="0" xr:uid="{54CDB95E-8FB4-4EB3-844B-2E95590537CD}">
      <text>
        <r>
          <rPr>
            <sz val="10"/>
            <rFont val="Arial"/>
            <family val="2"/>
          </rPr>
          <t>Mobile/Email matches a DIFFERENT name in LMS/Main file: 'Billa Mondal'. Kept original name -- please verify manually (may be a shared/parent number).</t>
        </r>
      </text>
    </comment>
    <comment ref="E5261" authorId="0" shapeId="0" xr:uid="{22742D3E-5EEF-4418-8697-2F187C2426AC}">
      <text>
        <r>
          <rPr>
            <sz val="10"/>
            <rFont val="Arial"/>
            <family val="2"/>
          </rPr>
          <t>Duplicate Mobile Number also found in rows: [5022, 5076, 5157, 5442]</t>
        </r>
      </text>
    </comment>
    <comment ref="E5262" authorId="0" shapeId="0" xr:uid="{8C8F4367-B02D-411C-A4C3-039E1BE97C50}">
      <text>
        <r>
          <rPr>
            <sz val="10"/>
            <rFont val="Arial"/>
            <family val="2"/>
          </rPr>
          <t>Duplicate Mobile Number also found in rows: [5020, 5046, 5156]</t>
        </r>
      </text>
    </comment>
    <comment ref="E5263" authorId="0" shapeId="0" xr:uid="{F1303027-78AA-4487-9952-4F14263579A9}">
      <text>
        <r>
          <rPr>
            <sz val="10"/>
            <rFont val="Arial"/>
            <family val="2"/>
          </rPr>
          <t>Duplicate Mobile Number also found in rows: [5145, 5399]</t>
        </r>
      </text>
    </comment>
    <comment ref="E5264" authorId="0" shapeId="0" xr:uid="{50495640-FF51-41BF-8E00-D53BE934D428}">
      <text>
        <r>
          <rPr>
            <sz val="10"/>
            <rFont val="Arial"/>
            <family val="2"/>
          </rPr>
          <t>Duplicate Mobile Number also found in rows: [5245, 5291]</t>
        </r>
      </text>
    </comment>
    <comment ref="E5265" authorId="0" shapeId="0" xr:uid="{8642630F-D09F-4017-BCE6-8EBDD9D39571}">
      <text>
        <r>
          <rPr>
            <sz val="10"/>
            <rFont val="Arial"/>
            <family val="2"/>
          </rPr>
          <t>Duplicate Mobile Number also found in rows: [5257]</t>
        </r>
      </text>
    </comment>
    <comment ref="E5266" authorId="0" shapeId="0" xr:uid="{5C23AE73-3A40-466C-9857-38F1C03DADB8}">
      <text>
        <r>
          <rPr>
            <sz val="10"/>
            <rFont val="Arial"/>
            <family val="2"/>
          </rPr>
          <t>Duplicate Mobile Number also found in rows: [4754, 4784, 4928, 5049, 5163, 5764]</t>
        </r>
      </text>
    </comment>
    <comment ref="E5267" authorId="0" shapeId="0" xr:uid="{B1A1ADDC-996C-44B4-BF43-BD945D1841B8}">
      <text>
        <r>
          <rPr>
            <sz val="10"/>
            <rFont val="Arial"/>
            <family val="2"/>
          </rPr>
          <t>Duplicate Mobile Number also found in rows: [5283]</t>
        </r>
      </text>
    </comment>
    <comment ref="E5268" authorId="0" shapeId="0" xr:uid="{88717FC8-C194-426D-9495-DA756F773C46}">
      <text>
        <r>
          <rPr>
            <sz val="10"/>
            <rFont val="Arial"/>
            <family val="2"/>
          </rPr>
          <t>Duplicate Mobile Number also found in rows: [4914, 4956, 5052, 5160, 5443]</t>
        </r>
      </text>
    </comment>
    <comment ref="E5269" authorId="0" shapeId="0" xr:uid="{27348AD8-F23F-497A-A90B-03F33E709DA8}">
      <text>
        <r>
          <rPr>
            <sz val="10"/>
            <rFont val="Arial"/>
            <family val="2"/>
          </rPr>
          <t>Duplicate Mobile Number also found in rows: [4482, 4495, 4612, 4860, 4965, 5461, 6104]</t>
        </r>
      </text>
    </comment>
    <comment ref="E5270" authorId="0" shapeId="0" xr:uid="{507791A9-7FDA-4584-9844-7285BD8229A9}">
      <text>
        <r>
          <rPr>
            <sz val="10"/>
            <rFont val="Arial"/>
            <family val="2"/>
          </rPr>
          <t>Duplicate Mobile Number also found in rows: [5287]</t>
        </r>
      </text>
    </comment>
    <comment ref="E5271" authorId="0" shapeId="0" xr:uid="{9ABCBC03-433E-40B7-8290-2435F7C525CA}">
      <text>
        <r>
          <rPr>
            <sz val="10"/>
            <rFont val="Arial"/>
            <family val="2"/>
          </rPr>
          <t>Duplicate Mobile Number also found in rows: [5307, 5439, 5557, 5671, 6031]</t>
        </r>
      </text>
    </comment>
    <comment ref="A5272" authorId="0" shapeId="0" xr:uid="{99DEB824-B297-43B4-95C9-B32B1C6E1868}">
      <text>
        <r>
          <rPr>
            <sz val="10"/>
            <rFont val="Arial"/>
            <family val="2"/>
          </rPr>
          <t>Mobile/Email matches a DIFFERENT name in LMS/Main file: 'Manoj Nayak'. Kept original name -- please verify manually (may be a shared/parent number).</t>
        </r>
      </text>
    </comment>
    <comment ref="E5273" authorId="0" shapeId="0" xr:uid="{46E8C7C5-DA37-4E5E-A5AE-4BB673EA6B2D}">
      <text>
        <r>
          <rPr>
            <sz val="10"/>
            <rFont val="Arial"/>
            <family val="2"/>
          </rPr>
          <t>Duplicate Mobile Number also found in rows: [5299, 5400, 5560, 5672, 5809]</t>
        </r>
      </text>
    </comment>
    <comment ref="E5274" authorId="0" shapeId="0" xr:uid="{5F11D1A9-AAA5-4F05-B31C-E8C2A2CC7D09}">
      <text>
        <r>
          <rPr>
            <sz val="10"/>
            <rFont val="Arial"/>
            <family val="2"/>
          </rPr>
          <t>Duplicate Mobile Number also found in rows: [5314]</t>
        </r>
      </text>
    </comment>
    <comment ref="E5275" authorId="0" shapeId="0" xr:uid="{81F16679-67AB-41F4-8122-02803669B2C9}">
      <text>
        <r>
          <rPr>
            <sz val="10"/>
            <rFont val="Arial"/>
            <family val="2"/>
          </rPr>
          <t>Duplicate Mobile Number also found in rows: [5275]</t>
        </r>
      </text>
    </comment>
    <comment ref="A5277" authorId="0" shapeId="0" xr:uid="{6791CB99-0D58-4D69-A938-C8D3316AE552}">
      <text>
        <r>
          <rPr>
            <sz val="10"/>
            <rFont val="Arial"/>
            <family val="2"/>
          </rPr>
          <t>Mobile/Email matches a DIFFERENT name in LMS/Main file: 'Rakesh Nayak'. Kept original name -- please verify manually (may be a shared/parent number).</t>
        </r>
      </text>
    </comment>
    <comment ref="E5277" authorId="0" shapeId="0" xr:uid="{CFAA0527-B57E-4781-8848-FD475116C6EE}">
      <text>
        <r>
          <rPr>
            <sz val="10"/>
            <rFont val="Arial"/>
            <family val="2"/>
          </rPr>
          <t>Duplicate Mobile Number also found in rows: [5308]</t>
        </r>
      </text>
    </comment>
    <comment ref="E5279" authorId="0" shapeId="0" xr:uid="{3F8F0F27-19A3-4CB3-AFF8-6EFB8F88A2AC}">
      <text>
        <r>
          <rPr>
            <sz val="10"/>
            <rFont val="Arial"/>
            <family val="2"/>
          </rPr>
          <t>Duplicate Mobile Number also found in rows: [5278]</t>
        </r>
      </text>
    </comment>
    <comment ref="E5280" authorId="0" shapeId="0" xr:uid="{D9353779-ECDC-4194-A1B4-AC28639B3B32}">
      <text>
        <r>
          <rPr>
            <sz val="10"/>
            <rFont val="Arial"/>
            <family val="2"/>
          </rPr>
          <t>Duplicate Mobile Number also found in rows: [5062, 5080, 5175, 5458, 5801, 6052]</t>
        </r>
      </text>
    </comment>
    <comment ref="A5281" authorId="0" shapeId="0" xr:uid="{9B789AA4-5995-499C-A597-5310A4883891}">
      <text>
        <r>
          <rPr>
            <sz val="10"/>
            <rFont val="Arial"/>
            <family val="2"/>
          </rPr>
          <t>Mobile/Email matches a DIFFERENT name in LMS/Main file: 'Kaushal Jadon'. Kept original name -- please verify manually (may be a shared/parent number).</t>
        </r>
      </text>
    </comment>
    <comment ref="E5281" authorId="0" shapeId="0" xr:uid="{78287A24-04EF-4FBE-8980-01905CB445FF}">
      <text>
        <r>
          <rPr>
            <sz val="10"/>
            <rFont val="Arial"/>
            <family val="2"/>
          </rPr>
          <t>Duplicate Mobile Number also found in rows: [5317, 5486, 5574, 5699, 5837]</t>
        </r>
      </text>
    </comment>
    <comment ref="E5283" authorId="0" shapeId="0" xr:uid="{BFDC9D00-E53F-40F3-B2CD-84005C34832D}">
      <text>
        <r>
          <rPr>
            <sz val="10"/>
            <rFont val="Arial"/>
            <family val="2"/>
          </rPr>
          <t>Duplicate Mobile Number also found in rows: [5245, 5272]</t>
        </r>
      </text>
    </comment>
    <comment ref="E5284" authorId="0" shapeId="0" xr:uid="{AFC9DBEB-A727-4CEE-B9CE-E539A0CE2590}">
      <text>
        <r>
          <rPr>
            <sz val="10"/>
            <rFont val="Arial"/>
            <family val="2"/>
          </rPr>
          <t>Duplicate Mobile Number also found in rows: [4693, 4739, 4975]</t>
        </r>
      </text>
    </comment>
    <comment ref="E5286" authorId="0" shapeId="0" xr:uid="{477DC19D-0308-41C6-B06B-EA3E76E08277}">
      <text>
        <r>
          <rPr>
            <sz val="10"/>
            <rFont val="Arial"/>
            <family val="2"/>
          </rPr>
          <t>Duplicate Mobile Number also found in rows: [5234, 5235, 5367, 5527, 5639]</t>
        </r>
      </text>
    </comment>
    <comment ref="E5287" authorId="0" shapeId="0" xr:uid="{E71ECFFB-BAF5-4186-A670-283DE634E883}">
      <text>
        <r>
          <rPr>
            <sz val="10"/>
            <rFont val="Arial"/>
            <family val="2"/>
          </rPr>
          <t>Duplicate Mobile Number also found in rows: [4525, 4651, 5306, 5354]</t>
        </r>
      </text>
    </comment>
    <comment ref="E5288" authorId="0" shapeId="0" xr:uid="{91157A8C-2D5D-4C1F-9AC0-EA052C7273D1}">
      <text>
        <r>
          <rPr>
            <sz val="10"/>
            <rFont val="Arial"/>
            <family val="2"/>
          </rPr>
          <t>Duplicate Mobile Number also found in rows: [5260]</t>
        </r>
      </text>
    </comment>
    <comment ref="A5289" authorId="0" shapeId="0" xr:uid="{610749A4-369B-452E-888D-875CFA4BA128}">
      <text>
        <r>
          <rPr>
            <sz val="10"/>
            <rFont val="Arial"/>
            <family val="2"/>
          </rPr>
          <t>Mobile/Email matches a DIFFERENT name in LMS/Main file: 'Manmohan Prajapati'. Kept original name -- please verify manually (may be a shared/parent number).</t>
        </r>
      </text>
    </comment>
    <comment ref="E5289" authorId="0" shapeId="0" xr:uid="{FC083860-AD00-42B3-A01A-1CF34BBCC9AC}">
      <text>
        <r>
          <rPr>
            <sz val="10"/>
            <rFont val="Arial"/>
            <family val="2"/>
          </rPr>
          <t>Duplicate Mobile Number also found in rows: [4811, 4844, 4921, 5065, 5189]</t>
        </r>
      </text>
    </comment>
    <comment ref="E5290" authorId="0" shapeId="0" xr:uid="{482EF12F-4616-46AB-9F3B-6BADD873D635}">
      <text>
        <r>
          <rPr>
            <sz val="10"/>
            <rFont val="Arial"/>
            <family val="2"/>
          </rPr>
          <t>Duplicate Mobile Number also found in rows: [4164, 4291, 4451, 4618, 5525, 5558]</t>
        </r>
      </text>
    </comment>
    <comment ref="E5291" authorId="0" shapeId="0" xr:uid="{94774EA8-DB1E-4395-9B1F-B6DC25B831ED}">
      <text>
        <r>
          <rPr>
            <sz val="10"/>
            <rFont val="Arial"/>
            <family val="2"/>
          </rPr>
          <t>Duplicate Mobile Number also found in rows: [5281, 5400, 5560, 5672, 5809]</t>
        </r>
      </text>
    </comment>
    <comment ref="E5292" authorId="0" shapeId="0" xr:uid="{53CFBCBA-3A3C-4E82-A2C4-7382B21823EC}">
      <text>
        <r>
          <rPr>
            <sz val="10"/>
            <rFont val="Arial"/>
            <family val="2"/>
          </rPr>
          <t>Duplicate Mobile Number also found in rows: [4887, 5047, 5174, 5564]</t>
        </r>
      </text>
    </comment>
    <comment ref="E5293" authorId="0" shapeId="0" xr:uid="{422F2A25-04FA-4820-A907-F0CF0F41B484}">
      <text>
        <r>
          <rPr>
            <sz val="10"/>
            <rFont val="Arial"/>
            <family val="2"/>
          </rPr>
          <t>Duplicate Mobile Number also found in rows: [5102, 5155, 5530, 5833, 6055]</t>
        </r>
      </text>
    </comment>
    <comment ref="E5294" authorId="0" shapeId="0" xr:uid="{E3CA4C0A-5BF5-41D2-A703-12468959A211}">
      <text>
        <r>
          <rPr>
            <sz val="10"/>
            <rFont val="Arial"/>
            <family val="2"/>
          </rPr>
          <t>Duplicate Mobile Number also found in rows: [5017, 5066, 5176, 5844, 6030]</t>
        </r>
      </text>
    </comment>
    <comment ref="E5295" authorId="0" shapeId="0" xr:uid="{64BC71FC-5F83-4FFD-A9BE-5FBECE943775}">
      <text>
        <r>
          <rPr>
            <sz val="10"/>
            <rFont val="Arial"/>
            <family val="2"/>
          </rPr>
          <t>Duplicate Mobile Number also found in rows: [4838, 4865, 4959, 5091, 5229, 5364]</t>
        </r>
      </text>
    </comment>
    <comment ref="E5296" authorId="0" shapeId="0" xr:uid="{5BD6C20B-882D-48AE-816D-293EC71C1FB6}">
      <text>
        <r>
          <rPr>
            <sz val="10"/>
            <rFont val="Arial"/>
            <family val="2"/>
          </rPr>
          <t>Duplicate Mobile Number also found in rows: [4891, 4957, 5069, 5186, 5459, 5566]</t>
        </r>
      </text>
    </comment>
    <comment ref="E5297" authorId="0" shapeId="0" xr:uid="{1394F511-CA7D-47E8-993E-30D7FE7BDB2B}">
      <text>
        <r>
          <rPr>
            <sz val="10"/>
            <rFont val="Arial"/>
            <family val="2"/>
          </rPr>
          <t>Duplicate Mobile Number also found in rows: [2278, 2376, 2547, 2656, 2685, 2835, 5169]</t>
        </r>
      </text>
    </comment>
    <comment ref="E5298" authorId="0" shapeId="0" xr:uid="{76C0335F-1A8C-4370-8B50-BA505E6C216A}">
      <text>
        <r>
          <rPr>
            <sz val="10"/>
            <rFont val="Arial"/>
            <family val="2"/>
          </rPr>
          <t>Duplicate Mobile Number also found in rows: [4525, 4651, 5295, 5354]</t>
        </r>
      </text>
    </comment>
    <comment ref="E5299" authorId="0" shapeId="0" xr:uid="{067BEBD2-27D7-46E8-A6FE-2C97F1C9EEAF}">
      <text>
        <r>
          <rPr>
            <sz val="10"/>
            <rFont val="Arial"/>
            <family val="2"/>
          </rPr>
          <t>Duplicate Mobile Number also found in rows: [5279, 5439, 5557, 5671, 6031]</t>
        </r>
      </text>
    </comment>
    <comment ref="A5300" authorId="0" shapeId="0" xr:uid="{1D5E8AE6-A4FE-4DCC-81EC-AF2FE4FE6A12}">
      <text>
        <r>
          <rPr>
            <sz val="10"/>
            <rFont val="Arial"/>
            <family val="2"/>
          </rPr>
          <t>Mobile/Email matches a DIFFERENT name in LMS/Main file: 'Rakesh Nayak'. Kept original name -- please verify manually (may be a shared/parent number).</t>
        </r>
      </text>
    </comment>
    <comment ref="E5300" authorId="0" shapeId="0" xr:uid="{75E7AEE3-1A15-4F28-B5E2-E70C1EB4D4BE}">
      <text>
        <r>
          <rPr>
            <sz val="10"/>
            <rFont val="Arial"/>
            <family val="2"/>
          </rPr>
          <t>Duplicate Mobile Number also found in rows: [5285]</t>
        </r>
      </text>
    </comment>
    <comment ref="A5301" authorId="0" shapeId="0" xr:uid="{17FF18CC-75A6-4FE0-9AD3-0E056D384AB1}">
      <text>
        <r>
          <rPr>
            <sz val="10"/>
            <rFont val="Arial"/>
            <family val="2"/>
          </rPr>
          <t>Mobile/Email matches a DIFFERENT name in LMS/Main file: 'Minakshi Mitali'. Kept original name -- please verify manually (may be a shared/parent number).</t>
        </r>
      </text>
    </comment>
    <comment ref="E5301" authorId="0" shapeId="0" xr:uid="{6E575080-5B2B-4561-B0F6-B75CB3CF1A93}">
      <text>
        <r>
          <rPr>
            <sz val="10"/>
            <rFont val="Arial"/>
            <family val="2"/>
          </rPr>
          <t>Duplicate Mobile Number also found in rows: [5142, 5506]</t>
        </r>
      </text>
    </comment>
    <comment ref="E5302" authorId="0" shapeId="0" xr:uid="{458DC413-805E-41B8-8345-46CA414D9E3B}">
      <text>
        <r>
          <rPr>
            <sz val="10"/>
            <rFont val="Arial"/>
            <family val="2"/>
          </rPr>
          <t>Duplicate Mobile Number also found in rows: [5207, 5215, 5372, 5514]</t>
        </r>
      </text>
    </comment>
    <comment ref="E5303" authorId="0" shapeId="0" xr:uid="{7825EE28-C111-4595-AEC6-D68D04D24F2C}">
      <text>
        <r>
          <rPr>
            <sz val="10"/>
            <rFont val="Arial"/>
            <family val="2"/>
          </rPr>
          <t>Duplicate Mobile Number also found in rows: [5258, 5346]</t>
        </r>
      </text>
    </comment>
    <comment ref="A5304" authorId="0" shapeId="0" xr:uid="{F7D07E56-392D-4D96-9A1F-AA41C63AB440}">
      <text>
        <r>
          <rPr>
            <sz val="10"/>
            <rFont val="Arial"/>
            <family val="2"/>
          </rPr>
          <t>Mobile/Email matches a DIFFERENT name in LMS/Main file: 'Trupti Mohanty'. Kept original name -- please verify manually (may be a shared/parent number).</t>
        </r>
      </text>
    </comment>
    <comment ref="E5304" authorId="0" shapeId="0" xr:uid="{3C3ACC95-330E-49E9-8780-6C68D455E837}">
      <text>
        <r>
          <rPr>
            <sz val="10"/>
            <rFont val="Arial"/>
            <family val="2"/>
          </rPr>
          <t>Duplicate Mobile Number also found in rows: [5147, 5185]</t>
        </r>
      </text>
    </comment>
    <comment ref="E5305" authorId="0" shapeId="0" xr:uid="{095E7827-6E8A-4E1E-89F4-D20CF4AD07E9}">
      <text>
        <r>
          <rPr>
            <sz val="10"/>
            <rFont val="Arial"/>
            <family val="2"/>
          </rPr>
          <t>Duplicate Mobile Number also found in rows: [5324, 5561, 5816]</t>
        </r>
      </text>
    </comment>
    <comment ref="E5306" authorId="0" shapeId="0" xr:uid="{EC427714-A1ED-43CE-9017-3FC648E87922}">
      <text>
        <r>
          <rPr>
            <sz val="10"/>
            <rFont val="Arial"/>
            <family val="2"/>
          </rPr>
          <t>Duplicate Mobile Number also found in rows: [5282]</t>
        </r>
      </text>
    </comment>
    <comment ref="E5307" authorId="0" shapeId="0" xr:uid="{45A34675-E2C1-4AA4-9D79-2FD70621F888}">
      <text>
        <r>
          <rPr>
            <sz val="10"/>
            <rFont val="Arial"/>
            <family val="2"/>
          </rPr>
          <t>Duplicate Mobile Number also found in rows: [5180, 5197, 5239, 5336, 5484, 5545]</t>
        </r>
      </text>
    </comment>
    <comment ref="E5308" authorId="0" shapeId="0" xr:uid="{1704ACA8-800F-4E38-81EF-D413930FD2C3}">
      <text>
        <r>
          <rPr>
            <sz val="10"/>
            <rFont val="Arial"/>
            <family val="2"/>
          </rPr>
          <t>Duplicate Mobile Number also found in rows: [4775, 4801, 4936, 5074, 5167, 5457, 5745, 5945]</t>
        </r>
      </text>
    </comment>
    <comment ref="A5309" authorId="0" shapeId="0" xr:uid="{CF8D8E6B-F932-4A35-8AFB-F478AC2A3991}">
      <text>
        <r>
          <rPr>
            <sz val="10"/>
            <rFont val="Arial"/>
            <family val="2"/>
          </rPr>
          <t>Mobile/Email matches a DIFFERENT name in LMS/Main file: 'Kaushal Jadon'. Kept original name -- please verify manually (may be a shared/parent number).</t>
        </r>
      </text>
    </comment>
    <comment ref="E5309" authorId="0" shapeId="0" xr:uid="{7E8AFBDB-7EAF-431D-A2DF-B36465C506E7}">
      <text>
        <r>
          <rPr>
            <sz val="10"/>
            <rFont val="Arial"/>
            <family val="2"/>
          </rPr>
          <t>Duplicate Mobile Number also found in rows: [5289, 5486, 5574, 5699, 5837]</t>
        </r>
      </text>
    </comment>
    <comment ref="E5310" authorId="0" shapeId="0" xr:uid="{C6862B55-3309-4559-B069-FE40241A51C6}">
      <text>
        <r>
          <rPr>
            <sz val="10"/>
            <rFont val="Arial"/>
            <family val="2"/>
          </rPr>
          <t>Duplicate Mobile Number also found in rows: [5210, 5230, 5494]</t>
        </r>
      </text>
    </comment>
    <comment ref="A5311" authorId="0" shapeId="0" xr:uid="{C7A4D785-5CE8-4F8B-8B1C-CA2AF2D9048C}">
      <text>
        <r>
          <rPr>
            <sz val="10"/>
            <rFont val="Arial"/>
            <family val="2"/>
          </rPr>
          <t>Mobile/Email matches a DIFFERENT name in LMS/Main file: 'Prachi Pandav'. Kept original name -- please verify manually (may be a shared/parent number).</t>
        </r>
      </text>
    </comment>
    <comment ref="E5311" authorId="0" shapeId="0" xr:uid="{E8283A8E-A531-4A61-9F5B-DDD790B42583}">
      <text>
        <r>
          <rPr>
            <sz val="10"/>
            <rFont val="Arial"/>
            <family val="2"/>
          </rPr>
          <t>Duplicate Mobile Number also found in rows: [5345, 5396, 5613, 5944]</t>
        </r>
      </text>
    </comment>
    <comment ref="A5312" authorId="0" shapeId="0" xr:uid="{83DB2D02-251B-4439-AF61-2C355690B041}">
      <text>
        <r>
          <rPr>
            <sz val="10"/>
            <rFont val="Arial"/>
            <family val="2"/>
          </rPr>
          <t>Mobile/Email matches a DIFFERENT name in LMS/Main file: 'Sthiti Suman Nayak'. Kept original name -- please verify manually (may be a shared/parent number).</t>
        </r>
      </text>
    </comment>
    <comment ref="E5312" authorId="0" shapeId="0" xr:uid="{7FD9B200-8BD0-405B-91EB-8372FCD02687}">
      <text>
        <r>
          <rPr>
            <sz val="10"/>
            <rFont val="Arial"/>
            <family val="2"/>
          </rPr>
          <t>Duplicate Mobile Number also found in rows: [5338, 5492, 5604, 5707]</t>
        </r>
      </text>
    </comment>
    <comment ref="E5313" authorId="0" shapeId="0" xr:uid="{727482BD-6010-48D7-9E3E-6EE4AA3C6C42}">
      <text>
        <r>
          <rPr>
            <sz val="10"/>
            <rFont val="Arial"/>
            <family val="2"/>
          </rPr>
          <t>Duplicate Mobile Number also found in rows: [5340]</t>
        </r>
      </text>
    </comment>
    <comment ref="E5314" authorId="0" shapeId="0" xr:uid="{1E413DAE-006A-4B89-A4CB-3DE37E0997B4}">
      <text>
        <r>
          <rPr>
            <sz val="10"/>
            <rFont val="Arial"/>
            <family val="2"/>
          </rPr>
          <t>Duplicate Mobile Number also found in rows: [5342, 5512, 5611, 5706]</t>
        </r>
      </text>
    </comment>
    <comment ref="E5315" authorId="0" shapeId="0" xr:uid="{CD30FAEA-BDFF-42DB-8FF0-4D30C0DCC6A2}">
      <text>
        <r>
          <rPr>
            <sz val="10"/>
            <rFont val="Arial"/>
            <family val="2"/>
          </rPr>
          <t>Duplicate Mobile Number also found in rows: [5351, 5509, 5620, 5821, 5946]</t>
        </r>
      </text>
    </comment>
    <comment ref="E5316" authorId="0" shapeId="0" xr:uid="{955A4E39-A26D-4873-B23F-A6D7F3847653}">
      <text>
        <r>
          <rPr>
            <sz val="10"/>
            <rFont val="Arial"/>
            <family val="2"/>
          </rPr>
          <t>Duplicate Mobile Number also found in rows: [5313, 5561, 5816]</t>
        </r>
      </text>
    </comment>
    <comment ref="E5317" authorId="0" shapeId="0" xr:uid="{BC78F46B-DA9C-4C16-BED1-EC5B4D53A126}">
      <text>
        <r>
          <rPr>
            <sz val="10"/>
            <rFont val="Arial"/>
            <family val="2"/>
          </rPr>
          <t>Duplicate Mobile Number also found in rows: [5334]</t>
        </r>
      </text>
    </comment>
    <comment ref="E5318" authorId="0" shapeId="0" xr:uid="{E16B663E-CC61-42BF-91BF-3C444B1F2C99}">
      <text>
        <r>
          <rPr>
            <sz val="10"/>
            <rFont val="Arial"/>
            <family val="2"/>
          </rPr>
          <t>Duplicate Mobile Number also found in rows: [4813, 4854, 4868, 4998, 5103, 5255]</t>
        </r>
      </text>
    </comment>
    <comment ref="A5319" authorId="0" shapeId="0" xr:uid="{ED5B3630-3385-498A-89F4-1D3E18396891}">
      <text>
        <r>
          <rPr>
            <sz val="10"/>
            <rFont val="Arial"/>
            <family val="2"/>
          </rPr>
          <t>Mobile/Email matches a DIFFERENT name in LMS/Main file: 'Shruti Mohanty'. Kept original name -- please verify manually (may be a shared/parent number).</t>
        </r>
      </text>
    </comment>
    <comment ref="E5319" authorId="0" shapeId="0" xr:uid="{C43B6589-9CA2-4DDF-AEB3-EF8EFA728E61}">
      <text>
        <r>
          <rPr>
            <sz val="10"/>
            <rFont val="Arial"/>
            <family val="2"/>
          </rPr>
          <t>Duplicate Mobile Number also found in rows: [4716, 4897, 5200, 5642]</t>
        </r>
      </text>
    </comment>
    <comment ref="E5320" authorId="0" shapeId="0" xr:uid="{69A2B143-C90D-495A-98AF-6FE318B393BD}">
      <text>
        <r>
          <rPr>
            <sz val="10"/>
            <rFont val="Arial"/>
            <family val="2"/>
          </rPr>
          <t>Duplicate Mobile Number also found in rows: [5332]</t>
        </r>
      </text>
    </comment>
    <comment ref="E5322" authorId="0" shapeId="0" xr:uid="{C8D3768A-DCF1-4CF7-B020-317D2DBE6EBC}">
      <text>
        <r>
          <rPr>
            <sz val="10"/>
            <rFont val="Arial"/>
            <family val="2"/>
          </rPr>
          <t>Duplicate Mobile Number also found in rows: [5355, 5487, 5602, 5711, 5856, 6033]</t>
        </r>
      </text>
    </comment>
    <comment ref="E5323" authorId="0" shapeId="0" xr:uid="{2932787F-867B-479B-B8B9-FB16168F845D}">
      <text>
        <r>
          <rPr>
            <sz val="10"/>
            <rFont val="Arial"/>
            <family val="2"/>
          </rPr>
          <t>Duplicate Mobile Number also found in rows: [5209, 5347, 5446, 5630]</t>
        </r>
      </text>
    </comment>
    <comment ref="E5324" authorId="0" shapeId="0" xr:uid="{C2306C39-8A52-4C31-A880-C79555E16465}">
      <text>
        <r>
          <rPr>
            <sz val="10"/>
            <rFont val="Arial"/>
            <family val="2"/>
          </rPr>
          <t>Duplicate Mobile Number also found in rows: [5328]</t>
        </r>
      </text>
    </comment>
    <comment ref="E5325" authorId="0" shapeId="0" xr:uid="{29A26978-C539-4086-AABD-E54A06C1F20B}">
      <text>
        <r>
          <rPr>
            <sz val="10"/>
            <rFont val="Arial"/>
            <family val="2"/>
          </rPr>
          <t>Duplicate Mobile Number also found in rows: [5349]</t>
        </r>
      </text>
    </comment>
    <comment ref="E5326" authorId="0" shapeId="0" xr:uid="{691B0DA8-D102-4C72-AEDE-37D7960C954A}">
      <text>
        <r>
          <rPr>
            <sz val="10"/>
            <rFont val="Arial"/>
            <family val="2"/>
          </rPr>
          <t>Duplicate Mobile Number also found in rows: [5325]</t>
        </r>
      </text>
    </comment>
    <comment ref="E5327" authorId="0" shapeId="0" xr:uid="{92B95CAE-9E7B-402C-A370-F9954AC3B390}">
      <text>
        <r>
          <rPr>
            <sz val="10"/>
            <rFont val="Arial"/>
            <family val="2"/>
          </rPr>
          <t>Duplicate Mobile Number also found in rows: [4913, 4963, 5222, 5851]</t>
        </r>
      </text>
    </comment>
    <comment ref="E5328" authorId="0" shapeId="0" xr:uid="{50C06F7D-F358-4434-8F84-B96A5C726CB5}">
      <text>
        <r>
          <rPr>
            <sz val="10"/>
            <rFont val="Arial"/>
            <family val="2"/>
          </rPr>
          <t>Duplicate Mobile Number also found in rows: [5180, 5197, 5239, 5315, 5484, 5545]</t>
        </r>
      </text>
    </comment>
    <comment ref="E5329" authorId="0" shapeId="0" xr:uid="{84F351E2-C96E-436D-B5BB-CF731F2CEF5B}">
      <text>
        <r>
          <rPr>
            <sz val="10"/>
            <rFont val="Arial"/>
            <family val="2"/>
          </rPr>
          <t>Duplicate Mobile Number also found in rows: [5099, 5120, 5126, 5223]</t>
        </r>
      </text>
    </comment>
    <comment ref="A5330" authorId="0" shapeId="0" xr:uid="{02105688-F018-4737-A151-770D9874B4E7}">
      <text>
        <r>
          <rPr>
            <sz val="10"/>
            <rFont val="Arial"/>
            <family val="2"/>
          </rPr>
          <t>Mobile/Email matches a DIFFERENT name in LMS/Main file: 'Sthiti Suman Nayak'. Kept original name -- please verify manually (may be a shared/parent number).</t>
        </r>
      </text>
    </comment>
    <comment ref="E5330" authorId="0" shapeId="0" xr:uid="{6DCF13D8-FA1A-487B-AECD-3D82E9B75F74}">
      <text>
        <r>
          <rPr>
            <sz val="10"/>
            <rFont val="Arial"/>
            <family val="2"/>
          </rPr>
          <t>Duplicate Mobile Number also found in rows: [5320, 5492, 5604, 5707]</t>
        </r>
      </text>
    </comment>
    <comment ref="A5331" authorId="0" shapeId="0" xr:uid="{93647282-5E42-407D-AE5F-1E5E857DB5BF}">
      <text>
        <r>
          <rPr>
            <sz val="10"/>
            <rFont val="Arial"/>
            <family val="2"/>
          </rPr>
          <t>Mobile/Email matches a DIFFERENT name in LMS/Main file: 'Gyana Parida'. Kept original name -- please verify manually (may be a shared/parent number).</t>
        </r>
      </text>
    </comment>
    <comment ref="E5331" authorId="0" shapeId="0" xr:uid="{563DE2F5-A3A3-4694-B119-E28845E76803}">
      <text>
        <r>
          <rPr>
            <sz val="10"/>
            <rFont val="Arial"/>
            <family val="2"/>
          </rPr>
          <t>Duplicate Mobile Number also found in rows: [5203, 5238, 5507]</t>
        </r>
      </text>
    </comment>
    <comment ref="E5332" authorId="0" shapeId="0" xr:uid="{75C9A287-1F7C-4DB3-B83D-A20E0782F688}">
      <text>
        <r>
          <rPr>
            <sz val="10"/>
            <rFont val="Arial"/>
            <family val="2"/>
          </rPr>
          <t>Duplicate Mobile Number also found in rows: [5321]</t>
        </r>
      </text>
    </comment>
    <comment ref="E5333" authorId="0" shapeId="0" xr:uid="{B53EA7E4-6E64-4F4C-83EC-88D98CFE8D42}">
      <text>
        <r>
          <rPr>
            <sz val="10"/>
            <rFont val="Arial"/>
            <family val="2"/>
          </rPr>
          <t>Duplicate Mobile Number also found in rows: [4973, 4992, 5130, 5232, 5251, 5912]</t>
        </r>
      </text>
    </comment>
    <comment ref="E5334" authorId="0" shapeId="0" xr:uid="{4FECAC10-1B7D-4E05-9B44-342E23D35238}">
      <text>
        <r>
          <rPr>
            <sz val="10"/>
            <rFont val="Arial"/>
            <family val="2"/>
          </rPr>
          <t>Duplicate Mobile Number also found in rows: [5322, 5512, 5611, 5706]</t>
        </r>
      </text>
    </comment>
    <comment ref="A5335" authorId="0" shapeId="0" xr:uid="{BF712A0E-1AB9-49F4-8675-BD676B1E056A}">
      <text>
        <r>
          <rPr>
            <sz val="10"/>
            <rFont val="Arial"/>
            <family val="2"/>
          </rPr>
          <t>Mobile/Email matches a DIFFERENT name in LMS/Main file: 'Inteshar Khan'. Kept original name -- please verify manually (may be a shared/parent number).</t>
        </r>
      </text>
    </comment>
    <comment ref="E5335" authorId="0" shapeId="0" xr:uid="{07CA9D7F-D3DF-4A57-8B3F-7299549095C3}">
      <text>
        <r>
          <rPr>
            <sz val="10"/>
            <rFont val="Arial"/>
            <family val="2"/>
          </rPr>
          <t>Duplicate Mobile Number also found in rows: [5181, 5237, 5462]</t>
        </r>
      </text>
    </comment>
    <comment ref="E5336" authorId="0" shapeId="0" xr:uid="{A494C671-E5B2-4EAD-9C88-3BDAB20B0A8D}">
      <text>
        <r>
          <rPr>
            <sz val="10"/>
            <rFont val="Arial"/>
            <family val="2"/>
          </rPr>
          <t>Duplicate Mobile Number also found in rows: [5376]</t>
        </r>
      </text>
    </comment>
    <comment ref="A5337" authorId="0" shapeId="0" xr:uid="{BCCF814F-BF58-4F19-A794-D723D87BE8AD}">
      <text>
        <r>
          <rPr>
            <sz val="10"/>
            <rFont val="Arial"/>
            <family val="2"/>
          </rPr>
          <t>Mobile/Email matches a DIFFERENT name in LMS/Main file: 'Prachi Pandav'. Kept original name -- please verify manually (may be a shared/parent number).</t>
        </r>
      </text>
    </comment>
    <comment ref="E5337" authorId="0" shapeId="0" xr:uid="{1E256761-843B-4D8C-BC8E-9B76362EDE7D}">
      <text>
        <r>
          <rPr>
            <sz val="10"/>
            <rFont val="Arial"/>
            <family val="2"/>
          </rPr>
          <t>Duplicate Mobile Number also found in rows: [5319, 5396, 5613, 5944]</t>
        </r>
      </text>
    </comment>
    <comment ref="E5338" authorId="0" shapeId="0" xr:uid="{437DD824-B672-440D-BFF1-6666B67676C0}">
      <text>
        <r>
          <rPr>
            <sz val="10"/>
            <rFont val="Arial"/>
            <family val="2"/>
          </rPr>
          <t>Duplicate Mobile Number also found in rows: [5258, 5311]</t>
        </r>
      </text>
    </comment>
    <comment ref="E5339" authorId="0" shapeId="0" xr:uid="{F746556F-EB4A-428E-AF16-55A400794E06}">
      <text>
        <r>
          <rPr>
            <sz val="10"/>
            <rFont val="Arial"/>
            <family val="2"/>
          </rPr>
          <t>Duplicate Mobile Number also found in rows: [5209, 5331, 5446, 5630]</t>
        </r>
      </text>
    </comment>
    <comment ref="E5340" authorId="0" shapeId="0" xr:uid="{7A774287-53D0-4119-A957-F6EC33AEBD9A}">
      <text>
        <r>
          <rPr>
            <sz val="10"/>
            <rFont val="Arial"/>
            <family val="2"/>
          </rPr>
          <t>Duplicate Mobile Number also found in rows: [4553, 4650, 4718, 4835, 4847, 4994, 5188, 5360]</t>
        </r>
      </text>
    </comment>
    <comment ref="E5341" authorId="0" shapeId="0" xr:uid="{45688404-1DE5-4ADF-973F-BC9E89A6072A}">
      <text>
        <r>
          <rPr>
            <sz val="10"/>
            <rFont val="Arial"/>
            <family val="2"/>
          </rPr>
          <t>Duplicate Mobile Number also found in rows: [5333]</t>
        </r>
      </text>
    </comment>
    <comment ref="E5342" authorId="0" shapeId="0" xr:uid="{7337B947-727A-4502-B4B0-8EB688374D03}">
      <text>
        <r>
          <rPr>
            <sz val="10"/>
            <rFont val="Arial"/>
            <family val="2"/>
          </rPr>
          <t>Duplicate Mobile Number also found in rows: [4374, 4535, 4678, 4870, 5125]</t>
        </r>
      </text>
    </comment>
    <comment ref="E5343" authorId="0" shapeId="0" xr:uid="{15298F93-41E6-4088-809D-6038C1A66940}">
      <text>
        <r>
          <rPr>
            <sz val="10"/>
            <rFont val="Arial"/>
            <family val="2"/>
          </rPr>
          <t>Duplicate Mobile Number also found in rows: [5323, 5509, 5620, 5821, 5946]</t>
        </r>
      </text>
    </comment>
    <comment ref="E5344" authorId="0" shapeId="0" xr:uid="{5C8ABC3C-5398-4A03-B133-56E20B3BDC93}">
      <text>
        <r>
          <rPr>
            <sz val="10"/>
            <rFont val="Arial"/>
            <family val="2"/>
          </rPr>
          <t>Duplicate Mobile Number also found in rows: [5019, 5075, 5225]</t>
        </r>
      </text>
    </comment>
    <comment ref="E5345" authorId="0" shapeId="0" xr:uid="{AFEE81BD-24CB-482A-AD1C-AEA353FC333B}">
      <text>
        <r>
          <rPr>
            <sz val="10"/>
            <rFont val="Arial"/>
            <family val="2"/>
          </rPr>
          <t>Duplicate Mobile Number also found in rows: [5100, 5129, 5247, 5515, 5712, 5877]</t>
        </r>
      </text>
    </comment>
    <comment ref="E5346" authorId="0" shapeId="0" xr:uid="{7AA0B72D-5409-4FE1-8FA8-BF8EFDFB8A8C}">
      <text>
        <r>
          <rPr>
            <sz val="10"/>
            <rFont val="Arial"/>
            <family val="2"/>
          </rPr>
          <t>Duplicate Mobile Number also found in rows: [4525, 4651, 5295, 5306]</t>
        </r>
      </text>
    </comment>
    <comment ref="E5347" authorId="0" shapeId="0" xr:uid="{BEBCA781-98CD-4989-A230-A60F1CA7F145}">
      <text>
        <r>
          <rPr>
            <sz val="10"/>
            <rFont val="Arial"/>
            <family val="2"/>
          </rPr>
          <t>Duplicate Mobile Number also found in rows: [5330, 5487, 5602, 5711, 5856, 6033]</t>
        </r>
      </text>
    </comment>
    <comment ref="E5348" authorId="0" shapeId="0" xr:uid="{4AC42B93-BF3A-4512-9FBF-7D0272994993}">
      <text>
        <r>
          <rPr>
            <sz val="10"/>
            <rFont val="Arial"/>
            <family val="2"/>
          </rPr>
          <t>Duplicate Mobile Number also found in rows: [5211, 5227, 5544, 5696, 5819, 6012]</t>
        </r>
      </text>
    </comment>
    <comment ref="E5349" authorId="0" shapeId="0" xr:uid="{BA878DDA-6634-412D-82DF-3470FD7738DC}">
      <text>
        <r>
          <rPr>
            <sz val="10"/>
            <rFont val="Arial"/>
            <family val="2"/>
          </rPr>
          <t>Duplicate Mobile Number also found in rows: [3291, 3372, 3385, 3455, 3688, 3809, 5522]</t>
        </r>
      </text>
    </comment>
    <comment ref="A5350" authorId="0" shapeId="0" xr:uid="{8E144563-9B01-44CB-9AF9-27C8E4592BF2}">
      <text>
        <r>
          <rPr>
            <sz val="10"/>
            <rFont val="Arial"/>
            <family val="2"/>
          </rPr>
          <t>Mobile/Email matches a DIFFERENT name in LMS/Main file: 'Jyoti Mangaraj'. Kept original name -- please verify manually (may be a shared/parent number).</t>
        </r>
      </text>
    </comment>
    <comment ref="E5350" authorId="0" shapeId="0" xr:uid="{82981BD0-1E3B-497C-B076-E202D67CD68B}">
      <text>
        <r>
          <rPr>
            <sz val="10"/>
            <rFont val="Arial"/>
            <family val="2"/>
          </rPr>
          <t>Duplicate Mobile Number also found in rows: [4670, 4732, 4736, 5184, 5359, 5390]</t>
        </r>
      </text>
    </comment>
    <comment ref="A5351" authorId="0" shapeId="0" xr:uid="{9D1F8A35-83A8-45DC-9D22-518CCE3AE7CE}">
      <text>
        <r>
          <rPr>
            <sz val="10"/>
            <rFont val="Arial"/>
            <family val="2"/>
          </rPr>
          <t>Mobile/Email matches a DIFFERENT name in LMS/Main file: 'Jyoti Mangaraj'. Kept original name -- please verify manually (may be a shared/parent number).</t>
        </r>
      </text>
    </comment>
    <comment ref="E5351" authorId="0" shapeId="0" xr:uid="{28F14065-83D8-48EF-B473-A00C67407309}">
      <text>
        <r>
          <rPr>
            <sz val="10"/>
            <rFont val="Arial"/>
            <family val="2"/>
          </rPr>
          <t>Duplicate Mobile Number also found in rows: [4670, 4732, 4736, 5184, 5358, 5390]</t>
        </r>
      </text>
    </comment>
    <comment ref="E5352" authorId="0" shapeId="0" xr:uid="{E9DE5647-DED8-476C-832A-CE23E4E3306E}">
      <text>
        <r>
          <rPr>
            <sz val="10"/>
            <rFont val="Arial"/>
            <family val="2"/>
          </rPr>
          <t>Duplicate Mobile Number also found in rows: [4553, 4650, 4718, 4835, 4847, 4994, 5188, 5348]</t>
        </r>
      </text>
    </comment>
    <comment ref="A5353" authorId="0" shapeId="0" xr:uid="{BA2CCD5C-F589-4955-8476-4234073C7144}">
      <text>
        <r>
          <rPr>
            <sz val="10"/>
            <rFont val="Arial"/>
            <family val="2"/>
          </rPr>
          <t>Mobile/Email matches a DIFFERENT name in LMS/Main file: 'Simrit Samantaray'. Kept original name -- please verify manually (may be a shared/parent number).</t>
        </r>
      </text>
    </comment>
    <comment ref="E5353" authorId="0" shapeId="0" xr:uid="{0F3DAF6F-68DA-45D1-B70C-3C7FFEC03B7C}">
      <text>
        <r>
          <rPr>
            <sz val="10"/>
            <rFont val="Arial"/>
            <family val="2"/>
          </rPr>
          <t>Duplicate Mobile Number also found in rows: [5084, 5113, 5246, 5517, 5684]</t>
        </r>
      </text>
    </comment>
    <comment ref="A5354" authorId="0" shapeId="0" xr:uid="{F32F8A13-5972-4994-95BA-4D99C8D6F45E}">
      <text>
        <r>
          <rPr>
            <sz val="10"/>
            <rFont val="Arial"/>
            <family val="2"/>
          </rPr>
          <t>Mobile/Email matches a DIFFERENT name in LMS/Main file: 'Biswajit Dehury'. Kept original name -- please verify manually (may be a shared/parent number).</t>
        </r>
      </text>
    </comment>
    <comment ref="E5354" authorId="0" shapeId="0" xr:uid="{A4C61515-E2E9-4614-8A09-128B1F1601E2}">
      <text>
        <r>
          <rPr>
            <sz val="10"/>
            <rFont val="Arial"/>
            <family val="2"/>
          </rPr>
          <t>Duplicate Mobile Number also found in rows: [4886, 4933, 5010, 5138, 5253, 5513, 5627]</t>
        </r>
      </text>
    </comment>
    <comment ref="A5355" authorId="0" shapeId="0" xr:uid="{75C38B18-4F10-460F-AD52-BCC58801CA79}">
      <text>
        <r>
          <rPr>
            <sz val="10"/>
            <rFont val="Arial"/>
            <family val="2"/>
          </rPr>
          <t>Mobile/Email matches a DIFFERENT name in LMS/Main file: 'Nithin Kumar Shetty'. Kept original name -- please verify manually (may be a shared/parent number).</t>
        </r>
      </text>
    </comment>
    <comment ref="E5355" authorId="0" shapeId="0" xr:uid="{EECE03CD-FE6B-4B3F-B162-824F12DA4ED3}">
      <text>
        <r>
          <rPr>
            <sz val="10"/>
            <rFont val="Arial"/>
            <family val="2"/>
          </rPr>
          <t>Duplicate Mobile Number also found in rows: [5405]</t>
        </r>
      </text>
    </comment>
    <comment ref="E5356" authorId="0" shapeId="0" xr:uid="{9923E56C-0A8F-4A23-925D-2060D88B5B73}">
      <text>
        <r>
          <rPr>
            <sz val="10"/>
            <rFont val="Arial"/>
            <family val="2"/>
          </rPr>
          <t>Duplicate Mobile Number also found in rows: [4838, 4865, 4959, 5091, 5229, 5303]</t>
        </r>
      </text>
    </comment>
    <comment ref="A5357" authorId="0" shapeId="0" xr:uid="{291F0731-990C-4DE5-84FF-67296FFFB775}">
      <text>
        <r>
          <rPr>
            <sz val="10"/>
            <rFont val="Arial"/>
            <family val="2"/>
          </rPr>
          <t>Mobile/Email matches a DIFFERENT name in LMS/Main file: 'Manas Sahu'. Kept original name -- please verify manually (may be a shared/parent number).</t>
        </r>
      </text>
    </comment>
    <comment ref="E5357" authorId="0" shapeId="0" xr:uid="{E57C9271-0183-4BAB-B427-4729F01EDD7E}">
      <text>
        <r>
          <rPr>
            <sz val="10"/>
            <rFont val="Arial"/>
            <family val="2"/>
          </rPr>
          <t>Duplicate Mobile Number also found in rows: [5018, 5064, 5159, 5266]</t>
        </r>
      </text>
    </comment>
    <comment ref="E5358" authorId="0" shapeId="0" xr:uid="{8B9BA4BD-1FEC-4E40-A5D6-376F308795F4}">
      <text>
        <r>
          <rPr>
            <sz val="10"/>
            <rFont val="Arial"/>
            <family val="2"/>
          </rPr>
          <t>Duplicate Mobile Number also found in rows: [4971, 5029, 5131, 5240, 5262, 5528, 5640]</t>
        </r>
      </text>
    </comment>
    <comment ref="E5359" authorId="0" shapeId="0" xr:uid="{93FCC093-E26A-4A63-A033-E066BD3810D9}">
      <text>
        <r>
          <rPr>
            <sz val="10"/>
            <rFont val="Arial"/>
            <family val="2"/>
          </rPr>
          <t>Duplicate Mobile Number also found in rows: [5234, 5235, 5294, 5527, 5639]</t>
        </r>
      </text>
    </comment>
    <comment ref="E5360" authorId="0" shapeId="0" xr:uid="{6BE9DB90-4237-4FFE-9D9B-FA4832C46000}">
      <text>
        <r>
          <rPr>
            <sz val="10"/>
            <rFont val="Arial"/>
            <family val="2"/>
          </rPr>
          <t>Duplicate Mobile Number also found in rows: [4327, 4449, 4540, 4649, 4682, 4731, 4851]</t>
        </r>
      </text>
    </comment>
    <comment ref="A5361" authorId="0" shapeId="0" xr:uid="{2078590C-E65E-4B3A-9EBF-C468BEF1A8AD}">
      <text>
        <r>
          <rPr>
            <sz val="10"/>
            <rFont val="Arial"/>
            <family val="2"/>
          </rPr>
          <t>Mobile/Email matches a DIFFERENT name in LMS/Main file: 'Narasimha Avadhanam'. Kept original name -- please verify manually (may be a shared/parent number).</t>
        </r>
      </text>
    </comment>
    <comment ref="E5361" authorId="0" shapeId="0" xr:uid="{BF21E74B-30D5-4BCE-A009-96934A1CD367}">
      <text>
        <r>
          <rPr>
            <sz val="10"/>
            <rFont val="Arial"/>
            <family val="2"/>
          </rPr>
          <t>Duplicate Mobile Number also found in rows: [5146, 5162, 5263, 5392, 5521, 5635]</t>
        </r>
      </text>
    </comment>
    <comment ref="E5362" authorId="0" shapeId="0" xr:uid="{88745039-74B7-48DA-A382-B204B5FE1C06}">
      <text>
        <r>
          <rPr>
            <sz val="10"/>
            <rFont val="Arial"/>
            <family val="2"/>
          </rPr>
          <t>Duplicate Mobile Number also found in rows: [3681, 3870, 4662, 5082]</t>
        </r>
      </text>
    </comment>
    <comment ref="A5363" authorId="0" shapeId="0" xr:uid="{11D83284-A62D-4233-A7F9-F1044C4FD683}">
      <text>
        <r>
          <rPr>
            <sz val="10"/>
            <rFont val="Arial"/>
            <family val="2"/>
          </rPr>
          <t>Mobile/Email matches a DIFFERENT name in LMS/Main file: 'Sambit Nanda'. Kept original name -- please verify manually (may be a shared/parent number).</t>
        </r>
      </text>
    </comment>
    <comment ref="E5363" authorId="0" shapeId="0" xr:uid="{179852BC-7FA9-42F0-926C-684BD22AE4C4}">
      <text>
        <r>
          <rPr>
            <sz val="10"/>
            <rFont val="Arial"/>
            <family val="2"/>
          </rPr>
          <t>Duplicate Mobile Number also found in rows: [4609, 4767, 4970, 5193, 5600, 5695]</t>
        </r>
      </text>
    </comment>
    <comment ref="E5364" authorId="0" shapeId="0" xr:uid="{02665B41-714E-4222-B4EC-60C9734DC15A}">
      <text>
        <r>
          <rPr>
            <sz val="10"/>
            <rFont val="Arial"/>
            <family val="2"/>
          </rPr>
          <t>Duplicate Mobile Number also found in rows: [5207, 5215, 5310, 5514]</t>
        </r>
      </text>
    </comment>
    <comment ref="E5366" authorId="0" shapeId="0" xr:uid="{0736C807-FA3D-4F47-8AEE-1299F6AB0F49}">
      <text>
        <r>
          <rPr>
            <sz val="10"/>
            <rFont val="Arial"/>
            <family val="2"/>
          </rPr>
          <t>Duplicate Mobile Number also found in rows: [5394, 5573, 5701]</t>
        </r>
      </text>
    </comment>
    <comment ref="E5367" authorId="0" shapeId="0" xr:uid="{50F62DA7-8828-444D-9F2D-EB06CBF4D422}">
      <text>
        <r>
          <rPr>
            <sz val="10"/>
            <rFont val="Arial"/>
            <family val="2"/>
          </rPr>
          <t>Duplicate Mobile Number also found in rows: [5384]</t>
        </r>
      </text>
    </comment>
    <comment ref="E5368" authorId="0" shapeId="0" xr:uid="{DEDFD93F-9585-4E8A-8343-6C7D12361DC6}">
      <text>
        <r>
          <rPr>
            <sz val="10"/>
            <rFont val="Arial"/>
            <family val="2"/>
          </rPr>
          <t>Duplicate Mobile Number also found in rows: [5344]</t>
        </r>
      </text>
    </comment>
    <comment ref="A5369" authorId="0" shapeId="0" xr:uid="{A68C643C-523D-4F97-A4D7-C2EB9C0A8C5B}">
      <text>
        <r>
          <rPr>
            <sz val="10"/>
            <rFont val="Arial"/>
            <family val="2"/>
          </rPr>
          <t>Mobile/Email matches a DIFFERENT name in LMS/Main file: 'Pramod Kumar Vishwakarma'. Kept original name -- please verify manually (may be a shared/parent number).</t>
        </r>
      </text>
    </comment>
    <comment ref="E5369" authorId="0" shapeId="0" xr:uid="{079544E4-E359-4176-9424-BCEDCE946556}">
      <text>
        <r>
          <rPr>
            <sz val="10"/>
            <rFont val="Arial"/>
            <family val="2"/>
          </rPr>
          <t>Duplicate Mobile Number also found in rows: [5397]</t>
        </r>
      </text>
    </comment>
    <comment ref="E5370" authorId="0" shapeId="0" xr:uid="{024B5CAB-1C7F-49DB-BA74-6A33D60F3B88}">
      <text>
        <r>
          <rPr>
            <sz val="10"/>
            <rFont val="Arial"/>
            <family val="2"/>
          </rPr>
          <t>Duplicate Mobile Number also found in rows: [5436, 5539, 5546, 5852, 6065]</t>
        </r>
      </text>
    </comment>
    <comment ref="E5371" authorId="0" shapeId="0" xr:uid="{8D13E5A2-5B58-40A4-8BEB-C2D804A543EC}">
      <text>
        <r>
          <rPr>
            <sz val="10"/>
            <rFont val="Arial"/>
            <family val="2"/>
          </rPr>
          <t>Duplicate Mobile Number also found in rows: [5385]</t>
        </r>
      </text>
    </comment>
    <comment ref="E5373" authorId="0" shapeId="0" xr:uid="{066F8AC3-4A09-4DA8-8737-94AD19A7BE05}">
      <text>
        <r>
          <rPr>
            <sz val="10"/>
            <rFont val="Arial"/>
            <family val="2"/>
          </rPr>
          <t>Duplicate Mobile Number also found in rows: [5445, 5519, 5562, 5625, 5759]</t>
        </r>
      </text>
    </comment>
    <comment ref="E5374" authorId="0" shapeId="0" xr:uid="{97206513-709D-45CE-A647-5814364D88CC}">
      <text>
        <r>
          <rPr>
            <sz val="10"/>
            <rFont val="Arial"/>
            <family val="2"/>
          </rPr>
          <t>Duplicate Mobile Number also found in rows: [5404, 5542, 5674, 5950]</t>
        </r>
      </text>
    </comment>
    <comment ref="E5375" authorId="0" shapeId="0" xr:uid="{B1D0341A-864C-4423-ADF8-D02315BBDCA2}">
      <text>
        <r>
          <rPr>
            <sz val="10"/>
            <rFont val="Arial"/>
            <family val="2"/>
          </rPr>
          <t>Duplicate Mobile Number also found in rows: [5444, 5516, 5675, 5841]</t>
        </r>
      </text>
    </comment>
    <comment ref="E5376" authorId="0" shapeId="0" xr:uid="{44496FD7-3CC8-478A-BABB-2DC38534BAEE}">
      <text>
        <r>
          <rPr>
            <sz val="10"/>
            <rFont val="Arial"/>
            <family val="2"/>
          </rPr>
          <t>Duplicate Mobile Number also found in rows: [5375]</t>
        </r>
      </text>
    </comment>
    <comment ref="E5377" authorId="0" shapeId="0" xr:uid="{D54952A5-A992-4AEE-BBB1-DF1D21AADC8F}">
      <text>
        <r>
          <rPr>
            <sz val="10"/>
            <rFont val="Arial"/>
            <family val="2"/>
          </rPr>
          <t>Duplicate Mobile Number also found in rows: [5379]</t>
        </r>
      </text>
    </comment>
    <comment ref="A5378" authorId="0" shapeId="0" xr:uid="{71A7AC6B-DD86-4F58-8A75-187413377D20}">
      <text>
        <r>
          <rPr>
            <sz val="10"/>
            <rFont val="Arial"/>
            <family val="2"/>
          </rPr>
          <t>Mobile/Email matches a DIFFERENT name in LMS/Main file: 'Amit Das'. Kept original name -- please verify manually (may be a shared/parent number).</t>
        </r>
      </text>
    </comment>
    <comment ref="E5378" authorId="0" shapeId="0" xr:uid="{A875C9B6-BB9C-448E-A98D-E985C404A17D}">
      <text>
        <r>
          <rPr>
            <sz val="10"/>
            <rFont val="Arial"/>
            <family val="2"/>
          </rPr>
          <t>Duplicate Mobile Number also found in rows: [5391, 5501, 5704, 5829]</t>
        </r>
      </text>
    </comment>
    <comment ref="A5379" authorId="0" shapeId="0" xr:uid="{5B218C01-7B9F-434E-AC8B-BF8792D48AA5}">
      <text>
        <r>
          <rPr>
            <sz val="10"/>
            <rFont val="Arial"/>
            <family val="2"/>
          </rPr>
          <t>Mobile/Email matches a DIFFERENT name in LMS/Main file: 'Chitta Swain'. Kept original name -- please verify manually (may be a shared/parent number).</t>
        </r>
      </text>
    </comment>
    <comment ref="E5379" authorId="0" shapeId="0" xr:uid="{7CA8C98B-CA8F-4728-9F99-24C8F7D6846C}">
      <text>
        <r>
          <rPr>
            <sz val="10"/>
            <rFont val="Arial"/>
            <family val="2"/>
          </rPr>
          <t>Duplicate Mobile Number also found in rows: [5502, 5616, 5842]</t>
        </r>
      </text>
    </comment>
    <comment ref="E5380" authorId="0" shapeId="0" xr:uid="{809B2DF5-A679-447C-B1E4-B5C4AFC5FE3F}">
      <text>
        <r>
          <rPr>
            <sz val="10"/>
            <rFont val="Arial"/>
            <family val="2"/>
          </rPr>
          <t>Duplicate Mobile Number also found in rows: [5498]</t>
        </r>
      </text>
    </comment>
    <comment ref="E5381" authorId="0" shapeId="0" xr:uid="{09E9B90C-8503-47F6-A5B0-2F74758FB4E3}">
      <text>
        <r>
          <rPr>
            <sz val="10"/>
            <rFont val="Arial"/>
            <family val="2"/>
          </rPr>
          <t>Duplicate Mobile Number also found in rows: [5478, 5481]</t>
        </r>
      </text>
    </comment>
    <comment ref="A5382" authorId="0" shapeId="0" xr:uid="{75ADFBFD-767B-4462-A11B-DC13B653C1D9}">
      <text>
        <r>
          <rPr>
            <sz val="10"/>
            <rFont val="Arial"/>
            <family val="2"/>
          </rPr>
          <t>Mobile/Email matches a DIFFERENT name in LMS/Main file: 'Jyoti Mangaraj'. Kept original name -- please verify manually (may be a shared/parent number).</t>
        </r>
      </text>
    </comment>
    <comment ref="E5382" authorId="0" shapeId="0" xr:uid="{954E87B0-8607-4DEC-A76D-1DCDE0903960}">
      <text>
        <r>
          <rPr>
            <sz val="10"/>
            <rFont val="Arial"/>
            <family val="2"/>
          </rPr>
          <t>Duplicate Mobile Number also found in rows: [4670, 4732, 4736, 5184, 5358, 5359]</t>
        </r>
      </text>
    </comment>
    <comment ref="A5383" authorId="0" shapeId="0" xr:uid="{08A036AC-081E-4F19-88BD-2DE7F78119F7}">
      <text>
        <r>
          <rPr>
            <sz val="10"/>
            <rFont val="Arial"/>
            <family val="2"/>
          </rPr>
          <t>Mobile/Email matches a DIFFERENT name in LMS/Main file: 'Amit Das'. Kept original name -- please verify manually (may be a shared/parent number).</t>
        </r>
      </text>
    </comment>
    <comment ref="E5383" authorId="0" shapeId="0" xr:uid="{35748821-A778-4E9E-B762-7D2D88EB34E5}">
      <text>
        <r>
          <rPr>
            <sz val="10"/>
            <rFont val="Arial"/>
            <family val="2"/>
          </rPr>
          <t>Duplicate Mobile Number also found in rows: [5386, 5501, 5704, 5829]</t>
        </r>
      </text>
    </comment>
    <comment ref="A5384" authorId="0" shapeId="0" xr:uid="{48359F26-9E17-4271-A479-765530EBEECC}">
      <text>
        <r>
          <rPr>
            <sz val="10"/>
            <rFont val="Arial"/>
            <family val="2"/>
          </rPr>
          <t>Mobile/Email matches a DIFFERENT name in LMS/Main file: 'Narasimha Avadhanam'. Kept original name -- please verify manually (may be a shared/parent number).</t>
        </r>
      </text>
    </comment>
    <comment ref="E5384" authorId="0" shapeId="0" xr:uid="{2CA74512-4035-4F2F-B47C-24CE2BF2BDD0}">
      <text>
        <r>
          <rPr>
            <sz val="10"/>
            <rFont val="Arial"/>
            <family val="2"/>
          </rPr>
          <t>Duplicate Mobile Number also found in rows: [5146, 5162, 5263, 5369, 5521, 5635]</t>
        </r>
      </text>
    </comment>
    <comment ref="E5385" authorId="0" shapeId="0" xr:uid="{FC7DA5F9-85D3-4167-B701-B907CC64B2B0}">
      <text>
        <r>
          <rPr>
            <sz val="10"/>
            <rFont val="Arial"/>
            <family val="2"/>
          </rPr>
          <t>Duplicate Mobile Number also found in rows: [5407]</t>
        </r>
      </text>
    </comment>
    <comment ref="E5386" authorId="0" shapeId="0" xr:uid="{757960D7-21BB-417D-BA94-09FA4D2822AC}">
      <text>
        <r>
          <rPr>
            <sz val="10"/>
            <rFont val="Arial"/>
            <family val="2"/>
          </rPr>
          <t>Duplicate Mobile Number also found in rows: [5374, 5573, 5701]</t>
        </r>
      </text>
    </comment>
    <comment ref="E5387" authorId="0" shapeId="0" xr:uid="{7A76F953-60F7-4CCE-A28E-9DFF315C2AA0}">
      <text>
        <r>
          <rPr>
            <sz val="10"/>
            <rFont val="Arial"/>
            <family val="2"/>
          </rPr>
          <t>Duplicate Mobile Number also found in rows: [5151, 5168, 5265, 5567, 5787]</t>
        </r>
      </text>
    </comment>
    <comment ref="A5388" authorId="0" shapeId="0" xr:uid="{5C0823A0-6914-440E-8FC4-3F79F0FD970A}">
      <text>
        <r>
          <rPr>
            <sz val="10"/>
            <rFont val="Arial"/>
            <family val="2"/>
          </rPr>
          <t>Mobile/Email matches a DIFFERENT name in LMS/Main file: 'Prachi Pandav'. Kept original name -- please verify manually (may be a shared/parent number).</t>
        </r>
      </text>
    </comment>
    <comment ref="E5388" authorId="0" shapeId="0" xr:uid="{0FE2CB65-1C60-484D-9776-14006F8F28DC}">
      <text>
        <r>
          <rPr>
            <sz val="10"/>
            <rFont val="Arial"/>
            <family val="2"/>
          </rPr>
          <t>Duplicate Mobile Number also found in rows: [5319, 5345, 5613, 5944]</t>
        </r>
      </text>
    </comment>
    <comment ref="A5389" authorId="0" shapeId="0" xr:uid="{DD146613-19B9-41D1-A53D-096AC4E5E1CB}">
      <text>
        <r>
          <rPr>
            <sz val="10"/>
            <rFont val="Arial"/>
            <family val="2"/>
          </rPr>
          <t>Mobile/Email matches a DIFFERENT name in LMS/Main file: 'Pramod Kumar Vishwakarma'. Kept original name -- please verify manually (may be a shared/parent number).</t>
        </r>
      </text>
    </comment>
    <comment ref="E5389" authorId="0" shapeId="0" xr:uid="{0A349BDD-B95F-4331-9DBF-F149E41DA348}">
      <text>
        <r>
          <rPr>
            <sz val="10"/>
            <rFont val="Arial"/>
            <family val="2"/>
          </rPr>
          <t>Duplicate Mobile Number also found in rows: [5377]</t>
        </r>
      </text>
    </comment>
    <comment ref="A5390" authorId="0" shapeId="0" xr:uid="{48DC9313-6EA4-4370-A84A-7F1691BF92E4}">
      <text>
        <r>
          <rPr>
            <sz val="10"/>
            <rFont val="Arial"/>
            <family val="2"/>
          </rPr>
          <t>Mobile/Email matches a DIFFERENT name in LMS/Main file: 'Gopinath Chennaiyan'. Kept original name -- please verify manually (may be a shared/parent number).</t>
        </r>
      </text>
    </comment>
    <comment ref="E5390" authorId="0" shapeId="0" xr:uid="{E65A5234-5716-4869-A67B-CC76BF422D75}">
      <text>
        <r>
          <rPr>
            <sz val="10"/>
            <rFont val="Arial"/>
            <family val="2"/>
          </rPr>
          <t>Duplicate Mobile Number also found in rows: [2701, 2760, 2765, 3984, 5422, 5670]</t>
        </r>
      </text>
    </comment>
    <comment ref="E5391" authorId="0" shapeId="0" xr:uid="{302101B2-8A64-4D48-B3D1-3B5FA80907D0}">
      <text>
        <r>
          <rPr>
            <sz val="10"/>
            <rFont val="Arial"/>
            <family val="2"/>
          </rPr>
          <t>Duplicate Mobile Number also found in rows: [5145, 5271]</t>
        </r>
      </text>
    </comment>
    <comment ref="E5392" authorId="0" shapeId="0" xr:uid="{B0CB9BF2-87DE-472E-AAD3-2E8EF0894DAE}">
      <text>
        <r>
          <rPr>
            <sz val="10"/>
            <rFont val="Arial"/>
            <family val="2"/>
          </rPr>
          <t>Duplicate Mobile Number also found in rows: [5281, 5299, 5560, 5672, 5809]</t>
        </r>
      </text>
    </comment>
    <comment ref="E5393" authorId="0" shapeId="0" xr:uid="{AEC742A7-51A3-434C-AA3E-80762F72C365}">
      <text>
        <r>
          <rPr>
            <sz val="10"/>
            <rFont val="Arial"/>
            <family val="2"/>
          </rPr>
          <t>Duplicate Mobile Number also found in rows: [3788, 3875, 4058, 4095, 4256, 4575, 5424]</t>
        </r>
      </text>
    </comment>
    <comment ref="E5394" authorId="0" shapeId="0" xr:uid="{F1D9598F-47CE-430B-8E73-29ABBABAADF2}">
      <text>
        <r>
          <rPr>
            <sz val="10"/>
            <rFont val="Arial"/>
            <family val="2"/>
          </rPr>
          <t>Duplicate Mobile Number also found in rows: [665, 5408]</t>
        </r>
      </text>
    </comment>
    <comment ref="E5395" authorId="0" shapeId="0" xr:uid="{38BA3CAF-AF6A-46C6-989C-3C37DAF2469A}">
      <text>
        <r>
          <rPr>
            <sz val="10"/>
            <rFont val="Arial"/>
            <family val="2"/>
          </rPr>
          <t>Duplicate Mobile Number also found in rows: [4224, 4271, 4377, 4520]</t>
        </r>
      </text>
    </comment>
    <comment ref="E5396" authorId="0" shapeId="0" xr:uid="{7F254ECE-69AF-4E5E-8330-4A0E7471D3AB}">
      <text>
        <r>
          <rPr>
            <sz val="10"/>
            <rFont val="Arial"/>
            <family val="2"/>
          </rPr>
          <t>Duplicate Mobile Number also found in rows: [5382, 5542, 5674, 5950]</t>
        </r>
      </text>
    </comment>
    <comment ref="A5397" authorId="0" shapeId="0" xr:uid="{408F7056-D0E3-42F8-B855-33C9B3A66886}">
      <text>
        <r>
          <rPr>
            <sz val="10"/>
            <rFont val="Arial"/>
            <family val="2"/>
          </rPr>
          <t>Mobile/Email matches a DIFFERENT name in LMS/Main file: 'Nithin Kumar Shetty'. Kept original name -- please verify manually (may be a shared/parent number).</t>
        </r>
      </text>
    </comment>
    <comment ref="E5397" authorId="0" shapeId="0" xr:uid="{3FCDE71C-624A-4621-89F6-86AF27A2DED9}">
      <text>
        <r>
          <rPr>
            <sz val="10"/>
            <rFont val="Arial"/>
            <family val="2"/>
          </rPr>
          <t>Duplicate Mobile Number also found in rows: [5363]</t>
        </r>
      </text>
    </comment>
    <comment ref="E5398" authorId="0" shapeId="0" xr:uid="{D77C2C18-C929-4F69-BF4B-9A7A595FD058}">
      <text>
        <r>
          <rPr>
            <sz val="10"/>
            <rFont val="Arial"/>
            <family val="2"/>
          </rPr>
          <t>Duplicate Mobile Number also found in rows: [292, 464, 719, 5497, 5742, 5858]</t>
        </r>
      </text>
    </comment>
    <comment ref="E5399" authorId="0" shapeId="0" xr:uid="{ADB00AA8-73AB-4C5A-B254-2E75859DFB6A}">
      <text>
        <r>
          <rPr>
            <sz val="10"/>
            <rFont val="Arial"/>
            <family val="2"/>
          </rPr>
          <t>Duplicate Mobile Number also found in rows: [5393]</t>
        </r>
      </text>
    </comment>
    <comment ref="E5400" authorId="0" shapeId="0" xr:uid="{04F66306-58C8-49D5-AEF4-2A97B188CE25}">
      <text>
        <r>
          <rPr>
            <sz val="10"/>
            <rFont val="Arial"/>
            <family val="2"/>
          </rPr>
          <t>Duplicate Mobile Number also found in rows: [665, 5402]</t>
        </r>
      </text>
    </comment>
    <comment ref="E5401" authorId="0" shapeId="0" xr:uid="{0894BBEA-B68F-4592-89DE-A9B69F963077}">
      <text>
        <r>
          <rPr>
            <sz val="10"/>
            <rFont val="Arial"/>
            <family val="2"/>
          </rPr>
          <t>Duplicate Mobile Number also found in rows: [5491]</t>
        </r>
      </text>
    </comment>
    <comment ref="A5402" authorId="0" shapeId="0" xr:uid="{F528B6CB-7477-4C40-926E-D71A389F29AC}">
      <text>
        <r>
          <rPr>
            <sz val="10"/>
            <rFont val="Arial"/>
            <family val="2"/>
          </rPr>
          <t>Mobile/Email matches a DIFFERENT name in LMS/Main file: 'Kunal Selote'. Kept original name -- please verify manually (may be a shared/parent number).</t>
        </r>
      </text>
    </comment>
    <comment ref="E5402" authorId="0" shapeId="0" xr:uid="{5E11AA69-08C6-462E-9140-1F0C6E5E8393}">
      <text>
        <r>
          <rPr>
            <sz val="10"/>
            <rFont val="Arial"/>
            <family val="2"/>
          </rPr>
          <t>Duplicate Mobile Number also found in rows: [5505]</t>
        </r>
      </text>
    </comment>
    <comment ref="A5403" authorId="0" shapeId="0" xr:uid="{4FB734C0-5585-4D6B-A5AA-4FBBE88B869B}">
      <text>
        <r>
          <rPr>
            <sz val="10"/>
            <rFont val="Arial"/>
            <family val="2"/>
          </rPr>
          <t>Mobile/Email matches a DIFFERENT name in LMS/Main file: 'Rajender Nagpal'. Kept original name -- please verify manually (may be a shared/parent number).</t>
        </r>
      </text>
    </comment>
    <comment ref="E5403" authorId="0" shapeId="0" xr:uid="{EBCFA43A-6AF8-4D8C-8877-3EC79A65087C}">
      <text>
        <r>
          <rPr>
            <sz val="10"/>
            <rFont val="Arial"/>
            <family val="2"/>
          </rPr>
          <t>Duplicate Mobile Number also found in rows: [5412, 5543]</t>
        </r>
      </text>
    </comment>
    <comment ref="E5404" authorId="0" shapeId="0" xr:uid="{95EBB342-C0C9-4E1D-B86F-21DF016929A7}">
      <text>
        <r>
          <rPr>
            <sz val="10"/>
            <rFont val="Arial"/>
            <family val="2"/>
          </rPr>
          <t>Duplicate Mobile Number also found in rows: [5411, 5543]</t>
        </r>
      </text>
    </comment>
    <comment ref="E5405" authorId="0" shapeId="0" xr:uid="{0A174C2E-C0BE-4682-930A-D237E37913AA}">
      <text>
        <r>
          <rPr>
            <sz val="10"/>
            <rFont val="Arial"/>
            <family val="2"/>
          </rPr>
          <t>Duplicate Mobile Number also found in rows: [5601]</t>
        </r>
      </text>
    </comment>
    <comment ref="A5406" authorId="0" shapeId="0" xr:uid="{255C65BC-834F-452E-8264-70944E32EAAF}">
      <text>
        <r>
          <rPr>
            <sz val="10"/>
            <rFont val="Arial"/>
            <family val="2"/>
          </rPr>
          <t>Mobile/Email matches a DIFFERENT name in LMS/Main file: 'Sashank Das'. Kept original name -- please verify manually (may be a shared/parent number).</t>
        </r>
      </text>
    </comment>
    <comment ref="E5407" authorId="0" shapeId="0" xr:uid="{7B9B466E-E498-4165-816D-AC13380D1A2A}">
      <text>
        <r>
          <rPr>
            <sz val="10"/>
            <rFont val="Arial"/>
            <family val="2"/>
          </rPr>
          <t>Duplicate Mobile Number also found in rows: [5490]</t>
        </r>
      </text>
    </comment>
    <comment ref="E5408" authorId="0" shapeId="0" xr:uid="{09BEBEE4-33CA-4EF9-9F1D-39F962E0AA0C}">
      <text>
        <r>
          <rPr>
            <sz val="10"/>
            <rFont val="Arial"/>
            <family val="2"/>
          </rPr>
          <t>Duplicate Mobile Number also found in rows: [5536, 5634, 5789]</t>
        </r>
      </text>
    </comment>
    <comment ref="A5410" authorId="0" shapeId="0" xr:uid="{DE7D2271-B986-4078-9B02-1A4AF0B8252A}">
      <text>
        <r>
          <rPr>
            <sz val="10"/>
            <rFont val="Arial"/>
            <family val="2"/>
          </rPr>
          <t>Mobile/Email matches a DIFFERENT name in LMS/Main file: 'Dharmabrata Pattanayak'. Kept original name -- please verify manually (may be a shared/parent number).</t>
        </r>
      </text>
    </comment>
    <comment ref="E5410" authorId="0" shapeId="0" xr:uid="{A28FB7A0-8C44-4AFB-9C66-0F68FBAFE1F9}">
      <text>
        <r>
          <rPr>
            <sz val="10"/>
            <rFont val="Arial"/>
            <family val="2"/>
          </rPr>
          <t>Duplicate Mobile Number also found in rows: [5503]</t>
        </r>
      </text>
    </comment>
    <comment ref="E5413" authorId="0" shapeId="0" xr:uid="{55131995-933A-4B5C-BAE0-DC8217739DC7}">
      <text>
        <r>
          <rPr>
            <sz val="10"/>
            <rFont val="Arial"/>
            <family val="2"/>
          </rPr>
          <t>Duplicate Mobile Number also found in rows: [5597]</t>
        </r>
      </text>
    </comment>
    <comment ref="E5414" authorId="0" shapeId="0" xr:uid="{56EC6A33-CA98-48C7-A371-B4353A2F24F2}">
      <text>
        <r>
          <rPr>
            <sz val="10"/>
            <rFont val="Arial"/>
            <family val="2"/>
          </rPr>
          <t>Duplicate Mobile Number also found in rows: [2701, 2760, 2765, 3984, 5398, 5670]</t>
        </r>
      </text>
    </comment>
    <comment ref="A5415" authorId="0" shapeId="0" xr:uid="{C2089268-EA42-45D7-9F23-08B9C0A3A693}">
      <text>
        <r>
          <rPr>
            <sz val="10"/>
            <rFont val="Arial"/>
            <family val="2"/>
          </rPr>
          <t>Mobile/Email matches a DIFFERENT name in LMS/Main file: 'Abinash Behera'. Kept original name -- please verify manually (may be a shared/parent number).</t>
        </r>
      </text>
    </comment>
    <comment ref="E5416" authorId="0" shapeId="0" xr:uid="{8B0DFDC8-F0BC-4AC0-A1DC-A0424000C5CC}">
      <text>
        <r>
          <rPr>
            <sz val="10"/>
            <rFont val="Arial"/>
            <family val="2"/>
          </rPr>
          <t>Duplicate Mobile Number also found in rows: [3788, 3875, 4058, 4095, 4256, 4575, 5401]</t>
        </r>
      </text>
    </comment>
    <comment ref="A5417" authorId="0" shapeId="0" xr:uid="{966BD229-B16D-4733-88F7-CA9C284414A7}">
      <text>
        <r>
          <rPr>
            <sz val="10"/>
            <rFont val="Arial"/>
            <family val="2"/>
          </rPr>
          <t>Mobile/Email matches a DIFFERENT name in LMS/Main file: 'K Divya'. Kept original name -- please verify manually (may be a shared/parent number).</t>
        </r>
      </text>
    </comment>
    <comment ref="E5417" authorId="0" shapeId="0" xr:uid="{DFB10DF1-68D2-4739-9D82-5E5E03B4974C}">
      <text>
        <r>
          <rPr>
            <sz val="10"/>
            <rFont val="Arial"/>
            <family val="2"/>
          </rPr>
          <t>Duplicate Mobile Number also found in rows: [809, 5504, 5790]</t>
        </r>
      </text>
    </comment>
    <comment ref="E5420" authorId="0" shapeId="0" xr:uid="{D352542E-877D-411B-AFB5-3EECDC5FCD57}">
      <text>
        <r>
          <rPr>
            <sz val="10"/>
            <rFont val="Arial"/>
            <family val="2"/>
          </rPr>
          <t>Duplicate Mobile Number also found in rows: [5523]</t>
        </r>
      </text>
    </comment>
    <comment ref="E5421" authorId="0" shapeId="0" xr:uid="{E0F6BEB8-9CF9-4AA5-BD77-71664C295CF2}">
      <text>
        <r>
          <rPr>
            <sz val="10"/>
            <rFont val="Arial"/>
            <family val="2"/>
          </rPr>
          <t>Duplicate Mobile Number also found in rows: [5041]</t>
        </r>
      </text>
    </comment>
    <comment ref="E5423" authorId="0" shapeId="0" xr:uid="{9BD020A5-77A7-479C-85D4-F9B7DBCC65AC}">
      <text>
        <r>
          <rPr>
            <sz val="10"/>
            <rFont val="Arial"/>
            <family val="2"/>
          </rPr>
          <t>Duplicate Mobile Number also found in rows: [5531]</t>
        </r>
      </text>
    </comment>
    <comment ref="E5425" authorId="0" shapeId="0" xr:uid="{14A385E6-1D04-49A4-BD22-FAF1B21C6DB1}">
      <text>
        <r>
          <rPr>
            <sz val="10"/>
            <rFont val="Arial"/>
            <family val="2"/>
          </rPr>
          <t>Duplicate Mobile Number also found in rows: [3512, 3519, 3817, 3874, 3879, 4086, 4233, 4351]</t>
        </r>
      </text>
    </comment>
    <comment ref="E5428" authorId="0" shapeId="0" xr:uid="{4D1FFB5D-F60F-4429-BAD2-1595FB2B430D}">
      <text>
        <r>
          <rPr>
            <sz val="10"/>
            <rFont val="Arial"/>
            <family val="2"/>
          </rPr>
          <t>Duplicate Mobile Number also found in rows: [5378, 5539, 5546, 5852, 6065]</t>
        </r>
      </text>
    </comment>
    <comment ref="E5429" authorId="0" shapeId="0" xr:uid="{9C2D1533-AC53-406C-BCF0-D87AF6C68288}">
      <text>
        <r>
          <rPr>
            <sz val="10"/>
            <rFont val="Arial"/>
            <family val="2"/>
          </rPr>
          <t>Duplicate Mobile Number also found in rows: [4550, 4616, 4728, 4871, 5001, 5192]</t>
        </r>
      </text>
    </comment>
    <comment ref="A5430" authorId="0" shapeId="0" xr:uid="{3E9105ED-08C5-4B67-AC5C-6790321336F3}">
      <text>
        <r>
          <rPr>
            <sz val="10"/>
            <rFont val="Arial"/>
            <family val="2"/>
          </rPr>
          <t>Mobile/Email matches a DIFFERENT name in LMS/Main file: 'Satya Das'. Kept original name -- please verify manually (may be a shared/parent number).</t>
        </r>
      </text>
    </comment>
    <comment ref="E5430" authorId="0" shapeId="0" xr:uid="{71482348-7C51-4329-A167-625938618EA3}">
      <text>
        <r>
          <rPr>
            <sz val="10"/>
            <rFont val="Arial"/>
            <family val="2"/>
          </rPr>
          <t>Duplicate Mobile Number also found in rows: [5086, 5134, 5254, 5547]</t>
        </r>
      </text>
    </comment>
    <comment ref="E5431" authorId="0" shapeId="0" xr:uid="{849A0DDF-CADF-407E-8BFE-4771D7D655C3}">
      <text>
        <r>
          <rPr>
            <sz val="10"/>
            <rFont val="Arial"/>
            <family val="2"/>
          </rPr>
          <t>Duplicate Mobile Number also found in rows: [5279, 5307, 5557, 5671, 6031]</t>
        </r>
      </text>
    </comment>
    <comment ref="E5432" authorId="0" shapeId="0" xr:uid="{B7CE2DCC-B983-4057-B8C4-510652B37890}">
      <text>
        <r>
          <rPr>
            <sz val="10"/>
            <rFont val="Arial"/>
            <family val="2"/>
          </rPr>
          <t>Duplicate Mobile Number also found in rows: [5087, 5117, 5224, 5264, 5827, 6029]</t>
        </r>
      </text>
    </comment>
    <comment ref="E5433" authorId="0" shapeId="0" xr:uid="{38D8A082-FB8B-4DBC-847A-9244413858BD}">
      <text>
        <r>
          <rPr>
            <sz val="10"/>
            <rFont val="Arial"/>
            <family val="2"/>
          </rPr>
          <t>Duplicate Mobile Number also found in rows: [4785, 4845]</t>
        </r>
      </text>
    </comment>
    <comment ref="A5434" authorId="0" shapeId="0" xr:uid="{D778B49D-D2D7-424E-9300-4F5FA7927857}">
      <text>
        <r>
          <rPr>
            <sz val="10"/>
            <rFont val="Arial"/>
            <family val="2"/>
          </rPr>
          <t>Mobile/Email matches a DIFFERENT name in LMS/Main file: 'Billa Mondal'. Kept original name -- please verify manually (may be a shared/parent number).</t>
        </r>
      </text>
    </comment>
    <comment ref="E5434" authorId="0" shapeId="0" xr:uid="{0346AFF1-12D9-4AF4-AC09-36F5CD686001}">
      <text>
        <r>
          <rPr>
            <sz val="10"/>
            <rFont val="Arial"/>
            <family val="2"/>
          </rPr>
          <t>Duplicate Mobile Number also found in rows: [5022, 5076, 5157, 5269]</t>
        </r>
      </text>
    </comment>
    <comment ref="E5435" authorId="0" shapeId="0" xr:uid="{662248F5-ABB6-45A2-B668-B88AD578FDB8}">
      <text>
        <r>
          <rPr>
            <sz val="10"/>
            <rFont val="Arial"/>
            <family val="2"/>
          </rPr>
          <t>Duplicate Mobile Number also found in rows: [4914, 4956, 5052, 5160, 5276]</t>
        </r>
      </text>
    </comment>
    <comment ref="E5436" authorId="0" shapeId="0" xr:uid="{29CBC4F0-9BDE-461A-9D4B-3821E63D7C2A}">
      <text>
        <r>
          <rPr>
            <sz val="10"/>
            <rFont val="Arial"/>
            <family val="2"/>
          </rPr>
          <t>Duplicate Mobile Number also found in rows: [5383, 5516, 5675, 5841]</t>
        </r>
      </text>
    </comment>
    <comment ref="E5437" authorId="0" shapeId="0" xr:uid="{290F89B7-9187-4C2D-8430-37E626E5500F}">
      <text>
        <r>
          <rPr>
            <sz val="10"/>
            <rFont val="Arial"/>
            <family val="2"/>
          </rPr>
          <t>Duplicate Mobile Number also found in rows: [5381, 5519, 5562, 5625, 5759]</t>
        </r>
      </text>
    </comment>
    <comment ref="E5438" authorId="0" shapeId="0" xr:uid="{5C608C7B-1165-4A2B-9F97-E7F891EF0153}">
      <text>
        <r>
          <rPr>
            <sz val="10"/>
            <rFont val="Arial"/>
            <family val="2"/>
          </rPr>
          <t>Duplicate Mobile Number also found in rows: [5209, 5331, 5347, 5630]</t>
        </r>
      </text>
    </comment>
    <comment ref="E5439" authorId="0" shapeId="0" xr:uid="{D46AC553-6A6A-4B12-9DE2-52B0C650A0ED}">
      <text>
        <r>
          <rPr>
            <sz val="10"/>
            <rFont val="Arial"/>
            <family val="2"/>
          </rPr>
          <t>Duplicate Mobile Number also found in rows: [4530, 4647, 4744, 4940, 5124, 5938]</t>
        </r>
      </text>
    </comment>
    <comment ref="E5440" authorId="0" shapeId="0" xr:uid="{31F7AE1D-9A40-4CC6-B5B7-616C1CD486DB}">
      <text>
        <r>
          <rPr>
            <sz val="10"/>
            <rFont val="Arial"/>
            <family val="2"/>
          </rPr>
          <t>Duplicate Mobile Number also found in rows: [5453]</t>
        </r>
      </text>
    </comment>
    <comment ref="E5442" authorId="0" shapeId="0" xr:uid="{B77E9366-0232-4D62-97C8-8ACC717006E1}">
      <text>
        <r>
          <rPr>
            <sz val="10"/>
            <rFont val="Arial"/>
            <family val="2"/>
          </rPr>
          <t>Duplicate Mobile Number also found in rows: [5496, 5700, 5861]</t>
        </r>
      </text>
    </comment>
    <comment ref="E5443" authorId="0" shapeId="0" xr:uid="{6A7897E9-D69C-468B-BFE3-AE5CF7DAD43B}">
      <text>
        <r>
          <rPr>
            <sz val="10"/>
            <rFont val="Arial"/>
            <family val="2"/>
          </rPr>
          <t>Duplicate Mobile Number also found in rows: [5510, 5628, 5762, 5901, 6010]</t>
        </r>
      </text>
    </comment>
    <comment ref="E5444" authorId="0" shapeId="0" xr:uid="{A82BD78A-EB15-494C-9C11-43F8F1C2989A}">
      <text>
        <r>
          <rPr>
            <sz val="10"/>
            <rFont val="Arial"/>
            <family val="2"/>
          </rPr>
          <t>Duplicate Mobile Number also found in rows: [5468, 5469]</t>
        </r>
      </text>
    </comment>
    <comment ref="E5445" authorId="0" shapeId="0" xr:uid="{06F42B18-5629-4C0D-B021-1AB73DF065BD}">
      <text>
        <r>
          <rPr>
            <sz val="10"/>
            <rFont val="Arial"/>
            <family val="2"/>
          </rPr>
          <t>Duplicate Mobile Number also found in rows: [5448]</t>
        </r>
      </text>
    </comment>
    <comment ref="E5446" authorId="0" shapeId="0" xr:uid="{0A1FDEEE-A0E3-4829-9EB7-3CF6864C94E0}">
      <text>
        <r>
          <rPr>
            <sz val="10"/>
            <rFont val="Arial"/>
            <family val="2"/>
          </rPr>
          <t>Duplicate Mobile Number also found in rows: [5482, 5607, 5812, 5834, 5985, 6006]</t>
        </r>
      </text>
    </comment>
    <comment ref="E5448" authorId="0" shapeId="0" xr:uid="{B46B09F6-DFAC-4118-8A2E-B479E2D64871}">
      <text>
        <r>
          <rPr>
            <sz val="10"/>
            <rFont val="Arial"/>
            <family val="2"/>
          </rPr>
          <t>Duplicate Mobile Number also found in rows: [4296, 5477]</t>
        </r>
      </text>
    </comment>
    <comment ref="E5449" authorId="0" shapeId="0" xr:uid="{5DA78D4A-5C2F-4C8C-B7A1-8B6B751BC70F}">
      <text>
        <r>
          <rPr>
            <sz val="10"/>
            <rFont val="Arial"/>
            <family val="2"/>
          </rPr>
          <t>Duplicate Mobile Number also found in rows: [4775, 4801, 4936, 5074, 5167, 5316, 5745, 5945]</t>
        </r>
      </text>
    </comment>
    <comment ref="E5450" authorId="0" shapeId="0" xr:uid="{41C8B6F2-6D0F-4663-A6F2-F6A30D77A83C}">
      <text>
        <r>
          <rPr>
            <sz val="10"/>
            <rFont val="Arial"/>
            <family val="2"/>
          </rPr>
          <t>Duplicate Mobile Number also found in rows: [5062, 5080, 5175, 5288, 5801, 6052]</t>
        </r>
      </text>
    </comment>
    <comment ref="E5451" authorId="0" shapeId="0" xr:uid="{398D866D-3CD1-41B4-BDF6-F687B36A1C1C}">
      <text>
        <r>
          <rPr>
            <sz val="10"/>
            <rFont val="Arial"/>
            <family val="2"/>
          </rPr>
          <t>Duplicate Mobile Number also found in rows: [4891, 4957, 5069, 5186, 5304, 5566]</t>
        </r>
      </text>
    </comment>
    <comment ref="E5452" authorId="0" shapeId="0" xr:uid="{97873A08-35E3-4C0D-932C-D4A723D80039}">
      <text>
        <r>
          <rPr>
            <sz val="10"/>
            <rFont val="Arial"/>
            <family val="2"/>
          </rPr>
          <t>Duplicate Mobile Number also found in rows: [5148, 5196, 5606]</t>
        </r>
      </text>
    </comment>
    <comment ref="E5453" authorId="0" shapeId="0" xr:uid="{80167EF8-E220-4FC5-A613-3F4621D2FF4C}">
      <text>
        <r>
          <rPr>
            <sz val="10"/>
            <rFont val="Arial"/>
            <family val="2"/>
          </rPr>
          <t>Duplicate Mobile Number also found in rows: [4482, 4495, 4612, 4860, 4965, 5277, 6104]</t>
        </r>
      </text>
    </comment>
    <comment ref="A5454" authorId="0" shapeId="0" xr:uid="{E3A88C58-673E-4200-96D5-4508D29BAA22}">
      <text>
        <r>
          <rPr>
            <sz val="10"/>
            <rFont val="Arial"/>
            <family val="2"/>
          </rPr>
          <t>Mobile/Email matches a DIFFERENT name in LMS/Main file: 'Inteshar Khan'. Kept original name -- please verify manually (may be a shared/parent number).</t>
        </r>
      </text>
    </comment>
    <comment ref="E5454" authorId="0" shapeId="0" xr:uid="{209CD9BD-789A-46AE-86DC-FF39D3F075EB}">
      <text>
        <r>
          <rPr>
            <sz val="10"/>
            <rFont val="Arial"/>
            <family val="2"/>
          </rPr>
          <t>Duplicate Mobile Number also found in rows: [5181, 5237, 5343]</t>
        </r>
      </text>
    </comment>
    <comment ref="A5455" authorId="0" shapeId="0" xr:uid="{5214C526-015E-4EDD-941F-E26ECD799FCB}">
      <text>
        <r>
          <rPr>
            <sz val="10"/>
            <rFont val="Arial"/>
            <family val="2"/>
          </rPr>
          <t>Mobile/Email matches a DIFFERENT name in LMS/Main file: 'Soumya Sahoo'. Kept original name -- please verify manually (may be a shared/parent number).</t>
        </r>
      </text>
    </comment>
    <comment ref="E5455" authorId="0" shapeId="0" xr:uid="{1FF81F97-81D0-4136-8797-902059F5310E}">
      <text>
        <r>
          <rPr>
            <sz val="10"/>
            <rFont val="Arial"/>
            <family val="2"/>
          </rPr>
          <t>Duplicate Mobile Number also found in rows: [4964, 5529, 5947]</t>
        </r>
      </text>
    </comment>
    <comment ref="E5456" authorId="0" shapeId="0" xr:uid="{0EF7E1CF-B782-461D-9F0B-A98F39503AFF}">
      <text>
        <r>
          <rPr>
            <sz val="10"/>
            <rFont val="Arial"/>
            <family val="2"/>
          </rPr>
          <t>Duplicate Mobile Number also found in rows: [5465]</t>
        </r>
      </text>
    </comment>
    <comment ref="E5457" authorId="0" shapeId="0" xr:uid="{2A5C988D-236A-4C9B-AB4F-E777ED0018DB}">
      <text>
        <r>
          <rPr>
            <sz val="10"/>
            <rFont val="Arial"/>
            <family val="2"/>
          </rPr>
          <t>Duplicate Mobile Number also found in rows: [5464]</t>
        </r>
      </text>
    </comment>
    <comment ref="E5458" authorId="0" shapeId="0" xr:uid="{151119D6-BB4D-4AC8-AE27-11E333294F4F}">
      <text>
        <r>
          <rPr>
            <sz val="10"/>
            <rFont val="Arial"/>
            <family val="2"/>
          </rPr>
          <t>Duplicate Mobile Number also found in rows: [4419, 4583, 4761]</t>
        </r>
      </text>
    </comment>
    <comment ref="A5459" authorId="0" shapeId="0" xr:uid="{E2DF373B-9D1B-489D-891C-54B1EFEF454B}">
      <text>
        <r>
          <rPr>
            <sz val="10"/>
            <rFont val="Arial"/>
            <family val="2"/>
          </rPr>
          <t>Mobile/Email matches a DIFFERENT name in LMS/Main file: 'Mohd Yousuf Tantray'. Kept original name -- please verify manually (may be a shared/parent number).</t>
        </r>
      </text>
    </comment>
    <comment ref="E5459" authorId="0" shapeId="0" xr:uid="{C360D2C0-6F68-4BD3-914D-C262745F0CD5}">
      <text>
        <r>
          <rPr>
            <sz val="10"/>
            <rFont val="Arial"/>
            <family val="2"/>
          </rPr>
          <t>Duplicate Mobile Number also found in rows: [5024, 5139, 5250, 5637, 5797]</t>
        </r>
      </text>
    </comment>
    <comment ref="E5460" authorId="0" shapeId="0" xr:uid="{70882483-4C2A-4BA7-9DE5-3480EF5B7469}">
      <text>
        <r>
          <rPr>
            <sz val="10"/>
            <rFont val="Arial"/>
            <family val="2"/>
          </rPr>
          <t>Duplicate Mobile Number also found in rows: [5452, 5469]</t>
        </r>
      </text>
    </comment>
    <comment ref="E5461" authorId="0" shapeId="0" xr:uid="{A0822D3E-5A35-43DD-B49B-9EAD21AAE483}">
      <text>
        <r>
          <rPr>
            <sz val="10"/>
            <rFont val="Arial"/>
            <family val="2"/>
          </rPr>
          <t>Duplicate Mobile Number also found in rows: [5452, 5468]</t>
        </r>
      </text>
    </comment>
    <comment ref="E5464" authorId="0" shapeId="0" xr:uid="{ECFB3991-9910-41D4-B38C-44259DD676C2}">
      <text>
        <r>
          <rPr>
            <sz val="10"/>
            <rFont val="Arial"/>
            <family val="2"/>
          </rPr>
          <t>Duplicate Mobile Number also found in rows: [1536, 5511]</t>
        </r>
      </text>
    </comment>
    <comment ref="E5469" authorId="0" shapeId="0" xr:uid="{1798D443-09E0-4B6C-9AEC-057E65205F53}">
      <text>
        <r>
          <rPr>
            <sz val="10"/>
            <rFont val="Arial"/>
            <family val="2"/>
          </rPr>
          <t>Duplicate Mobile Number also found in rows: [4296, 5456]</t>
        </r>
      </text>
    </comment>
    <comment ref="E5470" authorId="0" shapeId="0" xr:uid="{5829788C-1849-4E66-9670-3C698166A075}">
      <text>
        <r>
          <rPr>
            <sz val="10"/>
            <rFont val="Arial"/>
            <family val="2"/>
          </rPr>
          <t>Duplicate Mobile Number also found in rows: [5389, 5481]</t>
        </r>
      </text>
    </comment>
    <comment ref="E5471" authorId="0" shapeId="0" xr:uid="{D64D266D-7C07-487A-8A59-A37E638B70BA}">
      <text>
        <r>
          <rPr>
            <sz val="10"/>
            <rFont val="Arial"/>
            <family val="2"/>
          </rPr>
          <t>Duplicate Mobile Number also found in rows: [5500, 5533, 5610, 5668, 5763, 5882]</t>
        </r>
      </text>
    </comment>
    <comment ref="E5472" authorId="0" shapeId="0" xr:uid="{314BCF7D-FC26-432D-90A2-F1380EF6D592}">
      <text>
        <r>
          <rPr>
            <sz val="10"/>
            <rFont val="Arial"/>
            <family val="2"/>
          </rPr>
          <t>Duplicate Mobile Number also found in rows: [5495, 5603, 5710, 5855, 6049]</t>
        </r>
      </text>
    </comment>
    <comment ref="E5473" authorId="0" shapeId="0" xr:uid="{C77A5AA6-C4D7-4781-8C2D-95AD32FC6B67}">
      <text>
        <r>
          <rPr>
            <sz val="10"/>
            <rFont val="Arial"/>
            <family val="2"/>
          </rPr>
          <t>Duplicate Mobile Number also found in rows: [5389, 5478]</t>
        </r>
      </text>
    </comment>
    <comment ref="E5474" authorId="0" shapeId="0" xr:uid="{B602DD06-289B-4954-A8BF-F093C7F064D2}">
      <text>
        <r>
          <rPr>
            <sz val="10"/>
            <rFont val="Arial"/>
            <family val="2"/>
          </rPr>
          <t>Duplicate Mobile Number also found in rows: [5454, 5607, 5812, 5834, 5985, 6006]</t>
        </r>
      </text>
    </comment>
    <comment ref="E5476" authorId="0" shapeId="0" xr:uid="{FA16EE90-98FB-46ED-9937-BBBFAE8D8A5D}">
      <text>
        <r>
          <rPr>
            <sz val="10"/>
            <rFont val="Arial"/>
            <family val="2"/>
          </rPr>
          <t>Duplicate Mobile Number also found in rows: [5180, 5197, 5239, 5315, 5336, 5545]</t>
        </r>
      </text>
    </comment>
    <comment ref="E5477" authorId="0" shapeId="0" xr:uid="{C69EB3D8-BF1B-45EA-AA78-8445B7D505F0}">
      <text>
        <r>
          <rPr>
            <sz val="10"/>
            <rFont val="Arial"/>
            <family val="2"/>
          </rPr>
          <t>Duplicate Mobile Number also found in rows: [2700, 2740, 2820, 3172, 3500, 3583, 3710]</t>
        </r>
      </text>
    </comment>
    <comment ref="A5478" authorId="0" shapeId="0" xr:uid="{6CD4E1AE-95C7-4682-8629-509D84B2A89C}">
      <text>
        <r>
          <rPr>
            <sz val="10"/>
            <rFont val="Arial"/>
            <family val="2"/>
          </rPr>
          <t>Mobile/Email matches a DIFFERENT name in LMS/Main file: 'Kaushal Jadon'. Kept original name -- please verify manually (may be a shared/parent number).</t>
        </r>
      </text>
    </comment>
    <comment ref="E5478" authorId="0" shapeId="0" xr:uid="{22FE1A6C-8EC7-4158-803A-6A4D0F8A2A93}">
      <text>
        <r>
          <rPr>
            <sz val="10"/>
            <rFont val="Arial"/>
            <family val="2"/>
          </rPr>
          <t>Duplicate Mobile Number also found in rows: [5289, 5317, 5574, 5699, 5837]</t>
        </r>
      </text>
    </comment>
    <comment ref="E5479" authorId="0" shapeId="0" xr:uid="{E5522D86-FECF-43E7-88B2-256550D4E2A6}">
      <text>
        <r>
          <rPr>
            <sz val="10"/>
            <rFont val="Arial"/>
            <family val="2"/>
          </rPr>
          <t>Duplicate Mobile Number also found in rows: [5330, 5355, 5602, 5711, 5856, 6033]</t>
        </r>
      </text>
    </comment>
    <comment ref="E5481" authorId="0" shapeId="0" xr:uid="{06BAEF0D-BE25-45AB-95B9-2FA63153B9F6}">
      <text>
        <r>
          <rPr>
            <sz val="10"/>
            <rFont val="Arial"/>
            <family val="2"/>
          </rPr>
          <t>Duplicate Mobile Number also found in rows: [5508, 5626, 5800, 6023]</t>
        </r>
      </text>
    </comment>
    <comment ref="E5482" authorId="0" shapeId="0" xr:uid="{684C8179-A2F4-4341-AE13-A300AC807F88}">
      <text>
        <r>
          <rPr>
            <sz val="10"/>
            <rFont val="Arial"/>
            <family val="2"/>
          </rPr>
          <t>Duplicate Mobile Number also found in rows: [5415]</t>
        </r>
      </text>
    </comment>
    <comment ref="E5483" authorId="0" shapeId="0" xr:uid="{A73457AC-5CAA-40A8-A78E-AE9EEE4394D7}">
      <text>
        <r>
          <rPr>
            <sz val="10"/>
            <rFont val="Arial"/>
            <family val="2"/>
          </rPr>
          <t>Duplicate Mobile Number also found in rows: [5409]</t>
        </r>
      </text>
    </comment>
    <comment ref="A5484" authorId="0" shapeId="0" xr:uid="{3F69AC45-8A3C-40EE-9737-1276AB53E515}">
      <text>
        <r>
          <rPr>
            <sz val="10"/>
            <rFont val="Arial"/>
            <family val="2"/>
          </rPr>
          <t>Mobile/Email matches a DIFFERENT name in LMS/Main file: 'Sthiti Suman Nayak'. Kept original name -- please verify manually (may be a shared/parent number).</t>
        </r>
      </text>
    </comment>
    <comment ref="E5484" authorId="0" shapeId="0" xr:uid="{F0F6A1D0-9AB6-4AD6-A582-59EDB5F09A33}">
      <text>
        <r>
          <rPr>
            <sz val="10"/>
            <rFont val="Arial"/>
            <family val="2"/>
          </rPr>
          <t>Duplicate Mobile Number also found in rows: [5320, 5338, 5604, 5707]</t>
        </r>
      </text>
    </comment>
    <comment ref="E5485" authorId="0" shapeId="0" xr:uid="{B6CA15BE-DAAB-4FFB-9F09-A9C24DA1C041}">
      <text>
        <r>
          <rPr>
            <sz val="10"/>
            <rFont val="Arial"/>
            <family val="2"/>
          </rPr>
          <t>Duplicate Mobile Number also found in rows: [4539, 4804, 5009, 5014]</t>
        </r>
      </text>
    </comment>
    <comment ref="E5486" authorId="0" shapeId="0" xr:uid="{6FCAD1A2-EC91-4A9D-BA04-5587534E710A}">
      <text>
        <r>
          <rPr>
            <sz val="10"/>
            <rFont val="Arial"/>
            <family val="2"/>
          </rPr>
          <t>Duplicate Mobile Number also found in rows: [5210, 5230, 5318]</t>
        </r>
      </text>
    </comment>
    <comment ref="E5487" authorId="0" shapeId="0" xr:uid="{D2790459-DEF5-451B-89E4-ABD00B5B409A}">
      <text>
        <r>
          <rPr>
            <sz val="10"/>
            <rFont val="Arial"/>
            <family val="2"/>
          </rPr>
          <t>Duplicate Mobile Number also found in rows: [5480, 5603, 5710, 5855, 6049]</t>
        </r>
      </text>
    </comment>
    <comment ref="E5488" authorId="0" shapeId="0" xr:uid="{119C3FF8-15A2-40BC-8B9D-8074CB83FF06}">
      <text>
        <r>
          <rPr>
            <sz val="10"/>
            <rFont val="Arial"/>
            <family val="2"/>
          </rPr>
          <t>Duplicate Mobile Number also found in rows: [5450, 5700, 5861]</t>
        </r>
      </text>
    </comment>
    <comment ref="E5489" authorId="0" shapeId="0" xr:uid="{5D783599-114C-4529-A898-8B1D152A456E}">
      <text>
        <r>
          <rPr>
            <sz val="10"/>
            <rFont val="Arial"/>
            <family val="2"/>
          </rPr>
          <t>Duplicate Mobile Number also found in rows: [292, 464, 719, 5406, 5742, 5858]</t>
        </r>
      </text>
    </comment>
    <comment ref="E5490" authorId="0" shapeId="0" xr:uid="{FEB8EBAD-ED57-48C8-A417-433BCC64CE82}">
      <text>
        <r>
          <rPr>
            <sz val="10"/>
            <rFont val="Arial"/>
            <family val="2"/>
          </rPr>
          <t>Duplicate Mobile Number also found in rows: [5388]</t>
        </r>
      </text>
    </comment>
    <comment ref="E5491" authorId="0" shapeId="0" xr:uid="{A1927CD8-BC25-4944-A94F-6C32517BF4C2}">
      <text>
        <r>
          <rPr>
            <sz val="10"/>
            <rFont val="Arial"/>
            <family val="2"/>
          </rPr>
          <t>Duplicate Mobile Number also found in rows: [4422, 4510, 4639, 4794]</t>
        </r>
      </text>
    </comment>
    <comment ref="E5492" authorId="0" shapeId="0" xr:uid="{AF9D95E1-E554-43C1-B210-8BDDA338AECD}">
      <text>
        <r>
          <rPr>
            <sz val="10"/>
            <rFont val="Arial"/>
            <family val="2"/>
          </rPr>
          <t>Duplicate Mobile Number also found in rows: [5479, 5533, 5610, 5668, 5763, 5882]</t>
        </r>
      </text>
    </comment>
    <comment ref="A5493" authorId="0" shapeId="0" xr:uid="{7018AE17-8FB1-4641-8AF8-482FD97D5DBB}">
      <text>
        <r>
          <rPr>
            <sz val="10"/>
            <rFont val="Arial"/>
            <family val="2"/>
          </rPr>
          <t>Mobile/Email matches a DIFFERENT name in LMS/Main file: 'Amit Das'. Kept original name -- please verify manually (may be a shared/parent number).</t>
        </r>
      </text>
    </comment>
    <comment ref="E5493" authorId="0" shapeId="0" xr:uid="{D96A4865-4894-4593-9227-97E4DA622EA7}">
      <text>
        <r>
          <rPr>
            <sz val="10"/>
            <rFont val="Arial"/>
            <family val="2"/>
          </rPr>
          <t>Duplicate Mobile Number also found in rows: [5386, 5391, 5704, 5829]</t>
        </r>
      </text>
    </comment>
    <comment ref="A5494" authorId="0" shapeId="0" xr:uid="{BC3F7174-2BDE-4596-B9B4-96A2C74FB403}">
      <text>
        <r>
          <rPr>
            <sz val="10"/>
            <rFont val="Arial"/>
            <family val="2"/>
          </rPr>
          <t>Mobile/Email matches a DIFFERENT name in LMS/Main file: 'Chitta Swain'. Kept original name -- please verify manually (may be a shared/parent number).</t>
        </r>
      </text>
    </comment>
    <comment ref="E5494" authorId="0" shapeId="0" xr:uid="{D4A69A90-C426-4507-B56F-C6ADC002EAC3}">
      <text>
        <r>
          <rPr>
            <sz val="10"/>
            <rFont val="Arial"/>
            <family val="2"/>
          </rPr>
          <t>Duplicate Mobile Number also found in rows: [5387, 5616, 5842]</t>
        </r>
      </text>
    </comment>
    <comment ref="A5495" authorId="0" shapeId="0" xr:uid="{267B54D1-949B-496A-BFFF-5AF85130B023}">
      <text>
        <r>
          <rPr>
            <sz val="10"/>
            <rFont val="Arial"/>
            <family val="2"/>
          </rPr>
          <t>Mobile/Email matches a DIFFERENT name in LMS/Main file: 'Dharmabrata Pattanayak'. Kept original name -- please verify manually (may be a shared/parent number).</t>
        </r>
      </text>
    </comment>
    <comment ref="E5495" authorId="0" shapeId="0" xr:uid="{BAAE1525-55F2-4976-818D-BDFB0EEEB21F}">
      <text>
        <r>
          <rPr>
            <sz val="10"/>
            <rFont val="Arial"/>
            <family val="2"/>
          </rPr>
          <t>Duplicate Mobile Number also found in rows: [5418]</t>
        </r>
      </text>
    </comment>
    <comment ref="A5496" authorId="0" shapeId="0" xr:uid="{3D563A8C-0572-4152-9275-881E1C943701}">
      <text>
        <r>
          <rPr>
            <sz val="10"/>
            <rFont val="Arial"/>
            <family val="2"/>
          </rPr>
          <t>Mobile/Email matches a DIFFERENT name in LMS/Main file: 'K Divya'. Kept original name -- please verify manually (may be a shared/parent number).</t>
        </r>
      </text>
    </comment>
    <comment ref="E5496" authorId="0" shapeId="0" xr:uid="{9E2F8B46-07C5-447D-B185-8B3347A722E6}">
      <text>
        <r>
          <rPr>
            <sz val="10"/>
            <rFont val="Arial"/>
            <family val="2"/>
          </rPr>
          <t>Duplicate Mobile Number also found in rows: [809, 5425, 5790]</t>
        </r>
      </text>
    </comment>
    <comment ref="A5497" authorId="0" shapeId="0" xr:uid="{F24C9F41-E514-4836-92CB-6DD0F61D4A30}">
      <text>
        <r>
          <rPr>
            <sz val="10"/>
            <rFont val="Arial"/>
            <family val="2"/>
          </rPr>
          <t>Mobile/Email matches a DIFFERENT name in LMS/Main file: 'Kunal Selote'. Kept original name -- please verify manually (may be a shared/parent number).</t>
        </r>
      </text>
    </comment>
    <comment ref="E5497" authorId="0" shapeId="0" xr:uid="{D5DE4E49-60C7-4BA9-83EC-3F5A27C095FA}">
      <text>
        <r>
          <rPr>
            <sz val="10"/>
            <rFont val="Arial"/>
            <family val="2"/>
          </rPr>
          <t>Duplicate Mobile Number also found in rows: [5410]</t>
        </r>
      </text>
    </comment>
    <comment ref="A5498" authorId="0" shapeId="0" xr:uid="{9D2D4FD7-8851-4B10-A33B-5EC414CF0FB8}">
      <text>
        <r>
          <rPr>
            <sz val="10"/>
            <rFont val="Arial"/>
            <family val="2"/>
          </rPr>
          <t>Mobile/Email matches a DIFFERENT name in LMS/Main file: 'Minakshi Mitali'. Kept original name -- please verify manually (may be a shared/parent number).</t>
        </r>
      </text>
    </comment>
    <comment ref="E5498" authorId="0" shapeId="0" xr:uid="{87A56EE8-C4E7-4741-805A-0FA70CA5F11C}">
      <text>
        <r>
          <rPr>
            <sz val="10"/>
            <rFont val="Arial"/>
            <family val="2"/>
          </rPr>
          <t>Duplicate Mobile Number also found in rows: [5142, 5309]</t>
        </r>
      </text>
    </comment>
    <comment ref="A5499" authorId="0" shapeId="0" xr:uid="{624CA070-A8FC-4DE6-9DE2-5095021B1E77}">
      <text>
        <r>
          <rPr>
            <sz val="10"/>
            <rFont val="Arial"/>
            <family val="2"/>
          </rPr>
          <t>Mobile/Email matches a DIFFERENT name in LMS/Main file: 'Gyana Parida'. Kept original name -- please verify manually (may be a shared/parent number).</t>
        </r>
      </text>
    </comment>
    <comment ref="E5499" authorId="0" shapeId="0" xr:uid="{E7BA86E5-9C6C-464C-BE98-FDD3D44EC702}">
      <text>
        <r>
          <rPr>
            <sz val="10"/>
            <rFont val="Arial"/>
            <family val="2"/>
          </rPr>
          <t>Duplicate Mobile Number also found in rows: [5203, 5238, 5339]</t>
        </r>
      </text>
    </comment>
    <comment ref="E5500" authorId="0" shapeId="0" xr:uid="{4ED5B877-115C-4669-8FB2-388B2568D730}">
      <text>
        <r>
          <rPr>
            <sz val="10"/>
            <rFont val="Arial"/>
            <family val="2"/>
          </rPr>
          <t>Duplicate Mobile Number also found in rows: [5489, 5626, 5800, 6023]</t>
        </r>
      </text>
    </comment>
    <comment ref="E5501" authorId="0" shapeId="0" xr:uid="{BB5BEF89-F6CA-4F8C-82B9-7F0F527DE470}">
      <text>
        <r>
          <rPr>
            <sz val="10"/>
            <rFont val="Arial"/>
            <family val="2"/>
          </rPr>
          <t>Duplicate Mobile Number also found in rows: [5323, 5351, 5620, 5821, 5946]</t>
        </r>
      </text>
    </comment>
    <comment ref="E5502" authorId="0" shapeId="0" xr:uid="{035955CA-54D0-4A5F-9AB9-F2F8DD362546}">
      <text>
        <r>
          <rPr>
            <sz val="10"/>
            <rFont val="Arial"/>
            <family val="2"/>
          </rPr>
          <t>Duplicate Mobile Number also found in rows: [5451, 5628, 5762, 5901, 6010]</t>
        </r>
      </text>
    </comment>
    <comment ref="E5503" authorId="0" shapeId="0" xr:uid="{E72601AA-0BAD-4C47-A7DE-76410A275480}">
      <text>
        <r>
          <rPr>
            <sz val="10"/>
            <rFont val="Arial"/>
            <family val="2"/>
          </rPr>
          <t>Duplicate Mobile Number also found in rows: [1536, 5472]</t>
        </r>
      </text>
    </comment>
    <comment ref="E5504" authorId="0" shapeId="0" xr:uid="{D8948ADE-E980-4700-9F02-7F97CB699C57}">
      <text>
        <r>
          <rPr>
            <sz val="10"/>
            <rFont val="Arial"/>
            <family val="2"/>
          </rPr>
          <t>Duplicate Mobile Number also found in rows: [5322, 5342, 5611, 5706]</t>
        </r>
      </text>
    </comment>
    <comment ref="A5505" authorId="0" shapeId="0" xr:uid="{CC72A062-A9D6-40FE-AFB8-BB34128C8F6A}">
      <text>
        <r>
          <rPr>
            <sz val="10"/>
            <rFont val="Arial"/>
            <family val="2"/>
          </rPr>
          <t>Mobile/Email matches a DIFFERENT name in LMS/Main file: 'Biswajit Dehury'. Kept original name -- please verify manually (may be a shared/parent number).</t>
        </r>
      </text>
    </comment>
    <comment ref="E5505" authorId="0" shapeId="0" xr:uid="{50ED9524-AC76-41F4-9641-9B3F626C294A}">
      <text>
        <r>
          <rPr>
            <sz val="10"/>
            <rFont val="Arial"/>
            <family val="2"/>
          </rPr>
          <t>Duplicate Mobile Number also found in rows: [4886, 4933, 5010, 5138, 5253, 5362, 5627]</t>
        </r>
      </text>
    </comment>
    <comment ref="E5506" authorId="0" shapeId="0" xr:uid="{ADA37C10-06FD-4203-B7B3-274F17369F66}">
      <text>
        <r>
          <rPr>
            <sz val="10"/>
            <rFont val="Arial"/>
            <family val="2"/>
          </rPr>
          <t>Duplicate Mobile Number also found in rows: [5207, 5215, 5310, 5372]</t>
        </r>
      </text>
    </comment>
    <comment ref="E5507" authorId="0" shapeId="0" xr:uid="{866B8E05-0DA4-47BC-AA70-794CC69CC4ED}">
      <text>
        <r>
          <rPr>
            <sz val="10"/>
            <rFont val="Arial"/>
            <family val="2"/>
          </rPr>
          <t>Duplicate Mobile Number also found in rows: [5100, 5129, 5247, 5353, 5712, 5877]</t>
        </r>
      </text>
    </comment>
    <comment ref="E5508" authorId="0" shapeId="0" xr:uid="{78AADA50-BCF6-46EE-B31A-334EE6EAC4BA}">
      <text>
        <r>
          <rPr>
            <sz val="10"/>
            <rFont val="Arial"/>
            <family val="2"/>
          </rPr>
          <t>Duplicate Mobile Number also found in rows: [5383, 5444, 5675, 5841]</t>
        </r>
      </text>
    </comment>
    <comment ref="A5509" authorId="0" shapeId="0" xr:uid="{D743D2EA-D3C5-4CDE-BB09-CF0CB5A07CCA}">
      <text>
        <r>
          <rPr>
            <sz val="10"/>
            <rFont val="Arial"/>
            <family val="2"/>
          </rPr>
          <t>Mobile/Email matches a DIFFERENT name in LMS/Main file: 'Simrit Samantaray'. Kept original name -- please verify manually (may be a shared/parent number).</t>
        </r>
      </text>
    </comment>
    <comment ref="E5509" authorId="0" shapeId="0" xr:uid="{2B92E4A2-CA77-4B8D-A90D-7E5C587944D9}">
      <text>
        <r>
          <rPr>
            <sz val="10"/>
            <rFont val="Arial"/>
            <family val="2"/>
          </rPr>
          <t>Duplicate Mobile Number also found in rows: [5084, 5113, 5246, 5361, 5684]</t>
        </r>
      </text>
    </comment>
    <comment ref="E5510" authorId="0" shapeId="0" xr:uid="{B54C4E45-0B0C-4376-9F8F-871E1FB077E9}">
      <text>
        <r>
          <rPr>
            <sz val="10"/>
            <rFont val="Arial"/>
            <family val="2"/>
          </rPr>
          <t>Duplicate Mobile Number also found in rows: [5548]</t>
        </r>
      </text>
    </comment>
    <comment ref="E5511" authorId="0" shapeId="0" xr:uid="{AEE6C92B-F84C-428B-AB4A-2081F1AE6169}">
      <text>
        <r>
          <rPr>
            <sz val="10"/>
            <rFont val="Arial"/>
            <family val="2"/>
          </rPr>
          <t>Duplicate Mobile Number also found in rows: [5381, 5445, 5562, 5625, 5759]</t>
        </r>
      </text>
    </comment>
    <comment ref="E5512" authorId="0" shapeId="0" xr:uid="{F548BAE4-389B-4D82-80A4-E2FB6009A95C}">
      <text>
        <r>
          <rPr>
            <sz val="10"/>
            <rFont val="Arial"/>
            <family val="2"/>
          </rPr>
          <t>Duplicate Mobile Number also found in rows: [3277, 3501, 3642, 3711, 3848, 4130]</t>
        </r>
      </text>
    </comment>
    <comment ref="A5513" authorId="0" shapeId="0" xr:uid="{263C0DF1-0F2B-4409-BCFD-90F59DB6CB62}">
      <text>
        <r>
          <rPr>
            <sz val="10"/>
            <rFont val="Arial"/>
            <family val="2"/>
          </rPr>
          <t>Mobile/Email matches a DIFFERENT name in LMS/Main file: 'Narasimha Avadhanam'. Kept original name -- please verify manually (may be a shared/parent number).</t>
        </r>
      </text>
    </comment>
    <comment ref="E5513" authorId="0" shapeId="0" xr:uid="{C4E05410-BEE7-4B28-81AA-11C8C1082120}">
      <text>
        <r>
          <rPr>
            <sz val="10"/>
            <rFont val="Arial"/>
            <family val="2"/>
          </rPr>
          <t>Duplicate Mobile Number also found in rows: [5146, 5162, 5263, 5369, 5392, 5635]</t>
        </r>
      </text>
    </comment>
    <comment ref="E5514" authorId="0" shapeId="0" xr:uid="{B913AA1D-92F5-462F-B330-3925F729C3E6}">
      <text>
        <r>
          <rPr>
            <sz val="10"/>
            <rFont val="Arial"/>
            <family val="2"/>
          </rPr>
          <t>Duplicate Mobile Number also found in rows: [3291, 3372, 3385, 3455, 3688, 3809, 5357]</t>
        </r>
      </text>
    </comment>
    <comment ref="E5515" authorId="0" shapeId="0" xr:uid="{6D2C745A-3DAC-4D53-AACE-D76003A49C7A}">
      <text>
        <r>
          <rPr>
            <sz val="10"/>
            <rFont val="Arial"/>
            <family val="2"/>
          </rPr>
          <t>Duplicate Mobile Number also found in rows: [5428]</t>
        </r>
      </text>
    </comment>
    <comment ref="E5516" authorId="0" shapeId="0" xr:uid="{30597F59-AD4B-483D-B184-EBB0B6814290}">
      <text>
        <r>
          <rPr>
            <sz val="10"/>
            <rFont val="Arial"/>
            <family val="2"/>
          </rPr>
          <t>Duplicate Mobile Number also found in rows: [5550, 5641, 5793, 6019]</t>
        </r>
      </text>
    </comment>
    <comment ref="E5517" authorId="0" shapeId="0" xr:uid="{0B11CE2D-1AD7-4AD1-9CF3-89D94F6E42B5}">
      <text>
        <r>
          <rPr>
            <sz val="10"/>
            <rFont val="Arial"/>
            <family val="2"/>
          </rPr>
          <t>Duplicate Mobile Number also found in rows: [4164, 4291, 4451, 4618, 5298, 5558]</t>
        </r>
      </text>
    </comment>
    <comment ref="E5518" authorId="0" shapeId="0" xr:uid="{D1D4AFD0-23F0-4BCB-9C72-E33A292F69AF}">
      <text>
        <r>
          <rPr>
            <sz val="10"/>
            <rFont val="Arial"/>
            <family val="2"/>
          </rPr>
          <t>Duplicate Mobile Number also found in rows: [5553]</t>
        </r>
      </text>
    </comment>
    <comment ref="E5519" authorId="0" shapeId="0" xr:uid="{BFD13CF9-A6EC-468D-B2BA-5FB6F74F43FD}">
      <text>
        <r>
          <rPr>
            <sz val="10"/>
            <rFont val="Arial"/>
            <family val="2"/>
          </rPr>
          <t>Duplicate Mobile Number also found in rows: [5234, 5235, 5294, 5367, 5639]</t>
        </r>
      </text>
    </comment>
    <comment ref="E5520" authorId="0" shapeId="0" xr:uid="{7F0407D0-816F-4496-8A69-3937D7124867}">
      <text>
        <r>
          <rPr>
            <sz val="10"/>
            <rFont val="Arial"/>
            <family val="2"/>
          </rPr>
          <t>Duplicate Mobile Number also found in rows: [4971, 5029, 5131, 5240, 5262, 5366, 5640]</t>
        </r>
      </text>
    </comment>
    <comment ref="A5521" authorId="0" shapeId="0" xr:uid="{9739C3BC-108C-430B-8E1D-D3B6EF9AE406}">
      <text>
        <r>
          <rPr>
            <sz val="10"/>
            <rFont val="Arial"/>
            <family val="2"/>
          </rPr>
          <t>Mobile/Email matches a DIFFERENT name in LMS/Main file: 'Soumya Sahoo'. Kept original name -- please verify manually (may be a shared/parent number).</t>
        </r>
      </text>
    </comment>
    <comment ref="E5521" authorId="0" shapeId="0" xr:uid="{632BF31B-B165-44BC-A2E9-0ED9B2D27C8D}">
      <text>
        <r>
          <rPr>
            <sz val="10"/>
            <rFont val="Arial"/>
            <family val="2"/>
          </rPr>
          <t>Duplicate Mobile Number also found in rows: [4964, 5463, 5947]</t>
        </r>
      </text>
    </comment>
    <comment ref="E5522" authorId="0" shapeId="0" xr:uid="{2E421818-79D6-43B8-8238-956B5F3460AF}">
      <text>
        <r>
          <rPr>
            <sz val="10"/>
            <rFont val="Arial"/>
            <family val="2"/>
          </rPr>
          <t>Duplicate Mobile Number also found in rows: [5102, 5155, 5301, 5833, 6055]</t>
        </r>
      </text>
    </comment>
    <comment ref="E5523" authorId="0" shapeId="0" xr:uid="{2E242257-C487-4535-8184-9DDC79C7B69D}">
      <text>
        <r>
          <rPr>
            <sz val="10"/>
            <rFont val="Arial"/>
            <family val="2"/>
          </rPr>
          <t>Duplicate Mobile Number also found in rows: [5431]</t>
        </r>
      </text>
    </comment>
    <comment ref="A5524" authorId="0" shapeId="0" xr:uid="{BA53E166-A49F-41DC-980C-891055B402D4}">
      <text>
        <r>
          <rPr>
            <sz val="10"/>
            <rFont val="Arial"/>
            <family val="2"/>
          </rPr>
          <t>Mobile/Email matches a DIFFERENT name in LMS/Main file: 'Pawar Shivaji'. Kept original name -- please verify manually (may be a shared/parent number).</t>
        </r>
      </text>
    </comment>
    <comment ref="E5524" authorId="0" shapeId="0" xr:uid="{1C0C9BD1-A976-4C15-82F9-3ED69BEC0B7C}">
      <text>
        <r>
          <rPr>
            <sz val="10"/>
            <rFont val="Arial"/>
            <family val="2"/>
          </rPr>
          <t>Duplicate Mobile Number also found in rows: [430, 4734, 4879, 5032, 5153, 5770, 6099]</t>
        </r>
      </text>
    </comment>
    <comment ref="E5525" authorId="0" shapeId="0" xr:uid="{EF6035D4-29B2-401A-A14E-F77DA070AB06}">
      <text>
        <r>
          <rPr>
            <sz val="10"/>
            <rFont val="Arial"/>
            <family val="2"/>
          </rPr>
          <t>Duplicate Mobile Number also found in rows: [5479, 5500, 5610, 5668, 5763, 5882]</t>
        </r>
      </text>
    </comment>
    <comment ref="A5526" authorId="0" shapeId="0" xr:uid="{0A3194EC-B691-4276-A739-233558CD3D4C}">
      <text>
        <r>
          <rPr>
            <sz val="10"/>
            <rFont val="Arial"/>
            <family val="2"/>
          </rPr>
          <t>Mobile/Email matches a DIFFERENT name in LMS/Main file: 'Prangya Panda'. Kept original name -- please verify manually (may be a shared/parent number).</t>
        </r>
      </text>
    </comment>
    <comment ref="E5526" authorId="0" shapeId="0" xr:uid="{A77AB6C1-5E0D-47E5-B1F4-AC0D683CDC4D}">
      <text>
        <r>
          <rPr>
            <sz val="10"/>
            <rFont val="Arial"/>
            <family val="2"/>
          </rPr>
          <t>Duplicate Mobile Number also found in rows: [5551, 5673, 5820]</t>
        </r>
      </text>
    </comment>
    <comment ref="A5527" authorId="0" shapeId="0" xr:uid="{F2ED8D10-DD5F-4DDA-B401-A316B8B47DDD}">
      <text>
        <r>
          <rPr>
            <sz val="10"/>
            <rFont val="Arial"/>
            <family val="2"/>
          </rPr>
          <t>Mobile/Email matches a DIFFERENT name in LMS/Main file: 'Anjali Agarwalla'. Kept original name -- please verify manually (may be a shared/parent number).</t>
        </r>
      </text>
    </comment>
    <comment ref="E5527" authorId="0" shapeId="0" xr:uid="{368C2C71-209A-4116-9016-1315E1645A19}">
      <text>
        <r>
          <rPr>
            <sz val="10"/>
            <rFont val="Arial"/>
            <family val="2"/>
          </rPr>
          <t>Duplicate Mobile Number also found in rows: [5552, 5676, 5794, 5943]</t>
        </r>
      </text>
    </comment>
    <comment ref="E5528" authorId="0" shapeId="0" xr:uid="{A91C2B8D-286E-4A28-AD67-FE14A1C26EDE}">
      <text>
        <r>
          <rPr>
            <sz val="10"/>
            <rFont val="Arial"/>
            <family val="2"/>
          </rPr>
          <t>Duplicate Mobile Number also found in rows: [5416, 5634, 5789]</t>
        </r>
      </text>
    </comment>
    <comment ref="E5529" authorId="0" shapeId="0" xr:uid="{97DD8A88-0151-4A4E-AC67-19CE4666D756}">
      <text>
        <r>
          <rPr>
            <sz val="10"/>
            <rFont val="Arial"/>
            <family val="2"/>
          </rPr>
          <t>Duplicate Mobile Number also found in rows: [5555, 5631]</t>
        </r>
      </text>
    </comment>
    <comment ref="E5530" authorId="0" shapeId="0" xr:uid="{2C388EDD-9607-426B-AA55-6D0DDDE94E3B}">
      <text>
        <r>
          <rPr>
            <sz val="10"/>
            <rFont val="Arial"/>
            <family val="2"/>
          </rPr>
          <t>Duplicate Mobile Number also found in rows: [5589, 5590, 5609]</t>
        </r>
      </text>
    </comment>
    <comment ref="E5531" authorId="0" shapeId="0" xr:uid="{172EBF4D-FC78-455F-B89E-334B04EE8927}">
      <text>
        <r>
          <rPr>
            <sz val="10"/>
            <rFont val="Arial"/>
            <family val="2"/>
          </rPr>
          <t>Duplicate Mobile Number also found in rows: [5378, 5436, 5546, 5852, 6065]</t>
        </r>
      </text>
    </comment>
    <comment ref="A5532" authorId="0" shapeId="0" xr:uid="{7E601D41-289F-4729-9030-0F844AA0B83E}">
      <text>
        <r>
          <rPr>
            <sz val="10"/>
            <rFont val="Arial"/>
            <family val="2"/>
          </rPr>
          <t>Mobile/Email matches a DIFFERENT name in LMS/Main file: 'Barsha Sahoo'. Kept original name -- please verify manually (may be a shared/parent number).</t>
        </r>
      </text>
    </comment>
    <comment ref="E5532" authorId="0" shapeId="0" xr:uid="{7C2FBD60-6280-41D8-9124-D97399A00B29}">
      <text>
        <r>
          <rPr>
            <sz val="10"/>
            <rFont val="Arial"/>
            <family val="2"/>
          </rPr>
          <t>Duplicate Mobile Number also found in rows: [5541, 5549]</t>
        </r>
      </text>
    </comment>
    <comment ref="A5533" authorId="0" shapeId="0" xr:uid="{CAC256AA-2017-40E5-A17A-651BA426A99B}">
      <text>
        <r>
          <rPr>
            <sz val="10"/>
            <rFont val="Arial"/>
            <family val="2"/>
          </rPr>
          <t>Mobile/Email matches a DIFFERENT name in LMS/Main file: 'Barsha Sahoo'. Kept original name -- please verify manually (may be a shared/parent number).</t>
        </r>
      </text>
    </comment>
    <comment ref="E5533" authorId="0" shapeId="0" xr:uid="{06CBB9EE-C186-4E79-8F04-8E828354B967}">
      <text>
        <r>
          <rPr>
            <sz val="10"/>
            <rFont val="Arial"/>
            <family val="2"/>
          </rPr>
          <t>Duplicate Mobile Number also found in rows: [5540, 5549]</t>
        </r>
      </text>
    </comment>
    <comment ref="E5534" authorId="0" shapeId="0" xr:uid="{BED7F073-0152-4ED8-9E93-F1AB446C2B7C}">
      <text>
        <r>
          <rPr>
            <sz val="10"/>
            <rFont val="Arial"/>
            <family val="2"/>
          </rPr>
          <t>Duplicate Mobile Number also found in rows: [5382, 5404, 5674, 5950]</t>
        </r>
      </text>
    </comment>
    <comment ref="A5535" authorId="0" shapeId="0" xr:uid="{7B2BA3EA-F2DE-4630-BC50-5BF54677EC9E}">
      <text>
        <r>
          <rPr>
            <sz val="10"/>
            <rFont val="Arial"/>
            <family val="2"/>
          </rPr>
          <t>Mobile/Email matches a DIFFERENT name in LMS/Main file: 'Rajender Nagpal'. Kept original name -- please verify manually (may be a shared/parent number).</t>
        </r>
      </text>
    </comment>
    <comment ref="E5535" authorId="0" shapeId="0" xr:uid="{41699A1A-EAE6-4D75-9046-3E23257367A0}">
      <text>
        <r>
          <rPr>
            <sz val="10"/>
            <rFont val="Arial"/>
            <family val="2"/>
          </rPr>
          <t>Duplicate Mobile Number also found in rows: [5411, 5412]</t>
        </r>
      </text>
    </comment>
    <comment ref="E5536" authorId="0" shapeId="0" xr:uid="{D96D8DA1-AD76-493D-BB03-B12426B84E5F}">
      <text>
        <r>
          <rPr>
            <sz val="10"/>
            <rFont val="Arial"/>
            <family val="2"/>
          </rPr>
          <t>Duplicate Mobile Number also found in rows: [5211, 5227, 5356, 5696, 5819, 6012]</t>
        </r>
      </text>
    </comment>
    <comment ref="E5537" authorId="0" shapeId="0" xr:uid="{2723EA8F-0EBD-40DA-9847-A85C938C15E8}">
      <text>
        <r>
          <rPr>
            <sz val="10"/>
            <rFont val="Arial"/>
            <family val="2"/>
          </rPr>
          <t>Duplicate Mobile Number also found in rows: [5180, 5197, 5239, 5315, 5336, 5484]</t>
        </r>
      </text>
    </comment>
    <comment ref="E5538" authorId="0" shapeId="0" xr:uid="{54EF71D4-21DA-44FA-8A98-EA2FBB5676A3}">
      <text>
        <r>
          <rPr>
            <sz val="10"/>
            <rFont val="Arial"/>
            <family val="2"/>
          </rPr>
          <t>Duplicate Mobile Number also found in rows: [5378, 5436, 5539, 5852, 6065]</t>
        </r>
      </text>
    </comment>
    <comment ref="A5539" authorId="0" shapeId="0" xr:uid="{2F827CF1-2B19-4FA9-8ACF-13953364AA6D}">
      <text>
        <r>
          <rPr>
            <sz val="10"/>
            <rFont val="Arial"/>
            <family val="2"/>
          </rPr>
          <t>Mobile/Email matches a DIFFERENT name in LMS/Main file: 'Satya Das'. Kept original name -- please verify manually (may be a shared/parent number).</t>
        </r>
      </text>
    </comment>
    <comment ref="E5539" authorId="0" shapeId="0" xr:uid="{0B86F9E9-BA59-4EB5-B7D9-DCA96EF2D90C}">
      <text>
        <r>
          <rPr>
            <sz val="10"/>
            <rFont val="Arial"/>
            <family val="2"/>
          </rPr>
          <t>Duplicate Mobile Number also found in rows: [5086, 5134, 5254, 5438]</t>
        </r>
      </text>
    </comment>
    <comment ref="A5540" authorId="0" shapeId="0" xr:uid="{C691053B-1DC6-4D0D-A58A-3D4264E043E1}">
      <text>
        <r>
          <rPr>
            <sz val="10"/>
            <rFont val="Arial"/>
            <family val="2"/>
          </rPr>
          <t>Mobile/Email matches a DIFFERENT name in LMS/Main file: 'Sohail Khan'. Kept original name -- please verify manually (may be a shared/parent number).</t>
        </r>
      </text>
    </comment>
    <comment ref="E5540" authorId="0" shapeId="0" xr:uid="{411F170A-0CE4-404D-B879-3B97CDCA9F9C}">
      <text>
        <r>
          <rPr>
            <sz val="10"/>
            <rFont val="Arial"/>
            <family val="2"/>
          </rPr>
          <t>Duplicate Mobile Number also found in rows: [5518]</t>
        </r>
      </text>
    </comment>
    <comment ref="A5541" authorId="0" shapeId="0" xr:uid="{D88A21F7-98E3-436A-BBA7-EFA7E91AC489}">
      <text>
        <r>
          <rPr>
            <sz val="10"/>
            <rFont val="Arial"/>
            <family val="2"/>
          </rPr>
          <t>Mobile/Email matches a DIFFERENT name in LMS/Main file: 'Barsha Sahoo'. Kept original name -- please verify manually (may be a shared/parent number).</t>
        </r>
      </text>
    </comment>
    <comment ref="E5541" authorId="0" shapeId="0" xr:uid="{74C6ED66-440E-40B0-8F42-7F9AFD29C03F}">
      <text>
        <r>
          <rPr>
            <sz val="10"/>
            <rFont val="Arial"/>
            <family val="2"/>
          </rPr>
          <t>Duplicate Mobile Number also found in rows: [5540, 5541]</t>
        </r>
      </text>
    </comment>
    <comment ref="E5542" authorId="0" shapeId="0" xr:uid="{A3E239FC-8A3B-4251-9077-89C14EBFC1BB}">
      <text>
        <r>
          <rPr>
            <sz val="10"/>
            <rFont val="Arial"/>
            <family val="2"/>
          </rPr>
          <t>Duplicate Mobile Number also found in rows: [5524, 5641, 5793, 6019]</t>
        </r>
      </text>
    </comment>
    <comment ref="A5543" authorId="0" shapeId="0" xr:uid="{C2EA3D0E-B8EF-40CE-97EA-B619D1300574}">
      <text>
        <r>
          <rPr>
            <sz val="10"/>
            <rFont val="Arial"/>
            <family val="2"/>
          </rPr>
          <t>Mobile/Email matches a DIFFERENT name in LMS/Main file: 'Prangya Panda'. Kept original name -- please verify manually (may be a shared/parent number).</t>
        </r>
      </text>
    </comment>
    <comment ref="E5543" authorId="0" shapeId="0" xr:uid="{8B1DDC28-7AEE-4910-8BFD-23D3EE49652E}">
      <text>
        <r>
          <rPr>
            <sz val="10"/>
            <rFont val="Arial"/>
            <family val="2"/>
          </rPr>
          <t>Duplicate Mobile Number also found in rows: [5534, 5673, 5820]</t>
        </r>
      </text>
    </comment>
    <comment ref="A5544" authorId="0" shapeId="0" xr:uid="{E3FDDB37-EB1C-4598-9C02-9A604058B5A3}">
      <text>
        <r>
          <rPr>
            <sz val="10"/>
            <rFont val="Arial"/>
            <family val="2"/>
          </rPr>
          <t>Mobile/Email matches a DIFFERENT name in LMS/Main file: 'Anjali Agarwalla'. Kept original name -- please verify manually (may be a shared/parent number).</t>
        </r>
      </text>
    </comment>
    <comment ref="E5544" authorId="0" shapeId="0" xr:uid="{6F11F1C9-7780-4D3F-B5B2-923289BAFF16}">
      <text>
        <r>
          <rPr>
            <sz val="10"/>
            <rFont val="Arial"/>
            <family val="2"/>
          </rPr>
          <t>Duplicate Mobile Number also found in rows: [5535, 5676, 5794, 5943]</t>
        </r>
      </text>
    </comment>
    <comment ref="E5545" authorId="0" shapeId="0" xr:uid="{42482A5F-42FD-4E90-B616-B0E076CF6520}">
      <text>
        <r>
          <rPr>
            <sz val="10"/>
            <rFont val="Arial"/>
            <family val="2"/>
          </rPr>
          <t>Duplicate Mobile Number also found in rows: [5526]</t>
        </r>
      </text>
    </comment>
    <comment ref="E5546" authorId="0" shapeId="0" xr:uid="{BC2929D2-3159-40C6-889B-C7A01E013A3F}">
      <text>
        <r>
          <rPr>
            <sz val="10"/>
            <rFont val="Arial"/>
            <family val="2"/>
          </rPr>
          <t>Duplicate Mobile Number also found in rows: [5569, 5677, 5818, 5957]</t>
        </r>
      </text>
    </comment>
    <comment ref="E5547" authorId="0" shapeId="0" xr:uid="{5CCCAF00-FBB3-4A19-9207-794AD915BD1B}">
      <text>
        <r>
          <rPr>
            <sz val="10"/>
            <rFont val="Arial"/>
            <family val="2"/>
          </rPr>
          <t>Duplicate Mobile Number also found in rows: [5537, 5631]</t>
        </r>
      </text>
    </comment>
    <comment ref="E5548" authorId="0" shapeId="0" xr:uid="{50F46B0A-9A9A-4341-A99D-C71E19EEE1A4}">
      <text>
        <r>
          <rPr>
            <sz val="10"/>
            <rFont val="Arial"/>
            <family val="2"/>
          </rPr>
          <t>Duplicate Mobile Number also found in rows: [3551, 3867, 3959, 4042, 4054, 4604, 5647]</t>
        </r>
      </text>
    </comment>
    <comment ref="E5549" authorId="0" shapeId="0" xr:uid="{4CD30C75-6966-4862-8389-E86C27B62FF8}">
      <text>
        <r>
          <rPr>
            <sz val="10"/>
            <rFont val="Arial"/>
            <family val="2"/>
          </rPr>
          <t>Duplicate Mobile Number also found in rows: [5279, 5307, 5439, 5671, 6031]</t>
        </r>
      </text>
    </comment>
    <comment ref="E5550" authorId="0" shapeId="0" xr:uid="{61B5A122-E70B-48A2-A024-9426A75E22DF}">
      <text>
        <r>
          <rPr>
            <sz val="10"/>
            <rFont val="Arial"/>
            <family val="2"/>
          </rPr>
          <t>Duplicate Mobile Number also found in rows: [4164, 4291, 4451, 4618, 5298, 5525]</t>
        </r>
      </text>
    </comment>
    <comment ref="E5551" authorId="0" shapeId="0" xr:uid="{0DB4AF20-6D8B-4716-98D3-043F267827A3}">
      <text>
        <r>
          <rPr>
            <sz val="10"/>
            <rFont val="Arial"/>
            <family val="2"/>
          </rPr>
          <t>Duplicate Mobile Number also found in rows: [5576]</t>
        </r>
      </text>
    </comment>
    <comment ref="E5552" authorId="0" shapeId="0" xr:uid="{9D084692-8351-4EF1-906A-84D0BD2AAA10}">
      <text>
        <r>
          <rPr>
            <sz val="10"/>
            <rFont val="Arial"/>
            <family val="2"/>
          </rPr>
          <t>Duplicate Mobile Number also found in rows: [5281, 5299, 5400, 5672, 5809]</t>
        </r>
      </text>
    </comment>
    <comment ref="E5553" authorId="0" shapeId="0" xr:uid="{DBE44D51-98BE-4364-A5EC-B47F608175C0}">
      <text>
        <r>
          <rPr>
            <sz val="10"/>
            <rFont val="Arial"/>
            <family val="2"/>
          </rPr>
          <t>Duplicate Mobile Number also found in rows: [5313, 5324, 5816]</t>
        </r>
      </text>
    </comment>
    <comment ref="E5554" authorId="0" shapeId="0" xr:uid="{72986167-117C-46EF-A519-B54C0BA45F00}">
      <text>
        <r>
          <rPr>
            <sz val="10"/>
            <rFont val="Arial"/>
            <family val="2"/>
          </rPr>
          <t>Duplicate Mobile Number also found in rows: [5381, 5445, 5519, 5625, 5759]</t>
        </r>
      </text>
    </comment>
    <comment ref="E5555" authorId="0" shapeId="0" xr:uid="{077B0F3A-FB76-4565-AF70-3AF985E50103}">
      <text>
        <r>
          <rPr>
            <sz val="10"/>
            <rFont val="Arial"/>
            <family val="2"/>
          </rPr>
          <t>Duplicate Mobile Number also found in rows: [4430, 4984, 5241]</t>
        </r>
      </text>
    </comment>
    <comment ref="E5556" authorId="0" shapeId="0" xr:uid="{F2596560-0583-4F99-9036-C88F05E06B9E}">
      <text>
        <r>
          <rPr>
            <sz val="10"/>
            <rFont val="Arial"/>
            <family val="2"/>
          </rPr>
          <t>Duplicate Mobile Number also found in rows: [4887, 5047, 5174, 5300]</t>
        </r>
      </text>
    </comment>
    <comment ref="E5558" authorId="0" shapeId="0" xr:uid="{7D1B02CB-ACDC-4E76-B48D-614BE19C8F51}">
      <text>
        <r>
          <rPr>
            <sz val="10"/>
            <rFont val="Arial"/>
            <family val="2"/>
          </rPr>
          <t>Duplicate Mobile Number also found in rows: [4891, 4957, 5069, 5186, 5304, 5459]</t>
        </r>
      </text>
    </comment>
    <comment ref="E5559" authorId="0" shapeId="0" xr:uid="{DD6F62B3-72B8-42F8-BB80-9625ABE20F01}">
      <text>
        <r>
          <rPr>
            <sz val="10"/>
            <rFont val="Arial"/>
            <family val="2"/>
          </rPr>
          <t>Duplicate Mobile Number also found in rows: [5151, 5168, 5265, 5395, 5787]</t>
        </r>
      </text>
    </comment>
    <comment ref="E5560" authorId="0" shapeId="0" xr:uid="{DCB3202A-C754-478D-BC0B-19236EE98433}">
      <text>
        <r>
          <rPr>
            <sz val="10"/>
            <rFont val="Arial"/>
            <family val="2"/>
          </rPr>
          <t>Duplicate Mobile Number also found in rows: [5592, 5866, 5874]</t>
        </r>
      </text>
    </comment>
    <comment ref="E5561" authorId="0" shapeId="0" xr:uid="{AC90C16A-06BF-49E4-9C8F-31DFB8CAFE20}">
      <text>
        <r>
          <rPr>
            <sz val="10"/>
            <rFont val="Arial"/>
            <family val="2"/>
          </rPr>
          <t>Duplicate Mobile Number also found in rows: [5554, 5677, 5818, 5957]</t>
        </r>
      </text>
    </comment>
    <comment ref="A5563" authorId="0" shapeId="0" xr:uid="{9EE1E1B7-5FF9-420E-9285-A7ADD1A122F9}">
      <text>
        <r>
          <rPr>
            <sz val="10"/>
            <rFont val="Arial"/>
            <family val="2"/>
          </rPr>
          <t>Mobile/Email matches a DIFFERENT name in LMS/Main file: 'Dinagaran T'. Kept original name -- please verify manually (may be a shared/parent number).</t>
        </r>
      </text>
    </comment>
    <comment ref="E5563" authorId="0" shapeId="0" xr:uid="{C40730D5-70DF-4FBB-9D82-921D75721B6A}">
      <text>
        <r>
          <rPr>
            <sz val="10"/>
            <rFont val="Arial"/>
            <family val="2"/>
          </rPr>
          <t>Duplicate Mobile Number also found in rows: [5594]</t>
        </r>
      </text>
    </comment>
    <comment ref="A5564" authorId="0" shapeId="0" xr:uid="{C7E629D0-C53F-423A-ADD0-5E94476038FA}">
      <text>
        <r>
          <rPr>
            <sz val="10"/>
            <rFont val="Arial"/>
            <family val="2"/>
          </rPr>
          <t>Mobile/Email matches a DIFFERENT name in LMS/Main file: 'Chandan Meher'. Kept original name -- please verify manually (may be a shared/parent number).</t>
        </r>
      </text>
    </comment>
    <comment ref="E5564" authorId="0" shapeId="0" xr:uid="{15B1F118-851A-4388-8037-F5E644E2F9BE}">
      <text>
        <r>
          <rPr>
            <sz val="10"/>
            <rFont val="Arial"/>
            <family val="2"/>
          </rPr>
          <t>Duplicate Mobile Number also found in rows: [5579, 5598]</t>
        </r>
      </text>
    </comment>
    <comment ref="E5565" authorId="0" shapeId="0" xr:uid="{F788F7A7-255A-47FF-BFF3-25DAD5FC2212}">
      <text>
        <r>
          <rPr>
            <sz val="10"/>
            <rFont val="Arial"/>
            <family val="2"/>
          </rPr>
          <t>Duplicate Mobile Number also found in rows: [5374, 5394, 5701]</t>
        </r>
      </text>
    </comment>
    <comment ref="A5566" authorId="0" shapeId="0" xr:uid="{7E71E78C-694D-49E3-AF57-606D9A0F0AB9}">
      <text>
        <r>
          <rPr>
            <sz val="10"/>
            <rFont val="Arial"/>
            <family val="2"/>
          </rPr>
          <t>Mobile/Email matches a DIFFERENT name in LMS/Main file: 'Kaushal Jadon'. Kept original name -- please verify manually (may be a shared/parent number).</t>
        </r>
      </text>
    </comment>
    <comment ref="E5566" authorId="0" shapeId="0" xr:uid="{91A4B247-1B7A-47F8-8A76-EF7F72CEF1D1}">
      <text>
        <r>
          <rPr>
            <sz val="10"/>
            <rFont val="Arial"/>
            <family val="2"/>
          </rPr>
          <t>Duplicate Mobile Number also found in rows: [5289, 5317, 5486, 5699, 5837]</t>
        </r>
      </text>
    </comment>
    <comment ref="E5567" authorId="0" shapeId="0" xr:uid="{6AFA0299-42A7-41A8-BFA5-3D2388568A02}">
      <text>
        <r>
          <rPr>
            <sz val="10"/>
            <rFont val="Arial"/>
            <family val="2"/>
          </rPr>
          <t>Duplicate Mobile Number also found in rows: [5583, 5617, 5743, 5872, 6035]</t>
        </r>
      </text>
    </comment>
    <comment ref="E5568" authorId="0" shapeId="0" xr:uid="{18128D56-4192-42C0-B778-6AA9C67B660F}">
      <text>
        <r>
          <rPr>
            <sz val="10"/>
            <rFont val="Arial"/>
            <family val="2"/>
          </rPr>
          <t>Duplicate Mobile Number also found in rows: [5559]</t>
        </r>
      </text>
    </comment>
    <comment ref="E5569" authorId="0" shapeId="0" xr:uid="{074538D7-02CE-4201-909E-FC0B102A9F84}">
      <text>
        <r>
          <rPr>
            <sz val="10"/>
            <rFont val="Arial"/>
            <family val="2"/>
          </rPr>
          <t>Duplicate Mobile Number also found in rows: [5599, 5739]</t>
        </r>
      </text>
    </comment>
    <comment ref="A5570" authorId="0" shapeId="0" xr:uid="{3E5E1050-141C-417C-9229-8B7470A17C93}">
      <text>
        <r>
          <rPr>
            <sz val="10"/>
            <rFont val="Arial"/>
            <family val="2"/>
          </rPr>
          <t>Mobile/Email matches a DIFFERENT name in LMS/Main file: 'Apun Meher'. Kept original name -- please verify manually (may be a shared/parent number).</t>
        </r>
      </text>
    </comment>
    <comment ref="E5570" authorId="0" shapeId="0" xr:uid="{B9DC6AA9-28D8-4256-9C5E-077895131292}">
      <text>
        <r>
          <rPr>
            <sz val="10"/>
            <rFont val="Arial"/>
            <family val="2"/>
          </rPr>
          <t>Duplicate Mobile Number also found in rows: [5733]</t>
        </r>
      </text>
    </comment>
    <comment ref="A5571" authorId="0" shapeId="0" xr:uid="{9C836059-ECAF-46B1-A691-E241DC087861}">
      <text>
        <r>
          <rPr>
            <sz val="10"/>
            <rFont val="Arial"/>
            <family val="2"/>
          </rPr>
          <t>Mobile/Email matches a DIFFERENT name in LMS/Main file: 'Chandan Meher'. Kept original name -- please verify manually (may be a shared/parent number).</t>
        </r>
      </text>
    </comment>
    <comment ref="E5571" authorId="0" shapeId="0" xr:uid="{C23EB3CA-AB57-4978-814A-2687A73CC23F}">
      <text>
        <r>
          <rPr>
            <sz val="10"/>
            <rFont val="Arial"/>
            <family val="2"/>
          </rPr>
          <t>Duplicate Mobile Number also found in rows: [5572, 5598]</t>
        </r>
      </text>
    </comment>
    <comment ref="E5572" authorId="0" shapeId="0" xr:uid="{02C20D74-DB62-4344-86C4-11CFCD7DA49C}">
      <text>
        <r>
          <rPr>
            <sz val="10"/>
            <rFont val="Arial"/>
            <family val="2"/>
          </rPr>
          <t>Duplicate Mobile Number also found in rows: [5698, 5909, 6034]</t>
        </r>
      </text>
    </comment>
    <comment ref="E5575" authorId="0" shapeId="0" xr:uid="{F24FD80E-925F-458A-BE4F-D99983CB21D9}">
      <text>
        <r>
          <rPr>
            <sz val="10"/>
            <rFont val="Arial"/>
            <family val="2"/>
          </rPr>
          <t>Duplicate Mobile Number also found in rows: [5575, 5617, 5743, 5872, 6035]</t>
        </r>
      </text>
    </comment>
    <comment ref="E5577" authorId="0" shapeId="0" xr:uid="{71DF7F8B-A36E-4310-8340-6A3FD9B778B3}">
      <text>
        <r>
          <rPr>
            <sz val="10"/>
            <rFont val="Arial"/>
            <family val="2"/>
          </rPr>
          <t>Duplicate Mobile Number also found in rows: [5682]</t>
        </r>
      </text>
    </comment>
    <comment ref="A5578" authorId="0" shapeId="0" xr:uid="{19A1203E-3AC4-45E5-A44A-4C2280360DE5}">
      <text>
        <r>
          <rPr>
            <sz val="10"/>
            <rFont val="Arial"/>
            <family val="2"/>
          </rPr>
          <t>Mobile/Email matches a DIFFERENT name in LMS/Main file: 'Varun Jain'. Kept original name -- please verify manually (may be a shared/parent number).</t>
        </r>
      </text>
    </comment>
    <comment ref="A5579" authorId="0" shapeId="0" xr:uid="{F9EBD39C-5E82-47DD-9CD4-469B02B42832}">
      <text>
        <r>
          <rPr>
            <sz val="10"/>
            <rFont val="Arial"/>
            <family val="2"/>
          </rPr>
          <t>Mobile/Email matches a DIFFERENT name in LMS/Main file: 'Rakesh H U'. Kept original name -- please verify manually (may be a shared/parent number).</t>
        </r>
      </text>
    </comment>
    <comment ref="A5580" authorId="0" shapeId="0" xr:uid="{590584DF-A0BE-4DAE-A934-C6274EE47738}">
      <text>
        <r>
          <rPr>
            <sz val="10"/>
            <rFont val="Arial"/>
            <family val="2"/>
          </rPr>
          <t>Mobile/Email matches a DIFFERENT name in LMS/Main file: 'Arti Sharma'. Kept original name -- please verify manually (may be a shared/parent number).</t>
        </r>
      </text>
    </comment>
    <comment ref="E5580" authorId="0" shapeId="0" xr:uid="{81D6EF0E-9905-4861-8575-10E9A048848E}">
      <text>
        <r>
          <rPr>
            <sz val="10"/>
            <rFont val="Arial"/>
            <family val="2"/>
          </rPr>
          <t>Duplicate Mobile Number also found in rows: [5615]</t>
        </r>
      </text>
    </comment>
    <comment ref="A5581" authorId="0" shapeId="0" xr:uid="{1882198E-70EA-48DD-8BB5-5CE0A3E31DEA}">
      <text>
        <r>
          <rPr>
            <sz val="10"/>
            <rFont val="Arial"/>
            <family val="2"/>
          </rPr>
          <t>Mobile/Email matches a DIFFERENT name in LMS/Main file: 'Itibrata Sahoo'. Kept original name -- please verify manually (may be a shared/parent number).</t>
        </r>
      </text>
    </comment>
    <comment ref="E5581" authorId="0" shapeId="0" xr:uid="{1F9DBD0A-0625-4385-9AC8-A7977DB0A4E1}">
      <text>
        <r>
          <rPr>
            <sz val="10"/>
            <rFont val="Arial"/>
            <family val="2"/>
          </rPr>
          <t>Duplicate Mobile Number also found in rows: [5538, 5590, 5609]</t>
        </r>
      </text>
    </comment>
    <comment ref="A5582" authorId="0" shapeId="0" xr:uid="{F854081F-C382-4F50-8DBD-4D57B5CFA938}">
      <text>
        <r>
          <rPr>
            <sz val="10"/>
            <rFont val="Arial"/>
            <family val="2"/>
          </rPr>
          <t>Mobile/Email matches a DIFFERENT name in LMS/Main file: 'Itibrata Sahoo'. Kept original name -- please verify manually (may be a shared/parent number).</t>
        </r>
      </text>
    </comment>
    <comment ref="E5582" authorId="0" shapeId="0" xr:uid="{2DE74722-0840-46AB-855C-3C276F1366E2}">
      <text>
        <r>
          <rPr>
            <sz val="10"/>
            <rFont val="Arial"/>
            <family val="2"/>
          </rPr>
          <t>Duplicate Mobile Number also found in rows: [5538, 5589, 5609]</t>
        </r>
      </text>
    </comment>
    <comment ref="A5583" authorId="0" shapeId="0" xr:uid="{351C6AC6-7177-4CC4-8C2A-498E7F2F2393}">
      <text>
        <r>
          <rPr>
            <sz val="10"/>
            <rFont val="Arial"/>
            <family val="2"/>
          </rPr>
          <t>Mobile/Email matches a DIFFERENT name in LMS/Main file: 'Harika Bathula'. Kept original name -- please verify manually (may be a shared/parent number).</t>
        </r>
      </text>
    </comment>
    <comment ref="E5583" authorId="0" shapeId="0" xr:uid="{DE1C9E90-AF24-4EA2-85A9-52915CB2AF2C}">
      <text>
        <r>
          <rPr>
            <sz val="10"/>
            <rFont val="Arial"/>
            <family val="2"/>
          </rPr>
          <t>Duplicate Mobile Number also found in rows: [5633]</t>
        </r>
      </text>
    </comment>
    <comment ref="A5584" authorId="0" shapeId="0" xr:uid="{8BB88D7E-3D16-40B1-ACA1-50D5F7580848}">
      <text>
        <r>
          <rPr>
            <sz val="10"/>
            <rFont val="Arial"/>
            <family val="2"/>
          </rPr>
          <t>Mobile/Email matches a DIFFERENT name in LMS/Main file: 'Shreyas Potdar'. Kept original name -- please verify manually (may be a shared/parent number).</t>
        </r>
      </text>
    </comment>
    <comment ref="E5584" authorId="0" shapeId="0" xr:uid="{D8D0612A-48C8-42F2-A0FB-5E172D2220E0}">
      <text>
        <r>
          <rPr>
            <sz val="10"/>
            <rFont val="Arial"/>
            <family val="2"/>
          </rPr>
          <t>Duplicate Mobile Number also found in rows: [5568, 5866, 5874]</t>
        </r>
      </text>
    </comment>
    <comment ref="E5585" authorId="0" shapeId="0" xr:uid="{C4BB0BC3-8FF3-4587-BD6D-58DF53DD8B3C}">
      <text>
        <r>
          <rPr>
            <sz val="10"/>
            <rFont val="Arial"/>
            <family val="2"/>
          </rPr>
          <t>Duplicate Mobile Number also found in rows: [5622]</t>
        </r>
      </text>
    </comment>
    <comment ref="E5586" authorId="0" shapeId="0" xr:uid="{98B53F29-8354-457A-A994-36604CF5F3C7}">
      <text>
        <r>
          <rPr>
            <sz val="10"/>
            <rFont val="Arial"/>
            <family val="2"/>
          </rPr>
          <t>Duplicate Mobile Number also found in rows: [5571]</t>
        </r>
      </text>
    </comment>
    <comment ref="A5587" authorId="0" shapeId="0" xr:uid="{791A0805-2244-4734-9C61-CFF61BD94150}">
      <text>
        <r>
          <rPr>
            <sz val="10"/>
            <rFont val="Arial"/>
            <family val="2"/>
          </rPr>
          <t>Mobile/Email matches a DIFFERENT name in LMS/Main file: 'Karan Lohar'. Kept original name -- please verify manually (may be a shared/parent number).</t>
        </r>
      </text>
    </comment>
    <comment ref="E5588" authorId="0" shapeId="0" xr:uid="{25728B30-F5A1-4E18-AE49-339051E0F249}">
      <text>
        <r>
          <rPr>
            <sz val="10"/>
            <rFont val="Arial"/>
            <family val="2"/>
          </rPr>
          <t>Duplicate Mobile Number also found in rows: [5621]</t>
        </r>
      </text>
    </comment>
    <comment ref="E5589" authorId="0" shapeId="0" xr:uid="{69496333-A831-47B7-99D7-AB3F471D3C08}">
      <text>
        <r>
          <rPr>
            <sz val="10"/>
            <rFont val="Arial"/>
            <family val="2"/>
          </rPr>
          <t>Duplicate Mobile Number also found in rows: [5421]</t>
        </r>
      </text>
    </comment>
    <comment ref="E5590" authorId="0" shapeId="0" xr:uid="{FC7934C4-A161-4158-A55A-7171328BD82A}">
      <text>
        <r>
          <rPr>
            <sz val="10"/>
            <rFont val="Arial"/>
            <family val="2"/>
          </rPr>
          <t>Duplicate Mobile Number also found in rows: [5572, 5579]</t>
        </r>
      </text>
    </comment>
    <comment ref="E5591" authorId="0" shapeId="0" xr:uid="{96A4B3D1-8F64-49A9-BFDE-A9878874B8AA}">
      <text>
        <r>
          <rPr>
            <sz val="10"/>
            <rFont val="Arial"/>
            <family val="2"/>
          </rPr>
          <t>Duplicate Mobile Number also found in rows: [5577, 5739]</t>
        </r>
      </text>
    </comment>
    <comment ref="A5592" authorId="0" shapeId="0" xr:uid="{10FD6D13-450F-45C5-98E5-094B10197D4C}">
      <text>
        <r>
          <rPr>
            <sz val="10"/>
            <rFont val="Arial"/>
            <family val="2"/>
          </rPr>
          <t>Mobile/Email matches a DIFFERENT name in LMS/Main file: 'Sambit Nanda'. Kept original name -- please verify manually (may be a shared/parent number).</t>
        </r>
      </text>
    </comment>
    <comment ref="E5592" authorId="0" shapeId="0" xr:uid="{DCAF0390-B2B7-4B61-83B4-C8D8A2B570AE}">
      <text>
        <r>
          <rPr>
            <sz val="10"/>
            <rFont val="Arial"/>
            <family val="2"/>
          </rPr>
          <t>Duplicate Mobile Number also found in rows: [4609, 4767, 4970, 5193, 5371, 5695]</t>
        </r>
      </text>
    </comment>
    <comment ref="E5593" authorId="0" shapeId="0" xr:uid="{641ADC7B-073B-41BD-93CF-10C61B61CB1D}">
      <text>
        <r>
          <rPr>
            <sz val="10"/>
            <rFont val="Arial"/>
            <family val="2"/>
          </rPr>
          <t>Duplicate Mobile Number also found in rows: [5413]</t>
        </r>
      </text>
    </comment>
    <comment ref="E5594" authorId="0" shapeId="0" xr:uid="{58691D6E-0B29-434D-B106-47357DF87DE3}">
      <text>
        <r>
          <rPr>
            <sz val="10"/>
            <rFont val="Arial"/>
            <family val="2"/>
          </rPr>
          <t>Duplicate Mobile Number also found in rows: [5330, 5355, 5487, 5711, 5856, 6033]</t>
        </r>
      </text>
    </comment>
    <comment ref="E5595" authorId="0" shapeId="0" xr:uid="{B0F3E930-884E-4E48-BD86-3B5A75874D34}">
      <text>
        <r>
          <rPr>
            <sz val="10"/>
            <rFont val="Arial"/>
            <family val="2"/>
          </rPr>
          <t>Duplicate Mobile Number also found in rows: [5480, 5495, 5710, 5855, 6049]</t>
        </r>
      </text>
    </comment>
    <comment ref="A5596" authorId="0" shapeId="0" xr:uid="{BB1B182C-CF9F-468D-9EAF-CD5270B783D6}">
      <text>
        <r>
          <rPr>
            <sz val="10"/>
            <rFont val="Arial"/>
            <family val="2"/>
          </rPr>
          <t>Mobile/Email matches a DIFFERENT name in LMS/Main file: 'Sthiti Suman Nayak'. Kept original name -- please verify manually (may be a shared/parent number).</t>
        </r>
      </text>
    </comment>
    <comment ref="E5596" authorId="0" shapeId="0" xr:uid="{35183821-D3C3-4DCB-B51D-DA3F3EE13E15}">
      <text>
        <r>
          <rPr>
            <sz val="10"/>
            <rFont val="Arial"/>
            <family val="2"/>
          </rPr>
          <t>Duplicate Mobile Number also found in rows: [5320, 5338, 5492, 5707]</t>
        </r>
      </text>
    </comment>
    <comment ref="E5597" authorId="0" shapeId="0" xr:uid="{6DE9140E-F50F-4219-A53E-83F5BA3D40A5}">
      <text>
        <r>
          <rPr>
            <sz val="10"/>
            <rFont val="Arial"/>
            <family val="2"/>
          </rPr>
          <t>Duplicate Mobile Number also found in rows: [5648, 6013]</t>
        </r>
      </text>
    </comment>
    <comment ref="E5598" authorId="0" shapeId="0" xr:uid="{44711415-C197-4C86-9658-AE33F5FA0A07}">
      <text>
        <r>
          <rPr>
            <sz val="10"/>
            <rFont val="Arial"/>
            <family val="2"/>
          </rPr>
          <t>Duplicate Mobile Number also found in rows: [5148, 5196, 5460]</t>
        </r>
      </text>
    </comment>
    <comment ref="E5599" authorId="0" shapeId="0" xr:uid="{4F13F8CC-E96C-4674-B9A5-742CC4009703}">
      <text>
        <r>
          <rPr>
            <sz val="10"/>
            <rFont val="Arial"/>
            <family val="2"/>
          </rPr>
          <t>Duplicate Mobile Number also found in rows: [5454, 5482, 5812, 5834, 5985, 6006]</t>
        </r>
      </text>
    </comment>
    <comment ref="E5600" authorId="0" shapeId="0" xr:uid="{C353C52A-6CB9-47AC-95B2-8ED7FCD2B532}">
      <text>
        <r>
          <rPr>
            <sz val="10"/>
            <rFont val="Arial"/>
            <family val="2"/>
          </rPr>
          <t>Duplicate Mobile Number also found in rows: [4672, 4720, 4898, 5002, 5123]</t>
        </r>
      </text>
    </comment>
    <comment ref="A5601" authorId="0" shapeId="0" xr:uid="{F7F1A715-884A-4872-863A-57DE62AE8AF9}">
      <text>
        <r>
          <rPr>
            <sz val="10"/>
            <rFont val="Arial"/>
            <family val="2"/>
          </rPr>
          <t>Mobile/Email matches a DIFFERENT name in LMS/Main file: 'Itibrata Sahoo'. Kept original name -- please verify manually (may be a shared/parent number).</t>
        </r>
      </text>
    </comment>
    <comment ref="E5601" authorId="0" shapeId="0" xr:uid="{651DCD36-CA5B-42B4-81CE-CBD9A3D61173}">
      <text>
        <r>
          <rPr>
            <sz val="10"/>
            <rFont val="Arial"/>
            <family val="2"/>
          </rPr>
          <t>Duplicate Mobile Number also found in rows: [5538, 5589, 5590]</t>
        </r>
      </text>
    </comment>
    <comment ref="E5602" authorId="0" shapeId="0" xr:uid="{434E3CEA-FA7B-4682-A498-A4357D8EEDC9}">
      <text>
        <r>
          <rPr>
            <sz val="10"/>
            <rFont val="Arial"/>
            <family val="2"/>
          </rPr>
          <t>Duplicate Mobile Number also found in rows: [5479, 5500, 5533, 5668, 5763, 5882]</t>
        </r>
      </text>
    </comment>
    <comment ref="E5603" authorId="0" shapeId="0" xr:uid="{2E3187CC-EF9F-417F-AD82-C7BB274A3FB5}">
      <text>
        <r>
          <rPr>
            <sz val="10"/>
            <rFont val="Arial"/>
            <family val="2"/>
          </rPr>
          <t>Duplicate Mobile Number also found in rows: [5322, 5342, 5512, 5706]</t>
        </r>
      </text>
    </comment>
    <comment ref="A5604" authorId="0" shapeId="0" xr:uid="{52D99BB9-E6E8-4267-AB6F-908C7B1C0B0B}">
      <text>
        <r>
          <rPr>
            <sz val="10"/>
            <rFont val="Arial"/>
            <family val="2"/>
          </rPr>
          <t>Mobile/Email matches a DIFFERENT name in LMS/Main file: 'Debi Bal'. Kept original name -- please verify manually (may be a shared/parent number).</t>
        </r>
      </text>
    </comment>
    <comment ref="E5604" authorId="0" shapeId="0" xr:uid="{185CE924-63E9-4458-8813-BEC3A3DAB62C}">
      <text>
        <r>
          <rPr>
            <sz val="10"/>
            <rFont val="Arial"/>
            <family val="2"/>
          </rPr>
          <t>Duplicate Mobile Number also found in rows: [5703, 5728, 5859]</t>
        </r>
      </text>
    </comment>
    <comment ref="A5605" authorId="0" shapeId="0" xr:uid="{8E3EFA86-1865-47D7-92C1-A8EE10A214E6}">
      <text>
        <r>
          <rPr>
            <sz val="10"/>
            <rFont val="Arial"/>
            <family val="2"/>
          </rPr>
          <t>Mobile/Email matches a DIFFERENT name in LMS/Main file: 'Prachi Pandav'. Kept original name -- please verify manually (may be a shared/parent number).</t>
        </r>
      </text>
    </comment>
    <comment ref="E5605" authorId="0" shapeId="0" xr:uid="{8E284245-5CF5-4411-AD78-E24E839386D1}">
      <text>
        <r>
          <rPr>
            <sz val="10"/>
            <rFont val="Arial"/>
            <family val="2"/>
          </rPr>
          <t>Duplicate Mobile Number also found in rows: [5319, 5345, 5396, 5944]</t>
        </r>
      </text>
    </comment>
    <comment ref="A5607" authorId="0" shapeId="0" xr:uid="{D5A855ED-7659-4AB0-B964-3F5E330E17CF}">
      <text>
        <r>
          <rPr>
            <sz val="10"/>
            <rFont val="Arial"/>
            <family val="2"/>
          </rPr>
          <t>Mobile/Email matches a DIFFERENT name in LMS/Main file: 'Arti Sharma'. Kept original name -- please verify manually (may be a shared/parent number).</t>
        </r>
      </text>
    </comment>
    <comment ref="E5607" authorId="0" shapeId="0" xr:uid="{CD18ADD9-F463-466B-869D-61E43B0E04F2}">
      <text>
        <r>
          <rPr>
            <sz val="10"/>
            <rFont val="Arial"/>
            <family val="2"/>
          </rPr>
          <t>Duplicate Mobile Number also found in rows: [5588]</t>
        </r>
      </text>
    </comment>
    <comment ref="A5608" authorId="0" shapeId="0" xr:uid="{12F674E9-A1F6-4FC4-A9C7-BD0E51603F72}">
      <text>
        <r>
          <rPr>
            <sz val="10"/>
            <rFont val="Arial"/>
            <family val="2"/>
          </rPr>
          <t>Mobile/Email matches a DIFFERENT name in LMS/Main file: 'Chitta Swain'. Kept original name -- please verify manually (may be a shared/parent number).</t>
        </r>
      </text>
    </comment>
    <comment ref="E5608" authorId="0" shapeId="0" xr:uid="{04679676-FC94-476D-9F4D-F609BC8FB62D}">
      <text>
        <r>
          <rPr>
            <sz val="10"/>
            <rFont val="Arial"/>
            <family val="2"/>
          </rPr>
          <t>Duplicate Mobile Number also found in rows: [5387, 5502, 5842]</t>
        </r>
      </text>
    </comment>
    <comment ref="E5609" authorId="0" shapeId="0" xr:uid="{56353A14-7AAB-4EE3-9537-2C4AACB8F45B}">
      <text>
        <r>
          <rPr>
            <sz val="10"/>
            <rFont val="Arial"/>
            <family val="2"/>
          </rPr>
          <t>Duplicate Mobile Number also found in rows: [5575, 5583, 5743, 5872, 6035]</t>
        </r>
      </text>
    </comment>
    <comment ref="A5610" authorId="0" shapeId="0" xr:uid="{EF54831D-C7DB-4D89-AB59-6A7FFA5C539E}">
      <text>
        <r>
          <rPr>
            <sz val="10"/>
            <rFont val="Arial"/>
            <family val="2"/>
          </rPr>
          <t>Mobile/Email matches a DIFFERENT name in LMS/Main file: 'Surya Kant Das'. Kept original name -- please verify manually (may be a shared/parent number).</t>
        </r>
      </text>
    </comment>
    <comment ref="E5610" authorId="0" shapeId="0" xr:uid="{FA69EF36-3A8E-4E0B-A39A-C08A005DB554}">
      <text>
        <r>
          <rPr>
            <sz val="10"/>
            <rFont val="Arial"/>
            <family val="2"/>
          </rPr>
          <t>Duplicate Mobile Number also found in rows: [5205, 5623, 5749]</t>
        </r>
      </text>
    </comment>
    <comment ref="E5611" authorId="0" shapeId="0" xr:uid="{E1A1034B-1EA1-4CF9-A15D-1994C5095A51}">
      <text>
        <r>
          <rPr>
            <sz val="10"/>
            <rFont val="Arial"/>
            <family val="2"/>
          </rPr>
          <t>Duplicate Mobile Number also found in rows: [5653]</t>
        </r>
      </text>
    </comment>
    <comment ref="E5612" authorId="0" shapeId="0" xr:uid="{6DE3DE81-4563-42A3-9CCC-DC8E82975B19}">
      <text>
        <r>
          <rPr>
            <sz val="10"/>
            <rFont val="Arial"/>
            <family val="2"/>
          </rPr>
          <t>Duplicate Mobile Number also found in rows: [5323, 5351, 5509, 5821, 5946]</t>
        </r>
      </text>
    </comment>
    <comment ref="E5613" authorId="0" shapeId="0" xr:uid="{C4A35339-62EE-431E-802C-2DC8CB9B53C6}">
      <text>
        <r>
          <rPr>
            <sz val="10"/>
            <rFont val="Arial"/>
            <family val="2"/>
          </rPr>
          <t>Duplicate Mobile Number also found in rows: [5596]</t>
        </r>
      </text>
    </comment>
    <comment ref="E5614" authorId="0" shapeId="0" xr:uid="{F3342BBC-3666-4AE5-882F-1B11ECE42F37}">
      <text>
        <r>
          <rPr>
            <sz val="10"/>
            <rFont val="Arial"/>
            <family val="2"/>
          </rPr>
          <t>Duplicate Mobile Number also found in rows: [5593]</t>
        </r>
      </text>
    </comment>
    <comment ref="A5615" authorId="0" shapeId="0" xr:uid="{D2A1F091-02E0-4194-8D4C-4A863B7C42CE}">
      <text>
        <r>
          <rPr>
            <sz val="10"/>
            <rFont val="Arial"/>
            <family val="2"/>
          </rPr>
          <t>Mobile/Email matches a DIFFERENT name in LMS/Main file: 'Surya Kant Das'. Kept original name -- please verify manually (may be a shared/parent number).</t>
        </r>
      </text>
    </comment>
    <comment ref="E5615" authorId="0" shapeId="0" xr:uid="{306DCA96-F0D3-4EB8-9EB4-F655A5137EEE}">
      <text>
        <r>
          <rPr>
            <sz val="10"/>
            <rFont val="Arial"/>
            <family val="2"/>
          </rPr>
          <t>Duplicate Mobile Number also found in rows: [5205, 5618, 5749]</t>
        </r>
      </text>
    </comment>
    <comment ref="E5616" authorId="0" shapeId="0" xr:uid="{BB9951D8-4694-4055-B28B-22961AC20C3F}">
      <text>
        <r>
          <rPr>
            <sz val="10"/>
            <rFont val="Arial"/>
            <family val="2"/>
          </rPr>
          <t>Duplicate Mobile Number also found in rows: [599, 609, 721, 880, 892, 894, 1125, 1136, 1147]</t>
        </r>
      </text>
    </comment>
    <comment ref="E5617" authorId="0" shapeId="0" xr:uid="{EE9B459D-AAEE-481A-9CD6-AA4B02C3E236}">
      <text>
        <r>
          <rPr>
            <sz val="10"/>
            <rFont val="Arial"/>
            <family val="2"/>
          </rPr>
          <t>Duplicate Mobile Number also found in rows: [5381, 5445, 5519, 5562, 5759]</t>
        </r>
      </text>
    </comment>
    <comment ref="E5618" authorId="0" shapeId="0" xr:uid="{4BA3BDD5-0872-47AB-8BD8-A12D37975D39}">
      <text>
        <r>
          <rPr>
            <sz val="10"/>
            <rFont val="Arial"/>
            <family val="2"/>
          </rPr>
          <t>Duplicate Mobile Number also found in rows: [5489, 5508, 5800, 6023]</t>
        </r>
      </text>
    </comment>
    <comment ref="A5619" authorId="0" shapeId="0" xr:uid="{E053EDA8-8702-42EE-8A82-63394249EC79}">
      <text>
        <r>
          <rPr>
            <sz val="10"/>
            <rFont val="Arial"/>
            <family val="2"/>
          </rPr>
          <t>Mobile/Email matches a DIFFERENT name in LMS/Main file: 'Biswajit Dehury'. Kept original name -- please verify manually (may be a shared/parent number).</t>
        </r>
      </text>
    </comment>
    <comment ref="E5619" authorId="0" shapeId="0" xr:uid="{412C696B-4DA9-4109-96FA-C805E28F2473}">
      <text>
        <r>
          <rPr>
            <sz val="10"/>
            <rFont val="Arial"/>
            <family val="2"/>
          </rPr>
          <t>Duplicate Mobile Number also found in rows: [4886, 4933, 5010, 5138, 5253, 5362, 5513]</t>
        </r>
      </text>
    </comment>
    <comment ref="E5620" authorId="0" shapeId="0" xr:uid="{EE670B74-8083-4584-A2AB-9D2C415FC7F5}">
      <text>
        <r>
          <rPr>
            <sz val="10"/>
            <rFont val="Arial"/>
            <family val="2"/>
          </rPr>
          <t>Duplicate Mobile Number also found in rows: [5451, 5510, 5762, 5901, 6010]</t>
        </r>
      </text>
    </comment>
    <comment ref="E5621" authorId="0" shapeId="0" xr:uid="{31C01E0F-0D46-4E36-A51B-75D8A4D7FBB8}">
      <text>
        <r>
          <rPr>
            <sz val="10"/>
            <rFont val="Arial"/>
            <family val="2"/>
          </rPr>
          <t>Duplicate Mobile Number also found in rows: [4548, 4561, 4749, 4764, 4852, 5173, 5194, 6032]</t>
        </r>
      </text>
    </comment>
    <comment ref="E5622" authorId="0" shapeId="0" xr:uid="{CD973D56-BC69-45F6-9E90-E033E65251ED}">
      <text>
        <r>
          <rPr>
            <sz val="10"/>
            <rFont val="Arial"/>
            <family val="2"/>
          </rPr>
          <t>Duplicate Mobile Number also found in rows: [5209, 5331, 5347, 5446]</t>
        </r>
      </text>
    </comment>
    <comment ref="E5623" authorId="0" shapeId="0" xr:uid="{0EB08D3C-3417-4A18-9CA2-F9D595CC8889}">
      <text>
        <r>
          <rPr>
            <sz val="10"/>
            <rFont val="Arial"/>
            <family val="2"/>
          </rPr>
          <t>Duplicate Mobile Number also found in rows: [5537, 5555]</t>
        </r>
      </text>
    </comment>
    <comment ref="E5624" authorId="0" shapeId="0" xr:uid="{6A8784F4-194B-470A-A9D0-DBC663E07570}">
      <text>
        <r>
          <rPr>
            <sz val="10"/>
            <rFont val="Arial"/>
            <family val="2"/>
          </rPr>
          <t>Duplicate Mobile Number also found in rows: [5656]</t>
        </r>
      </text>
    </comment>
    <comment ref="A5625" authorId="0" shapeId="0" xr:uid="{7072B97D-0CED-4B49-84A5-FBD71DE47405}">
      <text>
        <r>
          <rPr>
            <sz val="10"/>
            <rFont val="Arial"/>
            <family val="2"/>
          </rPr>
          <t>Mobile/Email matches a DIFFERENT name in LMS/Main file: 'Harika Bathula'. Kept original name -- please verify manually (may be a shared/parent number).</t>
        </r>
      </text>
    </comment>
    <comment ref="E5625" authorId="0" shapeId="0" xr:uid="{7701335E-E336-4EE4-92C9-348201E17816}">
      <text>
        <r>
          <rPr>
            <sz val="10"/>
            <rFont val="Arial"/>
            <family val="2"/>
          </rPr>
          <t>Duplicate Mobile Number also found in rows: [5591]</t>
        </r>
      </text>
    </comment>
    <comment ref="E5626" authorId="0" shapeId="0" xr:uid="{480A9EE9-703F-46E5-BF9F-A4F014C7E5D8}">
      <text>
        <r>
          <rPr>
            <sz val="10"/>
            <rFont val="Arial"/>
            <family val="2"/>
          </rPr>
          <t>Duplicate Mobile Number also found in rows: [5416, 5536, 5789]</t>
        </r>
      </text>
    </comment>
    <comment ref="A5627" authorId="0" shapeId="0" xr:uid="{5F467725-4147-4F5F-9799-DE5FFF3E02D5}">
      <text>
        <r>
          <rPr>
            <sz val="10"/>
            <rFont val="Arial"/>
            <family val="2"/>
          </rPr>
          <t>Mobile/Email matches a DIFFERENT name in LMS/Main file: 'Narasimha Avadhanam'. Kept original name -- please verify manually (may be a shared/parent number).</t>
        </r>
      </text>
    </comment>
    <comment ref="E5627" authorId="0" shapeId="0" xr:uid="{6D15334B-C645-4BD2-A2E5-008AC1E4A759}">
      <text>
        <r>
          <rPr>
            <sz val="10"/>
            <rFont val="Arial"/>
            <family val="2"/>
          </rPr>
          <t>Duplicate Mobile Number also found in rows: [5146, 5162, 5263, 5369, 5392, 5521]</t>
        </r>
      </text>
    </comment>
    <comment ref="A5629" authorId="0" shapeId="0" xr:uid="{94416801-9E58-4593-BB87-84ADD8054C19}">
      <text>
        <r>
          <rPr>
            <sz val="10"/>
            <rFont val="Arial"/>
            <family val="2"/>
          </rPr>
          <t>Mobile/Email matches a DIFFERENT name in LMS/Main file: 'Mohd Yousuf Tantray'. Kept original name -- please verify manually (may be a shared/parent number).</t>
        </r>
      </text>
    </comment>
    <comment ref="E5629" authorId="0" shapeId="0" xr:uid="{8EC827FC-D781-4F97-94E0-39D5D4981F45}">
      <text>
        <r>
          <rPr>
            <sz val="10"/>
            <rFont val="Arial"/>
            <family val="2"/>
          </rPr>
          <t>Duplicate Mobile Number also found in rows: [5024, 5139, 5250, 5467, 5797]</t>
        </r>
      </text>
    </comment>
    <comment ref="A5630" authorId="0" shapeId="0" xr:uid="{ABD626F0-864E-4C6F-B49B-E15CAC5AD2BA}">
      <text>
        <r>
          <rPr>
            <sz val="10"/>
            <rFont val="Arial"/>
            <family val="2"/>
          </rPr>
          <t>Mobile/Email matches a DIFFERENT name in LMS/Main file: 'Suleman Lakra'. Kept original name -- please verify manually (may be a shared/parent number).</t>
        </r>
      </text>
    </comment>
    <comment ref="E5630" authorId="0" shapeId="0" xr:uid="{6E01434C-2678-4758-A137-7F81633072DB}">
      <text>
        <r>
          <rPr>
            <sz val="10"/>
            <rFont val="Arial"/>
            <family val="2"/>
          </rPr>
          <t>Duplicate Mobile Number also found in rows: [5655, 5791, 5832, 6068]</t>
        </r>
      </text>
    </comment>
    <comment ref="E5631" authorId="0" shapeId="0" xr:uid="{FE45ECEA-3434-4F9C-9377-C65FEED679DC}">
      <text>
        <r>
          <rPr>
            <sz val="10"/>
            <rFont val="Arial"/>
            <family val="2"/>
          </rPr>
          <t>Duplicate Mobile Number also found in rows: [5234, 5235, 5294, 5367, 5527]</t>
        </r>
      </text>
    </comment>
    <comment ref="E5632" authorId="0" shapeId="0" xr:uid="{CF33F813-87B1-4FB4-8F04-DF9A9DDA86AE}">
      <text>
        <r>
          <rPr>
            <sz val="10"/>
            <rFont val="Arial"/>
            <family val="2"/>
          </rPr>
          <t>Duplicate Mobile Number also found in rows: [4971, 5029, 5131, 5240, 5262, 5366, 5528]</t>
        </r>
      </text>
    </comment>
    <comment ref="E5633" authorId="0" shapeId="0" xr:uid="{DE32B61A-600E-4729-89FC-99E599D967B9}">
      <text>
        <r>
          <rPr>
            <sz val="10"/>
            <rFont val="Arial"/>
            <family val="2"/>
          </rPr>
          <t>Duplicate Mobile Number also found in rows: [5524, 5550, 5793, 6019]</t>
        </r>
      </text>
    </comment>
    <comment ref="A5634" authorId="0" shapeId="0" xr:uid="{69565D2E-6C17-42ED-BA3E-E0842C731FFB}">
      <text>
        <r>
          <rPr>
            <sz val="10"/>
            <rFont val="Arial"/>
            <family val="2"/>
          </rPr>
          <t>Mobile/Email matches a DIFFERENT name in LMS/Main file: 'Shruti Mohanty'. Kept original name -- please verify manually (may be a shared/parent number).</t>
        </r>
      </text>
    </comment>
    <comment ref="E5634" authorId="0" shapeId="0" xr:uid="{26E35D5E-E10A-4307-8D72-130437529314}">
      <text>
        <r>
          <rPr>
            <sz val="10"/>
            <rFont val="Arial"/>
            <family val="2"/>
          </rPr>
          <t>Duplicate Mobile Number also found in rows: [4716, 4897, 5200, 5327]</t>
        </r>
      </text>
    </comment>
    <comment ref="E5635" authorId="0" shapeId="0" xr:uid="{7E3859E4-2050-4C6E-89B7-6EB98CBECD1C}">
      <text>
        <r>
          <rPr>
            <sz val="10"/>
            <rFont val="Arial"/>
            <family val="2"/>
          </rPr>
          <t>Duplicate Mobile Number also found in rows: [5664]</t>
        </r>
      </text>
    </comment>
    <comment ref="A5636" authorId="0" shapeId="0" xr:uid="{CB34A7F4-45E1-4E76-B28C-8AF54F6CDC51}">
      <text>
        <r>
          <rPr>
            <sz val="10"/>
            <rFont val="Arial"/>
            <family val="2"/>
          </rPr>
          <t>Mobile/Email matches a DIFFERENT name in LMS/Main file: 'Pritam Dash'. Kept original name -- please verify manually (may be a shared/parent number).</t>
        </r>
      </text>
    </comment>
    <comment ref="E5636" authorId="0" shapeId="0" xr:uid="{19E800C7-20D3-4E51-8D1D-FBF875E1100A}">
      <text>
        <r>
          <rPr>
            <sz val="10"/>
            <rFont val="Arial"/>
            <family val="2"/>
          </rPr>
          <t>Duplicate Mobile Number also found in rows: [5650, 5867]</t>
        </r>
      </text>
    </comment>
    <comment ref="E5637" authorId="0" shapeId="0" xr:uid="{793586D7-6DD0-48CD-99CE-C71C067D4E0D}">
      <text>
        <r>
          <rPr>
            <sz val="10"/>
            <rFont val="Arial"/>
            <family val="2"/>
          </rPr>
          <t>Duplicate Mobile Number also found in rows: [5662, 5769, 5916]</t>
        </r>
      </text>
    </comment>
    <comment ref="E5638" authorId="0" shapeId="0" xr:uid="{D375FC6A-B0E7-476E-93B3-68B82EC14428}">
      <text>
        <r>
          <rPr>
            <sz val="10"/>
            <rFont val="Arial"/>
            <family val="2"/>
          </rPr>
          <t>Duplicate Mobile Number also found in rows: [5657, 5760, 6098]</t>
        </r>
      </text>
    </comment>
    <comment ref="E5639" authorId="0" shapeId="0" xr:uid="{9853C502-2E5D-484C-8125-5702094E0F87}">
      <text>
        <r>
          <rPr>
            <sz val="10"/>
            <rFont val="Arial"/>
            <family val="2"/>
          </rPr>
          <t>Duplicate Mobile Number also found in rows: [3551, 3867, 3959, 4042, 4054, 4604, 5556]</t>
        </r>
      </text>
    </comment>
    <comment ref="E5640" authorId="0" shapeId="0" xr:uid="{D7B9E09C-783C-4094-9624-29A7EE527B42}">
      <text>
        <r>
          <rPr>
            <sz val="10"/>
            <rFont val="Arial"/>
            <family val="2"/>
          </rPr>
          <t>Duplicate Mobile Number also found in rows: [5605, 6013]</t>
        </r>
      </text>
    </comment>
    <comment ref="E5641" authorId="0" shapeId="0" xr:uid="{59F45E84-5971-4C55-8FBB-C82D066DDA1E}">
      <text>
        <r>
          <rPr>
            <sz val="10"/>
            <rFont val="Arial"/>
            <family val="2"/>
          </rPr>
          <t>Duplicate Mobile Number also found in rows: [5678, 5765, 5766, 6051, 6097]</t>
        </r>
      </text>
    </comment>
    <comment ref="A5642" authorId="0" shapeId="0" xr:uid="{982E1DDC-9AB7-4985-AB52-32226FC617CA}">
      <text>
        <r>
          <rPr>
            <sz val="10"/>
            <rFont val="Arial"/>
            <family val="2"/>
          </rPr>
          <t>Mobile/Email matches a DIFFERENT name in LMS/Main file: 'Pritam Dash'. Kept original name -- please verify manually (may be a shared/parent number).</t>
        </r>
      </text>
    </comment>
    <comment ref="E5642" authorId="0" shapeId="0" xr:uid="{F543305F-12A7-4976-AE1B-A349C9678660}">
      <text>
        <r>
          <rPr>
            <sz val="10"/>
            <rFont val="Arial"/>
            <family val="2"/>
          </rPr>
          <t>Duplicate Mobile Number also found in rows: [5644, 5867]</t>
        </r>
      </text>
    </comment>
    <comment ref="E5643" authorId="0" shapeId="0" xr:uid="{214EAF63-554A-4AB5-8830-26EA9E76A78F}">
      <text>
        <r>
          <rPr>
            <sz val="10"/>
            <rFont val="Arial"/>
            <family val="2"/>
          </rPr>
          <t>Duplicate Mobile Number also found in rows: [5697, 5802, 6057]</t>
        </r>
      </text>
    </comment>
    <comment ref="E5644" authorId="0" shapeId="0" xr:uid="{017F68AC-8D02-4EB5-B4A4-FB35AE58002B}">
      <text>
        <r>
          <rPr>
            <sz val="10"/>
            <rFont val="Arial"/>
            <family val="2"/>
          </rPr>
          <t>Duplicate Mobile Number also found in rows: [5667]</t>
        </r>
      </text>
    </comment>
    <comment ref="E5645" authorId="0" shapeId="0" xr:uid="{9B2C4C3D-AC63-4164-A44E-3B391D0E05D4}">
      <text>
        <r>
          <rPr>
            <sz val="10"/>
            <rFont val="Arial"/>
            <family val="2"/>
          </rPr>
          <t>Duplicate Mobile Number also found in rows: [5619]</t>
        </r>
      </text>
    </comment>
    <comment ref="E5646" authorId="0" shapeId="0" xr:uid="{24EF98C5-CBEE-4ABD-B8F8-ADA3C95138D1}">
      <text>
        <r>
          <rPr>
            <sz val="10"/>
            <rFont val="Arial"/>
            <family val="2"/>
          </rPr>
          <t>Duplicate Mobile Number also found in rows: [5740]</t>
        </r>
      </text>
    </comment>
    <comment ref="A5647" authorId="0" shapeId="0" xr:uid="{B0ADC419-674A-4C0C-AD0D-B4BF17492662}">
      <text>
        <r>
          <rPr>
            <sz val="10"/>
            <rFont val="Arial"/>
            <family val="2"/>
          </rPr>
          <t>Mobile/Email matches a DIFFERENT name in LMS/Main file: 'Suleman Lakra'. Kept original name -- please verify manually (may be a shared/parent number).</t>
        </r>
      </text>
    </comment>
    <comment ref="E5647" authorId="0" shapeId="0" xr:uid="{582E861E-02D5-4130-AEB8-37CD9ECE5834}">
      <text>
        <r>
          <rPr>
            <sz val="10"/>
            <rFont val="Arial"/>
            <family val="2"/>
          </rPr>
          <t>Duplicate Mobile Number also found in rows: [5638, 5791, 5832, 6068]</t>
        </r>
      </text>
    </comment>
    <comment ref="E5648" authorId="0" shapeId="0" xr:uid="{A76FAD0F-6CB4-43C2-BBA9-191B32663A65}">
      <text>
        <r>
          <rPr>
            <sz val="10"/>
            <rFont val="Arial"/>
            <family val="2"/>
          </rPr>
          <t>Duplicate Mobile Number also found in rows: [5632]</t>
        </r>
      </text>
    </comment>
    <comment ref="E5649" authorId="0" shapeId="0" xr:uid="{7C46B73F-6287-4492-AC83-14FB3681F1F8}">
      <text>
        <r>
          <rPr>
            <sz val="10"/>
            <rFont val="Arial"/>
            <family val="2"/>
          </rPr>
          <t>Duplicate Mobile Number also found in rows: [5646, 5760, 6098]</t>
        </r>
      </text>
    </comment>
    <comment ref="E5650" authorId="0" shapeId="0" xr:uid="{C043EBAB-EDF3-43DE-B58B-C68CE795A83C}">
      <text>
        <r>
          <rPr>
            <sz val="10"/>
            <rFont val="Arial"/>
            <family val="2"/>
          </rPr>
          <t>Duplicate Mobile Number also found in rows: [5705, 6002]</t>
        </r>
      </text>
    </comment>
    <comment ref="A5651" authorId="0" shapeId="0" xr:uid="{3FDFA7A5-1CFF-4DF5-831A-E0FCE61B49A0}">
      <text>
        <r>
          <rPr>
            <sz val="10"/>
            <rFont val="Arial"/>
            <family val="2"/>
          </rPr>
          <t>Mobile/Email matches a DIFFERENT name in LMS/Main file: 'Amit Bisoi'. Kept original name -- please verify manually (may be a shared/parent number).</t>
        </r>
      </text>
    </comment>
    <comment ref="E5651" authorId="0" shapeId="0" xr:uid="{E2A10D8D-B73C-47BC-BFD1-425170B08D3A}">
      <text>
        <r>
          <rPr>
            <sz val="10"/>
            <rFont val="Arial"/>
            <family val="2"/>
          </rPr>
          <t>Duplicate Mobile Number also found in rows: [5680, 5903, 6086]</t>
        </r>
      </text>
    </comment>
    <comment ref="E5652" authorId="0" shapeId="0" xr:uid="{011D73FE-AEB5-4139-9E52-BB0C3AF9ADC5}">
      <text>
        <r>
          <rPr>
            <sz val="10"/>
            <rFont val="Arial"/>
            <family val="2"/>
          </rPr>
          <t>Duplicate Mobile Number also found in rows: [5683, 5788, 5931]</t>
        </r>
      </text>
    </comment>
    <comment ref="E5653" authorId="0" shapeId="0" xr:uid="{9825663E-B2F7-4E7E-824F-09572A2BC3E0}">
      <text>
        <r>
          <rPr>
            <sz val="10"/>
            <rFont val="Arial"/>
            <family val="2"/>
          </rPr>
          <t>Duplicate Mobile Number also found in rows: [5679, 5758, 5936]</t>
        </r>
      </text>
    </comment>
    <comment ref="E5654" authorId="0" shapeId="0" xr:uid="{59F066B2-0F04-427E-8DD3-88AB54F18B0E}">
      <text>
        <r>
          <rPr>
            <sz val="10"/>
            <rFont val="Arial"/>
            <family val="2"/>
          </rPr>
          <t>Duplicate Mobile Number also found in rows: [5645, 5769, 5916]</t>
        </r>
      </text>
    </comment>
    <comment ref="E5655" authorId="0" shapeId="0" xr:uid="{5F7AF70A-1957-41B3-A324-E1BB18A7E59E}">
      <text>
        <r>
          <rPr>
            <sz val="10"/>
            <rFont val="Arial"/>
            <family val="2"/>
          </rPr>
          <t>Duplicate Mobile Number also found in rows: [5681]</t>
        </r>
      </text>
    </comment>
    <comment ref="E5656" authorId="0" shapeId="0" xr:uid="{F3A16B8F-FAF8-4322-ADA5-BD3D514068E7}">
      <text>
        <r>
          <rPr>
            <sz val="10"/>
            <rFont val="Arial"/>
            <family val="2"/>
          </rPr>
          <t>Duplicate Mobile Number also found in rows: [5643]</t>
        </r>
      </text>
    </comment>
    <comment ref="E5657" authorId="0" shapeId="0" xr:uid="{C3382074-D53B-4B15-8582-313D5ABD2BE8}">
      <text>
        <r>
          <rPr>
            <sz val="10"/>
            <rFont val="Arial"/>
            <family val="2"/>
          </rPr>
          <t>Duplicate Mobile Number also found in rows: [5702, 5875, 5910]</t>
        </r>
      </text>
    </comment>
    <comment ref="E5658" authorId="0" shapeId="0" xr:uid="{E716E963-A72C-41FF-A2DE-A5A09198E31D}">
      <text>
        <r>
          <rPr>
            <sz val="10"/>
            <rFont val="Arial"/>
            <family val="2"/>
          </rPr>
          <t>Duplicate Mobile Number also found in rows: [5691]</t>
        </r>
      </text>
    </comment>
    <comment ref="E5659" authorId="0" shapeId="0" xr:uid="{32DCF097-7E85-4D4A-8834-67CF1638D944}">
      <text>
        <r>
          <rPr>
            <sz val="10"/>
            <rFont val="Arial"/>
            <family val="2"/>
          </rPr>
          <t>Duplicate Mobile Number also found in rows: [5652]</t>
        </r>
      </text>
    </comment>
    <comment ref="E5660" authorId="0" shapeId="0" xr:uid="{C72D5952-915C-44DA-943F-7549FA3345F4}">
      <text>
        <r>
          <rPr>
            <sz val="10"/>
            <rFont val="Arial"/>
            <family val="2"/>
          </rPr>
          <t>Duplicate Mobile Number also found in rows: [5479, 5500, 5533, 5610, 5763, 5882]</t>
        </r>
      </text>
    </comment>
    <comment ref="E5661" authorId="0" shapeId="0" xr:uid="{BF32552F-F603-4DA3-8131-4CC97BC27CD5}">
      <text>
        <r>
          <rPr>
            <sz val="10"/>
            <rFont val="Arial"/>
            <family val="2"/>
          </rPr>
          <t>Duplicate Mobile Number also found in rows: [5213, 5248]</t>
        </r>
      </text>
    </comment>
    <comment ref="E5662" authorId="0" shapeId="0" xr:uid="{BA60F229-74AB-4FC5-BD7F-BED7533E20C3}">
      <text>
        <r>
          <rPr>
            <sz val="10"/>
            <rFont val="Arial"/>
            <family val="2"/>
          </rPr>
          <t>Duplicate Mobile Number also found in rows: [2701, 2760, 2765, 3984, 5398, 5422]</t>
        </r>
      </text>
    </comment>
    <comment ref="E5663" authorId="0" shapeId="0" xr:uid="{F7A22826-EA45-4286-9E0B-485AE3D0A14E}">
      <text>
        <r>
          <rPr>
            <sz val="10"/>
            <rFont val="Arial"/>
            <family val="2"/>
          </rPr>
          <t>Duplicate Mobile Number also found in rows: [5279, 5307, 5439, 5557, 6031]</t>
        </r>
      </text>
    </comment>
    <comment ref="E5664" authorId="0" shapeId="0" xr:uid="{B23CAEED-9A80-4C3D-9192-88EE50DCB822}">
      <text>
        <r>
          <rPr>
            <sz val="10"/>
            <rFont val="Arial"/>
            <family val="2"/>
          </rPr>
          <t>Duplicate Mobile Number also found in rows: [5281, 5299, 5400, 5560, 5809]</t>
        </r>
      </text>
    </comment>
    <comment ref="A5665" authorId="0" shapeId="0" xr:uid="{583992D2-81DF-4C76-84B8-D84D845A9CB6}">
      <text>
        <r>
          <rPr>
            <sz val="10"/>
            <rFont val="Arial"/>
            <family val="2"/>
          </rPr>
          <t>Mobile/Email matches a DIFFERENT name in LMS/Main file: 'Prangya Panda'. Kept original name -- please verify manually (may be a shared/parent number).</t>
        </r>
      </text>
    </comment>
    <comment ref="E5665" authorId="0" shapeId="0" xr:uid="{0E0770AA-5514-4817-9092-C6DD4D70177D}">
      <text>
        <r>
          <rPr>
            <sz val="10"/>
            <rFont val="Arial"/>
            <family val="2"/>
          </rPr>
          <t>Duplicate Mobile Number also found in rows: [5534, 5551, 5820]</t>
        </r>
      </text>
    </comment>
    <comment ref="E5666" authorId="0" shapeId="0" xr:uid="{B9167D93-0574-47AB-B3A6-C5C555637CAF}">
      <text>
        <r>
          <rPr>
            <sz val="10"/>
            <rFont val="Arial"/>
            <family val="2"/>
          </rPr>
          <t>Duplicate Mobile Number also found in rows: [5382, 5404, 5542, 5950]</t>
        </r>
      </text>
    </comment>
    <comment ref="E5667" authorId="0" shapeId="0" xr:uid="{421540BB-195C-4F09-85B1-262D8722D846}">
      <text>
        <r>
          <rPr>
            <sz val="10"/>
            <rFont val="Arial"/>
            <family val="2"/>
          </rPr>
          <t>Duplicate Mobile Number also found in rows: [5383, 5444, 5516, 5841]</t>
        </r>
      </text>
    </comment>
    <comment ref="A5668" authorId="0" shapeId="0" xr:uid="{9A9AEA26-9870-4D4D-8AA1-1CF92234A3F7}">
      <text>
        <r>
          <rPr>
            <sz val="10"/>
            <rFont val="Arial"/>
            <family val="2"/>
          </rPr>
          <t>Mobile/Email matches a DIFFERENT name in LMS/Main file: 'Anjali Agarwalla'. Kept original name -- please verify manually (may be a shared/parent number).</t>
        </r>
      </text>
    </comment>
    <comment ref="E5668" authorId="0" shapeId="0" xr:uid="{6DF0BBD6-7A40-420E-9164-510B8C6634FC}">
      <text>
        <r>
          <rPr>
            <sz val="10"/>
            <rFont val="Arial"/>
            <family val="2"/>
          </rPr>
          <t>Duplicate Mobile Number also found in rows: [5535, 5552, 5794, 5943]</t>
        </r>
      </text>
    </comment>
    <comment ref="E5669" authorId="0" shapeId="0" xr:uid="{760CAED9-8700-474F-8B78-4D215232FBD3}">
      <text>
        <r>
          <rPr>
            <sz val="10"/>
            <rFont val="Arial"/>
            <family val="2"/>
          </rPr>
          <t>Duplicate Mobile Number also found in rows: [5554, 5569, 5818, 5957]</t>
        </r>
      </text>
    </comment>
    <comment ref="E5670" authorId="0" shapeId="0" xr:uid="{735319A9-BEC5-4873-857E-80E81188D1FD}">
      <text>
        <r>
          <rPr>
            <sz val="10"/>
            <rFont val="Arial"/>
            <family val="2"/>
          </rPr>
          <t>Duplicate Mobile Number also found in rows: [5649, 5765, 5766, 6051, 6097]</t>
        </r>
      </text>
    </comment>
    <comment ref="E5671" authorId="0" shapeId="0" xr:uid="{E9E24717-F1BD-48DE-92A0-E6EE0D794CEB}">
      <text>
        <r>
          <rPr>
            <sz val="10"/>
            <rFont val="Arial"/>
            <family val="2"/>
          </rPr>
          <t>Duplicate Mobile Number also found in rows: [5661, 5758, 5936]</t>
        </r>
      </text>
    </comment>
    <comment ref="A5672" authorId="0" shapeId="0" xr:uid="{9523757C-5B1D-4BE9-B983-933F59FD8EAD}">
      <text>
        <r>
          <rPr>
            <sz val="10"/>
            <rFont val="Arial"/>
            <family val="2"/>
          </rPr>
          <t>Mobile/Email matches a DIFFERENT name in LMS/Main file: 'Amit Bisoi'. Kept original name -- please verify manually (may be a shared/parent number).</t>
        </r>
      </text>
    </comment>
    <comment ref="E5672" authorId="0" shapeId="0" xr:uid="{D42072E1-1590-42BE-B7AA-B1461BCEABCE}">
      <text>
        <r>
          <rPr>
            <sz val="10"/>
            <rFont val="Arial"/>
            <family val="2"/>
          </rPr>
          <t>Duplicate Mobile Number also found in rows: [5659, 5903, 6086]</t>
        </r>
      </text>
    </comment>
    <comment ref="E5673" authorId="0" shapeId="0" xr:uid="{219EA0FC-48F2-4172-9F01-834DC12F29A0}">
      <text>
        <r>
          <rPr>
            <sz val="10"/>
            <rFont val="Arial"/>
            <family val="2"/>
          </rPr>
          <t>Duplicate Mobile Number also found in rows: [5663]</t>
        </r>
      </text>
    </comment>
    <comment ref="E5674" authorId="0" shapeId="0" xr:uid="{576E684D-5FF6-4604-AE37-9B529851FB9B}">
      <text>
        <r>
          <rPr>
            <sz val="10"/>
            <rFont val="Arial"/>
            <family val="2"/>
          </rPr>
          <t>Duplicate Mobile Number also found in rows: [5585]</t>
        </r>
      </text>
    </comment>
    <comment ref="E5675" authorId="0" shapeId="0" xr:uid="{48875E69-31E4-43A3-8695-C8D87C8A7C7D}">
      <text>
        <r>
          <rPr>
            <sz val="10"/>
            <rFont val="Arial"/>
            <family val="2"/>
          </rPr>
          <t>Duplicate Mobile Number also found in rows: [5660, 5788, 5931]</t>
        </r>
      </text>
    </comment>
    <comment ref="A5676" authorId="0" shapeId="0" xr:uid="{DBFDED48-F4CF-486A-9D08-EB8FBF924538}">
      <text>
        <r>
          <rPr>
            <sz val="10"/>
            <rFont val="Arial"/>
            <family val="2"/>
          </rPr>
          <t>Mobile/Email matches a DIFFERENT name in LMS/Main file: 'Simrit Samantaray'. Kept original name -- please verify manually (may be a shared/parent number).</t>
        </r>
      </text>
    </comment>
    <comment ref="E5676" authorId="0" shapeId="0" xr:uid="{DF1DDAA6-C687-4C29-A82A-A5C34C374F03}">
      <text>
        <r>
          <rPr>
            <sz val="10"/>
            <rFont val="Arial"/>
            <family val="2"/>
          </rPr>
          <t>Duplicate Mobile Number also found in rows: [5084, 5113, 5246, 5361, 5517]</t>
        </r>
      </text>
    </comment>
    <comment ref="E5678" authorId="0" shapeId="0" xr:uid="{07935D86-6338-4CDF-8593-E9BB344A88CE}">
      <text>
        <r>
          <rPr>
            <sz val="10"/>
            <rFont val="Arial"/>
            <family val="2"/>
          </rPr>
          <t>Duplicate Mobile Number also found in rows: [5767]</t>
        </r>
      </text>
    </comment>
    <comment ref="A5679" authorId="0" shapeId="0" xr:uid="{C14CD87E-A036-4F46-A091-18645C3DA5DC}">
      <text>
        <r>
          <rPr>
            <sz val="10"/>
            <rFont val="Arial"/>
            <family val="2"/>
          </rPr>
          <t>Mobile/Email matches a DIFFERENT name in LMS/Main file: 'Sabit Pradhan'. Kept original name -- please verify manually (may be a shared/parent number).</t>
        </r>
      </text>
    </comment>
    <comment ref="A5682" authorId="0" shapeId="0" xr:uid="{204D746C-9A84-451B-8EEE-D8343B79CE60}">
      <text>
        <r>
          <rPr>
            <sz val="10"/>
            <rFont val="Arial"/>
            <family val="2"/>
          </rPr>
          <t>Mobile/Email matches a DIFFERENT name in LMS/Main file: 'Charan T S'. Kept original name -- please verify manually (may be a shared/parent number).</t>
        </r>
      </text>
    </comment>
    <comment ref="E5682" authorId="0" shapeId="0" xr:uid="{A43C8A31-A084-4A48-89E8-2DD8B4747C47}">
      <text>
        <r>
          <rPr>
            <sz val="10"/>
            <rFont val="Arial"/>
            <family val="2"/>
          </rPr>
          <t>Duplicate Mobile Number also found in rows: [5761, 5871]</t>
        </r>
      </text>
    </comment>
    <comment ref="E5683" authorId="0" shapeId="0" xr:uid="{FCC07EDB-89BB-4462-A4B3-64C9EAAC92D4}">
      <text>
        <r>
          <rPr>
            <sz val="10"/>
            <rFont val="Arial"/>
            <family val="2"/>
          </rPr>
          <t>Duplicate Mobile Number also found in rows: [5666]</t>
        </r>
      </text>
    </comment>
    <comment ref="A5684" authorId="0" shapeId="0" xr:uid="{7F7F679A-E379-48A1-BF47-6E3AAD82A818}">
      <text>
        <r>
          <rPr>
            <sz val="10"/>
            <rFont val="Arial"/>
            <family val="2"/>
          </rPr>
          <t>Mobile/Email matches a DIFFERENT name in LMS/Main file: 'Ashwin Venkata'. Kept original name -- please verify manually (may be a shared/parent number).</t>
        </r>
      </text>
    </comment>
    <comment ref="E5684" authorId="0" shapeId="0" xr:uid="{98CD796B-BFD6-4C3A-9A79-A845796C99C6}">
      <text>
        <r>
          <rPr>
            <sz val="10"/>
            <rFont val="Arial"/>
            <family val="2"/>
          </rPr>
          <t>Duplicate Mobile Number also found in rows: [5737]</t>
        </r>
      </text>
    </comment>
    <comment ref="E5686" authorId="0" shapeId="0" xr:uid="{CECCCA74-775A-41AD-B07A-2931D51C42BE}">
      <text>
        <r>
          <rPr>
            <sz val="10"/>
            <rFont val="Arial"/>
            <family val="2"/>
          </rPr>
          <t>Duplicate Mobile Number also found in rows: [5754]</t>
        </r>
      </text>
    </comment>
    <comment ref="A5687" authorId="0" shapeId="0" xr:uid="{D6DD16DA-3993-44B9-845C-A7BB5161A80D}">
      <text>
        <r>
          <rPr>
            <sz val="10"/>
            <rFont val="Arial"/>
            <family val="2"/>
          </rPr>
          <t>Mobile/Email matches a DIFFERENT name in LMS/Main file: 'Sambit Nanda'. Kept original name -- please verify manually (may be a shared/parent number).</t>
        </r>
      </text>
    </comment>
    <comment ref="E5687" authorId="0" shapeId="0" xr:uid="{AC6EAB48-A59C-47B7-9B8C-FE4176435416}">
      <text>
        <r>
          <rPr>
            <sz val="10"/>
            <rFont val="Arial"/>
            <family val="2"/>
          </rPr>
          <t>Duplicate Mobile Number also found in rows: [4609, 4767, 4970, 5193, 5371, 5600]</t>
        </r>
      </text>
    </comment>
    <comment ref="E5688" authorId="0" shapeId="0" xr:uid="{76AAF190-EB3B-4724-916B-1360E486B3D0}">
      <text>
        <r>
          <rPr>
            <sz val="10"/>
            <rFont val="Arial"/>
            <family val="2"/>
          </rPr>
          <t>Duplicate Mobile Number also found in rows: [5211, 5227, 5356, 5544, 5819, 6012]</t>
        </r>
      </text>
    </comment>
    <comment ref="E5689" authorId="0" shapeId="0" xr:uid="{A69F82FB-5727-4889-A184-9A9D7EA166CE}">
      <text>
        <r>
          <rPr>
            <sz val="10"/>
            <rFont val="Arial"/>
            <family val="2"/>
          </rPr>
          <t>Duplicate Mobile Number also found in rows: [5651, 5802, 6057]</t>
        </r>
      </text>
    </comment>
    <comment ref="E5690" authorId="0" shapeId="0" xr:uid="{04485952-0A5D-437F-878D-8C02C9594093}">
      <text>
        <r>
          <rPr>
            <sz val="10"/>
            <rFont val="Arial"/>
            <family val="2"/>
          </rPr>
          <t>Duplicate Mobile Number also found in rows: [5580, 5909, 6034]</t>
        </r>
      </text>
    </comment>
    <comment ref="A5691" authorId="0" shapeId="0" xr:uid="{1C91F87C-2401-4962-AC8D-4A9A415351EF}">
      <text>
        <r>
          <rPr>
            <sz val="10"/>
            <rFont val="Arial"/>
            <family val="2"/>
          </rPr>
          <t>Mobile/Email matches a DIFFERENT name in LMS/Main file: 'Kaushal Jadon'. Kept original name -- please verify manually (may be a shared/parent number).</t>
        </r>
      </text>
    </comment>
    <comment ref="E5691" authorId="0" shapeId="0" xr:uid="{DA67D9E2-C6B4-4EFC-A04F-299FBD5CCE4C}">
      <text>
        <r>
          <rPr>
            <sz val="10"/>
            <rFont val="Arial"/>
            <family val="2"/>
          </rPr>
          <t>Duplicate Mobile Number also found in rows: [5289, 5317, 5486, 5574, 5837]</t>
        </r>
      </text>
    </comment>
    <comment ref="E5692" authorId="0" shapeId="0" xr:uid="{792387D6-E509-4CEC-9270-5A607F7323F9}">
      <text>
        <r>
          <rPr>
            <sz val="10"/>
            <rFont val="Arial"/>
            <family val="2"/>
          </rPr>
          <t>Duplicate Mobile Number also found in rows: [5450, 5496, 5861]</t>
        </r>
      </text>
    </comment>
    <comment ref="E5693" authorId="0" shapeId="0" xr:uid="{D1C1591A-FFA4-4C21-A38D-B43C889DD4C0}">
      <text>
        <r>
          <rPr>
            <sz val="10"/>
            <rFont val="Arial"/>
            <family val="2"/>
          </rPr>
          <t>Duplicate Mobile Number also found in rows: [5374, 5394, 5573]</t>
        </r>
      </text>
    </comment>
    <comment ref="E5694" authorId="0" shapeId="0" xr:uid="{638E7F9E-ED7D-4562-99E0-BB5F23EFDF04}">
      <text>
        <r>
          <rPr>
            <sz val="10"/>
            <rFont val="Arial"/>
            <family val="2"/>
          </rPr>
          <t>Duplicate Mobile Number also found in rows: [5665, 5875, 5910]</t>
        </r>
      </text>
    </comment>
    <comment ref="A5695" authorId="0" shapeId="0" xr:uid="{57C7D5D4-7F14-4AD4-BFE7-3F6D1D57E3B8}">
      <text>
        <r>
          <rPr>
            <sz val="10"/>
            <rFont val="Arial"/>
            <family val="2"/>
          </rPr>
          <t>Mobile/Email matches a DIFFERENT name in LMS/Main file: 'Debi Bal'. Kept original name -- please verify manually (may be a shared/parent number).</t>
        </r>
      </text>
    </comment>
    <comment ref="E5695" authorId="0" shapeId="0" xr:uid="{7AF26849-146D-4AEE-9C6D-87809F4CE907}">
      <text>
        <r>
          <rPr>
            <sz val="10"/>
            <rFont val="Arial"/>
            <family val="2"/>
          </rPr>
          <t>Duplicate Mobile Number also found in rows: [5612, 5728, 5859]</t>
        </r>
      </text>
    </comment>
    <comment ref="A5696" authorId="0" shapeId="0" xr:uid="{F651C6EE-4CD7-4A7D-9083-DE302470DCF5}">
      <text>
        <r>
          <rPr>
            <sz val="10"/>
            <rFont val="Arial"/>
            <family val="2"/>
          </rPr>
          <t>Mobile/Email matches a DIFFERENT name in LMS/Main file: 'Amit Das'. Kept original name -- please verify manually (may be a shared/parent number).</t>
        </r>
      </text>
    </comment>
    <comment ref="E5696" authorId="0" shapeId="0" xr:uid="{333331BF-9856-4354-ACAA-BC56C37395F9}">
      <text>
        <r>
          <rPr>
            <sz val="10"/>
            <rFont val="Arial"/>
            <family val="2"/>
          </rPr>
          <t>Duplicate Mobile Number also found in rows: [5386, 5391, 5501, 5829]</t>
        </r>
      </text>
    </comment>
    <comment ref="E5697" authorId="0" shapeId="0" xr:uid="{99361611-9EE3-4FB9-A662-B2DD3807EAB0}">
      <text>
        <r>
          <rPr>
            <sz val="10"/>
            <rFont val="Arial"/>
            <family val="2"/>
          </rPr>
          <t>Duplicate Mobile Number also found in rows: [5658, 6002]</t>
        </r>
      </text>
    </comment>
    <comment ref="E5698" authorId="0" shapeId="0" xr:uid="{77D5B937-40E3-4F41-9176-94B6CA7A281D}">
      <text>
        <r>
          <rPr>
            <sz val="10"/>
            <rFont val="Arial"/>
            <family val="2"/>
          </rPr>
          <t>Duplicate Mobile Number also found in rows: [5322, 5342, 5512, 5611]</t>
        </r>
      </text>
    </comment>
    <comment ref="A5699" authorId="0" shapeId="0" xr:uid="{EC21ED12-81BA-4203-BE46-251AF38D2A77}">
      <text>
        <r>
          <rPr>
            <sz val="10"/>
            <rFont val="Arial"/>
            <family val="2"/>
          </rPr>
          <t>Mobile/Email matches a DIFFERENT name in LMS/Main file: 'Sthiti Suman Nayak'. Kept original name -- please verify manually (may be a shared/parent number).</t>
        </r>
      </text>
    </comment>
    <comment ref="E5699" authorId="0" shapeId="0" xr:uid="{096350CF-C1AC-4B1D-B493-7305B7D7A300}">
      <text>
        <r>
          <rPr>
            <sz val="10"/>
            <rFont val="Arial"/>
            <family val="2"/>
          </rPr>
          <t>Duplicate Mobile Number also found in rows: [5320, 5338, 5492, 5604]</t>
        </r>
      </text>
    </comment>
    <comment ref="A5700" authorId="0" shapeId="0" xr:uid="{C13D5CCB-9F26-4EFC-A481-D8BD6FB789E4}">
      <text>
        <r>
          <rPr>
            <sz val="10"/>
            <rFont val="Arial"/>
            <family val="2"/>
          </rPr>
          <t>Mobile/Email matches a DIFFERENT name in LMS/Main file: 'Sabit Pradhan'. Kept original name -- please verify manually (may be a shared/parent number).</t>
        </r>
      </text>
    </comment>
    <comment ref="E5700" authorId="0" shapeId="0" xr:uid="{2F9AC4E1-7C24-4F8C-A7D1-1E0FEDFBF566}">
      <text>
        <r>
          <rPr>
            <sz val="10"/>
            <rFont val="Arial"/>
            <family val="2"/>
          </rPr>
          <t>Duplicate Mobile Number also found in rows: [5869, 5870]</t>
        </r>
      </text>
    </comment>
    <comment ref="E5701" authorId="0" shapeId="0" xr:uid="{4302504D-DB37-4509-894A-BC3B2A539145}">
      <text>
        <r>
          <rPr>
            <sz val="10"/>
            <rFont val="Arial"/>
            <family val="2"/>
          </rPr>
          <t>Duplicate Mobile Number also found in rows: [5836, 6024]</t>
        </r>
      </text>
    </comment>
    <comment ref="E5702" authorId="0" shapeId="0" xr:uid="{59F649C5-792D-4E54-924A-A5F428182430}">
      <text>
        <r>
          <rPr>
            <sz val="10"/>
            <rFont val="Arial"/>
            <family val="2"/>
          </rPr>
          <t>Duplicate Mobile Number also found in rows: [5480, 5495, 5603, 5855, 6049]</t>
        </r>
      </text>
    </comment>
    <comment ref="E5703" authorId="0" shapeId="0" xr:uid="{50B8CA5E-D71F-41DC-97F5-14B0E61FDE93}">
      <text>
        <r>
          <rPr>
            <sz val="10"/>
            <rFont val="Arial"/>
            <family val="2"/>
          </rPr>
          <t>Duplicate Mobile Number also found in rows: [5330, 5355, 5487, 5602, 5856, 6033]</t>
        </r>
      </text>
    </comment>
    <comment ref="E5704" authorId="0" shapeId="0" xr:uid="{26B4160D-A5E3-4D35-9E9E-C1CD19A6A18B}">
      <text>
        <r>
          <rPr>
            <sz val="10"/>
            <rFont val="Arial"/>
            <family val="2"/>
          </rPr>
          <t>Duplicate Mobile Number also found in rows: [5100, 5129, 5247, 5353, 5515, 5877]</t>
        </r>
      </text>
    </comment>
    <comment ref="E5705" authorId="0" shapeId="0" xr:uid="{0B564255-D99D-43C5-9FF4-51526BE24383}">
      <text>
        <r>
          <rPr>
            <sz val="10"/>
            <rFont val="Arial"/>
            <family val="2"/>
          </rPr>
          <t>Duplicate Mobile Number also found in rows: [5757, 5900, 5902, 6056]</t>
        </r>
      </text>
    </comment>
    <comment ref="E5706" authorId="0" shapeId="0" xr:uid="{46797B0E-A019-4419-9826-F2270FCBCAA5}">
      <text>
        <r>
          <rPr>
            <sz val="10"/>
            <rFont val="Arial"/>
            <family val="2"/>
          </rPr>
          <t>Duplicate Mobile Number also found in rows: [5846]</t>
        </r>
      </text>
    </comment>
    <comment ref="E5707" authorId="0" shapeId="0" xr:uid="{C85B721A-EC09-4845-98AB-0C15E7BDB1F6}">
      <text>
        <r>
          <rPr>
            <sz val="10"/>
            <rFont val="Arial"/>
            <family val="2"/>
          </rPr>
          <t>Duplicate Mobile Number also found in rows: [5730, 5868, 6058]</t>
        </r>
      </text>
    </comment>
    <comment ref="A5709" authorId="0" shapeId="0" xr:uid="{218F9DEC-6BFB-43DC-99C2-8146A8688E03}">
      <text>
        <r>
          <rPr>
            <sz val="10"/>
            <rFont val="Arial"/>
            <family val="2"/>
          </rPr>
          <t>Mobile/Email matches a DIFFERENT name in LMS/Main file: 'Sambit Shaw'. Kept original name -- please verify manually (may be a shared/parent number).</t>
        </r>
      </text>
    </comment>
    <comment ref="E5709" authorId="0" shapeId="0" xr:uid="{80640B01-B57B-4C06-B69E-A0A9BE2E7DCC}">
      <text>
        <r>
          <rPr>
            <sz val="10"/>
            <rFont val="Arial"/>
            <family val="2"/>
          </rPr>
          <t>Duplicate Mobile Number also found in rows: [5748, 5876, 6050]</t>
        </r>
      </text>
    </comment>
    <comment ref="E5710" authorId="0" shapeId="0" xr:uid="{827A204E-EE5B-4772-9C54-D0DF9840E4C3}">
      <text>
        <r>
          <rPr>
            <sz val="10"/>
            <rFont val="Arial"/>
            <family val="2"/>
          </rPr>
          <t>Duplicate Mobile Number also found in rows: [5750, 5853, 6004]</t>
        </r>
      </text>
    </comment>
    <comment ref="E5711" authorId="0" shapeId="0" xr:uid="{05377AA2-6693-4EF6-B624-2C97A4395C7B}">
      <text>
        <r>
          <rPr>
            <sz val="10"/>
            <rFont val="Arial"/>
            <family val="2"/>
          </rPr>
          <t>Duplicate Mobile Number also found in rows: [5751, 5905]</t>
        </r>
      </text>
    </comment>
    <comment ref="A5712" authorId="0" shapeId="0" xr:uid="{F091ABDF-77FB-4D16-9F6C-51FB3DE09986}">
      <text>
        <r>
          <rPr>
            <sz val="10"/>
            <rFont val="Arial"/>
            <family val="2"/>
          </rPr>
          <t>Mobile/Email matches a DIFFERENT name in LMS/Main file: 'Susri Jena'. Kept original name -- please verify manually (may be a shared/parent number).</t>
        </r>
      </text>
    </comment>
    <comment ref="E5712" authorId="0" shapeId="0" xr:uid="{B749C1D3-D0EB-48B8-A8C4-BF05654C4F7F}">
      <text>
        <r>
          <rPr>
            <sz val="10"/>
            <rFont val="Arial"/>
            <family val="2"/>
          </rPr>
          <t>Duplicate Mobile Number also found in rows: [5753]</t>
        </r>
      </text>
    </comment>
    <comment ref="A5713" authorId="0" shapeId="0" xr:uid="{428B2DBE-AF78-4B73-A676-BEB688738AE6}">
      <text>
        <r>
          <rPr>
            <sz val="10"/>
            <rFont val="Arial"/>
            <family val="2"/>
          </rPr>
          <t>Mobile/Email matches a DIFFERENT name in LMS/Main file: 'Shaswatika Sahoo'. Kept original name -- please verify manually (may be a shared/parent number).</t>
        </r>
      </text>
    </comment>
    <comment ref="E5713" authorId="0" shapeId="0" xr:uid="{15795785-B683-4D88-AAC3-19561009EC06}">
      <text>
        <r>
          <rPr>
            <sz val="10"/>
            <rFont val="Arial"/>
            <family val="2"/>
          </rPr>
          <t>Duplicate Mobile Number also found in rows: [5752, 5878, 6066]</t>
        </r>
      </text>
    </comment>
    <comment ref="E5714" authorId="0" shapeId="0" xr:uid="{F9DE6A88-43E6-4337-956C-56C9327EC6AD}">
      <text>
        <r>
          <rPr>
            <sz val="10"/>
            <rFont val="Arial"/>
            <family val="2"/>
          </rPr>
          <t>Duplicate Mobile Number also found in rows: [5729, 5863, 6053]</t>
        </r>
      </text>
    </comment>
    <comment ref="E5716" authorId="0" shapeId="0" xr:uid="{DAB23FD1-710A-457F-A0FF-21E2F7879995}">
      <text>
        <r>
          <rPr>
            <sz val="10"/>
            <rFont val="Arial"/>
            <family val="2"/>
          </rPr>
          <t>Duplicate Mobile Number also found in rows: [5732]</t>
        </r>
      </text>
    </comment>
    <comment ref="E5717" authorId="0" shapeId="0" xr:uid="{A844E2EB-D649-4A84-B978-3A89E7CC74DF}">
      <text>
        <r>
          <rPr>
            <sz val="10"/>
            <rFont val="Arial"/>
            <family val="2"/>
          </rPr>
          <t>Duplicate Mobile Number also found in rows: [5731, 5879, 6060]</t>
        </r>
      </text>
    </comment>
    <comment ref="E5718" authorId="0" shapeId="0" xr:uid="{41CFF055-045A-4A64-868C-9482442784DF}">
      <text>
        <r>
          <rPr>
            <sz val="10"/>
            <rFont val="Arial"/>
            <family val="2"/>
          </rPr>
          <t>Duplicate Mobile Number also found in rows: [5734, 5735]</t>
        </r>
      </text>
    </comment>
    <comment ref="E5719" authorId="0" shapeId="0" xr:uid="{348C67C3-49EF-4D54-A3BC-08260E347A6C}">
      <text>
        <r>
          <rPr>
            <sz val="10"/>
            <rFont val="Arial"/>
            <family val="2"/>
          </rPr>
          <t>Duplicate Mobile Number also found in rows: [5741, 5862, 6001, 6064]</t>
        </r>
      </text>
    </comment>
    <comment ref="A5720" authorId="0" shapeId="0" xr:uid="{CA1E3B45-F536-4272-8CD0-6E8A32C5DB9C}">
      <text>
        <r>
          <rPr>
            <sz val="10"/>
            <rFont val="Arial"/>
            <family val="2"/>
          </rPr>
          <t>Mobile/Email matches a DIFFERENT name in LMS/Main file: 'Debi Bal'. Kept original name -- please verify manually (may be a shared/parent number).</t>
        </r>
      </text>
    </comment>
    <comment ref="E5720" authorId="0" shapeId="0" xr:uid="{0635684B-8553-4979-A2B7-BA1169DABDF9}">
      <text>
        <r>
          <rPr>
            <sz val="10"/>
            <rFont val="Arial"/>
            <family val="2"/>
          </rPr>
          <t>Duplicate Mobile Number also found in rows: [5612, 5703, 5859]</t>
        </r>
      </text>
    </comment>
    <comment ref="E5721" authorId="0" shapeId="0" xr:uid="{C1C060EC-3243-41FD-96CF-7AC14EDDF94F}">
      <text>
        <r>
          <rPr>
            <sz val="10"/>
            <rFont val="Arial"/>
            <family val="2"/>
          </rPr>
          <t>Duplicate Mobile Number also found in rows: [5722, 5863, 6053]</t>
        </r>
      </text>
    </comment>
    <comment ref="E5722" authorId="0" shapeId="0" xr:uid="{C7F5CA20-DDA6-48D3-A764-49CDEF6FBEF3}">
      <text>
        <r>
          <rPr>
            <sz val="10"/>
            <rFont val="Arial"/>
            <family val="2"/>
          </rPr>
          <t>Duplicate Mobile Number also found in rows: [5715, 5868, 6058]</t>
        </r>
      </text>
    </comment>
    <comment ref="E5723" authorId="0" shapeId="0" xr:uid="{FB54B788-56D7-4116-AD8F-7F7D42FA8312}">
      <text>
        <r>
          <rPr>
            <sz val="10"/>
            <rFont val="Arial"/>
            <family val="2"/>
          </rPr>
          <t>Duplicate Mobile Number also found in rows: [5725, 5879, 6060]</t>
        </r>
      </text>
    </comment>
    <comment ref="E5724" authorId="0" shapeId="0" xr:uid="{8518DBCD-75E7-4E3B-BEF5-AC8BAA8372A6}">
      <text>
        <r>
          <rPr>
            <sz val="10"/>
            <rFont val="Arial"/>
            <family val="2"/>
          </rPr>
          <t>Duplicate Mobile Number also found in rows: [5724]</t>
        </r>
      </text>
    </comment>
    <comment ref="A5725" authorId="0" shapeId="0" xr:uid="{25C62E82-2A97-4187-BE54-2F8D0CCB3801}">
      <text>
        <r>
          <rPr>
            <sz val="10"/>
            <rFont val="Arial"/>
            <family val="2"/>
          </rPr>
          <t>Mobile/Email matches a DIFFERENT name in LMS/Main file: 'Apun Meher'. Kept original name -- please verify manually (may be a shared/parent number).</t>
        </r>
      </text>
    </comment>
    <comment ref="E5725" authorId="0" shapeId="0" xr:uid="{EDCE433E-DA7E-4CC7-8477-8C72EDD40637}">
      <text>
        <r>
          <rPr>
            <sz val="10"/>
            <rFont val="Arial"/>
            <family val="2"/>
          </rPr>
          <t>Duplicate Mobile Number also found in rows: [5578]</t>
        </r>
      </text>
    </comment>
    <comment ref="E5726" authorId="0" shapeId="0" xr:uid="{E8CA7142-E555-456B-9C02-276D967C2AD9}">
      <text>
        <r>
          <rPr>
            <sz val="10"/>
            <rFont val="Arial"/>
            <family val="2"/>
          </rPr>
          <t>Duplicate Mobile Number also found in rows: [5726, 5735]</t>
        </r>
      </text>
    </comment>
    <comment ref="E5727" authorId="0" shapeId="0" xr:uid="{782076F2-5DD1-493C-817D-15461B4D8C9B}">
      <text>
        <r>
          <rPr>
            <sz val="10"/>
            <rFont val="Arial"/>
            <family val="2"/>
          </rPr>
          <t>Duplicate Mobile Number also found in rows: [5726, 5734]</t>
        </r>
      </text>
    </comment>
    <comment ref="A5729" authorId="0" shapeId="0" xr:uid="{BD6708D7-E742-4115-9DB4-D2B866421C96}">
      <text>
        <r>
          <rPr>
            <sz val="10"/>
            <rFont val="Arial"/>
            <family val="2"/>
          </rPr>
          <t>Mobile/Email matches a DIFFERENT name in LMS/Main file: 'Ashwin Venkata'. Kept original name -- please verify manually (may be a shared/parent number).</t>
        </r>
      </text>
    </comment>
    <comment ref="E5729" authorId="0" shapeId="0" xr:uid="{BD30F334-1087-4BA2-A66A-CD996F3CE122}">
      <text>
        <r>
          <rPr>
            <sz val="10"/>
            <rFont val="Arial"/>
            <family val="2"/>
          </rPr>
          <t>Duplicate Mobile Number also found in rows: [5692]</t>
        </r>
      </text>
    </comment>
    <comment ref="E5730" authorId="0" shapeId="0" xr:uid="{9CD64FC9-9072-4003-AB0B-4FEF52072238}">
      <text>
        <r>
          <rPr>
            <sz val="10"/>
            <rFont val="Arial"/>
            <family val="2"/>
          </rPr>
          <t>Duplicate Mobile Number also found in rows: [5756]</t>
        </r>
      </text>
    </comment>
    <comment ref="E5731" authorId="0" shapeId="0" xr:uid="{E040BA17-BEF3-48B4-AC07-A2A01F6DFE25}">
      <text>
        <r>
          <rPr>
            <sz val="10"/>
            <rFont val="Arial"/>
            <family val="2"/>
          </rPr>
          <t>Duplicate Mobile Number also found in rows: [5577, 5599]</t>
        </r>
      </text>
    </comment>
    <comment ref="E5732" authorId="0" shapeId="0" xr:uid="{90B4F777-9696-4C0F-9F7E-DDE24599F5DB}">
      <text>
        <r>
          <rPr>
            <sz val="10"/>
            <rFont val="Arial"/>
            <family val="2"/>
          </rPr>
          <t>Duplicate Mobile Number also found in rows: [5654]</t>
        </r>
      </text>
    </comment>
    <comment ref="E5733" authorId="0" shapeId="0" xr:uid="{33AAF9BA-48AB-4423-8A21-A8576D9B4B01}">
      <text>
        <r>
          <rPr>
            <sz val="10"/>
            <rFont val="Arial"/>
            <family val="2"/>
          </rPr>
          <t>Duplicate Mobile Number also found in rows: [5727, 5862, 6001, 6064]</t>
        </r>
      </text>
    </comment>
    <comment ref="E5734" authorId="0" shapeId="0" xr:uid="{CF675CE1-513B-4CAE-A24D-39454BBEF96A}">
      <text>
        <r>
          <rPr>
            <sz val="10"/>
            <rFont val="Arial"/>
            <family val="2"/>
          </rPr>
          <t>Duplicate Mobile Number also found in rows: [292, 464, 719, 5406, 5497, 5858]</t>
        </r>
      </text>
    </comment>
    <comment ref="E5735" authorId="0" shapeId="0" xr:uid="{D858E4F8-C742-4350-9907-CBFD40BA677D}">
      <text>
        <r>
          <rPr>
            <sz val="10"/>
            <rFont val="Arial"/>
            <family val="2"/>
          </rPr>
          <t>Duplicate Mobile Number also found in rows: [5575, 5583, 5617, 5872, 6035]</t>
        </r>
      </text>
    </comment>
    <comment ref="E5736" authorId="0" shapeId="0" xr:uid="{753E364C-056C-4292-A2D1-A951F816912C}">
      <text>
        <r>
          <rPr>
            <sz val="10"/>
            <rFont val="Arial"/>
            <family val="2"/>
          </rPr>
          <t>Duplicate Mobile Number also found in rows: [5755, 5771]</t>
        </r>
      </text>
    </comment>
    <comment ref="E5737" authorId="0" shapeId="0" xr:uid="{2164ECD6-1CB8-401C-8C28-5C6F818A92EC}">
      <text>
        <r>
          <rPr>
            <sz val="10"/>
            <rFont val="Arial"/>
            <family val="2"/>
          </rPr>
          <t>Duplicate Mobile Number also found in rows: [4775, 4801, 4936, 5074, 5167, 5316, 5457, 5945]</t>
        </r>
      </text>
    </comment>
    <comment ref="E5738" authorId="0" shapeId="0" xr:uid="{09EA7A99-943E-4554-B580-DDB28F0C6A00}">
      <text>
        <r>
          <rPr>
            <sz val="10"/>
            <rFont val="Arial"/>
            <family val="2"/>
          </rPr>
          <t>Duplicate Mobile Number also found in rows: [6059]</t>
        </r>
      </text>
    </comment>
    <comment ref="A5739" authorId="0" shapeId="0" xr:uid="{0449E765-BA7C-40F3-859A-A871F3DC1DC0}">
      <text>
        <r>
          <rPr>
            <sz val="10"/>
            <rFont val="Arial"/>
            <family val="2"/>
          </rPr>
          <t>Mobile/Email matches a DIFFERENT name in LMS/Main file: 'Roshan Dash Analytics'. Kept original name -- please verify manually (may be a shared/parent number).</t>
        </r>
      </text>
    </comment>
    <comment ref="A5740" authorId="0" shapeId="0" xr:uid="{DB24A8C9-7CE1-4196-86D6-994440C0D801}">
      <text>
        <r>
          <rPr>
            <sz val="10"/>
            <rFont val="Arial"/>
            <family val="2"/>
          </rPr>
          <t>Mobile/Email matches a DIFFERENT name in LMS/Main file: 'Sambit Shaw'. Kept original name -- please verify manually (may be a shared/parent number).</t>
        </r>
      </text>
    </comment>
    <comment ref="E5740" authorId="0" shapeId="0" xr:uid="{64795A1D-3892-42C5-8964-3579ABF85AA3}">
      <text>
        <r>
          <rPr>
            <sz val="10"/>
            <rFont val="Arial"/>
            <family val="2"/>
          </rPr>
          <t>Duplicate Mobile Number also found in rows: [5717, 5876, 6050]</t>
        </r>
      </text>
    </comment>
    <comment ref="A5741" authorId="0" shapeId="0" xr:uid="{2043A12A-0439-40BF-8E8E-21874E6CC69C}">
      <text>
        <r>
          <rPr>
            <sz val="10"/>
            <rFont val="Arial"/>
            <family val="2"/>
          </rPr>
          <t>Mobile/Email matches a DIFFERENT name in LMS/Main file: 'Surya Kant Das'. Kept original name -- please verify manually (may be a shared/parent number).</t>
        </r>
      </text>
    </comment>
    <comment ref="E5741" authorId="0" shapeId="0" xr:uid="{5914C58C-CAC9-4C8B-A690-DA70289B8843}">
      <text>
        <r>
          <rPr>
            <sz val="10"/>
            <rFont val="Arial"/>
            <family val="2"/>
          </rPr>
          <t>Duplicate Mobile Number also found in rows: [5205, 5618, 5623]</t>
        </r>
      </text>
    </comment>
    <comment ref="E5742" authorId="0" shapeId="0" xr:uid="{4D0191B2-0715-472B-ACB3-38D3FE6FEF56}">
      <text>
        <r>
          <rPr>
            <sz val="10"/>
            <rFont val="Arial"/>
            <family val="2"/>
          </rPr>
          <t>Duplicate Mobile Number also found in rows: [5718, 5853, 6004]</t>
        </r>
      </text>
    </comment>
    <comment ref="E5743" authorId="0" shapeId="0" xr:uid="{E1BC8486-E30A-475E-8F9A-7BC8936D0607}">
      <text>
        <r>
          <rPr>
            <sz val="10"/>
            <rFont val="Arial"/>
            <family val="2"/>
          </rPr>
          <t>Duplicate Mobile Number also found in rows: [5719, 5905]</t>
        </r>
      </text>
    </comment>
    <comment ref="A5744" authorId="0" shapeId="0" xr:uid="{95B1DC8F-5790-4A0D-8861-D0699530B129}">
      <text>
        <r>
          <rPr>
            <sz val="10"/>
            <rFont val="Arial"/>
            <family val="2"/>
          </rPr>
          <t>Mobile/Email matches a DIFFERENT name in LMS/Main file: 'Shaswatika Sahoo'. Kept original name -- please verify manually (may be a shared/parent number).</t>
        </r>
      </text>
    </comment>
    <comment ref="E5744" authorId="0" shapeId="0" xr:uid="{BA00A9F5-F31F-428F-A790-35CD97B8E1CC}">
      <text>
        <r>
          <rPr>
            <sz val="10"/>
            <rFont val="Arial"/>
            <family val="2"/>
          </rPr>
          <t>Duplicate Mobile Number also found in rows: [5721, 5878, 6066]</t>
        </r>
      </text>
    </comment>
    <comment ref="A5745" authorId="0" shapeId="0" xr:uid="{588C93FF-328C-405D-9938-B27ED388BB4B}">
      <text>
        <r>
          <rPr>
            <sz val="10"/>
            <rFont val="Arial"/>
            <family val="2"/>
          </rPr>
          <t>Mobile/Email matches a DIFFERENT name in LMS/Main file: 'Susri Jena'. Kept original name -- please verify manually (may be a shared/parent number).</t>
        </r>
      </text>
    </comment>
    <comment ref="E5745" authorId="0" shapeId="0" xr:uid="{11F71EB4-B1F8-437D-9259-076A0026BE95}">
      <text>
        <r>
          <rPr>
            <sz val="10"/>
            <rFont val="Arial"/>
            <family val="2"/>
          </rPr>
          <t>Duplicate Mobile Number also found in rows: [5720]</t>
        </r>
      </text>
    </comment>
    <comment ref="E5746" authorId="0" shapeId="0" xr:uid="{B6B82A32-847B-40CD-983C-5A9EB6656087}">
      <text>
        <r>
          <rPr>
            <sz val="10"/>
            <rFont val="Arial"/>
            <family val="2"/>
          </rPr>
          <t>Duplicate Mobile Number also found in rows: [5694]</t>
        </r>
      </text>
    </comment>
    <comment ref="E5747" authorId="0" shapeId="0" xr:uid="{B5E19475-3498-4C90-AA38-FFD440F5BD21}">
      <text>
        <r>
          <rPr>
            <sz val="10"/>
            <rFont val="Arial"/>
            <family val="2"/>
          </rPr>
          <t>Duplicate Mobile Number also found in rows: [5744, 5771]</t>
        </r>
      </text>
    </comment>
    <comment ref="E5748" authorId="0" shapeId="0" xr:uid="{44EB2F22-238D-4FF8-B4C2-6CCF13CC7E2F}">
      <text>
        <r>
          <rPr>
            <sz val="10"/>
            <rFont val="Arial"/>
            <family val="2"/>
          </rPr>
          <t>Duplicate Mobile Number also found in rows: [5738]</t>
        </r>
      </text>
    </comment>
    <comment ref="A5749" authorId="0" shapeId="0" xr:uid="{1110EBB0-5B92-46DB-BB1A-CD02FB61F042}">
      <text>
        <r>
          <rPr>
            <sz val="10"/>
            <rFont val="Arial"/>
            <family val="2"/>
          </rPr>
          <t>Mobile/Email matches a DIFFERENT name in LMS/Main file: 'Gouresh Vernekar'. Kept original name -- please verify manually (may be a shared/parent number).</t>
        </r>
      </text>
    </comment>
    <comment ref="E5749" authorId="0" shapeId="0" xr:uid="{45CA1CB6-B06D-4795-858B-5C223D84BEE0}">
      <text>
        <r>
          <rPr>
            <sz val="10"/>
            <rFont val="Arial"/>
            <family val="2"/>
          </rPr>
          <t>Duplicate Mobile Number also found in rows: [5713, 5900, 5902, 6056]</t>
        </r>
      </text>
    </comment>
    <comment ref="E5750" authorId="0" shapeId="0" xr:uid="{FFB1DD56-69FC-471D-9ED7-555D5DA6599C}">
      <text>
        <r>
          <rPr>
            <sz val="10"/>
            <rFont val="Arial"/>
            <family val="2"/>
          </rPr>
          <t>Duplicate Mobile Number also found in rows: [5661, 5679, 5936]</t>
        </r>
      </text>
    </comment>
    <comment ref="E5751" authorId="0" shapeId="0" xr:uid="{9B126A60-D09B-45D6-B168-BF3802752AB6}">
      <text>
        <r>
          <rPr>
            <sz val="10"/>
            <rFont val="Arial"/>
            <family val="2"/>
          </rPr>
          <t>Duplicate Mobile Number also found in rows: [5381, 5445, 5519, 5562, 5625]</t>
        </r>
      </text>
    </comment>
    <comment ref="E5752" authorId="0" shapeId="0" xr:uid="{554584A4-CB04-4B0A-85A5-E798D3C0D057}">
      <text>
        <r>
          <rPr>
            <sz val="10"/>
            <rFont val="Arial"/>
            <family val="2"/>
          </rPr>
          <t>Duplicate Mobile Number also found in rows: [5646, 5657, 6098]</t>
        </r>
      </text>
    </comment>
    <comment ref="A5753" authorId="0" shapeId="0" xr:uid="{9B35B9EB-88E4-40C6-92BF-9ED98411230E}">
      <text>
        <r>
          <rPr>
            <sz val="10"/>
            <rFont val="Arial"/>
            <family val="2"/>
          </rPr>
          <t>Mobile/Email matches a DIFFERENT name in LMS/Main file: 'Charan T S'. Kept original name -- please verify manually (may be a shared/parent number).</t>
        </r>
      </text>
    </comment>
    <comment ref="E5753" authorId="0" shapeId="0" xr:uid="{A76A89A8-F166-46AD-839D-636C129636FB}">
      <text>
        <r>
          <rPr>
            <sz val="10"/>
            <rFont val="Arial"/>
            <family val="2"/>
          </rPr>
          <t>Duplicate Mobile Number also found in rows: [5690, 5871]</t>
        </r>
      </text>
    </comment>
    <comment ref="E5754" authorId="0" shapeId="0" xr:uid="{8E977CA1-A84F-413F-BCE7-E2DC43C7F2D1}">
      <text>
        <r>
          <rPr>
            <sz val="10"/>
            <rFont val="Arial"/>
            <family val="2"/>
          </rPr>
          <t>Duplicate Mobile Number also found in rows: [5451, 5510, 5628, 5901, 6010]</t>
        </r>
      </text>
    </comment>
    <comment ref="E5755" authorId="0" shapeId="0" xr:uid="{D1D229D7-6756-4BA0-902F-122D3E6DB5EA}">
      <text>
        <r>
          <rPr>
            <sz val="10"/>
            <rFont val="Arial"/>
            <family val="2"/>
          </rPr>
          <t>Duplicate Mobile Number also found in rows: [5479, 5500, 5533, 5610, 5668, 5882]</t>
        </r>
      </text>
    </comment>
    <comment ref="E5756" authorId="0" shapeId="0" xr:uid="{D1995EAF-C374-4A10-84E9-59EC42D050F2}">
      <text>
        <r>
          <rPr>
            <sz val="10"/>
            <rFont val="Arial"/>
            <family val="2"/>
          </rPr>
          <t>Duplicate Mobile Number also found in rows: [4754, 4784, 4928, 5049, 5163, 5274]</t>
        </r>
      </text>
    </comment>
    <comment ref="E5757" authorId="0" shapeId="0" xr:uid="{73810E6E-D72E-407C-ABB3-F0CC49B156E9}">
      <text>
        <r>
          <rPr>
            <sz val="10"/>
            <rFont val="Arial"/>
            <family val="2"/>
          </rPr>
          <t>Duplicate Mobile Number also found in rows: [5649, 5678, 5766, 6051, 6097]</t>
        </r>
      </text>
    </comment>
    <comment ref="E5758" authorId="0" shapeId="0" xr:uid="{21C83285-DE8C-4FFC-AAF6-C106867BD272}">
      <text>
        <r>
          <rPr>
            <sz val="10"/>
            <rFont val="Arial"/>
            <family val="2"/>
          </rPr>
          <t>Duplicate Mobile Number also found in rows: [5649, 5678, 5765, 6051, 6097]</t>
        </r>
      </text>
    </comment>
    <comment ref="E5759" authorId="0" shapeId="0" xr:uid="{9D3CC759-4B56-4C1C-9FDC-C69693F0A21E}">
      <text>
        <r>
          <rPr>
            <sz val="10"/>
            <rFont val="Arial"/>
            <family val="2"/>
          </rPr>
          <t>Duplicate Mobile Number also found in rows: [5686]</t>
        </r>
      </text>
    </comment>
    <comment ref="E5760" authorId="0" shapeId="0" xr:uid="{EE3130FF-5C37-4C0C-A5F8-C06455CA63DF}">
      <text>
        <r>
          <rPr>
            <sz val="10"/>
            <rFont val="Arial"/>
            <family val="2"/>
          </rPr>
          <t>Duplicate Mobile Number also found in rows: [5779]</t>
        </r>
      </text>
    </comment>
    <comment ref="E5761" authorId="0" shapeId="0" xr:uid="{63F2E0F1-9E56-47B8-9355-656F677A3950}">
      <text>
        <r>
          <rPr>
            <sz val="10"/>
            <rFont val="Arial"/>
            <family val="2"/>
          </rPr>
          <t>Duplicate Mobile Number also found in rows: [5645, 5662, 5916]</t>
        </r>
      </text>
    </comment>
    <comment ref="A5762" authorId="0" shapeId="0" xr:uid="{35D187D6-661F-4D59-B12C-5807942D37A5}">
      <text>
        <r>
          <rPr>
            <sz val="10"/>
            <rFont val="Arial"/>
            <family val="2"/>
          </rPr>
          <t>Mobile/Email matches a DIFFERENT name in LMS/Main file: 'Pawar Shivaji'. Kept original name -- please verify manually (may be a shared/parent number).</t>
        </r>
      </text>
    </comment>
    <comment ref="E5762" authorId="0" shapeId="0" xr:uid="{91F6640E-95F4-40EE-9D4D-FCCEE979AA2F}">
      <text>
        <r>
          <rPr>
            <sz val="10"/>
            <rFont val="Arial"/>
            <family val="2"/>
          </rPr>
          <t>Duplicate Mobile Number also found in rows: [430, 4734, 4879, 5032, 5153, 5532, 6099]</t>
        </r>
      </text>
    </comment>
    <comment ref="E5763" authorId="0" shapeId="0" xr:uid="{593E707B-D35E-4D12-9387-DFF1AA2327E9}">
      <text>
        <r>
          <rPr>
            <sz val="10"/>
            <rFont val="Arial"/>
            <family val="2"/>
          </rPr>
          <t>Duplicate Mobile Number also found in rows: [5744, 5755]</t>
        </r>
      </text>
    </comment>
    <comment ref="A5764" authorId="0" shapeId="0" xr:uid="{1072CE6D-5073-47A1-A74A-3E1EC224EFCD}">
      <text>
        <r>
          <rPr>
            <sz val="10"/>
            <rFont val="Arial"/>
            <family val="2"/>
          </rPr>
          <t>Mobile/Email matches a DIFFERENT name in LMS/Main file: 'Asmi Prakash'. Kept original name -- please verify manually (may be a shared/parent number).</t>
        </r>
      </text>
    </comment>
    <comment ref="E5764" authorId="0" shapeId="0" xr:uid="{53D4AAF6-4D90-4BC5-886F-A7EE00E578FB}">
      <text>
        <r>
          <rPr>
            <sz val="10"/>
            <rFont val="Arial"/>
            <family val="2"/>
          </rPr>
          <t>Duplicate Mobile Number also found in rows: [4316, 4464, 4733, 4952]</t>
        </r>
      </text>
    </comment>
    <comment ref="E5765" authorId="0" shapeId="0" xr:uid="{639C3295-D170-4947-B2E8-80D92E9A87B9}">
      <text>
        <r>
          <rPr>
            <sz val="10"/>
            <rFont val="Arial"/>
            <family val="2"/>
          </rPr>
          <t>Duplicate Mobile Number also found in rows: [5808]</t>
        </r>
      </text>
    </comment>
    <comment ref="E5767" authorId="0" shapeId="0" xr:uid="{15D5C530-448B-44B8-B867-1E4C99D5923E}">
      <text>
        <r>
          <rPr>
            <sz val="10"/>
            <rFont val="Arial"/>
            <family val="2"/>
          </rPr>
          <t>Duplicate Mobile Number also found in rows: [5814, 5815, 5927]</t>
        </r>
      </text>
    </comment>
    <comment ref="E5768" authorId="0" shapeId="0" xr:uid="{5C48B37F-8667-46C5-B5B9-84361ED1700D}">
      <text>
        <r>
          <rPr>
            <sz val="10"/>
            <rFont val="Arial"/>
            <family val="2"/>
          </rPr>
          <t>Duplicate Mobile Number also found in rows: [5796]</t>
        </r>
      </text>
    </comment>
    <comment ref="E5769" authorId="0" shapeId="0" xr:uid="{334E806A-CB71-46E8-9F93-DA6AA9685208}">
      <text>
        <r>
          <rPr>
            <sz val="10"/>
            <rFont val="Arial"/>
            <family val="2"/>
          </rPr>
          <t>Duplicate Mobile Number also found in rows: [5798, 5911]</t>
        </r>
      </text>
    </comment>
    <comment ref="E5770" authorId="0" shapeId="0" xr:uid="{DAC1AC1F-2D0D-497B-83E6-B512B526A3F2}">
      <text>
        <r>
          <rPr>
            <sz val="10"/>
            <rFont val="Arial"/>
            <family val="2"/>
          </rPr>
          <t>Duplicate Mobile Number also found in rows: [5795, 5906, 6101]</t>
        </r>
      </text>
    </comment>
    <comment ref="E5771" authorId="0" shapeId="0" xr:uid="{3A4979A9-A67C-4076-B91B-47C2C5619976}">
      <text>
        <r>
          <rPr>
            <sz val="10"/>
            <rFont val="Arial"/>
            <family val="2"/>
          </rPr>
          <t>Duplicate Mobile Number also found in rows: [5768]</t>
        </r>
      </text>
    </comment>
    <comment ref="E5772" authorId="0" shapeId="0" xr:uid="{4BA94328-C61F-4CB8-A05E-F0F93C5EE0D6}">
      <text>
        <r>
          <rPr>
            <sz val="10"/>
            <rFont val="Arial"/>
            <family val="2"/>
          </rPr>
          <t>Duplicate Mobile Number also found in rows: [5810]</t>
        </r>
      </text>
    </comment>
    <comment ref="E5773" authorId="0" shapeId="0" xr:uid="{59335A18-A21A-4A5E-8681-7213E450076B}">
      <text>
        <r>
          <rPr>
            <sz val="10"/>
            <rFont val="Arial"/>
            <family val="2"/>
          </rPr>
          <t>Duplicate Mobile Number also found in rows: [5799, 5914]</t>
        </r>
      </text>
    </comment>
    <comment ref="E5774" authorId="0" shapeId="0" xr:uid="{18436CC7-A79B-4628-89E5-5707478E4FD3}">
      <text>
        <r>
          <rPr>
            <sz val="10"/>
            <rFont val="Arial"/>
            <family val="2"/>
          </rPr>
          <t>Duplicate Mobile Number also found in rows: [5830, 5915]</t>
        </r>
      </text>
    </comment>
    <comment ref="A5775" authorId="0" shapeId="0" xr:uid="{B7C8AD2B-C721-40E8-AB3E-DD63CA25AD27}">
      <text>
        <r>
          <rPr>
            <sz val="10"/>
            <rFont val="Arial"/>
            <family val="2"/>
          </rPr>
          <t>Mobile/Email matches a DIFFERENT name in LMS/Main file: 'Debankita Subudhi'. Kept original name -- please verify manually (may be a shared/parent number).</t>
        </r>
      </text>
    </comment>
    <comment ref="E5775" authorId="0" shapeId="0" xr:uid="{9DF5B09B-A315-40DC-B28A-E135E7A8D200}">
      <text>
        <r>
          <rPr>
            <sz val="10"/>
            <rFont val="Arial"/>
            <family val="2"/>
          </rPr>
          <t>Duplicate Mobile Number also found in rows: [5860]</t>
        </r>
      </text>
    </comment>
    <comment ref="A5776" authorId="0" shapeId="0" xr:uid="{E8364DFD-164E-41D6-8A21-1B89693F441F}">
      <text>
        <r>
          <rPr>
            <sz val="10"/>
            <rFont val="Arial"/>
            <family val="2"/>
          </rPr>
          <t>Mobile/Email matches a DIFFERENT name in LMS/Main file: 'Bhabitabya Rout'. Kept original name -- please verify manually (may be a shared/parent number).</t>
        </r>
      </text>
    </comment>
    <comment ref="E5776" authorId="0" shapeId="0" xr:uid="{E210459A-A7F3-40EF-AB6B-AD6602F9C626}">
      <text>
        <r>
          <rPr>
            <sz val="10"/>
            <rFont val="Arial"/>
            <family val="2"/>
          </rPr>
          <t>Duplicate Mobile Number also found in rows: [5847]</t>
        </r>
      </text>
    </comment>
    <comment ref="A5777" authorId="0" shapeId="0" xr:uid="{F8FC7A0E-595C-4163-840D-78D9CD6BB52A}">
      <text>
        <r>
          <rPr>
            <sz val="10"/>
            <rFont val="Arial"/>
            <family val="2"/>
          </rPr>
          <t>Mobile/Email matches a DIFFERENT name in LMS/Main file: 'Muskan Chandani'. Kept original name -- please verify manually (may be a shared/parent number).</t>
        </r>
      </text>
    </comment>
    <comment ref="E5777" authorId="0" shapeId="0" xr:uid="{106F7903-618F-45B3-88A8-79B3B72B6566}">
      <text>
        <r>
          <rPr>
            <sz val="10"/>
            <rFont val="Arial"/>
            <family val="2"/>
          </rPr>
          <t>Duplicate Mobile Number also found in rows: [5850]</t>
        </r>
      </text>
    </comment>
    <comment ref="E5778" authorId="0" shapeId="0" xr:uid="{7D599E6C-3A40-43F5-B41C-A68B16686225}">
      <text>
        <r>
          <rPr>
            <sz val="10"/>
            <rFont val="Arial"/>
            <family val="2"/>
          </rPr>
          <t>Duplicate Mobile Number also found in rows: [5813]</t>
        </r>
      </text>
    </comment>
    <comment ref="E5779" authorId="0" shapeId="0" xr:uid="{22414792-F0DC-43B1-A28E-ABFA9FE8B05F}">
      <text>
        <r>
          <rPr>
            <sz val="10"/>
            <rFont val="Arial"/>
            <family val="2"/>
          </rPr>
          <t>Duplicate Mobile Number also found in rows: [5151, 5168, 5265, 5395, 5567]</t>
        </r>
      </text>
    </comment>
    <comment ref="E5780" authorId="0" shapeId="0" xr:uid="{0BB5E544-720F-4F86-89B3-B79ED241895F}">
      <text>
        <r>
          <rPr>
            <sz val="10"/>
            <rFont val="Arial"/>
            <family val="2"/>
          </rPr>
          <t>Duplicate Mobile Number also found in rows: [5660, 5683, 5931]</t>
        </r>
      </text>
    </comment>
    <comment ref="E5781" authorId="0" shapeId="0" xr:uid="{376F9E06-EE61-4B24-AF3E-E54846878E07}">
      <text>
        <r>
          <rPr>
            <sz val="10"/>
            <rFont val="Arial"/>
            <family val="2"/>
          </rPr>
          <t>Duplicate Mobile Number also found in rows: [5416, 5536, 5634]</t>
        </r>
      </text>
    </comment>
    <comment ref="A5782" authorId="0" shapeId="0" xr:uid="{1F15B9D2-FFC2-4F48-93FC-15767B8FF1B9}">
      <text>
        <r>
          <rPr>
            <sz val="10"/>
            <rFont val="Arial"/>
            <family val="2"/>
          </rPr>
          <t>Mobile/Email matches a DIFFERENT name in LMS/Main file: 'K Divya'. Kept original name -- please verify manually (may be a shared/parent number).</t>
        </r>
      </text>
    </comment>
    <comment ref="E5782" authorId="0" shapeId="0" xr:uid="{24F3FE5E-4941-4D35-A700-D2A4F6B9CB96}">
      <text>
        <r>
          <rPr>
            <sz val="10"/>
            <rFont val="Arial"/>
            <family val="2"/>
          </rPr>
          <t>Duplicate Mobile Number also found in rows: [809, 5425, 5504]</t>
        </r>
      </text>
    </comment>
    <comment ref="A5783" authorId="0" shapeId="0" xr:uid="{F073677C-6229-4599-A018-FB552B138B77}">
      <text>
        <r>
          <rPr>
            <sz val="10"/>
            <rFont val="Arial"/>
            <family val="2"/>
          </rPr>
          <t>Mobile/Email matches a DIFFERENT name in LMS/Main file: 'Suleman Lakra'. Kept original name -- please verify manually (may be a shared/parent number).</t>
        </r>
      </text>
    </comment>
    <comment ref="E5783" authorId="0" shapeId="0" xr:uid="{683DBDCB-1737-4ABA-BA44-03B47A034061}">
      <text>
        <r>
          <rPr>
            <sz val="10"/>
            <rFont val="Arial"/>
            <family val="2"/>
          </rPr>
          <t>Duplicate Mobile Number also found in rows: [5638, 5655, 5832, 6068]</t>
        </r>
      </text>
    </comment>
    <comment ref="E5784" authorId="0" shapeId="0" xr:uid="{5E1F1F3C-EB0A-4214-AEA2-9846FB55D0F4}">
      <text>
        <r>
          <rPr>
            <sz val="10"/>
            <rFont val="Arial"/>
            <family val="2"/>
          </rPr>
          <t>Duplicate Mobile Number also found in rows: [5803]</t>
        </r>
      </text>
    </comment>
    <comment ref="E5785" authorId="0" shapeId="0" xr:uid="{EB833D3A-15C8-46A0-98F9-7BB35DC04A92}">
      <text>
        <r>
          <rPr>
            <sz val="10"/>
            <rFont val="Arial"/>
            <family val="2"/>
          </rPr>
          <t>Duplicate Mobile Number also found in rows: [5524, 5550, 5641, 6019]</t>
        </r>
      </text>
    </comment>
    <comment ref="A5786" authorId="0" shapeId="0" xr:uid="{BEEE3A26-BAA4-479E-A59D-79188232F163}">
      <text>
        <r>
          <rPr>
            <sz val="10"/>
            <rFont val="Arial"/>
            <family val="2"/>
          </rPr>
          <t>Mobile/Email matches a DIFFERENT name in LMS/Main file: 'Anjali Agarwalla'. Kept original name -- please verify manually (may be a shared/parent number).</t>
        </r>
      </text>
    </comment>
    <comment ref="E5786" authorId="0" shapeId="0" xr:uid="{67ECD5DF-1AE0-40E6-84EF-100EDCD8E734}">
      <text>
        <r>
          <rPr>
            <sz val="10"/>
            <rFont val="Arial"/>
            <family val="2"/>
          </rPr>
          <t>Duplicate Mobile Number also found in rows: [5535, 5552, 5676, 5943]</t>
        </r>
      </text>
    </comment>
    <comment ref="E5787" authorId="0" shapeId="0" xr:uid="{D76FFE3D-07F7-4CE0-B0B2-99CB8B910038}">
      <text>
        <r>
          <rPr>
            <sz val="10"/>
            <rFont val="Arial"/>
            <family val="2"/>
          </rPr>
          <t>Duplicate Mobile Number also found in rows: [5778, 5906, 6101]</t>
        </r>
      </text>
    </comment>
    <comment ref="E5788" authorId="0" shapeId="0" xr:uid="{F2EF990F-3419-415E-AEE1-0D2A345D6850}">
      <text>
        <r>
          <rPr>
            <sz val="10"/>
            <rFont val="Arial"/>
            <family val="2"/>
          </rPr>
          <t>Duplicate Mobile Number also found in rows: [5776]</t>
        </r>
      </text>
    </comment>
    <comment ref="A5789" authorId="0" shapeId="0" xr:uid="{866C91FE-2C3D-4969-ACE2-1D252E28386A}">
      <text>
        <r>
          <rPr>
            <sz val="10"/>
            <rFont val="Arial"/>
            <family val="2"/>
          </rPr>
          <t>Mobile/Email matches a DIFFERENT name in LMS/Main file: 'Mohd Yousuf Tantray'. Kept original name -- please verify manually (may be a shared/parent number).</t>
        </r>
      </text>
    </comment>
    <comment ref="A5795" authorId="0" shapeId="0" xr:uid="{2928DA66-8232-484E-9251-83DC1ECD6A5A}">
      <text>
        <r>
          <rPr>
            <sz val="10"/>
            <rFont val="Arial"/>
            <family val="2"/>
          </rPr>
          <t>Mobile/Email matches a DIFFERENT name in LMS/Main file: 'Pragalv Badapanda'. Kept original name -- please verify manually (may be a shared/parent number).</t>
        </r>
      </text>
    </comment>
    <comment ref="A5798" authorId="0" shapeId="0" xr:uid="{CA057A5F-15FC-4907-9800-F6A8E85891C3}">
      <text>
        <r>
          <rPr>
            <sz val="10"/>
            <rFont val="Arial"/>
            <family val="2"/>
          </rPr>
          <t>Mobile/Email matches a DIFFERENT name in LMS/Main file: 'Subrat Pattnaik'. Kept original name -- please verify manually (may be a shared/parent number).</t>
        </r>
      </text>
    </comment>
    <comment ref="E5806" authorId="0" shapeId="0" xr:uid="{5453B0B2-E8F9-428B-9C7D-B4548D9DC22B}">
      <text>
        <r>
          <rPr>
            <sz val="10"/>
            <rFont val="Arial"/>
            <family val="2"/>
          </rPr>
          <t>Duplicate Mobile Number also found in rows: [5775, 5815, 5927]</t>
        </r>
      </text>
    </comment>
    <comment ref="A5807" authorId="0" shapeId="0" xr:uid="{21AB99CA-3109-466A-9F39-B58F4B7911F0}">
      <text>
        <r>
          <rPr>
            <sz val="10"/>
            <rFont val="Arial"/>
            <family val="2"/>
          </rPr>
          <t>Mobile/Email matches a DIFFERENT name in LMS/Main file: 'Manish Nayak'. Kept original name -- please verify manually (may be a shared/parent number).</t>
        </r>
      </text>
    </comment>
    <comment ref="E5807" authorId="0" shapeId="0" xr:uid="{0082AEE1-623D-409F-B71B-5A233D17E8BB}">
      <text>
        <r>
          <rPr>
            <sz val="10"/>
            <rFont val="Arial"/>
            <family val="2"/>
          </rPr>
          <t>Duplicate Mobile Number also found in rows: [5775, 5814, 5927]</t>
        </r>
      </text>
    </comment>
    <comment ref="E5808" authorId="0" shapeId="0" xr:uid="{E1158595-9CB2-462E-90C5-6079614B2F8E}">
      <text>
        <r>
          <rPr>
            <sz val="10"/>
            <rFont val="Arial"/>
            <family val="2"/>
          </rPr>
          <t>Duplicate Mobile Number also found in rows: [5313, 5324, 5561]</t>
        </r>
      </text>
    </comment>
    <comment ref="E5810" authorId="0" shapeId="0" xr:uid="{AB83D550-83D9-4F1A-8F15-0579FA3FCCB7}">
      <text>
        <r>
          <rPr>
            <sz val="10"/>
            <rFont val="Arial"/>
            <family val="2"/>
          </rPr>
          <t>Duplicate Mobile Number also found in rows: [5554, 5569, 5677, 5957]</t>
        </r>
      </text>
    </comment>
    <comment ref="E5811" authorId="0" shapeId="0" xr:uid="{B7301FB3-9476-463E-8EC3-A308E89C5F5D}">
      <text>
        <r>
          <rPr>
            <sz val="10"/>
            <rFont val="Arial"/>
            <family val="2"/>
          </rPr>
          <t>Duplicate Mobile Number also found in rows: [5211, 5227, 5356, 5544, 5696, 6012]</t>
        </r>
      </text>
    </comment>
    <comment ref="A5812" authorId="0" shapeId="0" xr:uid="{34D4B2B5-2F46-4480-8B6B-7B6F4C2D13F1}">
      <text>
        <r>
          <rPr>
            <sz val="10"/>
            <rFont val="Arial"/>
            <family val="2"/>
          </rPr>
          <t>Mobile/Email matches a DIFFERENT name in LMS/Main file: 'Prangya Panda'. Kept original name -- please verify manually (may be a shared/parent number).</t>
        </r>
      </text>
    </comment>
    <comment ref="E5812" authorId="0" shapeId="0" xr:uid="{D49F669D-C8C0-4952-8934-4BFE84B1D25D}">
      <text>
        <r>
          <rPr>
            <sz val="10"/>
            <rFont val="Arial"/>
            <family val="2"/>
          </rPr>
          <t>Duplicate Mobile Number also found in rows: [5534, 5551, 5673]</t>
        </r>
      </text>
    </comment>
    <comment ref="E5813" authorId="0" shapeId="0" xr:uid="{280B3576-C388-44FF-9253-D56CE19B7011}">
      <text>
        <r>
          <rPr>
            <sz val="10"/>
            <rFont val="Arial"/>
            <family val="2"/>
          </rPr>
          <t>Duplicate Mobile Number also found in rows: [5323, 5351, 5509, 5620, 5946]</t>
        </r>
      </text>
    </comment>
    <comment ref="E5814" authorId="0" shapeId="0" xr:uid="{190A21AF-A1E0-4CEE-9216-297859B99EE7}">
      <text>
        <r>
          <rPr>
            <sz val="10"/>
            <rFont val="Arial"/>
            <family val="2"/>
          </rPr>
          <t>Duplicate Mobile Number also found in rows: [5804]</t>
        </r>
      </text>
    </comment>
    <comment ref="E5815" authorId="0" shapeId="0" xr:uid="{A937B5D6-A74C-4FA8-B739-97F2D531FA28}">
      <text>
        <r>
          <rPr>
            <sz val="10"/>
            <rFont val="Arial"/>
            <family val="2"/>
          </rPr>
          <t>Duplicate Mobile Number also found in rows: [5864]</t>
        </r>
      </text>
    </comment>
    <comment ref="A5816" authorId="0" shapeId="0" xr:uid="{22A94659-0B5C-4B24-8E01-9AE4B0FCC1AE}">
      <text>
        <r>
          <rPr>
            <sz val="10"/>
            <rFont val="Arial"/>
            <family val="2"/>
          </rPr>
          <t>Mobile/Email matches a DIFFERENT name in LMS/Main file: 'Deeptimayee Samal'. Kept original name -- please verify manually (may be a shared/parent number).</t>
        </r>
      </text>
    </comment>
    <comment ref="E5816" authorId="0" shapeId="0" xr:uid="{B64C7FE7-B4E2-4CB4-BFBD-A9624C9C473A}">
      <text>
        <r>
          <rPr>
            <sz val="10"/>
            <rFont val="Arial"/>
            <family val="2"/>
          </rPr>
          <t>Duplicate Mobile Number also found in rows: [5854, 5968]</t>
        </r>
      </text>
    </comment>
    <comment ref="E5817" authorId="0" shapeId="0" xr:uid="{0DC4B612-BCC1-4ABF-8BA0-B66529AF41FD}">
      <text>
        <r>
          <rPr>
            <sz val="10"/>
            <rFont val="Arial"/>
            <family val="2"/>
          </rPr>
          <t>Duplicate Mobile Number also found in rows: [5831]</t>
        </r>
      </text>
    </comment>
    <comment ref="A5818" authorId="0" shapeId="0" xr:uid="{286DDE9C-2460-4CCD-9CA4-77117E062777}">
      <text>
        <r>
          <rPr>
            <sz val="10"/>
            <rFont val="Arial"/>
            <family val="2"/>
          </rPr>
          <t>Mobile/Email matches a DIFFERENT name in LMS/Main file: 'Eric Tirkey'. Kept original name -- please verify manually (may be a shared/parent number).</t>
        </r>
      </text>
    </comment>
    <comment ref="E5818" authorId="0" shapeId="0" xr:uid="{EAF2CB9B-670B-45D8-86AC-5295ED767410}">
      <text>
        <r>
          <rPr>
            <sz val="10"/>
            <rFont val="Arial"/>
            <family val="2"/>
          </rPr>
          <t>Duplicate Mobile Number also found in rows: [5840, 6003]</t>
        </r>
      </text>
    </comment>
    <comment ref="E5819" authorId="0" shapeId="0" xr:uid="{3CC65FC8-9C23-4AB8-8C13-9F69972FDF35}">
      <text>
        <r>
          <rPr>
            <sz val="10"/>
            <rFont val="Arial"/>
            <family val="2"/>
          </rPr>
          <t>Duplicate Mobile Number also found in rows: [5087, 5117, 5224, 5264, 5440, 6029]</t>
        </r>
      </text>
    </comment>
    <comment ref="E5820" authorId="0" shapeId="0" xr:uid="{93FE4EF1-2EC2-4050-9CC6-E2E80C8F132A}">
      <text>
        <r>
          <rPr>
            <sz val="10"/>
            <rFont val="Arial"/>
            <family val="2"/>
          </rPr>
          <t>Duplicate Mobile Number also found in rows: [5941]</t>
        </r>
      </text>
    </comment>
    <comment ref="A5821" authorId="0" shapeId="0" xr:uid="{83046A4D-BFD5-4C26-AAE4-85E9BF5A5934}">
      <text>
        <r>
          <rPr>
            <sz val="10"/>
            <rFont val="Arial"/>
            <family val="2"/>
          </rPr>
          <t>Mobile/Email matches a DIFFERENT name in LMS/Main file: 'Amit Das'. Kept original name -- please verify manually (may be a shared/parent number).</t>
        </r>
      </text>
    </comment>
    <comment ref="E5821" authorId="0" shapeId="0" xr:uid="{F63167D6-A82F-4498-8D27-433CAD2357C0}">
      <text>
        <r>
          <rPr>
            <sz val="10"/>
            <rFont val="Arial"/>
            <family val="2"/>
          </rPr>
          <t>Duplicate Mobile Number also found in rows: [5386, 5391, 5501, 5704]</t>
        </r>
      </text>
    </comment>
    <comment ref="E5822" authorId="0" shapeId="0" xr:uid="{B18181A1-3FAA-4EC4-B6AE-8995E988435D}">
      <text>
        <r>
          <rPr>
            <sz val="10"/>
            <rFont val="Arial"/>
            <family val="2"/>
          </rPr>
          <t>Duplicate Mobile Number also found in rows: [5782, 5915]</t>
        </r>
      </text>
    </comment>
    <comment ref="E5823" authorId="0" shapeId="0" xr:uid="{E46E3D51-E5A7-45EC-949F-4B41044C023B}">
      <text>
        <r>
          <rPr>
            <sz val="10"/>
            <rFont val="Arial"/>
            <family val="2"/>
          </rPr>
          <t>Duplicate Mobile Number also found in rows: [5825]</t>
        </r>
      </text>
    </comment>
    <comment ref="A5824" authorId="0" shapeId="0" xr:uid="{4B66C00B-E8AC-403D-8D00-83CC6D2B07DF}">
      <text>
        <r>
          <rPr>
            <sz val="10"/>
            <rFont val="Arial"/>
            <family val="2"/>
          </rPr>
          <t>Mobile/Email matches a DIFFERENT name in LMS/Main file: 'Suleman Lakra'. Kept original name -- please verify manually (may be a shared/parent number).</t>
        </r>
      </text>
    </comment>
    <comment ref="E5824" authorId="0" shapeId="0" xr:uid="{418F4517-F69F-486C-8D42-50029B2827D2}">
      <text>
        <r>
          <rPr>
            <sz val="10"/>
            <rFont val="Arial"/>
            <family val="2"/>
          </rPr>
          <t>Duplicate Mobile Number also found in rows: [5638, 5655, 5791, 6068]</t>
        </r>
      </text>
    </comment>
    <comment ref="E5825" authorId="0" shapeId="0" xr:uid="{C6655177-180E-4EB1-BE2B-97D65A23C3D4}">
      <text>
        <r>
          <rPr>
            <sz val="10"/>
            <rFont val="Arial"/>
            <family val="2"/>
          </rPr>
          <t>Duplicate Mobile Number also found in rows: [5102, 5155, 5301, 5530, 6055]</t>
        </r>
      </text>
    </comment>
    <comment ref="E5826" authorId="0" shapeId="0" xr:uid="{9A550417-E39C-4866-892C-73C8CF2C378F}">
      <text>
        <r>
          <rPr>
            <sz val="10"/>
            <rFont val="Arial"/>
            <family val="2"/>
          </rPr>
          <t>Duplicate Mobile Number also found in rows: [5454, 5482, 5607, 5812, 5985, 6006]</t>
        </r>
      </text>
    </comment>
    <comment ref="E5828" authorId="0" shapeId="0" xr:uid="{630C8E77-29B3-48C2-9CDB-1F12408FB244}">
      <text>
        <r>
          <rPr>
            <sz val="10"/>
            <rFont val="Arial"/>
            <family val="2"/>
          </rPr>
          <t>Duplicate Mobile Number also found in rows: [5709, 6024]</t>
        </r>
      </text>
    </comment>
    <comment ref="A5829" authorId="0" shapeId="0" xr:uid="{5E347A34-BA89-462B-9325-42B1A7200BD2}">
      <text>
        <r>
          <rPr>
            <sz val="10"/>
            <rFont val="Arial"/>
            <family val="2"/>
          </rPr>
          <t>Mobile/Email matches a DIFFERENT name in LMS/Main file: 'Kaushal Jadon'. Kept original name -- please verify manually (may be a shared/parent number).</t>
        </r>
      </text>
    </comment>
    <comment ref="E5829" authorId="0" shapeId="0" xr:uid="{9D566D7E-2BD9-43EB-9F19-79B104FE57E0}">
      <text>
        <r>
          <rPr>
            <sz val="10"/>
            <rFont val="Arial"/>
            <family val="2"/>
          </rPr>
          <t>Duplicate Mobile Number also found in rows: [5289, 5317, 5486, 5574, 5699]</t>
        </r>
      </text>
    </comment>
    <comment ref="E5830" authorId="0" shapeId="0" xr:uid="{298780C5-18C0-4591-B869-FC609929ED51}">
      <text>
        <r>
          <rPr>
            <sz val="10"/>
            <rFont val="Arial"/>
            <family val="2"/>
          </rPr>
          <t>Duplicate Mobile Number also found in rows: [5839, 5843]</t>
        </r>
      </text>
    </comment>
    <comment ref="E5831" authorId="0" shapeId="0" xr:uid="{AC2AA3F3-56E0-4ACE-9A5E-F46C56045852}">
      <text>
        <r>
          <rPr>
            <sz val="10"/>
            <rFont val="Arial"/>
            <family val="2"/>
          </rPr>
          <t>Duplicate Mobile Number also found in rows: [5838, 5843]</t>
        </r>
      </text>
    </comment>
    <comment ref="A5832" authorId="0" shapeId="0" xr:uid="{0CDD3022-B830-428D-9111-E5298C8E344D}">
      <text>
        <r>
          <rPr>
            <sz val="10"/>
            <rFont val="Arial"/>
            <family val="2"/>
          </rPr>
          <t>Mobile/Email matches a DIFFERENT name in LMS/Main file: 'Eric Tirkey'. Kept original name -- please verify manually (may be a shared/parent number).</t>
        </r>
      </text>
    </comment>
    <comment ref="E5832" authorId="0" shapeId="0" xr:uid="{140644A5-FA09-44B9-B6BB-3F27DDEA5D40}">
      <text>
        <r>
          <rPr>
            <sz val="10"/>
            <rFont val="Arial"/>
            <family val="2"/>
          </rPr>
          <t>Duplicate Mobile Number also found in rows: [5826, 6003]</t>
        </r>
      </text>
    </comment>
    <comment ref="E5833" authorId="0" shapeId="0" xr:uid="{9856B682-5300-4916-B1AD-F62B6D93FD82}">
      <text>
        <r>
          <rPr>
            <sz val="10"/>
            <rFont val="Arial"/>
            <family val="2"/>
          </rPr>
          <t>Duplicate Mobile Number also found in rows: [5383, 5444, 5516, 5675]</t>
        </r>
      </text>
    </comment>
    <comment ref="A5834" authorId="0" shapeId="0" xr:uid="{9631107A-D920-4D09-9E48-EAADFF49EBD3}">
      <text>
        <r>
          <rPr>
            <sz val="10"/>
            <rFont val="Arial"/>
            <family val="2"/>
          </rPr>
          <t>Mobile/Email matches a DIFFERENT name in LMS/Main file: 'Chitta Swain'. Kept original name -- please verify manually (may be a shared/parent number).</t>
        </r>
      </text>
    </comment>
    <comment ref="E5834" authorId="0" shapeId="0" xr:uid="{31F16B43-6AD6-443D-9F41-8EC1CC4F0097}">
      <text>
        <r>
          <rPr>
            <sz val="10"/>
            <rFont val="Arial"/>
            <family val="2"/>
          </rPr>
          <t>Duplicate Mobile Number also found in rows: [5387, 5502, 5616]</t>
        </r>
      </text>
    </comment>
    <comment ref="E5835" authorId="0" shapeId="0" xr:uid="{BD1F2F02-2906-444D-8F31-67592695CED3}">
      <text>
        <r>
          <rPr>
            <sz val="10"/>
            <rFont val="Arial"/>
            <family val="2"/>
          </rPr>
          <t>Duplicate Mobile Number also found in rows: [5838, 5839]</t>
        </r>
      </text>
    </comment>
    <comment ref="E5836" authorId="0" shapeId="0" xr:uid="{EF65361C-F873-4E16-B765-78A1FA8E975D}">
      <text>
        <r>
          <rPr>
            <sz val="10"/>
            <rFont val="Arial"/>
            <family val="2"/>
          </rPr>
          <t>Duplicate Mobile Number also found in rows: [5017, 5066, 5176, 5302, 6030]</t>
        </r>
      </text>
    </comment>
    <comment ref="E5837" authorId="0" shapeId="0" xr:uid="{847E8993-3954-44D9-9E2C-6F712C81DEC5}">
      <text>
        <r>
          <rPr>
            <sz val="10"/>
            <rFont val="Arial"/>
            <family val="2"/>
          </rPr>
          <t>Duplicate Mobile Number also found in rows: [5805, 5986]</t>
        </r>
      </text>
    </comment>
    <comment ref="E5838" authorId="0" shapeId="0" xr:uid="{8EBBA8BD-2D9F-49ED-8B19-AF9B7C1A348E}">
      <text>
        <r>
          <rPr>
            <sz val="10"/>
            <rFont val="Arial"/>
            <family val="2"/>
          </rPr>
          <t>Duplicate Mobile Number also found in rows: [5714]</t>
        </r>
      </text>
    </comment>
    <comment ref="E5839" authorId="0" shapeId="0" xr:uid="{1C934A02-2ACB-4FB5-981D-4D96F9FD4EBC}">
      <text>
        <r>
          <rPr>
            <sz val="10"/>
            <rFont val="Arial"/>
            <family val="2"/>
          </rPr>
          <t>Duplicate Mobile Number also found in rows: [5784]</t>
        </r>
      </text>
    </comment>
    <comment ref="E5840" authorId="0" shapeId="0" xr:uid="{5AB62644-82B4-4F6A-AD62-1BD80C496945}">
      <text>
        <r>
          <rPr>
            <sz val="10"/>
            <rFont val="Arial"/>
            <family val="2"/>
          </rPr>
          <t>Duplicate Mobile Number also found in rows: [5857, 5967]</t>
        </r>
      </text>
    </comment>
    <comment ref="E5842" authorId="0" shapeId="0" xr:uid="{36600448-784E-480D-991F-AF9C9A3C6CA3}">
      <text>
        <r>
          <rPr>
            <sz val="10"/>
            <rFont val="Arial"/>
            <family val="2"/>
          </rPr>
          <t>Duplicate Mobile Number also found in rows: [5785]</t>
        </r>
      </text>
    </comment>
    <comment ref="E5843" authorId="0" shapeId="0" xr:uid="{EC2FD3CC-C3F3-4944-A491-BF1E6328CF5E}">
      <text>
        <r>
          <rPr>
            <sz val="10"/>
            <rFont val="Arial"/>
            <family val="2"/>
          </rPr>
          <t>Duplicate Mobile Number also found in rows: [4913, 4963, 5222, 5335]</t>
        </r>
      </text>
    </comment>
    <comment ref="E5844" authorId="0" shapeId="0" xr:uid="{3B9C6DF7-5BBC-4A5A-B350-DF1C67EF1EC2}">
      <text>
        <r>
          <rPr>
            <sz val="10"/>
            <rFont val="Arial"/>
            <family val="2"/>
          </rPr>
          <t>Duplicate Mobile Number also found in rows: [5378, 5436, 5539, 5546, 6065]</t>
        </r>
      </text>
    </comment>
    <comment ref="E5845" authorId="0" shapeId="0" xr:uid="{D06AD6EA-4F7F-4162-9575-28AF515F09F3}">
      <text>
        <r>
          <rPr>
            <sz val="10"/>
            <rFont val="Arial"/>
            <family val="2"/>
          </rPr>
          <t>Duplicate Mobile Number also found in rows: [5718, 5750, 6004]</t>
        </r>
      </text>
    </comment>
    <comment ref="A5846" authorId="0" shapeId="0" xr:uid="{973088BD-CC90-4152-96A3-13E0E63B0B1C}">
      <text>
        <r>
          <rPr>
            <sz val="10"/>
            <rFont val="Arial"/>
            <family val="2"/>
          </rPr>
          <t>Mobile/Email matches a DIFFERENT name in LMS/Main file: 'Deeptimayee Samal'. Kept original name -- please verify manually (may be a shared/parent number).</t>
        </r>
      </text>
    </comment>
    <comment ref="E5846" authorId="0" shapeId="0" xr:uid="{4F12FFEF-CB4D-411C-89F6-772881861136}">
      <text>
        <r>
          <rPr>
            <sz val="10"/>
            <rFont val="Arial"/>
            <family val="2"/>
          </rPr>
          <t>Duplicate Mobile Number also found in rows: [5824, 5968]</t>
        </r>
      </text>
    </comment>
    <comment ref="E5847" authorId="0" shapeId="0" xr:uid="{BE892CE0-75FD-4D86-A289-A643920C4452}">
      <text>
        <r>
          <rPr>
            <sz val="10"/>
            <rFont val="Arial"/>
            <family val="2"/>
          </rPr>
          <t>Duplicate Mobile Number also found in rows: [5480, 5495, 5603, 5710, 6049]</t>
        </r>
      </text>
    </comment>
    <comment ref="E5848" authorId="0" shapeId="0" xr:uid="{6E493BC7-1622-4F5E-B3C7-A93E39F792DA}">
      <text>
        <r>
          <rPr>
            <sz val="10"/>
            <rFont val="Arial"/>
            <family val="2"/>
          </rPr>
          <t>Duplicate Mobile Number also found in rows: [5330, 5355, 5487, 5602, 5711, 6033]</t>
        </r>
      </text>
    </comment>
    <comment ref="E5849" authorId="0" shapeId="0" xr:uid="{CF21D0CF-9317-445E-80C2-F03FE9CDDFC1}">
      <text>
        <r>
          <rPr>
            <sz val="10"/>
            <rFont val="Arial"/>
            <family val="2"/>
          </rPr>
          <t>Duplicate Mobile Number also found in rows: [5848, 5967]</t>
        </r>
      </text>
    </comment>
    <comment ref="E5850" authorId="0" shapeId="0" xr:uid="{02B48833-C063-42BE-876E-310D2D331B25}">
      <text>
        <r>
          <rPr>
            <sz val="10"/>
            <rFont val="Arial"/>
            <family val="2"/>
          </rPr>
          <t>Duplicate Mobile Number also found in rows: [292, 464, 719, 5406, 5497, 5742]</t>
        </r>
      </text>
    </comment>
    <comment ref="A5851" authorId="0" shapeId="0" xr:uid="{AC23996B-F5E1-4386-A81A-5396FBF1C8F5}">
      <text>
        <r>
          <rPr>
            <sz val="10"/>
            <rFont val="Arial"/>
            <family val="2"/>
          </rPr>
          <t>Mobile/Email matches a DIFFERENT name in LMS/Main file: 'Debi Bal'. Kept original name -- please verify manually (may be a shared/parent number).</t>
        </r>
      </text>
    </comment>
    <comment ref="E5851" authorId="0" shapeId="0" xr:uid="{03A730CC-283D-440B-84F6-6CCFEAC78EF1}">
      <text>
        <r>
          <rPr>
            <sz val="10"/>
            <rFont val="Arial"/>
            <family val="2"/>
          </rPr>
          <t>Duplicate Mobile Number also found in rows: [5612, 5703, 5728]</t>
        </r>
      </text>
    </comment>
    <comment ref="A5852" authorId="0" shapeId="0" xr:uid="{B4D665D0-A4B5-47CB-8A0A-658B855F9B8D}">
      <text>
        <r>
          <rPr>
            <sz val="10"/>
            <rFont val="Arial"/>
            <family val="2"/>
          </rPr>
          <t>Mobile/Email matches a DIFFERENT name in LMS/Main file: 'Debankita Subudhi'. Kept original name -- please verify manually (may be a shared/parent number).</t>
        </r>
      </text>
    </comment>
    <comment ref="E5852" authorId="0" shapeId="0" xr:uid="{80212B75-A4D0-49B8-88A8-E7E72BF3A5CD}">
      <text>
        <r>
          <rPr>
            <sz val="10"/>
            <rFont val="Arial"/>
            <family val="2"/>
          </rPr>
          <t>Duplicate Mobile Number also found in rows: [5783]</t>
        </r>
      </text>
    </comment>
    <comment ref="E5853" authorId="0" shapeId="0" xr:uid="{239FAFC9-911F-45A0-816E-1D369E1B56EF}">
      <text>
        <r>
          <rPr>
            <sz val="10"/>
            <rFont val="Arial"/>
            <family val="2"/>
          </rPr>
          <t>Duplicate Mobile Number also found in rows: [5450, 5496, 5700]</t>
        </r>
      </text>
    </comment>
    <comment ref="E5854" authorId="0" shapeId="0" xr:uid="{C22F55FF-872A-49EC-B51F-0FF4F1641314}">
      <text>
        <r>
          <rPr>
            <sz val="10"/>
            <rFont val="Arial"/>
            <family val="2"/>
          </rPr>
          <t>Duplicate Mobile Number also found in rows: [5727, 5741, 6001, 6064]</t>
        </r>
      </text>
    </comment>
    <comment ref="E5855" authorId="0" shapeId="0" xr:uid="{86EBD8A8-0DF8-4B09-918A-9253A76C9DEC}">
      <text>
        <r>
          <rPr>
            <sz val="10"/>
            <rFont val="Arial"/>
            <family val="2"/>
          </rPr>
          <t>Duplicate Mobile Number also found in rows: [5722, 5729, 6053]</t>
        </r>
      </text>
    </comment>
    <comment ref="E5856" authorId="0" shapeId="0" xr:uid="{93393C61-F77A-45A9-8991-25A8C50CEE10}">
      <text>
        <r>
          <rPr>
            <sz val="10"/>
            <rFont val="Arial"/>
            <family val="2"/>
          </rPr>
          <t>Duplicate Mobile Number also found in rows: [5823]</t>
        </r>
      </text>
    </comment>
    <comment ref="A5857" authorId="0" shapeId="0" xr:uid="{7622905B-1F12-493A-A21B-EFAEDBB788D3}">
      <text>
        <r>
          <rPr>
            <sz val="10"/>
            <rFont val="Arial"/>
            <family val="2"/>
          </rPr>
          <t>Mobile/Email matches a DIFFERENT name in LMS/Main file: 'Dwiti Mohanty'. Kept original name -- please verify manually (may be a shared/parent number).</t>
        </r>
      </text>
    </comment>
    <comment ref="E5857" authorId="0" shapeId="0" xr:uid="{DECEFCCD-AF5E-4F41-A59B-065B9505B2DA}">
      <text>
        <r>
          <rPr>
            <sz val="10"/>
            <rFont val="Arial"/>
            <family val="2"/>
          </rPr>
          <t>Duplicate Mobile Number also found in rows: [6021]</t>
        </r>
      </text>
    </comment>
    <comment ref="A5858" authorId="0" shapeId="0" xr:uid="{0F9398E4-283F-4413-8909-A16D9F77047A}">
      <text>
        <r>
          <rPr>
            <sz val="10"/>
            <rFont val="Arial"/>
            <family val="2"/>
          </rPr>
          <t>Mobile/Email matches a DIFFERENT name in LMS/Main file: 'Shreyas Potdar'. Kept original name -- please verify manually (may be a shared/parent number).</t>
        </r>
      </text>
    </comment>
    <comment ref="E5858" authorId="0" shapeId="0" xr:uid="{C1354F5B-F57B-4F4D-8466-4A991B1BD387}">
      <text>
        <r>
          <rPr>
            <sz val="10"/>
            <rFont val="Arial"/>
            <family val="2"/>
          </rPr>
          <t>Duplicate Mobile Number also found in rows: [5568, 5592, 5874]</t>
        </r>
      </text>
    </comment>
    <comment ref="A5859" authorId="0" shapeId="0" xr:uid="{BB46C828-886D-4FB0-9DD9-AEA606A9F76F}">
      <text>
        <r>
          <rPr>
            <sz val="10"/>
            <rFont val="Arial"/>
            <family val="2"/>
          </rPr>
          <t>Mobile/Email matches a DIFFERENT name in LMS/Main file: 'Pritam Dash'. Kept original name -- please verify manually (may be a shared/parent number).</t>
        </r>
      </text>
    </comment>
    <comment ref="E5859" authorId="0" shapeId="0" xr:uid="{57512E45-2E91-496A-BB7B-D56C14B6EF21}">
      <text>
        <r>
          <rPr>
            <sz val="10"/>
            <rFont val="Arial"/>
            <family val="2"/>
          </rPr>
          <t>Duplicate Mobile Number also found in rows: [5644, 5650]</t>
        </r>
      </text>
    </comment>
    <comment ref="E5860" authorId="0" shapeId="0" xr:uid="{4B221F40-8DB2-4042-AF69-4326C6923F0A}">
      <text>
        <r>
          <rPr>
            <sz val="10"/>
            <rFont val="Arial"/>
            <family val="2"/>
          </rPr>
          <t>Duplicate Mobile Number also found in rows: [5715, 5730, 6058]</t>
        </r>
      </text>
    </comment>
    <comment ref="A5861" authorId="0" shapeId="0" xr:uid="{9A4E9F12-42DA-4354-9CBC-F0BB56352A83}">
      <text>
        <r>
          <rPr>
            <sz val="10"/>
            <rFont val="Arial"/>
            <family val="2"/>
          </rPr>
          <t>Mobile/Email matches a DIFFERENT name in LMS/Main file: 'Sabit Pradhan'. Kept original name -- please verify manually (may be a shared/parent number).</t>
        </r>
      </text>
    </comment>
    <comment ref="E5861" authorId="0" shapeId="0" xr:uid="{A3AE8827-6D10-4C14-B7D6-D0290197A811}">
      <text>
        <r>
          <rPr>
            <sz val="10"/>
            <rFont val="Arial"/>
            <family val="2"/>
          </rPr>
          <t>Duplicate Mobile Number also found in rows: [5708, 5870]</t>
        </r>
      </text>
    </comment>
    <comment ref="A5862" authorId="0" shapeId="0" xr:uid="{6CA85075-5013-4458-8041-5866EC1DCDAC}">
      <text>
        <r>
          <rPr>
            <sz val="10"/>
            <rFont val="Arial"/>
            <family val="2"/>
          </rPr>
          <t>Mobile/Email matches a DIFFERENT name in LMS/Main file: 'Sabit Pradhan'. Kept original name -- please verify manually (may be a shared/parent number).</t>
        </r>
      </text>
    </comment>
    <comment ref="E5862" authorId="0" shapeId="0" xr:uid="{AC514A23-117C-4FD3-883C-243C20BFC555}">
      <text>
        <r>
          <rPr>
            <sz val="10"/>
            <rFont val="Arial"/>
            <family val="2"/>
          </rPr>
          <t>Duplicate Mobile Number also found in rows: [5708, 5869]</t>
        </r>
      </text>
    </comment>
    <comment ref="A5863" authorId="0" shapeId="0" xr:uid="{0BE4B717-1F2B-42CB-A65B-DB64D6C81BDF}">
      <text>
        <r>
          <rPr>
            <sz val="10"/>
            <rFont val="Arial"/>
            <family val="2"/>
          </rPr>
          <t>Mobile/Email matches a DIFFERENT name in LMS/Main file: 'Charan T S'. Kept original name -- please verify manually (may be a shared/parent number).</t>
        </r>
      </text>
    </comment>
    <comment ref="E5863" authorId="0" shapeId="0" xr:uid="{87C9ED5A-83CC-4B6E-875C-EF9F4F8C319A}">
      <text>
        <r>
          <rPr>
            <sz val="10"/>
            <rFont val="Arial"/>
            <family val="2"/>
          </rPr>
          <t>Duplicate Mobile Number also found in rows: [5690, 5761]</t>
        </r>
      </text>
    </comment>
    <comment ref="E5864" authorId="0" shapeId="0" xr:uid="{95B694E3-15D9-4A78-A891-FDA5FB269224}">
      <text>
        <r>
          <rPr>
            <sz val="10"/>
            <rFont val="Arial"/>
            <family val="2"/>
          </rPr>
          <t>Duplicate Mobile Number also found in rows: [5575, 5583, 5617, 5743, 6035]</t>
        </r>
      </text>
    </comment>
    <comment ref="E5865" authorId="0" shapeId="0" xr:uid="{BAD7C872-6EA9-4CDD-9402-CDE68E36E68F}">
      <text>
        <r>
          <rPr>
            <sz val="10"/>
            <rFont val="Arial"/>
            <family val="2"/>
          </rPr>
          <t>Duplicate Mobile Number also found in rows: [5971]</t>
        </r>
      </text>
    </comment>
    <comment ref="A5866" authorId="0" shapeId="0" xr:uid="{0B57CBFC-CD30-49A6-BD72-3B00FF6E0D6F}">
      <text>
        <r>
          <rPr>
            <sz val="10"/>
            <rFont val="Arial"/>
            <family val="2"/>
          </rPr>
          <t>Mobile/Email matches a DIFFERENT name in LMS/Main file: 'Shreyas Potdar'. Kept original name -- please verify manually (may be a shared/parent number).</t>
        </r>
      </text>
    </comment>
    <comment ref="E5866" authorId="0" shapeId="0" xr:uid="{30893F9D-653C-49AA-A753-B14C3C491C7D}">
      <text>
        <r>
          <rPr>
            <sz val="10"/>
            <rFont val="Arial"/>
            <family val="2"/>
          </rPr>
          <t>Duplicate Mobile Number also found in rows: [5568, 5592, 5866]</t>
        </r>
      </text>
    </comment>
    <comment ref="E5867" authorId="0" shapeId="0" xr:uid="{635F94F3-3B26-4A38-85A8-1A7224B7606A}">
      <text>
        <r>
          <rPr>
            <sz val="10"/>
            <rFont val="Arial"/>
            <family val="2"/>
          </rPr>
          <t>Duplicate Mobile Number also found in rows: [5665, 5702, 5910]</t>
        </r>
      </text>
    </comment>
    <comment ref="A5868" authorId="0" shapeId="0" xr:uid="{A1D45FE4-BF9A-4D47-B00F-14ED4411A387}">
      <text>
        <r>
          <rPr>
            <sz val="10"/>
            <rFont val="Arial"/>
            <family val="2"/>
          </rPr>
          <t>Mobile/Email matches a DIFFERENT name in LMS/Main file: 'Sambit Shaw'. Kept original name -- please verify manually (may be a shared/parent number).</t>
        </r>
      </text>
    </comment>
    <comment ref="E5868" authorId="0" shapeId="0" xr:uid="{0DC9C125-7DCE-4E48-953A-AAC818040F96}">
      <text>
        <r>
          <rPr>
            <sz val="10"/>
            <rFont val="Arial"/>
            <family val="2"/>
          </rPr>
          <t>Duplicate Mobile Number also found in rows: [5717, 5748, 6050]</t>
        </r>
      </text>
    </comment>
    <comment ref="E5869" authorId="0" shapeId="0" xr:uid="{C6BF72C0-727F-40E1-BD86-F508C81AF1BC}">
      <text>
        <r>
          <rPr>
            <sz val="10"/>
            <rFont val="Arial"/>
            <family val="2"/>
          </rPr>
          <t>Duplicate Mobile Number also found in rows: [5100, 5129, 5247, 5353, 5515, 5712]</t>
        </r>
      </text>
    </comment>
    <comment ref="A5870" authorId="0" shapeId="0" xr:uid="{BAAFB1F9-6628-4044-ABD7-EF42B7A3FA54}">
      <text>
        <r>
          <rPr>
            <sz val="10"/>
            <rFont val="Arial"/>
            <family val="2"/>
          </rPr>
          <t>Mobile/Email matches a DIFFERENT name in LMS/Main file: 'Shaswatika Sahoo'. Kept original name -- please verify manually (may be a shared/parent number).</t>
        </r>
      </text>
    </comment>
    <comment ref="E5870" authorId="0" shapeId="0" xr:uid="{89180B0E-B807-475B-BD1F-3FB0C62EF83F}">
      <text>
        <r>
          <rPr>
            <sz val="10"/>
            <rFont val="Arial"/>
            <family val="2"/>
          </rPr>
          <t>Duplicate Mobile Number also found in rows: [5721, 5752, 6066]</t>
        </r>
      </text>
    </comment>
    <comment ref="E5871" authorId="0" shapeId="0" xr:uid="{F2A46766-5D25-4B46-A945-BC56EAB7BC05}">
      <text>
        <r>
          <rPr>
            <sz val="10"/>
            <rFont val="Arial"/>
            <family val="2"/>
          </rPr>
          <t>Duplicate Mobile Number also found in rows: [5725, 5731, 6060]</t>
        </r>
      </text>
    </comment>
    <comment ref="E5872" authorId="0" shapeId="0" xr:uid="{4D27CBB0-12F2-46C0-B227-DFC1BF63269E}">
      <text>
        <r>
          <rPr>
            <sz val="10"/>
            <rFont val="Arial"/>
            <family val="2"/>
          </rPr>
          <t>Duplicate Mobile Number also found in rows: [5889]</t>
        </r>
      </text>
    </comment>
    <comment ref="E5874" authorId="0" shapeId="0" xr:uid="{43B217D1-31DE-44BD-B362-BC3374642EC2}">
      <text>
        <r>
          <rPr>
            <sz val="10"/>
            <rFont val="Arial"/>
            <family val="2"/>
          </rPr>
          <t>Duplicate Mobile Number also found in rows: [5479, 5500, 5533, 5610, 5668, 5763]</t>
        </r>
      </text>
    </comment>
    <comment ref="E5875" authorId="0" shapeId="0" xr:uid="{3CB7754D-CF88-4FF9-BA02-1E451B01B494}">
      <text>
        <r>
          <rPr>
            <sz val="10"/>
            <rFont val="Arial"/>
            <family val="2"/>
          </rPr>
          <t>Duplicate Mobile Number also found in rows: [6011]</t>
        </r>
      </text>
    </comment>
    <comment ref="E5876" authorId="0" shapeId="0" xr:uid="{7829161E-677C-4510-B7B9-BAF0C1E3A802}">
      <text>
        <r>
          <rPr>
            <sz val="10"/>
            <rFont val="Arial"/>
            <family val="2"/>
          </rPr>
          <t>Duplicate Mobile Number also found in rows: [5913]</t>
        </r>
      </text>
    </comment>
    <comment ref="A5877" authorId="0" shapeId="0" xr:uid="{F6016500-8060-47DE-9632-A6D0EEE92659}">
      <text>
        <r>
          <rPr>
            <sz val="10"/>
            <rFont val="Arial"/>
            <family val="2"/>
          </rPr>
          <t>Mobile/Email matches a DIFFERENT name in LMS/Main file: 'Jeelan Patel'. Kept original name -- please verify manually (may be a shared/parent number).</t>
        </r>
      </text>
    </comment>
    <comment ref="E5877" authorId="0" shapeId="0" xr:uid="{2BC3A818-0AD7-4AF5-8275-AEED5141D446}">
      <text>
        <r>
          <rPr>
            <sz val="10"/>
            <rFont val="Arial"/>
            <family val="2"/>
          </rPr>
          <t>Duplicate Mobile Number also found in rows: [5904]</t>
        </r>
      </text>
    </comment>
    <comment ref="E5878" authorId="0" shapeId="0" xr:uid="{222BD832-35FD-4F27-9474-2E6B1BE3EC90}">
      <text>
        <r>
          <rPr>
            <sz val="10"/>
            <rFont val="Arial"/>
            <family val="2"/>
          </rPr>
          <t>Duplicate Mobile Number also found in rows: [5929, 6070]</t>
        </r>
      </text>
    </comment>
    <comment ref="E5880" authorId="0" shapeId="0" xr:uid="{D8F20080-ADCC-45CA-86BC-1B3657F8AAD4}">
      <text>
        <r>
          <rPr>
            <sz val="10"/>
            <rFont val="Arial"/>
            <family val="2"/>
          </rPr>
          <t>Duplicate Mobile Number also found in rows: [5907, 6087]</t>
        </r>
      </text>
    </comment>
    <comment ref="E5881" authorId="0" shapeId="0" xr:uid="{E3A7E936-C6A7-44BE-9BE6-98C9C2DD642D}">
      <text>
        <r>
          <rPr>
            <sz val="10"/>
            <rFont val="Arial"/>
            <family val="2"/>
          </rPr>
          <t>Duplicate Mobile Number also found in rows: [5880]</t>
        </r>
      </text>
    </comment>
    <comment ref="E5882" authorId="0" shapeId="0" xr:uid="{5B31D0EB-41AA-4122-AD26-51602C52079C}">
      <text>
        <r>
          <rPr>
            <sz val="10"/>
            <rFont val="Arial"/>
            <family val="2"/>
          </rPr>
          <t>Duplicate Mobile Number also found in rows: [5926]</t>
        </r>
      </text>
    </comment>
    <comment ref="A5883" authorId="0" shapeId="0" xr:uid="{0FFD2681-5358-418E-AD21-268FFE383B04}">
      <text>
        <r>
          <rPr>
            <sz val="10"/>
            <rFont val="Arial"/>
            <family val="2"/>
          </rPr>
          <t>Mobile/Email matches a DIFFERENT name in LMS/Main file: 'Prayash Dash'. Kept original name -- please verify manually (may be a shared/parent number).</t>
        </r>
      </text>
    </comment>
    <comment ref="E5883" authorId="0" shapeId="0" xr:uid="{D9B097AC-776F-49BE-9C9D-089D2FF01F5C}">
      <text>
        <r>
          <rPr>
            <sz val="10"/>
            <rFont val="Arial"/>
            <family val="2"/>
          </rPr>
          <t>Duplicate Mobile Number also found in rows: [6111]</t>
        </r>
      </text>
    </comment>
    <comment ref="A5884" authorId="0" shapeId="0" xr:uid="{3E382479-8678-4872-BF4B-6C76FB110EAA}">
      <text>
        <r>
          <rPr>
            <sz val="10"/>
            <rFont val="Arial"/>
            <family val="2"/>
          </rPr>
          <t>Mobile/Email matches a DIFFERENT name in LMS/Main file: 'Devi Prasad Nanda'. Kept original name -- please verify manually (may be a shared/parent number).</t>
        </r>
      </text>
    </comment>
    <comment ref="E5884" authorId="0" shapeId="0" xr:uid="{97B0D08F-E215-4D20-9656-BAB9AAAEB596}">
      <text>
        <r>
          <rPr>
            <sz val="10"/>
            <rFont val="Arial"/>
            <family val="2"/>
          </rPr>
          <t>Duplicate Mobile Number also found in rows: [5949, 5970]</t>
        </r>
      </text>
    </comment>
    <comment ref="E5885" authorId="0" shapeId="0" xr:uid="{A23CCD69-7829-4E62-A00A-1204E5F79C17}">
      <text>
        <r>
          <rPr>
            <sz val="10"/>
            <rFont val="Arial"/>
            <family val="2"/>
          </rPr>
          <t>Duplicate Mobile Number also found in rows: [5955, 6108]</t>
        </r>
      </text>
    </comment>
    <comment ref="E5886" authorId="0" shapeId="0" xr:uid="{E8DEF57F-1596-43B6-A7A0-B3C183510E14}">
      <text>
        <r>
          <rPr>
            <sz val="10"/>
            <rFont val="Arial"/>
            <family val="2"/>
          </rPr>
          <t>Duplicate Mobile Number also found in rows: [5953]</t>
        </r>
      </text>
    </comment>
    <comment ref="A5887" authorId="0" shapeId="0" xr:uid="{B324DE58-A546-4B8D-9941-3E7002BA0484}">
      <text>
        <r>
          <rPr>
            <sz val="10"/>
            <rFont val="Arial"/>
            <family val="2"/>
          </rPr>
          <t>Mobile/Email matches a DIFFERENT name in LMS/Main file: 'Puspanjali Sahu'. Kept original name -- please verify manually (may be a shared/parent number).</t>
        </r>
      </text>
    </comment>
    <comment ref="E5887" authorId="0" shapeId="0" xr:uid="{C9B92B5B-8C23-4D17-88D6-E9B80B9D26D9}">
      <text>
        <r>
          <rPr>
            <sz val="10"/>
            <rFont val="Arial"/>
            <family val="2"/>
          </rPr>
          <t>Duplicate Mobile Number also found in rows: [5940, 5972]</t>
        </r>
      </text>
    </comment>
    <comment ref="A5888" authorId="0" shapeId="0" xr:uid="{C96BCC6F-A3FF-4841-AD13-F8F067A3F024}">
      <text>
        <r>
          <rPr>
            <sz val="10"/>
            <rFont val="Arial"/>
            <family val="2"/>
          </rPr>
          <t>Mobile/Email matches a DIFFERENT name in LMS/Main file: 'Sayan Mishra'. Kept original name -- please verify manually (may be a shared/parent number).</t>
        </r>
      </text>
    </comment>
    <comment ref="E5888" authorId="0" shapeId="0" xr:uid="{9330C0DA-F83E-4353-A1AA-7367C93A288C}">
      <text>
        <r>
          <rPr>
            <sz val="10"/>
            <rFont val="Arial"/>
            <family val="2"/>
          </rPr>
          <t>Duplicate Mobile Number also found in rows: [5937, 5973, 6103]</t>
        </r>
      </text>
    </comment>
    <comment ref="E5889" authorId="0" shapeId="0" xr:uid="{95740E30-5B13-4D3F-9CDC-3538A0AED1FC}">
      <text>
        <r>
          <rPr>
            <sz val="10"/>
            <rFont val="Arial"/>
            <family val="2"/>
          </rPr>
          <t>Duplicate Mobile Number also found in rows: [5934, 5974]</t>
        </r>
      </text>
    </comment>
    <comment ref="A5890" authorId="0" shapeId="0" xr:uid="{65A8D088-0B10-44E4-8976-27646FCD1DCD}">
      <text>
        <r>
          <rPr>
            <sz val="10"/>
            <rFont val="Arial"/>
            <family val="2"/>
          </rPr>
          <t>Mobile/Email matches a DIFFERENT name in LMS/Main file: 'Shubhangi Ray'. Kept original name -- please verify manually (may be a shared/parent number).</t>
        </r>
      </text>
    </comment>
    <comment ref="E5890" authorId="0" shapeId="0" xr:uid="{CD5A1822-C8FB-482A-9D8A-726552888625}">
      <text>
        <r>
          <rPr>
            <sz val="10"/>
            <rFont val="Arial"/>
            <family val="2"/>
          </rPr>
          <t>Duplicate Mobile Number also found in rows: [5958, 5975, 6102]</t>
        </r>
      </text>
    </comment>
    <comment ref="E5892" authorId="0" shapeId="0" xr:uid="{59D52C23-341E-475C-8952-B5963EA7937F}">
      <text>
        <r>
          <rPr>
            <sz val="10"/>
            <rFont val="Arial"/>
            <family val="2"/>
          </rPr>
          <t>Duplicate Mobile Number also found in rows: [5713, 5757, 5902, 6056]</t>
        </r>
      </text>
    </comment>
    <comment ref="E5893" authorId="0" shapeId="0" xr:uid="{FC7D3BE4-B601-4FEA-849F-E9598559E3E9}">
      <text>
        <r>
          <rPr>
            <sz val="10"/>
            <rFont val="Arial"/>
            <family val="2"/>
          </rPr>
          <t>Duplicate Mobile Number also found in rows: [5451, 5510, 5628, 5762, 6010]</t>
        </r>
      </text>
    </comment>
    <comment ref="E5894" authorId="0" shapeId="0" xr:uid="{801974EB-1D2E-40D0-AE29-53B1992C3C9D}">
      <text>
        <r>
          <rPr>
            <sz val="10"/>
            <rFont val="Arial"/>
            <family val="2"/>
          </rPr>
          <t>Duplicate Mobile Number also found in rows: [5713, 5757, 5900, 6056]</t>
        </r>
      </text>
    </comment>
    <comment ref="A5895" authorId="0" shapeId="0" xr:uid="{E1994EB6-1417-44B2-8199-6CF21F79B3B0}">
      <text>
        <r>
          <rPr>
            <sz val="10"/>
            <rFont val="Arial"/>
            <family val="2"/>
          </rPr>
          <t>Mobile/Email matches a DIFFERENT name in LMS/Main file: 'Amit Bisoi'. Kept original name -- please verify manually (may be a shared/parent number).</t>
        </r>
      </text>
    </comment>
    <comment ref="E5895" authorId="0" shapeId="0" xr:uid="{F09CE8EA-B2A6-402F-90F5-47BCBA29F58D}">
      <text>
        <r>
          <rPr>
            <sz val="10"/>
            <rFont val="Arial"/>
            <family val="2"/>
          </rPr>
          <t>Duplicate Mobile Number also found in rows: [5659, 5680, 6086]</t>
        </r>
      </text>
    </comment>
    <comment ref="A5896" authorId="0" shapeId="0" xr:uid="{26339D23-3035-4939-99A7-53EDAA2D6D0C}">
      <text>
        <r>
          <rPr>
            <sz val="10"/>
            <rFont val="Arial"/>
            <family val="2"/>
          </rPr>
          <t>Mobile/Email matches a DIFFERENT name in LMS/Main file: 'Jeelan Patel'. Kept original name -- please verify manually (may be a shared/parent number).</t>
        </r>
      </text>
    </comment>
    <comment ref="E5896" authorId="0" shapeId="0" xr:uid="{FF56C063-805F-4CD9-AAD7-5F276A6E9E14}">
      <text>
        <r>
          <rPr>
            <sz val="10"/>
            <rFont val="Arial"/>
            <family val="2"/>
          </rPr>
          <t>Duplicate Mobile Number also found in rows: [5885]</t>
        </r>
      </text>
    </comment>
    <comment ref="E5897" authorId="0" shapeId="0" xr:uid="{AF87380C-83AA-48C6-BCFA-508AAA9B4ABC}">
      <text>
        <r>
          <rPr>
            <sz val="10"/>
            <rFont val="Arial"/>
            <family val="2"/>
          </rPr>
          <t>Duplicate Mobile Number also found in rows: [5719, 5751]</t>
        </r>
      </text>
    </comment>
    <comment ref="E5898" authorId="0" shapeId="0" xr:uid="{EA495365-B100-4915-B0B6-652872E127F1}">
      <text>
        <r>
          <rPr>
            <sz val="10"/>
            <rFont val="Arial"/>
            <family val="2"/>
          </rPr>
          <t>Duplicate Mobile Number also found in rows: [5778, 5795, 6101]</t>
        </r>
      </text>
    </comment>
    <comment ref="E5899" authorId="0" shapeId="0" xr:uid="{F300D98B-AE86-4801-A6B9-5BFF06E3C0B9}">
      <text>
        <r>
          <rPr>
            <sz val="10"/>
            <rFont val="Arial"/>
            <family val="2"/>
          </rPr>
          <t>Duplicate Mobile Number also found in rows: [5888, 6087]</t>
        </r>
      </text>
    </comment>
    <comment ref="E5900" authorId="0" shapeId="0" xr:uid="{12F0FF5A-E816-4EBB-9F16-FB3F518F9C65}">
      <text>
        <r>
          <rPr>
            <sz val="10"/>
            <rFont val="Arial"/>
            <family val="2"/>
          </rPr>
          <t>Duplicate Mobile Number also found in rows: [5966]</t>
        </r>
      </text>
    </comment>
    <comment ref="E5901" authorId="0" shapeId="0" xr:uid="{A14DFF0F-12F2-4141-9987-7D9DC43E963E}">
      <text>
        <r>
          <rPr>
            <sz val="10"/>
            <rFont val="Arial"/>
            <family val="2"/>
          </rPr>
          <t>Duplicate Mobile Number also found in rows: [5580, 5698, 6034]</t>
        </r>
      </text>
    </comment>
    <comment ref="E5902" authorId="0" shapeId="0" xr:uid="{C88450B1-D72A-44D6-8C39-6A2CF885F242}">
      <text>
        <r>
          <rPr>
            <sz val="10"/>
            <rFont val="Arial"/>
            <family val="2"/>
          </rPr>
          <t>Duplicate Mobile Number also found in rows: [5665, 5702, 5875]</t>
        </r>
      </text>
    </comment>
    <comment ref="E5903" authorId="0" shapeId="0" xr:uid="{2D7A1C09-9622-441D-BE28-7EB3EFF81A03}">
      <text>
        <r>
          <rPr>
            <sz val="10"/>
            <rFont val="Arial"/>
            <family val="2"/>
          </rPr>
          <t>Duplicate Mobile Number also found in rows: [5777, 5798]</t>
        </r>
      </text>
    </comment>
    <comment ref="E5904" authorId="0" shapeId="0" xr:uid="{B39AC20B-9F27-48AA-BE6B-885D3C090BEB}">
      <text>
        <r>
          <rPr>
            <sz val="10"/>
            <rFont val="Arial"/>
            <family val="2"/>
          </rPr>
          <t>Duplicate Mobile Number also found in rows: [4973, 4992, 5130, 5232, 5251, 5341]</t>
        </r>
      </text>
    </comment>
    <comment ref="E5905" authorId="0" shapeId="0" xr:uid="{450EEAE3-0007-4967-B21E-7AE34319032D}">
      <text>
        <r>
          <rPr>
            <sz val="10"/>
            <rFont val="Arial"/>
            <family val="2"/>
          </rPr>
          <t>Duplicate Mobile Number also found in rows: [5884]</t>
        </r>
      </text>
    </comment>
    <comment ref="E5906" authorId="0" shapeId="0" xr:uid="{A2E698D4-2052-475D-9D8A-6D2FF766FF1D}">
      <text>
        <r>
          <rPr>
            <sz val="10"/>
            <rFont val="Arial"/>
            <family val="2"/>
          </rPr>
          <t>Duplicate Mobile Number also found in rows: [5781, 5799]</t>
        </r>
      </text>
    </comment>
    <comment ref="E5907" authorId="0" shapeId="0" xr:uid="{5D58898A-133F-41FA-B065-FCE61D0206CB}">
      <text>
        <r>
          <rPr>
            <sz val="10"/>
            <rFont val="Arial"/>
            <family val="2"/>
          </rPr>
          <t>Duplicate Mobile Number also found in rows: [5782, 5830]</t>
        </r>
      </text>
    </comment>
    <comment ref="E5908" authorId="0" shapeId="0" xr:uid="{5E2D4848-CD84-41B0-8B16-CD2ADE90416F}">
      <text>
        <r>
          <rPr>
            <sz val="10"/>
            <rFont val="Arial"/>
            <family val="2"/>
          </rPr>
          <t>Duplicate Mobile Number also found in rows: [5645, 5662, 5769]</t>
        </r>
      </text>
    </comment>
    <comment ref="E5909" authorId="0" shapeId="0" xr:uid="{AF0A8F80-69C2-44EC-8AD3-120F182C3243}">
      <text>
        <r>
          <rPr>
            <sz val="10"/>
            <rFont val="Arial"/>
            <family val="2"/>
          </rPr>
          <t>Duplicate Mobile Number also found in rows: [5920]</t>
        </r>
      </text>
    </comment>
    <comment ref="E5910" authorId="0" shapeId="0" xr:uid="{BEC5DEA4-2A0B-40A8-8C0E-6EBB7E62A486}">
      <text>
        <r>
          <rPr>
            <sz val="10"/>
            <rFont val="Arial"/>
            <family val="2"/>
          </rPr>
          <t>Duplicate Mobile Number also found in rows: [5977]</t>
        </r>
      </text>
    </comment>
    <comment ref="A5911" authorId="0" shapeId="0" xr:uid="{2759DE39-29B8-4F9C-8A32-FB433861269B}">
      <text>
        <r>
          <rPr>
            <sz val="10"/>
            <rFont val="Arial"/>
            <family val="2"/>
          </rPr>
          <t>Mobile/Email matches a DIFFERENT name in LMS/Main file: 'Meghana M'. Kept original name -- please verify manually (may be a shared/parent number).</t>
        </r>
      </text>
    </comment>
    <comment ref="E5911" authorId="0" shapeId="0" xr:uid="{036A550A-EBFE-4395-B142-698CCE68CE66}">
      <text>
        <r>
          <rPr>
            <sz val="10"/>
            <rFont val="Arial"/>
            <family val="2"/>
          </rPr>
          <t>Duplicate Mobile Number also found in rows: [6110]</t>
        </r>
      </text>
    </comment>
    <comment ref="E5912" authorId="0" shapeId="0" xr:uid="{0864FC50-FFBD-4070-AD46-163E8C7CEEA5}">
      <text>
        <r>
          <rPr>
            <sz val="10"/>
            <rFont val="Arial"/>
            <family val="2"/>
          </rPr>
          <t>Duplicate Mobile Number also found in rows: [5917]</t>
        </r>
      </text>
    </comment>
    <comment ref="A5913" authorId="0" shapeId="0" xr:uid="{D4443954-59B6-45B2-AC46-152DB0862E76}">
      <text>
        <r>
          <rPr>
            <sz val="10"/>
            <rFont val="Arial"/>
            <family val="2"/>
          </rPr>
          <t>Mobile/Email matches a DIFFERENT name in LMS/Main file: 'Mayank Khandelwal'. Kept original name -- please verify manually (may be a shared/parent number).</t>
        </r>
      </text>
    </comment>
    <comment ref="E5913" authorId="0" shapeId="0" xr:uid="{7DF7B12A-F27B-448B-9555-96FF29245401}">
      <text>
        <r>
          <rPr>
            <sz val="10"/>
            <rFont val="Arial"/>
            <family val="2"/>
          </rPr>
          <t>Duplicate Mobile Number also found in rows: [5954]</t>
        </r>
      </text>
    </comment>
    <comment ref="E5915" authorId="0" shapeId="0" xr:uid="{7E294B21-001F-4E2F-A105-5C9D53D406FC}">
      <text>
        <r>
          <rPr>
            <sz val="10"/>
            <rFont val="Arial"/>
            <family val="2"/>
          </rPr>
          <t>Duplicate Mobile Number also found in rows: [5932]</t>
        </r>
      </text>
    </comment>
    <comment ref="E5916" authorId="0" shapeId="0" xr:uid="{33C45D02-F371-484D-BD9C-0CEC5BFB2576}">
      <text>
        <r>
          <rPr>
            <sz val="10"/>
            <rFont val="Arial"/>
            <family val="2"/>
          </rPr>
          <t>Duplicate Mobile Number also found in rows: [5925]</t>
        </r>
      </text>
    </comment>
    <comment ref="E5917" authorId="0" shapeId="0" xr:uid="{629E3AFF-C99F-496D-8EF7-2AACE082870A}">
      <text>
        <r>
          <rPr>
            <sz val="10"/>
            <rFont val="Arial"/>
            <family val="2"/>
          </rPr>
          <t>Duplicate Mobile Number also found in rows: [5924]</t>
        </r>
      </text>
    </comment>
    <comment ref="E5918" authorId="0" shapeId="0" xr:uid="{EDEBC832-6E69-49B9-8F30-404F0E2A6227}">
      <text>
        <r>
          <rPr>
            <sz val="10"/>
            <rFont val="Arial"/>
            <family val="2"/>
          </rPr>
          <t>Duplicate Mobile Number also found in rows: [5890]</t>
        </r>
      </text>
    </comment>
    <comment ref="E5919" authorId="0" shapeId="0" xr:uid="{B95A3F18-34E3-43F3-A2DB-82BFA69CEA65}">
      <text>
        <r>
          <rPr>
            <sz val="10"/>
            <rFont val="Arial"/>
            <family val="2"/>
          </rPr>
          <t>Duplicate Mobile Number also found in rows: [5775, 5814, 5815]</t>
        </r>
      </text>
    </comment>
    <comment ref="E5920" authorId="0" shapeId="0" xr:uid="{D3DD4F48-8404-40D1-83EE-BD9D863571E4}">
      <text>
        <r>
          <rPr>
            <sz val="10"/>
            <rFont val="Arial"/>
            <family val="2"/>
          </rPr>
          <t>Duplicate Mobile Number also found in rows: [3699]</t>
        </r>
      </text>
    </comment>
    <comment ref="E5922" authorId="0" shapeId="0" xr:uid="{3909217E-6FA6-4F0C-A3F9-BF2EAEDA2569}">
      <text>
        <r>
          <rPr>
            <sz val="10"/>
            <rFont val="Arial"/>
            <family val="2"/>
          </rPr>
          <t>Duplicate Mobile Number also found in rows: [4457, 4480, 4564]</t>
        </r>
      </text>
    </comment>
    <comment ref="E5923" authorId="0" shapeId="0" xr:uid="{C999BB39-62B0-4EE3-AA61-8814628074B0}">
      <text>
        <r>
          <rPr>
            <sz val="10"/>
            <rFont val="Arial"/>
            <family val="2"/>
          </rPr>
          <t>Duplicate Mobile Number also found in rows: [5660, 5683, 5788]</t>
        </r>
      </text>
    </comment>
    <comment ref="E5924" authorId="0" shapeId="0" xr:uid="{84E44034-B435-4A22-A126-7063117244BC}">
      <text>
        <r>
          <rPr>
            <sz val="10"/>
            <rFont val="Arial"/>
            <family val="2"/>
          </rPr>
          <t>Duplicate Mobile Number also found in rows: [5923]</t>
        </r>
      </text>
    </comment>
    <comment ref="E5926" authorId="0" shapeId="0" xr:uid="{308CEAB7-CCF0-4CB1-85E8-099410CBD6FF}">
      <text>
        <r>
          <rPr>
            <sz val="10"/>
            <rFont val="Arial"/>
            <family val="2"/>
          </rPr>
          <t>Duplicate Mobile Number also found in rows: [5897, 5974]</t>
        </r>
      </text>
    </comment>
    <comment ref="E5927" authorId="0" shapeId="0" xr:uid="{F875C27F-E574-40F7-A96D-8BAB542E40E5}">
      <text>
        <r>
          <rPr>
            <sz val="10"/>
            <rFont val="Arial"/>
            <family val="2"/>
          </rPr>
          <t>Duplicate Mobile Number also found in rows: [5980]</t>
        </r>
      </text>
    </comment>
    <comment ref="E5928" authorId="0" shapeId="0" xr:uid="{B88A5F51-59E8-4424-A915-DBD85053A24B}">
      <text>
        <r>
          <rPr>
            <sz val="10"/>
            <rFont val="Arial"/>
            <family val="2"/>
          </rPr>
          <t>Duplicate Mobile Number also found in rows: [5661, 5679, 5758]</t>
        </r>
      </text>
    </comment>
    <comment ref="A5929" authorId="0" shapeId="0" xr:uid="{BB863170-C755-4C3D-AD77-DEDE14F1B8DA}">
      <text>
        <r>
          <rPr>
            <sz val="10"/>
            <rFont val="Arial"/>
            <family val="2"/>
          </rPr>
          <t>Mobile/Email matches a DIFFERENT name in LMS/Main file: 'Sayan Mishra'. Kept original name -- please verify manually (may be a shared/parent number).</t>
        </r>
      </text>
    </comment>
    <comment ref="E5929" authorId="0" shapeId="0" xr:uid="{B219C17B-43F3-407A-B095-E3FD3D3645BA}">
      <text>
        <r>
          <rPr>
            <sz val="10"/>
            <rFont val="Arial"/>
            <family val="2"/>
          </rPr>
          <t>Duplicate Mobile Number also found in rows: [5896, 5973, 6103]</t>
        </r>
      </text>
    </comment>
    <comment ref="E5930" authorId="0" shapeId="0" xr:uid="{EA1AFC03-1A22-4413-82F1-F8E69CE7D9F4}">
      <text>
        <r>
          <rPr>
            <sz val="10"/>
            <rFont val="Arial"/>
            <family val="2"/>
          </rPr>
          <t>Duplicate Mobile Number also found in rows: [4530, 4647, 4744, 4940, 5124, 5447]</t>
        </r>
      </text>
    </comment>
    <comment ref="A5931" authorId="0" shapeId="0" xr:uid="{567C5EE1-F9BC-4F54-9302-288756284FF3}">
      <text>
        <r>
          <rPr>
            <sz val="10"/>
            <rFont val="Arial"/>
            <family val="2"/>
          </rPr>
          <t>Mobile/Email matches a DIFFERENT name in LMS/Main file: 'Subrat Pattnaik'. Kept original name -- please verify manually (may be a shared/parent number).</t>
        </r>
      </text>
    </comment>
    <comment ref="E5931" authorId="0" shapeId="0" xr:uid="{BD38ABFB-D14B-449A-B80C-A4D0A26A697E}">
      <text>
        <r>
          <rPr>
            <sz val="10"/>
            <rFont val="Arial"/>
            <family val="2"/>
          </rPr>
          <t>Duplicate Mobile Number also found in rows: [5806]</t>
        </r>
      </text>
    </comment>
    <comment ref="E5932" authorId="0" shapeId="0" xr:uid="{6D52CB1F-B911-487D-8DE3-AB775E27A9DD}">
      <text>
        <r>
          <rPr>
            <sz val="10"/>
            <rFont val="Arial"/>
            <family val="2"/>
          </rPr>
          <t>Duplicate Mobile Number also found in rows: [5895, 5972]</t>
        </r>
      </text>
    </comment>
    <comment ref="E5933" authorId="0" shapeId="0" xr:uid="{2E5194FC-26D5-4746-B408-266FD22BC419}">
      <text>
        <r>
          <rPr>
            <sz val="10"/>
            <rFont val="Arial"/>
            <family val="2"/>
          </rPr>
          <t>Duplicate Mobile Number also found in rows: [5828]</t>
        </r>
      </text>
    </comment>
    <comment ref="E5934" authorId="0" shapeId="0" xr:uid="{AE9A2CAA-CC2F-4865-B695-DD756D6774A1}">
      <text>
        <r>
          <rPr>
            <sz val="10"/>
            <rFont val="Arial"/>
            <family val="2"/>
          </rPr>
          <t>Duplicate Mobile Number also found in rows: [5978]</t>
        </r>
      </text>
    </comment>
    <comment ref="A5935" authorId="0" shapeId="0" xr:uid="{86A2E4E7-2490-4A09-BBCC-541BFA53CD6C}">
      <text>
        <r>
          <rPr>
            <sz val="10"/>
            <rFont val="Arial"/>
            <family val="2"/>
          </rPr>
          <t>Mobile/Email matches a DIFFERENT name in LMS/Main file: 'Anjali Agarwalla'. Kept original name -- please verify manually (may be a shared/parent number).</t>
        </r>
      </text>
    </comment>
    <comment ref="E5935" authorId="0" shapeId="0" xr:uid="{D3465F61-CC1F-45A9-8CA8-932BBA0ED8A4}">
      <text>
        <r>
          <rPr>
            <sz val="10"/>
            <rFont val="Arial"/>
            <family val="2"/>
          </rPr>
          <t>Duplicate Mobile Number also found in rows: [5535, 5552, 5676, 5794]</t>
        </r>
      </text>
    </comment>
    <comment ref="A5936" authorId="0" shapeId="0" xr:uid="{233E4850-6AD6-41F9-A1E5-5EF3F6F6EA8F}">
      <text>
        <r>
          <rPr>
            <sz val="10"/>
            <rFont val="Arial"/>
            <family val="2"/>
          </rPr>
          <t>Mobile/Email matches a DIFFERENT name in LMS/Main file: 'Prachi Pandav'. Kept original name -- please verify manually (may be a shared/parent number).</t>
        </r>
      </text>
    </comment>
    <comment ref="E5936" authorId="0" shapeId="0" xr:uid="{194C69E2-670B-497A-BD73-067A0670C5FB}">
      <text>
        <r>
          <rPr>
            <sz val="10"/>
            <rFont val="Arial"/>
            <family val="2"/>
          </rPr>
          <t>Duplicate Mobile Number also found in rows: [5319, 5345, 5396, 5613]</t>
        </r>
      </text>
    </comment>
    <comment ref="E5937" authorId="0" shapeId="0" xr:uid="{BD70C579-CDDC-4BE1-8B2A-308A8006A10B}">
      <text>
        <r>
          <rPr>
            <sz val="10"/>
            <rFont val="Arial"/>
            <family val="2"/>
          </rPr>
          <t>Duplicate Mobile Number also found in rows: [4775, 4801, 4936, 5074, 5167, 5316, 5457, 5745]</t>
        </r>
      </text>
    </comment>
    <comment ref="E5938" authorId="0" shapeId="0" xr:uid="{3ABD376A-0D8E-4935-A85B-6AB4B99F6A35}">
      <text>
        <r>
          <rPr>
            <sz val="10"/>
            <rFont val="Arial"/>
            <family val="2"/>
          </rPr>
          <t>Duplicate Mobile Number also found in rows: [5323, 5351, 5509, 5620, 5821]</t>
        </r>
      </text>
    </comment>
    <comment ref="A5939" authorId="0" shapeId="0" xr:uid="{28333CDC-97CE-40D1-9F36-F452436650A8}">
      <text>
        <r>
          <rPr>
            <sz val="10"/>
            <rFont val="Arial"/>
            <family val="2"/>
          </rPr>
          <t>Mobile/Email matches a DIFFERENT name in LMS/Main file: 'Soumya Sahoo'. Kept original name -- please verify manually (may be a shared/parent number).</t>
        </r>
      </text>
    </comment>
    <comment ref="E5939" authorId="0" shapeId="0" xr:uid="{90EAA256-B322-4CC7-84E9-DF98C8E437A8}">
      <text>
        <r>
          <rPr>
            <sz val="10"/>
            <rFont val="Arial"/>
            <family val="2"/>
          </rPr>
          <t>Duplicate Mobile Number also found in rows: [4964, 5463, 5529]</t>
        </r>
      </text>
    </comment>
    <comment ref="A5941" authorId="0" shapeId="0" xr:uid="{9AF5DF37-FEC9-4125-92D4-D66E2D5D5A4F}">
      <text>
        <r>
          <rPr>
            <sz val="10"/>
            <rFont val="Arial"/>
            <family val="2"/>
          </rPr>
          <t>Mobile/Email matches a DIFFERENT name in LMS/Main file: 'Devi Prasad Nanda'. Kept original name -- please verify manually (may be a shared/parent number).</t>
        </r>
      </text>
    </comment>
    <comment ref="E5941" authorId="0" shapeId="0" xr:uid="{BC9E4C9D-0124-485B-92F2-C00EBC8E5B7E}">
      <text>
        <r>
          <rPr>
            <sz val="10"/>
            <rFont val="Arial"/>
            <family val="2"/>
          </rPr>
          <t>Duplicate Mobile Number also found in rows: [5892, 5970]</t>
        </r>
      </text>
    </comment>
    <comment ref="E5942" authorId="0" shapeId="0" xr:uid="{BCC92E73-B251-4133-B41C-3EE319B33A6C}">
      <text>
        <r>
          <rPr>
            <sz val="10"/>
            <rFont val="Arial"/>
            <family val="2"/>
          </rPr>
          <t>Duplicate Mobile Number also found in rows: [5382, 5404, 5542, 5674]</t>
        </r>
      </text>
    </comment>
    <comment ref="E5943" authorId="0" shapeId="0" xr:uid="{103269F1-5DE7-417B-BAB1-285C09FB52D8}">
      <text>
        <r>
          <rPr>
            <sz val="10"/>
            <rFont val="Arial"/>
            <family val="2"/>
          </rPr>
          <t>Duplicate Mobile Number also found in rows: [5956, 5969, 5983]</t>
        </r>
      </text>
    </comment>
    <comment ref="A5944" authorId="0" shapeId="0" xr:uid="{803217A9-6835-4CBD-93D8-007ECF69ACB3}">
      <text>
        <r>
          <rPr>
            <sz val="10"/>
            <rFont val="Arial"/>
            <family val="2"/>
          </rPr>
          <t>Mobile/Email matches a DIFFERENT name in LMS/Main file: 'Anil Mishra'. Kept original name -- please verify manually (may be a shared/parent number).</t>
        </r>
      </text>
    </comment>
    <comment ref="E5945" authorId="0" shapeId="0" xr:uid="{58E39B85-8AF9-4CDF-B02D-F3B6D7815790}">
      <text>
        <r>
          <rPr>
            <sz val="10"/>
            <rFont val="Arial"/>
            <family val="2"/>
          </rPr>
          <t>Duplicate Mobile Number also found in rows: [5894]</t>
        </r>
      </text>
    </comment>
    <comment ref="A5946" authorId="0" shapeId="0" xr:uid="{511D370E-9AD7-4159-99F6-7BF322F31151}">
      <text>
        <r>
          <rPr>
            <sz val="10"/>
            <rFont val="Arial"/>
            <family val="2"/>
          </rPr>
          <t>Mobile/Email matches a DIFFERENT name in LMS/Main file: 'Mayank Khandelwal'. Kept original name -- please verify manually (may be a shared/parent number).</t>
        </r>
      </text>
    </comment>
    <comment ref="E5946" authorId="0" shapeId="0" xr:uid="{02819820-8543-415A-8D57-0503AF72A5C3}">
      <text>
        <r>
          <rPr>
            <sz val="10"/>
            <rFont val="Arial"/>
            <family val="2"/>
          </rPr>
          <t>Duplicate Mobile Number also found in rows: [5921]</t>
        </r>
      </text>
    </comment>
    <comment ref="E5947" authorId="0" shapeId="0" xr:uid="{5F4CE5F1-0038-4F29-8691-B42048994741}">
      <text>
        <r>
          <rPr>
            <sz val="10"/>
            <rFont val="Arial"/>
            <family val="2"/>
          </rPr>
          <t>Duplicate Mobile Number also found in rows: [5893, 6108]</t>
        </r>
      </text>
    </comment>
    <comment ref="E5948" authorId="0" shapeId="0" xr:uid="{53D146CA-B064-4E8E-9001-9A74E3792C34}">
      <text>
        <r>
          <rPr>
            <sz val="10"/>
            <rFont val="Arial"/>
            <family val="2"/>
          </rPr>
          <t>Duplicate Mobile Number also found in rows: [5951, 5969, 5983]</t>
        </r>
      </text>
    </comment>
    <comment ref="E5949" authorId="0" shapeId="0" xr:uid="{03A96039-8B91-4C67-B965-B53B199EF277}">
      <text>
        <r>
          <rPr>
            <sz val="10"/>
            <rFont val="Arial"/>
            <family val="2"/>
          </rPr>
          <t>Duplicate Mobile Number also found in rows: [5554, 5569, 5677, 5818]</t>
        </r>
      </text>
    </comment>
    <comment ref="A5950" authorId="0" shapeId="0" xr:uid="{2811D9EF-5B1C-4B9B-AC10-BA02EEEAA02E}">
      <text>
        <r>
          <rPr>
            <sz val="10"/>
            <rFont val="Arial"/>
            <family val="2"/>
          </rPr>
          <t>Mobile/Email matches a DIFFERENT name in LMS/Main file: 'Shubhangi Ray'. Kept original name -- please verify manually (may be a shared/parent number).</t>
        </r>
      </text>
    </comment>
    <comment ref="E5950" authorId="0" shapeId="0" xr:uid="{154BE9F2-25C1-4146-AF17-E4B2A54461FF}">
      <text>
        <r>
          <rPr>
            <sz val="10"/>
            <rFont val="Arial"/>
            <family val="2"/>
          </rPr>
          <t>Duplicate Mobile Number also found in rows: [5898, 5975, 6102]</t>
        </r>
      </text>
    </comment>
    <comment ref="E5951" authorId="0" shapeId="0" xr:uid="{EB5E407F-B427-41BE-96D5-E05089671B6F}">
      <text>
        <r>
          <rPr>
            <sz val="10"/>
            <rFont val="Arial"/>
            <family val="2"/>
          </rPr>
          <t>Duplicate Mobile Number also found in rows: [6005]</t>
        </r>
      </text>
    </comment>
    <comment ref="E5952" authorId="0" shapeId="0" xr:uid="{60A99F74-7D4F-43FB-9AA4-7815CC664750}">
      <text>
        <r>
          <rPr>
            <sz val="10"/>
            <rFont val="Arial"/>
            <family val="2"/>
          </rPr>
          <t>Duplicate Mobile Number also found in rows: [6009, 6093]</t>
        </r>
      </text>
    </comment>
    <comment ref="E5953" authorId="0" shapeId="0" xr:uid="{BCEB6C67-CD76-4F12-86E2-663BB2B4450A}">
      <text>
        <r>
          <rPr>
            <sz val="10"/>
            <rFont val="Arial"/>
            <family val="2"/>
          </rPr>
          <t>Duplicate Mobile Number also found in rows: [6008]</t>
        </r>
      </text>
    </comment>
    <comment ref="A5955" authorId="0" shapeId="0" xr:uid="{932120A7-A799-4195-AB2D-B506F9C0E6BC}">
      <text>
        <r>
          <rPr>
            <sz val="10"/>
            <rFont val="Arial"/>
            <family val="2"/>
          </rPr>
          <t>Mobile/Email matches a DIFFERENT name in LMS/Main file: 'Sourav Sahoo'. Kept original name -- please verify manually (may be a shared/parent number).</t>
        </r>
      </text>
    </comment>
    <comment ref="E5955" authorId="0" shapeId="0" xr:uid="{99740906-E881-4C5B-94DC-4801217D310B}">
      <text>
        <r>
          <rPr>
            <sz val="10"/>
            <rFont val="Arial"/>
            <family val="2"/>
          </rPr>
          <t>Duplicate Mobile Number also found in rows: [6020, 6069]</t>
        </r>
      </text>
    </comment>
    <comment ref="E5956" authorId="0" shapeId="0" xr:uid="{B7B9A539-C8BF-45A8-8F07-C995A11AA341}">
      <text>
        <r>
          <rPr>
            <sz val="10"/>
            <rFont val="Arial"/>
            <family val="2"/>
          </rPr>
          <t>Duplicate Mobile Number also found in rows: [6014]</t>
        </r>
      </text>
    </comment>
    <comment ref="E5957" authorId="0" shapeId="0" xr:uid="{0DDF163E-E129-4831-8735-7EE6DC814949}">
      <text>
        <r>
          <rPr>
            <sz val="10"/>
            <rFont val="Arial"/>
            <family val="2"/>
          </rPr>
          <t>Duplicate Mobile Number also found in rows: [6007, 6015]</t>
        </r>
      </text>
    </comment>
    <comment ref="E5958" authorId="0" shapeId="0" xr:uid="{9C603281-B849-424D-8BC6-3FA7F2F0970E}">
      <text>
        <r>
          <rPr>
            <sz val="10"/>
            <rFont val="Arial"/>
            <family val="2"/>
          </rPr>
          <t>Duplicate Mobile Number also found in rows: [5908]</t>
        </r>
      </text>
    </comment>
    <comment ref="E5959" authorId="0" shapeId="0" xr:uid="{D9A2BEFD-067C-4985-856B-A55C701CB049}">
      <text>
        <r>
          <rPr>
            <sz val="10"/>
            <rFont val="Arial"/>
            <family val="2"/>
          </rPr>
          <t>Duplicate Mobile Number also found in rows: [5848, 5857]</t>
        </r>
      </text>
    </comment>
    <comment ref="A5960" authorId="0" shapeId="0" xr:uid="{D75021AE-E452-4E5B-93A5-DBF245A1B4BD}">
      <text>
        <r>
          <rPr>
            <sz val="10"/>
            <rFont val="Arial"/>
            <family val="2"/>
          </rPr>
          <t>Mobile/Email matches a DIFFERENT name in LMS/Main file: 'Deeptimayee Samal'. Kept original name -- please verify manually (may be a shared/parent number).</t>
        </r>
      </text>
    </comment>
    <comment ref="E5960" authorId="0" shapeId="0" xr:uid="{E9C36619-7BEA-4AA6-B5E5-F40B55DE5B42}">
      <text>
        <r>
          <rPr>
            <sz val="10"/>
            <rFont val="Arial"/>
            <family val="2"/>
          </rPr>
          <t>Duplicate Mobile Number also found in rows: [5824, 5854]</t>
        </r>
      </text>
    </comment>
    <comment ref="E5961" authorId="0" shapeId="0" xr:uid="{25CFC7D6-C5A7-4846-A4F7-E7C67C04C671}">
      <text>
        <r>
          <rPr>
            <sz val="10"/>
            <rFont val="Arial"/>
            <family val="2"/>
          </rPr>
          <t>Duplicate Mobile Number also found in rows: [5951, 5956, 5983]</t>
        </r>
      </text>
    </comment>
    <comment ref="A5962" authorId="0" shapeId="0" xr:uid="{5C3BD492-C29B-4790-9FA2-ADB6D30617CD}">
      <text>
        <r>
          <rPr>
            <sz val="10"/>
            <rFont val="Arial"/>
            <family val="2"/>
          </rPr>
          <t>Mobile/Email matches a DIFFERENT name in LMS/Main file: 'Devi Prasad Nanda'. Kept original name -- please verify manually (may be a shared/parent number).</t>
        </r>
      </text>
    </comment>
    <comment ref="E5962" authorId="0" shapeId="0" xr:uid="{B92CBA44-C6D4-4B80-8E09-EF5BC1FBA031}">
      <text>
        <r>
          <rPr>
            <sz val="10"/>
            <rFont val="Arial"/>
            <family val="2"/>
          </rPr>
          <t>Duplicate Mobile Number also found in rows: [5892, 5949]</t>
        </r>
      </text>
    </comment>
    <comment ref="E5963" authorId="0" shapeId="0" xr:uid="{1E4B7430-B2A1-444F-9F33-BD04A7600124}">
      <text>
        <r>
          <rPr>
            <sz val="10"/>
            <rFont val="Arial"/>
            <family val="2"/>
          </rPr>
          <t>Duplicate Mobile Number also found in rows: [5873]</t>
        </r>
      </text>
    </comment>
    <comment ref="E5964" authorId="0" shapeId="0" xr:uid="{46D6AE6E-43CC-4790-8D8E-893987442B12}">
      <text>
        <r>
          <rPr>
            <sz val="10"/>
            <rFont val="Arial"/>
            <family val="2"/>
          </rPr>
          <t>Duplicate Mobile Number also found in rows: [5895, 5940]</t>
        </r>
      </text>
    </comment>
    <comment ref="A5965" authorId="0" shapeId="0" xr:uid="{7A7B1A87-A528-446D-A65A-19A4CCE5ABF7}">
      <text>
        <r>
          <rPr>
            <sz val="10"/>
            <rFont val="Arial"/>
            <family val="2"/>
          </rPr>
          <t>Mobile/Email matches a DIFFERENT name in LMS/Main file: 'Sayan Mishra'. Kept original name -- please verify manually (may be a shared/parent number).</t>
        </r>
      </text>
    </comment>
    <comment ref="E5965" authorId="0" shapeId="0" xr:uid="{3F66F218-EF6C-49F4-8985-DE920672358A}">
      <text>
        <r>
          <rPr>
            <sz val="10"/>
            <rFont val="Arial"/>
            <family val="2"/>
          </rPr>
          <t>Duplicate Mobile Number also found in rows: [5896, 5937, 6103]</t>
        </r>
      </text>
    </comment>
    <comment ref="E5966" authorId="0" shapeId="0" xr:uid="{01CF4FE3-B6BD-4BEB-A375-7D038541A509}">
      <text>
        <r>
          <rPr>
            <sz val="10"/>
            <rFont val="Arial"/>
            <family val="2"/>
          </rPr>
          <t>Duplicate Mobile Number also found in rows: [5897, 5934]</t>
        </r>
      </text>
    </comment>
    <comment ref="E5967" authorId="0" shapeId="0" xr:uid="{134FBDAA-B8CD-4966-8142-2E6B9FA21143}">
      <text>
        <r>
          <rPr>
            <sz val="10"/>
            <rFont val="Arial"/>
            <family val="2"/>
          </rPr>
          <t>Duplicate Mobile Number also found in rows: [5898, 5958, 6102]</t>
        </r>
      </text>
    </comment>
    <comment ref="E5968" authorId="0" shapeId="0" xr:uid="{85FA26F1-12C2-4AB2-8C51-D2C812707DE0}">
      <text>
        <r>
          <rPr>
            <sz val="10"/>
            <rFont val="Arial"/>
            <family val="2"/>
          </rPr>
          <t>Duplicate Mobile Number also found in rows: [5933, 6105]</t>
        </r>
      </text>
    </comment>
    <comment ref="E5969" authorId="0" shapeId="0" xr:uid="{2966E811-4DD1-467B-9AAF-D81449022CA9}">
      <text>
        <r>
          <rPr>
            <sz val="10"/>
            <rFont val="Arial"/>
            <family val="2"/>
          </rPr>
          <t>Duplicate Mobile Number also found in rows: [5918]</t>
        </r>
      </text>
    </comment>
    <comment ref="E5970" authorId="0" shapeId="0" xr:uid="{F2F6AAC5-24D7-47C5-9A78-364B5DF0874A}">
      <text>
        <r>
          <rPr>
            <sz val="10"/>
            <rFont val="Arial"/>
            <family val="2"/>
          </rPr>
          <t>Duplicate Mobile Number also found in rows: [5942]</t>
        </r>
      </text>
    </comment>
    <comment ref="E5972" authorId="0" shapeId="0" xr:uid="{C1BEEFDF-136D-42EA-8B33-9B74871A1394}">
      <text>
        <r>
          <rPr>
            <sz val="10"/>
            <rFont val="Arial"/>
            <family val="2"/>
          </rPr>
          <t>Duplicate Mobile Number also found in rows: [5935]</t>
        </r>
      </text>
    </comment>
    <comment ref="A5973" authorId="0" shapeId="0" xr:uid="{2877F046-0A42-45FD-A8B1-7EF6BEC27EE2}">
      <text>
        <r>
          <rPr>
            <sz val="10"/>
            <rFont val="Arial"/>
            <family val="2"/>
          </rPr>
          <t>Mobile/Email matches a DIFFERENT name in LMS/Main file: 'Anil Mishra'. Kept original name -- please verify manually (may be a shared/parent number).</t>
        </r>
      </text>
    </comment>
    <comment ref="A5974" authorId="0" shapeId="0" xr:uid="{EE5C13A4-11F4-4420-B85E-058C0E5A9FDB}">
      <text>
        <r>
          <rPr>
            <sz val="10"/>
            <rFont val="Arial"/>
            <family val="2"/>
          </rPr>
          <t>Mobile/Email matches a DIFFERENT name in LMS/Main file: 'Chandrai Sarkar'. Kept original name -- please verify manually (may be a shared/parent number).</t>
        </r>
      </text>
    </comment>
    <comment ref="E5975" authorId="0" shapeId="0" xr:uid="{1E4F64ED-BAAC-46DC-B9AF-D027352A11A8}">
      <text>
        <r>
          <rPr>
            <sz val="10"/>
            <rFont val="Arial"/>
            <family val="2"/>
          </rPr>
          <t>Duplicate Mobile Number also found in rows: [5951, 5956, 5969]</t>
        </r>
      </text>
    </comment>
    <comment ref="A5976" authorId="0" shapeId="0" xr:uid="{767BF6DC-2EEC-4E42-8F19-5C05D8191AD5}">
      <text>
        <r>
          <rPr>
            <sz val="10"/>
            <rFont val="Arial"/>
            <family val="2"/>
          </rPr>
          <t>Mobile/Email matches a DIFFERENT name in LMS/Main file: 'Sushree Subhashree Panda'. Kept original name -- please verify manually (may be a shared/parent number).</t>
        </r>
      </text>
    </comment>
    <comment ref="E5977" authorId="0" shapeId="0" xr:uid="{69688873-2184-4A40-80D1-E3DBF934D830}">
      <text>
        <r>
          <rPr>
            <sz val="10"/>
            <rFont val="Arial"/>
            <family val="2"/>
          </rPr>
          <t>Duplicate Mobile Number also found in rows: [5454, 5482, 5607, 5812, 5834, 6006]</t>
        </r>
      </text>
    </comment>
    <comment ref="E5978" authorId="0" shapeId="0" xr:uid="{A0475873-6A02-4862-8D8B-8CC01D43642F}">
      <text>
        <r>
          <rPr>
            <sz val="10"/>
            <rFont val="Arial"/>
            <family val="2"/>
          </rPr>
          <t>Duplicate Mobile Number also found in rows: [5805, 5845]</t>
        </r>
      </text>
    </comment>
    <comment ref="E5979" authorId="0" shapeId="0" xr:uid="{0F6A39FB-EA23-4419-B656-16A1EA1CE40C}">
      <text>
        <r>
          <rPr>
            <sz val="10"/>
            <rFont val="Arial"/>
            <family val="2"/>
          </rPr>
          <t>Duplicate Mobile Number also found in rows: [5988, 5993]</t>
        </r>
      </text>
    </comment>
    <comment ref="E5980" authorId="0" shapeId="0" xr:uid="{66878BD3-4B6D-4A0F-835C-966344DBE76F}">
      <text>
        <r>
          <rPr>
            <sz val="10"/>
            <rFont val="Arial"/>
            <family val="2"/>
          </rPr>
          <t>Duplicate Mobile Number also found in rows: [5987, 5993]</t>
        </r>
      </text>
    </comment>
    <comment ref="E5981" authorId="0" shapeId="0" xr:uid="{268CDAF1-8B5E-4922-978D-9FB6EB888DE2}">
      <text>
        <r>
          <rPr>
            <sz val="10"/>
            <rFont val="Arial"/>
            <family val="2"/>
          </rPr>
          <t>Duplicate Mobile Number also found in rows: [5991]</t>
        </r>
      </text>
    </comment>
    <comment ref="E5982" authorId="0" shapeId="0" xr:uid="{0878D690-0B48-4441-A5A9-3D466EE9FE06}">
      <text>
        <r>
          <rPr>
            <sz val="10"/>
            <rFont val="Arial"/>
            <family val="2"/>
          </rPr>
          <t>Duplicate Mobile Number also found in rows: [6027]</t>
        </r>
      </text>
    </comment>
    <comment ref="E5983" authorId="0" shapeId="0" xr:uid="{B3E12130-681F-411C-ABBD-A30FAE8B8458}">
      <text>
        <r>
          <rPr>
            <sz val="10"/>
            <rFont val="Arial"/>
            <family val="2"/>
          </rPr>
          <t>Duplicate Mobile Number also found in rows: [5989]</t>
        </r>
      </text>
    </comment>
    <comment ref="E5984" authorId="0" shapeId="0" xr:uid="{86D7F6C1-46C5-4DDF-A09F-E620B5E8E1D7}">
      <text>
        <r>
          <rPr>
            <sz val="10"/>
            <rFont val="Arial"/>
            <family val="2"/>
          </rPr>
          <t>Duplicate Mobile Number also found in rows: [6025]</t>
        </r>
      </text>
    </comment>
    <comment ref="E5985" authorId="0" shapeId="0" xr:uid="{17D6DB9C-B84A-4C60-86C5-9C71F402E727}">
      <text>
        <r>
          <rPr>
            <sz val="10"/>
            <rFont val="Arial"/>
            <family val="2"/>
          </rPr>
          <t>Duplicate Mobile Number also found in rows: [5987, 5988]</t>
        </r>
      </text>
    </comment>
    <comment ref="A5986" authorId="0" shapeId="0" xr:uid="{5A2CBC3B-9819-42FF-982C-E922B10B4979}">
      <text>
        <r>
          <rPr>
            <sz val="10"/>
            <rFont val="Arial"/>
            <family val="2"/>
          </rPr>
          <t>Mobile/Email matches a DIFFERENT name in LMS/Main file: 'Aswini Samal'. Kept original name -- please verify manually (may be a shared/parent number).</t>
        </r>
      </text>
    </comment>
    <comment ref="A5987" authorId="0" shapeId="0" xr:uid="{C14FC0DF-11E8-4ECF-8F00-251AD84A1BB6}">
      <text>
        <r>
          <rPr>
            <sz val="10"/>
            <rFont val="Arial"/>
            <family val="2"/>
          </rPr>
          <t>Mobile/Email matches a DIFFERENT name in LMS/Main file: 'Abhisek Singhar'. Kept original name -- please verify manually (may be a shared/parent number).</t>
        </r>
      </text>
    </comment>
    <comment ref="E5987" authorId="0" shapeId="0" xr:uid="{7692D8EF-B0F5-4CB9-BA09-71B63B2153F7}">
      <text>
        <r>
          <rPr>
            <sz val="10"/>
            <rFont val="Arial"/>
            <family val="2"/>
          </rPr>
          <t>Duplicate Mobile Number also found in rows: [6022]</t>
        </r>
      </text>
    </comment>
    <comment ref="E5988" authorId="0" shapeId="0" xr:uid="{DAD02CF2-8ED1-4AAE-9165-128B68325112}">
      <text>
        <r>
          <rPr>
            <sz val="10"/>
            <rFont val="Arial"/>
            <family val="2"/>
          </rPr>
          <t>Duplicate Mobile Number also found in rows: [5999, 6000]</t>
        </r>
      </text>
    </comment>
    <comment ref="E5989" authorId="0" shapeId="0" xr:uid="{98D231F4-6A93-4590-9B24-5596E51F7B5B}">
      <text>
        <r>
          <rPr>
            <sz val="10"/>
            <rFont val="Arial"/>
            <family val="2"/>
          </rPr>
          <t>Duplicate Mobile Number also found in rows: [6054, 6092]</t>
        </r>
      </text>
    </comment>
    <comment ref="E5991" authorId="0" shapeId="0" xr:uid="{0E83C043-9067-409D-B33B-A807CD299885}">
      <text>
        <r>
          <rPr>
            <sz val="10"/>
            <rFont val="Arial"/>
            <family val="2"/>
          </rPr>
          <t>Duplicate Mobile Number also found in rows: [5996, 6000]</t>
        </r>
      </text>
    </comment>
    <comment ref="E5992" authorId="0" shapeId="0" xr:uid="{17E5097E-0856-4CBA-AAAB-41E59E961AD9}">
      <text>
        <r>
          <rPr>
            <sz val="10"/>
            <rFont val="Arial"/>
            <family val="2"/>
          </rPr>
          <t>Duplicate Mobile Number also found in rows: [5996, 5999]</t>
        </r>
      </text>
    </comment>
    <comment ref="E5993" authorId="0" shapeId="0" xr:uid="{518F6D92-5D96-43F4-824B-798F38C5A6CD}">
      <text>
        <r>
          <rPr>
            <sz val="10"/>
            <rFont val="Arial"/>
            <family val="2"/>
          </rPr>
          <t>Duplicate Mobile Number also found in rows: [5727, 5741, 5862, 6064]</t>
        </r>
      </text>
    </comment>
    <comment ref="E5994" authorId="0" shapeId="0" xr:uid="{6E5EB506-DD76-45ED-ABE2-9FD17D6E679D}">
      <text>
        <r>
          <rPr>
            <sz val="10"/>
            <rFont val="Arial"/>
            <family val="2"/>
          </rPr>
          <t>Duplicate Mobile Number also found in rows: [5658, 5705]</t>
        </r>
      </text>
    </comment>
    <comment ref="A5995" authorId="0" shapeId="0" xr:uid="{0B98CE9C-ACD4-44DE-BF42-E066794D8891}">
      <text>
        <r>
          <rPr>
            <sz val="10"/>
            <rFont val="Arial"/>
            <family val="2"/>
          </rPr>
          <t>Mobile/Email matches a DIFFERENT name in LMS/Main file: 'Eric Tirkey'. Kept original name -- please verify manually (may be a shared/parent number).</t>
        </r>
      </text>
    </comment>
    <comment ref="E5995" authorId="0" shapeId="0" xr:uid="{B466490F-21C7-4E94-9023-B0E8D6229FA0}">
      <text>
        <r>
          <rPr>
            <sz val="10"/>
            <rFont val="Arial"/>
            <family val="2"/>
          </rPr>
          <t>Duplicate Mobile Number also found in rows: [5826, 5840]</t>
        </r>
      </text>
    </comment>
    <comment ref="E5996" authorId="0" shapeId="0" xr:uid="{DC5B6AD7-6420-4634-9048-B29DDA61FAB6}">
      <text>
        <r>
          <rPr>
            <sz val="10"/>
            <rFont val="Arial"/>
            <family val="2"/>
          </rPr>
          <t>Duplicate Mobile Number also found in rows: [5718, 5750, 5853]</t>
        </r>
      </text>
    </comment>
    <comment ref="E5997" authorId="0" shapeId="0" xr:uid="{9FF8A0F7-E6EB-407B-86A1-970003184898}">
      <text>
        <r>
          <rPr>
            <sz val="10"/>
            <rFont val="Arial"/>
            <family val="2"/>
          </rPr>
          <t>Duplicate Mobile Number also found in rows: [5959]</t>
        </r>
      </text>
    </comment>
    <comment ref="E5998" authorId="0" shapeId="0" xr:uid="{63ACD281-6225-4F1A-851A-042BE937DDB1}">
      <text>
        <r>
          <rPr>
            <sz val="10"/>
            <rFont val="Arial"/>
            <family val="2"/>
          </rPr>
          <t>Duplicate Mobile Number also found in rows: [5454, 5482, 5607, 5812, 5834, 5985]</t>
        </r>
      </text>
    </comment>
    <comment ref="A5999" authorId="0" shapeId="0" xr:uid="{A2778018-679D-4727-9869-99C7E97D37ED}">
      <text>
        <r>
          <rPr>
            <sz val="10"/>
            <rFont val="Arial"/>
            <family val="2"/>
          </rPr>
          <t>Mobile/Email matches a DIFFERENT name in LMS/Main file: 'Sudheshnu Biswal'. Kept original name -- please verify manually (may be a shared/parent number).</t>
        </r>
      </text>
    </comment>
    <comment ref="E5999" authorId="0" shapeId="0" xr:uid="{B11004AE-A0CF-4317-A571-0472B33FFD2E}">
      <text>
        <r>
          <rPr>
            <sz val="10"/>
            <rFont val="Arial"/>
            <family val="2"/>
          </rPr>
          <t>Duplicate Mobile Number also found in rows: [5965, 6015]</t>
        </r>
      </text>
    </comment>
    <comment ref="E6000" authorId="0" shapeId="0" xr:uid="{195DD46B-B592-4F98-9EC6-D0C0B0011560}">
      <text>
        <r>
          <rPr>
            <sz val="10"/>
            <rFont val="Arial"/>
            <family val="2"/>
          </rPr>
          <t>Duplicate Mobile Number also found in rows: [5961]</t>
        </r>
      </text>
    </comment>
    <comment ref="E6001" authorId="0" shapeId="0" xr:uid="{9F153CAE-006F-4B47-84EA-FC2DCC362E9E}">
      <text>
        <r>
          <rPr>
            <sz val="10"/>
            <rFont val="Arial"/>
            <family val="2"/>
          </rPr>
          <t>Duplicate Mobile Number also found in rows: [5960, 6093]</t>
        </r>
      </text>
    </comment>
    <comment ref="E6002" authorId="0" shapeId="0" xr:uid="{BC630C1E-E0BD-4CE5-9A45-C9E189EF1C19}">
      <text>
        <r>
          <rPr>
            <sz val="10"/>
            <rFont val="Arial"/>
            <family val="2"/>
          </rPr>
          <t>Duplicate Mobile Number also found in rows: [5451, 5510, 5628, 5762, 5901]</t>
        </r>
      </text>
    </comment>
    <comment ref="E6003" authorId="0" shapeId="0" xr:uid="{55390AA2-4746-461E-A8A7-8426409C51AC}">
      <text>
        <r>
          <rPr>
            <sz val="10"/>
            <rFont val="Arial"/>
            <family val="2"/>
          </rPr>
          <t>Duplicate Mobile Number also found in rows: [5883]</t>
        </r>
      </text>
    </comment>
    <comment ref="E6004" authorId="0" shapeId="0" xr:uid="{75D52D36-C4B2-4323-828D-414F6AE6F6A2}">
      <text>
        <r>
          <rPr>
            <sz val="10"/>
            <rFont val="Arial"/>
            <family val="2"/>
          </rPr>
          <t>Duplicate Mobile Number also found in rows: [5211, 5227, 5356, 5544, 5696, 5819]</t>
        </r>
      </text>
    </comment>
    <comment ref="E6005" authorId="0" shapeId="0" xr:uid="{954323BE-1F48-4AE0-A733-950F4B4D3C0F}">
      <text>
        <r>
          <rPr>
            <sz val="10"/>
            <rFont val="Arial"/>
            <family val="2"/>
          </rPr>
          <t>Duplicate Mobile Number also found in rows: [5605, 5648]</t>
        </r>
      </text>
    </comment>
    <comment ref="E6006" authorId="0" shapeId="0" xr:uid="{B1259180-C614-4AC2-B30F-FCB98CE9A41E}">
      <text>
        <r>
          <rPr>
            <sz val="10"/>
            <rFont val="Arial"/>
            <family val="2"/>
          </rPr>
          <t>Duplicate Mobile Number also found in rows: [5964]</t>
        </r>
      </text>
    </comment>
    <comment ref="E6007" authorId="0" shapeId="0" xr:uid="{12707579-E7B2-4380-95B4-2A783CCF0AD4}">
      <text>
        <r>
          <rPr>
            <sz val="10"/>
            <rFont val="Arial"/>
            <family val="2"/>
          </rPr>
          <t>Duplicate Mobile Number also found in rows: [5965, 6007]</t>
        </r>
      </text>
    </comment>
    <comment ref="A6008" authorId="0" shapeId="0" xr:uid="{6E5C90D5-600A-467B-A0D8-CFB0D0649E0A}">
      <text>
        <r>
          <rPr>
            <sz val="10"/>
            <rFont val="Arial"/>
            <family val="2"/>
          </rPr>
          <t>Mobile/Email matches a DIFFERENT name in LMS/Main file: 'Soubhagya Kumar Nanda'. Kept original name -- please verify manually (may be a shared/parent number).</t>
        </r>
      </text>
    </comment>
    <comment ref="A6009" authorId="0" shapeId="0" xr:uid="{13567EB2-D3DA-4EF5-983B-DBD04F3F5247}">
      <text>
        <r>
          <rPr>
            <sz val="10"/>
            <rFont val="Arial"/>
            <family val="2"/>
          </rPr>
          <t>Mobile/Email matches a DIFFERENT name in LMS/Main file: 'Biswajit Pattnaik'. Kept original name -- please verify manually (may be a shared/parent number).</t>
        </r>
      </text>
    </comment>
    <comment ref="E6010" authorId="0" shapeId="0" xr:uid="{C09E2C24-B7C2-4AAC-A2C0-7BE755C01FC0}">
      <text>
        <r>
          <rPr>
            <sz val="10"/>
            <rFont val="Arial"/>
            <family val="2"/>
          </rPr>
          <t>Duplicate Mobile Number also found in rows: [6026]</t>
        </r>
      </text>
    </comment>
    <comment ref="E6011" authorId="0" shapeId="0" xr:uid="{83106DA6-5779-4398-933A-AF02C98C1190}">
      <text>
        <r>
          <rPr>
            <sz val="10"/>
            <rFont val="Arial"/>
            <family val="2"/>
          </rPr>
          <t>Duplicate Mobile Number also found in rows: [5524, 5550, 5641, 5793]</t>
        </r>
      </text>
    </comment>
    <comment ref="A6012" authorId="0" shapeId="0" xr:uid="{BF95BB4F-9431-4C03-852F-121142356115}">
      <text>
        <r>
          <rPr>
            <sz val="10"/>
            <rFont val="Arial"/>
            <family val="2"/>
          </rPr>
          <t>Mobile/Email matches a DIFFERENT name in LMS/Main file: 'Sourav Sahoo'. Kept original name -- please verify manually (may be a shared/parent number).</t>
        </r>
      </text>
    </comment>
    <comment ref="E6012" authorId="0" shapeId="0" xr:uid="{410EAB22-AE77-466C-83FF-D8F576BFFCCC}">
      <text>
        <r>
          <rPr>
            <sz val="10"/>
            <rFont val="Arial"/>
            <family val="2"/>
          </rPr>
          <t>Duplicate Mobile Number also found in rows: [5963, 6069]</t>
        </r>
      </text>
    </comment>
    <comment ref="A6013" authorId="0" shapeId="0" xr:uid="{42AFD796-7285-44D9-B1E7-FC8C69900220}">
      <text>
        <r>
          <rPr>
            <sz val="10"/>
            <rFont val="Arial"/>
            <family val="2"/>
          </rPr>
          <t>Mobile/Email matches a DIFFERENT name in LMS/Main file: 'Dwiti Mohanty'. Kept original name -- please verify manually (may be a shared/parent number).</t>
        </r>
      </text>
    </comment>
    <comment ref="E6013" authorId="0" shapeId="0" xr:uid="{C6477991-DEEF-41A3-AF04-AA4C1DBC5607}">
      <text>
        <r>
          <rPr>
            <sz val="10"/>
            <rFont val="Arial"/>
            <family val="2"/>
          </rPr>
          <t>Duplicate Mobile Number also found in rows: [5865]</t>
        </r>
      </text>
    </comment>
    <comment ref="A6014" authorId="0" shapeId="0" xr:uid="{49858DFF-B493-4331-877A-5188E2E3FE06}">
      <text>
        <r>
          <rPr>
            <sz val="10"/>
            <rFont val="Arial"/>
            <family val="2"/>
          </rPr>
          <t>Mobile/Email matches a DIFFERENT name in LMS/Main file: 'Abhisek Singhar'. Kept original name -- please verify manually (may be a shared/parent number).</t>
        </r>
      </text>
    </comment>
    <comment ref="E6014" authorId="0" shapeId="0" xr:uid="{EEDEC260-35A7-4583-B492-0E5B0B033131}">
      <text>
        <r>
          <rPr>
            <sz val="10"/>
            <rFont val="Arial"/>
            <family val="2"/>
          </rPr>
          <t>Duplicate Mobile Number also found in rows: [5995]</t>
        </r>
      </text>
    </comment>
    <comment ref="E6015" authorId="0" shapeId="0" xr:uid="{E1183A5C-5419-443C-8310-928D1D3F4D2F}">
      <text>
        <r>
          <rPr>
            <sz val="10"/>
            <rFont val="Arial"/>
            <family val="2"/>
          </rPr>
          <t>Duplicate Mobile Number also found in rows: [5489, 5508, 5626, 5800]</t>
        </r>
      </text>
    </comment>
    <comment ref="E6016" authorId="0" shapeId="0" xr:uid="{58E640FF-337C-4312-8BE5-2E835BB43444}">
      <text>
        <r>
          <rPr>
            <sz val="10"/>
            <rFont val="Arial"/>
            <family val="2"/>
          </rPr>
          <t>Duplicate Mobile Number also found in rows: [5709, 5836]</t>
        </r>
      </text>
    </comment>
    <comment ref="E6017" authorId="0" shapeId="0" xr:uid="{08BF0769-9D89-4FAA-B9C9-E4191DA9F90F}">
      <text>
        <r>
          <rPr>
            <sz val="10"/>
            <rFont val="Arial"/>
            <family val="2"/>
          </rPr>
          <t>Duplicate Mobile Number also found in rows: [5992]</t>
        </r>
      </text>
    </comment>
    <comment ref="E6018" authorId="0" shapeId="0" xr:uid="{8DFABB7C-8CD8-47F5-9DF0-C90AA7BD69E7}">
      <text>
        <r>
          <rPr>
            <sz val="10"/>
            <rFont val="Arial"/>
            <family val="2"/>
          </rPr>
          <t>Duplicate Mobile Number also found in rows: [6018]</t>
        </r>
      </text>
    </comment>
    <comment ref="E6019" authorId="0" shapeId="0" xr:uid="{12F31CDD-1062-4FF9-A269-FA28D3FCFE04}">
      <text>
        <r>
          <rPr>
            <sz val="10"/>
            <rFont val="Arial"/>
            <family val="2"/>
          </rPr>
          <t>Duplicate Mobile Number also found in rows: [5990]</t>
        </r>
      </text>
    </comment>
    <comment ref="E6020" authorId="0" shapeId="0" xr:uid="{B60504B9-2119-4DA7-B1A9-68C2D429D698}">
      <text>
        <r>
          <rPr>
            <sz val="10"/>
            <rFont val="Arial"/>
            <family val="2"/>
          </rPr>
          <t>Duplicate Mobile Number also found in rows: [6076]</t>
        </r>
      </text>
    </comment>
    <comment ref="E6021" authorId="0" shapeId="0" xr:uid="{ABFF56AE-2B5E-458D-AAFC-512E820A8A1A}">
      <text>
        <r>
          <rPr>
            <sz val="10"/>
            <rFont val="Arial"/>
            <family val="2"/>
          </rPr>
          <t>Duplicate Mobile Number also found in rows: [5087, 5117, 5224, 5264, 5440, 5827]</t>
        </r>
      </text>
    </comment>
    <comment ref="E6022" authorId="0" shapeId="0" xr:uid="{5FED6302-7898-4101-A1A7-632F9D59E17D}">
      <text>
        <r>
          <rPr>
            <sz val="10"/>
            <rFont val="Arial"/>
            <family val="2"/>
          </rPr>
          <t>Duplicate Mobile Number also found in rows: [5017, 5066, 5176, 5302, 5844]</t>
        </r>
      </text>
    </comment>
    <comment ref="E6023" authorId="0" shapeId="0" xr:uid="{664704BD-2916-43A9-9448-C2D1950791B3}">
      <text>
        <r>
          <rPr>
            <sz val="10"/>
            <rFont val="Arial"/>
            <family val="2"/>
          </rPr>
          <t>Duplicate Mobile Number also found in rows: [5279, 5307, 5439, 5557, 5671]</t>
        </r>
      </text>
    </comment>
    <comment ref="E6024" authorId="0" shapeId="0" xr:uid="{7CFD3760-6855-4B2E-B5D1-2CA9641EB026}">
      <text>
        <r>
          <rPr>
            <sz val="10"/>
            <rFont val="Arial"/>
            <family val="2"/>
          </rPr>
          <t>Duplicate Mobile Number also found in rows: [4548, 4561, 4749, 4764, 4852, 5173, 5194, 5629]</t>
        </r>
      </text>
    </comment>
    <comment ref="E6025" authorId="0" shapeId="0" xr:uid="{41535D97-6522-4912-BF40-B49829C41238}">
      <text>
        <r>
          <rPr>
            <sz val="10"/>
            <rFont val="Arial"/>
            <family val="2"/>
          </rPr>
          <t>Duplicate Mobile Number also found in rows: [5330, 5355, 5487, 5602, 5711, 5856]</t>
        </r>
      </text>
    </comment>
    <comment ref="E6026" authorId="0" shapeId="0" xr:uid="{2A3DE0F0-0FE3-4F1C-9BF7-CAA5BB422E21}">
      <text>
        <r>
          <rPr>
            <sz val="10"/>
            <rFont val="Arial"/>
            <family val="2"/>
          </rPr>
          <t>Duplicate Mobile Number also found in rows: [5580, 5698, 5909]</t>
        </r>
      </text>
    </comment>
    <comment ref="E6027" authorId="0" shapeId="0" xr:uid="{0F830D1C-FACA-4409-AC34-3CCF73876E7D}">
      <text>
        <r>
          <rPr>
            <sz val="10"/>
            <rFont val="Arial"/>
            <family val="2"/>
          </rPr>
          <t>Duplicate Mobile Number also found in rows: [5575, 5583, 5617, 5743, 5872]</t>
        </r>
      </text>
    </comment>
    <comment ref="A6028" authorId="0" shapeId="0" xr:uid="{06829BC4-0734-47BA-8D9A-D673014FD2E1}">
      <text>
        <r>
          <rPr>
            <sz val="10"/>
            <rFont val="Arial"/>
            <family val="2"/>
          </rPr>
          <t>Mobile/Email matches a DIFFERENT name in LMS/Main file: 'Sushree Chirasmita Gadanayak'. Kept original name -- please verify manually (may be a shared/parent number).</t>
        </r>
      </text>
    </comment>
    <comment ref="E6029" authorId="0" shapeId="0" xr:uid="{ACC10BD4-AB87-4053-A50F-138249E38681}">
      <text>
        <r>
          <rPr>
            <sz val="10"/>
            <rFont val="Arial"/>
            <family val="2"/>
          </rPr>
          <t>Duplicate Mobile Number also found in rows: [6067]</t>
        </r>
      </text>
    </comment>
    <comment ref="E6030" authorId="0" shapeId="0" xr:uid="{4399FFB2-EEBE-4A5E-A969-83C9821F69E4}">
      <text>
        <r>
          <rPr>
            <sz val="10"/>
            <rFont val="Arial"/>
            <family val="2"/>
          </rPr>
          <t>Duplicate Mobile Number also found in rows: [6063]</t>
        </r>
      </text>
    </comment>
    <comment ref="E6034" authorId="0" shapeId="0" xr:uid="{20E0F949-B9FA-4B39-ACE1-EB928443102A}">
      <text>
        <r>
          <rPr>
            <sz val="10"/>
            <rFont val="Arial"/>
            <family val="2"/>
          </rPr>
          <t>Duplicate Mobile Number also found in rows: [6091]</t>
        </r>
      </text>
    </comment>
    <comment ref="E6035" authorId="0" shapeId="0" xr:uid="{A7F472BC-67C8-4E93-A389-2951F0731616}">
      <text>
        <r>
          <rPr>
            <sz val="10"/>
            <rFont val="Arial"/>
            <family val="2"/>
          </rPr>
          <t>Duplicate Mobile Number also found in rows: [6062]</t>
        </r>
      </text>
    </comment>
    <comment ref="A6037" authorId="0" shapeId="0" xr:uid="{7971B709-26F0-41EF-A87A-E753A81331C8}">
      <text>
        <r>
          <rPr>
            <sz val="10"/>
            <rFont val="Arial"/>
            <family val="2"/>
          </rPr>
          <t>Mobile/Email matches a DIFFERENT name in LMS/Main file: 'Aswini Das'. Kept original name -- please verify manually (may be a shared/parent number).</t>
        </r>
      </text>
    </comment>
    <comment ref="E6037" authorId="0" shapeId="0" xr:uid="{D1D02F8F-3E5F-454B-AAAD-A840DF2A0616}">
      <text>
        <r>
          <rPr>
            <sz val="10"/>
            <rFont val="Arial"/>
            <family val="2"/>
          </rPr>
          <t>Duplicate Mobile Number also found in rows: [6061]</t>
        </r>
      </text>
    </comment>
    <comment ref="E6039" authorId="0" shapeId="0" xr:uid="{4F611584-931C-4120-BFA6-0BEC653FD52E}">
      <text>
        <r>
          <rPr>
            <sz val="10"/>
            <rFont val="Arial"/>
            <family val="2"/>
          </rPr>
          <t>Duplicate Mobile Number also found in rows: [6094]</t>
        </r>
      </text>
    </comment>
    <comment ref="E6041" authorId="0" shapeId="0" xr:uid="{EC6E65FB-73A1-4EBB-A12B-4BB69470D157}">
      <text>
        <r>
          <rPr>
            <sz val="10"/>
            <rFont val="Arial"/>
            <family val="2"/>
          </rPr>
          <t>Duplicate Mobile Number also found in rows: [5480, 5495, 5603, 5710, 5855]</t>
        </r>
      </text>
    </comment>
    <comment ref="A6042" authorId="0" shapeId="0" xr:uid="{EF78BEDC-92CC-4C10-9BB2-28BD738F3E48}">
      <text>
        <r>
          <rPr>
            <sz val="10"/>
            <rFont val="Arial"/>
            <family val="2"/>
          </rPr>
          <t>Mobile/Email matches a DIFFERENT name in LMS/Main file: 'Sambit Shaw'. Kept original name -- please verify manually (may be a shared/parent number).</t>
        </r>
      </text>
    </comment>
    <comment ref="E6042" authorId="0" shapeId="0" xr:uid="{05DC999B-B506-4668-BE82-3C0942D10B3E}">
      <text>
        <r>
          <rPr>
            <sz val="10"/>
            <rFont val="Arial"/>
            <family val="2"/>
          </rPr>
          <t>Duplicate Mobile Number also found in rows: [5717, 5748, 5876]</t>
        </r>
      </text>
    </comment>
    <comment ref="E6043" authorId="0" shapeId="0" xr:uid="{7461B006-1BD1-464D-8725-600C41EDC92D}">
      <text>
        <r>
          <rPr>
            <sz val="10"/>
            <rFont val="Arial"/>
            <family val="2"/>
          </rPr>
          <t>Duplicate Mobile Number also found in rows: [5649, 5678, 5765, 5766, 6097]</t>
        </r>
      </text>
    </comment>
    <comment ref="E6044" authorId="0" shapeId="0" xr:uid="{D4EEFC6D-2365-4743-9D24-1D73EBF444E0}">
      <text>
        <r>
          <rPr>
            <sz val="10"/>
            <rFont val="Arial"/>
            <family val="2"/>
          </rPr>
          <t>Duplicate Mobile Number also found in rows: [5062, 5080, 5175, 5288, 5458, 5801]</t>
        </r>
      </text>
    </comment>
    <comment ref="E6045" authorId="0" shapeId="0" xr:uid="{B8F340AC-B87C-4496-B81F-19487758569C}">
      <text>
        <r>
          <rPr>
            <sz val="10"/>
            <rFont val="Arial"/>
            <family val="2"/>
          </rPr>
          <t>Duplicate Mobile Number also found in rows: [5722, 5729, 5863]</t>
        </r>
      </text>
    </comment>
    <comment ref="E6046" authorId="0" shapeId="0" xr:uid="{1BF26953-EECE-4907-BA4E-0FAD92C34646}">
      <text>
        <r>
          <rPr>
            <sz val="10"/>
            <rFont val="Arial"/>
            <family val="2"/>
          </rPr>
          <t>Duplicate Mobile Number also found in rows: [5997, 6092]</t>
        </r>
      </text>
    </comment>
    <comment ref="E6047" authorId="0" shapeId="0" xr:uid="{3F3F1A41-225E-404B-B9CA-99F49DA4418E}">
      <text>
        <r>
          <rPr>
            <sz val="10"/>
            <rFont val="Arial"/>
            <family val="2"/>
          </rPr>
          <t>Duplicate Mobile Number also found in rows: [5102, 5155, 5301, 5530, 5833]</t>
        </r>
      </text>
    </comment>
    <comment ref="A6048" authorId="0" shapeId="0" xr:uid="{5F86A569-4A2E-4315-BE23-B85B3D887D44}">
      <text>
        <r>
          <rPr>
            <sz val="10"/>
            <rFont val="Arial"/>
            <family val="2"/>
          </rPr>
          <t>Mobile/Email matches a DIFFERENT name in LMS/Main file: 'Gouresh Vernekar'. Kept original name -- please verify manually (may be a shared/parent number).</t>
        </r>
      </text>
    </comment>
    <comment ref="E6048" authorId="0" shapeId="0" xr:uid="{8ACB7DA1-7BBA-4454-8413-873AC9AD10E2}">
      <text>
        <r>
          <rPr>
            <sz val="10"/>
            <rFont val="Arial"/>
            <family val="2"/>
          </rPr>
          <t>Duplicate Mobile Number also found in rows: [5713, 5757, 5900, 5902]</t>
        </r>
      </text>
    </comment>
    <comment ref="E6049" authorId="0" shapeId="0" xr:uid="{A793657F-F9EC-4212-B1C4-C26CDEC72B74}">
      <text>
        <r>
          <rPr>
            <sz val="10"/>
            <rFont val="Arial"/>
            <family val="2"/>
          </rPr>
          <t>Duplicate Mobile Number also found in rows: [5651, 5697, 5802]</t>
        </r>
      </text>
    </comment>
    <comment ref="E6050" authorId="0" shapeId="0" xr:uid="{667E6AA8-293B-4528-AD83-427DFD12461C}">
      <text>
        <r>
          <rPr>
            <sz val="10"/>
            <rFont val="Arial"/>
            <family val="2"/>
          </rPr>
          <t>Duplicate Mobile Number also found in rows: [5715, 5730, 5868]</t>
        </r>
      </text>
    </comment>
    <comment ref="E6051" authorId="0" shapeId="0" xr:uid="{7F4C1A20-FB4A-4286-812F-ABDCA67A60E8}">
      <text>
        <r>
          <rPr>
            <sz val="10"/>
            <rFont val="Arial"/>
            <family val="2"/>
          </rPr>
          <t>Duplicate Mobile Number also found in rows: [5746]</t>
        </r>
      </text>
    </comment>
    <comment ref="E6052" authorId="0" shapeId="0" xr:uid="{469C47B8-6940-46B3-882B-5B14362D8AAA}">
      <text>
        <r>
          <rPr>
            <sz val="10"/>
            <rFont val="Arial"/>
            <family val="2"/>
          </rPr>
          <t>Duplicate Mobile Number also found in rows: [5725, 5731, 5879]</t>
        </r>
      </text>
    </comment>
    <comment ref="A6053" authorId="0" shapeId="0" xr:uid="{94E41F3F-F0E3-45BA-8FE9-A0236838B59B}">
      <text>
        <r>
          <rPr>
            <sz val="10"/>
            <rFont val="Arial"/>
            <family val="2"/>
          </rPr>
          <t>Mobile/Email matches a DIFFERENT name in LMS/Main file: 'Aswini Das'. Kept original name -- please verify manually (may be a shared/parent number).</t>
        </r>
      </text>
    </comment>
    <comment ref="E6053" authorId="0" shapeId="0" xr:uid="{804D6AB3-FCBD-41C6-B868-EFCD8DE69D13}">
      <text>
        <r>
          <rPr>
            <sz val="10"/>
            <rFont val="Arial"/>
            <family val="2"/>
          </rPr>
          <t>Duplicate Mobile Number also found in rows: [6045]</t>
        </r>
      </text>
    </comment>
    <comment ref="E6054" authorId="0" shapeId="0" xr:uid="{46A4AF85-7960-4E32-8F18-048902D5AAF2}">
      <text>
        <r>
          <rPr>
            <sz val="10"/>
            <rFont val="Arial"/>
            <family val="2"/>
          </rPr>
          <t>Duplicate Mobile Number also found in rows: [6043]</t>
        </r>
      </text>
    </comment>
    <comment ref="E6055" authorId="0" shapeId="0" xr:uid="{7ABCFEBC-CE4A-48B7-AAD7-0BD995ABDF6D}">
      <text>
        <r>
          <rPr>
            <sz val="10"/>
            <rFont val="Arial"/>
            <family val="2"/>
          </rPr>
          <t>Duplicate Mobile Number also found in rows: [6038]</t>
        </r>
      </text>
    </comment>
    <comment ref="E6056" authorId="0" shapeId="0" xr:uid="{60AC0062-D914-475D-9631-83066F8BAF09}">
      <text>
        <r>
          <rPr>
            <sz val="10"/>
            <rFont val="Arial"/>
            <family val="2"/>
          </rPr>
          <t>Duplicate Mobile Number also found in rows: [5727, 5741, 5862, 6001]</t>
        </r>
      </text>
    </comment>
    <comment ref="E6057" authorId="0" shapeId="0" xr:uid="{0E3D560E-37A4-4EDD-8626-0255363E15E7}">
      <text>
        <r>
          <rPr>
            <sz val="10"/>
            <rFont val="Arial"/>
            <family val="2"/>
          </rPr>
          <t>Duplicate Mobile Number also found in rows: [5378, 5436, 5539, 5546, 5852]</t>
        </r>
      </text>
    </comment>
    <comment ref="A6058" authorId="0" shapeId="0" xr:uid="{A626BA17-CFDE-4BFF-9E72-55C9607D205C}">
      <text>
        <r>
          <rPr>
            <sz val="10"/>
            <rFont val="Arial"/>
            <family val="2"/>
          </rPr>
          <t>Mobile/Email matches a DIFFERENT name in LMS/Main file: 'Shaswatika Sahoo'. Kept original name -- please verify manually (may be a shared/parent number).</t>
        </r>
      </text>
    </comment>
    <comment ref="E6058" authorId="0" shapeId="0" xr:uid="{DE20AF6B-863E-465E-A042-FCD68C34D388}">
      <text>
        <r>
          <rPr>
            <sz val="10"/>
            <rFont val="Arial"/>
            <family val="2"/>
          </rPr>
          <t>Duplicate Mobile Number also found in rows: [5721, 5752, 5878]</t>
        </r>
      </text>
    </comment>
    <comment ref="E6059" authorId="0" shapeId="0" xr:uid="{B318BA81-A778-4CB4-88B8-E067589AA569}">
      <text>
        <r>
          <rPr>
            <sz val="10"/>
            <rFont val="Arial"/>
            <family val="2"/>
          </rPr>
          <t>Duplicate Mobile Number also found in rows: [6037]</t>
        </r>
      </text>
    </comment>
    <comment ref="A6060" authorId="0" shapeId="0" xr:uid="{50E28B45-8AE5-45CC-AA78-9009BEF7AFA2}">
      <text>
        <r>
          <rPr>
            <sz val="10"/>
            <rFont val="Arial"/>
            <family val="2"/>
          </rPr>
          <t>Mobile/Email matches a DIFFERENT name in LMS/Main file: 'Suleman Lakra'. Kept original name -- please verify manually (may be a shared/parent number).</t>
        </r>
      </text>
    </comment>
    <comment ref="E6060" authorId="0" shapeId="0" xr:uid="{6EC72C89-45E2-4806-A959-F88740C45702}">
      <text>
        <r>
          <rPr>
            <sz val="10"/>
            <rFont val="Arial"/>
            <family val="2"/>
          </rPr>
          <t>Duplicate Mobile Number also found in rows: [5638, 5655, 5791, 5832]</t>
        </r>
      </text>
    </comment>
    <comment ref="A6061" authorId="0" shapeId="0" xr:uid="{B0510ACD-FF77-459F-B5BF-DABD68979F58}">
      <text>
        <r>
          <rPr>
            <sz val="10"/>
            <rFont val="Arial"/>
            <family val="2"/>
          </rPr>
          <t>Mobile/Email matches a DIFFERENT name in LMS/Main file: 'Sourav Sahoo'. Kept original name -- please verify manually (may be a shared/parent number).</t>
        </r>
      </text>
    </comment>
    <comment ref="E6061" authorId="0" shapeId="0" xr:uid="{DF8A915D-E289-4568-83D1-E8C845E6310D}">
      <text>
        <r>
          <rPr>
            <sz val="10"/>
            <rFont val="Arial"/>
            <family val="2"/>
          </rPr>
          <t>Duplicate Mobile Number also found in rows: [5963, 6020]</t>
        </r>
      </text>
    </comment>
    <comment ref="E6062" authorId="0" shapeId="0" xr:uid="{8AD25211-C907-431D-8B8E-56737842A398}">
      <text>
        <r>
          <rPr>
            <sz val="10"/>
            <rFont val="Arial"/>
            <family val="2"/>
          </rPr>
          <t>Duplicate Mobile Number also found in rows: [5886, 5929]</t>
        </r>
      </text>
    </comment>
    <comment ref="E6064" authorId="0" shapeId="0" xr:uid="{1393EF09-014E-4CCD-B783-91FB6075A353}">
      <text>
        <r>
          <rPr>
            <sz val="10"/>
            <rFont val="Arial"/>
            <family val="2"/>
          </rPr>
          <t>Duplicate Mobile Number also found in rows: [6088]</t>
        </r>
      </text>
    </comment>
    <comment ref="A6066" authorId="0" shapeId="0" xr:uid="{FAAEE259-96BE-4613-9A6B-E4922CB943FC}">
      <text>
        <r>
          <rPr>
            <sz val="10"/>
            <rFont val="Arial"/>
            <family val="2"/>
          </rPr>
          <t>Mobile/Email matches a DIFFERENT name in LMS/Main file: 'Aman Debata'. Kept original name -- please verify manually (may be a shared/parent number).</t>
        </r>
      </text>
    </comment>
    <comment ref="E6066" authorId="0" shapeId="0" xr:uid="{E8719EB9-DA45-4647-B319-DFEB02D7708E}">
      <text>
        <r>
          <rPr>
            <sz val="10"/>
            <rFont val="Arial"/>
            <family val="2"/>
          </rPr>
          <t>Duplicate Mobile Number also found in rows: [6095]</t>
        </r>
      </text>
    </comment>
    <comment ref="E6068" authorId="0" shapeId="0" xr:uid="{45C98127-C0CB-4B0A-B34E-5D07395AC56E}">
      <text>
        <r>
          <rPr>
            <sz val="10"/>
            <rFont val="Arial"/>
            <family val="2"/>
          </rPr>
          <t>Duplicate Mobile Number also found in rows: [6028]</t>
        </r>
      </text>
    </comment>
    <comment ref="A6071" authorId="0" shapeId="0" xr:uid="{6915BF6A-D5BA-4CAE-A685-6D66D9B4F9E8}">
      <text>
        <r>
          <rPr>
            <sz val="10"/>
            <rFont val="Arial"/>
            <family val="2"/>
          </rPr>
          <t>Mobile/Email matches a DIFFERENT name in LMS/Main file: 'Manas Panda'. Kept original name -- please verify manually (may be a shared/parent number).</t>
        </r>
      </text>
    </comment>
    <comment ref="E6072" authorId="0" shapeId="0" xr:uid="{3F737027-2FAE-4714-8548-9E3D06DA5073}">
      <text>
        <r>
          <rPr>
            <sz val="10"/>
            <rFont val="Arial"/>
            <family val="2"/>
          </rPr>
          <t>Duplicate Mobile Number also found in rows: [6089]</t>
        </r>
      </text>
    </comment>
    <comment ref="E6076" authorId="0" shapeId="0" xr:uid="{A990D4D4-D0CA-4EB0-9D85-D2D8DFE21513}">
      <text>
        <r>
          <rPr>
            <sz val="10"/>
            <rFont val="Arial"/>
            <family val="2"/>
          </rPr>
          <t>Duplicate Mobile Number also found in rows: [6109]</t>
        </r>
      </text>
    </comment>
    <comment ref="A6078" authorId="0" shapeId="0" xr:uid="{18B7CB0F-BD64-47CC-81C8-A5FB4A1C1F73}">
      <text>
        <r>
          <rPr>
            <sz val="10"/>
            <rFont val="Arial"/>
            <family val="2"/>
          </rPr>
          <t>Mobile/Email matches a DIFFERENT name in LMS/Main file: 'Amit Bisoi'. Kept original name -- please verify manually (may be a shared/parent number).</t>
        </r>
      </text>
    </comment>
    <comment ref="E6078" authorId="0" shapeId="0" xr:uid="{FBD1E0F9-88E3-4758-B063-8308B93C52BE}">
      <text>
        <r>
          <rPr>
            <sz val="10"/>
            <rFont val="Arial"/>
            <family val="2"/>
          </rPr>
          <t>Duplicate Mobile Number also found in rows: [5659, 5680, 5903]</t>
        </r>
      </text>
    </comment>
    <comment ref="E6079" authorId="0" shapeId="0" xr:uid="{ACAB009A-38B6-4E83-98D4-32760D02BDAA}">
      <text>
        <r>
          <rPr>
            <sz val="10"/>
            <rFont val="Arial"/>
            <family val="2"/>
          </rPr>
          <t>Duplicate Mobile Number also found in rows: [5888, 5907]</t>
        </r>
      </text>
    </comment>
    <comment ref="E6080" authorId="0" shapeId="0" xr:uid="{6CF3C9E1-4527-4ADC-9348-D17CFE9E1B77}">
      <text>
        <r>
          <rPr>
            <sz val="10"/>
            <rFont val="Arial"/>
            <family val="2"/>
          </rPr>
          <t>Duplicate Mobile Number also found in rows: [6072]</t>
        </r>
      </text>
    </comment>
    <comment ref="E6081" authorId="0" shapeId="0" xr:uid="{81162BD6-2529-4107-A142-1C0259D0050F}">
      <text>
        <r>
          <rPr>
            <sz val="10"/>
            <rFont val="Arial"/>
            <family val="2"/>
          </rPr>
          <t>Duplicate Mobile Number also found in rows: [6080]</t>
        </r>
      </text>
    </comment>
    <comment ref="E6083" authorId="0" shapeId="0" xr:uid="{72247391-C5A7-409C-BF53-6F593E945C48}">
      <text>
        <r>
          <rPr>
            <sz val="10"/>
            <rFont val="Arial"/>
            <family val="2"/>
          </rPr>
          <t>Duplicate Mobile Number also found in rows: [6042]</t>
        </r>
      </text>
    </comment>
    <comment ref="E6084" authorId="0" shapeId="0" xr:uid="{4D67AB91-1166-49EF-8471-13523D5BE564}">
      <text>
        <r>
          <rPr>
            <sz val="10"/>
            <rFont val="Arial"/>
            <family val="2"/>
          </rPr>
          <t>Duplicate Mobile Number also found in rows: [5997, 6054]</t>
        </r>
      </text>
    </comment>
    <comment ref="E6085" authorId="0" shapeId="0" xr:uid="{85FD499D-5BC3-4DB9-9D36-236556DE26D6}">
      <text>
        <r>
          <rPr>
            <sz val="10"/>
            <rFont val="Arial"/>
            <family val="2"/>
          </rPr>
          <t>Duplicate Mobile Number also found in rows: [5960, 6009]</t>
        </r>
      </text>
    </comment>
    <comment ref="E6086" authorId="0" shapeId="0" xr:uid="{2E04DDF1-4FC3-4816-B7D0-3D1DBE85F2C1}">
      <text>
        <r>
          <rPr>
            <sz val="10"/>
            <rFont val="Arial"/>
            <family val="2"/>
          </rPr>
          <t>Duplicate Mobile Number also found in rows: [6047]</t>
        </r>
      </text>
    </comment>
    <comment ref="A6087" authorId="0" shapeId="0" xr:uid="{96454802-CEDF-4D9A-8358-14C92D0611AB}">
      <text>
        <r>
          <rPr>
            <sz val="10"/>
            <rFont val="Arial"/>
            <family val="2"/>
          </rPr>
          <t>Mobile/Email matches a DIFFERENT name in LMS/Main file: 'Aman Debata'. Kept original name -- please verify manually (may be a shared/parent number).</t>
        </r>
      </text>
    </comment>
    <comment ref="E6087" authorId="0" shapeId="0" xr:uid="{17341E76-2247-4664-84BE-65670433AF49}">
      <text>
        <r>
          <rPr>
            <sz val="10"/>
            <rFont val="Arial"/>
            <family val="2"/>
          </rPr>
          <t>Duplicate Mobile Number also found in rows: [6074]</t>
        </r>
      </text>
    </comment>
    <comment ref="E6089" authorId="0" shapeId="0" xr:uid="{F4E51703-5711-434E-8F4C-5C986C40062A}">
      <text>
        <r>
          <rPr>
            <sz val="10"/>
            <rFont val="Arial"/>
            <family val="2"/>
          </rPr>
          <t>Duplicate Mobile Number also found in rows: [5649, 5678, 5765, 5766, 6051]</t>
        </r>
      </text>
    </comment>
    <comment ref="E6090" authorId="0" shapeId="0" xr:uid="{EEA1055A-F3FA-4A77-93C3-14E804218B48}">
      <text>
        <r>
          <rPr>
            <sz val="10"/>
            <rFont val="Arial"/>
            <family val="2"/>
          </rPr>
          <t>Duplicate Mobile Number also found in rows: [5646, 5657, 5760]</t>
        </r>
      </text>
    </comment>
    <comment ref="A6091" authorId="0" shapeId="0" xr:uid="{0858FC7A-6183-4088-9ED8-96641C28F585}">
      <text>
        <r>
          <rPr>
            <sz val="10"/>
            <rFont val="Arial"/>
            <family val="2"/>
          </rPr>
          <t>Mobile/Email matches a DIFFERENT name in LMS/Main file: 'Pawar Shivaji'. Kept original name -- please verify manually (may be a shared/parent number).</t>
        </r>
      </text>
    </comment>
    <comment ref="E6091" authorId="0" shapeId="0" xr:uid="{91C4A2F7-AAB7-4B90-8102-5FA9FCF0ABFB}">
      <text>
        <r>
          <rPr>
            <sz val="10"/>
            <rFont val="Arial"/>
            <family val="2"/>
          </rPr>
          <t>Duplicate Mobile Number also found in rows: [430, 4734, 4879, 5032, 5153, 5532, 5770]</t>
        </r>
      </text>
    </comment>
    <comment ref="A6092" authorId="0" shapeId="0" xr:uid="{E11C0749-9256-41C4-8B4D-B92293819C07}">
      <text>
        <r>
          <rPr>
            <sz val="10"/>
            <rFont val="Arial"/>
            <family val="2"/>
          </rPr>
          <t>Mobile/Email matches a DIFFERENT name in LMS/Main file: 'Sk Sajid'. Kept original name -- please verify manually (may be a shared/parent number).</t>
        </r>
      </text>
    </comment>
    <comment ref="E6093" authorId="0" shapeId="0" xr:uid="{F49F25A5-1866-4B0C-8AA1-5E022CDF654C}">
      <text>
        <r>
          <rPr>
            <sz val="10"/>
            <rFont val="Arial"/>
            <family val="2"/>
          </rPr>
          <t>Duplicate Mobile Number also found in rows: [5778, 5795, 5906]</t>
        </r>
      </text>
    </comment>
    <comment ref="E6094" authorId="0" shapeId="0" xr:uid="{87920708-A465-4D0D-BB10-87563227EBFA}">
      <text>
        <r>
          <rPr>
            <sz val="10"/>
            <rFont val="Arial"/>
            <family val="2"/>
          </rPr>
          <t>Duplicate Mobile Number also found in rows: [5898, 5958, 5975]</t>
        </r>
      </text>
    </comment>
    <comment ref="A6095" authorId="0" shapeId="0" xr:uid="{B01CF733-8F00-435B-9D4F-B34C84E2F74B}">
      <text>
        <r>
          <rPr>
            <sz val="10"/>
            <rFont val="Arial"/>
            <family val="2"/>
          </rPr>
          <t>Mobile/Email matches a DIFFERENT name in LMS/Main file: 'Sayan Mishra'. Kept original name -- please verify manually (may be a shared/parent number).</t>
        </r>
      </text>
    </comment>
    <comment ref="E6095" authorId="0" shapeId="0" xr:uid="{FC5BE63F-6AF7-41C6-997A-416E3AFF2DFA}">
      <text>
        <r>
          <rPr>
            <sz val="10"/>
            <rFont val="Arial"/>
            <family val="2"/>
          </rPr>
          <t>Duplicate Mobile Number also found in rows: [5896, 5937, 5973]</t>
        </r>
      </text>
    </comment>
    <comment ref="E6096" authorId="0" shapeId="0" xr:uid="{99D1BD3E-F52D-40DC-B011-CB8F0AED83D5}">
      <text>
        <r>
          <rPr>
            <sz val="10"/>
            <rFont val="Arial"/>
            <family val="2"/>
          </rPr>
          <t>Duplicate Mobile Number also found in rows: [4482, 4495, 4612, 4860, 4965, 5277, 5461]</t>
        </r>
      </text>
    </comment>
    <comment ref="E6097" authorId="0" shapeId="0" xr:uid="{4BA1C5B5-52EF-499C-8ADA-592AC8A9593F}">
      <text>
        <r>
          <rPr>
            <sz val="10"/>
            <rFont val="Arial"/>
            <family val="2"/>
          </rPr>
          <t>Duplicate Mobile Number also found in rows: [5933, 5976]</t>
        </r>
      </text>
    </comment>
    <comment ref="A6099" authorId="0" shapeId="0" xr:uid="{F2DA7361-2C7B-48A1-8393-A8DC518F8BBF}">
      <text>
        <r>
          <rPr>
            <sz val="10"/>
            <rFont val="Arial"/>
            <family val="2"/>
          </rPr>
          <t>Mobile/Email matches a DIFFERENT name in LMS/Main file: 'Pritam Behera'. Kept original name -- please verify manually (may be a shared/parent number).</t>
        </r>
      </text>
    </comment>
    <comment ref="E6099" authorId="0" shapeId="0" xr:uid="{BA778743-C854-4C89-9715-0E2B60D6993F}">
      <text>
        <r>
          <rPr>
            <sz val="10"/>
            <rFont val="Arial"/>
            <family val="2"/>
          </rPr>
          <t>Duplicate Mobile Number also found in rows: [4698, 4802, 5107]</t>
        </r>
      </text>
    </comment>
    <comment ref="E6100" authorId="0" shapeId="0" xr:uid="{F0D8F015-A9DE-4E8E-A0EE-538865DEBD63}">
      <text>
        <r>
          <rPr>
            <sz val="10"/>
            <rFont val="Arial"/>
            <family val="2"/>
          </rPr>
          <t>Duplicate Mobile Number also found in rows: [5893, 5955]</t>
        </r>
      </text>
    </comment>
    <comment ref="E6101" authorId="0" shapeId="0" xr:uid="{6A179724-7DF3-40B8-9481-9A2FD41BBCCB}">
      <text>
        <r>
          <rPr>
            <sz val="10"/>
            <rFont val="Arial"/>
            <family val="2"/>
          </rPr>
          <t>Duplicate Mobile Number also found in rows: [6084]</t>
        </r>
      </text>
    </comment>
    <comment ref="A6102" authorId="0" shapeId="0" xr:uid="{E2D25318-1190-4A2D-8C9F-93CA2F91BB94}">
      <text>
        <r>
          <rPr>
            <sz val="10"/>
            <rFont val="Arial"/>
            <family val="2"/>
          </rPr>
          <t>Mobile/Email matches a DIFFERENT name in LMS/Main file: 'Meghana M'. Kept original name -- please verify manually (may be a shared/parent number).</t>
        </r>
      </text>
    </comment>
    <comment ref="E6102" authorId="0" shapeId="0" xr:uid="{90EFB9E7-7A58-4F77-B980-ED65C0F9AA59}">
      <text>
        <r>
          <rPr>
            <sz val="10"/>
            <rFont val="Arial"/>
            <family val="2"/>
          </rPr>
          <t>Duplicate Mobile Number also found in rows: [5919]</t>
        </r>
      </text>
    </comment>
    <comment ref="A6103" authorId="0" shapeId="0" xr:uid="{52F5C102-8F45-4F1C-8B73-BB42631C73D7}">
      <text>
        <r>
          <rPr>
            <sz val="10"/>
            <rFont val="Arial"/>
            <family val="2"/>
          </rPr>
          <t>Mobile/Email matches a DIFFERENT name in LMS/Main file: 'Prayash Dash'. Kept original name -- please verify manually (may be a shared/parent number).</t>
        </r>
      </text>
    </comment>
    <comment ref="E6103" authorId="0" shapeId="0" xr:uid="{3843233F-411C-47D3-B2E2-597EFA9D3894}">
      <text>
        <r>
          <rPr>
            <sz val="10"/>
            <rFont val="Arial"/>
            <family val="2"/>
          </rPr>
          <t>Duplicate Mobile Number also found in rows: [5891]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DV ANALYTICS</author>
  </authors>
  <commentList>
    <comment ref="A305" authorId="0" shapeId="0" xr:uid="{17A9F585-17FC-4DC2-9598-18515A8E19A9}">
      <text>
        <r>
          <rPr>
            <b/>
            <sz val="9"/>
            <color indexed="81"/>
            <rFont val="Tahoma"/>
            <family val="2"/>
          </rPr>
          <t>Sajid:Dev sir permission will pay on 19th march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69" authorId="0" shapeId="0" xr:uid="{5330BE81-AF98-4C91-9FE3-EBF12B3EB518}">
      <text>
        <r>
          <rPr>
            <b/>
            <sz val="9"/>
            <color indexed="81"/>
            <rFont val="Tahoma"/>
            <family val="2"/>
          </rPr>
          <t>Sajid:Dev sir permission will pay on 19th march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<sst xmlns="http://schemas.openxmlformats.org/spreadsheetml/2006/main" count="65423" uniqueCount="4879">
  <si>
    <t>STU_NAME</t>
  </si>
  <si>
    <t>BATCH</t>
  </si>
  <si>
    <t>MOBILE-1</t>
  </si>
  <si>
    <t>EMAIL ID</t>
  </si>
  <si>
    <t>COURSE</t>
  </si>
  <si>
    <t>COMMITTED FEE</t>
  </si>
  <si>
    <t>Last payment date</t>
  </si>
  <si>
    <t>Last payment amount</t>
  </si>
  <si>
    <t>Payment mode</t>
  </si>
  <si>
    <t>Collected by</t>
  </si>
  <si>
    <t>DV ANALYTICS ICICI BANK</t>
  </si>
  <si>
    <t>Utkarsh Namdev</t>
  </si>
  <si>
    <t>DV202206</t>
  </si>
  <si>
    <t>namdevutkarsh3@gmail.com</t>
  </si>
  <si>
    <t>ADA</t>
  </si>
  <si>
    <t>Pratibha</t>
  </si>
  <si>
    <t>DV IT &amp; CONSULTING ICICI BANK</t>
  </si>
  <si>
    <t>Sobhan Bastia</t>
  </si>
  <si>
    <t>bastiasobhan@gmail.com</t>
  </si>
  <si>
    <t>MPIDS</t>
  </si>
  <si>
    <t>DV DATA &amp; ANALYTICS ICICI BANK</t>
  </si>
  <si>
    <t>rajmohanty383@gmail.com</t>
  </si>
  <si>
    <t>D2PR ANALYTICS ICICI BANK</t>
  </si>
  <si>
    <t>Vinay Barpande</t>
  </si>
  <si>
    <t>vinaybarpande@gmail.com</t>
  </si>
  <si>
    <t>Arun Kumar</t>
  </si>
  <si>
    <t>arunjaswal13@gmail.com</t>
  </si>
  <si>
    <t>Dr Abhiya</t>
  </si>
  <si>
    <t>abhiya.gupta@gmail.com</t>
  </si>
  <si>
    <t>DEV SIR GPAY</t>
  </si>
  <si>
    <t>souravrajsahoo@gmail.com</t>
  </si>
  <si>
    <t>DEV SIR PHONEPE</t>
  </si>
  <si>
    <t>Satyadev</t>
  </si>
  <si>
    <t>Kr.satyadev.786@gmail.com</t>
  </si>
  <si>
    <t>CHEQUE</t>
  </si>
  <si>
    <t>Anuj Kumar</t>
  </si>
  <si>
    <t>ak1014839@gmail.com</t>
  </si>
  <si>
    <t>OTHERS</t>
  </si>
  <si>
    <t>Omkar Acharya</t>
  </si>
  <si>
    <t>DV 202211</t>
  </si>
  <si>
    <t>omkarbpd@gmail.com</t>
  </si>
  <si>
    <t>Ashutosh Rai</t>
  </si>
  <si>
    <t>DV202208</t>
  </si>
  <si>
    <t>araj35464@gmail.com</t>
  </si>
  <si>
    <t>Dippanita</t>
  </si>
  <si>
    <t>dpdipannita@gmail.com</t>
  </si>
  <si>
    <t>yashwanth.pa999@gmail.com</t>
  </si>
  <si>
    <t>Mpids</t>
  </si>
  <si>
    <t>Shalini</t>
  </si>
  <si>
    <t>DV202210</t>
  </si>
  <si>
    <t>shalinee.shine@gmail.com</t>
  </si>
  <si>
    <t>Priya</t>
  </si>
  <si>
    <t>capriya1703@gmail.com</t>
  </si>
  <si>
    <t>Chinmayee baral</t>
  </si>
  <si>
    <t>DV202209</t>
  </si>
  <si>
    <t>baralchinmayee64@gmail.com</t>
  </si>
  <si>
    <t>revathiballam@gmail.com</t>
  </si>
  <si>
    <t>Abhijeet Parida</t>
  </si>
  <si>
    <t>abhi24234@gmail.com</t>
  </si>
  <si>
    <t>Pradyumna Khatoi</t>
  </si>
  <si>
    <t>pradyumnakhatoi71@gmail.com</t>
  </si>
  <si>
    <t>Swayam Prakash Pani</t>
  </si>
  <si>
    <t>swayam.pani365@gmail.com</t>
  </si>
  <si>
    <t>Biswajit Parida</t>
  </si>
  <si>
    <t>parida.biswajit31@gmail.com</t>
  </si>
  <si>
    <t>Arnab Duttaroy</t>
  </si>
  <si>
    <t>arnabduttaroy0@gmail.com</t>
  </si>
  <si>
    <t>Ajeet Singh</t>
  </si>
  <si>
    <t>ajitthakur0002@gmail.com</t>
  </si>
  <si>
    <t>Debasish Pattanayak</t>
  </si>
  <si>
    <t>lulupattnayak77@mail.com</t>
  </si>
  <si>
    <t>bhushanpardeshi03@gmail.com</t>
  </si>
  <si>
    <t>shreekumarchandancharchit@gmail.com</t>
  </si>
  <si>
    <t>Vaibhav Ranjan Gubde</t>
  </si>
  <si>
    <t>vai.ratnaranjan393@gmail.com</t>
  </si>
  <si>
    <t>Harshal Parmar (Jaysingh Chouhan Ref)</t>
  </si>
  <si>
    <t>harshal143parmar@gmail.com</t>
  </si>
  <si>
    <t>MPAA</t>
  </si>
  <si>
    <t>Amit Kumar Singh</t>
  </si>
  <si>
    <t>amitkumarsingh2299@gmail.com</t>
  </si>
  <si>
    <t>munniyadavnishanth@gmail.com</t>
  </si>
  <si>
    <t>Ankit Shukla</t>
  </si>
  <si>
    <t>91ankitec@gmail.com</t>
  </si>
  <si>
    <t>Srishti Jain</t>
  </si>
  <si>
    <t>j1997sakshi@gmail.com</t>
  </si>
  <si>
    <t>Rishi Kumar</t>
  </si>
  <si>
    <t>kumarrishi489@gmail.com</t>
  </si>
  <si>
    <t>salonipanday725@gmail.com</t>
  </si>
  <si>
    <t>Rajat Chaudhary</t>
  </si>
  <si>
    <t>rajatchaudhary1526@gmail.com</t>
  </si>
  <si>
    <t>Kumar pankaj prasun</t>
  </si>
  <si>
    <t>pankajprasun86@gmail.com</t>
  </si>
  <si>
    <t>vibhas.mene@gmail.com</t>
  </si>
  <si>
    <t>Nishant Nayak</t>
  </si>
  <si>
    <t>nishantnayak65@gmail.com</t>
  </si>
  <si>
    <t>Ganraj Kompalwar</t>
  </si>
  <si>
    <t>kompalwarganraj@gmail.com</t>
  </si>
  <si>
    <t>mandyamharisri@gmail.com</t>
  </si>
  <si>
    <t>lucky.ssamal@gmail.com</t>
  </si>
  <si>
    <t>DV202211</t>
  </si>
  <si>
    <t>deepthishreemy46@gmail.com</t>
  </si>
  <si>
    <t>Meghana</t>
  </si>
  <si>
    <t>Sharmila Rao</t>
  </si>
  <si>
    <t>sharmilarao8897@gmail.com</t>
  </si>
  <si>
    <t>Monalisa Parida</t>
  </si>
  <si>
    <t>monalishaparida971@gmail.com</t>
  </si>
  <si>
    <t>Ankit Singh</t>
  </si>
  <si>
    <t>sankit601@gmail.com</t>
  </si>
  <si>
    <t>DV Analytics Pvt Ltd</t>
  </si>
  <si>
    <t>Aman Ramnani</t>
  </si>
  <si>
    <t>ramnani0910@gmail.com</t>
  </si>
  <si>
    <t>sadyasnatajena2@gmail.com</t>
  </si>
  <si>
    <t>Hussain</t>
  </si>
  <si>
    <t>htinwala76@gmail.com</t>
  </si>
  <si>
    <t>Abhishek Dikhit</t>
  </si>
  <si>
    <t>dikhitabhishek43@gmail.com</t>
  </si>
  <si>
    <t>Shiv</t>
  </si>
  <si>
    <t>shivanand.kokatnur5@gmail.com</t>
  </si>
  <si>
    <t>Anusha Dhabba</t>
  </si>
  <si>
    <t>dhabbaanushacse@gmail.com</t>
  </si>
  <si>
    <t>Sourabh Chouhan</t>
  </si>
  <si>
    <t>sourabhchouhanjnv@gmail.com</t>
  </si>
  <si>
    <t>Sahil Hooda</t>
  </si>
  <si>
    <t>Sahilhooda31@gmail.com</t>
  </si>
  <si>
    <t>Ashish Tripathy</t>
  </si>
  <si>
    <t>ashishtripathy58@gmail.com</t>
  </si>
  <si>
    <t>Sourav Sahoo</t>
  </si>
  <si>
    <t>patel.im@gmail.com</t>
  </si>
  <si>
    <t>praveenpravee708@gmail.com</t>
  </si>
  <si>
    <t>Praveen </t>
  </si>
  <si>
    <t>Chinmai</t>
  </si>
  <si>
    <t>Chinmaya.dabur@gmail.com</t>
  </si>
  <si>
    <t>Sainik Swadesh Ranjan Rout</t>
  </si>
  <si>
    <t>swadeshrout25@gmail.com</t>
  </si>
  <si>
    <t>Tarique Aziz</t>
  </si>
  <si>
    <t>tariqziam@gmail.com</t>
  </si>
  <si>
    <t>Shriya</t>
  </si>
  <si>
    <t>96634 93005</t>
  </si>
  <si>
    <t>Shrubumishra1234@gmail.com</t>
  </si>
  <si>
    <t>Ajit</t>
  </si>
  <si>
    <t>ajit12510m@gmail.com</t>
  </si>
  <si>
    <t xml:space="preserve">ADA </t>
  </si>
  <si>
    <t>Gayathri</t>
  </si>
  <si>
    <t>Ashish Kumar</t>
  </si>
  <si>
    <t>ajayabhishekashish@gmail.com</t>
  </si>
  <si>
    <t>anuj19.kumar86@gmail.com</t>
  </si>
  <si>
    <t>Ravindra Kumar</t>
  </si>
  <si>
    <t>rabindra.pattnaik1@gmail.com</t>
  </si>
  <si>
    <t>Tamanna</t>
  </si>
  <si>
    <t>Tamanna.mohapatra16@gmail.com</t>
  </si>
  <si>
    <t>Sipra Sahoo</t>
  </si>
  <si>
    <t>siprasahoo02@gmail.com</t>
  </si>
  <si>
    <t>Shivam Joshi</t>
  </si>
  <si>
    <t>srjthe7@gmail.com</t>
  </si>
  <si>
    <t>Sarat chandra Bohidar</t>
  </si>
  <si>
    <t>saratbohidar1998@gmail.com</t>
  </si>
  <si>
    <t xml:space="preserve">Shiven </t>
  </si>
  <si>
    <t>shivenkapil@gmail.com</t>
  </si>
  <si>
    <t>Sajid</t>
  </si>
  <si>
    <t xml:space="preserve"> Pintu Behera</t>
  </si>
  <si>
    <t>pintubehera23@gmail.com</t>
  </si>
  <si>
    <t>Yogesh Vaniya</t>
  </si>
  <si>
    <t>Vaniya500@gmail.com</t>
  </si>
  <si>
    <t>Anjali</t>
  </si>
  <si>
    <t>Rajdeep Singh</t>
  </si>
  <si>
    <t>rajdeepsingh9658@gmail.com</t>
  </si>
  <si>
    <t>Sumit Kumar</t>
  </si>
  <si>
    <t>sumittkumarr99@gmail.com</t>
  </si>
  <si>
    <t>Dv 202209</t>
  </si>
  <si>
    <t>ankitadas8093@gmail.com</t>
  </si>
  <si>
    <t>Harsh Tiwari</t>
  </si>
  <si>
    <t>harsh27.tiwari27@gmail.com</t>
  </si>
  <si>
    <t xml:space="preserve"> Rohit lodhi Thakur</t>
  </si>
  <si>
    <t>rohithakur3110@gmail.com</t>
  </si>
  <si>
    <t xml:space="preserve"> jai Sharma</t>
  </si>
  <si>
    <t>jaiswalmayuri26@gmail.com</t>
  </si>
  <si>
    <t>Rittick Shaw</t>
  </si>
  <si>
    <t>rittickshaw99@gmail.com</t>
  </si>
  <si>
    <t>Ambika N</t>
  </si>
  <si>
    <t>Dv202210</t>
  </si>
  <si>
    <t>ambikanataraj06@gmail.com</t>
  </si>
  <si>
    <t>bukyahemanthnaik5@gmail.com</t>
  </si>
  <si>
    <t>Bibhuti Charan Ojha</t>
  </si>
  <si>
    <t>Dv202208</t>
  </si>
  <si>
    <t>bibhudattaraut2000@gmail.com</t>
  </si>
  <si>
    <t>Lokanath Subudhi</t>
  </si>
  <si>
    <t>lokanathsubudhi9@gmail.com</t>
  </si>
  <si>
    <t>Rakesh B</t>
  </si>
  <si>
    <t>raki.ib1997@gmail.com</t>
  </si>
  <si>
    <t>anuj.kr.2000@gmail.com</t>
  </si>
  <si>
    <t>Sanjog Bal</t>
  </si>
  <si>
    <t xml:space="preserve">Sanjog.bal@gmail.com </t>
  </si>
  <si>
    <t>sk.abedeen@gmail.com</t>
  </si>
  <si>
    <t>Deepa</t>
  </si>
  <si>
    <t>suaveensuavee708@gmail.com</t>
  </si>
  <si>
    <t>Himanshu Yadav</t>
  </si>
  <si>
    <t>yhimanshu03@gmail.com</t>
  </si>
  <si>
    <t>srram1997@gmail.com</t>
  </si>
  <si>
    <t>swain.aditya007@gmail.com</t>
  </si>
  <si>
    <t>Jugal Kishor</t>
  </si>
  <si>
    <t>jugal.ki.sahoo@gmail.com</t>
  </si>
  <si>
    <t>Rahul Kumar</t>
  </si>
  <si>
    <t>rahulkres087@gmail.com</t>
  </si>
  <si>
    <t>Vidya Sagar</t>
  </si>
  <si>
    <t>vidyasagarcrj@gmail.com</t>
  </si>
  <si>
    <t>ashutosh.birthare1@gmail.com</t>
  </si>
  <si>
    <t>Ashish Kumar Pani</t>
  </si>
  <si>
    <t>ashis.pani222@gmail.com</t>
  </si>
  <si>
    <t>Leslin Pradhan</t>
  </si>
  <si>
    <t>leslinpradhan1@gmail.com</t>
  </si>
  <si>
    <t>abhisekhdasformal@gmail.com</t>
  </si>
  <si>
    <t xml:space="preserve">Rahul </t>
  </si>
  <si>
    <t>rahul13006032@gmail.com</t>
  </si>
  <si>
    <t>rajulkkhare@gmail.com</t>
  </si>
  <si>
    <t>baghel.1997@gmail.com</t>
  </si>
  <si>
    <t>Pavan C</t>
  </si>
  <si>
    <t>cpavan1710@gmail.com</t>
  </si>
  <si>
    <t>Shree Kumar Chandan</t>
  </si>
  <si>
    <t>sudhan.18187@gmail.com</t>
  </si>
  <si>
    <t>rhlbhuyan@hotmail.com</t>
  </si>
  <si>
    <t>Ananya Mohapatra</t>
  </si>
  <si>
    <t>ananyam889@gmail.com</t>
  </si>
  <si>
    <t>Abhay Surma</t>
  </si>
  <si>
    <t>asurma44@gmail.com</t>
  </si>
  <si>
    <t>Payal Gupta</t>
  </si>
  <si>
    <t>payaludhwani200@gmail.com</t>
  </si>
  <si>
    <t>Barsha Priyadarshini</t>
  </si>
  <si>
    <t>barshamami@gmail.com</t>
  </si>
  <si>
    <t>meghana</t>
  </si>
  <si>
    <t>jaiswalpriyanshidps@gmail.com</t>
  </si>
  <si>
    <t>Priyankaparida2001@gmail.com</t>
  </si>
  <si>
    <t>Biswajit Mohapatra</t>
  </si>
  <si>
    <t>Dv202211</t>
  </si>
  <si>
    <t>biswajitmohapatra635@gmail.com</t>
  </si>
  <si>
    <t>Piyush Jain</t>
  </si>
  <si>
    <t>DV202205</t>
  </si>
  <si>
    <t>piyushjain16396@gmail.com</t>
  </si>
  <si>
    <t>bibhutiojha44@gmail.com</t>
  </si>
  <si>
    <t>mclionheart63@gmail.com</t>
  </si>
  <si>
    <t>P. Naresh</t>
  </si>
  <si>
    <t>pnaresh267@gmail.com</t>
  </si>
  <si>
    <t>Idrish</t>
  </si>
  <si>
    <t>fakhriidris688@gmail.com</t>
  </si>
  <si>
    <t>chesta</t>
  </si>
  <si>
    <t>cheshtadashora@gmail.com</t>
  </si>
  <si>
    <t>Mohammad mannan</t>
  </si>
  <si>
    <t>manan9858@gmail.com</t>
  </si>
  <si>
    <t>BATCH YEARMONTH</t>
  </si>
  <si>
    <t>Dv202209</t>
  </si>
  <si>
    <t>sajid</t>
  </si>
  <si>
    <t>DV Analytics And Consulting Pvt Ltd</t>
  </si>
  <si>
    <t>DV202207</t>
  </si>
  <si>
    <t>mohit89mehra@gmail.com</t>
  </si>
  <si>
    <t>Avik Das</t>
  </si>
  <si>
    <t>avi.das.avi522@gmail.com</t>
  </si>
  <si>
    <t>subratkumura20@gmail.com</t>
  </si>
  <si>
    <t>yashuyathi2122@gmail.com</t>
  </si>
  <si>
    <t>ilisaya789@gmail.com</t>
  </si>
  <si>
    <t>Santosh Gumansingh</t>
  </si>
  <si>
    <t xml:space="preserve">sg598213@gmail.com </t>
  </si>
  <si>
    <t>Charanhs006@gmail.com</t>
  </si>
  <si>
    <t>Deepesh Choudhary</t>
  </si>
  <si>
    <t>deepesh28choudhary@gmail.com</t>
  </si>
  <si>
    <t>sthita prajna Patnayak</t>
  </si>
  <si>
    <t>sthitaprajnapatnayak8@gmail.com</t>
  </si>
  <si>
    <t>79783 57453</t>
  </si>
  <si>
    <t>ashishofficial2907@gmail.com</t>
  </si>
  <si>
    <t>Deeksha</t>
  </si>
  <si>
    <t>d.tembhare846@gmail.com</t>
  </si>
  <si>
    <t>sg598213@gmail.com</t>
  </si>
  <si>
    <t>anshumandhallsamanta801@gmail.com</t>
  </si>
  <si>
    <t>jayasvi10@gmail.com</t>
  </si>
  <si>
    <t>nrn2522@gmail.com</t>
  </si>
  <si>
    <t>Jayasvi Singh</t>
  </si>
  <si>
    <t>DV Batch 202301</t>
  </si>
  <si>
    <t>Nihar Ranjan Nayak</t>
  </si>
  <si>
    <t>Dv202301</t>
  </si>
  <si>
    <t>kumar.saurav753@gmail.com</t>
  </si>
  <si>
    <t>NIL</t>
  </si>
  <si>
    <t>Debasish</t>
  </si>
  <si>
    <t>Row Labels</t>
  </si>
  <si>
    <t>Grand Total</t>
  </si>
  <si>
    <t>Sum of Last payment amount</t>
  </si>
  <si>
    <t>DV Analytics ICICI Bank</t>
  </si>
  <si>
    <t>ankit.dubey3333@gmail.com</t>
  </si>
  <si>
    <t>ranjithds94@gmail.com</t>
  </si>
  <si>
    <t>cash</t>
  </si>
  <si>
    <t>Ankit Dubey (Monday)</t>
  </si>
  <si>
    <t>Ranjithkumar V</t>
  </si>
  <si>
    <t>Pintu Behera</t>
  </si>
  <si>
    <t>Kuldeep Shahi</t>
  </si>
  <si>
    <t>shahikuldeep11@gmail.com</t>
  </si>
  <si>
    <t>DV IT And Consulting Pvt Ltd</t>
  </si>
  <si>
    <t>Chinmaya</t>
  </si>
  <si>
    <t>Shanti Swaroop Sahoo</t>
  </si>
  <si>
    <t>santisahoo93@gmail.com</t>
  </si>
  <si>
    <t>Dv202207</t>
  </si>
  <si>
    <t>DATE</t>
  </si>
  <si>
    <t>LAST_PAYMENT</t>
  </si>
  <si>
    <t>AVERAGE_PAYMENT (1D)</t>
  </si>
  <si>
    <t>ashwinidixit334@gmail.com</t>
  </si>
  <si>
    <t>DV Analytics - UPI</t>
  </si>
  <si>
    <t>Ashwini Kumar Dixit</t>
  </si>
  <si>
    <t>₹ 270,000</t>
  </si>
  <si>
    <t>Abhishek Das</t>
  </si>
  <si>
    <t>sr1630jj@gmail.com</t>
  </si>
  <si>
    <t>nayakbabul05@gmail.com</t>
  </si>
  <si>
    <t>Shalini Singh</t>
  </si>
  <si>
    <t>Rabindra Kumar Pattnaik</t>
  </si>
  <si>
    <t>Babul Nayak</t>
  </si>
  <si>
    <t>Sadyasnata Jena</t>
  </si>
  <si>
    <t>sadyasnataj@gmail.com</t>
  </si>
  <si>
    <t>omkar.balaiah@gmail.com</t>
  </si>
  <si>
    <t>mohanta.subham@gmail.com</t>
  </si>
  <si>
    <t>prasadj7620@gmail.com</t>
  </si>
  <si>
    <t>Sk Mohammad Zainul Abedeen(Raja)</t>
  </si>
  <si>
    <t>Prasad Jangam</t>
  </si>
  <si>
    <t>Indla Chaitanya Omkar Yadav</t>
  </si>
  <si>
    <t>Dv 202301</t>
  </si>
  <si>
    <t>Anshul Bherwe</t>
  </si>
  <si>
    <t>anshulbherwe3@gmail.com</t>
  </si>
  <si>
    <t>pritisagarsahu123@gmail.com</t>
  </si>
  <si>
    <t>Dipannita Patra</t>
  </si>
  <si>
    <t xml:space="preserve">dpdipannita@gmail.com </t>
  </si>
  <si>
    <t>Ramakrishna</t>
  </si>
  <si>
    <t>Prathu Dixit</t>
  </si>
  <si>
    <t>Abhisekh Das</t>
  </si>
  <si>
    <t>Abhisekhdasformal@gmail.com</t>
  </si>
  <si>
    <t>Deepak P</t>
  </si>
  <si>
    <t>deepakp4509@gmail.com</t>
  </si>
  <si>
    <t>saswat.khatai@gmail.com</t>
  </si>
  <si>
    <t>Amandeep</t>
  </si>
  <si>
    <t>shrubumishra1234@gmail.com</t>
  </si>
  <si>
    <t>Mrityunjay</t>
  </si>
  <si>
    <t>singhgurjeet769@gmail.com</t>
  </si>
  <si>
    <t>suditipatel02@gmail.com</t>
  </si>
  <si>
    <t>M S DV Analytics Pvt Ltd</t>
  </si>
  <si>
    <t>sandheraman3@gmail.com</t>
  </si>
  <si>
    <t>jitendragalav1234@gmail.com</t>
  </si>
  <si>
    <t>mjsamal97@gmail.com</t>
  </si>
  <si>
    <t>Gurjeet Singh</t>
  </si>
  <si>
    <t>Suditi Patel</t>
  </si>
  <si>
    <t>bollaramakrishna18@gmail.com</t>
  </si>
  <si>
    <t>prathudixit10@gmail.com</t>
  </si>
  <si>
    <t xml:space="preserve">Shriya Mishra </t>
  </si>
  <si>
    <t>Swastik Mishra</t>
  </si>
  <si>
    <t>Swasteekmishra@gmail.com</t>
  </si>
  <si>
    <t>satweek1916@gmail.com</t>
  </si>
  <si>
    <t>asutoshdatta90@gamil.com</t>
  </si>
  <si>
    <t>Asutosh Datta</t>
  </si>
  <si>
    <t>Risabh</t>
  </si>
  <si>
    <t>Suryakanta Sahoo</t>
  </si>
  <si>
    <t>suryakantasahoolipu@gmail.com</t>
  </si>
  <si>
    <t>hemantnnsingh@Gmail.Com</t>
  </si>
  <si>
    <t>Alok Ghatge</t>
  </si>
  <si>
    <t>ghatge.alok@gmail.com</t>
  </si>
  <si>
    <t>Sujith Kumar mane</t>
  </si>
  <si>
    <t>sujitmane12911@gmail.com</t>
  </si>
  <si>
    <t>arjariashobhit51@gmail.com</t>
  </si>
  <si>
    <t>Aditya Ranjan Swain</t>
  </si>
  <si>
    <t>vishal2000singhrajput@gmail.com</t>
  </si>
  <si>
    <t>Chesta</t>
  </si>
  <si>
    <t>swapsonone@gmail.com</t>
  </si>
  <si>
    <t>Swapnil</t>
  </si>
  <si>
    <t>mrkkp17@gmail.com</t>
  </si>
  <si>
    <t>Satyajit Rout</t>
  </si>
  <si>
    <t>jeetum.satyajit@gmail.com</t>
  </si>
  <si>
    <t>JUGAL KISHORE SAHOO</t>
  </si>
  <si>
    <t>Archana Singh</t>
  </si>
  <si>
    <t>archana.inbox9@gmail.com</t>
  </si>
  <si>
    <t>Daniel Soundraraj.S</t>
  </si>
  <si>
    <t>danielsoundraraj07@gmail.com</t>
  </si>
  <si>
    <t>nipunb2298@gmail.com</t>
  </si>
  <si>
    <t>Asif Khan</t>
  </si>
  <si>
    <t>Mustafaasif307@gmail.com</t>
  </si>
  <si>
    <t>Bhabani Shankar Behera</t>
  </si>
  <si>
    <t>bhabanishankar179@gmail.com</t>
  </si>
  <si>
    <t>Tarique Zia Jim</t>
  </si>
  <si>
    <t>Kanchan Sonvani</t>
  </si>
  <si>
    <t>kanchansonwani40@gmail.com</t>
  </si>
  <si>
    <t>Abhijeet Meher</t>
  </si>
  <si>
    <t>abhijeetmeher793@gmail.com</t>
  </si>
  <si>
    <t>Anjali Sharma</t>
  </si>
  <si>
    <t>anjili0304@gmail.com</t>
  </si>
  <si>
    <t>hemantnnsingh@gmail.com</t>
  </si>
  <si>
    <t>pururajmohanty@gmail.com</t>
  </si>
  <si>
    <t>aarishkhan367@gmail.com</t>
  </si>
  <si>
    <t>Soven Bibhutiray</t>
  </si>
  <si>
    <t>mahesh41a@gmail.com</t>
  </si>
  <si>
    <t>Mahesh</t>
  </si>
  <si>
    <t>vaibhav318@gmail.com</t>
  </si>
  <si>
    <t>yadavakanksha653@gmail.com</t>
  </si>
  <si>
    <t>Vaibhav Purohit</t>
  </si>
  <si>
    <t>archubittu@gmail.com</t>
  </si>
  <si>
    <t>prafful.mourya@gmail.com</t>
  </si>
  <si>
    <t>Prafulla Singh Mourya</t>
  </si>
  <si>
    <t>Anshuman</t>
  </si>
  <si>
    <t>Chinmayee Sahoo</t>
  </si>
  <si>
    <t>chinmayees001@gmail.com</t>
  </si>
  <si>
    <t>upadhyayavinash7280@gmail.com</t>
  </si>
  <si>
    <t>Himanshu</t>
  </si>
  <si>
    <t>surajroshanmishra2582@gmail.com</t>
  </si>
  <si>
    <t>Dv202302</t>
  </si>
  <si>
    <t>Suraj Raushan Mishra</t>
  </si>
  <si>
    <t>Laxmikanta Nayak</t>
  </si>
  <si>
    <t>laxmikanta8885@gmail.com</t>
  </si>
  <si>
    <t>Sunya Swarup Mishra</t>
  </si>
  <si>
    <t>sunyaswarup1999@gmail.com</t>
  </si>
  <si>
    <t>Dv202206</t>
  </si>
  <si>
    <t>manohar.pal1995@gmail.com</t>
  </si>
  <si>
    <t xml:space="preserve">aryansinghr449@gmail.com </t>
  </si>
  <si>
    <t>Askash garagatti</t>
  </si>
  <si>
    <t>myselfbishnukundu@hotmail.com</t>
  </si>
  <si>
    <t>sbhrdpchowdhury@gmail.com</t>
  </si>
  <si>
    <t>Raisha Baral</t>
  </si>
  <si>
    <t>raishabarala1122@gmail.com</t>
  </si>
  <si>
    <t>Alisha Nayak</t>
  </si>
  <si>
    <t>nayakalisha71@gmail.com</t>
  </si>
  <si>
    <t>gspktyagi@gmail.com</t>
  </si>
  <si>
    <t>Column Labels</t>
  </si>
  <si>
    <t>swadhinm0@gmail.com</t>
  </si>
  <si>
    <t>Laxmikanta Mishra</t>
  </si>
  <si>
    <t>Swadhin Mcwann</t>
  </si>
  <si>
    <t>chandanps18@gmail.com</t>
  </si>
  <si>
    <t>Laxman rath</t>
  </si>
  <si>
    <t>Mayuri Jaiswal</t>
  </si>
  <si>
    <t>er.jaiswalpriyanshi@gmail.com</t>
  </si>
  <si>
    <t>Priyanshi Jaiswal</t>
  </si>
  <si>
    <t>Jagrit Prajapat</t>
  </si>
  <si>
    <t>jazzprajapat99@gmail.com</t>
  </si>
  <si>
    <t>Tapan Kumar Sahoo</t>
  </si>
  <si>
    <t>tapan.sahoo89@gmail.com</t>
  </si>
  <si>
    <t>Urvashi Agarwal</t>
  </si>
  <si>
    <t>Himani Bidwe</t>
  </si>
  <si>
    <t>himanibidwe@gmail.com</t>
  </si>
  <si>
    <t>Shraddha venkat's</t>
  </si>
  <si>
    <t>Sandip Swarupa Biswal</t>
  </si>
  <si>
    <t>sswarupa96@gmail.com</t>
  </si>
  <si>
    <t>Abhishek Gaur</t>
  </si>
  <si>
    <t>Prerna</t>
  </si>
  <si>
    <t>Mahesh Dubey</t>
  </si>
  <si>
    <t>deepa</t>
  </si>
  <si>
    <t>gouttampatra1999@gmail.com</t>
  </si>
  <si>
    <t>Gouttam Patra</t>
  </si>
  <si>
    <t>Dv202205</t>
  </si>
  <si>
    <t>Swayangprava Nanda</t>
  </si>
  <si>
    <t>swayangpravan@gmail.com</t>
  </si>
  <si>
    <t>NIhar Ranjan Nayak</t>
  </si>
  <si>
    <t>Soumyajit Sen</t>
  </si>
  <si>
    <t>Meghana R</t>
  </si>
  <si>
    <t>mmeghana589@gmail.com</t>
  </si>
  <si>
    <t>Soumya Mohanty</t>
  </si>
  <si>
    <t>soumyamohanty0064@gmail.com</t>
  </si>
  <si>
    <t>Bharath S</t>
  </si>
  <si>
    <t>sbharath2357@gmail.com</t>
  </si>
  <si>
    <t>Aniket Devidas Gaikwad</t>
  </si>
  <si>
    <t>gaikwadaniket6981.fba@gmail.com</t>
  </si>
  <si>
    <t>Rahul Raz</t>
  </si>
  <si>
    <t>Pratheek P</t>
  </si>
  <si>
    <t>pratheek185@gmail.com</t>
  </si>
  <si>
    <t>Payal.anuradhadas@gmail.com</t>
  </si>
  <si>
    <t>Anuradha Das</t>
  </si>
  <si>
    <t>Omprakash Padhi</t>
  </si>
  <si>
    <t>Dv202303</t>
  </si>
  <si>
    <t>Harsh Kumar Mishra</t>
  </si>
  <si>
    <t>harsh.mishra88@gmail.com</t>
  </si>
  <si>
    <t>swayansusatyam@gmail.com</t>
  </si>
  <si>
    <t>sarthakpradhann@gmail.com</t>
  </si>
  <si>
    <t>vikas.sik11@gmail.com</t>
  </si>
  <si>
    <t>Sarthak Pradhan</t>
  </si>
  <si>
    <t>Vikas</t>
  </si>
  <si>
    <t>sharath.bin.s@gmail.com</t>
  </si>
  <si>
    <t>rakeshkbehera2212@gmail.com</t>
  </si>
  <si>
    <t>MS DV Analytics Pvt Ltd</t>
  </si>
  <si>
    <t>patilsushil920@gmail.com</t>
  </si>
  <si>
    <t>Rakesh</t>
  </si>
  <si>
    <t>sankit565@gmail.com</t>
  </si>
  <si>
    <t>Ankit Shah</t>
  </si>
  <si>
    <t>Priyanka Palle</t>
  </si>
  <si>
    <t>priyankapalle1996@gmail.com</t>
  </si>
  <si>
    <t>DV DATA ANALYTICS ICICI BANK</t>
  </si>
  <si>
    <t>Ashok Jangid</t>
  </si>
  <si>
    <t>Ashjangid555@gmail.com</t>
  </si>
  <si>
    <t>Satyadev Kumar</t>
  </si>
  <si>
    <t>Suvam Mohanty</t>
  </si>
  <si>
    <t>Papu Murmu</t>
  </si>
  <si>
    <t>unmeshkumarsahoo@gmail.com</t>
  </si>
  <si>
    <t>Solankikaransingh09@gmail.com</t>
  </si>
  <si>
    <t>Karan Singh Chintu</t>
  </si>
  <si>
    <t>vaibhavdembi167@gmail.com</t>
  </si>
  <si>
    <t>Chandan Kumar</t>
  </si>
  <si>
    <t>biswal.chandankumar@gmail.com</t>
  </si>
  <si>
    <t>Arunima Parija</t>
  </si>
  <si>
    <t>Arunimaparija93@gmail.com</t>
  </si>
  <si>
    <t>s.rakeshsingh1910@gmail.com</t>
  </si>
  <si>
    <t>poojakk2503@gmail.com</t>
  </si>
  <si>
    <t>neeetisha@gmail.com</t>
  </si>
  <si>
    <t>chennamokkala@gmail.com</t>
  </si>
  <si>
    <t>papumurmu24@gmail.com</t>
  </si>
  <si>
    <t>suvammohanty91@gmail.com</t>
  </si>
  <si>
    <t>urvashiagrawal151@gmail.com</t>
  </si>
  <si>
    <t>Neetisha Sharma</t>
  </si>
  <si>
    <t>maheesh07524@gmail.com</t>
  </si>
  <si>
    <t>pranavdevadas@gmail.com</t>
  </si>
  <si>
    <t>Vishnu Lakkem</t>
  </si>
  <si>
    <t>vishnu.lakkem2709@gmail.com</t>
  </si>
  <si>
    <t>Shubh1075se@gmail.com</t>
  </si>
  <si>
    <t>Shubham</t>
  </si>
  <si>
    <t xml:space="preserve">Monalisha priyadarshini jena </t>
  </si>
  <si>
    <t>monalisha907838@gmail.com</t>
  </si>
  <si>
    <t>soumyajit.sen001@gmail.com</t>
  </si>
  <si>
    <t>prerana.isha07@gmail.com</t>
  </si>
  <si>
    <t>abhirajumy2002@gmail.com</t>
  </si>
  <si>
    <t>abdulshahidvk@gmail.com</t>
  </si>
  <si>
    <t>Abdul Sahid</t>
  </si>
  <si>
    <t>Neetasha Patnaik</t>
  </si>
  <si>
    <t>cool.neetasha@gmail.com</t>
  </si>
  <si>
    <t>Siddharth</t>
  </si>
  <si>
    <t>nitinsolanki9893@gmail.com</t>
  </si>
  <si>
    <t>atreanu1998@gmail.com</t>
  </si>
  <si>
    <t>Anulika Atre</t>
  </si>
  <si>
    <t>Mahesh Prasad Ahirwar</t>
  </si>
  <si>
    <t>Saurabh Sahoo</t>
  </si>
  <si>
    <t>Mitali Lala</t>
  </si>
  <si>
    <t>mitalilala13@gmail.com</t>
  </si>
  <si>
    <t>Faisal</t>
  </si>
  <si>
    <t>Lija Debata</t>
  </si>
  <si>
    <t>lijadebata121@gmail.com</t>
  </si>
  <si>
    <t>Jeeban Nayak</t>
  </si>
  <si>
    <t>nayakjeeban2000@gmail.com</t>
  </si>
  <si>
    <t>Saumya Ranjan Pradhan</t>
  </si>
  <si>
    <t>pradhansaumyaranjan062@gmail.com</t>
  </si>
  <si>
    <t>Jitendra Kumar</t>
  </si>
  <si>
    <t>Anuradha Anu</t>
  </si>
  <si>
    <t>Harish</t>
  </si>
  <si>
    <t>Harshit Jain</t>
  </si>
  <si>
    <t>champ.harshitj@gmail.com</t>
  </si>
  <si>
    <t>jchouhan7509@gmail.com</t>
  </si>
  <si>
    <t>Jaysingh Chouhan</t>
  </si>
  <si>
    <t>soven09@gmail.com</t>
  </si>
  <si>
    <t>PAWAR RAHUL SHIVAJI</t>
  </si>
  <si>
    <t>rahulspdeoni@gmail.com</t>
  </si>
  <si>
    <t>Chandan Gowda</t>
  </si>
  <si>
    <t>Pradeep</t>
  </si>
  <si>
    <t>Animesh</t>
  </si>
  <si>
    <t>Sravan</t>
  </si>
  <si>
    <t>Pankaj</t>
  </si>
  <si>
    <t>sakshi.sagrawal1998@gmail.com</t>
  </si>
  <si>
    <t>Sakshi</t>
  </si>
  <si>
    <t>Dv20229</t>
  </si>
  <si>
    <t>loknathsubudhi9@gmail.com</t>
  </si>
  <si>
    <t>chaitanya</t>
  </si>
  <si>
    <t xml:space="preserve">Sangeeta </t>
  </si>
  <si>
    <t>Animesh Biswas</t>
  </si>
  <si>
    <t>Bhavna</t>
  </si>
  <si>
    <t>regodebhavana1997@gmail.com</t>
  </si>
  <si>
    <t>Dv202304</t>
  </si>
  <si>
    <t>PABITRA KUMAR SAHOO</t>
  </si>
  <si>
    <t>sahoopabitrakumar3@gmail.com</t>
  </si>
  <si>
    <t>Bishwajit Harichandan</t>
  </si>
  <si>
    <t xml:space="preserve">Chandan Gowda </t>
  </si>
  <si>
    <t>Sejal Choudhary</t>
  </si>
  <si>
    <t>sejalchoudhary06@gmail.com</t>
  </si>
  <si>
    <t>Sangeetakalyan80@gmail.com</t>
  </si>
  <si>
    <t>banimesh47@gmail.com</t>
  </si>
  <si>
    <t>ravisinghgurjar011@gmail.com</t>
  </si>
  <si>
    <t>chaitanyapatidar7@gmail.com</t>
  </si>
  <si>
    <t>harichandan01@yahoo.com</t>
  </si>
  <si>
    <t>imchandangowda@gmail.com</t>
  </si>
  <si>
    <t>pradeepskumar95@gmail.com</t>
  </si>
  <si>
    <t>shreyasmishra17@gmail.com</t>
  </si>
  <si>
    <t>pmalviya271@gmail.com</t>
  </si>
  <si>
    <t xml:space="preserve">DEBANG ROUL </t>
  </si>
  <si>
    <t>rouldebanga@gmail.com</t>
  </si>
  <si>
    <t>Sasmita Nayak</t>
  </si>
  <si>
    <t>lopamudra15.mca@gmail.com</t>
  </si>
  <si>
    <t>tareritik@gmail.com</t>
  </si>
  <si>
    <t>Hemant Singh</t>
  </si>
  <si>
    <t>Sritam K Sahoo</t>
  </si>
  <si>
    <t>sritamsitu2001@gmail.com</t>
  </si>
  <si>
    <t>Neeraj Pandey</t>
  </si>
  <si>
    <t>pandeyn257@gmail.com</t>
  </si>
  <si>
    <t>Manohar Kondabattini</t>
  </si>
  <si>
    <t>manoharkondabattini@gmail.com</t>
  </si>
  <si>
    <t>akshay6049@gmail.com</t>
  </si>
  <si>
    <t>DEV sir Gpay</t>
  </si>
  <si>
    <t>Akshay Mantri</t>
  </si>
  <si>
    <t>Premkumar</t>
  </si>
  <si>
    <t>kpremkumar507@gmail.com</t>
  </si>
  <si>
    <t>tapasranjan621@gmail.com</t>
  </si>
  <si>
    <t>Tapas</t>
  </si>
  <si>
    <t>Abhij</t>
  </si>
  <si>
    <t>abhijss47@gmail.com</t>
  </si>
  <si>
    <t>Manu Rajput</t>
  </si>
  <si>
    <t>Pinaki Roy</t>
  </si>
  <si>
    <t>roy.pinaki.pinaki9@gmail.com</t>
  </si>
  <si>
    <t>Premprakashkashyap8@gmail.com</t>
  </si>
  <si>
    <t>DV Data Analytics Pvt Ltd</t>
  </si>
  <si>
    <t>chaitanya.moghe.cm@gmail.com</t>
  </si>
  <si>
    <t xml:space="preserve">Bikram Keshari </t>
  </si>
  <si>
    <t>91141 84386</t>
  </si>
  <si>
    <t>ananyaswain43@gmail.com</t>
  </si>
  <si>
    <t>manohar</t>
  </si>
  <si>
    <t>Ravi Singh</t>
  </si>
  <si>
    <t>Megha Tiwari</t>
  </si>
  <si>
    <t>meghatiwari250@gmail.com</t>
  </si>
  <si>
    <t>Anil Kumar</t>
  </si>
  <si>
    <t>snehashis</t>
  </si>
  <si>
    <t>Suraj Prakash Behera</t>
  </si>
  <si>
    <t>surajprakashbehera92@gmail.com</t>
  </si>
  <si>
    <t>Bitu</t>
  </si>
  <si>
    <t>Subhashree Choudhury</t>
  </si>
  <si>
    <t>s.choudhury2016@gmail.com</t>
  </si>
  <si>
    <t>Surendra singh</t>
  </si>
  <si>
    <t>Arya Vishal</t>
  </si>
  <si>
    <t>Suklesh Mishra</t>
  </si>
  <si>
    <t>suklesh.mishra07@gmail.com</t>
  </si>
  <si>
    <t>Bharat Shankare Gowda</t>
  </si>
  <si>
    <t>bharath.shankaregowda@gmail.com</t>
  </si>
  <si>
    <t>Aryan Nema</t>
  </si>
  <si>
    <t>aryannema22feb@gmail.com</t>
  </si>
  <si>
    <t xml:space="preserve">Debendra </t>
  </si>
  <si>
    <t>Bitu Kumar</t>
  </si>
  <si>
    <t>Ravindra Karma</t>
  </si>
  <si>
    <t>81687 37975</t>
  </si>
  <si>
    <t xml:space="preserve">mahalaxmi </t>
  </si>
  <si>
    <t>Smruti Ranjan Rout</t>
  </si>
  <si>
    <t>Ravi Mehra</t>
  </si>
  <si>
    <t>Rajani Govardhanam</t>
  </si>
  <si>
    <t>Rajini546@gmail.com</t>
  </si>
  <si>
    <t>Priyanka Pradhan</t>
  </si>
  <si>
    <t>roshni.saroj0808@gmail.com</t>
  </si>
  <si>
    <t>tdkhokhar@gmail.com</t>
  </si>
  <si>
    <t>Surendar singh</t>
  </si>
  <si>
    <t>mohit</t>
  </si>
  <si>
    <t>Ramya</t>
  </si>
  <si>
    <t>Allampalli Suresh</t>
  </si>
  <si>
    <t>Soumya Dash</t>
  </si>
  <si>
    <t>sdash1686@gmail.com</t>
  </si>
  <si>
    <t>allampallisuresh@gmail.com</t>
  </si>
  <si>
    <t xml:space="preserve">shra3052002@gmail.com </t>
  </si>
  <si>
    <t>rahulrashi391@gmail.com</t>
  </si>
  <si>
    <t>agrawalpriyal45@gmail.com</t>
  </si>
  <si>
    <t>amitrathore796@gmail.com</t>
  </si>
  <si>
    <t>siddhantnagar66@gmail.com</t>
  </si>
  <si>
    <t>faisal2f4z@gmail.com</t>
  </si>
  <si>
    <t>Anuradhaanu924@gmail.com</t>
  </si>
  <si>
    <t>harish.jsp8@gmail.com</t>
  </si>
  <si>
    <t>dsravankumar1189@gmail.com</t>
  </si>
  <si>
    <t>ravindrakarma80@gmail.com</t>
  </si>
  <si>
    <t>HEMANTNNSINGH@GMAIL.COM</t>
  </si>
  <si>
    <t>manurajput026@gmail.com</t>
  </si>
  <si>
    <t>anilallu56@gmail.com</t>
  </si>
  <si>
    <t>snehasish978@gmail.com</t>
  </si>
  <si>
    <t>sibunkumar000@gmail.com</t>
  </si>
  <si>
    <t>kumarbitu08k@gmail.com</t>
  </si>
  <si>
    <t>aryavishal9234@gmail.com</t>
  </si>
  <si>
    <t>mahalaxmi1198@gmail.com</t>
  </si>
  <si>
    <t>smrutir808@gmail.com</t>
  </si>
  <si>
    <t>mehra7009@gmail.com</t>
  </si>
  <si>
    <t>Mohit89mehra@gmail.com</t>
  </si>
  <si>
    <t>ramyavbaligar@gmail.com</t>
  </si>
  <si>
    <t>jaysinghchouhan96@gmail.com</t>
  </si>
  <si>
    <t>Shraddha Venkat</t>
  </si>
  <si>
    <t>tarunnayak66@gmail.com</t>
  </si>
  <si>
    <t>Tarun Nayak</t>
  </si>
  <si>
    <t>Rahul</t>
  </si>
  <si>
    <t>deepaksahoo14651@gmail.com</t>
  </si>
  <si>
    <t>Dev Sir GPAY</t>
  </si>
  <si>
    <t>parwaizghani123@gmail.com</t>
  </si>
  <si>
    <t>Abhishek Panwar</t>
  </si>
  <si>
    <t>abhishekpanwar2712@gmail.com</t>
  </si>
  <si>
    <t>Ankita Sahoo</t>
  </si>
  <si>
    <t xml:space="preserve">Ganesh </t>
  </si>
  <si>
    <t>contactme.satyabrata@gmail.com</t>
  </si>
  <si>
    <t>Satyabrata Samal</t>
  </si>
  <si>
    <t>Harshit Gaur</t>
  </si>
  <si>
    <t>Yash Chandra</t>
  </si>
  <si>
    <t xml:space="preserve"> abhishekwable@yahoo.in</t>
  </si>
  <si>
    <t>Abhishek Wable</t>
  </si>
  <si>
    <t>Abhijeet</t>
  </si>
  <si>
    <t>Anuradhaanu</t>
  </si>
  <si>
    <t>anuradhaanu924@gmail.com</t>
  </si>
  <si>
    <t>Roopesh K</t>
  </si>
  <si>
    <t>roopeshnambiar007@gmail.com</t>
  </si>
  <si>
    <t>Pankaj Malviya</t>
  </si>
  <si>
    <t>91084 01233</t>
  </si>
  <si>
    <t xml:space="preserve">Akash </t>
  </si>
  <si>
    <t>Hitesh Mohanta</t>
  </si>
  <si>
    <t>DV DATA &amp; ANALYTICS HDFC BANK</t>
  </si>
  <si>
    <t>Djsenapati12@gmail.com</t>
  </si>
  <si>
    <t>Soumya Ranjan Pradhan</t>
  </si>
  <si>
    <t>Suryabhan Shaw</t>
  </si>
  <si>
    <t>sbshaw6668@gmail.com</t>
  </si>
  <si>
    <t>Shreyas Kumar</t>
  </si>
  <si>
    <t>Rahul Sudhakar More</t>
  </si>
  <si>
    <t>more19423@gmail.com</t>
  </si>
  <si>
    <t>mourya.molishri05@gmail.com</t>
  </si>
  <si>
    <t xml:space="preserve">SUDHANSU SIKHAR </t>
  </si>
  <si>
    <t>sudhansu1998@gmail.com</t>
  </si>
  <si>
    <t>K. Chandan</t>
  </si>
  <si>
    <t>soumyaranjandeb79@gmail.com</t>
  </si>
  <si>
    <t>sahooankita197@gmail.com</t>
  </si>
  <si>
    <t>ganeshediga93@gmail.com</t>
  </si>
  <si>
    <t>mohantahitesh000@gmail.com</t>
  </si>
  <si>
    <t>Ashish</t>
  </si>
  <si>
    <t>sashish630@gmail.com</t>
  </si>
  <si>
    <t>Mohd Parwaiz</t>
  </si>
  <si>
    <t>Sunil Kumar Parida</t>
  </si>
  <si>
    <t>Pragya</t>
  </si>
  <si>
    <t>pragyagr2@gmail.com</t>
  </si>
  <si>
    <t>garagattiakash@gmail.com</t>
  </si>
  <si>
    <t>Abinash Kumar Sahoo</t>
  </si>
  <si>
    <t>Dev Sir UPI</t>
  </si>
  <si>
    <t>newtonupadhyay96@gmail.com</t>
  </si>
  <si>
    <t>Monish S</t>
  </si>
  <si>
    <t>monishsreenivas27@gmail.com</t>
  </si>
  <si>
    <t>CASH</t>
  </si>
  <si>
    <t>Rishaka Ashok</t>
  </si>
  <si>
    <t>dibyashapriyadarshini99@gmail.com</t>
  </si>
  <si>
    <t>subhamkumarp143@gmail.com</t>
  </si>
  <si>
    <t>Goutam Patra</t>
  </si>
  <si>
    <t>Upasana Sahoo</t>
  </si>
  <si>
    <t>upasanasahoo2906@gmail.com</t>
  </si>
  <si>
    <t>sreejith961sks@gmail.com</t>
  </si>
  <si>
    <t>Soundar</t>
  </si>
  <si>
    <t>soundarkavi74@gmail.com</t>
  </si>
  <si>
    <t>Shiba Prasad Sahoo</t>
  </si>
  <si>
    <t>shibaishappy@gmail.com</t>
  </si>
  <si>
    <t>rani.m3100@gmail.com</t>
  </si>
  <si>
    <t>vpvidya2@gmail.com</t>
  </si>
  <si>
    <t>nupurpanjre16@gmail.com</t>
  </si>
  <si>
    <t>sand.nik12@gmail.com</t>
  </si>
  <si>
    <t xml:space="preserve"> 131189am@gmail.com</t>
  </si>
  <si>
    <t>mgreesh6@gmail.com</t>
  </si>
  <si>
    <t>Enakshi Mukherjee</t>
  </si>
  <si>
    <t>mukherjeee876@gmail.com</t>
  </si>
  <si>
    <t>Sibun Kumar</t>
  </si>
  <si>
    <t>Jyoti</t>
  </si>
  <si>
    <t>jyotiranjanrout52@gmail.com</t>
  </si>
  <si>
    <t xml:space="preserve">Jyoti prakash Rout </t>
  </si>
  <si>
    <t>Priyanka Ghosh</t>
  </si>
  <si>
    <t>ghoshpriyanka655@gmail.com</t>
  </si>
  <si>
    <t>rajini546@gmail.com</t>
  </si>
  <si>
    <t>1 (919) 999-0408</t>
  </si>
  <si>
    <t>Ashish Singh</t>
  </si>
  <si>
    <t>Aakanksha Yadav</t>
  </si>
  <si>
    <t>Yadavakanksha653@gmail.com</t>
  </si>
  <si>
    <t xml:space="preserve">Bishal Ranjan Badu </t>
  </si>
  <si>
    <t>bishalranjan555@gmail.com</t>
  </si>
  <si>
    <t>Satwik Shivam</t>
  </si>
  <si>
    <t>satwik28shivam@gmail.com</t>
  </si>
  <si>
    <t>IDFC FIRST BANK</t>
  </si>
  <si>
    <t>moukun2001@gmail.com</t>
  </si>
  <si>
    <t>Sindhu P</t>
  </si>
  <si>
    <t>sindhu.paramashivaiah@gmail.com</t>
  </si>
  <si>
    <t>Sagar Char</t>
  </si>
  <si>
    <t>sagarchar7@gmail.com</t>
  </si>
  <si>
    <t>Sibasish Sahu</t>
  </si>
  <si>
    <t>sahusibasish18@gmail.com</t>
  </si>
  <si>
    <t>Parth Bhavsar</t>
  </si>
  <si>
    <t>bhavsar_parth@outlook.com</t>
  </si>
  <si>
    <t>Dv202305</t>
  </si>
  <si>
    <t>shashankdubey1249@gmail.com</t>
  </si>
  <si>
    <t>Lakshmish H S</t>
  </si>
  <si>
    <t>lakshmishhs96@gmail.com</t>
  </si>
  <si>
    <t>Yuktaparikh1001@gmail.com</t>
  </si>
  <si>
    <t>yashchandra039@gmail.com</t>
  </si>
  <si>
    <t>Mohit Rajput</t>
  </si>
  <si>
    <t>mohitrajput.msa@gmail.com</t>
  </si>
  <si>
    <t>sachinsebastiam76@gmail.com</t>
  </si>
  <si>
    <t>Sachin Sebastian</t>
  </si>
  <si>
    <t>Aditya Kumar Sahoo</t>
  </si>
  <si>
    <t>nagikiranjeet26@gmail.com</t>
  </si>
  <si>
    <t>Yogesh</t>
  </si>
  <si>
    <t xml:space="preserve">Pankaj Kumar shahi </t>
  </si>
  <si>
    <t>pankajshahi.shahi@gmail.com</t>
  </si>
  <si>
    <t>Bharati Mahanta</t>
  </si>
  <si>
    <t>bharatimahanta1511@gmail.com</t>
  </si>
  <si>
    <t>T Harish Kumar</t>
  </si>
  <si>
    <t xml:space="preserve">Soumya Ranjan Deb </t>
  </si>
  <si>
    <t>kangale.abhishek@gmail.com</t>
  </si>
  <si>
    <t xml:space="preserve">Subham Sekhar Mantry </t>
  </si>
  <si>
    <t>subhamsekharmantry@gmail.com</t>
  </si>
  <si>
    <t>bhrugu21@gmail.com</t>
  </si>
  <si>
    <t>Bhrugu21@gmail.com</t>
  </si>
  <si>
    <t>Bhrugu V Vyas</t>
  </si>
  <si>
    <t>Sarthak Biswal</t>
  </si>
  <si>
    <t xml:space="preserve">K Shree Divya </t>
  </si>
  <si>
    <t>korukollu.divya@gmail.com</t>
  </si>
  <si>
    <t>Arpita Rout</t>
  </si>
  <si>
    <t>Dv202306</t>
  </si>
  <si>
    <t>Tushar kanti Jena</t>
  </si>
  <si>
    <t>tusharkantijena99@gmail.com</t>
  </si>
  <si>
    <t>Himanshu Tyagi</t>
  </si>
  <si>
    <t>Sounder M</t>
  </si>
  <si>
    <t>Taniya Pattanayak</t>
  </si>
  <si>
    <t>www.taniyapattanayak678@gmail.com</t>
  </si>
  <si>
    <t>Satyajit Patel</t>
  </si>
  <si>
    <t>Rinku Samantray</t>
  </si>
  <si>
    <t>Archit Jain</t>
  </si>
  <si>
    <t>Bitu Kumar jena</t>
  </si>
  <si>
    <t>Divyansh Thakur</t>
  </si>
  <si>
    <t>1divyansh25@gmail.com</t>
  </si>
  <si>
    <t>palavalasavikash456@gmail.com</t>
  </si>
  <si>
    <t>Palavalasa Polayya</t>
  </si>
  <si>
    <t xml:space="preserve">Bharat Kumawat </t>
  </si>
  <si>
    <t>Jagatjit Bhuyan</t>
  </si>
  <si>
    <t>Jugal Kishor Sahoo</t>
  </si>
  <si>
    <t>er.pranavchamp@gmail.com</t>
  </si>
  <si>
    <t>Swapnasarit Mohanty</t>
  </si>
  <si>
    <t>Anup Mohanty</t>
  </si>
  <si>
    <t>Francis Chand</t>
  </si>
  <si>
    <t>mihir Kumar das</t>
  </si>
  <si>
    <t>Adamya Agrawal</t>
  </si>
  <si>
    <t>adamya.agrawal@outlook.com</t>
  </si>
  <si>
    <t xml:space="preserve">Jeeban jyoti jena </t>
  </si>
  <si>
    <t>jeebanjyotijena399@gmail.com</t>
  </si>
  <si>
    <t>adityasahu9861@gmail.com</t>
  </si>
  <si>
    <t>Subbham Moodak</t>
  </si>
  <si>
    <t>subbhammoodak@gmail.com</t>
  </si>
  <si>
    <t>mdshoaib3096@gmail.com</t>
  </si>
  <si>
    <t>Debasish Rout</t>
  </si>
  <si>
    <t>routdebasishrd@gmail.com</t>
  </si>
  <si>
    <t>Biswabijayeeni Dhal</t>
  </si>
  <si>
    <t>biswabijayeeni119@gmail.com</t>
  </si>
  <si>
    <t>swapnasarit89@gmail.com</t>
  </si>
  <si>
    <t>jagatjitbhuyan@gmail.com</t>
  </si>
  <si>
    <t>nathdebtuj@gmail.com</t>
  </si>
  <si>
    <t>Rahul Gupta</t>
  </si>
  <si>
    <t>rahulkumarnov018@gmail.com</t>
  </si>
  <si>
    <t>satyajit.patel36@gmail.com</t>
  </si>
  <si>
    <t>Ramya Baligar</t>
  </si>
  <si>
    <t>jainarchit695@gmail.com</t>
  </si>
  <si>
    <t>sunilkunda123@gmail.com</t>
  </si>
  <si>
    <t>rakeshjena347@gmail.com</t>
  </si>
  <si>
    <t>routarpita732@gmail.com</t>
  </si>
  <si>
    <t>98930 49514</t>
  </si>
  <si>
    <t xml:space="preserve"> rakesh6.patil@ril.com</t>
  </si>
  <si>
    <t>jyoti</t>
  </si>
  <si>
    <t>Harsha Upadhyay</t>
  </si>
  <si>
    <t>Sanjay Kakani</t>
  </si>
  <si>
    <t>risikeshsahoo89@gmail.com</t>
  </si>
  <si>
    <t>kkosarkar@gmail.com</t>
  </si>
  <si>
    <t>sunil.parida413@gmail.com</t>
  </si>
  <si>
    <t>Bitu Kumar Jena</t>
  </si>
  <si>
    <t>DV 202303</t>
  </si>
  <si>
    <t>Jeevan Deekshith C M</t>
  </si>
  <si>
    <t>jd81298cm@gmail.com</t>
  </si>
  <si>
    <t>deepaknayak1011@gmail.com</t>
  </si>
  <si>
    <t>soren.thakurdas@rediffmail.com</t>
  </si>
  <si>
    <t>sinchana.2797@gmail.com</t>
  </si>
  <si>
    <t>Bindiya Samantray</t>
  </si>
  <si>
    <t>bindiyasamantray@gmail.com</t>
  </si>
  <si>
    <t>Nikhil Sharma</t>
  </si>
  <si>
    <t>mech.er2727@gmail.com</t>
  </si>
  <si>
    <t>Dipender Ray</t>
  </si>
  <si>
    <t>dipender.ray90@gmail.com</t>
  </si>
  <si>
    <t>Shalini Singh(loan processing)</t>
  </si>
  <si>
    <t>Mihir Kumar das</t>
  </si>
  <si>
    <t>mihirkumardas1995@gmail.com</t>
  </si>
  <si>
    <t>Shiprasharma877@gmail.com</t>
  </si>
  <si>
    <t>Dv202307</t>
  </si>
  <si>
    <t>dasshreemayee@gmail.com</t>
  </si>
  <si>
    <t>Navin Madhusudhan Bidikar</t>
  </si>
  <si>
    <t>aishwaryarathore69@gmail.com</t>
  </si>
  <si>
    <t>Aishwarya Rathore</t>
  </si>
  <si>
    <t>Jitendra Julav</t>
  </si>
  <si>
    <t>Navin.Bidikar@gmail.com</t>
  </si>
  <si>
    <t>gitanjali.padhi@gmail.com</t>
  </si>
  <si>
    <t>Prakash Mohanty</t>
  </si>
  <si>
    <t>Bishal Bal</t>
  </si>
  <si>
    <t xml:space="preserve"> 1315bishalbal@gmail.com</t>
  </si>
  <si>
    <t>Jeevan deekshith C M</t>
  </si>
  <si>
    <t>Nikhil Karma</t>
  </si>
  <si>
    <t>Hanumanth raidu B</t>
  </si>
  <si>
    <t>hanumanth072@gmail.com</t>
  </si>
  <si>
    <t>Surya Narayan Mishra</t>
  </si>
  <si>
    <t>sedatesurya@gmail.com</t>
  </si>
  <si>
    <t xml:space="preserve"> HIMANSHU SEKHAR SAHOO</t>
  </si>
  <si>
    <t>sahoohimanshu19@gmail.com</t>
  </si>
  <si>
    <t>R Gurunath</t>
  </si>
  <si>
    <t>rgurunath2811@gmail.com</t>
  </si>
  <si>
    <t>Sanajana Gayot</t>
  </si>
  <si>
    <t>Komal Deswal</t>
  </si>
  <si>
    <t>poovarasan9972@gmail.com</t>
  </si>
  <si>
    <t>komaldeswal10@gmail.com</t>
  </si>
  <si>
    <t>sanagoyat@gmail.com</t>
  </si>
  <si>
    <t>Soumya swayanshu prusti</t>
  </si>
  <si>
    <t>Sanjay Kumar</t>
  </si>
  <si>
    <t> deepakkarma25@gmail.com</t>
  </si>
  <si>
    <t>saraswathi</t>
  </si>
  <si>
    <t>Shibasis Swain</t>
  </si>
  <si>
    <t>Sumadhur Chakraborty</t>
  </si>
  <si>
    <t>Ankit Pratap Singh</t>
  </si>
  <si>
    <t>LOAN</t>
  </si>
  <si>
    <t>prabhamanjyot505@gmail.com</t>
  </si>
  <si>
    <t>Sourav Mukherjee</t>
  </si>
  <si>
    <t>mukherjee.sandeep1962@gmail.com</t>
  </si>
  <si>
    <t>Akshit Jena</t>
  </si>
  <si>
    <t>arpitajain1105@gmail.com</t>
  </si>
  <si>
    <t>DV DATA &amp; ANALYTICS IDFC BANK</t>
  </si>
  <si>
    <t>Cash</t>
  </si>
  <si>
    <t>Loan</t>
  </si>
  <si>
    <t>Naveen kumar</t>
  </si>
  <si>
    <t>Sanjana</t>
  </si>
  <si>
    <t>harshitagrover1995@gmail.comm</t>
  </si>
  <si>
    <t>bhadoriaankit81@gmail.com</t>
  </si>
  <si>
    <t>amishadash30@gmail.com</t>
  </si>
  <si>
    <t>jasobantasahu321@gmail.com</t>
  </si>
  <si>
    <t>babuhussain70612@gmail.com</t>
  </si>
  <si>
    <t>jnaveenkumar4mejnk@gmail.com</t>
  </si>
  <si>
    <t>sagarsamal42@gmail.com</t>
  </si>
  <si>
    <t>gaur.harshit3@gmail.com</t>
  </si>
  <si>
    <t>asabinash41@gmail.com</t>
  </si>
  <si>
    <t>ashorishi93@gmail.com</t>
  </si>
  <si>
    <t>Jahnvi Bhrugu Vyas</t>
  </si>
  <si>
    <t>jahnvivyas1696@gmail.com</t>
  </si>
  <si>
    <t>Aditya Kumar Sahu</t>
  </si>
  <si>
    <t>biswalsarthak02@gmail.com</t>
  </si>
  <si>
    <t>bkumawat822@gmail.com</t>
  </si>
  <si>
    <t>Discountinue</t>
  </si>
  <si>
    <t>8harsha.upadhyay@gmail.com</t>
  </si>
  <si>
    <t>kakanisanjay6@gmail.com</t>
  </si>
  <si>
    <t>kolaseajinkya@gmail.com</t>
  </si>
  <si>
    <t>Shiva kumar mv</t>
  </si>
  <si>
    <t>shiva.venkataramana@gmail.com</t>
  </si>
  <si>
    <t>Ajinkya Kolase</t>
  </si>
  <si>
    <t>gunner1ramsey@gmail.com</t>
  </si>
  <si>
    <t>shiprasharma877@gmail.com</t>
  </si>
  <si>
    <t>rbala3094@gmail.com</t>
  </si>
  <si>
    <t>rathaayush@gmail.com</t>
  </si>
  <si>
    <t>Navin madhusudan bidikar</t>
  </si>
  <si>
    <t>navin.bidikar@gmail.com</t>
  </si>
  <si>
    <t>prakashm403@gmail.com</t>
  </si>
  <si>
    <t>soumyaswayansuprusty79@gmail.com</t>
  </si>
  <si>
    <t>sanjay7a@gmail.com</t>
  </si>
  <si>
    <t>bhushank3847@gmail.com</t>
  </si>
  <si>
    <t>shrutiarjaria@gmail.com</t>
  </si>
  <si>
    <t>akshit.jenaa@gmail.com</t>
  </si>
  <si>
    <t>ramyaduddempudi@gmail.com</t>
  </si>
  <si>
    <t>preethiganesh19@gmail.com</t>
  </si>
  <si>
    <t>anuppradhan9777@gmail.com</t>
  </si>
  <si>
    <t>Niranjan Badia</t>
  </si>
  <si>
    <t>niranjanbadia1999@gmail.com</t>
  </si>
  <si>
    <t>Mohammed Parvesh</t>
  </si>
  <si>
    <t>Pritish Jagadev</t>
  </si>
  <si>
    <t xml:space="preserve"> pjagdev.10@gmail.com</t>
  </si>
  <si>
    <t>Pratikshya panda</t>
  </si>
  <si>
    <t>Abhishek Bhattacharjee</t>
  </si>
  <si>
    <t xml:space="preserve">ANKIT BADORIA </t>
  </si>
  <si>
    <t>Soumya Swayansu Prusty</t>
  </si>
  <si>
    <t>Rohan Panda</t>
  </si>
  <si>
    <t>Pallavi Kandpal</t>
  </si>
  <si>
    <t>bhuyanabhisek161@gmail.com</t>
  </si>
  <si>
    <t>DV 202307</t>
  </si>
  <si>
    <t>yogesh77740@gmail.com</t>
  </si>
  <si>
    <t>Sagarendu Samal</t>
  </si>
  <si>
    <t>ishansharma2911@gmail.com</t>
  </si>
  <si>
    <t>webd.abhishek@gmail.com</t>
  </si>
  <si>
    <t>Suman Sahoo</t>
  </si>
  <si>
    <t>Nishant</t>
  </si>
  <si>
    <t>prachet.mishra@gmail.com</t>
  </si>
  <si>
    <t>dwarikadwarika02@gmail.com</t>
  </si>
  <si>
    <t>Shruti Arjaria</t>
  </si>
  <si>
    <t>Sanjay Kumars</t>
  </si>
  <si>
    <t>Debi Prasad</t>
  </si>
  <si>
    <t>debiprsad567@gmail.com</t>
  </si>
  <si>
    <t>sahu.nikan@gmail.com</t>
  </si>
  <si>
    <t>mallickashutosh956@gmail.com</t>
  </si>
  <si>
    <t>Ashutos Mallick</t>
  </si>
  <si>
    <t>dinesh.jaiswar88@gmail.com</t>
  </si>
  <si>
    <t>Ashish Jaiswar</t>
  </si>
  <si>
    <t xml:space="preserve">Jagannath </t>
  </si>
  <si>
    <t>Shibashis Swain</t>
  </si>
  <si>
    <t>routdebasishkd@gmail.com</t>
  </si>
  <si>
    <t>Shubhashish Mishra</t>
  </si>
  <si>
    <t>Ankit Kumar</t>
  </si>
  <si>
    <t>Goutam Kumar</t>
  </si>
  <si>
    <t>Jagadish Swam</t>
  </si>
  <si>
    <t>Rati Ranjan swain</t>
  </si>
  <si>
    <t>Lipika Gupta</t>
  </si>
  <si>
    <t>lipikagupta284@gmail.com</t>
  </si>
  <si>
    <t>isharma9075@gmail.com</t>
  </si>
  <si>
    <t>pjagdev.10@gmail.com</t>
  </si>
  <si>
    <t>pallavikandpal0500@gmail.com</t>
  </si>
  <si>
    <t>samantraynishant@gmail.com</t>
  </si>
  <si>
    <t>sumadhurchakraborty@gmail.com</t>
  </si>
  <si>
    <t>saraswathi.1386@gmail.com</t>
  </si>
  <si>
    <t>30jagannathdas@gmail.com</t>
  </si>
  <si>
    <t>shub186.ankita@gmail.com</t>
  </si>
  <si>
    <t>kakarlaraju99@gmail.com</t>
  </si>
  <si>
    <t>shiva.pinjara@gmail.com</t>
  </si>
  <si>
    <t>gouthamkumar72@gmail.com</t>
  </si>
  <si>
    <t>sh91up@gmail.com</t>
  </si>
  <si>
    <t>dibyapanda1419@gmail.com</t>
  </si>
  <si>
    <t>jagdishswamy9845@gmail.com</t>
  </si>
  <si>
    <t>mrutunjaya99@gmail.com</t>
  </si>
  <si>
    <t xml:space="preserve">Sanjay kumar </t>
  </si>
  <si>
    <t>sanjaykumar7a@gmail.com</t>
  </si>
  <si>
    <t>Nitish Kumar Sahoo</t>
  </si>
  <si>
    <t>Dv202308</t>
  </si>
  <si>
    <t>Ankit Kumar Prasad</t>
  </si>
  <si>
    <t>Rishav Kumar</t>
  </si>
  <si>
    <t>Goutham Kumar Mood</t>
  </si>
  <si>
    <t>Vaishali222saini@gmail.com</t>
  </si>
  <si>
    <t>Vaishali</t>
  </si>
  <si>
    <t xml:space="preserve">Rajat Kumar Nayak </t>
  </si>
  <si>
    <t>rajatkumarnayak775@gmail.com</t>
  </si>
  <si>
    <t xml:space="preserve">Vivek Naidu  </t>
  </si>
  <si>
    <t>Jukur Vishvaprasad</t>
  </si>
  <si>
    <t>shubh186.ankita@gmail.com</t>
  </si>
  <si>
    <t xml:space="preserve"> sudershanaacharya@gmail.com</t>
  </si>
  <si>
    <t>90365 34693</t>
  </si>
  <si>
    <t>BLR</t>
  </si>
  <si>
    <t>BBSR</t>
  </si>
  <si>
    <t>Shomya ranjan Bhutia</t>
  </si>
  <si>
    <t>shomya.subham8049@gmail.com</t>
  </si>
  <si>
    <t>LOCATION</t>
  </si>
  <si>
    <t>shivaprasadravi@gmail.com</t>
  </si>
  <si>
    <t>Ruturaj Pradhan</t>
  </si>
  <si>
    <t>Shiva Pinjara</t>
  </si>
  <si>
    <t>Shivangi Upadhyay</t>
  </si>
  <si>
    <t xml:space="preserve">dwarikadwarika02@gmail..com </t>
  </si>
  <si>
    <t>DV202308</t>
  </si>
  <si>
    <t xml:space="preserve">Manmaya Ranjan Sahoo    </t>
  </si>
  <si>
    <t>nikitadugar1998@gmail.com</t>
  </si>
  <si>
    <t>charanya.rajeswaran@gmail.com</t>
  </si>
  <si>
    <t>Harish Kumar</t>
  </si>
  <si>
    <t>Abhishek Agarwal</t>
  </si>
  <si>
    <t>niksahoo2705@gmail.com</t>
  </si>
  <si>
    <t>Piyush</t>
  </si>
  <si>
    <t>Mahima Sharma</t>
  </si>
  <si>
    <t>sharmamahima386@gmail.com</t>
  </si>
  <si>
    <t>Darji Dattu</t>
  </si>
  <si>
    <t>suman.ganesh98@gmail.com</t>
  </si>
  <si>
    <t>rutukanha@gmail.com</t>
  </si>
  <si>
    <t>Kiran Nayak</t>
  </si>
  <si>
    <t>Nikita Dugar</t>
  </si>
  <si>
    <t>jatinbaid1994@gmail.com</t>
  </si>
  <si>
    <t>Charanya Rajeswaran</t>
  </si>
  <si>
    <t xml:space="preserve">rajeswaran.m@gmail.com </t>
  </si>
  <si>
    <t>rohitsamal642@gmail.com</t>
  </si>
  <si>
    <t>darjidattu4@gmail.com</t>
  </si>
  <si>
    <t>Saloni Patra</t>
  </si>
  <si>
    <t>abhisek2198@gmail.com</t>
  </si>
  <si>
    <t>tapanswain091@gmail.com</t>
  </si>
  <si>
    <t>Tapan Kumar Swain</t>
  </si>
  <si>
    <t>DV DATA &amp; ANALYTICS HDFCBANK</t>
  </si>
  <si>
    <t>Abhijeet Mohanty</t>
  </si>
  <si>
    <t>amohanty200@gmail.com</t>
  </si>
  <si>
    <t>Yadhu Krishna</t>
  </si>
  <si>
    <t>salonypatra2001@gmail.com</t>
  </si>
  <si>
    <t>prasadankit.011@gmail.com</t>
  </si>
  <si>
    <t>amisaraf98@gmail.com</t>
  </si>
  <si>
    <t>abtrisam@gmail.com</t>
  </si>
  <si>
    <t>kantesh.nh@gmail.com</t>
  </si>
  <si>
    <t>anishakhatei@gmail.com</t>
  </si>
  <si>
    <t>sahumanmaya@gmail.com</t>
  </si>
  <si>
    <t>parthasarathi.kar.99@gmail.com</t>
  </si>
  <si>
    <t>Sudha Priyadarshinee Nayak</t>
  </si>
  <si>
    <t>nayaksudha13@gmail.com</t>
  </si>
  <si>
    <t>Barsa Das</t>
  </si>
  <si>
    <t>barsadas1@gmail.com</t>
  </si>
  <si>
    <t>singhrishu2595@gmail.com</t>
  </si>
  <si>
    <t>emailpiyushh@gmail.com</t>
  </si>
  <si>
    <t>yadhukrishnan570@gmail.com</t>
  </si>
  <si>
    <t xml:space="preserve">Upeli rupejita </t>
  </si>
  <si>
    <t>Swayam Prasad Sahoo</t>
  </si>
  <si>
    <t>Aditya Kumar</t>
  </si>
  <si>
    <t>99380 81132</t>
  </si>
  <si>
    <t>adityapanda4937@gmail.com</t>
  </si>
  <si>
    <t>Shyamanshu Ranjan Pati</t>
  </si>
  <si>
    <t>Kiran keshav kompalwar</t>
  </si>
  <si>
    <t>OM PRAKASH JAL</t>
  </si>
  <si>
    <t>Himanshu Kumar Patri</t>
  </si>
  <si>
    <t>Rupali Rupejita</t>
  </si>
  <si>
    <t>Babu Hussain</t>
  </si>
  <si>
    <t>rupejita17@gmail.com</t>
  </si>
  <si>
    <t>krithika9726@gmail.com</t>
  </si>
  <si>
    <t>Navin Kumar</t>
  </si>
  <si>
    <t>Sumitra Shetty</t>
  </si>
  <si>
    <t>ssethy010@gmail.com</t>
  </si>
  <si>
    <t>Preethi Ballyanda Ganesh</t>
  </si>
  <si>
    <t>Akshay Dinkar Rathod</t>
  </si>
  <si>
    <t>rathodakshay183@gmail.com</t>
  </si>
  <si>
    <t>Baibhav Mishra</t>
  </si>
  <si>
    <t>Santosh Kumar</t>
  </si>
  <si>
    <t xml:space="preserve"> santusbp7676@gmail.com</t>
  </si>
  <si>
    <t>Baibhavmishra6@gmail.com</t>
  </si>
  <si>
    <t>dk.dinesh199503@gmail.com</t>
  </si>
  <si>
    <t>Dinesh Hati</t>
  </si>
  <si>
    <t>Himanshu sekhar sahoo</t>
  </si>
  <si>
    <t>Himanshu K P</t>
  </si>
  <si>
    <t>Ashwini jena</t>
  </si>
  <si>
    <t>omprakashjal2423@gmail.com</t>
  </si>
  <si>
    <t>Sreelakshmi Chandran</t>
  </si>
  <si>
    <t>Priyanka Mohanty</t>
  </si>
  <si>
    <t>Suraj Mohapatra</t>
  </si>
  <si>
    <t>Shivakanth Reddy</t>
  </si>
  <si>
    <t>Soumen Mishra</t>
  </si>
  <si>
    <t xml:space="preserve"> amohanty200@gmail.com</t>
  </si>
  <si>
    <t>Nikil Sharma</t>
  </si>
  <si>
    <t>Rajam Shyamala Kausalya</t>
  </si>
  <si>
    <t>Gagan.S</t>
  </si>
  <si>
    <t>Pramod Kumar Jena</t>
  </si>
  <si>
    <t>gaganrajahulli123@gmail.com</t>
  </si>
  <si>
    <t>ramodkumarjena653@gmail.com</t>
  </si>
  <si>
    <t xml:space="preserve"> 29sai06seralathan@gmail.com</t>
  </si>
  <si>
    <t xml:space="preserve">Niranjan  Behera </t>
  </si>
  <si>
    <t>Anjan Kumar Sahu</t>
  </si>
  <si>
    <t>sahuanjan10@gmail.com</t>
  </si>
  <si>
    <t>Manmaya Ranjan Sahu</t>
  </si>
  <si>
    <t>shivakanthreddy42@gmail.com</t>
  </si>
  <si>
    <t>Kantesh Hanumathappa Nandihalli</t>
  </si>
  <si>
    <t>Ayush Kumar Rajan</t>
  </si>
  <si>
    <t>Debasis Patra</t>
  </si>
  <si>
    <t>Salony Patra</t>
  </si>
  <si>
    <t>Rajesh Praharaj</t>
  </si>
  <si>
    <t>rajeshpraharaj94@gmail.com</t>
  </si>
  <si>
    <t xml:space="preserve">Shivakanta Reddy </t>
  </si>
  <si>
    <t xml:space="preserve">Aswin jena </t>
  </si>
  <si>
    <t>DV DATA &amp; ANALYTICS CANADA BANK</t>
  </si>
  <si>
    <t xml:space="preserve">kedar351962@gmail.com </t>
  </si>
  <si>
    <t>Kevin George</t>
  </si>
  <si>
    <t>Prem Sagar Rao</t>
  </si>
  <si>
    <t>Mrutyunjay</t>
  </si>
  <si>
    <t>Kaushar Ahmed</t>
  </si>
  <si>
    <t>Nupur Pinjakar</t>
  </si>
  <si>
    <t>aknayak5563@gmail.com</t>
  </si>
  <si>
    <t>Preethi Ganesh</t>
  </si>
  <si>
    <t>Anupam Das</t>
  </si>
  <si>
    <t>contactanupam50@gmail.com</t>
  </si>
  <si>
    <t xml:space="preserve">Sunil Kumar Patra </t>
  </si>
  <si>
    <t>patrasunilkumar25@gmail.com</t>
  </si>
  <si>
    <t>Suhas A</t>
  </si>
  <si>
    <t>reddysuhas1165@gmail.com</t>
  </si>
  <si>
    <t>Prasanth nair</t>
  </si>
  <si>
    <t>Anoop Kumar Gupta</t>
  </si>
  <si>
    <t>anoop.gupta121bittu@gmail.com</t>
  </si>
  <si>
    <t>mathurmonalisha@gmail.com</t>
  </si>
  <si>
    <t>Divya Panda</t>
  </si>
  <si>
    <t>Jagadesh Basavaraj Salimath</t>
  </si>
  <si>
    <t>Anubhab Biswal</t>
  </si>
  <si>
    <t>DV 202308</t>
  </si>
  <si>
    <t>Dolamani Sahu</t>
  </si>
  <si>
    <t>Swatilagna Dash</t>
  </si>
  <si>
    <t>swatidash8984@gmail.com</t>
  </si>
  <si>
    <t xml:space="preserve"> M PREM SAGAR RAO </t>
  </si>
  <si>
    <t xml:space="preserve"> m.premsagarrao@gmail.com</t>
  </si>
  <si>
    <t>Gagan S</t>
  </si>
  <si>
    <t>pramodkumarjena653@gmail.com</t>
  </si>
  <si>
    <t>Ankit bhadoria</t>
  </si>
  <si>
    <t>Aditya Raj Dash</t>
  </si>
  <si>
    <t>surajkumarmohapatra192@gmail.com</t>
  </si>
  <si>
    <t>Sukdev Das</t>
  </si>
  <si>
    <t>Dv202309</t>
  </si>
  <si>
    <t>sreelakshmichandran2000@gmail.com</t>
  </si>
  <si>
    <t>Aswini Kumqr Jena</t>
  </si>
  <si>
    <t>patradebasis76@gmail.com</t>
  </si>
  <si>
    <t>Rahul R</t>
  </si>
  <si>
    <t>Miss. Simran Panigrahi</t>
  </si>
  <si>
    <t xml:space="preserve"> simranpanirahi095@gmail.com</t>
  </si>
  <si>
    <t xml:space="preserve">Niranjan Behera </t>
  </si>
  <si>
    <t>vivek patra</t>
  </si>
  <si>
    <t>Nilesh Basweshwar</t>
  </si>
  <si>
    <t>Chetan kumar dash</t>
  </si>
  <si>
    <t>Snehanka Dash</t>
  </si>
  <si>
    <t>K n s ganeswar rao</t>
  </si>
  <si>
    <t>kevingeorge484@gmail.com</t>
  </si>
  <si>
    <t xml:space="preserve"> snehanka.dash@gmail.com</t>
  </si>
  <si>
    <t>vivekpatra1@gmail.com</t>
  </si>
  <si>
    <t>nileshswami8@gmail.com</t>
  </si>
  <si>
    <t>Rupa Kaur</t>
  </si>
  <si>
    <t>kumaraswini40@gmail.com</t>
  </si>
  <si>
    <t>Brundaban Bihari Praharaj</t>
  </si>
  <si>
    <t>Debasis</t>
  </si>
  <si>
    <t>KIRAN RAMESH SONAWANE</t>
  </si>
  <si>
    <t>Vandana Sharma</t>
  </si>
  <si>
    <t>Surbhi Chittora</t>
  </si>
  <si>
    <t>Manog G</t>
  </si>
  <si>
    <t>Prajna Paramita Das</t>
  </si>
  <si>
    <t>sarthak1673@gmail.com</t>
  </si>
  <si>
    <t>Sarthak Jain</t>
  </si>
  <si>
    <t>Saurabh Dawar</t>
  </si>
  <si>
    <t>CHHAYAKANTA JERA</t>
  </si>
  <si>
    <t>Sairaj Hanumant Mehetre</t>
  </si>
  <si>
    <t>Rushabh Raju Tijare</t>
  </si>
  <si>
    <t>Monali  Behera</t>
  </si>
  <si>
    <t>Payal Udhwani</t>
  </si>
  <si>
    <t>kasisubrahmanyammaturi@gmail.com</t>
  </si>
  <si>
    <t>rajanayush@yahoo.in</t>
  </si>
  <si>
    <t>DV DATA &amp; ANALYTICS HDFC/IDFC BANK</t>
  </si>
  <si>
    <t xml:space="preserve">Divyansha priyadarshini jena </t>
  </si>
  <si>
    <t>DV IT &amp; Consulting ICICI BANK</t>
  </si>
  <si>
    <t xml:space="preserve">Rupeli rupejita </t>
  </si>
  <si>
    <t>Location</t>
  </si>
  <si>
    <t xml:space="preserve">Srikant </t>
  </si>
  <si>
    <t>Samar Chourasia</t>
  </si>
  <si>
    <t>monishajena98@gmail.com</t>
  </si>
  <si>
    <t>Balaji</t>
  </si>
  <si>
    <t>isharmavandana1995@gmail.com</t>
  </si>
  <si>
    <t>V. Sai Manoj</t>
  </si>
  <si>
    <t>snehanka.dash@gmail.com</t>
  </si>
  <si>
    <t>Soumya Prusty</t>
  </si>
  <si>
    <t>Vivek Patra</t>
  </si>
  <si>
    <t>benudharlitu@gmail.com</t>
  </si>
  <si>
    <t>Shiva Prasad Das</t>
  </si>
  <si>
    <t>Vinaykm509@gmail.com</t>
  </si>
  <si>
    <t>Ashish Rauat</t>
  </si>
  <si>
    <t>Riya Sampat</t>
  </si>
  <si>
    <t>Monali Nikhil Gondhkar</t>
  </si>
  <si>
    <t>monalibehera93@gmail.com</t>
  </si>
  <si>
    <t>Md.Moinuddin Shariff</t>
  </si>
  <si>
    <t>mshariff5100@gmail.com</t>
  </si>
  <si>
    <t>Ravinder Richi Yadav</t>
  </si>
  <si>
    <t>nupur.pinjarkar.987@gmail.com</t>
  </si>
  <si>
    <t>Nupur Pinjarkar</t>
  </si>
  <si>
    <t>Umashankar C</t>
  </si>
  <si>
    <t>Divya Ranjan</t>
  </si>
  <si>
    <t xml:space="preserve">Dibya Ranjan Pati </t>
  </si>
  <si>
    <t>bandanamohanty1993@gmail.com</t>
  </si>
  <si>
    <t>rahulayirooppara@gmail.com</t>
  </si>
  <si>
    <t>kiran329538@gmail.com</t>
  </si>
  <si>
    <t>Anisha Khatei</t>
  </si>
  <si>
    <t>samarchourasia251292@gmail.com</t>
  </si>
  <si>
    <t>Kiran Ramesh Sonawane</t>
  </si>
  <si>
    <t>praharaj.brundaban14@gmail.com</t>
  </si>
  <si>
    <t>EZAZ AKHTAR</t>
  </si>
  <si>
    <t>riyasampat95@gmail.com</t>
  </si>
  <si>
    <t>Abhinash Das</t>
  </si>
  <si>
    <t>Anand Parihar</t>
  </si>
  <si>
    <t>Anandparihar96@gmail.com</t>
  </si>
  <si>
    <t>70174 07968</t>
  </si>
  <si>
    <t>hiashitapandey@gmail.com</t>
  </si>
  <si>
    <t>ezazakhtar1@gmail.com</t>
  </si>
  <si>
    <t>deswalpreity@gmail.com</t>
  </si>
  <si>
    <t>ganeswarrao862@gmail.com</t>
  </si>
  <si>
    <t>Kns Ganeshwar rao</t>
  </si>
  <si>
    <t>Debopriya Talukdar</t>
  </si>
  <si>
    <t>Naveen Reddy</t>
  </si>
  <si>
    <t>naveenreddy9507@gmail.com</t>
  </si>
  <si>
    <t>nandinijerai123@gmail.com</t>
  </si>
  <si>
    <t>bastiasumansourav@gmail.com</t>
  </si>
  <si>
    <t>shashiyoublue@gmail.com</t>
  </si>
  <si>
    <t>suman sourav Bastia</t>
  </si>
  <si>
    <t>kumarnarnavin7064@gmail.com</t>
  </si>
  <si>
    <t>Adithya</t>
  </si>
  <si>
    <t>ak0097m@gmail.com</t>
  </si>
  <si>
    <t>Satya Prakash Prusty</t>
  </si>
  <si>
    <t>Sukanta Kumar Palei</t>
  </si>
  <si>
    <t>Prasanth K</t>
  </si>
  <si>
    <t>prasanth.nair19@gmail.com</t>
  </si>
  <si>
    <t>Satyajit Patnaik</t>
  </si>
  <si>
    <t>satty252525@gmail.com</t>
  </si>
  <si>
    <t xml:space="preserve">balabalajicivil@gmail.com </t>
  </si>
  <si>
    <t>Vivek Naidu</t>
  </si>
  <si>
    <t>viveknaidu888@gmail.com</t>
  </si>
  <si>
    <t>Yash Tiwari</t>
  </si>
  <si>
    <t>ytyashtiwari96@gmail.com</t>
  </si>
  <si>
    <t>prabhuprasadm@gmail.com</t>
  </si>
  <si>
    <t>rkjayashreeradha@gmail.com</t>
  </si>
  <si>
    <t>rrachuu11@gmail.com</t>
  </si>
  <si>
    <t>satya16prakash@gmail.com</t>
  </si>
  <si>
    <t>dashraaj07@gmail.com</t>
  </si>
  <si>
    <t>Shreenivas Desai</t>
  </si>
  <si>
    <t>Dv202311</t>
  </si>
  <si>
    <t>Vishal Ishwar Gawade</t>
  </si>
  <si>
    <t>DV 202309</t>
  </si>
  <si>
    <t>Suman Mohanty</t>
  </si>
  <si>
    <t>vishalgawade517@gmail.com</t>
  </si>
  <si>
    <t>surbhichittora313@gmail.com</t>
  </si>
  <si>
    <t>singhdebasis396@gmail.com</t>
  </si>
  <si>
    <t>Debasis Singh</t>
  </si>
  <si>
    <t>neelamsen808@gmail.com</t>
  </si>
  <si>
    <t>Pragnya Ranjan Rout</t>
  </si>
  <si>
    <t>Abinash</t>
  </si>
  <si>
    <t>rosalinrout10@gmail.com</t>
  </si>
  <si>
    <t>Sekhar Patnaik</t>
  </si>
  <si>
    <t>Tanmay Pattanaik</t>
  </si>
  <si>
    <t>Himanshu Pradhan</t>
  </si>
  <si>
    <t>Siddarth Dipankar</t>
  </si>
  <si>
    <t>kausharahmed.samsung@gmail.com</t>
  </si>
  <si>
    <t>Kaushar ahmed</t>
  </si>
  <si>
    <t>Tanuja Ranjendra Somvanshi</t>
  </si>
  <si>
    <t>anandparihar96@gmail.com</t>
  </si>
  <si>
    <t>paleisukantakumar667@gmail.com</t>
  </si>
  <si>
    <t>Devang Sharma</t>
  </si>
  <si>
    <t>Ankita Samal</t>
  </si>
  <si>
    <t>samalankita2022@gmail.com</t>
  </si>
  <si>
    <t>divar23@gmail.com</t>
  </si>
  <si>
    <t>Divya Ranjan Pati</t>
  </si>
  <si>
    <t>Gaurav Singh</t>
  </si>
  <si>
    <t>Abhishek Anand Gangji</t>
  </si>
  <si>
    <t>Pooja Kumari</t>
  </si>
  <si>
    <t>shahipooja7707@gmail.com</t>
  </si>
  <si>
    <t>umashankarincivil@gmail.com</t>
  </si>
  <si>
    <t>Maninder Singh</t>
  </si>
  <si>
    <t>Shraddha Soni</t>
  </si>
  <si>
    <t>Pramita Kumari Nahak</t>
  </si>
  <si>
    <t>shraddha.soni03281997@gmail.com</t>
  </si>
  <si>
    <t>pramitakumarinahak@gmail.com</t>
  </si>
  <si>
    <t>ravinderJ2023@gmail.com</t>
  </si>
  <si>
    <t>Dharj Dattu</t>
  </si>
  <si>
    <t>dharjDattu151@gmail.com</t>
  </si>
  <si>
    <t>Abhijit Joshi</t>
  </si>
  <si>
    <t>Abhijit_17@outlook.com</t>
  </si>
  <si>
    <t>PURUSHOTHAMA B.V.</t>
  </si>
  <si>
    <t>Ankit Mishra</t>
  </si>
  <si>
    <t>Rutuparna Behera</t>
  </si>
  <si>
    <t>behera.rutuparna10@gmail.com</t>
  </si>
  <si>
    <t>shubhamspitrubhakta@gmail.com</t>
  </si>
  <si>
    <t>Sourabh Jagdale</t>
  </si>
  <si>
    <t>jagdalesourabh.sj@gmail.com</t>
  </si>
  <si>
    <t>Rishi Mohan Sinha</t>
  </si>
  <si>
    <t>Abhishek Murali Krishna</t>
  </si>
  <si>
    <t>Tanuj Patnaik</t>
  </si>
  <si>
    <t>Prakash</t>
  </si>
  <si>
    <t>rmsinha20@gmail.com</t>
  </si>
  <si>
    <t>tanujpatnaik1991@gmail.com</t>
  </si>
  <si>
    <t>dasprajna256@gmail.com</t>
  </si>
  <si>
    <t>Piyush Kumar Swain</t>
  </si>
  <si>
    <t>swainpiyush18@gmail.com</t>
  </si>
  <si>
    <t>bhaktisoni1997@gmail.com</t>
  </si>
  <si>
    <t>dipankar.sidhartha@gmail.com</t>
  </si>
  <si>
    <t>Dipankar</t>
  </si>
  <si>
    <t>Santosh Patel</t>
  </si>
  <si>
    <t>Santoshpatel19930@gmail.com</t>
  </si>
  <si>
    <t>Pritam Raj Sahoo</t>
  </si>
  <si>
    <t>Samprit Behera</t>
  </si>
  <si>
    <t>shwetan258@gmail.com</t>
  </si>
  <si>
    <t>pradhanhimansu12345@gmail.com</t>
  </si>
  <si>
    <t>Lopamudra Sarangi</t>
  </si>
  <si>
    <t>lopamudrasarangi123@gmail.com</t>
  </si>
  <si>
    <t>Barnali Nayak</t>
  </si>
  <si>
    <t>barnali25012023@gmail.com</t>
  </si>
  <si>
    <t>babuni56@gmail.com</t>
  </si>
  <si>
    <t>santoshpatel19930@gmail.com</t>
  </si>
  <si>
    <t>sekharpatnaik@hotmail.com</t>
  </si>
  <si>
    <t>gauravrathorea5@gmail.com</t>
  </si>
  <si>
    <t>Amit Roul</t>
  </si>
  <si>
    <t>roulamit140@gmail.com</t>
  </si>
  <si>
    <t>Santoshi Akhila Mandhata</t>
  </si>
  <si>
    <t>Sangeet Gharai</t>
  </si>
  <si>
    <t>sangeetgharai.data@gmail.com</t>
  </si>
  <si>
    <t>Siba Priyadarshini</t>
  </si>
  <si>
    <t xml:space="preserve">tanujpatnaik1991@gmail.com </t>
  </si>
  <si>
    <t>Chavan  Rutuja Sunil</t>
  </si>
  <si>
    <t>rutuc65@gmail.com</t>
  </si>
  <si>
    <t>debopriyatalukdar92@gmail.com</t>
  </si>
  <si>
    <t xml:space="preserve">Vishal Ishwer Gawade </t>
  </si>
  <si>
    <t xml:space="preserve"> vishalgawade517@gmail.com </t>
  </si>
  <si>
    <t>Asutosh Samanta</t>
  </si>
  <si>
    <t>lit.asutosh2017@gmail.com</t>
  </si>
  <si>
    <t>sanket</t>
  </si>
  <si>
    <t>bagewadisanket81@gmail.com</t>
  </si>
  <si>
    <t xml:space="preserve">PRITTAM KUMAR BARIK </t>
  </si>
  <si>
    <t>97pbarik@gmail.com</t>
  </si>
  <si>
    <t xml:space="preserve">sharma.vandana1994@gmail.com </t>
  </si>
  <si>
    <t>Siddharth Lenka</t>
  </si>
  <si>
    <t>Akash Jain</t>
  </si>
  <si>
    <t>Nikhil Jena</t>
  </si>
  <si>
    <t>Srinivas Desai</t>
  </si>
  <si>
    <t>akashjain637@gmail.com</t>
  </si>
  <si>
    <t>nikhiljena08@gmail.com</t>
  </si>
  <si>
    <t xml:space="preserve"> riyasampat95@gmail.com</t>
  </si>
  <si>
    <t xml:space="preserve"> djmishra.1420@gmail.com </t>
  </si>
  <si>
    <t xml:space="preserve">Satyajit patnayak </t>
  </si>
  <si>
    <t>Dv202310</t>
  </si>
  <si>
    <t xml:space="preserve">djmishra.1420@gmail.com </t>
  </si>
  <si>
    <t>Dolly Chaudhary</t>
  </si>
  <si>
    <t>Pritam Barik</t>
  </si>
  <si>
    <t>tp.tanmay09@gmail.com</t>
  </si>
  <si>
    <t>ashutoshdas1106@gmail.com</t>
  </si>
  <si>
    <t>mahesh96mahe@gmail.com</t>
  </si>
  <si>
    <t>akashakolympic@gmail.com</t>
  </si>
  <si>
    <t xml:space="preserve">AKASH P </t>
  </si>
  <si>
    <t xml:space="preserve">Rutuja sunil chouhan </t>
  </si>
  <si>
    <t>Likhith</t>
  </si>
  <si>
    <t>Alik Kumar Nayak</t>
  </si>
  <si>
    <t xml:space="preserve"> MPAA</t>
  </si>
  <si>
    <t>mail2alok01@gmail.com</t>
  </si>
  <si>
    <t>shakthivl2@gmail.com</t>
  </si>
  <si>
    <t>Dibyajyoti Mishra</t>
  </si>
  <si>
    <t>Dibyajyoti.mishra0108@gmail.com</t>
  </si>
  <si>
    <t>Asutosh Dash</t>
  </si>
  <si>
    <t xml:space="preserve">Ritwik Gantayat </t>
  </si>
  <si>
    <t>ritwik.inventor@gmail.com</t>
  </si>
  <si>
    <t xml:space="preserve"> Riya Negi</t>
  </si>
  <si>
    <t xml:space="preserve"> kaanchi08@gmail.com</t>
  </si>
  <si>
    <t xml:space="preserve">Bidyabhusan Pattanaik </t>
  </si>
  <si>
    <t>anitakumaripattanayak@gmail.com</t>
  </si>
  <si>
    <t>Mahendra Tandel</t>
  </si>
  <si>
    <t>Shamika</t>
  </si>
  <si>
    <t>Praveen</t>
  </si>
  <si>
    <t>Sanjana Mishra</t>
  </si>
  <si>
    <t>sIBAPRIYADARSHINI</t>
  </si>
  <si>
    <t>Souman Mishra</t>
  </si>
  <si>
    <t>Satya Prusty</t>
  </si>
  <si>
    <t xml:space="preserve">satya16prakash@gmail.com </t>
  </si>
  <si>
    <t>Hemendra Yadav</t>
  </si>
  <si>
    <t>Asman Arun Dash</t>
  </si>
  <si>
    <t>LOPAMUDRA SARANGI</t>
  </si>
  <si>
    <t>Alok</t>
  </si>
  <si>
    <t>Pritamraj Sahoo</t>
  </si>
  <si>
    <t>Mitrabhanu Panda</t>
  </si>
  <si>
    <t>Aman prakash</t>
  </si>
  <si>
    <t>aayushparmar1122@gmail.com</t>
  </si>
  <si>
    <t>Sidhartha Lenka</t>
  </si>
  <si>
    <t>sid.lenka21097@gmail.com</t>
  </si>
  <si>
    <t>Sanket Suraj Bagewadi</t>
  </si>
  <si>
    <t xml:space="preserve">Santoshi Akhila Mandhata </t>
  </si>
  <si>
    <t>mksarmaa@gmail.com</t>
  </si>
  <si>
    <t>Shakthivel Saravanan</t>
  </si>
  <si>
    <t>Rahul Kumar Das</t>
  </si>
  <si>
    <t>rahulkdas23@gmail.com</t>
  </si>
  <si>
    <t>Rupsa Chakraboty</t>
  </si>
  <si>
    <t>riddhi2015kolkata@gmail.com</t>
  </si>
  <si>
    <t>Mr.Rayavaram RajaSekhar</t>
  </si>
  <si>
    <t>rrajasekhar1605@gmail.com</t>
  </si>
  <si>
    <t>Rayavaram Rajasekhar</t>
  </si>
  <si>
    <t>dolly0.chaudhary@gmail.com</t>
  </si>
  <si>
    <t xml:space="preserve"> Chiranjeev Panda</t>
  </si>
  <si>
    <t>chiranjeevpanda85@gmail.com</t>
  </si>
  <si>
    <t>Krishna Reddy</t>
  </si>
  <si>
    <t>Eeshabasyam Panda</t>
  </si>
  <si>
    <t>Nagaraj</t>
  </si>
  <si>
    <t>Sandesh Barmase</t>
  </si>
  <si>
    <t>kompalwarkiran125@gmail.com</t>
  </si>
  <si>
    <t>Pradyumna Sahu</t>
  </si>
  <si>
    <t>Biswabikash Mohapatra</t>
  </si>
  <si>
    <t>Rishu Singhi</t>
  </si>
  <si>
    <t>Rishusinghi1989@gmail.com</t>
  </si>
  <si>
    <t>Piyush Kumar</t>
  </si>
  <si>
    <t>Vemulapalli yatish Chandra sai</t>
  </si>
  <si>
    <t>Prachitosh Pradhan</t>
  </si>
  <si>
    <t>Satyajit Vasant</t>
  </si>
  <si>
    <t>Gyanaranjan Swain</t>
  </si>
  <si>
    <t>Amit sanjay</t>
  </si>
  <si>
    <t>Ameeya Kumar Swain</t>
  </si>
  <si>
    <t>Bhibhav Mishra</t>
  </si>
  <si>
    <t>Avadhut Arun more</t>
  </si>
  <si>
    <t>Subhalaxmi Sahoo</t>
  </si>
  <si>
    <t>asmanarun92@gmail.com</t>
  </si>
  <si>
    <t>anmoljain1508@gmail.com</t>
  </si>
  <si>
    <t>Rohit Paryani</t>
  </si>
  <si>
    <t>Amlan Kumar Rout</t>
  </si>
  <si>
    <t>Arpit Agarwal</t>
  </si>
  <si>
    <t>Krishan Soni</t>
  </si>
  <si>
    <t>Prashant Kumar Soni</t>
  </si>
  <si>
    <t>rohitparyani9@gmail.com</t>
  </si>
  <si>
    <t>amlanfr221@gmail.com</t>
  </si>
  <si>
    <t xml:space="preserve">arpit.agarwal.855@gmail.com </t>
  </si>
  <si>
    <t>82606 46709</t>
  </si>
  <si>
    <t xml:space="preserve">ganeswarrao862@gmail.com </t>
  </si>
  <si>
    <t>97soniprashant@gmail.com</t>
  </si>
  <si>
    <t>yatishvemulapalli149@gmail.com</t>
  </si>
  <si>
    <t>prachitoshpp.pradhans@gmail.com</t>
  </si>
  <si>
    <t>satyajitpatole04@gmail.com</t>
  </si>
  <si>
    <t>swaingyanaranjan2002@gmail.com</t>
  </si>
  <si>
    <t xml:space="preserve"> amitudgave072@gmail.com</t>
  </si>
  <si>
    <t>abhishejgangji@gmail.com</t>
  </si>
  <si>
    <t>: 9146742146</t>
  </si>
  <si>
    <t>amitudgave072@gmail.com</t>
  </si>
  <si>
    <t>meeyakumarswain@gmail.com</t>
  </si>
  <si>
    <t>medevangs5584@gmail.com</t>
  </si>
  <si>
    <t xml:space="preserve">KIRAN329538@GMAIL.COM </t>
  </si>
  <si>
    <t>spradyumna17@gmail.com</t>
  </si>
  <si>
    <t>mohapatrabiswabikash@gmail.com</t>
  </si>
  <si>
    <t xml:space="preserve"> Akash Rajagopalan</t>
  </si>
  <si>
    <t>akashrajagopal.7@gmail.com</t>
  </si>
  <si>
    <t>Raj Birje</t>
  </si>
  <si>
    <t>rajbirje086@gmail.com</t>
  </si>
  <si>
    <t>95383 35038</t>
  </si>
  <si>
    <t xml:space="preserve">Siba priyadarshini </t>
  </si>
  <si>
    <t>vishwa</t>
  </si>
  <si>
    <t>vishwakalmane@gmail.com</t>
  </si>
  <si>
    <t>samprit20@gmail.com</t>
  </si>
  <si>
    <t>subhalaxmisahoo059@gmail.com</t>
  </si>
  <si>
    <t>Likith S</t>
  </si>
  <si>
    <t>chrislikith@gmail.com</t>
  </si>
  <si>
    <t xml:space="preserve">Prachitosh Pradhan </t>
  </si>
  <si>
    <t xml:space="preserve"> niroddamanjodi@yahoo.com</t>
  </si>
  <si>
    <t>srinivask@gmail.com</t>
  </si>
  <si>
    <t>mitrabhanupanda22@gmail.com</t>
  </si>
  <si>
    <t>aswinkumarshaoo89@gmail.com</t>
  </si>
  <si>
    <t>sbhavna405@gmail.com</t>
  </si>
  <si>
    <t>Ashutosh Tripathy</t>
  </si>
  <si>
    <t>ashutoshtripathy98259@gmail.com</t>
  </si>
  <si>
    <t>Shashank Upadhyay</t>
  </si>
  <si>
    <t>shankyupadhyay72@gmail.com</t>
  </si>
  <si>
    <t>tanujasomvanshi3011@gmail.com</t>
  </si>
  <si>
    <t>abhikrishna2892@gmail.com</t>
  </si>
  <si>
    <t>tiwariv410@gmail.com</t>
  </si>
  <si>
    <t>MAHESH P S</t>
  </si>
  <si>
    <t>pritamraj.s.2002@gmail.com</t>
  </si>
  <si>
    <t>Alok Kumar Nayak</t>
  </si>
  <si>
    <t>Bhavana V</t>
  </si>
  <si>
    <t>DIBYA RANJAN PATI</t>
  </si>
  <si>
    <t>dibyaranjan826@gmail.com</t>
  </si>
  <si>
    <t>Krati Khandelwal</t>
  </si>
  <si>
    <t xml:space="preserve"> Khandelwalkrati19@gmail.com</t>
  </si>
  <si>
    <t>Rachana T V</t>
  </si>
  <si>
    <t xml:space="preserve"> rrajasekhar1605@gmail.com </t>
  </si>
  <si>
    <t xml:space="preserve">Agnija arnav mohanty </t>
  </si>
  <si>
    <t>bipulmohanty40@gmail.com</t>
  </si>
  <si>
    <t>Sugyani Mohapatra</t>
  </si>
  <si>
    <t>Sugyanimohapatra45@gmail.com</t>
  </si>
  <si>
    <t>Kumar Harish</t>
  </si>
  <si>
    <t>kumarchhareesh@gmail.com</t>
  </si>
  <si>
    <t>Sandeshbarmase999@gmail.com</t>
  </si>
  <si>
    <t>Rahul Mohanty</t>
  </si>
  <si>
    <t>rahulmohanty033@gmail.com</t>
  </si>
  <si>
    <t>Ankita Das</t>
  </si>
  <si>
    <t>lityankita@gmail.com</t>
  </si>
  <si>
    <t>sumanmohanti8260@gmail.com</t>
  </si>
  <si>
    <t>Shamika D Somaiah</t>
  </si>
  <si>
    <t>99006 04226</t>
  </si>
  <si>
    <t>derapandashamika889@gmail.com</t>
  </si>
  <si>
    <t>Akash B S</t>
  </si>
  <si>
    <t>Akashakolympic@gmail.com</t>
  </si>
  <si>
    <t xml:space="preserve"> khandelwalkrati19@gmail.com</t>
  </si>
  <si>
    <t>Soumbeer Sharma</t>
  </si>
  <si>
    <t>sombeers636@gmail.com</t>
  </si>
  <si>
    <t xml:space="preserve">pragyansu661@gmail.com </t>
  </si>
  <si>
    <t>Sandhya Rani Mohanty</t>
  </si>
  <si>
    <t>sandhyamohanty.sm111@gmail.com</t>
  </si>
  <si>
    <t>Saurab Kumar</t>
  </si>
  <si>
    <t>Adil Khan</t>
  </si>
  <si>
    <t xml:space="preserve"> adilkhan.khan824@gmail.com</t>
  </si>
  <si>
    <t xml:space="preserve">Vishwakal Mane </t>
  </si>
  <si>
    <t>99804 52437</t>
  </si>
  <si>
    <t>Vishwakalmane@gmail.com</t>
  </si>
  <si>
    <t>B Krishna Krishna Reddy</t>
  </si>
  <si>
    <t>krishnareddy68936@gmail.com</t>
  </si>
  <si>
    <t>Ram Raghav PANDA</t>
  </si>
  <si>
    <t>Ramaraghab.Panda@gmail.com</t>
  </si>
  <si>
    <t>96118 66618</t>
  </si>
  <si>
    <t>Ankit Anurag Sahoo</t>
  </si>
  <si>
    <t>ankitanurag0052@gmail.com</t>
  </si>
  <si>
    <t>shibashispanigrahi123@gmail.com</t>
  </si>
  <si>
    <t>Raj Narayan Birje</t>
  </si>
  <si>
    <t>anshumanbal.legal@gmail.com</t>
  </si>
  <si>
    <t>Mrutyunjaya Deo</t>
  </si>
  <si>
    <t>78948 46754</t>
  </si>
  <si>
    <t>deo.mrutyunjaya1998@gmail.com</t>
  </si>
  <si>
    <t>202311BBSR</t>
  </si>
  <si>
    <t>Gayathri Mohanti</t>
  </si>
  <si>
    <t>Purushothama B V</t>
  </si>
  <si>
    <t>purushothama.bv@gmail.com</t>
  </si>
  <si>
    <t>Sheetal Acharya</t>
  </si>
  <si>
    <t>sheetalacharya19@gmail.com</t>
  </si>
  <si>
    <t>Navneet Kumar</t>
  </si>
  <si>
    <t>Gaurav Kumar</t>
  </si>
  <si>
    <t xml:space="preserve">auravkumar5555@gmail.com </t>
  </si>
  <si>
    <t xml:space="preserve">Dibyajyoti Biswal </t>
  </si>
  <si>
    <t>dibyajyoti98@gmail.com</t>
  </si>
  <si>
    <t>kumarnavneetra@gmail.com</t>
  </si>
  <si>
    <t>Swabhiman Palai</t>
  </si>
  <si>
    <t>76838 64726</t>
  </si>
  <si>
    <t>swabhimanpalai1@gmail.com</t>
  </si>
  <si>
    <t>swagatika.panigrahi21@gmail.com</t>
  </si>
  <si>
    <t xml:space="preserve"> Ramaraghab.Panda@gmail.com</t>
  </si>
  <si>
    <t>Rama</t>
  </si>
  <si>
    <t>Aneesh</t>
  </si>
  <si>
    <t>Pooja Varma</t>
  </si>
  <si>
    <t>Rajasekhar Rayavaram</t>
  </si>
  <si>
    <t>Shrinivas Vasudev Desai</t>
  </si>
  <si>
    <t xml:space="preserve"> Sourav</t>
  </si>
  <si>
    <t>souravnayak507@gmail.com</t>
  </si>
  <si>
    <t xml:space="preserve">Rohitkumar Doma Girhepunje </t>
  </si>
  <si>
    <t>rohitg71998@gmail.com</t>
  </si>
  <si>
    <t>Sagar Prasad sahoo</t>
  </si>
  <si>
    <t>97769 07372</t>
  </si>
  <si>
    <t>sagar13.bam@gmail.com</t>
  </si>
  <si>
    <t>Aravind Ravi</t>
  </si>
  <si>
    <t>Akash R</t>
  </si>
  <si>
    <t xml:space="preserve"> akashrajagopal.7@gmail.com</t>
  </si>
  <si>
    <t>Dv202401</t>
  </si>
  <si>
    <t>SRIRAM SINGH RATTAN</t>
  </si>
  <si>
    <t>sriram.singh12@gmail.com</t>
  </si>
  <si>
    <t>sheetal@gmail.com</t>
  </si>
  <si>
    <t>Manonjaya Mahapatra</t>
  </si>
  <si>
    <t>yomanonjaya@gmail.com</t>
  </si>
  <si>
    <t>91822 10967</t>
  </si>
  <si>
    <t>Manyappa Srinivas</t>
  </si>
  <si>
    <t>manyappasrinivas@gmail.com</t>
  </si>
  <si>
    <t>Selva kumar</t>
  </si>
  <si>
    <t>selvaselva100100@gmail.com</t>
  </si>
  <si>
    <t>sonali rana</t>
  </si>
  <si>
    <t>sonalirana044@gmail.com</t>
  </si>
  <si>
    <t xml:space="preserve">Amrutraj chakra </t>
  </si>
  <si>
    <t xml:space="preserve"> amrutraj96@gmail.com</t>
  </si>
  <si>
    <t>JULLY SHUKLA</t>
  </si>
  <si>
    <t>jullyshukla19@gmail.com</t>
  </si>
  <si>
    <t>Mr. V. Sai Manoj</t>
  </si>
  <si>
    <t>mjv8887@gmail.com</t>
  </si>
  <si>
    <t>95733 71818</t>
  </si>
  <si>
    <t>Pritam Kumar Bhoi</t>
  </si>
  <si>
    <t>pritamk.bhoi598@gmail.com</t>
  </si>
  <si>
    <t>sanidhya.saranya@gmail.com</t>
  </si>
  <si>
    <t>Chandrashekhar A</t>
  </si>
  <si>
    <t xml:space="preserve"> chanduappu1433@gmail.com</t>
  </si>
  <si>
    <t>diwakarddr444@gmail.com</t>
  </si>
  <si>
    <t>Saurav Kumar</t>
  </si>
  <si>
    <t xml:space="preserve">rohit </t>
  </si>
  <si>
    <t>priyadarshinisiba14@gmail.com</t>
  </si>
  <si>
    <t>Bidyabhusan Pattanaik</t>
  </si>
  <si>
    <t>bidyabhusanpattanaik07@gmail.com</t>
  </si>
  <si>
    <t xml:space="preserve">Prashant Kumar Soni  </t>
  </si>
  <si>
    <t>Shibashis Panigrahi</t>
  </si>
  <si>
    <t>202401BBSR</t>
  </si>
  <si>
    <t>Piyush Ranjan Saha</t>
  </si>
  <si>
    <t>piyushsonusaha@gmail.com</t>
  </si>
  <si>
    <t>Gayatri Mohanty</t>
  </si>
  <si>
    <t xml:space="preserve">Alisha mohapatra </t>
  </si>
  <si>
    <t>Dv 202401</t>
  </si>
  <si>
    <t>lnmohapatra65@gmail.com</t>
  </si>
  <si>
    <t>sachi@gmail.com</t>
  </si>
  <si>
    <t>architasani198@gmail.com</t>
  </si>
  <si>
    <t>Archita Harichandan</t>
  </si>
  <si>
    <t>Satwik</t>
  </si>
  <si>
    <t>Nikita Mishal Chavda</t>
  </si>
  <si>
    <t>nikitarathod.kyn@gmail.com</t>
  </si>
  <si>
    <t>Sanjaya Kumar Panda</t>
  </si>
  <si>
    <t>er.sanjaya93@gmail.com</t>
  </si>
  <si>
    <t>Mr. Sambit Pradhan</t>
  </si>
  <si>
    <t>sambitpradhan321@gmail.com</t>
  </si>
  <si>
    <t>Atharva Abhyankar</t>
  </si>
  <si>
    <t>drabhyankar20@gmail.com</t>
  </si>
  <si>
    <t>Ahuti Panda</t>
  </si>
  <si>
    <t>ahutipanda7@gmail.com</t>
  </si>
  <si>
    <t xml:space="preserve">Satwik Kumar Nayak </t>
  </si>
  <si>
    <t>sk.nayak1407@gmail.com</t>
  </si>
  <si>
    <t>Sambit Sri chandan Sarang</t>
  </si>
  <si>
    <t xml:space="preserve">sambit173@gmail.com </t>
  </si>
  <si>
    <t>Sunil mohanty</t>
  </si>
  <si>
    <t>ashokmohanty7494@gmail.com</t>
  </si>
  <si>
    <t>Sourav Kumar Nayak</t>
  </si>
  <si>
    <t>arpit.agarwal.855@gmail.com</t>
  </si>
  <si>
    <t>Ankit kumar</t>
  </si>
  <si>
    <t>meankit147@gmail.com</t>
  </si>
  <si>
    <t>Twinkle SINGH</t>
  </si>
  <si>
    <t>twinklesingh0101@gmail.com</t>
  </si>
  <si>
    <t xml:space="preserve">Arpita Tandi </t>
  </si>
  <si>
    <t>arpitatandi7@gmail.com</t>
  </si>
  <si>
    <t>Tanay Soni</t>
  </si>
  <si>
    <t xml:space="preserve"> tanaysoni1998@gmail.com</t>
  </si>
  <si>
    <t>202312BBSR</t>
  </si>
  <si>
    <t>Sujit Subhrajit</t>
  </si>
  <si>
    <t>sujitsubhrajit9@gmail.com</t>
  </si>
  <si>
    <t>ANSHUMAN BAL</t>
  </si>
  <si>
    <t>Vishwanatha Gowda G</t>
  </si>
  <si>
    <t>Ashok Kumar Nayak</t>
  </si>
  <si>
    <t>ashok.kumarn4642@gmail.com</t>
  </si>
  <si>
    <t>Matru Prasad Panda</t>
  </si>
  <si>
    <t>matruprasadpanda2@gmail.com</t>
  </si>
  <si>
    <t>Anjali Patel</t>
  </si>
  <si>
    <t>anjaliipatel95@gmail.com</t>
  </si>
  <si>
    <t>ankitmshr463@gmail.com</t>
  </si>
  <si>
    <t>mishra.sanjana2828@gmail.com</t>
  </si>
  <si>
    <t>Ronit Das</t>
  </si>
  <si>
    <t>dasronit39@gmail.com</t>
  </si>
  <si>
    <t>DV 202401</t>
  </si>
  <si>
    <t>Vinay kumar</t>
  </si>
  <si>
    <t>vinay240495@gmail.com</t>
  </si>
  <si>
    <t>Subhashree Mishra</t>
  </si>
  <si>
    <t>mishrasubhashree0108@gmail.com</t>
  </si>
  <si>
    <t>Hemendrayadav0224@gmail.com</t>
  </si>
  <si>
    <t>Archana H M</t>
  </si>
  <si>
    <t xml:space="preserve"> archanahmallikarjuna@gmail.com</t>
  </si>
  <si>
    <t>Sriram Singh Rattan</t>
  </si>
  <si>
    <t>sriram.singh@gmail.com</t>
  </si>
  <si>
    <t>niroddamanjodi@yahoo.com</t>
  </si>
  <si>
    <t xml:space="preserve">Sathwik A M </t>
  </si>
  <si>
    <t>sathwikam26@gmail.com</t>
  </si>
  <si>
    <t>Dharshan M</t>
  </si>
  <si>
    <t>dharshangowda28@hotmail.com</t>
  </si>
  <si>
    <t>Sambit Kumar Jena</t>
  </si>
  <si>
    <t xml:space="preserve">Rishav Raj        </t>
  </si>
  <si>
    <t>rishavraj026@gmail.com</t>
  </si>
  <si>
    <t>Ansh Sachdeva</t>
  </si>
  <si>
    <t>sachdeva.ansh12@gmail.com</t>
  </si>
  <si>
    <t xml:space="preserve"> Badri Prasad Sathapathy</t>
  </si>
  <si>
    <t>bpsatapathy47@gmail.com</t>
  </si>
  <si>
    <t>Nikitha</t>
  </si>
  <si>
    <t>nikithamanu4242@gmail.com</t>
  </si>
  <si>
    <t>Id-mkpanigrahi1@gmail.com</t>
  </si>
  <si>
    <t>Sanidhya Saranya</t>
  </si>
  <si>
    <t>pratima.sahoo101@gmail.com</t>
  </si>
  <si>
    <t>amrutraj96@gmail.com</t>
  </si>
  <si>
    <t>Archana HM</t>
  </si>
  <si>
    <t>archanahm@gmail.com</t>
  </si>
  <si>
    <t>Rajashree Das</t>
  </si>
  <si>
    <t>dasrajashree20@gmail.com</t>
  </si>
  <si>
    <t>Bibhu</t>
  </si>
  <si>
    <t>bppani@gmail.com</t>
  </si>
  <si>
    <t>Byasadev Panda</t>
  </si>
  <si>
    <t>byasadevpanda@gmail.com</t>
  </si>
  <si>
    <t>Khyati Singh</t>
  </si>
  <si>
    <t>singh.khyati135@gmail.com</t>
  </si>
  <si>
    <t xml:space="preserve">Manu G Naik </t>
  </si>
  <si>
    <t>bikashkumarbhr@gmail.com</t>
  </si>
  <si>
    <t>bikash Kumar Behera</t>
  </si>
  <si>
    <t xml:space="preserve">TATVAMASI BHUYAN </t>
  </si>
  <si>
    <t>tatvam93@gmail.com</t>
  </si>
  <si>
    <t>Simran Parida</t>
  </si>
  <si>
    <t>78540 80344</t>
  </si>
  <si>
    <t>simranava59@gmail.com</t>
  </si>
  <si>
    <t xml:space="preserve"> Lokesh chandra Das</t>
  </si>
  <si>
    <t>lokesh.das811@gmail.com</t>
  </si>
  <si>
    <t>Tanu Punia</t>
  </si>
  <si>
    <t>puniatanu001@gmail.com</t>
  </si>
  <si>
    <t>Deepak Kumar Nanda</t>
  </si>
  <si>
    <t>Selvakumar</t>
  </si>
  <si>
    <t>Selva.kumar2@kydryl.com</t>
  </si>
  <si>
    <t xml:space="preserve">SANGRAM BHUYAN </t>
  </si>
  <si>
    <t>bhuyansangram22@gmail.com</t>
  </si>
  <si>
    <t>Annam Seshu Rama Krishna Kanth</t>
  </si>
  <si>
    <t>krishnrama1992@gmail.com</t>
  </si>
  <si>
    <t>He made a payment of 100,000 INR in cash, deposited 85,000 INR into the DV Data ICICI Bank account, and allocated the remaining 15,000 INR to Mr. Anil for GST-related expenses.</t>
  </si>
  <si>
    <t>Bishnupriya Pani</t>
  </si>
  <si>
    <t>bishnupriyapani328@gmail.com</t>
  </si>
  <si>
    <t xml:space="preserve">Chinmay </t>
  </si>
  <si>
    <t>chinmayajena199@gmail.com</t>
  </si>
  <si>
    <t xml:space="preserve">Malini Patel </t>
  </si>
  <si>
    <t xml:space="preserve"> malinipatel221998 @gmail.com</t>
  </si>
  <si>
    <t>Siyaa Agarwal</t>
  </si>
  <si>
    <t>Siyaa2003@gmail.com</t>
  </si>
  <si>
    <t>Wasim Akram Alli</t>
  </si>
  <si>
    <t>wasimakramalli021@gmail.com</t>
  </si>
  <si>
    <t>Prajwal Kiran H K</t>
  </si>
  <si>
    <t xml:space="preserve"> Prabhat kumar </t>
  </si>
  <si>
    <t>prabhatkumarjha7@gmail.com</t>
  </si>
  <si>
    <t xml:space="preserve">MISAL RAY </t>
  </si>
  <si>
    <t>misalray@gmail.com</t>
  </si>
  <si>
    <t>PRAJNASMITA</t>
  </si>
  <si>
    <t>Aneesh Kumar</t>
  </si>
  <si>
    <t>Aneeshkumar2611@gmail.com</t>
  </si>
  <si>
    <t>DV 202402</t>
  </si>
  <si>
    <t>Chinmaya Jena</t>
  </si>
  <si>
    <t>Dipankar Dash</t>
  </si>
  <si>
    <t>dipankardash14@gmail.com</t>
  </si>
  <si>
    <t>Anwesh Kaushika</t>
  </si>
  <si>
    <t>anweshkaushika19@gmail.com</t>
  </si>
  <si>
    <t>sailesh prusty</t>
  </si>
  <si>
    <t>saileshprusty229@gmail.com</t>
  </si>
  <si>
    <t>Twinkle Singh</t>
  </si>
  <si>
    <t>Sai Manoj</t>
  </si>
  <si>
    <t xml:space="preserve">sailesh </t>
  </si>
  <si>
    <t>Vedanti Namdeo Vairagade</t>
  </si>
  <si>
    <t>vedantivairagade10@gmail.com</t>
  </si>
  <si>
    <t xml:space="preserve"> Subhrakant Dash</t>
  </si>
  <si>
    <t>dash.subhrakant@gmail.com</t>
  </si>
  <si>
    <t>Dharmendra Kumar Sahoo</t>
  </si>
  <si>
    <t>contact.query.dks@gmail.com</t>
  </si>
  <si>
    <t>sambit260220@gmail.com</t>
  </si>
  <si>
    <t>satwikjazz@gmail.com</t>
  </si>
  <si>
    <t>imbkp0@gmail.com</t>
  </si>
  <si>
    <t>Budhes Kumar Prusty</t>
  </si>
  <si>
    <t>SATYA RANJAN SWAIN</t>
  </si>
  <si>
    <t>rsatyaranjanswain@gamil.com</t>
  </si>
  <si>
    <t>GYANA PRAKASH BEHERA</t>
  </si>
  <si>
    <t>GYAN.INBOX@GMAIL.COM</t>
  </si>
  <si>
    <t xml:space="preserve">Rajesh Senapati </t>
  </si>
  <si>
    <t>rajeshsenapati709@gmail.com</t>
  </si>
  <si>
    <t>Seshu Rama Krishna Kanth Annam</t>
  </si>
  <si>
    <t>subhrajit sahu</t>
  </si>
  <si>
    <t>subhrajit.sahu1881@gmail.com</t>
  </si>
  <si>
    <t>Guthula Srinu</t>
  </si>
  <si>
    <t xml:space="preserve"> sriuca143@gmail.com</t>
  </si>
  <si>
    <t>Manu G Naik</t>
  </si>
  <si>
    <t>manugnaik7744@gmail.com</t>
  </si>
  <si>
    <t>ritwik.gantayat@gmail.com</t>
  </si>
  <si>
    <t>Chinmay Shridhar Joshi</t>
  </si>
  <si>
    <t>chinmayjoshi10398@gmail.com</t>
  </si>
  <si>
    <t xml:space="preserve"> Joswin d silva</t>
  </si>
  <si>
    <t>joswindsilva10mario@gmail.com</t>
  </si>
  <si>
    <t>APIDS</t>
  </si>
  <si>
    <t>Rajat Kumar Behera</t>
  </si>
  <si>
    <t>rajatkumarbehera34@gmail.com</t>
  </si>
  <si>
    <t xml:space="preserve">Chandana N </t>
  </si>
  <si>
    <t>chandananagaraju1gamil.com</t>
  </si>
  <si>
    <t>Patelgirigowda H L</t>
  </si>
  <si>
    <t>Smruti Ranjan Swain</t>
  </si>
  <si>
    <t>smrutiranjanswain789@gmail.com</t>
  </si>
  <si>
    <t xml:space="preserve"> Kedarnath Das</t>
  </si>
  <si>
    <t>kedarnathdas924@gmail.com</t>
  </si>
  <si>
    <t>deepakkumarnanda99@gmail.com</t>
  </si>
  <si>
    <t>Issita Priyadarsini</t>
  </si>
  <si>
    <t>issitapriyadarsiniworld2002@gmail.c</t>
  </si>
  <si>
    <t>issitapriyadarsiniworld2002@gmail.com</t>
  </si>
  <si>
    <t>APDA</t>
  </si>
  <si>
    <t>Suganya Shankar</t>
  </si>
  <si>
    <t>Sushree Sonali Harichandan</t>
  </si>
  <si>
    <t>sushsreesonali418@gmail.com</t>
  </si>
  <si>
    <t>Suyash Nayak</t>
  </si>
  <si>
    <t>Nayak.suyash14@gmail.com</t>
  </si>
  <si>
    <t>Tirth Goti</t>
  </si>
  <si>
    <t>tirthgoti228@gmail.com</t>
  </si>
  <si>
    <t>Utsav Ghelani</t>
  </si>
  <si>
    <t>utsavghelani@gmail.com</t>
  </si>
  <si>
    <t xml:space="preserve"> SURAJ</t>
  </si>
  <si>
    <t>nikamsuraj61@gmail.com</t>
  </si>
  <si>
    <t>Arun M Babu</t>
  </si>
  <si>
    <t>arunbb6@gmail.com</t>
  </si>
  <si>
    <t>Jyoti Prakash Sahoo</t>
  </si>
  <si>
    <t>sjyotiprakash07@gmail.com</t>
  </si>
  <si>
    <t>Nidhi Chand</t>
  </si>
  <si>
    <t>nidhichand31706@gmail.com</t>
  </si>
  <si>
    <t>Aditya Jain</t>
  </si>
  <si>
    <t>jainaaditya018@gmail.com</t>
  </si>
  <si>
    <t xml:space="preserve">Parikshith Krishnan </t>
  </si>
  <si>
    <t>parikshith.krishnan78@gmail.com</t>
  </si>
  <si>
    <t>Himansu Bhusan Rath</t>
  </si>
  <si>
    <t>DHARMESH DARSHAN PANDA</t>
  </si>
  <si>
    <t xml:space="preserve">Goti Tirth Rajeshbhai </t>
  </si>
  <si>
    <t>SUGANYA SHANKAR</t>
  </si>
  <si>
    <t>rajbtece@gmail.com</t>
  </si>
  <si>
    <t xml:space="preserve"> Goti Tirth Rajeshbhai </t>
  </si>
  <si>
    <t>ARUN ANGSHU MOHANTY</t>
  </si>
  <si>
    <t>+1 403-918-0211</t>
  </si>
  <si>
    <t>arun.mohanty02@gmail.com</t>
  </si>
  <si>
    <t>Dimple Sharma</t>
  </si>
  <si>
    <t>Vipin Tiwari</t>
  </si>
  <si>
    <t xml:space="preserve"> Satyajit Vasant Patole</t>
  </si>
  <si>
    <t>Dharmesh Darshan Panda</t>
  </si>
  <si>
    <t>ddpanda96@gmail.com</t>
  </si>
  <si>
    <t xml:space="preserve">Binit Nabanit Rout </t>
  </si>
  <si>
    <t>binitrout@gmail.com</t>
  </si>
  <si>
    <t xml:space="preserve"> KUMAR SANJIB RAY</t>
  </si>
  <si>
    <t>kumarsanjibr@gmail.com</t>
  </si>
  <si>
    <t>Suraj Nikam</t>
  </si>
  <si>
    <t>Swagatika Panigrahi</t>
  </si>
  <si>
    <t>Siddhant Mohapatra</t>
  </si>
  <si>
    <t>siddipu@gmail.com</t>
  </si>
  <si>
    <t xml:space="preserve"> Yash Raut</t>
  </si>
  <si>
    <t>rautyash295@gmail.com</t>
  </si>
  <si>
    <t>Anjali Sonawane</t>
  </si>
  <si>
    <t>anjalisonwane526@gmail.com</t>
  </si>
  <si>
    <t>shubhamkumar.dash@gmail.com</t>
  </si>
  <si>
    <t>Bibhu Prasad Pani</t>
  </si>
  <si>
    <t>Pritimalini Nayak</t>
  </si>
  <si>
    <t>pritimalininayak2016@gmail.com</t>
  </si>
  <si>
    <t>Ashwin Dhuriya</t>
  </si>
  <si>
    <t>Srikant Kumar Sahoo</t>
  </si>
  <si>
    <t>srikantakdp@gmail.com</t>
  </si>
  <si>
    <t>Smrutirekha Sahoo</t>
  </si>
  <si>
    <t>smrutirekha1444@gmail.com</t>
  </si>
  <si>
    <t>Ankit Kumar Shukla</t>
  </si>
  <si>
    <t>ankitshuklapali@gmail.com</t>
  </si>
  <si>
    <t xml:space="preserve">Divyanshu  dwivedi </t>
  </si>
  <si>
    <t>77620 41685</t>
  </si>
  <si>
    <t>dibyadri@gmail.com</t>
  </si>
  <si>
    <t>Karthik Mahendra</t>
  </si>
  <si>
    <t>kabasupr1987@gmail.com</t>
  </si>
  <si>
    <t>Binit Nabanit Rout</t>
  </si>
  <si>
    <t xml:space="preserve"> binitrout@gmail.com</t>
  </si>
  <si>
    <t>sdimple2303@gmail.com</t>
  </si>
  <si>
    <t xml:space="preserve"> Aparna Choudhury </t>
  </si>
  <si>
    <t>aparnachoudhury11@gmail.com</t>
  </si>
  <si>
    <t>Saswat panda</t>
  </si>
  <si>
    <t>saswat.panda2009@gmail.com</t>
  </si>
  <si>
    <t xml:space="preserve"> Karthik Mahendra</t>
  </si>
  <si>
    <t>94490 85687</t>
  </si>
  <si>
    <t>Kishori Shridhar Joshi</t>
  </si>
  <si>
    <t>Joshi10398@gmail.com</t>
  </si>
  <si>
    <t xml:space="preserve">Divyanshu dwivedi </t>
  </si>
  <si>
    <t>Avadhut Arun More</t>
  </si>
  <si>
    <t>moreavadhut848@gmail.com</t>
  </si>
  <si>
    <t>Suyash Tabakade</t>
  </si>
  <si>
    <t>suyash.tab619@gmail.com</t>
  </si>
  <si>
    <t>Suryaprakash K</t>
  </si>
  <si>
    <t>surya.prakash.k@outlook.com</t>
  </si>
  <si>
    <t>sauravkumar.1196@gmail.com</t>
  </si>
  <si>
    <t xml:space="preserve"> Mahendra Tandel  </t>
  </si>
  <si>
    <t>mahendratandel1103@gmail.com</t>
  </si>
  <si>
    <t xml:space="preserve"> Yash Bhardwaj </t>
  </si>
  <si>
    <t>yashasvikbhardwaj@gmail.com</t>
  </si>
  <si>
    <t xml:space="preserve"> Suryaprakash K</t>
  </si>
  <si>
    <t>Divyank Purohit</t>
  </si>
  <si>
    <t>purohitdivyank8@gmail.com</t>
  </si>
  <si>
    <t xml:space="preserve"> Kanhu patel</t>
  </si>
  <si>
    <t>kanhupatel4@gmail.com</t>
  </si>
  <si>
    <t xml:space="preserve">Rithanya </t>
  </si>
  <si>
    <t>rithanyaroyal@gmail.com</t>
  </si>
  <si>
    <t xml:space="preserve">Somya Gurjar </t>
  </si>
  <si>
    <t>somyagurjar0198@gmail.com</t>
  </si>
  <si>
    <t xml:space="preserve"> Amrit Ray</t>
  </si>
  <si>
    <t>amritray1919@gmail.com</t>
  </si>
  <si>
    <t xml:space="preserve"> Harshal Snehaldeep Samant</t>
  </si>
  <si>
    <t xml:space="preserve">harshalsamant2402@gmail.com  </t>
  </si>
  <si>
    <t>subham</t>
  </si>
  <si>
    <t>Vignesh E</t>
  </si>
  <si>
    <t>vigneser@yahoo.com</t>
  </si>
  <si>
    <t>Sayantan Karmakar</t>
  </si>
  <si>
    <t>sayantankarmakrbits@gmail.com</t>
  </si>
  <si>
    <t>Smrutirekha Rana</t>
  </si>
  <si>
    <t>senapatijayanti81@gmail.com</t>
  </si>
  <si>
    <t>Prasantika</t>
  </si>
  <si>
    <t>Harsha</t>
  </si>
  <si>
    <t>Shenaz</t>
  </si>
  <si>
    <t>Harha</t>
  </si>
  <si>
    <t>Vidhi</t>
  </si>
  <si>
    <t>vidhitawani15@gmail.com</t>
  </si>
  <si>
    <t>Jnyanadipta Mohapatra</t>
  </si>
  <si>
    <t>jnyanadiptamohapatra.mit@gmail.com</t>
  </si>
  <si>
    <t>Abhijeet Sahoo</t>
  </si>
  <si>
    <t>sahooabhijeet181@gmail.com</t>
  </si>
  <si>
    <t xml:space="preserve">Biswajit Rout </t>
  </si>
  <si>
    <t>70082 33537</t>
  </si>
  <si>
    <t>biswajitrpz@gmail.com</t>
  </si>
  <si>
    <t>Sonali Mohapatra</t>
  </si>
  <si>
    <t>Sonali.m343@gmail.com</t>
  </si>
  <si>
    <t>Lingaraj Meher</t>
  </si>
  <si>
    <t>meherlingaraj80@gmail.com</t>
  </si>
  <si>
    <t>aman.prakash@gmail.com</t>
  </si>
  <si>
    <t>mjv887@gmail.com</t>
  </si>
  <si>
    <t xml:space="preserve"> 77620 41685</t>
  </si>
  <si>
    <t>Divyanshu</t>
  </si>
  <si>
    <t>debasis</t>
  </si>
  <si>
    <t xml:space="preserve">Aman Kumar Acharya </t>
  </si>
  <si>
    <t>:9777719400</t>
  </si>
  <si>
    <t>amankumaracharya07@gmail.com</t>
  </si>
  <si>
    <t>Biswajit Rout</t>
  </si>
  <si>
    <t>Rupesh Pradhan</t>
  </si>
  <si>
    <t>pradhan.rupesh74@gmail.com</t>
  </si>
  <si>
    <t xml:space="preserve">Preeti Gupta </t>
  </si>
  <si>
    <t>preetimthgupta@gmail.com</t>
  </si>
  <si>
    <t xml:space="preserve"> Khusi </t>
  </si>
  <si>
    <t>khusisahoo27@gmail.com</t>
  </si>
  <si>
    <t>Rashmita</t>
  </si>
  <si>
    <t>rubydelly927@gmail.com</t>
  </si>
  <si>
    <t>Rajat Bisoe</t>
  </si>
  <si>
    <t>rbisoe@gmail.com</t>
  </si>
  <si>
    <t>Athul</t>
  </si>
  <si>
    <t>Sourav Choudhury</t>
  </si>
  <si>
    <t>souravchoudhury121@gmail.com</t>
  </si>
  <si>
    <t>Saswat Panda</t>
  </si>
  <si>
    <t>Arjun PN</t>
  </si>
  <si>
    <t>pnarjun298@gmail.com</t>
  </si>
  <si>
    <t>tech.shubham12@gmail.com</t>
  </si>
  <si>
    <t xml:space="preserve">Khushbu Godani </t>
  </si>
  <si>
    <t>khushbugodani@gmail.com</t>
  </si>
  <si>
    <t>navinkithu@gmail.com</t>
  </si>
  <si>
    <t>Suhubham Kumar Dash</t>
  </si>
  <si>
    <t>Siddhant Sai Deo</t>
  </si>
  <si>
    <t>97381 75275</t>
  </si>
  <si>
    <t>Zen A1</t>
  </si>
  <si>
    <t>Mahesh Dowlapall</t>
  </si>
  <si>
    <t>Aditya narayan khatua</t>
  </si>
  <si>
    <t>adityanarayankhatua4@gmail.com</t>
  </si>
  <si>
    <t>Sruthi Patnam</t>
  </si>
  <si>
    <t>Sruthi.patnam@gmail.com</t>
  </si>
  <si>
    <t>satya ranjan Swain</t>
  </si>
  <si>
    <t>rsatyaranjanswain@gmail.com</t>
  </si>
  <si>
    <t xml:space="preserve">Monaprava Mohanty </t>
  </si>
  <si>
    <t>monaprava24s@gmail.com</t>
  </si>
  <si>
    <t xml:space="preserve">Sushri  Supravat Swain </t>
  </si>
  <si>
    <t>supravats10@gmail.com</t>
  </si>
  <si>
    <t>Saswat Pati</t>
  </si>
  <si>
    <t>saswatpati2002@gmail.com</t>
  </si>
  <si>
    <t>Khushbu Godani</t>
  </si>
  <si>
    <t>Tirth Pansuriya</t>
  </si>
  <si>
    <t>Nandita Giri</t>
  </si>
  <si>
    <t xml:space="preserve">nanditagiri07@icloud.com  </t>
  </si>
  <si>
    <t>Juliya</t>
  </si>
  <si>
    <t>Abhisek Nayak</t>
  </si>
  <si>
    <t>Nikita</t>
  </si>
  <si>
    <t>abhiseknayak848@gmail.com</t>
  </si>
  <si>
    <t>Bhagya Lakshmi Chandrapat</t>
  </si>
  <si>
    <t>Gen Ai</t>
  </si>
  <si>
    <t>bhagyamchandrapati@gmail.com</t>
  </si>
  <si>
    <t>Alisha Sahoo</t>
  </si>
  <si>
    <t>alisha.iabm@gmail.com</t>
  </si>
  <si>
    <t xml:space="preserve">Zeel </t>
  </si>
  <si>
    <t xml:space="preserve">Chinmaya Mohapatra </t>
  </si>
  <si>
    <t>cmohapatra228@gmail.com</t>
  </si>
  <si>
    <t xml:space="preserve">Pankajlochan Rath </t>
  </si>
  <si>
    <t>pankajrath426@gmail.com</t>
  </si>
  <si>
    <t xml:space="preserve">Anusmita yogamaya Nayak </t>
  </si>
  <si>
    <t>anusmitan49@gmail.com</t>
  </si>
  <si>
    <t>chandra sekhar sahu</t>
  </si>
  <si>
    <t>sahuchandra909@gmail.com</t>
  </si>
  <si>
    <t>Diksha Jain</t>
  </si>
  <si>
    <t>diksha181094@gmail.com</t>
  </si>
  <si>
    <t>87559 69269</t>
  </si>
  <si>
    <t>kartik mahendra</t>
  </si>
  <si>
    <t>Mr.Jithendra</t>
  </si>
  <si>
    <t>ithendra3233@gmail.Com</t>
  </si>
  <si>
    <t xml:space="preserve">Aditya Chole </t>
  </si>
  <si>
    <t>aditya.chole89@gmail.com</t>
  </si>
  <si>
    <t>Sambit Pradhan</t>
  </si>
  <si>
    <t>mohsin.md100@gmail.com</t>
  </si>
  <si>
    <t>Adyasha Patel</t>
  </si>
  <si>
    <t>pateladyasha2019@gmail.com</t>
  </si>
  <si>
    <t xml:space="preserve">Chinmaya kumar mohapatra </t>
  </si>
  <si>
    <t>ANUDEEP REDDY SURA</t>
  </si>
  <si>
    <t>suraanudeepreddy6@gmail.com</t>
  </si>
  <si>
    <t>Sai Prasad Debata</t>
  </si>
  <si>
    <t>prasaddebata@gmail.com</t>
  </si>
  <si>
    <t xml:space="preserve">Mr. Sandeep Kumar Mohanty </t>
  </si>
  <si>
    <t>89172 77756</t>
  </si>
  <si>
    <t>sandeepmohanty674@gmail.com</t>
  </si>
  <si>
    <t>Anushmita Nayak</t>
  </si>
  <si>
    <t>Sushri supravat swain</t>
  </si>
  <si>
    <t>apda</t>
  </si>
  <si>
    <t>Debasmita Pradhan</t>
  </si>
  <si>
    <t>debasmitapradhan14@gmail.com</t>
  </si>
  <si>
    <t>Ankita</t>
  </si>
  <si>
    <t>Chandrasekhar sahu</t>
  </si>
  <si>
    <t>Martin Kumar Khora</t>
  </si>
  <si>
    <t>khora.martin9@gmail.com</t>
  </si>
  <si>
    <t>Sidharth Mahapatra</t>
  </si>
  <si>
    <t>mahapatrasidharth999@gmail.com</t>
  </si>
  <si>
    <t>SUMIT NARBARIA</t>
  </si>
  <si>
    <t>sumit.civil2017@gmail.com</t>
  </si>
  <si>
    <t>sambit pradhan</t>
  </si>
  <si>
    <t>samx802.sp@gmail.com</t>
  </si>
  <si>
    <t xml:space="preserve"> Jyotsnamayee Ray</t>
  </si>
  <si>
    <t>jyotsnaray092@gmail.com</t>
  </si>
  <si>
    <t>Jayesh Bankhede</t>
  </si>
  <si>
    <t>Tanmay Trivedi</t>
  </si>
  <si>
    <t>jayeshbankhede@gmail.com</t>
  </si>
  <si>
    <t>tanmaytrivedi5@gmail.com</t>
  </si>
  <si>
    <t>ROHIT GUPTA</t>
  </si>
  <si>
    <t>Rohitgupta9487@gmail.com</t>
  </si>
  <si>
    <t>Anudeep Reddy</t>
  </si>
  <si>
    <t>Pinaki kar</t>
  </si>
  <si>
    <t>pinakikar619.pk@gmail.com</t>
  </si>
  <si>
    <t xml:space="preserve">Sandeep Mohanty </t>
  </si>
  <si>
    <t xml:space="preserve"> Mr.Jithendra</t>
  </si>
  <si>
    <t>Jithendra3233@gmail.Com</t>
  </si>
  <si>
    <t>Deeksha Yadav</t>
  </si>
  <si>
    <t>mdeekshayadav@gmail.com</t>
  </si>
  <si>
    <t>Minerva K</t>
  </si>
  <si>
    <t>minervamini17@gmail.com</t>
  </si>
  <si>
    <t xml:space="preserve">Devshee Solanki </t>
  </si>
  <si>
    <t>devsheesolanki@gmail.com</t>
  </si>
  <si>
    <t>Gopinath Shetty</t>
  </si>
  <si>
    <t>gopinathpc2293@gmail.com</t>
  </si>
  <si>
    <t>Chandrashekhar</t>
  </si>
  <si>
    <t>04chandrashekar@gmail.com</t>
  </si>
  <si>
    <t>Siddharth Aryabhusan Prusty</t>
  </si>
  <si>
    <t>siddharthprusty.biotech@gmail.com</t>
  </si>
  <si>
    <t>CHINMAYA RUDRAPRATAP SAHOO</t>
  </si>
  <si>
    <t xml:space="preserve">chinmayasahoo612@gmail.com </t>
  </si>
  <si>
    <t>Shubham Rao</t>
  </si>
  <si>
    <t>starkknight110@gmail.com</t>
  </si>
  <si>
    <t>SIDDHARTH PARHI</t>
  </si>
  <si>
    <t>siddharthparhi009@gmail.com</t>
  </si>
  <si>
    <t>Pinaki Kar</t>
  </si>
  <si>
    <t>DEBIPRIYA MAJHI</t>
  </si>
  <si>
    <t>debipriyamajhi15@gmail.com</t>
  </si>
  <si>
    <t>Arpita Rath</t>
  </si>
  <si>
    <t>arpitarath38@gmail.com</t>
  </si>
  <si>
    <t>91485 78752</t>
  </si>
  <si>
    <t>Pravat Jena</t>
  </si>
  <si>
    <t>Mainak Halder</t>
  </si>
  <si>
    <t>mainakhalder92@gmail.com</t>
  </si>
  <si>
    <t xml:space="preserve">Mohammed Mohsin </t>
  </si>
  <si>
    <t xml:space="preserve">Bisworanjan Bhoi </t>
  </si>
  <si>
    <t>Biswaranjanad@gmail.com</t>
  </si>
  <si>
    <t>Bibhu Dutt Samal</t>
  </si>
  <si>
    <t>bibhus909@gmail.com</t>
  </si>
  <si>
    <t xml:space="preserve">Priyanshu Brijpuriya </t>
  </si>
  <si>
    <t>priyanshubrijpuriya98@gmail.com</t>
  </si>
  <si>
    <t>Rishiraj Jena</t>
  </si>
  <si>
    <t>rishirajjena288@gmail.com</t>
  </si>
  <si>
    <t>Sonit Kumar Jena</t>
  </si>
  <si>
    <t>sonitjena@gmail.com</t>
  </si>
  <si>
    <t>Subhashree mohanty</t>
  </si>
  <si>
    <t>Mohantys.shree@gmail.com</t>
  </si>
  <si>
    <t>Soumya</t>
  </si>
  <si>
    <t>N Rakesh kumar</t>
  </si>
  <si>
    <t>nrkumar454@gmail.com</t>
  </si>
  <si>
    <t>Aditya Swain</t>
  </si>
  <si>
    <t xml:space="preserve"> adityaswain845@gmail.com</t>
  </si>
  <si>
    <t>Avinash Kumar Pandey</t>
  </si>
  <si>
    <t>avmcagovicsi@gmail.com</t>
  </si>
  <si>
    <t>Suman kalyan pradhan</t>
  </si>
  <si>
    <t>Pradhansuman647@gmail.com</t>
  </si>
  <si>
    <t>ashutosh mohapatra</t>
  </si>
  <si>
    <t xml:space="preserve">Sambit Kumar Swain </t>
  </si>
  <si>
    <t>sambitkuswain08@gmail.com</t>
  </si>
  <si>
    <t xml:space="preserve">Darpasambaran Mishra </t>
  </si>
  <si>
    <t>darpasambaranmishra@gmail.com</t>
  </si>
  <si>
    <t>Barsha nayak</t>
  </si>
  <si>
    <t>barshanayak7873@gmail.com</t>
  </si>
  <si>
    <t>Biswajit Behera</t>
  </si>
  <si>
    <t>biswajeetbehera39@gmail.com</t>
  </si>
  <si>
    <t>Vidya Gadey</t>
  </si>
  <si>
    <t>Vidya.s1199@gmail.com</t>
  </si>
  <si>
    <t>Monalisha Rout</t>
  </si>
  <si>
    <t>monalisharout487@gmail.com</t>
  </si>
  <si>
    <t>purna chandra sahoo</t>
  </si>
  <si>
    <t>purnachandra335@gmail.com</t>
  </si>
  <si>
    <t>Sourabh</t>
  </si>
  <si>
    <t>sourabhtiwari99775@gmail.com</t>
  </si>
  <si>
    <t>Sumit</t>
  </si>
  <si>
    <t>Rojalin Sahoo</t>
  </si>
  <si>
    <t>rojalinsahoo2100@gmail.com</t>
  </si>
  <si>
    <t>Pooja Garg</t>
  </si>
  <si>
    <t>poojagarg2@gmail.com</t>
  </si>
  <si>
    <t>Himanshu Tiwari</t>
  </si>
  <si>
    <t>Rudranarayan samal</t>
  </si>
  <si>
    <t>rudranarayanasamal0011@gmail.com</t>
  </si>
  <si>
    <t xml:space="preserve">Navin Kithu NK </t>
  </si>
  <si>
    <t>Amit sharma</t>
  </si>
  <si>
    <t>amitsharma07101994@gmail.com</t>
  </si>
  <si>
    <t>Shubham Kumar Dash</t>
  </si>
  <si>
    <t>Subathra.B</t>
  </si>
  <si>
    <t>rakshanbs2518@gmail.com</t>
  </si>
  <si>
    <t>Subhashree subhasmita prusty</t>
  </si>
  <si>
    <t>Abhilipsa Behera</t>
  </si>
  <si>
    <t>ssprusty03@gmail.com</t>
  </si>
  <si>
    <t>abhilipssa@gmail.com</t>
  </si>
  <si>
    <t>Priyabrata Sahu</t>
  </si>
  <si>
    <t>pbsahu277@gmail.com</t>
  </si>
  <si>
    <t>Pratik Kumar</t>
  </si>
  <si>
    <t>pratik.ranchi@gmail.com</t>
  </si>
  <si>
    <t xml:space="preserve">Sanket Mohanty </t>
  </si>
  <si>
    <t>sanketmohanty2326@gmail.com</t>
  </si>
  <si>
    <t>Tushar Kanta Biswal</t>
  </si>
  <si>
    <t>Ashutosh Mohapatra</t>
  </si>
  <si>
    <t>ANKIT HOTA</t>
  </si>
  <si>
    <t>biswaltusharkanta663@gmail.com</t>
  </si>
  <si>
    <t>ashuoff03@gmail.com</t>
  </si>
  <si>
    <t>ankithota.cse@gmail.com</t>
  </si>
  <si>
    <t>Aditi Rao</t>
  </si>
  <si>
    <t>aditirao905@gmail.com</t>
  </si>
  <si>
    <t>Harshita Rawat</t>
  </si>
  <si>
    <t>rawatharshita2009@gmail.com</t>
  </si>
  <si>
    <t>Samapika Gantayat</t>
  </si>
  <si>
    <t>PURNA CHANDRA SAHOO</t>
  </si>
  <si>
    <t>purnach335@gmail.com</t>
  </si>
  <si>
    <t>Rudrayoni Mitra</t>
  </si>
  <si>
    <t>mitrarudrayoni@gmail.com</t>
  </si>
  <si>
    <t>MANVENDRA SINGH CHOUHAN</t>
  </si>
  <si>
    <t>manvendrasc12@gmail.com</t>
  </si>
  <si>
    <t>amitesh patra</t>
  </si>
  <si>
    <t>patraamitesh12@gmail.com</t>
  </si>
  <si>
    <t xml:space="preserve">Sibarpita Tripathy </t>
  </si>
  <si>
    <t xml:space="preserve">Harshita Rawat </t>
  </si>
  <si>
    <t>RASHMI DAS</t>
  </si>
  <si>
    <t>rashmidas780@gmail.com</t>
  </si>
  <si>
    <t>Pritam kumar dey</t>
  </si>
  <si>
    <t>pritamdeyhonor@gmail.com</t>
  </si>
  <si>
    <t>Subham Mohapatra</t>
  </si>
  <si>
    <t>subhammohapatra4385@gmail.com</t>
  </si>
  <si>
    <t>prajwalaradhya94@gmail.com</t>
  </si>
  <si>
    <t xml:space="preserve">Pritish Priyanshu Behera </t>
  </si>
  <si>
    <t>pritishpriyanshubehera@gmail.com</t>
  </si>
  <si>
    <t>Anwisha Surachita</t>
  </si>
  <si>
    <t>anwishasurachita797@gmail.com</t>
  </si>
  <si>
    <t>DYITIKRUSHNA BHOI</t>
  </si>
  <si>
    <t>dyitikrushnabhoi7@gmail.com</t>
  </si>
  <si>
    <t>Jasolin Jasmin</t>
  </si>
  <si>
    <t>jasminjasolin01@gmail.com</t>
  </si>
  <si>
    <t>Appikonda Jaya Santosh Kumar</t>
  </si>
  <si>
    <t>jayskumar42@gmail.com</t>
  </si>
  <si>
    <t>Banita Sahu</t>
  </si>
  <si>
    <t>abitbanita@gmail.com</t>
  </si>
  <si>
    <t>Sagar Samal</t>
  </si>
  <si>
    <t>sagarsamal151@gmail.com</t>
  </si>
  <si>
    <t>K Anirudha Senapaty</t>
  </si>
  <si>
    <t>anirudhasonu256287@gmail.com</t>
  </si>
  <si>
    <t>Subhashree Subhasmita Prusty</t>
  </si>
  <si>
    <t>Debasnata Sahoo</t>
  </si>
  <si>
    <t>debasnata14@gmail.com</t>
  </si>
  <si>
    <t xml:space="preserve">Harshita Behera </t>
  </si>
  <si>
    <t>harshitabehera3@gmail.com</t>
  </si>
  <si>
    <t>sibarpita.123@gmail.com</t>
  </si>
  <si>
    <t>aditya patsariya</t>
  </si>
  <si>
    <t>adityapatsariya0299@gmail.com</t>
  </si>
  <si>
    <t>Ashish Naik</t>
  </si>
  <si>
    <t>ashishnaik4444@gmail.com</t>
  </si>
  <si>
    <t>Sudeep Garnaik</t>
  </si>
  <si>
    <t>sudeepgarnaik2003@gmail.com</t>
  </si>
  <si>
    <t xml:space="preserve">Pratikshya Das </t>
  </si>
  <si>
    <t>pratikshyadas084@gmail.com</t>
  </si>
  <si>
    <t>Prajwal Aradhya</t>
  </si>
  <si>
    <t xml:space="preserve">Farzana Tazeen </t>
  </si>
  <si>
    <t>tazeenfarzana07@gmail.com</t>
  </si>
  <si>
    <t>Ashis kumar sahu</t>
  </si>
  <si>
    <t>ashis1996sahu@gmail.com</t>
  </si>
  <si>
    <t>Subham  Kumar Pradhan</t>
  </si>
  <si>
    <t xml:space="preserve">Heena K Patel </t>
  </si>
  <si>
    <t xml:space="preserve">S ESWAR PAVAN KUMAR </t>
  </si>
  <si>
    <t>s.eswarpavankumar@gmail.com</t>
  </si>
  <si>
    <t>Rajendran</t>
  </si>
  <si>
    <t xml:space="preserve">Sarvesh Singh </t>
  </si>
  <si>
    <t>sarvesh17.singh@gmail.com</t>
  </si>
  <si>
    <t>Pragya Choudhary</t>
  </si>
  <si>
    <t>pragya90chaudhary@gmail.com</t>
  </si>
  <si>
    <t>Shubham kumar</t>
  </si>
  <si>
    <t>shubhamkhandelwal2003@gmail.com</t>
  </si>
  <si>
    <t>Anand Kumar Swain</t>
  </si>
  <si>
    <t>anandchills143@gmail.com</t>
  </si>
  <si>
    <t>Rajesh khan</t>
  </si>
  <si>
    <t>khanrajesh7128@gmail.com</t>
  </si>
  <si>
    <t xml:space="preserve">Sasmita Sahoo </t>
  </si>
  <si>
    <t>sasmita042022@gmail.com</t>
  </si>
  <si>
    <t>Chinmay Routray</t>
  </si>
  <si>
    <t>chinmayroutray89@gmail.com</t>
  </si>
  <si>
    <t>Partha Sarathi Behuria</t>
  </si>
  <si>
    <t>partha.gudu.behuria@gmail.com</t>
  </si>
  <si>
    <t>Jeevan Baliarsingh</t>
  </si>
  <si>
    <t>alokprasadbs@gmail.com</t>
  </si>
  <si>
    <t>Rajendran Chinna gounder Karupaswamy</t>
  </si>
  <si>
    <t>Tamanna Jena</t>
  </si>
  <si>
    <t>ckrajendran6@gmail.com</t>
  </si>
  <si>
    <t>jena07tamanna@gmail.com</t>
  </si>
  <si>
    <t>ANSHUMAN MOHANTY</t>
  </si>
  <si>
    <t>Ankita Mohanty</t>
  </si>
  <si>
    <t>Suvadeep Mukherjee</t>
  </si>
  <si>
    <t>mohantyanshuman86@gmail.com</t>
  </si>
  <si>
    <t>bishnup514@gmail.com</t>
  </si>
  <si>
    <t>suvadeepmukherjee5@gmail.com</t>
  </si>
  <si>
    <t>Kanan</t>
  </si>
  <si>
    <t>mohanty.kanan0@gmail.com</t>
  </si>
  <si>
    <t>Biswajit pradhan</t>
  </si>
  <si>
    <t>ASHISH SHANTARAM NAIK</t>
  </si>
  <si>
    <t>Pratish kumar</t>
  </si>
  <si>
    <t>kumardipupratish@gmail.com</t>
  </si>
  <si>
    <t>Jhankar Anupam Parida</t>
  </si>
  <si>
    <t>jhankar.anupam@gmail.com</t>
  </si>
  <si>
    <t>Rohit kumar</t>
  </si>
  <si>
    <t>rk26official@gmail.com</t>
  </si>
  <si>
    <t>Dipti Ranjan Sethi</t>
  </si>
  <si>
    <t>Gyana Darshan Panda</t>
  </si>
  <si>
    <t>Kedarnath das</t>
  </si>
  <si>
    <t>diptiranjan2789@gmail.com</t>
  </si>
  <si>
    <t>gyanadarshan18@gmail.com</t>
  </si>
  <si>
    <t>dassahil804@gmail.com</t>
  </si>
  <si>
    <t xml:space="preserve">Vismaya </t>
  </si>
  <si>
    <t>vismayasathyan157@gmail.com</t>
  </si>
  <si>
    <t xml:space="preserve">Chinmaya Routray </t>
  </si>
  <si>
    <t>chinmayaroutray89@gmail.com</t>
  </si>
  <si>
    <t>Ashish Kumar Sahu</t>
  </si>
  <si>
    <t xml:space="preserve">Subham Kumar Pradhan </t>
  </si>
  <si>
    <t>subhampradhan596@gmail.com</t>
  </si>
  <si>
    <t>Adithyan.R</t>
  </si>
  <si>
    <t>adithyan2003r@gmail.com</t>
  </si>
  <si>
    <t>Roshan singh</t>
  </si>
  <si>
    <t>Sai Pradad Panditray</t>
  </si>
  <si>
    <t>Praveen Kumar J</t>
  </si>
  <si>
    <t>Jaysinh Narendrasinh Chauhan</t>
  </si>
  <si>
    <t>singhroshan2k@gmail.com</t>
  </si>
  <si>
    <t>sai.prasad714@gmail.com</t>
  </si>
  <si>
    <t>praveen.sreevilasam@hotmail.com</t>
  </si>
  <si>
    <t>jaychauhan9724@gmail.com</t>
  </si>
  <si>
    <t>Akash Giri</t>
  </si>
  <si>
    <t>aditya raj soni</t>
  </si>
  <si>
    <t>akashzx10rr@gmail.com</t>
  </si>
  <si>
    <t>Pratik behera</t>
  </si>
  <si>
    <t>samapikagantayat@gmail.com</t>
  </si>
  <si>
    <t>Biswajit Sahoo</t>
  </si>
  <si>
    <t>bjs79767@gmail.com</t>
  </si>
  <si>
    <t xml:space="preserve">Biswajit Parida </t>
  </si>
  <si>
    <t xml:space="preserve">Divyansh Jaiswal </t>
  </si>
  <si>
    <t>divyanshjaiswal472@gmail.com</t>
  </si>
  <si>
    <t>Divyansh Jaiswal</t>
  </si>
  <si>
    <t>Bukya Hemanth Naik</t>
  </si>
  <si>
    <t>ANURANJANI</t>
  </si>
  <si>
    <t>bukyahemanth458@gmail.com</t>
  </si>
  <si>
    <t>ianuranjanisharma@gmail.com</t>
  </si>
  <si>
    <t>Ishan bedi</t>
  </si>
  <si>
    <t>Saswat Kumar Nayak</t>
  </si>
  <si>
    <t>Sai Sanskar Das</t>
  </si>
  <si>
    <t>ishankumar392@gmail.com</t>
  </si>
  <si>
    <t>saswatnayak3003@gmail.com</t>
  </si>
  <si>
    <t>sanskardas717@gmail.com</t>
  </si>
  <si>
    <t>Ankita mohanty</t>
  </si>
  <si>
    <t>Katapally Suchithra</t>
  </si>
  <si>
    <t>SATYAJIT BISWAL</t>
  </si>
  <si>
    <t>Kamal Keshari Nayak</t>
  </si>
  <si>
    <t>Kruti Ballav Samantaray</t>
  </si>
  <si>
    <t>G Bharat Gourav</t>
  </si>
  <si>
    <t>Prachi pallabi pradhan</t>
  </si>
  <si>
    <t>7008136461/ 9438455976</t>
  </si>
  <si>
    <t>katapallysuchithra@gmail.com</t>
  </si>
  <si>
    <t>satyajitbiswal2424@gmail.com</t>
  </si>
  <si>
    <t>nkamalkeshari@gmail.com</t>
  </si>
  <si>
    <t>krutiballavstark@gmail.com</t>
  </si>
  <si>
    <t>bharat.gourav.056@gmail.com</t>
  </si>
  <si>
    <t>pallabiprachi9861@gmail.com</t>
  </si>
  <si>
    <t xml:space="preserve">BUKYA HEMANTH NAIK </t>
  </si>
  <si>
    <t>APCF</t>
  </si>
  <si>
    <t xml:space="preserve">Sai Pradad Panditray </t>
  </si>
  <si>
    <t xml:space="preserve">G Bharat Gourav </t>
  </si>
  <si>
    <t>AshaBhanu Shaik</t>
  </si>
  <si>
    <t>shaikashabhanu@gmail.comGlobal</t>
  </si>
  <si>
    <t>Misal Ray</t>
  </si>
  <si>
    <t>SATYABRATA NAYAK</t>
  </si>
  <si>
    <t>Subhasish Sahoo</t>
  </si>
  <si>
    <t>Snigdhamayee Behera</t>
  </si>
  <si>
    <t>cmasatyabrata@gmail.com</t>
  </si>
  <si>
    <t>master.subhasish@gmail.com</t>
  </si>
  <si>
    <t>snigdhamayeebehera112233@gmail.com</t>
  </si>
  <si>
    <t>Ojaswi Rathi</t>
  </si>
  <si>
    <t>rathiojaswi@gmail.com</t>
  </si>
  <si>
    <t>Geetanjali Sethi</t>
  </si>
  <si>
    <t>geetanjali128@gmail.com</t>
  </si>
  <si>
    <t>Bibhuti Bhusan Das</t>
  </si>
  <si>
    <t>Ronak Kumar Senapati</t>
  </si>
  <si>
    <t>Kumar Jyoti Ranjan Tripathy</t>
  </si>
  <si>
    <t>Manjeet Sahu</t>
  </si>
  <si>
    <t>Kanishk Nema</t>
  </si>
  <si>
    <t>buntyts890@gmail.com</t>
  </si>
  <si>
    <t>dashshakti121@gmail.com</t>
  </si>
  <si>
    <t>ronaksenapati17032003@gmail.com</t>
  </si>
  <si>
    <t>btripathy271@gmail.com</t>
  </si>
  <si>
    <t>samalankita2002@gmail.com</t>
  </si>
  <si>
    <t>khirodhrocks1@gmail.com</t>
  </si>
  <si>
    <t>manjitsahu982@gmail.com</t>
  </si>
  <si>
    <t>nemakanishk22@gmail.com</t>
  </si>
  <si>
    <t>Shakti Prasad Dash</t>
  </si>
  <si>
    <t>Biswojyoti Das</t>
  </si>
  <si>
    <t>Khirodh Chandra Mohapatra</t>
  </si>
  <si>
    <t>Debashish Sahoo</t>
  </si>
  <si>
    <t>sahoo.debashish@hotmail.com</t>
  </si>
  <si>
    <t>Yasobanta kumar Nayak</t>
  </si>
  <si>
    <t>Gurpreet Singh Chahal</t>
  </si>
  <si>
    <t>Chinmaya Chandrakanta Mishra</t>
  </si>
  <si>
    <t>Fareed Ahmad</t>
  </si>
  <si>
    <t>yasobanta4487060@gmail.com</t>
  </si>
  <si>
    <t>studentpurposes0@gmail.com</t>
  </si>
  <si>
    <t>chinmaymishra663@gmail.com</t>
  </si>
  <si>
    <t>fareedahmad7139@gmail.com</t>
  </si>
  <si>
    <t>At bbsr office</t>
  </si>
  <si>
    <t xml:space="preserve">Pravash Ranjan Mohapatra </t>
  </si>
  <si>
    <t>pravashranjanmohapatra2002@gmail.com</t>
  </si>
  <si>
    <t>Satyajit Biswal</t>
  </si>
  <si>
    <t>Satyajitbiswal2424@Gmail.Com</t>
  </si>
  <si>
    <t xml:space="preserve">Rashmi Nayak </t>
  </si>
  <si>
    <t>rashminayak89@gmail.com</t>
  </si>
  <si>
    <t>Pravash Ranjan Mohapatra</t>
  </si>
  <si>
    <t>Animesh Hota</t>
  </si>
  <si>
    <t>Aniketa Badatya</t>
  </si>
  <si>
    <t>Avanigadda Kamalaaksh</t>
  </si>
  <si>
    <t>vissapragada ramchandra phani sharma</t>
  </si>
  <si>
    <t>Ayusha Tripathy</t>
  </si>
  <si>
    <t>Mohit Mushla</t>
  </si>
  <si>
    <t>animesh2804@gmail.com</t>
  </si>
  <si>
    <t>badatyaaniket@gmail.com</t>
  </si>
  <si>
    <t>kamalaakshavanigadda@gmail.com</t>
  </si>
  <si>
    <t>sharma.phani482@gmail.com</t>
  </si>
  <si>
    <t>ayushatripathy27@gmail.com</t>
  </si>
  <si>
    <t>mohitsmushhla@gmail.com</t>
  </si>
  <si>
    <t>Vishal sahu</t>
  </si>
  <si>
    <t>Aswasmita das</t>
  </si>
  <si>
    <t>dasaishu744@gmail.com</t>
  </si>
  <si>
    <t xml:space="preserve">Abhipsa Mishra </t>
  </si>
  <si>
    <t>abhipsamishra001@gmail.com</t>
  </si>
  <si>
    <t xml:space="preserve">Kavinraj </t>
  </si>
  <si>
    <t>kavinrajd2001@gmail.com</t>
  </si>
  <si>
    <t xml:space="preserve">Sandeep Kumar Mohanty </t>
  </si>
  <si>
    <t xml:space="preserve"> Sandeep Kumar Mohanty </t>
  </si>
  <si>
    <t>Surya Akhila V</t>
  </si>
  <si>
    <t>surya.akhila.v@gmail.com</t>
  </si>
  <si>
    <t>Debiprasad  Bhuyan</t>
  </si>
  <si>
    <t>Debiprasadbhuyan1999@gmail.com</t>
  </si>
  <si>
    <t xml:space="preserve">Ram sharma </t>
  </si>
  <si>
    <t>Anarta Bhaskar</t>
  </si>
  <si>
    <t>Sai Sital Nayak</t>
  </si>
  <si>
    <t>Sweety naik</t>
  </si>
  <si>
    <t>anartabhaskar0415@gmail.com</t>
  </si>
  <si>
    <t>saisitalnayak@gmail.com</t>
  </si>
  <si>
    <t>sweetynaik1922@gmail.com</t>
  </si>
  <si>
    <t xml:space="preserve">Nikhil Singh </t>
  </si>
  <si>
    <t>nikhilsingh.singh14@gmail.com</t>
  </si>
  <si>
    <t>Dr Priyanka Parambat</t>
  </si>
  <si>
    <t>Anshul Rawat</t>
  </si>
  <si>
    <t>Pratyush Das</t>
  </si>
  <si>
    <t>Laxmipriya Swain</t>
  </si>
  <si>
    <t>Ashish parija</t>
  </si>
  <si>
    <t>Manisha Behera</t>
  </si>
  <si>
    <t>priyankaparambat841@gmail.com</t>
  </si>
  <si>
    <t>anshulrawat313131@gmail.com</t>
  </si>
  <si>
    <t>das.pratyush001@gmail.com</t>
  </si>
  <si>
    <t>lpriyaswainswain@gmail.com</t>
  </si>
  <si>
    <t>capt.nobody41@gmail.com</t>
  </si>
  <si>
    <t>Gourahari Suman Kumar</t>
  </si>
  <si>
    <t>Gyanaranjan Sahoo</t>
  </si>
  <si>
    <t>Abhijeet Samantaray</t>
  </si>
  <si>
    <t>Harshana Naik</t>
  </si>
  <si>
    <t>gskumar.official@gmail.com</t>
  </si>
  <si>
    <t>gyanaranjansahoo1100@gmail.com</t>
  </si>
  <si>
    <t>abhidark234@gmail.com</t>
  </si>
  <si>
    <t>harshana.naik@gmail.com</t>
  </si>
  <si>
    <t>Chinmay Chandrakant Mishra</t>
  </si>
  <si>
    <t>BBSR OFFICE</t>
  </si>
  <si>
    <t>Rashmita Bisoe</t>
  </si>
  <si>
    <t>Apurva Singh</t>
  </si>
  <si>
    <t>Sudarshan Panda</t>
  </si>
  <si>
    <t>theapurvasingh7@gmail.com</t>
  </si>
  <si>
    <t>panda.sudarshanbabu@gmail.com</t>
  </si>
  <si>
    <t>Kshama kumawat</t>
  </si>
  <si>
    <t>deekshakumawat25@gmail.com</t>
  </si>
  <si>
    <t>Ranjana Bankey</t>
  </si>
  <si>
    <t>ranjanagurjar5@gmail.com</t>
  </si>
  <si>
    <t>Kumari Sonali Pattanaik</t>
  </si>
  <si>
    <t>ksp21999@gmail.com</t>
  </si>
  <si>
    <t>Mansoor Shariff</t>
  </si>
  <si>
    <t>Tanwin Nashit</t>
  </si>
  <si>
    <t>kapital.amelio@gmail.com</t>
  </si>
  <si>
    <t>Amit Kumar</t>
  </si>
  <si>
    <t>Omjeet Behera</t>
  </si>
  <si>
    <t>amitkumar9968@gmail.com</t>
  </si>
  <si>
    <t>beheraomjeet@gmail.com</t>
  </si>
  <si>
    <t>Parth Sarathi Mohanty</t>
  </si>
  <si>
    <t>Kallakunta Vijay Anand</t>
  </si>
  <si>
    <t>parth.official706@gmail.com</t>
  </si>
  <si>
    <t>kvijay15798@gmail.com</t>
  </si>
  <si>
    <t xml:space="preserve">Chaitali Behera </t>
  </si>
  <si>
    <t>fairytopia123456789@gmail.com</t>
  </si>
  <si>
    <t>Barsha Baishali Jena</t>
  </si>
  <si>
    <t>barsha.jena4@gmail.com</t>
  </si>
  <si>
    <t xml:space="preserve">Partha Sarathi Mohanty </t>
  </si>
  <si>
    <t>parta.official706@gmail.com</t>
  </si>
  <si>
    <t>chaitali behera</t>
  </si>
  <si>
    <t>Brunda.V</t>
  </si>
  <si>
    <t>Pragathi S</t>
  </si>
  <si>
    <t>Khakan Kumar sahoo</t>
  </si>
  <si>
    <t>Malaya Ranjan Bhunya</t>
  </si>
  <si>
    <t>Tushar Kanta Sahoo</t>
  </si>
  <si>
    <t>GURUJI BISWA CHANDAN SAHOO</t>
  </si>
  <si>
    <t>Naga Srawan Kumar Pabba</t>
  </si>
  <si>
    <t>brundavasudev@gmail.com</t>
  </si>
  <si>
    <t>pragathi2112@gmail.com</t>
  </si>
  <si>
    <t>abhijeetmohanty955@gmail.com</t>
  </si>
  <si>
    <t>kumarkhakansahoo1999@gmail.com</t>
  </si>
  <si>
    <t>malaya.7836@gmail.com</t>
  </si>
  <si>
    <t>tksahoo.1227@gmail.com</t>
  </si>
  <si>
    <t>gurujisahoo98@gmail.com</t>
  </si>
  <si>
    <t>nagashravan@gmail.com</t>
  </si>
  <si>
    <t>Saroj</t>
  </si>
  <si>
    <t>Sharad</t>
  </si>
  <si>
    <t>Shravan Kumar Kalvakuntla</t>
  </si>
  <si>
    <t>Pooja Archana Dash</t>
  </si>
  <si>
    <t>Raghunandan Nagar</t>
  </si>
  <si>
    <t>shravan_kalva@yahoo.co.in</t>
  </si>
  <si>
    <t>dashpooja1995@gmail.com</t>
  </si>
  <si>
    <t>dhakadraghu437@gmail.com</t>
  </si>
  <si>
    <t>SASWAT MAHAPATRA</t>
  </si>
  <si>
    <t>Dhruba prasad Behera</t>
  </si>
  <si>
    <t>Vishal chandravanshi</t>
  </si>
  <si>
    <t>saswatm.bbsr@gmail.com</t>
  </si>
  <si>
    <t>dhrubaprasad1@gmail.com</t>
  </si>
  <si>
    <t>chandravanshiv816@gmail.com</t>
  </si>
  <si>
    <t>ankitamohanty056@gmail.com</t>
  </si>
  <si>
    <t xml:space="preserve">Dibendu Sekhar Nayak </t>
  </si>
  <si>
    <t>dibendu.nayak1999@gmail.com</t>
  </si>
  <si>
    <t xml:space="preserve">Ranjana patel </t>
  </si>
  <si>
    <t>Swaraj patra</t>
  </si>
  <si>
    <t>swarajpatra555@gmail.com</t>
  </si>
  <si>
    <t>Debasmita das</t>
  </si>
  <si>
    <t>Karishma Kiro</t>
  </si>
  <si>
    <t>Sasmita Barik</t>
  </si>
  <si>
    <t>dasdebasmita769@gmail.com</t>
  </si>
  <si>
    <t>karishmakiro1907@gmail.com</t>
  </si>
  <si>
    <t>sasmita23barik@gmail.com</t>
  </si>
  <si>
    <t xml:space="preserve">Satish Kumar </t>
  </si>
  <si>
    <t>satishkushtagi03765@gmail.com</t>
  </si>
  <si>
    <t xml:space="preserve">Aditya Samantsinghar </t>
  </si>
  <si>
    <t>singharaditya@gmail.com</t>
  </si>
  <si>
    <t>Muduru Sravani</t>
  </si>
  <si>
    <t>mudurusravanireddy56@gmail.com</t>
  </si>
  <si>
    <t>Siddharth Behera</t>
  </si>
  <si>
    <t>SUBRAT KUMAR SWAIN</t>
  </si>
  <si>
    <t>siddharthbehera718@gmail.com</t>
  </si>
  <si>
    <t>subratkumarswain7@gmail.com</t>
  </si>
  <si>
    <t>Sonali Pradhan</t>
  </si>
  <si>
    <t>pradhansonali80@gmail.com</t>
  </si>
  <si>
    <t>adityaraj2002soni@gmail.com</t>
  </si>
  <si>
    <t>Monali Pradhan</t>
  </si>
  <si>
    <t>Bikash pradhan</t>
  </si>
  <si>
    <t>monali99pradhan@gmail.com</t>
  </si>
  <si>
    <t>bikashpradhan2002b11@gmail.com</t>
  </si>
  <si>
    <t xml:space="preserve">Ashish Parija </t>
  </si>
  <si>
    <t>ashishparija9090@gmail.com</t>
  </si>
  <si>
    <t>koolkarina06@gmail.com</t>
  </si>
  <si>
    <t>Sasmita barik</t>
  </si>
  <si>
    <t xml:space="preserve">Pallabi dash </t>
  </si>
  <si>
    <t>pallabidash64294@gmail.com</t>
  </si>
  <si>
    <t>Janmajeya Rout</t>
  </si>
  <si>
    <t>jnmejy.rout44@gmail.com</t>
  </si>
  <si>
    <t>Priyanka Lenka</t>
  </si>
  <si>
    <t>lenkapriyanka20007@gmail.com</t>
  </si>
  <si>
    <t>Soumya ranjan Nayak</t>
  </si>
  <si>
    <t>nayaksoumyaranjan560@gmail.com</t>
  </si>
  <si>
    <t>Arup ranjan patra</t>
  </si>
  <si>
    <t>parupranjan@gmail.com</t>
  </si>
  <si>
    <t>Pallabi dash</t>
  </si>
  <si>
    <t>Deepshikha Hazra</t>
  </si>
  <si>
    <t>Pallabidash64294@gmail.com</t>
  </si>
  <si>
    <t>deepshikahazra@gmail.com</t>
  </si>
  <si>
    <t>Satyasiva panda</t>
  </si>
  <si>
    <t>9348475078 / 8093626053</t>
  </si>
  <si>
    <t>934847507a@gmail.com</t>
  </si>
  <si>
    <t>Deepshika Hazra</t>
  </si>
  <si>
    <t>karishma.kiro.2022@sse.ac.in</t>
  </si>
  <si>
    <t>Janmejaya Rout</t>
  </si>
  <si>
    <t>pritampriyadarsini@gmail.com</t>
  </si>
  <si>
    <t>INF\NEFT\038382340371\BKID0004902\45059449 \ \PRASHANTNAYAK - 45,000/- received on 24th Nov</t>
  </si>
  <si>
    <t>Sourabh tiwari</t>
  </si>
  <si>
    <t>Ankit Rout</t>
  </si>
  <si>
    <t>Varun Krishnan</t>
  </si>
  <si>
    <t>Arun Kumar Parida</t>
  </si>
  <si>
    <t>Abhisek Das</t>
  </si>
  <si>
    <t>routankit52@gmail.com</t>
  </si>
  <si>
    <t>varun.kovoor@gmail.com</t>
  </si>
  <si>
    <t>arunparida10@gmail.com</t>
  </si>
  <si>
    <t>rikuabhisek@gmail.com</t>
  </si>
  <si>
    <t>C S Murali krishna</t>
  </si>
  <si>
    <t>Saurabh Singh</t>
  </si>
  <si>
    <t>murali.soukar@gmail.com</t>
  </si>
  <si>
    <t>saurabh.singhpersonal91@gmail.com</t>
  </si>
  <si>
    <t>Prabhujit Pattajoshi</t>
  </si>
  <si>
    <t>Chandan Nayak</t>
  </si>
  <si>
    <t>prabhujitpattajoshi@gmail.com</t>
  </si>
  <si>
    <t>chandannayak914@gmail.com</t>
  </si>
  <si>
    <t>ADITYA</t>
  </si>
  <si>
    <t>mishraadityakumar10@gmail.com</t>
  </si>
  <si>
    <t>Soumya mangaraj</t>
  </si>
  <si>
    <t>sinu.sasmitasahoo@gmail.com</t>
  </si>
  <si>
    <t>Ashirbad Sahoo</t>
  </si>
  <si>
    <t>ashirbad1424@gmail.com</t>
  </si>
  <si>
    <t xml:space="preserve">Arun Parida </t>
  </si>
  <si>
    <t xml:space="preserve">Shreya swati das </t>
  </si>
  <si>
    <t>Shreeya Swati Das</t>
  </si>
  <si>
    <t>Kaustuv Ranjan Sahu</t>
  </si>
  <si>
    <t>shreeya98217swatidas@gmail.com</t>
  </si>
  <si>
    <t>kaustuv.maxcraze@gmail.com</t>
  </si>
  <si>
    <t>sasmita sahoo</t>
  </si>
  <si>
    <t>Biswojyoyti Das</t>
  </si>
  <si>
    <t>Harsh vardhan sharma</t>
  </si>
  <si>
    <t>Rakesh Prasad sahoo</t>
  </si>
  <si>
    <t>ankitasamal0810@gmail.com</t>
  </si>
  <si>
    <t>sahoorakeshprasad1993@gmail.com</t>
  </si>
  <si>
    <t>Gyana Prakash Behera</t>
  </si>
  <si>
    <t>Pratiksha Kar</t>
  </si>
  <si>
    <t>Urvashi Singh Chouhan</t>
  </si>
  <si>
    <t>pratikshakar.5@gmail.com</t>
  </si>
  <si>
    <t>urvashi4chouhan@gmail.com</t>
  </si>
  <si>
    <t xml:space="preserve">Dhruti Mohan Tripathy </t>
  </si>
  <si>
    <t xml:space="preserve">Paul Damein K </t>
  </si>
  <si>
    <t>pauldamain2454@gmail.com</t>
  </si>
  <si>
    <t>Bikash ranjan Balabantaray</t>
  </si>
  <si>
    <t>bikashbalabantaray64@gmail.com</t>
  </si>
  <si>
    <t>AJAY KUMAR JHA</t>
  </si>
  <si>
    <t>erajayk131@gmail.com</t>
  </si>
  <si>
    <t>Dhruti Mohan Tripathy</t>
  </si>
  <si>
    <t>Paul Damein K</t>
  </si>
  <si>
    <t>Debu prasad dalapati</t>
  </si>
  <si>
    <t>RISHI VANDANA</t>
  </si>
  <si>
    <t>Prateekshya Patnaik</t>
  </si>
  <si>
    <t>b220022@iiit-bh.ac.in</t>
  </si>
  <si>
    <t>Dalapatdebu1997@gmail.com</t>
  </si>
  <si>
    <t>rishi.itc@gmail.com</t>
  </si>
  <si>
    <t>prateekshya0603@gmail.com</t>
  </si>
  <si>
    <t>Debasish Sahoo</t>
  </si>
  <si>
    <t>Ankita santosh khengare</t>
  </si>
  <si>
    <t>aumyajeet Mishra</t>
  </si>
  <si>
    <t>Prajakta</t>
  </si>
  <si>
    <t>Saumyajit Mishra</t>
  </si>
  <si>
    <t>Rajendran Chinnappa Gounder karupaswamy</t>
  </si>
  <si>
    <t>saumyajitmishra38@gmail.com</t>
  </si>
  <si>
    <t>debasishkumar111@gmail.com</t>
  </si>
  <si>
    <t>Amit Prasad Sahoo</t>
  </si>
  <si>
    <t>Pragyan Pranamita</t>
  </si>
  <si>
    <t xml:space="preserve">Swetanjali Behera </t>
  </si>
  <si>
    <t>amitprasadsahoo36@gmail.com</t>
  </si>
  <si>
    <t>pragyanpranamita25@gmail.com</t>
  </si>
  <si>
    <t>97779 79510</t>
  </si>
  <si>
    <t>beheraswetanjali9@gmail.com</t>
  </si>
  <si>
    <t>fdp</t>
  </si>
  <si>
    <t>Sekher Patnaik</t>
  </si>
  <si>
    <t xml:space="preserve">Bikash ranjan balabantaray </t>
  </si>
  <si>
    <t>Piyush Mishra</t>
  </si>
  <si>
    <t>Pradyumna Kumar Sahoo</t>
  </si>
  <si>
    <t>ROUSHAN KUMAR</t>
  </si>
  <si>
    <t>Bipasa das</t>
  </si>
  <si>
    <t>bitulmishra@gmail.com</t>
  </si>
  <si>
    <t>pradyumnaksahoo27@gmail.com</t>
  </si>
  <si>
    <t>bhaktaroushan@gmail.com</t>
  </si>
  <si>
    <t>dbipasa03@gmail.com</t>
  </si>
  <si>
    <t>Kartika</t>
  </si>
  <si>
    <t>Ankita khengare</t>
  </si>
  <si>
    <t>khengareankita868@gmail.com</t>
  </si>
  <si>
    <t xml:space="preserve"> majagaonkarprajakta28@gmail.com</t>
  </si>
  <si>
    <t>Prajkta Balaso Majagaonkar</t>
  </si>
  <si>
    <t>Himangi hanwat</t>
  </si>
  <si>
    <t>J RAJDEEP JAYDEN</t>
  </si>
  <si>
    <t>Sarthak Mohanty</t>
  </si>
  <si>
    <t>Bandana Nath</t>
  </si>
  <si>
    <t>Kritika soni</t>
  </si>
  <si>
    <t>majagaonkarprajakta28@gmail.com</t>
  </si>
  <si>
    <t>hanwathimangi@gmail.com</t>
  </si>
  <si>
    <t>rajdeepjayden2002@gmail.com</t>
  </si>
  <si>
    <t>sarthakmohantyy@gmail.com</t>
  </si>
  <si>
    <t>vandananath2305@gmail.com</t>
  </si>
  <si>
    <t xml:space="preserve">APIDS </t>
  </si>
  <si>
    <t>Handover bbsr krishna mam At bbsr office</t>
  </si>
  <si>
    <t>Handover bbsr soven sir At bbsr office</t>
  </si>
  <si>
    <t xml:space="preserve">Asutosh Das </t>
  </si>
  <si>
    <t>adash52000@gmail.com</t>
  </si>
  <si>
    <t>6370-773719</t>
  </si>
  <si>
    <t>Subhalaxmi Pradhan</t>
  </si>
  <si>
    <t>Vivek Singh</t>
  </si>
  <si>
    <t>subhalaxmi015@gmail.com</t>
  </si>
  <si>
    <t>singhcavivek@gmail.com</t>
  </si>
  <si>
    <t>Mohit Narayan Naik</t>
  </si>
  <si>
    <t>mohit287782@gmail.com</t>
  </si>
  <si>
    <t>Animesh Das</t>
  </si>
  <si>
    <t>dasanimesh.professional@gmail.com</t>
  </si>
  <si>
    <t xml:space="preserve">Taniya Rudra </t>
  </si>
  <si>
    <t>taniyaru2000@gmail.com</t>
  </si>
  <si>
    <t>Subhalaxmi pradhan</t>
  </si>
  <si>
    <t>Vivek singh</t>
  </si>
  <si>
    <t>Shreya Pande</t>
  </si>
  <si>
    <t>Bishal Chinmay Das</t>
  </si>
  <si>
    <t>Komal Ramesh Chawre</t>
  </si>
  <si>
    <t>Kiran Thakur</t>
  </si>
  <si>
    <t>Sidharth Panda</t>
  </si>
  <si>
    <t>Shubham Somkuwar</t>
  </si>
  <si>
    <t>Anindita Paul</t>
  </si>
  <si>
    <t>Sidhartha Pattanayak</t>
  </si>
  <si>
    <t>shreyapande17@gmail.com</t>
  </si>
  <si>
    <t>bishalchinmayd@gmail.com</t>
  </si>
  <si>
    <t>komalchawre726@gmail.com</t>
  </si>
  <si>
    <t>kt385579@gmail.com</t>
  </si>
  <si>
    <t>pandasidharth142@gmail.com</t>
  </si>
  <si>
    <t>arieslucky93@gmail.com</t>
  </si>
  <si>
    <t>panda.sudarahanbabu@gmail.com</t>
  </si>
  <si>
    <t>paulanindita1995@gmail.com</t>
  </si>
  <si>
    <t>sidharthapattanayak03@gmail.com</t>
  </si>
  <si>
    <t>BBSR, BLR</t>
  </si>
  <si>
    <t xml:space="preserve">APDA </t>
  </si>
  <si>
    <t xml:space="preserve">PRARABDH MISHRA </t>
  </si>
  <si>
    <t>Meprarabdh@gmail.com</t>
  </si>
  <si>
    <t xml:space="preserve"> tanusambharia@gmail.com</t>
  </si>
  <si>
    <t>Tanu Sambharia</t>
  </si>
  <si>
    <t>Anidita Paul</t>
  </si>
  <si>
    <t>Rima Sony</t>
  </si>
  <si>
    <t>Gargee Chikhale</t>
  </si>
  <si>
    <t>Adarshit Soni</t>
  </si>
  <si>
    <t>rimasonyofficial@gmail.com</t>
  </si>
  <si>
    <t>tanusambharia@gmail.com</t>
  </si>
  <si>
    <t>Chikhalegargee@gmail.com</t>
  </si>
  <si>
    <t>adarshitsoni@gmail.com</t>
  </si>
  <si>
    <t>6265220047-8269786057</t>
  </si>
  <si>
    <t>Sweta Mangaraj</t>
  </si>
  <si>
    <t>Anusha M</t>
  </si>
  <si>
    <t>nirupamapradhan178@gmail.com</t>
  </si>
  <si>
    <t>anusha.07.m@gmail.com</t>
  </si>
  <si>
    <t>cash At bbsr office</t>
  </si>
  <si>
    <t>Chandan N</t>
  </si>
  <si>
    <t>Daya Sagar Padhi</t>
  </si>
  <si>
    <t>Payolina Nanda</t>
  </si>
  <si>
    <t>Ashutosh Rath</t>
  </si>
  <si>
    <t>chandann722n@gmail.com</t>
  </si>
  <si>
    <t>dayasagar7539@gmail.com</t>
  </si>
  <si>
    <t>payolina.nanda95@gmail.com</t>
  </si>
  <si>
    <t>ashutoshrath002@gmail.com</t>
  </si>
  <si>
    <t>70081 74226</t>
  </si>
  <si>
    <t>VIDHATA TIWARI</t>
  </si>
  <si>
    <t>Pradeep Kumar Dalei</t>
  </si>
  <si>
    <t>vidhatatiwari0428@gmail.com</t>
  </si>
  <si>
    <t>kumarpdalei@gmail.com</t>
  </si>
  <si>
    <t>rojalinsethy7@gmail.com</t>
  </si>
  <si>
    <t>Rojalini Sethi</t>
  </si>
  <si>
    <t>Saishreeta Pattnaik</t>
  </si>
  <si>
    <t>Monalisha Bhuyan</t>
  </si>
  <si>
    <t>Abhijit dalai</t>
  </si>
  <si>
    <t>Ronismita sahu</t>
  </si>
  <si>
    <t>saishreeta.pattnaik@gmail.com</t>
  </si>
  <si>
    <t>Monalishabhuyan939@gmail.com</t>
  </si>
  <si>
    <t>abhijitdalai1111@gmail.com</t>
  </si>
  <si>
    <t>ronismitasahu@gmail.com</t>
  </si>
  <si>
    <t xml:space="preserve">Sweta Mangaraj </t>
  </si>
  <si>
    <t>Swetamangarajjgd@gmail.com</t>
  </si>
  <si>
    <t>Omm Prakash Parida</t>
  </si>
  <si>
    <t>omprakashparida458@gmail.com</t>
  </si>
  <si>
    <t>Siba Prasad Samantaray</t>
  </si>
  <si>
    <t>Avishek Dash</t>
  </si>
  <si>
    <t>at bbsr office</t>
  </si>
  <si>
    <t>sibanshuprasads@gmail.com</t>
  </si>
  <si>
    <t>ad.avishek.official@gmail.com</t>
  </si>
  <si>
    <t>Manasi Mahakud</t>
  </si>
  <si>
    <t>S S SOUDAMINI JENA</t>
  </si>
  <si>
    <t>Bidyadhar chhatoi</t>
  </si>
  <si>
    <t>Soumyakanta Gouda</t>
  </si>
  <si>
    <t>Deepali Das</t>
  </si>
  <si>
    <t>manasimahakud123@gmail.com</t>
  </si>
  <si>
    <t>jsoudamini35@gmail.com</t>
  </si>
  <si>
    <t>bidyadharchhatoi19@gmail.com</t>
  </si>
  <si>
    <t>somyokant44@gmail.com</t>
  </si>
  <si>
    <t>sahoo.ankita220@gmail.com</t>
  </si>
  <si>
    <t>Surekha Manjari Bhanj</t>
  </si>
  <si>
    <t>Suraj Kumar Pradhan</t>
  </si>
  <si>
    <t>Sinu sukari</t>
  </si>
  <si>
    <t>Rakesh Pradhan</t>
  </si>
  <si>
    <t>surekhabhanjdeo@gmail.com</t>
  </si>
  <si>
    <t>surajpradhan1498@gmail.com</t>
  </si>
  <si>
    <t>sinusukari123@gmail.com</t>
  </si>
  <si>
    <t>Rakesh36pradhan@gmail.com</t>
  </si>
  <si>
    <t>Garvit Yadav</t>
  </si>
  <si>
    <t>garvity56@gmail.com</t>
  </si>
  <si>
    <t>9861210210 / 8280000015</t>
  </si>
  <si>
    <t>Kirti Kaushal</t>
  </si>
  <si>
    <t>Abinash Murmu</t>
  </si>
  <si>
    <t>Gopal Krishna Patro</t>
  </si>
  <si>
    <t>DEBABRATA KANDAR</t>
  </si>
  <si>
    <t>Abhishek Kumar Singh</t>
  </si>
  <si>
    <t>kaushalkirti96@gmail.com</t>
  </si>
  <si>
    <t>lionex.desmond00@gmail.com</t>
  </si>
  <si>
    <t>soumyadluvangel@gmail.com</t>
  </si>
  <si>
    <t>gopalkrishnapatro348@gmail.com</t>
  </si>
  <si>
    <t>drkdebabrata212k@gmail.com</t>
  </si>
  <si>
    <t>abhishekaero93@gmail.com</t>
  </si>
  <si>
    <t>Debadutta Sarangi</t>
  </si>
  <si>
    <t>debaduttasarangi63@gmail.com</t>
  </si>
  <si>
    <t>8984333691/ 7735795463</t>
  </si>
  <si>
    <t>Varahagiri Venkata Nitish Bhardwaj</t>
  </si>
  <si>
    <t>Anwesha panigrahi</t>
  </si>
  <si>
    <t>Shraddha Verma</t>
  </si>
  <si>
    <t>Om Prakash Parida</t>
  </si>
  <si>
    <t>Srimanta</t>
  </si>
  <si>
    <t>Sahid</t>
  </si>
  <si>
    <t>nitish2572b@gmail.com</t>
  </si>
  <si>
    <t>panwesha121@gmail.com</t>
  </si>
  <si>
    <t>shraddhaverma40011@gmail.com</t>
  </si>
  <si>
    <t>Pramod</t>
  </si>
  <si>
    <t>pr4mod8055@gmail.com</t>
  </si>
  <si>
    <t>Smruti Behera</t>
  </si>
  <si>
    <t>smrutirekhabehera531@gmail.com</t>
  </si>
  <si>
    <t xml:space="preserve"> 91104 30546</t>
  </si>
  <si>
    <t xml:space="preserve">Gopal Krishna Patra </t>
  </si>
  <si>
    <t>Ashutosh Bose</t>
  </si>
  <si>
    <t>Shubhashree Parimita</t>
  </si>
  <si>
    <t>ashubose03@gmail.com</t>
  </si>
  <si>
    <t>sparimitanitrkl20@gmail.com</t>
  </si>
  <si>
    <t xml:space="preserve">Subhankit </t>
  </si>
  <si>
    <t>Subhankitsubu@gmail.com</t>
  </si>
  <si>
    <t>Dharam Yadav</t>
  </si>
  <si>
    <t>dharamgope19997@gmail.com</t>
  </si>
  <si>
    <t>Bibekananda Pujari</t>
  </si>
  <si>
    <t>Pravat Panda</t>
  </si>
  <si>
    <t>Subhrajeet sidharth jena</t>
  </si>
  <si>
    <t>Balamurugan Ayyaru</t>
  </si>
  <si>
    <t>Pritam Piusha Panda</t>
  </si>
  <si>
    <t>bibekroshan21@gmail.com</t>
  </si>
  <si>
    <t>pravatpanda2002@gmail.com</t>
  </si>
  <si>
    <t>Sidheart053@gmail.com</t>
  </si>
  <si>
    <t>bmayyaru@gmail.com</t>
  </si>
  <si>
    <t>pritam.panda.smt001@gmail.com</t>
  </si>
  <si>
    <t>RAVINDRANATH P</t>
  </si>
  <si>
    <t>Manjushree Ashok Sonawane</t>
  </si>
  <si>
    <t>sidheart053@gmail.com</t>
  </si>
  <si>
    <t>ssspatra23@gmail.com</t>
  </si>
  <si>
    <t>ravipswamy20@gmail.com</t>
  </si>
  <si>
    <t>manju.stat1311@gmail.com</t>
  </si>
  <si>
    <t>+91 8459273343</t>
  </si>
  <si>
    <t>SUBHASHREE BISOYI</t>
  </si>
  <si>
    <t>Subrat</t>
  </si>
  <si>
    <t>Indira Desai</t>
  </si>
  <si>
    <t>Durga Prasad Choudhury</t>
  </si>
  <si>
    <t>Shreya Pateriya</t>
  </si>
  <si>
    <t>Riya Mohanty</t>
  </si>
  <si>
    <t>Preeti Roy</t>
  </si>
  <si>
    <t>9178275281(Both)</t>
  </si>
  <si>
    <t>indirad1290@gmail.com</t>
  </si>
  <si>
    <t>Choudhurydp13@gmail.com</t>
  </si>
  <si>
    <t>shreyapateriya100@gmail.com</t>
  </si>
  <si>
    <t>riyamohanty023@gmail.com</t>
  </si>
  <si>
    <t>preetiroy1394@gmail.com</t>
  </si>
  <si>
    <t>bkp773@gmail.com</t>
  </si>
  <si>
    <t>Madhusudan Das</t>
  </si>
  <si>
    <t>Harish H B</t>
  </si>
  <si>
    <t>Shikhar bhatnagar</t>
  </si>
  <si>
    <t>MANJUNATHA R</t>
  </si>
  <si>
    <t>Teena Manghwani</t>
  </si>
  <si>
    <t>Kritika</t>
  </si>
  <si>
    <t>mdsalesforce30@gmail.com</t>
  </si>
  <si>
    <t>harish.hawaldar96@gmail.com</t>
  </si>
  <si>
    <t>ar1.shikhar@gmail.com</t>
  </si>
  <si>
    <t>manjus9184@gmail.com</t>
  </si>
  <si>
    <t>teena.1195manghwani@gmail.com</t>
  </si>
  <si>
    <t>yes</t>
  </si>
  <si>
    <t>PRATIK KUMAR MOHANTY</t>
  </si>
  <si>
    <t>Debasish Priyadarshi</t>
  </si>
  <si>
    <t>Sangeet Kumar Parida</t>
  </si>
  <si>
    <t>mohanty.pratikrocks@gmail.com</t>
  </si>
  <si>
    <t>www.priyadarshidebasish@gmail.com</t>
  </si>
  <si>
    <t>paridasangeet@gmail.com</t>
  </si>
  <si>
    <t>Akash Panda</t>
  </si>
  <si>
    <t>Rabinarayan Sahu</t>
  </si>
  <si>
    <t>Aniket Singh</t>
  </si>
  <si>
    <t>Priyanshu mohanty</t>
  </si>
  <si>
    <t>Avishek Panda</t>
  </si>
  <si>
    <t>akashpanda6778@gmail.com</t>
  </si>
  <si>
    <t>rabi6824@gmail.com</t>
  </si>
  <si>
    <t>aniketsingh235333@gmail.com</t>
  </si>
  <si>
    <t>mohantypriyanshu1@gmail.com</t>
  </si>
  <si>
    <t>avishek.panda@gmail.com</t>
  </si>
  <si>
    <t>Suraj singh</t>
  </si>
  <si>
    <t>Anmol Kumari</t>
  </si>
  <si>
    <t>Asmin Anan kumar</t>
  </si>
  <si>
    <t>Amiyanshu pratihari</t>
  </si>
  <si>
    <t>Mrutyunjaya Mallick</t>
  </si>
  <si>
    <t>B Jaya Vardini</t>
  </si>
  <si>
    <t>Surajrajput2604@gmail.com</t>
  </si>
  <si>
    <t>k.anmol1405@gmail.com</t>
  </si>
  <si>
    <t>asminkumar031@gmail.com</t>
  </si>
  <si>
    <t>Pratihari.amiyanshu@gmail.com</t>
  </si>
  <si>
    <t>mallickmrutyunjaya784@gmail.com</t>
  </si>
  <si>
    <t>jayavardini2000@gmail.com</t>
  </si>
  <si>
    <t>madhuharish.jai@gmail.com</t>
  </si>
  <si>
    <t>Madhu harish</t>
  </si>
  <si>
    <t xml:space="preserve">Jyoti Pal </t>
  </si>
  <si>
    <t>jyotipal55412@gmail.com</t>
  </si>
  <si>
    <t>Ashutosh Das</t>
  </si>
  <si>
    <t>Subrat Bhol</t>
  </si>
  <si>
    <t>subrat93eee@gmail.com</t>
  </si>
  <si>
    <t>Subhrajeet Patra</t>
  </si>
  <si>
    <t>Subham Kumar Dash</t>
  </si>
  <si>
    <t>Bisal Kumar Sahu</t>
  </si>
  <si>
    <t>subhrajeet0700@gmail.com</t>
  </si>
  <si>
    <t>subhamsonu7873@gmail.com</t>
  </si>
  <si>
    <t>bisal.sahu1997@gmail.com</t>
  </si>
  <si>
    <t xml:space="preserve">Balamurgan P </t>
  </si>
  <si>
    <t>balamurgandme1999@gmail.com</t>
  </si>
  <si>
    <t>TOSHALI SAHOO</t>
  </si>
  <si>
    <t>Dibyashree purohit</t>
  </si>
  <si>
    <t>Mohammad sahidul islam</t>
  </si>
  <si>
    <t>Shruti Joshi</t>
  </si>
  <si>
    <t>dibyapurohit9@gmail.com</t>
  </si>
  <si>
    <t>mdsaidulislamsahid66@gmail.com</t>
  </si>
  <si>
    <t>shrutisharma8249@gmail.com</t>
  </si>
  <si>
    <t>Simran Patro</t>
  </si>
  <si>
    <t>patrosimi143@gmail.com</t>
  </si>
  <si>
    <t>Toshali Tanmayee Sahu</t>
  </si>
  <si>
    <t>toshali1995@gmail.com</t>
  </si>
  <si>
    <t xml:space="preserve">
Lakshya Prakash Sahoo</t>
  </si>
  <si>
    <t>laxpayne7@gmail.com</t>
  </si>
  <si>
    <t>Smith Acharya</t>
  </si>
  <si>
    <t>smithacharya507@gmail.com</t>
  </si>
  <si>
    <t xml:space="preserve">Badi Chandrasekhar </t>
  </si>
  <si>
    <t>badichandrasekhar2158@gmail.com</t>
  </si>
  <si>
    <t xml:space="preserve">Darshana Parida </t>
  </si>
  <si>
    <t>paridadarshna@gmail.com</t>
  </si>
  <si>
    <t>Akrum Durrani</t>
  </si>
  <si>
    <t>akramrazakhan.durrani@gmail.com</t>
  </si>
  <si>
    <t xml:space="preserve">Apurav Tiwari </t>
  </si>
  <si>
    <t>apuravtiwari3986@gmail.com</t>
  </si>
  <si>
    <t>Sheetal Mohanty</t>
  </si>
  <si>
    <t>mohanty.sheetal2000@gmail.com</t>
  </si>
  <si>
    <t>A.S.DINESH</t>
  </si>
  <si>
    <t>asdineshdinesh771@gmail.com</t>
  </si>
  <si>
    <t>Manjunatha R</t>
  </si>
  <si>
    <t>Anushka</t>
  </si>
  <si>
    <t>kharanushka0703@gmail.com</t>
  </si>
  <si>
    <t>Srilakshmi</t>
  </si>
  <si>
    <t>dearshrimj@gmail.com</t>
  </si>
  <si>
    <t>itschirashreeofficial@gmail.com</t>
  </si>
  <si>
    <t>Chirashree Mandal</t>
  </si>
  <si>
    <t>Milan prasad parimanik</t>
  </si>
  <si>
    <t xml:space="preserve">milan.prasad156@gmail.com </t>
  </si>
  <si>
    <t>Omkar Mohanty</t>
  </si>
  <si>
    <t>o.mohanty97@gmail.com</t>
  </si>
  <si>
    <t>Debrupa Behera</t>
  </si>
  <si>
    <t>Sumanta Das</t>
  </si>
  <si>
    <t>MILAN PRASAD PARIMANIK</t>
  </si>
  <si>
    <t>Savita Saini</t>
  </si>
  <si>
    <t>debrupabehera@gmail.com</t>
  </si>
  <si>
    <t>sumanta.hhh@gmail.com</t>
  </si>
  <si>
    <t>milan.prasad156@gmail.com</t>
  </si>
  <si>
    <t>Savita.saini21@outlook.com</t>
  </si>
  <si>
    <t>Subir kumar behera</t>
  </si>
  <si>
    <t>Sayed Mobassiruddin</t>
  </si>
  <si>
    <t>Arjun</t>
  </si>
  <si>
    <t>Shubham sanjay patil</t>
  </si>
  <si>
    <t>subirbehera1999@gmail.com</t>
  </si>
  <si>
    <t>sayedtakmil754221@gmail.com</t>
  </si>
  <si>
    <t>arjunbanerjee1415@gmail.com</t>
  </si>
  <si>
    <t>patilshubhamrediff@gmail.com</t>
  </si>
  <si>
    <t>Raunak rai</t>
  </si>
  <si>
    <t>rairaunak593@gmail.com</t>
  </si>
  <si>
    <t>Chirashree mandal</t>
  </si>
  <si>
    <t>Mr. Barath Kumar</t>
  </si>
  <si>
    <t>barathkumarsankaran@gmail.com</t>
  </si>
  <si>
    <t>Hand over to anil sir</t>
  </si>
  <si>
    <t>Swayansu Satyapragyan Sahu</t>
  </si>
  <si>
    <t>Pabitra Kumar Panda</t>
  </si>
  <si>
    <t>PRIYABRATA MOHAPATRA</t>
  </si>
  <si>
    <t>swayansusahu3@gmail.com</t>
  </si>
  <si>
    <t>kumarpabitra844@gmail.com</t>
  </si>
  <si>
    <t>priyabrata1213@gmail.com</t>
  </si>
  <si>
    <t>Trishna Mohanty</t>
  </si>
  <si>
    <t>Trishnamohanty99@gmail.com</t>
  </si>
  <si>
    <t xml:space="preserve">Prativa Ray </t>
  </si>
  <si>
    <t>rayprativa917@gmail.com</t>
  </si>
  <si>
    <t>Priyambada Rout</t>
  </si>
  <si>
    <t>routpriyambada111@gmail.com</t>
  </si>
  <si>
    <t>savita saini</t>
  </si>
  <si>
    <t>savita.saini21@outlook.com</t>
  </si>
  <si>
    <t>Pratyaya Panda</t>
  </si>
  <si>
    <t>pandapratyaya@gmail.com</t>
  </si>
  <si>
    <t>Sanitta Jackson</t>
  </si>
  <si>
    <t>Biswajeet Behera</t>
  </si>
  <si>
    <t>Akhilesh Mahapatra</t>
  </si>
  <si>
    <t>Somnath Sahu</t>
  </si>
  <si>
    <t>Nitin kumar</t>
  </si>
  <si>
    <t>Amanwit Kumar</t>
  </si>
  <si>
    <t>Shubhanshu choudhary</t>
  </si>
  <si>
    <t>Manish Anurag</t>
  </si>
  <si>
    <t>Adarsh Kumar Subudhi</t>
  </si>
  <si>
    <t>JANMAJOY NAYAK</t>
  </si>
  <si>
    <t>sanittawinna@gmail.com</t>
  </si>
  <si>
    <t>biswajeetbehera595@gmail.com</t>
  </si>
  <si>
    <t>akhil.mahapatr3@gmail.com</t>
  </si>
  <si>
    <t>somnathsahu56789@gmail.com</t>
  </si>
  <si>
    <t>kumarnitin175920@gmail.com</t>
  </si>
  <si>
    <t>amanwit.kumar.we@gmail.com</t>
  </si>
  <si>
    <t>shubhanshuchoudhary4@gmail.com</t>
  </si>
  <si>
    <t>manish.anurag00@gmail.com</t>
  </si>
  <si>
    <t>adarshsubudhi789@gmail.com</t>
  </si>
  <si>
    <t>janmajoynayak24@gmail.com</t>
  </si>
  <si>
    <t>BBSR OFFCE</t>
  </si>
  <si>
    <t>Dibyajyoti Jena</t>
  </si>
  <si>
    <t>Asmi Soumya Prakash</t>
  </si>
  <si>
    <t>dibyajyotijena.official@gmail.com</t>
  </si>
  <si>
    <t>asmisoumyaprakash@gmail.com</t>
  </si>
  <si>
    <t>Rabijyoti Das</t>
  </si>
  <si>
    <t>Bibek Samal</t>
  </si>
  <si>
    <t>rabijyotidas41@gmail.com</t>
  </si>
  <si>
    <t>bibeksamal29@gmail.com</t>
  </si>
  <si>
    <t>Aparjita Behera</t>
  </si>
  <si>
    <t>dasib.pmp@gmail.com</t>
  </si>
  <si>
    <t xml:space="preserve">MEKA SOWJANYA </t>
  </si>
  <si>
    <t>sowjanya.meka6@gmail.com</t>
  </si>
  <si>
    <t xml:space="preserve">Aparajita Behra </t>
  </si>
  <si>
    <t>Himansu Sekhar Barik</t>
  </si>
  <si>
    <t>M VISHAL</t>
  </si>
  <si>
    <t>Shaan nandi</t>
  </si>
  <si>
    <t>Sushree Shivangi Panigrahi</t>
  </si>
  <si>
    <t>himansubarik500@gmail.com</t>
  </si>
  <si>
    <t>vishal8451@gmail.com</t>
  </si>
  <si>
    <t>nandishaan310@gmail.com</t>
  </si>
  <si>
    <t>shivangipanigrahi18@gmail.com</t>
  </si>
  <si>
    <t>Ismita  Sahu</t>
  </si>
  <si>
    <t>sahuismita11@gmail.com</t>
  </si>
  <si>
    <t>loan</t>
  </si>
  <si>
    <t>Soumya ranjan swain</t>
  </si>
  <si>
    <t>Sauvagya Saumya Ranjan Jena</t>
  </si>
  <si>
    <t>soumya.swain457@gmail.com</t>
  </si>
  <si>
    <t>sauvagya1@gmail.com</t>
  </si>
  <si>
    <t>Likhitha M</t>
  </si>
  <si>
    <t>likhitham647@gmail.com</t>
  </si>
  <si>
    <t>Mohammad Sahil</t>
  </si>
  <si>
    <t>msahil9511@gmail.com</t>
  </si>
  <si>
    <t>Jagannath Prasad Das</t>
  </si>
  <si>
    <t>daspiyush2002@gmail.com</t>
  </si>
  <si>
    <t>Aryan Rout</t>
  </si>
  <si>
    <t>aryanrout78@gmail.com</t>
  </si>
  <si>
    <t>Asutosh Lenka</t>
  </si>
  <si>
    <t xml:space="preserve">Gagan kumar </t>
  </si>
  <si>
    <t>Sarthak kumar nayak</t>
  </si>
  <si>
    <t>nayaksarthak08@gmail.com</t>
  </si>
  <si>
    <t>Prangya Paramita Mahapatra</t>
  </si>
  <si>
    <t>prangya94paramita@gmail.com</t>
  </si>
  <si>
    <t>Bikram keshari mohapatra</t>
  </si>
  <si>
    <t>Subhakanta Das</t>
  </si>
  <si>
    <t>Daspiyush2002@gmail.com</t>
  </si>
  <si>
    <t>Kesharibikram009@gmail.con</t>
  </si>
  <si>
    <t>das.subhakanta1995@outlook.com</t>
  </si>
  <si>
    <t>BLR,</t>
  </si>
  <si>
    <t>Sunil kumar pradhan</t>
  </si>
  <si>
    <t>Lipsa Behera</t>
  </si>
  <si>
    <t>Biswajit Ray</t>
  </si>
  <si>
    <t>T Rakshita</t>
  </si>
  <si>
    <t>Shubh Jain</t>
  </si>
  <si>
    <t>Rajesh</t>
  </si>
  <si>
    <t>pradhansunil2504@gmail.com</t>
  </si>
  <si>
    <t>lipsa7270@gmail.com</t>
  </si>
  <si>
    <t>lasutosh12@gmail.com</t>
  </si>
  <si>
    <t>bray251999@gmail.com</t>
  </si>
  <si>
    <t>rakshitaraj8@gmail.com</t>
  </si>
  <si>
    <t>jshubh139@gmail.com</t>
  </si>
  <si>
    <t>salony rath</t>
  </si>
  <si>
    <t>rathsalony@gmail.com</t>
  </si>
  <si>
    <t>Satyajeet Sahoo</t>
  </si>
  <si>
    <t>satyajeet125sahoo@gmail.com</t>
  </si>
  <si>
    <t>Biswajit Panda</t>
  </si>
  <si>
    <t>biswajitpanda5bharat@gmail.com</t>
  </si>
  <si>
    <t>Gulshan Mohapatra</t>
  </si>
  <si>
    <t>Kiran priyadarsini</t>
  </si>
  <si>
    <t>Aman Kumar Panda</t>
  </si>
  <si>
    <t>Charchil Kumar sethy</t>
  </si>
  <si>
    <t>Pasmita Mohapatra</t>
  </si>
  <si>
    <t>Gulshanmohapatra97@gmail.com</t>
  </si>
  <si>
    <t>kiran.priyadarsini@gmail.com</t>
  </si>
  <si>
    <t>amanpanda56@gmail.com</t>
  </si>
  <si>
    <t>abcharchildgh@gmail.com</t>
  </si>
  <si>
    <t>pasmitamohapatra8@gmail.com</t>
  </si>
  <si>
    <t xml:space="preserve">Gaurav Mohanty </t>
  </si>
  <si>
    <t>gauravmohantybang63@gmail.com</t>
  </si>
  <si>
    <t xml:space="preserve">Rohit kumar </t>
  </si>
  <si>
    <t>Rehan Ahmed</t>
  </si>
  <si>
    <t>mohdrehan.prof@gmail.com</t>
  </si>
  <si>
    <t>aniketpatra87@gmail.com</t>
  </si>
  <si>
    <t>Aniket Patra</t>
  </si>
  <si>
    <t>ranjit18patro@gmail.com</t>
  </si>
  <si>
    <t>Ranjit Patro</t>
  </si>
  <si>
    <t>Sweta Gantayat</t>
  </si>
  <si>
    <t>sweta.gantayat967@gmail.com</t>
  </si>
  <si>
    <t>Prasant Kumar Giri</t>
  </si>
  <si>
    <t>prasantkumar252@gmail.com</t>
  </si>
  <si>
    <t>Apurva Tiwari</t>
  </si>
  <si>
    <t>HRITHIK MALVIYA</t>
  </si>
  <si>
    <t>hrithikmalviya5@gmail.com</t>
  </si>
  <si>
    <t>Hrithik Malviya</t>
  </si>
  <si>
    <t>Amit Panigrahi</t>
  </si>
  <si>
    <t>reachtome.amit@gmail.com</t>
  </si>
  <si>
    <t>AMIT PANIGRAHI</t>
  </si>
  <si>
    <t>Soyanshu Sekhar Samal</t>
  </si>
  <si>
    <t>Srinibash Swain</t>
  </si>
  <si>
    <t>samalsoyanshu@gmail.com</t>
  </si>
  <si>
    <t>srinibashswain2015@gmail.com</t>
  </si>
  <si>
    <t>Aayush Mehta</t>
  </si>
  <si>
    <t>Akankshya Pattanayak</t>
  </si>
  <si>
    <t>Akshat vyas</t>
  </si>
  <si>
    <t>V Prathap</t>
  </si>
  <si>
    <t>Bhagi ratha das</t>
  </si>
  <si>
    <t>Adyasha Nandini</t>
  </si>
  <si>
    <t>Prativa Padhy</t>
  </si>
  <si>
    <t>aayushmehta911@gmail.com</t>
  </si>
  <si>
    <t>helloakankshya17@gmail.com</t>
  </si>
  <si>
    <t>HRITHIKMALVIYA5@GMAIL.COM</t>
  </si>
  <si>
    <t>akshatvyas5676@gmail.com</t>
  </si>
  <si>
    <t>vathuluruprathap@gmail.com</t>
  </si>
  <si>
    <t>bhagirathadas65@gmail.com</t>
  </si>
  <si>
    <t>Adyasha007nandini@gmail.com</t>
  </si>
  <si>
    <t>prativapadhy96@gmail.com</t>
  </si>
  <si>
    <t>Anwesh Prasad Khuntia</t>
  </si>
  <si>
    <t>anweshkhuntia@gmail.com</t>
  </si>
  <si>
    <t>Ayush Das</t>
  </si>
  <si>
    <t>Ujjwal Sharma</t>
  </si>
  <si>
    <t>Sushil Kumar Prasad</t>
  </si>
  <si>
    <t>ad325428@gmail.com</t>
  </si>
  <si>
    <t>ujjwallsharmaa123@gmail.com</t>
  </si>
  <si>
    <t>prasadsusil073@gmail.com</t>
  </si>
  <si>
    <t>Om Prakash Behera</t>
  </si>
  <si>
    <t>Punita Chougule</t>
  </si>
  <si>
    <t>omprakashbehera1995@gmail.com</t>
  </si>
  <si>
    <t>reachpunita@gmail.com</t>
  </si>
  <si>
    <t>Rajnandini Karan Pradhan</t>
  </si>
  <si>
    <t>Shweta</t>
  </si>
  <si>
    <t>shwetha.r1824@gmail.com</t>
  </si>
  <si>
    <t>Ipsita Rani</t>
  </si>
  <si>
    <t>ipsitarani0103@gmail.com</t>
  </si>
  <si>
    <t>Ishani Daga</t>
  </si>
  <si>
    <t xml:space="preserve"> ishanidaga13@gmail.com</t>
  </si>
  <si>
    <t>Abhishek Nayak</t>
  </si>
  <si>
    <t>nayakabhishek559@gmail.com</t>
  </si>
  <si>
    <t>Arnab Pattnaik</t>
  </si>
  <si>
    <t>pattnaikarnab@gmail.com</t>
  </si>
  <si>
    <t>Granth Jain</t>
  </si>
  <si>
    <t>granthjain59@gmail.com</t>
  </si>
  <si>
    <t>gdamburunaidu@gmail.com</t>
  </si>
  <si>
    <t>G Damburu Naidu</t>
  </si>
  <si>
    <t>Mandadi Dinesh</t>
  </si>
  <si>
    <t>dinesh143142@gmail.com</t>
  </si>
  <si>
    <t>Chiranjeet Parida</t>
  </si>
  <si>
    <t>Samrit Nayak</t>
  </si>
  <si>
    <t>Binay Arpit Dwivedy</t>
  </si>
  <si>
    <t>Jyotirmayee Mohanta</t>
  </si>
  <si>
    <t>Abhijit Sahoo</t>
  </si>
  <si>
    <t>ASHOK MALLICK</t>
  </si>
  <si>
    <t>Sagar Rashmi Rath</t>
  </si>
  <si>
    <t>chiranjeetp1999@gmail.com</t>
  </si>
  <si>
    <t>Issamritnayak@gmail.com</t>
  </si>
  <si>
    <t>iambinay08@gmail.com</t>
  </si>
  <si>
    <t>jyotirmayeemohanta@gmail.com</t>
  </si>
  <si>
    <t>abhijitsahoo762@gmail.com</t>
  </si>
  <si>
    <t>ashokmallick9778@gmail.com</t>
  </si>
  <si>
    <t>rathrashmi7@gmail.com</t>
  </si>
  <si>
    <t>suguna devi</t>
  </si>
  <si>
    <t>Chinmaya mohanty</t>
  </si>
  <si>
    <t>Nirban Mahanta</t>
  </si>
  <si>
    <t>suguna042@gmail.com</t>
  </si>
  <si>
    <t>chinmayamohanty78@gmail.com</t>
  </si>
  <si>
    <t>mahantanirban@outlook.com</t>
  </si>
  <si>
    <t>Jaydev Sahoo</t>
  </si>
  <si>
    <t xml:space="preserve">jaydev.sahoo1993@gmail.com </t>
  </si>
  <si>
    <t>Unknon</t>
  </si>
  <si>
    <t>Rohini Dhekale</t>
  </si>
  <si>
    <t>rohini.dhekale10@gmail.com</t>
  </si>
  <si>
    <t>Ashutosh Sahoo</t>
  </si>
  <si>
    <t>ashutoshsahur7@gmail.com</t>
  </si>
  <si>
    <t>Aatif khan</t>
  </si>
  <si>
    <t>aatifkh97@gmail.com</t>
  </si>
  <si>
    <t>Sourav Kumar sahu</t>
  </si>
  <si>
    <t>Sidhant kumar basuri</t>
  </si>
  <si>
    <t>Souravsahu1994@yahoo.com</t>
  </si>
  <si>
    <t>sidhantbasuri504@gmail.com</t>
  </si>
  <si>
    <t xml:space="preserve">Sanghamitra nayak </t>
  </si>
  <si>
    <t>sanghamitra.nayak93@gmail.com</t>
  </si>
  <si>
    <t>Sanghamitra nayak</t>
  </si>
  <si>
    <t>Itishree panda</t>
  </si>
  <si>
    <t>Soham Raykhere</t>
  </si>
  <si>
    <t>sanghamitra.nayak93@gmail com</t>
  </si>
  <si>
    <t>itishreepanda1230@gmail.com</t>
  </si>
  <si>
    <t>sohamray011@gmail.com</t>
  </si>
  <si>
    <t>Sambit kumar Nanda</t>
  </si>
  <si>
    <t>sambit0003@gmail.com</t>
  </si>
  <si>
    <t>Yashwanth M M</t>
  </si>
  <si>
    <t xml:space="preserve">Yashwanthmm1997@gmail.com </t>
  </si>
  <si>
    <t>Bubuna Pradhan</t>
  </si>
  <si>
    <t>Roshan Roy</t>
  </si>
  <si>
    <t>KANHU CHARAN DASH</t>
  </si>
  <si>
    <t>Ashman Kumar Panda</t>
  </si>
  <si>
    <t>Sulva Panda</t>
  </si>
  <si>
    <t>bubunapradhan35768@gmail.com</t>
  </si>
  <si>
    <t>roshanroy111999@gmail.com</t>
  </si>
  <si>
    <t>kkanha643@gmail.com</t>
  </si>
  <si>
    <t>ashman.kukun.3@gmail.com</t>
  </si>
  <si>
    <t>sulvapanda123@gmail.com</t>
  </si>
  <si>
    <t>8249372326/7683865210</t>
  </si>
  <si>
    <t>Ritesh ray</t>
  </si>
  <si>
    <t>TAPASWINI NAYAK</t>
  </si>
  <si>
    <t>Abhisek Praharaj</t>
  </si>
  <si>
    <t>Ray.ritesh007@gmail.com</t>
  </si>
  <si>
    <t>nayaktapaswni3@gmail.com</t>
  </si>
  <si>
    <t>abhisek.praharaj96@gmail.com</t>
  </si>
  <si>
    <t>Wais Ahmed</t>
  </si>
  <si>
    <t>waisahmad567.wa@gmail.com</t>
  </si>
  <si>
    <t>Devidutta Nanda Goswami</t>
  </si>
  <si>
    <t>SANKET KUMAR BASURI</t>
  </si>
  <si>
    <t>Sneha Sharan</t>
  </si>
  <si>
    <t>Akashdeep Behera</t>
  </si>
  <si>
    <t>Adyasha Panda</t>
  </si>
  <si>
    <t>Aditya Pratap Singh Tomar</t>
  </si>
  <si>
    <t>Dngoswami027@gmail.com</t>
  </si>
  <si>
    <t>sanketkumarbasuri@gmail.com</t>
  </si>
  <si>
    <t>sneha.sharan45@gmail.com</t>
  </si>
  <si>
    <t>akashdeepbehera0106@gmail.com</t>
  </si>
  <si>
    <t>adyasha.panda246@gmail.com</t>
  </si>
  <si>
    <t>aadityatomar@gmail.com</t>
  </si>
  <si>
    <t>BLR, Online classes</t>
  </si>
  <si>
    <t>Supriya Naik</t>
  </si>
  <si>
    <t>supriyasipa8@gmail.com</t>
  </si>
  <si>
    <t xml:space="preserve">Manisha Balmiki </t>
  </si>
  <si>
    <t>manishabalmiki3008@gmail.com</t>
  </si>
  <si>
    <t xml:space="preserve"> Joydeep Ghosh</t>
  </si>
  <si>
    <t>joydeepghosh210@gmail.com</t>
  </si>
  <si>
    <t>Jyoti Ranjan Mangaraj</t>
  </si>
  <si>
    <t>Shivashankar V T</t>
  </si>
  <si>
    <t>Gautam Samantaray</t>
  </si>
  <si>
    <t>jyotimangaraj0244@gmail.com</t>
  </si>
  <si>
    <t>shivashankartamil242@gmail.com</t>
  </si>
  <si>
    <t>gsamantaray99@gmail.com</t>
  </si>
  <si>
    <t>Bandana Bhanja</t>
  </si>
  <si>
    <t>bandana.angle@gmail.com</t>
  </si>
  <si>
    <t>Abinash Swain</t>
  </si>
  <si>
    <t>abiswain830@gmail.com</t>
  </si>
  <si>
    <t>Manish Chouksey</t>
  </si>
  <si>
    <t>Dibyasha Panigrahi</t>
  </si>
  <si>
    <t>satyabrata lenka</t>
  </si>
  <si>
    <t>Rojalin Majhi</t>
  </si>
  <si>
    <t>Devasish Tripathy</t>
  </si>
  <si>
    <t>Asish Gupta</t>
  </si>
  <si>
    <t>Swagat Mahapatra</t>
  </si>
  <si>
    <t>dIbspanigrahi@gmail.com</t>
  </si>
  <si>
    <t>lenkasatyabrata2@gmail.com</t>
  </si>
  <si>
    <t>gaurivachi02@gmail.com</t>
  </si>
  <si>
    <t>tripathy.asish9kumar6@gmail.com</t>
  </si>
  <si>
    <t>ashishg.dba@gmail.com</t>
  </si>
  <si>
    <t>manishchouksey04@gmail.com</t>
  </si>
  <si>
    <t>swagmohapatra11@gmail.com</t>
  </si>
  <si>
    <t xml:space="preserve">Kushal Sahu </t>
  </si>
  <si>
    <t>kushal16711@gmail.com</t>
  </si>
  <si>
    <t xml:space="preserve">Pritam kumar Behera </t>
  </si>
  <si>
    <t>pritamkumarbehera504@gmail.com</t>
  </si>
  <si>
    <t xml:space="preserve">Vikash Kumar </t>
  </si>
  <si>
    <t>vkumar80558@gmail.com</t>
  </si>
  <si>
    <t>Shruti Saswati Mohanty</t>
  </si>
  <si>
    <t>shrutimohanty391@gmail.com</t>
  </si>
  <si>
    <t>Bibhu R Samal</t>
  </si>
  <si>
    <t>bibhursamal@gmail.com</t>
  </si>
  <si>
    <t>Flex</t>
  </si>
  <si>
    <t>H Vaishnavi</t>
  </si>
  <si>
    <t xml:space="preserve"> tvaish55k@gmail.com</t>
  </si>
  <si>
    <t>Amiya Ranjan Behera</t>
  </si>
  <si>
    <t>Puruma sushma</t>
  </si>
  <si>
    <t>Tanya Tiwari</t>
  </si>
  <si>
    <t>Avadhanam chenchu Sudhakar</t>
  </si>
  <si>
    <t>Sarveshkanna.B</t>
  </si>
  <si>
    <t>amiyaranjanbehera25@gmail.com</t>
  </si>
  <si>
    <t>tvaish55k@gmail.com</t>
  </si>
  <si>
    <t>annaram8251@gmail.com</t>
  </si>
  <si>
    <t>akshpandit2017@gmail.com</t>
  </si>
  <si>
    <t>sudavadh.ac@gmail.com</t>
  </si>
  <si>
    <t>sarveshkanna2003@gmail.com</t>
  </si>
  <si>
    <t>Manas Raj</t>
  </si>
  <si>
    <t>Guru Prasad Das</t>
  </si>
  <si>
    <t>manasraj147@gmail.com</t>
  </si>
  <si>
    <t>guruprasad.das.patnaik@gmail.com</t>
  </si>
  <si>
    <t>Manoj</t>
  </si>
  <si>
    <t>toreachmanojn@gmail.com</t>
  </si>
  <si>
    <t>Vedarth Malik</t>
  </si>
  <si>
    <t>Abhijit mohanty</t>
  </si>
  <si>
    <t>Suchismita priyadarsini</t>
  </si>
  <si>
    <t>CHETAN HANSDAH</t>
  </si>
  <si>
    <t>Rakesh Kumar</t>
  </si>
  <si>
    <t>Aditya Pattnaik</t>
  </si>
  <si>
    <t>9178416363/ 6372892614</t>
  </si>
  <si>
    <t>1997vedarthmalik@gmail.com</t>
  </si>
  <si>
    <t>abhijitmohanty368@gmail.com</t>
  </si>
  <si>
    <t>9178416363dv@gmail.com</t>
  </si>
  <si>
    <t>chetanhoec@gmail.com</t>
  </si>
  <si>
    <t>8789rakeahyad@gmail.com</t>
  </si>
  <si>
    <t>adityapattnaik21@gmail.com</t>
  </si>
  <si>
    <t>Abhishek Bhatia</t>
  </si>
  <si>
    <t>Ashutosh Behera</t>
  </si>
  <si>
    <t>ab112902@gmail.com</t>
  </si>
  <si>
    <t>ashukvcrpf@gmail.com</t>
  </si>
  <si>
    <t>Aabhav Amitabh</t>
  </si>
  <si>
    <t>aabhavamitabh@gmail.com</t>
  </si>
  <si>
    <t>Bibhabasu Das</t>
  </si>
  <si>
    <t>bibhabasudash321@gmail.com</t>
  </si>
  <si>
    <t>Pranjal Saxena</t>
  </si>
  <si>
    <t>pranjalsaxena1105.ps@gmail.com</t>
  </si>
  <si>
    <t>Manmohan</t>
  </si>
  <si>
    <t>Girish Maharana</t>
  </si>
  <si>
    <t>Ananya Dev</t>
  </si>
  <si>
    <t>satya</t>
  </si>
  <si>
    <t>Ajay kumar mahananda</t>
  </si>
  <si>
    <t>barshana pattanayak</t>
  </si>
  <si>
    <t>Harshitha Rabheendranath</t>
  </si>
  <si>
    <t>girishmaharana97@gmail.com</t>
  </si>
  <si>
    <t>ishaananya123@gmail.com</t>
  </si>
  <si>
    <t>likup9103@gmail.com</t>
  </si>
  <si>
    <t>ajay14.mahananda@gmail.com</t>
  </si>
  <si>
    <t>pattanayakbarshana@gmail.com</t>
  </si>
  <si>
    <t>harshitharabheendranath@gmail.com</t>
  </si>
  <si>
    <t>Nandan Acharya</t>
  </si>
  <si>
    <t xml:space="preserve">nandan.acharya1094@gmail.com </t>
  </si>
  <si>
    <t>Cash with dev sir</t>
  </si>
  <si>
    <t>Chiranjeeb Dash</t>
  </si>
  <si>
    <t>chiranjeebdash.work@gmail.com</t>
  </si>
  <si>
    <t xml:space="preserve">Aiswariya Pattanaik </t>
  </si>
  <si>
    <t>Patnaikaishwarya99@gmail.com</t>
  </si>
  <si>
    <t>nikitha guduvi</t>
  </si>
  <si>
    <t>guduviniktha@gmail.com</t>
  </si>
  <si>
    <t>Sanjeev Tripathy</t>
  </si>
  <si>
    <t>sanju.trip@gmail.com</t>
  </si>
  <si>
    <t>Danish sunan</t>
  </si>
  <si>
    <t>danishsunani62@gmail.com</t>
  </si>
  <si>
    <t>Chandana</t>
  </si>
  <si>
    <t>chandanakk1995@gmail.com</t>
  </si>
  <si>
    <t>barun mshra</t>
  </si>
  <si>
    <t>barun.mishra.016@gmail.com</t>
  </si>
  <si>
    <t>DV ANALYTICS PVT LTD</t>
  </si>
  <si>
    <t>UPI\208352406457\PAYMENT FROM PH\8792841622@IBL\ICICI BANK\IBLE4BF11A45D794B2A9AD7A27F5936ACFA</t>
  </si>
  <si>
    <t>Chiranjib Sahoo</t>
  </si>
  <si>
    <t>Aman Singh</t>
  </si>
  <si>
    <t>Srini Boorugu</t>
  </si>
  <si>
    <t>Shubham Barai</t>
  </si>
  <si>
    <t>Biswajeet</t>
  </si>
  <si>
    <t>Adarsh</t>
  </si>
  <si>
    <t>Rachana K K</t>
  </si>
  <si>
    <t>Luv Dixit ( Kush Dixit )</t>
  </si>
  <si>
    <t>R Giridhar Reddy</t>
  </si>
  <si>
    <t>schiranjib6@gmail.com</t>
  </si>
  <si>
    <t>amansingh989917@gmail.com</t>
  </si>
  <si>
    <t>sboorugu@gmail.com</t>
  </si>
  <si>
    <t>baraishubham918@gmail.com</t>
  </si>
  <si>
    <t>dbiswajit.work@gmail.com</t>
  </si>
  <si>
    <t>aadarsh1976@gmail.com</t>
  </si>
  <si>
    <t>99.rachanakk@gmail.com</t>
  </si>
  <si>
    <t>dixitluv163@gmail.com</t>
  </si>
  <si>
    <t>giridharr4567@gmail.com</t>
  </si>
  <si>
    <t>Ayushi Raoulo</t>
  </si>
  <si>
    <t xml:space="preserve">Sohan Pradhan </t>
  </si>
  <si>
    <t xml:space="preserve"> Geetesh Ganweer</t>
  </si>
  <si>
    <t>Manasi Padhy</t>
  </si>
  <si>
    <t>rauloayushi@gmail.com</t>
  </si>
  <si>
    <t>pradhansohan2004@gmail.com</t>
  </si>
  <si>
    <t>geeteshganweer1@gmail.com</t>
  </si>
  <si>
    <t>manasi.p5798@gmail.com</t>
  </si>
  <si>
    <t>Geetesh Ganweer</t>
  </si>
  <si>
    <t xml:space="preserve">Sweety Dash </t>
  </si>
  <si>
    <t>dashsweety02@gmail.com</t>
  </si>
  <si>
    <t>BBSR OFFCE HAND OVER TO SOVEN SIR</t>
  </si>
  <si>
    <t>Mandhalapu sree annapurna</t>
  </si>
  <si>
    <t>sreeannapurnamandhalapu@gmail.com</t>
  </si>
  <si>
    <t>Amaan Ali Ahad</t>
  </si>
  <si>
    <t>koushalya palei</t>
  </si>
  <si>
    <t>amaanaliahad1234@gmail.com</t>
  </si>
  <si>
    <t>koushalyapalei376@gmail.com</t>
  </si>
  <si>
    <t>SHASHANK BASAVARAJAPPA</t>
  </si>
  <si>
    <t>shashank.b44@gmail.com</t>
  </si>
  <si>
    <t>GEN AI</t>
  </si>
  <si>
    <t>L Rahul</t>
  </si>
  <si>
    <t>rahulakshmikanth@gmail.com</t>
  </si>
  <si>
    <t>manas pradhan</t>
  </si>
  <si>
    <t>manas.pradhan56@gmail.com</t>
  </si>
  <si>
    <t>Neethu Aziz</t>
  </si>
  <si>
    <t>9497358995/9611002625</t>
  </si>
  <si>
    <t>neethu005@gmail.com</t>
  </si>
  <si>
    <t>soumya ranjan sahoo</t>
  </si>
  <si>
    <t>sahoosoumyaranjan497@gmail.com</t>
  </si>
  <si>
    <t>Chinmayee Panda</t>
  </si>
  <si>
    <t>KALAIARASI SUBRAMANIAN</t>
  </si>
  <si>
    <t>sumitra moharana</t>
  </si>
  <si>
    <t>Kirtimayee Dash</t>
  </si>
  <si>
    <t>chinmayeepanda8556@gmail.com</t>
  </si>
  <si>
    <t>Kalaiarasi07004@gmail.com</t>
  </si>
  <si>
    <t>daskirtimayee8@gmail.com</t>
  </si>
  <si>
    <t xml:space="preserve">Pramukh </t>
  </si>
  <si>
    <t>Amrit Anushil Swain</t>
  </si>
  <si>
    <t>amritswain15@gmail.com</t>
  </si>
  <si>
    <t xml:space="preserve">Shubham Jain </t>
  </si>
  <si>
    <t>shubham56jain@gmail.com</t>
  </si>
  <si>
    <t>Mr x</t>
  </si>
  <si>
    <t>sagar sahu</t>
  </si>
  <si>
    <t>Sagarsahutry15@gmail.com</t>
  </si>
  <si>
    <t>Sanskar Chhalotre</t>
  </si>
  <si>
    <t>Asish Pattanaik</t>
  </si>
  <si>
    <t>manas ranjan sahu</t>
  </si>
  <si>
    <t>MANAS PADHIARY</t>
  </si>
  <si>
    <t>Sttitapragyan</t>
  </si>
  <si>
    <t>BILLA MANGAL MONDAL</t>
  </si>
  <si>
    <t>Ananya bhakti</t>
  </si>
  <si>
    <t>Tantaray yusuf</t>
  </si>
  <si>
    <t>sonya ranjan samal</t>
  </si>
  <si>
    <t>Soumya Ranjan Samal</t>
  </si>
  <si>
    <t>9439751560/6371473245</t>
  </si>
  <si>
    <t>sanskargurjar59@gmail.com</t>
  </si>
  <si>
    <t>ashishpattanaik98@gmail.com</t>
  </si>
  <si>
    <t>manassensei@gmail.com</t>
  </si>
  <si>
    <t>manaspadhiaryyyy21@gmail.com</t>
  </si>
  <si>
    <t>ashutoshdas9938@gmail.com</t>
  </si>
  <si>
    <t>sthita635@gmail.com</t>
  </si>
  <si>
    <t>billamangal21@gmail.com</t>
  </si>
  <si>
    <t>bhaktimayee223@gmail.com</t>
  </si>
  <si>
    <t>Mytkashmir786@gmail.com</t>
  </si>
  <si>
    <t>sonyaranjansamal197@gmail.com</t>
  </si>
  <si>
    <t>samalsoumya263@gmail.com</t>
  </si>
  <si>
    <t>Rohan Raosaheb Awad</t>
  </si>
  <si>
    <t>rohanawadageni@gmail.com</t>
  </si>
  <si>
    <t>Disha Das</t>
  </si>
  <si>
    <t>Rajlaxmi rout</t>
  </si>
  <si>
    <t>shreya mishra</t>
  </si>
  <si>
    <t>pujyban sahu</t>
  </si>
  <si>
    <t>Sangram Bisoyi</t>
  </si>
  <si>
    <t>Prajakta Patra</t>
  </si>
  <si>
    <t>Sarita Behera</t>
  </si>
  <si>
    <t>Bibin Thomas</t>
  </si>
  <si>
    <t>7846973384/9090681789</t>
  </si>
  <si>
    <t>6355878691/8342011418</t>
  </si>
  <si>
    <t>9556443615 / 7873027396</t>
  </si>
  <si>
    <t>dishadas1358@gmail.com</t>
  </si>
  <si>
    <t>rajlaxmi.rima2002@gmail.com</t>
  </si>
  <si>
    <t>shreyamishra1153@gmail.com</t>
  </si>
  <si>
    <t>pujyabansahu786@gmail.com</t>
  </si>
  <si>
    <t>prembisoyi9090@gmail.com</t>
  </si>
  <si>
    <t>prajaktapatra5822@gmail.com</t>
  </si>
  <si>
    <t>rinkybehera56@gmail.com</t>
  </si>
  <si>
    <t>bibinthomas20@gmail.com</t>
  </si>
  <si>
    <t>Papiya Mandal</t>
  </si>
  <si>
    <t>thecurlynari@gmail.com</t>
  </si>
  <si>
    <t xml:space="preserve">abhishekdigambarjain@gmail.com </t>
  </si>
  <si>
    <t xml:space="preserve">Abhishek Digambar Jain S </t>
  </si>
  <si>
    <t>manaspadhiarybls@gmail.com</t>
  </si>
  <si>
    <t>Prithviraj R Patil</t>
  </si>
  <si>
    <t>ppatil6989@gmail.com</t>
  </si>
  <si>
    <t>gEN AI</t>
  </si>
  <si>
    <t>Simrit Rai</t>
  </si>
  <si>
    <t>Satya Ranjan Das</t>
  </si>
  <si>
    <t>Bhanu Pratap Dwivedi</t>
  </si>
  <si>
    <t>Abhishek Digambar Jain S</t>
  </si>
  <si>
    <t>Adari Venkata Ramana</t>
  </si>
  <si>
    <t>9776249591/9692824499</t>
  </si>
  <si>
    <t>titul.simrit@gmail.com</t>
  </si>
  <si>
    <t>dsatyaranjan785@gmail.com</t>
  </si>
  <si>
    <t>abhishekdigambarjain@gmail.com</t>
  </si>
  <si>
    <t>adari.vraman@gmail.com</t>
  </si>
  <si>
    <t>AL/ML</t>
  </si>
  <si>
    <t>Jyotipraksh Udayabhanu</t>
  </si>
  <si>
    <t>Debasish Ojha</t>
  </si>
  <si>
    <t>Somyak Sambhav Mishra</t>
  </si>
  <si>
    <t>Siddharth Kumar</t>
  </si>
  <si>
    <t>90405 47258</t>
  </si>
  <si>
    <t>jpu258@gmail.com</t>
  </si>
  <si>
    <t>1998debasis@gmail.com</t>
  </si>
  <si>
    <t>mishrasomyak@gmail.com</t>
  </si>
  <si>
    <t>siddharth7256@gmail.com</t>
  </si>
  <si>
    <t xml:space="preserve">ADHISH VIKAS </t>
  </si>
  <si>
    <t>adhishvikas@gmail.com</t>
  </si>
  <si>
    <t>Leela Krishna</t>
  </si>
  <si>
    <t>leelakrishnaburusu@gmail.com</t>
  </si>
  <si>
    <t>ashish199662@gmail.com</t>
  </si>
  <si>
    <t>Meenakshi</t>
  </si>
  <si>
    <t>minakshimitali16@gmail.com</t>
  </si>
  <si>
    <t>Abhay Godani</t>
  </si>
  <si>
    <t>Narasimha</t>
  </si>
  <si>
    <t>Truptiranjan</t>
  </si>
  <si>
    <t>Minal Anil Patil</t>
  </si>
  <si>
    <t>Manasi Badole</t>
  </si>
  <si>
    <t>Abhisek Mallick</t>
  </si>
  <si>
    <t>Sagarika Biswas</t>
  </si>
  <si>
    <t>mabhaygodani87@gmail.com</t>
  </si>
  <si>
    <t>saiminal32@gmail.com</t>
  </si>
  <si>
    <t>mansi130999@gmail.com</t>
  </si>
  <si>
    <t>mallickabhisek29@gmail.com</t>
  </si>
  <si>
    <t>sagarikabiswas957@gmail.com</t>
  </si>
  <si>
    <t xml:space="preserve">Advance emi paid by dv </t>
  </si>
  <si>
    <t>bibhudattaj@gmail.com</t>
  </si>
  <si>
    <t xml:space="preserve">bibhudatta jena </t>
  </si>
  <si>
    <t>Hand over to soven sir</t>
  </si>
  <si>
    <t>Hand over to dev sir</t>
  </si>
  <si>
    <t>Pratik Nanda</t>
  </si>
  <si>
    <t>soumya sethi</t>
  </si>
  <si>
    <t>chalavadi mohan sai sasidhar</t>
  </si>
  <si>
    <t>Inteshar Ahmad Khan</t>
  </si>
  <si>
    <t>pratiknanda2000@gmail.com</t>
  </si>
  <si>
    <t>soumyaprakash2224@gmail.com</t>
  </si>
  <si>
    <t>mohansai94@gmail.com</t>
  </si>
  <si>
    <t>intezaid786@gmail.com</t>
  </si>
  <si>
    <t>Soumya Prakash Sethi</t>
  </si>
  <si>
    <t>soumyaprakash0012@gmail.com</t>
  </si>
  <si>
    <t>Madhur Bahri</t>
  </si>
  <si>
    <t>Madhur Bahari</t>
  </si>
  <si>
    <t>Smrutirekha Mohapatra</t>
  </si>
  <si>
    <t>gyana ranjan parida</t>
  </si>
  <si>
    <t>Akash</t>
  </si>
  <si>
    <t>Suryakant Das</t>
  </si>
  <si>
    <t>Priyanka</t>
  </si>
  <si>
    <t>Adyasha Bhanja</t>
  </si>
  <si>
    <t>Aranya</t>
  </si>
  <si>
    <t>Akash Padhiary</t>
  </si>
  <si>
    <t>Deepshikha Vishwakarma</t>
  </si>
  <si>
    <t>SUBRAT PANDAB</t>
  </si>
  <si>
    <t>A vishal</t>
  </si>
  <si>
    <t>sumeet pradhan</t>
  </si>
  <si>
    <t>madhurbahri2612@gmail.com</t>
  </si>
  <si>
    <t>jobforsuman95@gmail.com</t>
  </si>
  <si>
    <t>gyanrajanparida98@gmail.com</t>
  </si>
  <si>
    <t>akash21@gmail.com</t>
  </si>
  <si>
    <t>suryakant.das1975@gmail.com</t>
  </si>
  <si>
    <t>priyankapriyadarsiniam@gmail.com</t>
  </si>
  <si>
    <t>adyashabhanja5@gmail.com</t>
  </si>
  <si>
    <t>lulu9437@gmail.com</t>
  </si>
  <si>
    <t>akashpadhiary@gmail.com</t>
  </si>
  <si>
    <t>deepshikhav082@gmail.com</t>
  </si>
  <si>
    <t>pandab.subrat11@gmail.com</t>
  </si>
  <si>
    <t>avishaal39@gmail.com</t>
  </si>
  <si>
    <t>s.sourav0303@gmail.com</t>
  </si>
  <si>
    <t>70084 66674</t>
  </si>
  <si>
    <t xml:space="preserve">ARANYA KAMAL BEHERA </t>
  </si>
  <si>
    <t xml:space="preserve">lulu9437@gmail.com </t>
  </si>
  <si>
    <t>MRUTUNJAY BEHERA</t>
  </si>
  <si>
    <t>mrutunjaybehera71@gmail.com</t>
  </si>
  <si>
    <t>Ridhi Jain</t>
  </si>
  <si>
    <t>soumya prusty</t>
  </si>
  <si>
    <t>jainridhi0304@gmail.com</t>
  </si>
  <si>
    <t xml:space="preserve">K vishal Majhi </t>
  </si>
  <si>
    <t>kvishalmajhi@gmail.com</t>
  </si>
  <si>
    <t>Shibashankar Rana</t>
  </si>
  <si>
    <t>Sanjib Nayak</t>
  </si>
  <si>
    <t>Jasobanta Acharya</t>
  </si>
  <si>
    <t>Anand Gosai</t>
  </si>
  <si>
    <t>shibashankarrana09@gmail.com</t>
  </si>
  <si>
    <t>nsanjib285@gmail.com</t>
  </si>
  <si>
    <t>charyajasobanta1@gmail.com</t>
  </si>
  <si>
    <t>anand.gosaidriver@gmail.com</t>
  </si>
  <si>
    <t xml:space="preserve">kvishalmajhi@gmail.com/MILTONKISKUMAJHI@GMAIL.COM </t>
  </si>
  <si>
    <t>biswaranjan.das@hotmail.com</t>
  </si>
  <si>
    <t>BISWARANJAN DAS</t>
  </si>
  <si>
    <t>Anshuman Tripathy</t>
  </si>
  <si>
    <t>Anwesh Amat</t>
  </si>
  <si>
    <t>Manoj Kumar Nayak</t>
  </si>
  <si>
    <t>Soma</t>
  </si>
  <si>
    <t>Sourav Mohanty</t>
  </si>
  <si>
    <t>Manjunatha H R</t>
  </si>
  <si>
    <t>anshuman pattjoshi</t>
  </si>
  <si>
    <t>7978503948/9583057649</t>
  </si>
  <si>
    <t>sumisabda@gmail.com</t>
  </si>
  <si>
    <t xml:space="preserve">
amatanwesh@gmail.com</t>
  </si>
  <si>
    <t>manojkumarnayak12bdk@gmail.com</t>
  </si>
  <si>
    <t>soma0412@gmail.com</t>
  </si>
  <si>
    <t>souravmohantycvrce@gmail.com</t>
  </si>
  <si>
    <t>greatbiswa@gmail.com</t>
  </si>
  <si>
    <t>manjuhr19@gmail.com</t>
  </si>
  <si>
    <t>nrakesh508@gmail.com</t>
  </si>
  <si>
    <t>pattjoshianshu04@gmail.com</t>
  </si>
  <si>
    <t>Kaushal kishore jadon</t>
  </si>
  <si>
    <t>writetokaushal9607@gmail.com</t>
  </si>
  <si>
    <t>samparkb05@gmail.com</t>
  </si>
  <si>
    <t>Sampark Mohapatra</t>
  </si>
  <si>
    <t>Sachidananda patnaik</t>
  </si>
  <si>
    <t>sachipatnaik73@gmail.com</t>
  </si>
  <si>
    <t xml:space="preserve"> nrakesh508@gmail.com</t>
  </si>
  <si>
    <t xml:space="preserve">Rakesh kumar Nayak </t>
  </si>
  <si>
    <t>Cash handover to dev sir</t>
  </si>
  <si>
    <t>Prachi Prava</t>
  </si>
  <si>
    <t>STITHI NAYAK</t>
  </si>
  <si>
    <t>Aniruddha Dhalsamanta</t>
  </si>
  <si>
    <t>Ajit Sahoo</t>
  </si>
  <si>
    <t>MG Suhasa Subramanya</t>
  </si>
  <si>
    <t>Arka Sarathi Das</t>
  </si>
  <si>
    <t>prachiprava89@gmail.com</t>
  </si>
  <si>
    <t>sthitinayak25@gmail.com</t>
  </si>
  <si>
    <t>aniruddha.cam20@gmail.com</t>
  </si>
  <si>
    <t>ajitkumarsahoo193@gmail.com</t>
  </si>
  <si>
    <t>abhijitsahoo9437@gmail.com</t>
  </si>
  <si>
    <t>mgsuhasasubramanya@gmail.com</t>
  </si>
  <si>
    <t>yoyoarka@gmail.com</t>
  </si>
  <si>
    <t>ranjitap59@gmail.com</t>
  </si>
  <si>
    <t>Ranjita Patel</t>
  </si>
  <si>
    <t xml:space="preserve">yoyoarka@gmail.com </t>
  </si>
  <si>
    <t>NARENDRA PANIGRAHI</t>
  </si>
  <si>
    <t>Sai Durga Sankar Bal</t>
  </si>
  <si>
    <t>subhashree bisoyi</t>
  </si>
  <si>
    <t>narendrapanigrahibgr@gmail.com</t>
  </si>
  <si>
    <t>saidurga97@gmail.com</t>
  </si>
  <si>
    <t>bisoyisubhashree47@gmail.com</t>
  </si>
  <si>
    <t xml:space="preserve">MG Suhasa Subramanya </t>
  </si>
  <si>
    <t>SOUMYARANJANSETH345@GMAIL.COM</t>
  </si>
  <si>
    <t>S Soumya Ranjan</t>
  </si>
  <si>
    <t>SUBHASREE BISOYI</t>
  </si>
  <si>
    <t>77740 03258</t>
  </si>
  <si>
    <t>Nithin Shetty</t>
  </si>
  <si>
    <t>21shetty@gmail.com</t>
  </si>
  <si>
    <t>Naveen</t>
  </si>
  <si>
    <t>Smile Panda</t>
  </si>
  <si>
    <t>Bithal Pattnaik</t>
  </si>
  <si>
    <t>Amit Kumar Das</t>
  </si>
  <si>
    <t>Chitta Ranjan Swain</t>
  </si>
  <si>
    <t>Amrit Jena</t>
  </si>
  <si>
    <t>Sandhya Rani Behera</t>
  </si>
  <si>
    <t>Abhisek Mohanty</t>
  </si>
  <si>
    <t>Parth jain</t>
  </si>
  <si>
    <t>Manoj Mohanty</t>
  </si>
  <si>
    <t>Subhranshu Bidhani</t>
  </si>
  <si>
    <t>ananya pradhan</t>
  </si>
  <si>
    <t>Aditya Narayana Champati</t>
  </si>
  <si>
    <t>70080 36927</t>
  </si>
  <si>
    <t>9861888912/8917200000</t>
  </si>
  <si>
    <t>naveenlivesfordestiny@gmail.com</t>
  </si>
  <si>
    <t>smilepanda.280@gmail.com</t>
  </si>
  <si>
    <t>bithalpattnaik373@gmail.com</t>
  </si>
  <si>
    <t>Pramodiffco1@gmail.com</t>
  </si>
  <si>
    <t>amitdas.official@yahoo.com</t>
  </si>
  <si>
    <t>cswain94@outlook.com</t>
  </si>
  <si>
    <t>amritkumarjena26@gmail.com</t>
  </si>
  <si>
    <t>sandhyaranibehera1403@gmail.com</t>
  </si>
  <si>
    <t>Mabhisek00@gmail.com</t>
  </si>
  <si>
    <t>Jainparth757@gmail.com</t>
  </si>
  <si>
    <t>manoj.mohantyku@gmail.com</t>
  </si>
  <si>
    <t>subhranshubidhani4@gmail.com</t>
  </si>
  <si>
    <t>ananyapradhan7543@gmail.com</t>
  </si>
  <si>
    <t>adityanarayanchampati@gmail.com</t>
  </si>
  <si>
    <t>Mukesh  Mishra</t>
  </si>
  <si>
    <t>mmblr89@gmail.com</t>
  </si>
  <si>
    <t xml:space="preserve">Rishika M </t>
  </si>
  <si>
    <t>Mukesh Mishra</t>
  </si>
  <si>
    <t>Rishika M</t>
  </si>
  <si>
    <t>Suresh reddy</t>
  </si>
  <si>
    <t>Kunal mukharu selote</t>
  </si>
  <si>
    <t>Madhu V</t>
  </si>
  <si>
    <t>Rajender Nagpal</t>
  </si>
  <si>
    <t>Barun Behera</t>
  </si>
  <si>
    <t>Sashank Sekhar Das</t>
  </si>
  <si>
    <t>Bhawana Ladhania</t>
  </si>
  <si>
    <t>Rajesh Kumar</t>
  </si>
  <si>
    <t>Subhrajeet Mohanty</t>
  </si>
  <si>
    <t>Dharmabrata</t>
  </si>
  <si>
    <t>Vinay M</t>
  </si>
  <si>
    <t>P Abhisekh Patnaik</t>
  </si>
  <si>
    <t>Meka Lakshmi Raviteja</t>
  </si>
  <si>
    <t>Gopinath Chennaiyan</t>
  </si>
  <si>
    <t>Abhinash</t>
  </si>
  <si>
    <t>Korukollu divya</t>
  </si>
  <si>
    <t>TAPAN PARIDA</t>
  </si>
  <si>
    <t>Sapan Kumar Parida</t>
  </si>
  <si>
    <t>SUBHASHREE SAHU</t>
  </si>
  <si>
    <t>ROHAN AWAD</t>
  </si>
  <si>
    <t>Surya Kanta</t>
  </si>
  <si>
    <t>Biswajeet Jaysingh</t>
  </si>
  <si>
    <t>Arijit Nayak</t>
  </si>
  <si>
    <t>SONALI PRADHAN</t>
  </si>
  <si>
    <t>Nupur</t>
  </si>
  <si>
    <t>Rhythm Patel</t>
  </si>
  <si>
    <t>sbimmadi@gmail.com</t>
  </si>
  <si>
    <t>Selotekunal@gmail.com</t>
  </si>
  <si>
    <t>mvijay92@gmail.com</t>
  </si>
  <si>
    <t>Nagpal.raj888@gmail.com</t>
  </si>
  <si>
    <t>beherabarun61@gmail.com</t>
  </si>
  <si>
    <t>sashank.das08@gmail.com</t>
  </si>
  <si>
    <t>ladhaniabhavna@gmail.com</t>
  </si>
  <si>
    <t>brk12002@gmail.com</t>
  </si>
  <si>
    <t>mohantysubhrajeet99@gmail.com</t>
  </si>
  <si>
    <t>tapan.parida86@gmail.com</t>
  </si>
  <si>
    <t>subha2319@gmail.com</t>
  </si>
  <si>
    <t>arijitprasadnayak351@gmail.com</t>
  </si>
  <si>
    <t>bbsr handover to soven sir</t>
  </si>
  <si>
    <t>G Naveen Kumar</t>
  </si>
  <si>
    <t>gnaveenkumar364@gmail.com</t>
  </si>
  <si>
    <t>Jasmine Mohanty</t>
  </si>
  <si>
    <t>Sarthak Panda</t>
  </si>
  <si>
    <t>B Subham shree</t>
  </si>
  <si>
    <t>Ananaya Mishra</t>
  </si>
  <si>
    <t>Kunti Hansdah</t>
  </si>
  <si>
    <t>Siba Prasad Rout</t>
  </si>
  <si>
    <t>8480953646/8895909326</t>
  </si>
  <si>
    <t>mohantyjasmin2001@gmail.com</t>
  </si>
  <si>
    <t>sarthakpanda2709@gmail.com</t>
  </si>
  <si>
    <t>subhamshree2003@gmail.com</t>
  </si>
  <si>
    <t>ananya01mishra08@gmail.com</t>
  </si>
  <si>
    <t>kuntihansdah443@gmail.com</t>
  </si>
  <si>
    <t>sibaprasadrout8@gmail.com</t>
  </si>
  <si>
    <t>Sarthak Chakraborty</t>
  </si>
  <si>
    <t>hisarthak.chakraborty@gmail.com</t>
  </si>
  <si>
    <t xml:space="preserve">Ananya Mishra </t>
  </si>
  <si>
    <t xml:space="preserve">ananya01mishra08@gmail.com </t>
  </si>
  <si>
    <t>Anil Kumar sahoo</t>
  </si>
  <si>
    <t>anilkumarsahoo.cs@gmail.com</t>
  </si>
  <si>
    <t>AMIYA KUMA BALIYARSINGH</t>
  </si>
  <si>
    <t>amiyabaliyarsingh@gmail.com</t>
  </si>
  <si>
    <t>Harshagowda S</t>
  </si>
  <si>
    <t>RUPARANJAN ROUT</t>
  </si>
  <si>
    <t>pururaj mohanty</t>
  </si>
  <si>
    <t>nupurpinjarkar04@gmail.com</t>
  </si>
  <si>
    <t>rhythmpatel2107@gmail.com</t>
  </si>
  <si>
    <t>harsha375@gmail.com</t>
  </si>
  <si>
    <t>ruparanjanrout23@gmail.com</t>
  </si>
  <si>
    <t>Gayatri Mishra</t>
  </si>
  <si>
    <t>Sidharth Behera</t>
  </si>
  <si>
    <t>gayatrimishra858@gmail.com</t>
  </si>
  <si>
    <t>sidharthjaihind97@gmail.com</t>
  </si>
  <si>
    <t>Adithya U</t>
  </si>
  <si>
    <t>adithya.nadig1196@gmail.com</t>
  </si>
  <si>
    <t>Indrani Mishra</t>
  </si>
  <si>
    <t>2. indranimishraa2002@gmail.com</t>
  </si>
  <si>
    <t>Sumit Sarkar</t>
  </si>
  <si>
    <t>sarkarsumit481@gmail.com</t>
  </si>
  <si>
    <t>7855886234/8079706234</t>
  </si>
  <si>
    <t xml:space="preserve">Gayatri Mishra </t>
  </si>
  <si>
    <t>dharmabrata55@gmail.com</t>
  </si>
  <si>
    <t>cash received at bbsr office</t>
  </si>
  <si>
    <t>SOHAIL KHAN</t>
  </si>
  <si>
    <t xml:space="preserve">sohailzo123@gmail.com </t>
  </si>
  <si>
    <t>Somya Ranjan Sahoo</t>
  </si>
  <si>
    <t>somya.sahoo700000@gmail.com</t>
  </si>
  <si>
    <t>Swetapuspa panda</t>
  </si>
  <si>
    <t>swetapuspapanda@gmail.com</t>
  </si>
  <si>
    <t>biswajitjayasingh.4u@gmail.com</t>
  </si>
  <si>
    <t>Prangya Paramita Panda</t>
  </si>
  <si>
    <t>prangyapanda35@gmail.com</t>
  </si>
  <si>
    <t>Anajali Sharma</t>
  </si>
  <si>
    <t>anjali.agarwalla22@gmail.com</t>
  </si>
  <si>
    <t>PRATIK  DAS</t>
  </si>
  <si>
    <t>pratikdas568@gmail.com</t>
  </si>
  <si>
    <t>8338964967/7381855674</t>
  </si>
  <si>
    <t>itibrata sahoo</t>
  </si>
  <si>
    <t>itibratasahoo40@gmail.com</t>
  </si>
  <si>
    <t xml:space="preserve">Barsa Priyadarshini Sahoo </t>
  </si>
  <si>
    <t>barshapr0235@gmail.com</t>
  </si>
  <si>
    <t>Sohel</t>
  </si>
  <si>
    <t>Barsa Priyadarshini Sahoo</t>
  </si>
  <si>
    <t>Swetapuspa Panda</t>
  </si>
  <si>
    <t>Shivdutt Utekar</t>
  </si>
  <si>
    <t>Pratik Das</t>
  </si>
  <si>
    <t>sohailzo123@gmail.com</t>
  </si>
  <si>
    <t>utkar.ashwini@gmail.com</t>
  </si>
  <si>
    <t xml:space="preserve">Anuj Singh </t>
  </si>
  <si>
    <t>anuj6936singh@gmail.com</t>
  </si>
  <si>
    <t>APIDA</t>
  </si>
  <si>
    <t>rakihu4455@gmail.com</t>
  </si>
  <si>
    <t>Rakesh H U</t>
  </si>
  <si>
    <t>ALML</t>
  </si>
  <si>
    <t>SHREYAS POTDAR</t>
  </si>
  <si>
    <t>Shreyasmp2001@gmail.com</t>
  </si>
  <si>
    <t>Subhrajit mohanty</t>
  </si>
  <si>
    <t>Dev Sir g pay</t>
  </si>
  <si>
    <t xml:space="preserve">T.Dinagaran </t>
  </si>
  <si>
    <t>dinanit@gmail.com</t>
  </si>
  <si>
    <t xml:space="preserve">Chandan </t>
  </si>
  <si>
    <t>chandanmeher9938@gmail.com</t>
  </si>
  <si>
    <t>Debasish Parija</t>
  </si>
  <si>
    <t>debaparija6@gmail.com</t>
  </si>
  <si>
    <t>Anuj Singh</t>
  </si>
  <si>
    <t>Deepika Sahoo</t>
  </si>
  <si>
    <t>Apun Kumar</t>
  </si>
  <si>
    <t>Chandan</t>
  </si>
  <si>
    <t>SUBHASHIS PRIYADARSHAN PUHAN</t>
  </si>
  <si>
    <t xml:space="preserve">
udaybhanu swain</t>
  </si>
  <si>
    <t>Suryakantamohanty</t>
  </si>
  <si>
    <t>dpriyadarshnisahu@gmail.com</t>
  </si>
  <si>
    <t>apunkumar77@gmail.com</t>
  </si>
  <si>
    <t>ersubhashis05@gmail.com</t>
  </si>
  <si>
    <t>udayaswain266@gmail.com</t>
  </si>
  <si>
    <t>suryakantamohantyeth@gmail.com</t>
  </si>
  <si>
    <t>Tapaswini Swain</t>
  </si>
  <si>
    <t>Smrutishree Mishra</t>
  </si>
  <si>
    <t>Varun Kumar Jain</t>
  </si>
  <si>
    <t>Arti</t>
  </si>
  <si>
    <t>Lalit</t>
  </si>
  <si>
    <t>Itibrata</t>
  </si>
  <si>
    <t>HARIKA</t>
  </si>
  <si>
    <t>Shreyas</t>
  </si>
  <si>
    <t>Dinagaran T</t>
  </si>
  <si>
    <t>Karan</t>
  </si>
  <si>
    <t>Surabhi</t>
  </si>
  <si>
    <t>14-2024</t>
  </si>
  <si>
    <t>15-2024</t>
  </si>
  <si>
    <t>16-2024</t>
  </si>
  <si>
    <t>17-2024</t>
  </si>
  <si>
    <t>18-2024</t>
  </si>
  <si>
    <t>19-2024</t>
  </si>
  <si>
    <t>21-2024</t>
  </si>
  <si>
    <t>22-2024</t>
  </si>
  <si>
    <t>23-2024</t>
  </si>
  <si>
    <t>24-2024</t>
  </si>
  <si>
    <t>25-2024</t>
  </si>
  <si>
    <t>26-2024</t>
  </si>
  <si>
    <t>28-2024</t>
  </si>
  <si>
    <t>29-2024</t>
  </si>
  <si>
    <t>30-2024</t>
  </si>
  <si>
    <t>13-2025</t>
  </si>
  <si>
    <t>14-2025</t>
  </si>
  <si>
    <t>15-2025</t>
  </si>
  <si>
    <t>16-2025</t>
  </si>
  <si>
    <t>17-2025</t>
  </si>
  <si>
    <t>18-2025</t>
  </si>
  <si>
    <t>20-2025</t>
  </si>
  <si>
    <t>21-2025</t>
  </si>
  <si>
    <t>22-2025</t>
  </si>
  <si>
    <t>23-2025</t>
  </si>
  <si>
    <t>24-2025</t>
  </si>
  <si>
    <t>25-2025</t>
  </si>
  <si>
    <t>27-2025</t>
  </si>
  <si>
    <t>28-2025</t>
  </si>
  <si>
    <t>29-2025</t>
  </si>
  <si>
    <t>30-2025</t>
  </si>
  <si>
    <t>31-2025</t>
  </si>
  <si>
    <t>tapaswiniswain6@gmail.com</t>
  </si>
  <si>
    <t>smrutishree.m@gmail.com</t>
  </si>
  <si>
    <t>Varun.jain2004@gmail.com</t>
  </si>
  <si>
    <t>rakeshhu1997@gmail.com</t>
  </si>
  <si>
    <t>artisharma.0290@gmail.com</t>
  </si>
  <si>
    <t>harikareddy8281@gmail.com</t>
  </si>
  <si>
    <t>shreyasmp2001@gmail.com</t>
  </si>
  <si>
    <t>muthemkshma@gmail.com</t>
  </si>
  <si>
    <t>myselflucky2@gmail.com</t>
  </si>
  <si>
    <t>surabhi.chaurasiausa@gmail.com</t>
  </si>
  <si>
    <t>lakshmi.ravi3003@gmail.com</t>
  </si>
  <si>
    <t>GenAI</t>
  </si>
  <si>
    <t>Adv AI-ML</t>
  </si>
  <si>
    <t>Chandan Meher</t>
  </si>
  <si>
    <t>24 month no cost emi</t>
  </si>
  <si>
    <t>kunal yadav</t>
  </si>
  <si>
    <t>kunaly678@gmail.com</t>
  </si>
  <si>
    <t>Devi Prasad Bal</t>
  </si>
  <si>
    <t>Dibyendu Dey</t>
  </si>
  <si>
    <t>dibyendu10051990@gmail.com</t>
  </si>
  <si>
    <t xml:space="preserve">Abhishek Dash </t>
  </si>
  <si>
    <t xml:space="preserve">abhishek79801@gmail.com </t>
  </si>
  <si>
    <t>Handover to dev sir</t>
  </si>
  <si>
    <t>Prerana singh</t>
  </si>
  <si>
    <t>SK AMANULLA</t>
  </si>
  <si>
    <t>skamanulla505@gmail.com</t>
  </si>
  <si>
    <t>Unknow</t>
  </si>
  <si>
    <t>Suleman Ronny rakra</t>
  </si>
  <si>
    <t xml:space="preserve">ronnylakra246@gmail.com </t>
  </si>
  <si>
    <t>cash received at bbsr office soven sir</t>
  </si>
  <si>
    <t>Sambit Mohapatra</t>
  </si>
  <si>
    <t>sambitmohapatra511@gmail.com</t>
  </si>
  <si>
    <t>Pritam kumar das</t>
  </si>
  <si>
    <t>dashpragnyaparimita@gmail.com/pritamkumardash1459@gmail.com</t>
  </si>
  <si>
    <t>apida</t>
  </si>
  <si>
    <t>SOUVIK SWAIN</t>
  </si>
  <si>
    <t>souvikswain7575@gmail.com</t>
  </si>
  <si>
    <t>Bimal Ch J Ghadei</t>
  </si>
  <si>
    <t>bcj.ghadei28@gmail.com</t>
  </si>
  <si>
    <t>Kunal Yadav</t>
  </si>
  <si>
    <t>Priyanka Ray</t>
  </si>
  <si>
    <t>Preetam Kumar Dash</t>
  </si>
  <si>
    <t>Pranati Maikap</t>
  </si>
  <si>
    <t>Sonukant Lenka</t>
  </si>
  <si>
    <t>Abhishek Dash</t>
  </si>
  <si>
    <t>Manish Kumar Naik</t>
  </si>
  <si>
    <t>Suleman Ronny Lakra</t>
  </si>
  <si>
    <t>SK AMMANULAH</t>
  </si>
  <si>
    <t>Tamal Das</t>
  </si>
  <si>
    <t>Amit kumar Bisoi</t>
  </si>
  <si>
    <t>Megha Goswami</t>
  </si>
  <si>
    <t>Nirlepta Sahoo</t>
  </si>
  <si>
    <t>Sushma Soren</t>
  </si>
  <si>
    <t>JYOTISKHA BISWAL</t>
  </si>
  <si>
    <t>PRIYANKA PATTANAIK</t>
  </si>
  <si>
    <t>9078043264/9337165393</t>
  </si>
  <si>
    <t>99963 27592</t>
  </si>
  <si>
    <t>70086 71991</t>
  </si>
  <si>
    <t>raypriyanka.official91@gmail.com</t>
  </si>
  <si>
    <t>pranatijob2026@gmail.com</t>
  </si>
  <si>
    <t>sonukantlenka@gmail.com</t>
  </si>
  <si>
    <t>abhishekdash.iter@gmail.com</t>
  </si>
  <si>
    <t>manishzestbio@gmail.com</t>
  </si>
  <si>
    <t>ronny.derikan123@gmail.com</t>
  </si>
  <si>
    <t>tamaldas08k@gmail.com</t>
  </si>
  <si>
    <t>amitbisoi10000@gmail.com</t>
  </si>
  <si>
    <t>meghagoswami816@gmail.com</t>
  </si>
  <si>
    <t>nirlepta.sahoo@gmail.com</t>
  </si>
  <si>
    <t>sushamasoren123@gmail.com</t>
  </si>
  <si>
    <t>Sikhabiswal71@gmail.com</t>
  </si>
  <si>
    <t>pattnaikpriyanka460@gmail.com</t>
  </si>
  <si>
    <t>Ashwin</t>
  </si>
  <si>
    <t>Udit</t>
  </si>
  <si>
    <t>Muthurathinam Muthukrishnan</t>
  </si>
  <si>
    <t>Ganesh Paul</t>
  </si>
  <si>
    <t>Sabit</t>
  </si>
  <si>
    <t>Roshan</t>
  </si>
  <si>
    <t>Swadesh</t>
  </si>
  <si>
    <t>Charan</t>
  </si>
  <si>
    <t>ashwin.pv8@gmail.com</t>
  </si>
  <si>
    <t>mailnkmohanty@gmail.com</t>
  </si>
  <si>
    <t>muthurat@gmail.com</t>
  </si>
  <si>
    <t>gcpaul@gmail.com</t>
  </si>
  <si>
    <t>sabitpradhan4@gmail.com</t>
  </si>
  <si>
    <t>charanui9510@gmail.com</t>
  </si>
  <si>
    <t>Nali Nagaraju</t>
  </si>
  <si>
    <t>nagaraju.learning86@gmail.com</t>
  </si>
  <si>
    <t>Sabit Kumar Pradhan</t>
  </si>
  <si>
    <t>Subham das</t>
  </si>
  <si>
    <t>subhamdas098123@gmail.com</t>
  </si>
  <si>
    <t>Shuvasmita Beura</t>
  </si>
  <si>
    <t>shuvasmitabeurabeura@gmail.com</t>
  </si>
  <si>
    <t>Basudev bhuyan</t>
  </si>
  <si>
    <t>basudevbhuyan2001@gmail.com</t>
  </si>
  <si>
    <t>Hardik sahu</t>
  </si>
  <si>
    <t>hardiksahu0057@gmail.com</t>
  </si>
  <si>
    <t>Siddhartha Patro</t>
  </si>
  <si>
    <t>siddharthapatro@gmail.com</t>
  </si>
  <si>
    <t xml:space="preserve">Sujal Srichandan </t>
  </si>
  <si>
    <t>sujalsrichandan3@gmail.com</t>
  </si>
  <si>
    <t>Saroj Biswal</t>
  </si>
  <si>
    <t>biswalsaroj2000@gmail.com</t>
  </si>
  <si>
    <t>goureshvernekar9@gmail.com</t>
  </si>
  <si>
    <t>saswatpanigrahy01@gmail.com</t>
  </si>
  <si>
    <t>Sambit Kumar Shaw</t>
  </si>
  <si>
    <t>Debasish Jena</t>
  </si>
  <si>
    <t>Md sahfaishal quasmi</t>
  </si>
  <si>
    <t>Susri Arpita Jena</t>
  </si>
  <si>
    <t>Shwastika</t>
  </si>
  <si>
    <t>Chilamakuru Sai Supriya</t>
  </si>
  <si>
    <t>Siddharth patro</t>
  </si>
  <si>
    <t>Sujal srichandan</t>
  </si>
  <si>
    <t>Ananya Mishra</t>
  </si>
  <si>
    <t>79 7823 7163</t>
  </si>
  <si>
    <t>sambitkumarshaw@gmail.com</t>
  </si>
  <si>
    <t>debasish.jena22@gmail.com</t>
  </si>
  <si>
    <t>Shaifmd311@gmail.com</t>
  </si>
  <si>
    <t>jenasusriarpita@gmail.com</t>
  </si>
  <si>
    <t>shaswatika1106@gmail.com</t>
  </si>
  <si>
    <t>basudev bhuyan</t>
  </si>
  <si>
    <t>csaisupriya95@gmail.com</t>
  </si>
  <si>
    <t>ananyamishra9986@gmail.com</t>
  </si>
  <si>
    <t>Bhargav Khatri</t>
  </si>
  <si>
    <t>bhargavbiomedical@gmail.com</t>
  </si>
  <si>
    <t>gurumurthyts@gmail.com</t>
  </si>
  <si>
    <t>Gurumurthy TS</t>
  </si>
  <si>
    <t>RUPALI ROUT</t>
  </si>
  <si>
    <t>routrupali708@gmail.com</t>
  </si>
  <si>
    <t>Roshan Das</t>
  </si>
  <si>
    <t>roshandash7377@gmail.com</t>
  </si>
  <si>
    <t xml:space="preserve">Shwastika </t>
  </si>
  <si>
    <t>BHARGAV KHATRI</t>
  </si>
  <si>
    <t xml:space="preserve">Gouresh Subhash Vernekar </t>
  </si>
  <si>
    <t>apids</t>
  </si>
  <si>
    <t>Jyotirmayee Sahu</t>
  </si>
  <si>
    <t>sjyotirmayee17@gmail.com</t>
  </si>
  <si>
    <t xml:space="preserve">Nali Nagaraju </t>
  </si>
  <si>
    <t>90330 72682</t>
  </si>
  <si>
    <t>Chandan Das</t>
  </si>
  <si>
    <t>Tina Mallick</t>
  </si>
  <si>
    <t>Manish Nayak</t>
  </si>
  <si>
    <t>Nishikant biswal</t>
  </si>
  <si>
    <t>Simran Sandibigraha</t>
  </si>
  <si>
    <t>Nikhil Patro</t>
  </si>
  <si>
    <t>Antima Das</t>
  </si>
  <si>
    <t>Aman Sandhibigraha</t>
  </si>
  <si>
    <t>Swatilekha Sethi</t>
  </si>
  <si>
    <t>Chinmaya Parida</t>
  </si>
  <si>
    <t>Debankita</t>
  </si>
  <si>
    <t>Bhabitabya</t>
  </si>
  <si>
    <t>Muskan</t>
  </si>
  <si>
    <t>Abhijeet Biswal</t>
  </si>
  <si>
    <t>kumar700chandan@gmail.com</t>
  </si>
  <si>
    <t>tinamallick091@gmail.com</t>
  </si>
  <si>
    <t>nayakmanish247@gmail.com</t>
  </si>
  <si>
    <t>nishikantabiswal00@gmail.com</t>
  </si>
  <si>
    <t>sandhibigrahasimran36@gmail.com</t>
  </si>
  <si>
    <t>nikhilpatro333@gmail.com</t>
  </si>
  <si>
    <t>aantimaa@gmail.com</t>
  </si>
  <si>
    <t>amanswork004@gmail.com</t>
  </si>
  <si>
    <t>Swatilekha60@gmail.com</t>
  </si>
  <si>
    <t>chinmayaparida543@gmail.com</t>
  </si>
  <si>
    <t>debankita77@gmail.com</t>
  </si>
  <si>
    <t>bhabitabya0035@gmail.com</t>
  </si>
  <si>
    <t>muskankaram1@gmail.com</t>
  </si>
  <si>
    <t>abhijeetbiswal17@gmail.com</t>
  </si>
  <si>
    <t>hand over to soven sir</t>
  </si>
  <si>
    <t>pragalvbadapanda96@gmail.com</t>
  </si>
  <si>
    <t>PRAGALV BADAPANDA</t>
  </si>
  <si>
    <t>Pragalv</t>
  </si>
  <si>
    <t>Animesh Rai</t>
  </si>
  <si>
    <t>Lokesh Choudhry</t>
  </si>
  <si>
    <t>animeshrai98520@gmail.com</t>
  </si>
  <si>
    <t>choudhurylokesh87@gmail.com</t>
  </si>
  <si>
    <t>Subrat Pattnaik Pattnayak</t>
  </si>
  <si>
    <t>E Chandravel</t>
  </si>
  <si>
    <t>subrat626@gmail.com</t>
  </si>
  <si>
    <t>Echandravel@gmail.com</t>
  </si>
  <si>
    <t>Meghna reddy</t>
  </si>
  <si>
    <t>Pratima Devi</t>
  </si>
  <si>
    <t>nitin arya</t>
  </si>
  <si>
    <t>Deepti Bastia</t>
  </si>
  <si>
    <t>Maruti Panigrahi</t>
  </si>
  <si>
    <t>Eric John Tirkey</t>
  </si>
  <si>
    <t>talktonitinarya@gmail.com</t>
  </si>
  <si>
    <t>deepti.bastia@gmail.com</t>
  </si>
  <si>
    <t>marutipanigrahi@gmail.com</t>
  </si>
  <si>
    <t>ejohnt99@gmail.com</t>
  </si>
  <si>
    <t xml:space="preserve">Biswajit Poddar </t>
  </si>
  <si>
    <t>biswajit.poddar57@gmail.com</t>
  </si>
  <si>
    <t>8697202488, 9861152115</t>
  </si>
  <si>
    <t>Gourav Behera</t>
  </si>
  <si>
    <t>gourav007beher@gmail.com</t>
  </si>
  <si>
    <t xml:space="preserve">Lokesh Choudhry </t>
  </si>
  <si>
    <t>saswat panigrahy</t>
  </si>
  <si>
    <t>7606972935</t>
  </si>
  <si>
    <t>Bhabitabya Rout</t>
  </si>
  <si>
    <t>bhabitabya.0035@gmail.com</t>
  </si>
  <si>
    <t>Rosalini sahu</t>
  </si>
  <si>
    <t>sahurosalini11@gmail.com</t>
  </si>
  <si>
    <t xml:space="preserve">Siba prasad </t>
  </si>
  <si>
    <t>sibaprasadsenapati0@gmail.com</t>
  </si>
  <si>
    <t>cash handover to soven sir</t>
  </si>
  <si>
    <t>Muskan Karamchandani</t>
  </si>
  <si>
    <t>debiprdb@gmail.com</t>
  </si>
  <si>
    <t>Dwiti krushna mohanty</t>
  </si>
  <si>
    <t>mohantydwitikrushna775@gmail.com</t>
  </si>
  <si>
    <t>ckbehera1517@gmail.com</t>
  </si>
  <si>
    <t xml:space="preserve">Chinmay Kumar BEHERA </t>
  </si>
  <si>
    <t>Rajshree mohapatra</t>
  </si>
  <si>
    <t>rmohapatra1107@gmail.com</t>
  </si>
  <si>
    <t>Rashmita Sahoo</t>
  </si>
  <si>
    <t>rashmita2006sahoo@gmail.com</t>
  </si>
  <si>
    <t>Janmajeya Mallick</t>
  </si>
  <si>
    <t>Rohan Rawal</t>
  </si>
  <si>
    <t>Jeelan Kumar Patel</t>
  </si>
  <si>
    <t xml:space="preserve">
Santripti Naik</t>
  </si>
  <si>
    <t>pragyan</t>
  </si>
  <si>
    <t>Om Sri Adarsh Dash</t>
  </si>
  <si>
    <t>RAJSHREE MOHAPATRA</t>
  </si>
  <si>
    <t>Akanksha Pattnaik</t>
  </si>
  <si>
    <t>prayashkant das</t>
  </si>
  <si>
    <t>Deviprasad Nanda</t>
  </si>
  <si>
    <t>Ritika Rout</t>
  </si>
  <si>
    <t>Isha Narayan</t>
  </si>
  <si>
    <t>Puspanjali Rout</t>
  </si>
  <si>
    <t>Sayan Sourav MIshra</t>
  </si>
  <si>
    <t>Rudra Mansigh</t>
  </si>
  <si>
    <t>shubhangi Patel</t>
  </si>
  <si>
    <t xml:space="preserve">Shiva kumar
</t>
  </si>
  <si>
    <t>96928 51896</t>
  </si>
  <si>
    <t xml:space="preserve"> jeelanpatel999@gmail.com</t>
  </si>
  <si>
    <t>dash.om.adarsh@gmail.com</t>
  </si>
  <si>
    <t>Amol Lokhande</t>
  </si>
  <si>
    <t>lokhandeamol831@gmail.com</t>
  </si>
  <si>
    <t>Indrajeet jena</t>
  </si>
  <si>
    <t>indrajeetjena32@gmail.com</t>
  </si>
  <si>
    <t>Meghna Reddy</t>
  </si>
  <si>
    <t>Mayank</t>
  </si>
  <si>
    <t>Sanatkumar Ammannawar</t>
  </si>
  <si>
    <t>srikanth aavula</t>
  </si>
  <si>
    <t>meghanamohanreddy@gmail.com</t>
  </si>
  <si>
    <t>mayank.khandelwal2719@gmail.com</t>
  </si>
  <si>
    <t>sanath_a@rediffmail.com</t>
  </si>
  <si>
    <t>srikanth.av30@gmail.com</t>
  </si>
  <si>
    <t>Sovan Mitra</t>
  </si>
  <si>
    <t>sovanmitra945@gmail.com</t>
  </si>
  <si>
    <t xml:space="preserve">Akanksha Pattnaik </t>
  </si>
  <si>
    <t>akankshapattnaik10@gmail.com</t>
  </si>
  <si>
    <t>Rajatha Vinya S</t>
  </si>
  <si>
    <t>shivakumarthungoti@gmail.com</t>
  </si>
  <si>
    <t>ABHILASH  SAHOO</t>
  </si>
  <si>
    <t>abhilashsahoo10@gmail.com</t>
  </si>
  <si>
    <t>Puspanjali Sahu</t>
  </si>
  <si>
    <t>sahupuspanjali2005@gmail.com</t>
  </si>
  <si>
    <t>Ratnakar Nayak</t>
  </si>
  <si>
    <t>helloratnakar123@gmail.com</t>
  </si>
  <si>
    <t xml:space="preserve">Monalika moharana </t>
  </si>
  <si>
    <t>moharannamonu@gmail.com</t>
  </si>
  <si>
    <t>Karabi Kadambini</t>
  </si>
  <si>
    <t>karabikadambini001@gmail.com</t>
  </si>
  <si>
    <t xml:space="preserve">kumanil285@gmail.com </t>
  </si>
  <si>
    <t>Sai Dheeraj</t>
  </si>
  <si>
    <t>aaryan singh</t>
  </si>
  <si>
    <t>subrajeet sahoo</t>
  </si>
  <si>
    <t>Ayan Kumar Das</t>
  </si>
  <si>
    <t>Sourav Kumar Sahoo</t>
  </si>
  <si>
    <t>Baijayanti Panda</t>
  </si>
  <si>
    <t>Sudheshnu Biswal</t>
  </si>
  <si>
    <t>Omkar Vernekar</t>
  </si>
  <si>
    <t>89261 71768</t>
  </si>
  <si>
    <t>saidheeraj1299@gmail.com</t>
  </si>
  <si>
    <t>singh.ji93333@gmail.com</t>
  </si>
  <si>
    <t>subrajeet2017@gmail.com</t>
  </si>
  <si>
    <t>ayandas92002@gmail.com</t>
  </si>
  <si>
    <t>souravsahoo563@gmail.com</t>
  </si>
  <si>
    <t>pandabaijayanti04@gmail.com</t>
  </si>
  <si>
    <t>sudheshnubiswal@gmail.com</t>
  </si>
  <si>
    <t>vernekaro03@gmail.com</t>
  </si>
  <si>
    <t>raysubhangi7@gmail.com</t>
  </si>
  <si>
    <t>deviprasadnanda59@gmail.com</t>
  </si>
  <si>
    <t>shubhangi Ray</t>
  </si>
  <si>
    <t>Indrajeet Jena</t>
  </si>
  <si>
    <t>Estadeep Prusty</t>
  </si>
  <si>
    <t>Abhilash Sahoo</t>
  </si>
  <si>
    <t>Anil kumar Mishra</t>
  </si>
  <si>
    <t>chandrai</t>
  </si>
  <si>
    <t>Subhashree Panda</t>
  </si>
  <si>
    <t>mishrasayansaurav2001@gmail.com</t>
  </si>
  <si>
    <t>rudramansingh001@gmail.com</t>
  </si>
  <si>
    <t>estadeepprusty@gmail.com</t>
  </si>
  <si>
    <t>kumanil285@gmail.com</t>
  </si>
  <si>
    <t>chandraictk@gmail.com</t>
  </si>
  <si>
    <t>pandasubhashree991@gmail.com</t>
  </si>
  <si>
    <t>7978289752/ 98535 39945</t>
  </si>
  <si>
    <t>kusumanjali jena</t>
  </si>
  <si>
    <t>kusumanjalijena@gmail.com</t>
  </si>
  <si>
    <t>Nirwan Saini</t>
  </si>
  <si>
    <t>nirwansaini633@gmail.con</t>
  </si>
  <si>
    <t>Debanjan Mohapatra</t>
  </si>
  <si>
    <t>Geetank Aludiya</t>
  </si>
  <si>
    <t>Aswini Kumar Samal</t>
  </si>
  <si>
    <t>Abhisek samantasinghar</t>
  </si>
  <si>
    <t>Prabodh Guleria</t>
  </si>
  <si>
    <t>Ganesh Chandra Hembram</t>
  </si>
  <si>
    <t>Anshuman Panda</t>
  </si>
  <si>
    <t>63673 85337</t>
  </si>
  <si>
    <t>84559 32636</t>
  </si>
  <si>
    <t>70087 13895</t>
  </si>
  <si>
    <t>debanjanmahapatra2@gmail.com</t>
  </si>
  <si>
    <t>nirwansaini633@gmail.com</t>
  </si>
  <si>
    <t>gauravjangid152700@gmail.com</t>
  </si>
  <si>
    <t>kumaraswini907838@gmail.com</t>
  </si>
  <si>
    <t>Abhisek Samantasinghar</t>
  </si>
  <si>
    <t>prabodhguleria@gmail.com</t>
  </si>
  <si>
    <t>ganeshrd1@gmail.com</t>
  </si>
  <si>
    <t>anshu212@gmail.com</t>
  </si>
  <si>
    <t>DA</t>
  </si>
  <si>
    <t>Soubhaya</t>
  </si>
  <si>
    <t>Biswajit</t>
  </si>
  <si>
    <t>dhrasti prajapati</t>
  </si>
  <si>
    <t>sknanda.2021@gmail.com</t>
  </si>
  <si>
    <t>biswajitpattnaik720@gmail.com</t>
  </si>
  <si>
    <t>Diyaprajapati952002@gmail.com</t>
  </si>
  <si>
    <t>Ayush Swain</t>
  </si>
  <si>
    <t>Sachin Garkar</t>
  </si>
  <si>
    <t>Sachingarkar8890@gmail.com</t>
  </si>
  <si>
    <t>Sushree gadanayak</t>
  </si>
  <si>
    <t>Subham Sai Satapathy</t>
  </si>
  <si>
    <t>Musaib Umair</t>
  </si>
  <si>
    <t>Omm prakash Subudhi</t>
  </si>
  <si>
    <t>T Simran Rao</t>
  </si>
  <si>
    <t>Aditya</t>
  </si>
  <si>
    <t>Pratik Ghosh</t>
  </si>
  <si>
    <t>Satish Pradhan</t>
  </si>
  <si>
    <t>Aswini Prasad Das</t>
  </si>
  <si>
    <t>Atulkumar Manchalwar</t>
  </si>
  <si>
    <t>Rahul Mahalik</t>
  </si>
  <si>
    <t>Sandeep swaraj Khuntia</t>
  </si>
  <si>
    <t>sushreechirasmitagadanak93@gmail.com</t>
  </si>
  <si>
    <t>satapathysubham039@gmail.com</t>
  </si>
  <si>
    <t>umairmusaib249@gmail.com</t>
  </si>
  <si>
    <t>ommprakashsubudhi1357@gmail.com</t>
  </si>
  <si>
    <t>raotsimran@gmail.com</t>
  </si>
  <si>
    <t>pratikghosh535@gmail.com</t>
  </si>
  <si>
    <t>aysswain06@gmail.com</t>
  </si>
  <si>
    <t>pradhansatish1999@gmail.com</t>
  </si>
  <si>
    <t>atulmanchalwar@gmail.com</t>
  </si>
  <si>
    <t>rahulmahalik3937@gmail.com</t>
  </si>
  <si>
    <t>sandipswarajkhuntia2005@gmail.com</t>
  </si>
  <si>
    <t>Via lms</t>
  </si>
  <si>
    <t>santripti42@gmail.com</t>
  </si>
  <si>
    <t>gytr.mhnty@gmail.com</t>
  </si>
  <si>
    <t>oravi331@gmail.com</t>
  </si>
  <si>
    <t>baibhavmishra6@gmail.com</t>
  </si>
  <si>
    <t>saurabpublic93@gmail.com</t>
  </si>
  <si>
    <t>sugansaran11@gmail.com</t>
  </si>
  <si>
    <t xml:space="preserve">satyajitpatole04@gmail.com </t>
  </si>
  <si>
    <t>Aiswariya Tripathy</t>
  </si>
  <si>
    <t>aiswariyatripathy021@gmail.com</t>
  </si>
  <si>
    <t>Shushree Chirasmita Gadanay</t>
  </si>
  <si>
    <t>sushreechirasmitagadanayak93@gmail.com</t>
  </si>
  <si>
    <t>Payal Nayak</t>
  </si>
  <si>
    <t>nayakpayal1199@gmail.com</t>
  </si>
  <si>
    <t>omkarvernekar2782@gmail.com</t>
  </si>
  <si>
    <t>Chinmayee Samal</t>
  </si>
  <si>
    <t>Badal Pradhan</t>
  </si>
  <si>
    <t>Aman Kumar Debata</t>
  </si>
  <si>
    <t>Bidyadhar Nayak</t>
  </si>
  <si>
    <t>Anjali Yadav</t>
  </si>
  <si>
    <t>Ruturaj</t>
  </si>
  <si>
    <t>Manas Ranjan Panda</t>
  </si>
  <si>
    <t>Sibasisha Satapathy</t>
  </si>
  <si>
    <t>Srinivas Senapati</t>
  </si>
  <si>
    <t>gunjan yadav</t>
  </si>
  <si>
    <t>Arpan Maity</t>
  </si>
  <si>
    <t>Ansh Patel</t>
  </si>
  <si>
    <t>9861897170/8260791849</t>
  </si>
  <si>
    <t>98934 91010</t>
  </si>
  <si>
    <t>8260696993 ,9348432270</t>
  </si>
  <si>
    <t>samalc033@gmail.com</t>
  </si>
  <si>
    <t>pradhanbadal678@gmail.com</t>
  </si>
  <si>
    <t>amankumardebata@gmail.com</t>
  </si>
  <si>
    <t>bidyadharnayak832@gmail.com</t>
  </si>
  <si>
    <t>anjali.2199y@gmail.com</t>
  </si>
  <si>
    <t>bachcheruturaj@gmail.com</t>
  </si>
  <si>
    <t>manaspanda4484@gmail.com</t>
  </si>
  <si>
    <t>papul3500@gmail.com</t>
  </si>
  <si>
    <t>srinibassenapati2000@gmail.com</t>
  </si>
  <si>
    <t>gy5033591@gmail.com</t>
  </si>
  <si>
    <t>arpanmaity621@gmail.com</t>
  </si>
  <si>
    <t>patelansh9110@gmail.com</t>
  </si>
  <si>
    <t>biswajit  swain</t>
  </si>
  <si>
    <t>pilubiswajit@gmail.com</t>
  </si>
  <si>
    <t>Chinmanya parida</t>
  </si>
  <si>
    <t xml:space="preserve">Rajesh das </t>
  </si>
  <si>
    <t>rajeshdas062002@gmail.com</t>
  </si>
  <si>
    <t>Rajkishore Mohanty</t>
  </si>
  <si>
    <t>Heena Patel</t>
  </si>
  <si>
    <t>Palle Praveen Kumar</t>
  </si>
  <si>
    <t>Sk Mohammad Abedeen</t>
  </si>
  <si>
    <t>Sudhansu Sahoo</t>
  </si>
  <si>
    <t>Sriram B</t>
  </si>
  <si>
    <t>Bhushan Padeshi</t>
  </si>
  <si>
    <t>Anantha Reddi Yaswanth</t>
  </si>
  <si>
    <t>Chinmayee Baral</t>
  </si>
  <si>
    <t>Revathi</t>
  </si>
  <si>
    <t>Saloni Panday</t>
  </si>
  <si>
    <t>Vibhas Mene</t>
  </si>
  <si>
    <t>Shriyashree Mishra</t>
  </si>
  <si>
    <t>Shree Chandan Charchit</t>
  </si>
  <si>
    <t>Nishanth B M</t>
  </si>
  <si>
    <t>Mandyam Harisri</t>
  </si>
  <si>
    <t>Subhranshu Samal</t>
  </si>
  <si>
    <t>Deepthishree My</t>
  </si>
  <si>
    <t>Bibhudatta Raut</t>
  </si>
  <si>
    <t>Aditya Singh Baghel</t>
  </si>
  <si>
    <t>Rajul Khare</t>
  </si>
  <si>
    <t>Aashutosh Virthare</t>
  </si>
  <si>
    <t>Priyanka Parida</t>
  </si>
  <si>
    <t>Aditi Sharma</t>
  </si>
  <si>
    <t>Madhu N</t>
  </si>
  <si>
    <t>Rahul Bhuyan</t>
  </si>
  <si>
    <t>Satwik Mishra</t>
  </si>
  <si>
    <t>Mohit Mehra</t>
  </si>
  <si>
    <t>Subrat Kumura</t>
  </si>
  <si>
    <t>Yashaswini M</t>
  </si>
  <si>
    <t>Charan Hs</t>
  </si>
  <si>
    <t>Ilisaya Pradhan</t>
  </si>
  <si>
    <t>Anshuman Dhallsamant</t>
  </si>
  <si>
    <t>Kumar Saurav</t>
  </si>
  <si>
    <t>Rabindra Pattnaik</t>
  </si>
  <si>
    <t>Subham Mohanta</t>
  </si>
  <si>
    <t>Pritisagar Sahu</t>
  </si>
  <si>
    <t>Saswat Khatai</t>
  </si>
  <si>
    <t>Anuj Kulshrestha</t>
  </si>
  <si>
    <t>Hemant Kumar Singh Singh</t>
  </si>
  <si>
    <t>Shobhit Arjaria</t>
  </si>
  <si>
    <t>Vishal Raj</t>
  </si>
  <si>
    <t>Kaushik Parija</t>
  </si>
  <si>
    <t>Nipun Shetty</t>
  </si>
  <si>
    <t>Pururaj Mohanty</t>
  </si>
  <si>
    <t>Aarish Khan</t>
  </si>
  <si>
    <t>Avinash Upadhyay</t>
  </si>
  <si>
    <t>Manohar Pal</t>
  </si>
  <si>
    <t>Aryan Rajput</t>
  </si>
  <si>
    <t>Bishnu Kundu</t>
  </si>
  <si>
    <t>Subhradeep Chowdhury</t>
  </si>
  <si>
    <t>ompadhi70@gmail.com</t>
  </si>
  <si>
    <t>Priyal Agrawal</t>
  </si>
  <si>
    <t>Swayansu Dwibedi</t>
  </si>
  <si>
    <t>Sharath Shasidhar</t>
  </si>
  <si>
    <t>Sushil K Patil</t>
  </si>
  <si>
    <t>Urvashi Agrawal</t>
  </si>
  <si>
    <t>Unmesh Sahoo</t>
  </si>
  <si>
    <t>Chennakesavulu Mokkala</t>
  </si>
  <si>
    <t>Vaibhav Dembi</t>
  </si>
  <si>
    <t>Rakesh Kumar Surendra</t>
  </si>
  <si>
    <t>Pooja Kale</t>
  </si>
  <si>
    <t>Pranav D</t>
  </si>
  <si>
    <t>Prerana Satpathy</t>
  </si>
  <si>
    <t>Maheesh Dubey</t>
  </si>
  <si>
    <t>Abhiraju .M.Y</t>
  </si>
  <si>
    <t>Amit Rathore</t>
  </si>
  <si>
    <t>Nitin Solanki</t>
  </si>
  <si>
    <t>Ritik Tare</t>
  </si>
  <si>
    <t>Pradeep Srinivasan</t>
  </si>
  <si>
    <t>Prem Prakash Kashyap</t>
  </si>
  <si>
    <t>Ananya Swain</t>
  </si>
  <si>
    <t>Chaitanya Moghe</t>
  </si>
  <si>
    <t>Ankit Dubey</t>
  </si>
  <si>
    <t>Anilkumar N</t>
  </si>
  <si>
    <t>Devender Khokhar</t>
  </si>
  <si>
    <t>Jitendra Galav</t>
  </si>
  <si>
    <t>Deepak Kumar Sahoo</t>
  </si>
  <si>
    <t>Siddhant Nagar</t>
  </si>
  <si>
    <t>Sravan Kumar</t>
  </si>
  <si>
    <t>Dibyajyoti Senapati</t>
  </si>
  <si>
    <t>Debang Roul</t>
  </si>
  <si>
    <t>Molishri Mourya</t>
  </si>
  <si>
    <t>Akash Garagatti</t>
  </si>
  <si>
    <t>Newton Upadhyay</t>
  </si>
  <si>
    <t>Rani Mohapatra</t>
  </si>
  <si>
    <t>Dibyasha Priyadarsini</t>
  </si>
  <si>
    <t>Shubham Pradhan</t>
  </si>
  <si>
    <t>K.S. Sreejith</t>
  </si>
  <si>
    <t>Nagaratna Hittalamani</t>
  </si>
  <si>
    <t>Nupur Panjare</t>
  </si>
  <si>
    <t>Sandeep Sekhari</t>
  </si>
  <si>
    <t>Greeshma Manjunath</t>
  </si>
  <si>
    <t>Moumita Kundu</t>
  </si>
  <si>
    <t>Shashank Dubey</t>
  </si>
  <si>
    <t>Yukta Parikh</t>
  </si>
  <si>
    <t>Sinchana R</t>
  </si>
  <si>
    <t>Abhishek Kangale</t>
  </si>
  <si>
    <t>Debtuj Nath</t>
  </si>
  <si>
    <t>Pranava Choudhary</t>
  </si>
  <si>
    <t>Mohammed Shoaib</t>
  </si>
  <si>
    <t>Sunil Priyadarshi</t>
  </si>
  <si>
    <t>Rakesh Jena</t>
  </si>
  <si>
    <t>Satyam Patel</t>
  </si>
  <si>
    <t>Pragya Gaur</t>
  </si>
  <si>
    <t>Kunal Kosarkar</t>
  </si>
  <si>
    <t>Risikesh Sahoo</t>
  </si>
  <si>
    <t>Ayush Shakya</t>
  </si>
  <si>
    <t>Shipra Sharma</t>
  </si>
  <si>
    <t>Bharat Kumawat Kumawat</t>
  </si>
  <si>
    <t>Deepak Nayak</t>
  </si>
  <si>
    <t>Thakurdas Soren</t>
  </si>
  <si>
    <t>Balasubhramanian R</t>
  </si>
  <si>
    <t>Prabhamanjyot Dhaliwal</t>
  </si>
  <si>
    <t>Aayush Rath</t>
  </si>
  <si>
    <t>Shreemayee Das</t>
  </si>
  <si>
    <t>Arpita Jain</t>
  </si>
  <si>
    <t>Gitanjali Gitanjali</t>
  </si>
  <si>
    <t>Poovarasan C</t>
  </si>
  <si>
    <t>Bhushan Karma</t>
  </si>
  <si>
    <t>Deepak Karma</t>
  </si>
  <si>
    <t>Amisha Dash</t>
  </si>
  <si>
    <t>Jasobanta Sahu</t>
  </si>
  <si>
    <t>Harshita Grover</t>
  </si>
  <si>
    <t>Ramyasri Duddempudi</t>
  </si>
  <si>
    <t>Anupam Pradhan</t>
  </si>
  <si>
    <t>Abhisek Bhuyan</t>
  </si>
  <si>
    <t>Ishan Sharma</t>
  </si>
  <si>
    <t>Dwarika Tripathy</t>
  </si>
  <si>
    <t>Saraswathi Sekar</t>
  </si>
  <si>
    <t>Nishant Samantaray</t>
  </si>
  <si>
    <t>Rajashekar K</t>
  </si>
  <si>
    <t>Dibya Panda</t>
  </si>
  <si>
    <t>Amisha Saraf</t>
  </si>
  <si>
    <t>Sudershan A</t>
  </si>
  <si>
    <t>Shivaprasad R</t>
  </si>
  <si>
    <t>Kantesh Nandihalli</t>
  </si>
  <si>
    <t>Parthasarathi Kar</t>
  </si>
  <si>
    <t>Rohit Samal</t>
  </si>
  <si>
    <t>Abhisek Bhattacharjee</t>
  </si>
  <si>
    <t>Rajat Nayak</t>
  </si>
  <si>
    <t>Krithika K</t>
  </si>
  <si>
    <t>Jaya Shree</t>
  </si>
  <si>
    <t>Omprrakash Jal</t>
  </si>
  <si>
    <t>kevingeorge0185@gmail.com</t>
  </si>
  <si>
    <t>Monalisha .</t>
  </si>
  <si>
    <t>Benudhar Sahoo</t>
  </si>
  <si>
    <t>Suraj Mahapatra</t>
  </si>
  <si>
    <t>sukdevkumar430@gmail.com</t>
  </si>
  <si>
    <t>kaur_rupa@yahoo.co.in</t>
  </si>
  <si>
    <t>Bandana Mohanty</t>
  </si>
  <si>
    <t>saurabhdawar@aol.com</t>
  </si>
  <si>
    <t>Sudheer Kumar Maturi</t>
  </si>
  <si>
    <t>Monisha Jena</t>
  </si>
  <si>
    <t>Neelam Sen</t>
  </si>
  <si>
    <t>Vinaya K M</t>
  </si>
  <si>
    <t>rauat.ashish@gmail.com</t>
  </si>
  <si>
    <t>Brundaban Praharaj</t>
  </si>
  <si>
    <t>Preity Deswal</t>
  </si>
  <si>
    <t>Ashita Pandey</t>
  </si>
  <si>
    <t>Aditya Dash</t>
  </si>
  <si>
    <t>Chhayakanta Jerai</t>
  </si>
  <si>
    <t>Shashi Kumar</t>
  </si>
  <si>
    <t>Amit Mohanty</t>
  </si>
  <si>
    <t>Prabhu Mohapatra</t>
  </si>
  <si>
    <t>Ravinder Yadav</t>
  </si>
  <si>
    <t>Shweta Negi</t>
  </si>
  <si>
    <t>A Naveen Kumar Reddy</t>
  </si>
  <si>
    <t>Shubham Pitrubhakta</t>
  </si>
  <si>
    <t>sampritbehera64@gmail.com</t>
  </si>
  <si>
    <t>Ritwik Gantayat</t>
  </si>
  <si>
    <t>Riya Negi</t>
  </si>
  <si>
    <t>B Krishna Reddy</t>
  </si>
  <si>
    <t>Tanmay Patnaik</t>
  </si>
  <si>
    <t>hemendrayadav0224@gmail.com</t>
  </si>
  <si>
    <t>Aman Prakash</t>
  </si>
  <si>
    <t>prakashaman011@gmail.com</t>
  </si>
  <si>
    <t>Aayush Parmar</t>
  </si>
  <si>
    <t>Sanket Bagewadi</t>
  </si>
  <si>
    <t>Rupsa Chakraborty</t>
  </si>
  <si>
    <t>Chiranjeev Panda</t>
  </si>
  <si>
    <t>eeshabasyampanda@gmail.com</t>
  </si>
  <si>
    <t>sandeshbarmase999@gmail.com</t>
  </si>
  <si>
    <t>subha.sahu09@gmail.com</t>
  </si>
  <si>
    <t>Anmol Jain</t>
  </si>
  <si>
    <t>Akash Rajagopalan</t>
  </si>
  <si>
    <t>Shrinivas Desai</t>
  </si>
  <si>
    <t>Abhishek Krishna</t>
  </si>
  <si>
    <t>Mahesh P S</t>
  </si>
  <si>
    <t>Agnija Mohanty</t>
  </si>
  <si>
    <t>Shamika Somaiah</t>
  </si>
  <si>
    <t>Sombeer Sharma</t>
  </si>
  <si>
    <t>Pragyansu Behera</t>
  </si>
  <si>
    <t>Anshuman Bal</t>
  </si>
  <si>
    <t>pooja2verma1996@gmail.com</t>
  </si>
  <si>
    <t>Dibyajyoti Biswal</t>
  </si>
  <si>
    <t>Rohitkumar Girhepunje</t>
  </si>
  <si>
    <t>Selva Kumar</t>
  </si>
  <si>
    <t>Sonali Rana</t>
  </si>
  <si>
    <t>Amrutraj Chakra</t>
  </si>
  <si>
    <t>Jully Shukla</t>
  </si>
  <si>
    <t>Koduru Diwakar</t>
  </si>
  <si>
    <t>Archita Harichand</t>
  </si>
  <si>
    <t>Alisha Mohapatra</t>
  </si>
  <si>
    <t>Sunil Mohanty</t>
  </si>
  <si>
    <t>Arpita Tandi</t>
  </si>
  <si>
    <t>Vinay Kumar</t>
  </si>
  <si>
    <t>Archana M</t>
  </si>
  <si>
    <t>Sathwik A M</t>
  </si>
  <si>
    <t>Rishav Raj</t>
  </si>
  <si>
    <t>Manu Naik</t>
  </si>
  <si>
    <t>Tatvamasi Bhuyan</t>
  </si>
  <si>
    <t>Sangram Bhuyan</t>
  </si>
  <si>
    <t>Malini Patel</t>
  </si>
  <si>
    <t>Sailesh Prusty</t>
  </si>
  <si>
    <t>Vedanti Vairagade</t>
  </si>
  <si>
    <t>Subhrakanta Dash</t>
  </si>
  <si>
    <t>Dharmendra Sahoo</t>
  </si>
  <si>
    <t>Rajesh Senapati</t>
  </si>
  <si>
    <t>Subhrajit Sahu</t>
  </si>
  <si>
    <t>Chandana N</t>
  </si>
  <si>
    <t>chandananagaraju121@gmail.com</t>
  </si>
  <si>
    <t>hlpgg227@gmail.com</t>
  </si>
  <si>
    <t>Kedarnath Das</t>
  </si>
  <si>
    <t>Issita Priyadarshini</t>
  </si>
  <si>
    <t>Sushree Harichandan</t>
  </si>
  <si>
    <t>Arun Babu</t>
  </si>
  <si>
    <t>Parikshith Krishnan</t>
  </si>
  <si>
    <t>Nikam Sooraj</t>
  </si>
  <si>
    <t>Yash Raut</t>
  </si>
  <si>
    <t>Dibyanshu Dwivedi</t>
  </si>
  <si>
    <t>Avadhut More</t>
  </si>
  <si>
    <t>Yash Bhardwaj</t>
  </si>
  <si>
    <t>Kanhu Patel</t>
  </si>
  <si>
    <t>Soumya Gurjar</t>
  </si>
  <si>
    <t>Harshal Snehaldeep Samant</t>
  </si>
  <si>
    <t>Preeti Gupta</t>
  </si>
  <si>
    <t>Arjun N</t>
  </si>
  <si>
    <t>siddhusaideo@gmail.com</t>
  </si>
  <si>
    <t>Mahesh Dowlapalli</t>
  </si>
  <si>
    <t>maheshd2125@gmail.com</t>
  </si>
  <si>
    <t>Aditya Narayan Khatua</t>
  </si>
  <si>
    <t>Monaprava Mohanty</t>
  </si>
  <si>
    <t>Sushri Supravat Swain</t>
  </si>
  <si>
    <t>tirthpansuriya1212@gmail.com</t>
  </si>
  <si>
    <t>zeelpavasiya09@gmail.com</t>
  </si>
  <si>
    <t>Chinmaya Mohapatra</t>
  </si>
  <si>
    <t>Aditya Chole</t>
  </si>
  <si>
    <t>Mohammed Mohsin</t>
  </si>
  <si>
    <t>Sandeep Mohanty</t>
  </si>
  <si>
    <t>Sumit Narbaria</t>
  </si>
  <si>
    <t>Rohit Gupta</t>
  </si>
  <si>
    <t>Devshee Solanki</t>
  </si>
  <si>
    <t>Chandrashekhar C</t>
  </si>
  <si>
    <t>Chinmaya Rudrapratap Sahoo</t>
  </si>
  <si>
    <t>Siddharth Parhi</t>
  </si>
  <si>
    <t>Debipriya Majhi</t>
  </si>
  <si>
    <t>Bisworanjan Bhoi</t>
  </si>
  <si>
    <t>Priyanshu Brijpuriya</t>
  </si>
  <si>
    <t>Avinash Pandey</t>
  </si>
  <si>
    <t>Darpasambaran Mishra</t>
  </si>
  <si>
    <t>Barsha Nayak</t>
  </si>
  <si>
    <t>tiwari.himanshu9424@gmail.com</t>
  </si>
  <si>
    <t>Rudranarayan Samal</t>
  </si>
  <si>
    <t>Navin Kithu Nk</t>
  </si>
  <si>
    <t>Amit Sharma</t>
  </si>
  <si>
    <t>Sanket Mohanty</t>
  </si>
  <si>
    <t>Ankit Hota</t>
  </si>
  <si>
    <t>Manvendra Chouhan</t>
  </si>
  <si>
    <t>Amitesh Patra</t>
  </si>
  <si>
    <t>Sibarpita Tripathy</t>
  </si>
  <si>
    <t>Rashmi Das</t>
  </si>
  <si>
    <t>Dyitikrishna Bhoi</t>
  </si>
  <si>
    <t>Harshita Behera</t>
  </si>
  <si>
    <t>Aditya Patsariya</t>
  </si>
  <si>
    <t>Pratikshya Das</t>
  </si>
  <si>
    <t>Farzana Tazeen</t>
  </si>
  <si>
    <t>Subham Kumar Pradhan</t>
  </si>
  <si>
    <t>S Eswar Pavan Kumar</t>
  </si>
  <si>
    <t>Sarvesh Singh</t>
  </si>
  <si>
    <t>Shubham Kumar</t>
  </si>
  <si>
    <t>Rajesh Khan</t>
  </si>
  <si>
    <t>Sasmita Sahoo</t>
  </si>
  <si>
    <t>Anshuman Mohanty</t>
  </si>
  <si>
    <t>Biswajit Pradhan</t>
  </si>
  <si>
    <t>biswajitpradhan503@gmail.com</t>
  </si>
  <si>
    <t>Rohit Kumar</t>
  </si>
  <si>
    <t>Pratish Kumar</t>
  </si>
  <si>
    <t>Anuranjani .</t>
  </si>
  <si>
    <t>Ishan Bedi</t>
  </si>
  <si>
    <t>Kruti Samantaray</t>
  </si>
  <si>
    <t>Prachi Pallabi Pradhanq</t>
  </si>
  <si>
    <t>Ashabhanu Shaik</t>
  </si>
  <si>
    <t>Satyabrata Nayak</t>
  </si>
  <si>
    <t>Manjit Sahu</t>
  </si>
  <si>
    <t>Gurpreet Chahal</t>
  </si>
  <si>
    <t>Pravash Mohapatra</t>
  </si>
  <si>
    <t>Rashmi Nayak</t>
  </si>
  <si>
    <t>Aniket Badatya</t>
  </si>
  <si>
    <t>Vishal Sahu</t>
  </si>
  <si>
    <t>Aswasmita Das</t>
  </si>
  <si>
    <t>Abhipsa Mishra</t>
  </si>
  <si>
    <t>Kavinraj D</t>
  </si>
  <si>
    <t>Debiprasad Bhuyan</t>
  </si>
  <si>
    <t>Ram Sharma</t>
  </si>
  <si>
    <t>Sweety Naik</t>
  </si>
  <si>
    <t>Nikhil Singh</t>
  </si>
  <si>
    <t>Priyanka Parambat</t>
  </si>
  <si>
    <t>Laxmi Priya Swain</t>
  </si>
  <si>
    <t>Asish Parija</t>
  </si>
  <si>
    <t>Kshama Kumawat</t>
  </si>
  <si>
    <t>Sonali Pattanaik</t>
  </si>
  <si>
    <t>Vijay Kallakunta</t>
  </si>
  <si>
    <t>Chaitali Behera</t>
  </si>
  <si>
    <t>Saswat Mahapatra</t>
  </si>
  <si>
    <t>Dhruba Prasad Behera</t>
  </si>
  <si>
    <t>Vishal Chandravanshi</t>
  </si>
  <si>
    <t>Dibendu Sekhar Nayak</t>
  </si>
  <si>
    <t>Swaraj Patra</t>
  </si>
  <si>
    <t>Debasmita Das</t>
  </si>
  <si>
    <t>Satish Kumar</t>
  </si>
  <si>
    <t>Aditya Soni</t>
  </si>
  <si>
    <t>Pallabi Dash</t>
  </si>
  <si>
    <t>Janamejaya Rout</t>
  </si>
  <si>
    <t>Satyasiva Panda</t>
  </si>
  <si>
    <t>Sourabh Tiwari</t>
  </si>
  <si>
    <t>C S Murali Krishna</t>
  </si>
  <si>
    <t>Arun Parida</t>
  </si>
  <si>
    <t>Harsh Vardhan Sharma</t>
  </si>
  <si>
    <t>gyan.inbox@gmail.com</t>
  </si>
  <si>
    <t>Urvashi Chouhan</t>
  </si>
  <si>
    <t>Bikash Balabantaray</t>
  </si>
  <si>
    <t>Ajay Kumar Jha</t>
  </si>
  <si>
    <t>Dhruti Tripathy</t>
  </si>
  <si>
    <t>Rishi Vandana</t>
  </si>
  <si>
    <t>Prateekhsya Patnaik</t>
  </si>
  <si>
    <t>Swetanjali Behera</t>
  </si>
  <si>
    <t>Roushan Kumar</t>
  </si>
  <si>
    <t>Pradymna Kumar Sahoo</t>
  </si>
  <si>
    <t>Bipasa Das</t>
  </si>
  <si>
    <t>Ankita Khengare</t>
  </si>
  <si>
    <t>Prajkta Majagaonkar</t>
  </si>
  <si>
    <t>Himangi Hanwat</t>
  </si>
  <si>
    <t>J Rajdeep Jayden</t>
  </si>
  <si>
    <t>Taniya Rudra</t>
  </si>
  <si>
    <t>Prarabdh Mishra</t>
  </si>
  <si>
    <t>Vidhata Tiwari</t>
  </si>
  <si>
    <t>Rojalin Sethy</t>
  </si>
  <si>
    <t>Abhijit Dalai</t>
  </si>
  <si>
    <t>Ronismita Sahu</t>
  </si>
  <si>
    <t>S S Soudamini Jena</t>
  </si>
  <si>
    <t>Bidyadhar Chhatoi</t>
  </si>
  <si>
    <t>Sinu Sukari</t>
  </si>
  <si>
    <t>Abhishek Singh</t>
  </si>
  <si>
    <t>Anwesha Panigrahi</t>
  </si>
  <si>
    <t>Subhashree Parimita</t>
  </si>
  <si>
    <t>Ravindranath P</t>
  </si>
  <si>
    <t>Manjushree Sonawane</t>
  </si>
  <si>
    <t>Shikhar Bhatnagar</t>
  </si>
  <si>
    <t>Pratik Mohanty</t>
  </si>
  <si>
    <t>Sangeet Parida</t>
  </si>
  <si>
    <t>Amiyanshu Pratihari</t>
  </si>
  <si>
    <t>Madhu Harish</t>
  </si>
  <si>
    <t>Jyoti Pal</t>
  </si>
  <si>
    <t>Balamurgan P</t>
  </si>
  <si>
    <t>Dibyashree Purohit</t>
  </si>
  <si>
    <t>Mohammad Sahidul Islam</t>
  </si>
  <si>
    <t>Badi Chandrasekhar</t>
  </si>
  <si>
    <t>Darshana Parida</t>
  </si>
  <si>
    <t>Akram Durrani</t>
  </si>
  <si>
    <t>Apurav Tiwari</t>
  </si>
  <si>
    <t>A.S. Dinesh</t>
  </si>
  <si>
    <t>Srilakshmi S</t>
  </si>
  <si>
    <t>Raunak Rai</t>
  </si>
  <si>
    <t>Priyabrata Mohapatra</t>
  </si>
  <si>
    <t>Barathkumar S</t>
  </si>
  <si>
    <t>Prativa Ray</t>
  </si>
  <si>
    <t>Nitin Kumar</t>
  </si>
  <si>
    <t>Subhanshu Choudhury</t>
  </si>
  <si>
    <t>Adarsh Subudhi</t>
  </si>
  <si>
    <t>Janmajoy Nayak</t>
  </si>
  <si>
    <t>Aparajita Behra</t>
  </si>
  <si>
    <t>Meka Sowjanya</t>
  </si>
  <si>
    <t>M Vishal</t>
  </si>
  <si>
    <t>Shaan Nandi</t>
  </si>
  <si>
    <t>Ismita Sahu</t>
  </si>
  <si>
    <t>Sarthak Kumar Nayak</t>
  </si>
  <si>
    <t>Sunil Kumar Pradhan</t>
  </si>
  <si>
    <t>Salony Rath</t>
  </si>
  <si>
    <t>Kiran Priyadarsini</t>
  </si>
  <si>
    <t>Gaurav Mohanty</t>
  </si>
  <si>
    <t>Akshat Vyas</t>
  </si>
  <si>
    <t>Abhisekh Nayak</t>
  </si>
  <si>
    <t>Jyotermayee Mohanta</t>
  </si>
  <si>
    <t>Ashok Mallick</t>
  </si>
  <si>
    <t>Suguna Devi</t>
  </si>
  <si>
    <t>Chinmaya Mohanty</t>
  </si>
  <si>
    <t>Aatif Khan</t>
  </si>
  <si>
    <t>Sidhant Basuri</t>
  </si>
  <si>
    <t>Sanghamitra Nayak</t>
  </si>
  <si>
    <t>Itishree Panda</t>
  </si>
  <si>
    <t>Ritesh Ray</t>
  </si>
  <si>
    <t>Tapaswini Nayak</t>
  </si>
  <si>
    <t>Devidutta Goswami</t>
  </si>
  <si>
    <t>Manisha Balmiki</t>
  </si>
  <si>
    <t>Joydeep Ghosh</t>
  </si>
  <si>
    <t>J Rosalin Majhi</t>
  </si>
  <si>
    <t>Debashish Tripathy</t>
  </si>
  <si>
    <t>Ashish Gupta</t>
  </si>
  <si>
    <t>Swagat Mohapatra</t>
  </si>
  <si>
    <t>Kushal Sahu</t>
  </si>
  <si>
    <t>Vikash Kumar</t>
  </si>
  <si>
    <t>Sudhak Avadhanam Chenchu</t>
  </si>
  <si>
    <t>Manoj N</t>
  </si>
  <si>
    <t>Abhijit Mohanty</t>
  </si>
  <si>
    <t>Suchismita Priyadarsini</t>
  </si>
  <si>
    <t>Chetan Hansdah</t>
  </si>
  <si>
    <t>Bibhabasu Dash</t>
  </si>
  <si>
    <t>mmkumar102manmohan@gmail.com</t>
  </si>
  <si>
    <t>Ajay Kumar Mahananda</t>
  </si>
  <si>
    <t>Barshana Pattanayak</t>
  </si>
  <si>
    <t>Aishwarya Patnaik</t>
  </si>
  <si>
    <t>Nikitha Guduvi</t>
  </si>
  <si>
    <t>Barun Mishra</t>
  </si>
  <si>
    <t>Adarsh R</t>
  </si>
  <si>
    <t>Ayushi Raulo</t>
  </si>
  <si>
    <t>Sohan Pradhan</t>
  </si>
  <si>
    <t>Shashank Basavarajappa</t>
  </si>
  <si>
    <t>Sweety Dash</t>
  </si>
  <si>
    <t>Mandhalapu Sree Annapurna</t>
  </si>
  <si>
    <t>Amaan Ahad</t>
  </si>
  <si>
    <t>Koushalya Palei</t>
  </si>
  <si>
    <t>Manas Pradhan</t>
  </si>
  <si>
    <t>Kalaiarasi Subramanian</t>
  </si>
  <si>
    <t>Sumitra Moharana</t>
  </si>
  <si>
    <t>sumitra0791@gmail.com</t>
  </si>
  <si>
    <t>Kirtimayee Das</t>
  </si>
  <si>
    <t>Shubham Jain</t>
  </si>
  <si>
    <t>Ashish Pattanaik</t>
  </si>
  <si>
    <t>Manasranjan Padhiary</t>
  </si>
  <si>
    <t>Sagar Sahu</t>
  </si>
  <si>
    <t>Pujyban Sahu</t>
  </si>
  <si>
    <t>Abhishek Digambar S</t>
  </si>
  <si>
    <t>Prithviraj Patil</t>
  </si>
  <si>
    <t>dwibedybubu10@gmail.com</t>
  </si>
  <si>
    <t>Debasis Ojha</t>
  </si>
  <si>
    <t>Adhish Vikas Vs</t>
  </si>
  <si>
    <t>narasimha.ad@gmail.com</t>
  </si>
  <si>
    <t>truptimohanty029@gmail.com</t>
  </si>
  <si>
    <t>Mansi Badole</t>
  </si>
  <si>
    <t>Bibhudatta Jena</t>
  </si>
  <si>
    <t>Soumya Sethi</t>
  </si>
  <si>
    <t>Chalavadi Mohan Sasidhar</t>
  </si>
  <si>
    <t>Subrat Pandab</t>
  </si>
  <si>
    <t>A Vishaal</t>
  </si>
  <si>
    <t>Sumeet Pradhan</t>
  </si>
  <si>
    <t>Mrutunjay Behera</t>
  </si>
  <si>
    <t>K Vishal Majhi</t>
  </si>
  <si>
    <t>Anandgiri Gosai</t>
  </si>
  <si>
    <t>Biswaranjan Das</t>
  </si>
  <si>
    <t>Sachidananda Patnaik</t>
  </si>
  <si>
    <t>Mg Suhasa Subramanya</t>
  </si>
  <si>
    <t>Narendra Panigrahi</t>
  </si>
  <si>
    <t>Subhasree Bisoyi</t>
  </si>
  <si>
    <t>Naveen G</t>
  </si>
  <si>
    <t>Parth Jain</t>
  </si>
  <si>
    <t>Subhransu Bindhani</t>
  </si>
  <si>
    <t>Ananya Pradhan</t>
  </si>
  <si>
    <t>Suresh Reddy</t>
  </si>
  <si>
    <t>Abhisek Patnaik</t>
  </si>
  <si>
    <t>abhisekpatnaik90@gmail.com</t>
  </si>
  <si>
    <t>sunny0901214010@gmail.com</t>
  </si>
  <si>
    <t>Tapan Parida</t>
  </si>
  <si>
    <t>sapankumarparida@gmail.com</t>
  </si>
  <si>
    <t>Subhashree Sahu</t>
  </si>
  <si>
    <t>Rohan Awad</t>
  </si>
  <si>
    <t>Biswajit Jaysingh</t>
  </si>
  <si>
    <t>B Subham Shree</t>
  </si>
  <si>
    <t>Anil Kumar Sahoo</t>
  </si>
  <si>
    <t>Amiya Baliyarsingh</t>
  </si>
  <si>
    <t>Rhyhtham Patel</t>
  </si>
  <si>
    <t>Ruparanjan Rout</t>
  </si>
  <si>
    <t>Sohail Khan</t>
  </si>
  <si>
    <t>Itibrata Sahoo</t>
  </si>
  <si>
    <t>Shivdutt Utkar</t>
  </si>
  <si>
    <t>Shreyas Potdar</t>
  </si>
  <si>
    <t>Subhashis Priyadarshan Puhan</t>
  </si>
  <si>
    <t>Udaya Swain</t>
  </si>
  <si>
    <t>Sk Amanulla</t>
  </si>
  <si>
    <t>Souvik Swain</t>
  </si>
  <si>
    <t>Bimal Ghadei</t>
  </si>
  <si>
    <t>Sonu Lenka</t>
  </si>
  <si>
    <t>Jyoti Biswal</t>
  </si>
  <si>
    <t>Priyanka Pattnaik</t>
  </si>
  <si>
    <t>Subham Das</t>
  </si>
  <si>
    <t>Gouresh Vernekar</t>
  </si>
  <si>
    <t>Saswat Panigrahy</t>
  </si>
  <si>
    <t>Hardik Sahu</t>
  </si>
  <si>
    <t>Md Sahfaishal Quasmi</t>
  </si>
  <si>
    <t>Basudev Bhuyan</t>
  </si>
  <si>
    <t>Sujal Srichandan</t>
  </si>
  <si>
    <t>Gurumurthy Ts</t>
  </si>
  <si>
    <t>Rupali Rout</t>
  </si>
  <si>
    <t>Nishikant Biswal</t>
  </si>
  <si>
    <t>Simran Sandhibigraha</t>
  </si>
  <si>
    <t>Pragalv Badapanda</t>
  </si>
  <si>
    <t>Nitin Arya</t>
  </si>
  <si>
    <t>Biswajit Poddar</t>
  </si>
  <si>
    <t>Rosalini Sahu</t>
  </si>
  <si>
    <t>Muskan Chandani</t>
  </si>
  <si>
    <t>Chinmay Kumar Behera</t>
  </si>
  <si>
    <t>Rajashree Mohapatra</t>
  </si>
  <si>
    <t>Janmejay Mallick</t>
  </si>
  <si>
    <t>janmejaymallick01@gmail.com</t>
  </si>
  <si>
    <t>rohanrawal54@gmail.com</t>
  </si>
  <si>
    <t>jeelanpatel999@gmail.com</t>
  </si>
  <si>
    <t>Santripti Naik</t>
  </si>
  <si>
    <t>prayashkantadash49@gmail.com</t>
  </si>
  <si>
    <t>routritika42@gmail.com</t>
  </si>
  <si>
    <t>ishanarayan22@gmail.com</t>
  </si>
  <si>
    <t>Rudra Mansingh</t>
  </si>
  <si>
    <t>Srikanth Aavula</t>
  </si>
  <si>
    <t>Monalika Moharana</t>
  </si>
  <si>
    <t>Karabi Kadambini Kar</t>
  </si>
  <si>
    <t>Aaryan Singh</t>
  </si>
  <si>
    <t>Subrajeet Sahoo</t>
  </si>
  <si>
    <t>Shubhangi Ray</t>
  </si>
  <si>
    <t>Kusumanjali Jena</t>
  </si>
  <si>
    <t>Debanjan Mahapatra</t>
  </si>
  <si>
    <t>asinghar786.as@gmail.com</t>
  </si>
  <si>
    <t>Drashtiben Prajapati</t>
  </si>
  <si>
    <t>Subham Satapathy</t>
  </si>
  <si>
    <t>Omm Prakash Subudhi</t>
  </si>
  <si>
    <t>aswiniprasad.das95@gmail.com</t>
  </si>
  <si>
    <t>Sandip Swaraj Khuntia</t>
  </si>
  <si>
    <t>Gunjan Yadav</t>
  </si>
  <si>
    <t>Sushree Chirasmita Gadanayak</t>
  </si>
  <si>
    <t>skabdulsajid8144@gmail.com</t>
  </si>
  <si>
    <t>liza manik</t>
  </si>
  <si>
    <t>lizamanik179@gmail.com</t>
  </si>
  <si>
    <t>shakti swaroopa mishra</t>
  </si>
  <si>
    <t>shaktimishra6997@gmail.com</t>
  </si>
  <si>
    <t>karan lohar</t>
  </si>
  <si>
    <t>AI/ML</t>
  </si>
  <si>
    <t>Gunjan yadav</t>
  </si>
  <si>
    <t>Rajesh das</t>
  </si>
  <si>
    <t>Akash Jena</t>
  </si>
  <si>
    <t>Swastik Raj Pattnayak</t>
  </si>
  <si>
    <t>Biswajit swain</t>
  </si>
  <si>
    <t>Ali Shaikh</t>
  </si>
  <si>
    <t>chandan M</t>
  </si>
  <si>
    <t>tanmay tatsat mahapatra</t>
  </si>
  <si>
    <t>Kamal lochan Panda</t>
  </si>
  <si>
    <t>Bikash adhikari</t>
  </si>
  <si>
    <t>Saikat pramanik</t>
  </si>
  <si>
    <t>Anjana</t>
  </si>
  <si>
    <t>Sidhi Prangya Swain</t>
  </si>
  <si>
    <t>Sthiti Prangya Sahoo</t>
  </si>
  <si>
    <t>Gnanesh k</t>
  </si>
  <si>
    <t>Arnav Jena</t>
  </si>
  <si>
    <t>A Vicky</t>
  </si>
  <si>
    <t>BBSR-25</t>
  </si>
  <si>
    <t>jenaakash11@gmail.com</t>
  </si>
  <si>
    <t>SWASTIKPATTNAYAK13@GMAIL.COM</t>
  </si>
  <si>
    <t>Alijod2712@gmail.com</t>
  </si>
  <si>
    <t>chandanm2288@gmail.com</t>
  </si>
  <si>
    <t>tanmayamahapatra.05@gmail.com</t>
  </si>
  <si>
    <t>kamalpanda82@gmail.com</t>
  </si>
  <si>
    <t>bikashadhikari1508@gmail.com</t>
  </si>
  <si>
    <t>Saikat.pramanik7232@gmail.com</t>
  </si>
  <si>
    <t>sidhiprangya1@gmail.com</t>
  </si>
  <si>
    <t>sthitiprangyasahoo74@gmail.com</t>
  </si>
  <si>
    <t>gnaneshk196@gmail.com</t>
  </si>
  <si>
    <t>jenaarnav@gmail.com</t>
  </si>
  <si>
    <t>avickykumar2002@gmail.com</t>
  </si>
  <si>
    <t>Kritika Soni</t>
  </si>
  <si>
    <t>Anuj</t>
  </si>
  <si>
    <t>Vivek Chaudhary</t>
  </si>
  <si>
    <t>vivekchoudhary57082@gmail.com</t>
  </si>
  <si>
    <t>78190 97277</t>
  </si>
  <si>
    <t>cash handover to dev sir</t>
  </si>
  <si>
    <t>khatuapratik26@gmail.com</t>
  </si>
  <si>
    <t>Pratik Kumar  Khatua</t>
  </si>
  <si>
    <t>Dhrasti prajapati</t>
  </si>
  <si>
    <t>Punyaansh Mahapatra</t>
  </si>
  <si>
    <t>punyaansh2000@gmail.com</t>
  </si>
  <si>
    <t>Swagatika Behera</t>
  </si>
  <si>
    <t>Abhishek patra</t>
  </si>
  <si>
    <t>Cahandrani Panda</t>
  </si>
  <si>
    <t>Spandan Mund</t>
  </si>
  <si>
    <t>Saisundar sahu</t>
  </si>
  <si>
    <t>Ansuman Nayak</t>
  </si>
  <si>
    <t>Agnimitra samal</t>
  </si>
  <si>
    <t>Satya Prakash Chouhan</t>
  </si>
  <si>
    <t>Soumya Ranjan Jena</t>
  </si>
  <si>
    <t>Karan Jambhulkar</t>
  </si>
  <si>
    <t>Subhrajit Nayak</t>
  </si>
  <si>
    <t>Asit Kumar Sahu</t>
  </si>
  <si>
    <t>bswagatika98@gmail.com</t>
  </si>
  <si>
    <t>abhishekpatra337@gmail.com</t>
  </si>
  <si>
    <t>chandranipanda42@gmail.com</t>
  </si>
  <si>
    <t>mspandan1@gmail.com</t>
  </si>
  <si>
    <t>saisundarsahu@gmail.com</t>
  </si>
  <si>
    <t>nayakansuman2001@gmail.com</t>
  </si>
  <si>
    <t>samalagnimitra@gmail.com</t>
  </si>
  <si>
    <t>schauhan91699@gmail.com</t>
  </si>
  <si>
    <t>soumyaranjan.72003@gmail.com</t>
  </si>
  <si>
    <t>karanjambhulkar3@gmail.com</t>
  </si>
  <si>
    <t>subhrajitnayak.iter26@gmail.com</t>
  </si>
  <si>
    <t>asitsahu08@gmail.com</t>
  </si>
  <si>
    <t>Yaswanth</t>
  </si>
  <si>
    <t>Karan Lohar</t>
  </si>
  <si>
    <t>Krishna</t>
  </si>
  <si>
    <t>Priyashree Guha Roy</t>
  </si>
  <si>
    <t>Sudhir Baral</t>
  </si>
  <si>
    <t>mnj.manoj515@gmail.com</t>
  </si>
  <si>
    <t>yashwanthsiddu2@gmail.com</t>
  </si>
  <si>
    <t>Myselflucky2@gmail.com</t>
  </si>
  <si>
    <t>krushnakudas2000@gmail.com</t>
  </si>
  <si>
    <t>priyashreeguharoy@gmail.com</t>
  </si>
  <si>
    <t>sudhirbaral@live.com</t>
  </si>
  <si>
    <t>subhrapramanik01181@gmail.com</t>
  </si>
  <si>
    <t>Suvra Rani Pramanik</t>
  </si>
  <si>
    <t>BISWANATH SAHOO</t>
  </si>
  <si>
    <t>biswanathsahoo112234@gmail.com</t>
  </si>
  <si>
    <t>Bikash Adhikari</t>
  </si>
  <si>
    <t>Sourav</t>
  </si>
  <si>
    <t>Sambit Parida</t>
  </si>
  <si>
    <t>Srikanta Jena</t>
  </si>
  <si>
    <t>Sailendra Kumar Acharya</t>
  </si>
  <si>
    <t>ansumaanpanda9@gmail.com</t>
  </si>
  <si>
    <t>stripathy2811@gmail.com</t>
  </si>
  <si>
    <t>sambhu101296@gmail.com</t>
  </si>
  <si>
    <t>srijena35@gmail.com</t>
  </si>
  <si>
    <t>sailendrakumar038@gmail.com</t>
  </si>
  <si>
    <t>Ansumaan Panda</t>
  </si>
  <si>
    <t xml:space="preserve">Unknown </t>
  </si>
  <si>
    <t>FDE</t>
  </si>
  <si>
    <t>hand over to Lisa Mam</t>
  </si>
  <si>
    <t>Priyadarshi Mohanta</t>
  </si>
  <si>
    <t>info.priyadarshi@gmail.com</t>
  </si>
  <si>
    <t>handover to soven sir</t>
  </si>
  <si>
    <t>Pratyush Kumar Saha</t>
  </si>
  <si>
    <t>Ansh Devendra Patel</t>
  </si>
  <si>
    <t>Elina Nayak</t>
  </si>
  <si>
    <t>Nilesh Ranjan Nayak</t>
  </si>
  <si>
    <t>Abhipsha Das</t>
  </si>
  <si>
    <t>Manas Kumar Uttarkabat</t>
  </si>
  <si>
    <t>Om Prakash Samanta ray</t>
  </si>
  <si>
    <t>Ayti Sangeeta Rao</t>
  </si>
  <si>
    <t>Soumendra Nayak</t>
  </si>
  <si>
    <t>Varsha Rajagopal</t>
  </si>
  <si>
    <t>Manjeet Baral</t>
  </si>
  <si>
    <t>Sneha Rout</t>
  </si>
  <si>
    <t>Chaitra</t>
  </si>
  <si>
    <t>Shreyas Prabhakar</t>
  </si>
  <si>
    <t>prasaha018@gmail.com</t>
  </si>
  <si>
    <t>Anshdpatel14@gmail.com</t>
  </si>
  <si>
    <t>elinanayak108@gmail.com</t>
  </si>
  <si>
    <t>nileshranjanayak07@gmail.com</t>
  </si>
  <si>
    <t>mkucse@gmail.com</t>
  </si>
  <si>
    <t>ommsamantaray8@gmail.com</t>
  </si>
  <si>
    <t>aytisangeetarao@gmail.com</t>
  </si>
  <si>
    <t>soumendranayak3@gmail.com</t>
  </si>
  <si>
    <t>varshgopal06@gmail.com</t>
  </si>
  <si>
    <t>msourav289@gmail.com</t>
  </si>
  <si>
    <t>manjeet.baral@gmail.com</t>
  </si>
  <si>
    <t>sneharout013@gmail.com</t>
  </si>
  <si>
    <t>chaitrabp252@gmail.com</t>
  </si>
  <si>
    <t>shreyas.prabhakar97@gmail.com</t>
  </si>
  <si>
    <t>Handover to soven sir</t>
  </si>
  <si>
    <t>handover to Dev  sir</t>
  </si>
  <si>
    <t>Vivek Shukla</t>
  </si>
  <si>
    <t>Amrit Mohapatra</t>
  </si>
  <si>
    <t>vvivekkshukla@gmail.com</t>
  </si>
  <si>
    <t>amritmohapatra111@gmail.com</t>
  </si>
  <si>
    <t>Biswodeva  Nath</t>
  </si>
  <si>
    <t>Chinmayee Behuria</t>
  </si>
  <si>
    <t>chinmayeebehuriacb05@gmail.com</t>
  </si>
  <si>
    <t>Vickram Vijay Prasad Pati</t>
  </si>
  <si>
    <t>vpati25@gmail.com</t>
  </si>
  <si>
    <t>abhipsha123@gmail.com</t>
  </si>
  <si>
    <t>Rakesh Kumar Behera</t>
  </si>
  <si>
    <t>Satyadeep Bhuyan</t>
  </si>
  <si>
    <t>satyadeepbhuyan4@gmail.com</t>
  </si>
  <si>
    <t>Smarajit swain</t>
  </si>
  <si>
    <t>Smarajitswain7@gmail.com</t>
  </si>
  <si>
    <t>rashmidasrainy98@gmail.com</t>
  </si>
  <si>
    <t>Sandeep Priyadarshi Pradhan</t>
  </si>
  <si>
    <t>Debaraj Senapati</t>
  </si>
  <si>
    <t>Niraj kumar sah</t>
  </si>
  <si>
    <t>Chinmayee</t>
  </si>
  <si>
    <t>Vishnu R</t>
  </si>
  <si>
    <t>Kanhupriya Behera</t>
  </si>
  <si>
    <t>Devsmita Giri</t>
  </si>
  <si>
    <t>Girisha.P.A</t>
  </si>
  <si>
    <t>9460847827/ 7633977181</t>
  </si>
  <si>
    <t>pradhansandip358@gmail.com</t>
  </si>
  <si>
    <t>debarajsenapati9@gmail.com</t>
  </si>
  <si>
    <t>sahniraj493@gmail.com</t>
  </si>
  <si>
    <t>vishnumrv7010@gmail.com</t>
  </si>
  <si>
    <t>Kanhupriyabehera1012@gmail.com</t>
  </si>
  <si>
    <t>devsmitagiri@gmail.com</t>
  </si>
  <si>
    <t>girishapa2390@gmail.com</t>
  </si>
  <si>
    <t>Rajesh reddy</t>
  </si>
  <si>
    <t>Vishesh Jain</t>
  </si>
  <si>
    <t>Sahil Jain</t>
  </si>
  <si>
    <t>Rohith</t>
  </si>
  <si>
    <t>Soumya kanta Mohanty</t>
  </si>
  <si>
    <t>Saurabh</t>
  </si>
  <si>
    <t>krajesh.431@gmail.com</t>
  </si>
  <si>
    <t>visheshjain950@gmail.com</t>
  </si>
  <si>
    <t>Connectwithsahiljain@gmail.com</t>
  </si>
  <si>
    <t>pmsrohith@gmail.com</t>
  </si>
  <si>
    <t>soumyam09@gmail.com</t>
  </si>
  <si>
    <t>GAJENDRA PRASAD NAYAK</t>
  </si>
  <si>
    <t>GPNCITY@GMAIL.COM</t>
  </si>
  <si>
    <t>Nagaraju Saraswathi</t>
  </si>
  <si>
    <t>Shwetha</t>
  </si>
  <si>
    <t xml:space="preserve">
Biswajit RK</t>
  </si>
  <si>
    <t>Bhabani Prasad Panda</t>
  </si>
  <si>
    <t>Sagarika Padhi</t>
  </si>
  <si>
    <t>KV SHASANK</t>
  </si>
  <si>
    <t>snagaraju119@gmail.com</t>
  </si>
  <si>
    <t>shweth477@gmail.com</t>
  </si>
  <si>
    <t>biswajitrk123@gmail.com</t>
  </si>
  <si>
    <t>bhabaniprasadpanda@gmail.com</t>
  </si>
  <si>
    <t>sagarika2p@gmail.com</t>
  </si>
  <si>
    <t>chintu.krisan@gmail.com</t>
  </si>
  <si>
    <t>DAS</t>
  </si>
  <si>
    <t>Sagarikapadhi5@gmail.com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</si>
</sst>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₹&quot;\ #,##0;&quot;₹&quot;\ \-#,##0"/>
    <numFmt numFmtId="6" formatCode="&quot;₹&quot;\ #,##0;[Red]&quot;₹&quot;\ \-#,##0"/>
    <numFmt numFmtId="43" formatCode="_ * #,##0.00_ ;_ * \-#,##0.00_ ;_ * &quot;-&quot;??_ ;_ @_ "/>
    <numFmt numFmtId="164" formatCode="_(* #,##0.00_);_(* \(#,##0.00\);_(* &quot;-&quot;??_);_(@_)"/>
    <numFmt numFmtId="165" formatCode="&quot;₹&quot;\ #,##0"/>
    <numFmt numFmtId="166" formatCode="[$-14009]dd\-mm\-yy;@"/>
    <numFmt numFmtId="167" formatCode="[$-14009]dd\-mm\-yyyy;@"/>
    <numFmt numFmtId="168" formatCode="&quot;₹ &quot;#,##0"/>
    <numFmt numFmtId="169" formatCode="dd\-mmm\-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sz val="9"/>
      <color rgb="FF1F1F1F"/>
      <name val="Arial"/>
      <family val="2"/>
    </font>
    <font>
      <sz val="8"/>
      <color rgb="FF434343"/>
      <name val="Arial"/>
      <family val="2"/>
    </font>
    <font>
      <sz val="8"/>
      <color theme="1"/>
      <name val="Roboto"/>
    </font>
    <font>
      <sz val="8"/>
      <color rgb="FF434343"/>
      <name val="Roboto"/>
    </font>
    <font>
      <sz val="9"/>
      <color theme="1"/>
      <name val="Roboto"/>
    </font>
    <font>
      <sz val="7"/>
      <color theme="1"/>
      <name val="Verdana"/>
      <family val="2"/>
    </font>
    <font>
      <sz val="7"/>
      <color theme="1"/>
      <name val="Arial"/>
      <family val="2"/>
    </font>
    <font>
      <sz val="7"/>
      <color theme="1"/>
      <name val="Roboto"/>
    </font>
    <font>
      <sz val="8"/>
      <color theme="1"/>
      <name val="Verdana"/>
      <family val="2"/>
    </font>
    <font>
      <sz val="7"/>
      <color rgb="FF000000"/>
      <name val="Arial"/>
      <family val="2"/>
    </font>
    <font>
      <sz val="8"/>
      <color rgb="FF212B36"/>
      <name val="Verdana"/>
      <family val="2"/>
    </font>
    <font>
      <sz val="8"/>
      <color theme="1"/>
      <name val="Aptos Narrow"/>
      <family val="2"/>
      <charset val="1"/>
    </font>
    <font>
      <sz val="8"/>
      <color rgb="FF000000"/>
      <name val="Aptos Narrow"/>
      <family val="2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E8E8E8"/>
      </patternFill>
    </fill>
    <fill>
      <patternFill patternType="solid">
        <fgColor theme="0"/>
        <bgColor rgb="FFFFFF00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4" fillId="2" borderId="1" xfId="0" applyFont="1" applyFill="1" applyBorder="1" applyAlignment="1">
      <alignment horizontal="left"/>
    </xf>
    <xf numFmtId="3" fontId="4" fillId="2" borderId="1" xfId="1" applyNumberFormat="1" applyFont="1" applyFill="1" applyBorder="1" applyAlignment="1">
      <alignment horizontal="left" vertical="center"/>
    </xf>
    <xf numFmtId="1" fontId="4" fillId="2" borderId="1" xfId="1" applyNumberFormat="1" applyFont="1" applyFill="1" applyBorder="1" applyAlignment="1">
      <alignment horizontal="right" vertical="center"/>
    </xf>
    <xf numFmtId="1" fontId="4" fillId="2" borderId="1" xfId="1" applyNumberFormat="1" applyFont="1" applyFill="1" applyBorder="1" applyAlignment="1">
      <alignment vertical="center"/>
    </xf>
    <xf numFmtId="3" fontId="4" fillId="2" borderId="1" xfId="1" applyNumberFormat="1" applyFont="1" applyFill="1" applyBorder="1" applyAlignment="1">
      <alignment horizontal="right" vertical="center"/>
    </xf>
    <xf numFmtId="3" fontId="4" fillId="2" borderId="1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/>
    </xf>
    <xf numFmtId="165" fontId="5" fillId="3" borderId="1" xfId="0" applyNumberFormat="1" applyFont="1" applyFill="1" applyBorder="1"/>
    <xf numFmtId="49" fontId="6" fillId="3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1" fontId="5" fillId="3" borderId="1" xfId="0" applyNumberFormat="1" applyFont="1" applyFill="1" applyBorder="1" applyAlignment="1">
      <alignment horizontal="right"/>
    </xf>
    <xf numFmtId="165" fontId="6" fillId="3" borderId="1" xfId="0" applyNumberFormat="1" applyFont="1" applyFill="1" applyBorder="1"/>
    <xf numFmtId="0" fontId="6" fillId="3" borderId="1" xfId="0" applyFont="1" applyFill="1" applyBorder="1" applyAlignment="1">
      <alignment horizontal="right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right"/>
    </xf>
    <xf numFmtId="0" fontId="0" fillId="0" borderId="0" xfId="0" pivotButton="1"/>
    <xf numFmtId="166" fontId="0" fillId="0" borderId="0" xfId="0" applyNumberFormat="1" applyAlignment="1">
      <alignment horizontal="left"/>
    </xf>
    <xf numFmtId="0" fontId="7" fillId="4" borderId="2" xfId="0" applyFont="1" applyFill="1" applyBorder="1"/>
    <xf numFmtId="166" fontId="7" fillId="4" borderId="2" xfId="0" applyNumberFormat="1" applyFont="1" applyFill="1" applyBorder="1"/>
    <xf numFmtId="14" fontId="0" fillId="0" borderId="0" xfId="0" applyNumberFormat="1"/>
    <xf numFmtId="165" fontId="6" fillId="3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0" fillId="0" borderId="0" xfId="0" applyAlignment="1">
      <alignment horizontal="left" indent="1"/>
    </xf>
    <xf numFmtId="166" fontId="0" fillId="0" borderId="0" xfId="0" applyNumberFormat="1"/>
    <xf numFmtId="0" fontId="2" fillId="3" borderId="1" xfId="0" applyFont="1" applyFill="1" applyBorder="1" applyAlignment="1">
      <alignment horizontal="left"/>
    </xf>
    <xf numFmtId="3" fontId="4" fillId="6" borderId="1" xfId="1" applyNumberFormat="1" applyFont="1" applyFill="1" applyBorder="1" applyAlignment="1">
      <alignment horizontal="left" vertical="center"/>
    </xf>
    <xf numFmtId="1" fontId="4" fillId="6" borderId="1" xfId="1" applyNumberFormat="1" applyFont="1" applyFill="1" applyBorder="1" applyAlignment="1">
      <alignment horizontal="right" vertical="center"/>
    </xf>
    <xf numFmtId="1" fontId="4" fillId="6" borderId="1" xfId="1" applyNumberFormat="1" applyFont="1" applyFill="1" applyBorder="1" applyAlignment="1">
      <alignment vertical="center"/>
    </xf>
    <xf numFmtId="3" fontId="4" fillId="6" borderId="1" xfId="1" applyNumberFormat="1" applyFont="1" applyFill="1" applyBorder="1" applyAlignment="1">
      <alignment horizontal="right" vertical="center"/>
    </xf>
    <xf numFmtId="3" fontId="4" fillId="6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vertical="center"/>
    </xf>
    <xf numFmtId="167" fontId="4" fillId="6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" fontId="5" fillId="5" borderId="1" xfId="0" applyNumberFormat="1" applyFont="1" applyFill="1" applyBorder="1" applyAlignment="1">
      <alignment horizontal="right"/>
    </xf>
    <xf numFmtId="49" fontId="6" fillId="5" borderId="1" xfId="0" applyNumberFormat="1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1" fontId="5" fillId="7" borderId="1" xfId="0" applyNumberFormat="1" applyFont="1" applyFill="1" applyBorder="1" applyAlignment="1">
      <alignment horizontal="right"/>
    </xf>
    <xf numFmtId="0" fontId="6" fillId="7" borderId="1" xfId="0" applyFont="1" applyFill="1" applyBorder="1" applyAlignment="1">
      <alignment horizontal="right" vertical="center"/>
    </xf>
    <xf numFmtId="165" fontId="5" fillId="7" borderId="1" xfId="0" applyNumberFormat="1" applyFont="1" applyFill="1" applyBorder="1"/>
    <xf numFmtId="49" fontId="6" fillId="7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9" fillId="3" borderId="1" xfId="0" applyFont="1" applyFill="1" applyBorder="1" applyAlignment="1">
      <alignment horizontal="left"/>
    </xf>
    <xf numFmtId="0" fontId="12" fillId="3" borderId="1" xfId="4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5" fontId="2" fillId="0" borderId="1" xfId="1" applyNumberFormat="1" applyFont="1" applyFill="1" applyBorder="1" applyAlignment="1"/>
    <xf numFmtId="165" fontId="5" fillId="3" borderId="3" xfId="0" applyNumberFormat="1" applyFont="1" applyFill="1" applyBorder="1"/>
    <xf numFmtId="0" fontId="0" fillId="0" borderId="4" xfId="0" applyBorder="1"/>
    <xf numFmtId="0" fontId="14" fillId="0" borderId="0" xfId="0" applyFont="1"/>
    <xf numFmtId="0" fontId="5" fillId="7" borderId="1" xfId="2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1" fontId="5" fillId="8" borderId="1" xfId="0" applyNumberFormat="1" applyFont="1" applyFill="1" applyBorder="1" applyAlignment="1">
      <alignment horizontal="right"/>
    </xf>
    <xf numFmtId="0" fontId="6" fillId="8" borderId="1" xfId="0" applyFont="1" applyFill="1" applyBorder="1" applyAlignment="1">
      <alignment horizontal="right" vertical="center"/>
    </xf>
    <xf numFmtId="0" fontId="5" fillId="8" borderId="1" xfId="2" applyFont="1" applyFill="1" applyBorder="1" applyAlignment="1">
      <alignment horizontal="center" vertical="center"/>
    </xf>
    <xf numFmtId="165" fontId="5" fillId="8" borderId="1" xfId="0" applyNumberFormat="1" applyFont="1" applyFill="1" applyBorder="1"/>
    <xf numFmtId="166" fontId="5" fillId="8" borderId="1" xfId="0" applyNumberFormat="1" applyFont="1" applyFill="1" applyBorder="1" applyAlignment="1">
      <alignment horizontal="right"/>
    </xf>
    <xf numFmtId="49" fontId="6" fillId="8" borderId="1" xfId="0" applyNumberFormat="1" applyFont="1" applyFill="1" applyBorder="1" applyAlignment="1">
      <alignment horizontal="left"/>
    </xf>
    <xf numFmtId="49" fontId="6" fillId="8" borderId="3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5" borderId="1" xfId="0" applyFont="1" applyFill="1" applyBorder="1" applyAlignment="1">
      <alignment horizontal="right" vertical="center"/>
    </xf>
    <xf numFmtId="0" fontId="12" fillId="5" borderId="1" xfId="4" applyFill="1" applyBorder="1" applyAlignment="1">
      <alignment horizontal="left"/>
    </xf>
    <xf numFmtId="0" fontId="5" fillId="5" borderId="1" xfId="2" applyFont="1" applyFill="1" applyBorder="1" applyAlignment="1">
      <alignment horizontal="center" vertical="center"/>
    </xf>
    <xf numFmtId="165" fontId="5" fillId="5" borderId="1" xfId="0" applyNumberFormat="1" applyFont="1" applyFill="1" applyBorder="1"/>
    <xf numFmtId="166" fontId="5" fillId="5" borderId="1" xfId="0" applyNumberFormat="1" applyFont="1" applyFill="1" applyBorder="1" applyAlignment="1">
      <alignment horizontal="right"/>
    </xf>
    <xf numFmtId="0" fontId="0" fillId="5" borderId="0" xfId="0" applyFill="1"/>
    <xf numFmtId="49" fontId="6" fillId="3" borderId="3" xfId="0" applyNumberFormat="1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2" fillId="0" borderId="1" xfId="0" applyFont="1" applyBorder="1"/>
    <xf numFmtId="0" fontId="5" fillId="10" borderId="1" xfId="0" applyFont="1" applyFill="1" applyBorder="1" applyAlignment="1">
      <alignment horizontal="left"/>
    </xf>
    <xf numFmtId="1" fontId="5" fillId="10" borderId="1" xfId="0" applyNumberFormat="1" applyFont="1" applyFill="1" applyBorder="1" applyAlignment="1">
      <alignment horizontal="right"/>
    </xf>
    <xf numFmtId="0" fontId="6" fillId="10" borderId="1" xfId="0" applyFont="1" applyFill="1" applyBorder="1" applyAlignment="1">
      <alignment horizontal="right" vertical="center"/>
    </xf>
    <xf numFmtId="0" fontId="5" fillId="10" borderId="1" xfId="2" applyFont="1" applyFill="1" applyBorder="1" applyAlignment="1">
      <alignment horizontal="center" vertical="center"/>
    </xf>
    <xf numFmtId="165" fontId="5" fillId="10" borderId="1" xfId="0" applyNumberFormat="1" applyFont="1" applyFill="1" applyBorder="1"/>
    <xf numFmtId="166" fontId="5" fillId="10" borderId="1" xfId="0" applyNumberFormat="1" applyFont="1" applyFill="1" applyBorder="1" applyAlignment="1">
      <alignment horizontal="right"/>
    </xf>
    <xf numFmtId="0" fontId="0" fillId="10" borderId="0" xfId="0" applyFill="1"/>
    <xf numFmtId="0" fontId="13" fillId="0" borderId="0" xfId="0" applyFont="1"/>
    <xf numFmtId="1" fontId="5" fillId="3" borderId="3" xfId="0" applyNumberFormat="1" applyFont="1" applyFill="1" applyBorder="1" applyAlignment="1">
      <alignment horizontal="right"/>
    </xf>
    <xf numFmtId="6" fontId="13" fillId="0" borderId="0" xfId="0" applyNumberFormat="1" applyFont="1"/>
    <xf numFmtId="0" fontId="15" fillId="0" borderId="0" xfId="0" applyFont="1"/>
    <xf numFmtId="0" fontId="5" fillId="3" borderId="3" xfId="2" applyFont="1" applyFill="1" applyBorder="1" applyAlignment="1">
      <alignment horizontal="center" vertical="center"/>
    </xf>
    <xf numFmtId="0" fontId="16" fillId="0" borderId="0" xfId="0" applyFont="1"/>
    <xf numFmtId="0" fontId="0" fillId="7" borderId="0" xfId="0" applyFill="1"/>
    <xf numFmtId="0" fontId="17" fillId="0" borderId="0" xfId="0" applyFont="1"/>
    <xf numFmtId="0" fontId="18" fillId="0" borderId="0" xfId="0" applyFont="1"/>
    <xf numFmtId="0" fontId="22" fillId="0" borderId="0" xfId="0" applyFont="1"/>
    <xf numFmtId="0" fontId="23" fillId="0" borderId="0" xfId="0" applyFont="1"/>
    <xf numFmtId="0" fontId="19" fillId="5" borderId="0" xfId="0" applyFont="1" applyFill="1"/>
    <xf numFmtId="0" fontId="21" fillId="5" borderId="0" xfId="0" applyFont="1" applyFill="1"/>
    <xf numFmtId="0" fontId="20" fillId="5" borderId="0" xfId="0" applyFont="1" applyFill="1"/>
    <xf numFmtId="0" fontId="24" fillId="0" borderId="0" xfId="0" applyFont="1"/>
    <xf numFmtId="0" fontId="25" fillId="11" borderId="1" xfId="0" applyFont="1" applyFill="1" applyBorder="1" applyAlignment="1">
      <alignment horizontal="left"/>
    </xf>
    <xf numFmtId="1" fontId="25" fillId="11" borderId="1" xfId="0" applyNumberFormat="1" applyFont="1" applyFill="1" applyBorder="1" applyAlignment="1">
      <alignment horizontal="right"/>
    </xf>
    <xf numFmtId="0" fontId="26" fillId="11" borderId="1" xfId="0" applyFont="1" applyFill="1" applyBorder="1" applyAlignment="1">
      <alignment horizontal="right" vertical="center"/>
    </xf>
    <xf numFmtId="0" fontId="25" fillId="11" borderId="1" xfId="2" applyFont="1" applyFill="1" applyBorder="1" applyAlignment="1">
      <alignment horizontal="center" vertical="center"/>
    </xf>
    <xf numFmtId="168" fontId="25" fillId="11" borderId="1" xfId="0" applyNumberFormat="1" applyFont="1" applyFill="1" applyBorder="1"/>
    <xf numFmtId="49" fontId="26" fillId="11" borderId="1" xfId="0" applyNumberFormat="1" applyFont="1" applyFill="1" applyBorder="1" applyAlignment="1">
      <alignment horizontal="left"/>
    </xf>
    <xf numFmtId="169" fontId="25" fillId="12" borderId="1" xfId="0" applyNumberFormat="1" applyFont="1" applyFill="1" applyBorder="1" applyAlignment="1">
      <alignment horizontal="right"/>
    </xf>
    <xf numFmtId="0" fontId="5" fillId="13" borderId="1" xfId="0" applyFont="1" applyFill="1" applyBorder="1" applyAlignment="1">
      <alignment horizontal="left"/>
    </xf>
    <xf numFmtId="1" fontId="5" fillId="13" borderId="1" xfId="0" applyNumberFormat="1" applyFont="1" applyFill="1" applyBorder="1" applyAlignment="1">
      <alignment horizontal="right"/>
    </xf>
    <xf numFmtId="0" fontId="6" fillId="13" borderId="1" xfId="0" applyFont="1" applyFill="1" applyBorder="1" applyAlignment="1">
      <alignment horizontal="right" vertical="center"/>
    </xf>
    <xf numFmtId="0" fontId="5" fillId="13" borderId="1" xfId="2" applyFont="1" applyFill="1" applyBorder="1" applyAlignment="1">
      <alignment horizontal="center" vertical="center"/>
    </xf>
    <xf numFmtId="165" fontId="5" fillId="13" borderId="1" xfId="0" applyNumberFormat="1" applyFont="1" applyFill="1" applyBorder="1"/>
    <xf numFmtId="166" fontId="5" fillId="13" borderId="1" xfId="0" applyNumberFormat="1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0" fontId="0" fillId="13" borderId="0" xfId="0" applyFill="1"/>
  </cellXfs>
  <cellStyles count="5">
    <cellStyle name="Comma" xfId="1" builtinId="3"/>
    <cellStyle name="Comma 2" xfId="3" xr:uid="{2C400EB5-9A45-4C2D-81ED-826D8BA51DDB}"/>
    <cellStyle name="Hyperlink" xfId="4" builtinId="8"/>
    <cellStyle name="Normal" xfId="0" builtinId="0"/>
    <cellStyle name="Normal 2" xfId="2" xr:uid="{30E8D78F-5E31-465A-8DB5-0325255285D1}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COLLECTION 060222023 DV ANALYTICS (1) (2).xlsx]REPORT DASHBOARD!PivotTable2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 COLLECTION PERFROAMNCE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[$₹-448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</c:pivotFmts>
    <c:plotArea>
      <c:layout>
        <c:manualLayout>
          <c:layoutTarget val="inner"/>
          <c:xMode val="edge"/>
          <c:yMode val="edge"/>
          <c:x val="2.9876680619859196E-3"/>
          <c:y val="1.0733074839115288E-3"/>
          <c:w val="0.91824680727944152"/>
          <c:h val="0.6837337428715646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'REPORT DASHBOARD'!$AC$6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D348-4B47-9A1D-2045FF53C50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D348-4B47-9A1D-2045FF53C50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D348-4B47-9A1D-2045FF53C50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D348-4B47-9A1D-2045FF53C50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D348-4B47-9A1D-2045FF53C50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D348-4B47-9A1D-2045FF53C50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D348-4B47-9A1D-2045FF53C50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BFBD-45D5-8B96-DC5D8094CC8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F079-4EAA-89A3-01881E269EA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F079-4EAA-89A3-01881E269E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 DASHBOARD'!$AB$7:$AB$17</c:f>
              <c:strCache>
                <c:ptCount val="10"/>
                <c:pt idx="0">
                  <c:v>Sajid</c:v>
                </c:pt>
                <c:pt idx="1">
                  <c:v>Ankita</c:v>
                </c:pt>
                <c:pt idx="2">
                  <c:v>Soumya</c:v>
                </c:pt>
                <c:pt idx="3">
                  <c:v>Saroj</c:v>
                </c:pt>
                <c:pt idx="4">
                  <c:v>Kartika</c:v>
                </c:pt>
                <c:pt idx="5">
                  <c:v>Kritika soni</c:v>
                </c:pt>
                <c:pt idx="6">
                  <c:v>Srimanta</c:v>
                </c:pt>
                <c:pt idx="7">
                  <c:v>Kritika</c:v>
                </c:pt>
                <c:pt idx="8">
                  <c:v>Ashish</c:v>
                </c:pt>
                <c:pt idx="9">
                  <c:v>Rajesh</c:v>
                </c:pt>
              </c:strCache>
            </c:strRef>
          </c:cat>
          <c:val>
            <c:numRef>
              <c:f>'REPORT DASHBOARD'!$AC$7:$AC$17</c:f>
              <c:numCache>
                <c:formatCode>General</c:formatCode>
                <c:ptCount val="10"/>
                <c:pt idx="0">
                  <c:v>248338292.82916668</c:v>
                </c:pt>
                <c:pt idx="1">
                  <c:v>390000</c:v>
                </c:pt>
                <c:pt idx="2">
                  <c:v>285000</c:v>
                </c:pt>
                <c:pt idx="3">
                  <c:v>420000</c:v>
                </c:pt>
                <c:pt idx="4">
                  <c:v>10000</c:v>
                </c:pt>
                <c:pt idx="5">
                  <c:v>10000</c:v>
                </c:pt>
                <c:pt idx="6">
                  <c:v>75000</c:v>
                </c:pt>
                <c:pt idx="7">
                  <c:v>10000</c:v>
                </c:pt>
                <c:pt idx="8">
                  <c:v>5000</c:v>
                </c:pt>
                <c:pt idx="9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81-4970-9772-9D8CB4C56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-27"/>
        <c:axId val="674370432"/>
        <c:axId val="674363216"/>
      </c:barChart>
      <c:catAx>
        <c:axId val="6743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63216"/>
        <c:crosses val="autoZero"/>
        <c:auto val="1"/>
        <c:lblAlgn val="ctr"/>
        <c:lblOffset val="100"/>
        <c:noMultiLvlLbl val="0"/>
      </c:catAx>
      <c:valAx>
        <c:axId val="674363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437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38100" cap="flat" cmpd="sng" algn="ctr">
      <a:solidFill>
        <a:srgbClr val="FFC000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COLLECTION 060222023 DV ANALYTICS (1) (2).xlsx]REPORT DASHBOARD!PivotTable3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3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4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5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6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7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9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0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1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2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3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4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5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6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7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8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7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8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199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0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20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</c:pivotFmt>
    </c:pivotFmts>
    <c:plotArea>
      <c:layout>
        <c:manualLayout>
          <c:layoutTarget val="inner"/>
          <c:xMode val="edge"/>
          <c:yMode val="edge"/>
          <c:x val="5.5583121574347354E-2"/>
          <c:y val="2.3776055583608874E-2"/>
          <c:w val="0.91479206439977123"/>
          <c:h val="0.7863679799879795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'REPORT DASHBOARD'!$AF$6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9C-F2A4-4B8A-AE57-C418156BC10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9E-F2A4-4B8A-AE57-C418156BC1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A0-F2A4-4B8A-AE57-C418156BC10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A2-F2A4-4B8A-AE57-C418156BC10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A4-F2A4-4B8A-AE57-C418156BC10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A6-F2A4-4B8A-AE57-C418156BC10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A8-F2A4-4B8A-AE57-C418156BC10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AA-F2A4-4B8A-AE57-C418156BC10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AC-F2A4-4B8A-AE57-C418156BC10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AE-F2A4-4B8A-AE57-C418156BC10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B0-F2A4-4B8A-AE57-C418156BC10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B2-F2A4-4B8A-AE57-C418156BC10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B4-F2A4-4B8A-AE57-C418156BC10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B6-F2A4-4B8A-AE57-C418156BC10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B8-F2A4-4B8A-AE57-C418156BC10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BA-F2A4-4B8A-AE57-C418156BC10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BC-F2A4-4B8A-AE57-C418156BC10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BE-F2A4-4B8A-AE57-C418156BC10A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C0-F2A4-4B8A-AE57-C418156BC10A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C2-F2A4-4B8A-AE57-C418156BC10A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C4-F2A4-4B8A-AE57-C418156BC10A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C6-F2A4-4B8A-AE57-C418156BC10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C8-F2A4-4B8A-AE57-C418156BC10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CA-F2A4-4B8A-AE57-C418156BC10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CC-F2A4-4B8A-AE57-C418156BC10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CE-F2A4-4B8A-AE57-C418156BC10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D0-F2A4-4B8A-AE57-C418156BC10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D2-F2A4-4B8A-AE57-C418156BC10A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D4-F2A4-4B8A-AE57-C418156BC10A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D6-F2A4-4B8A-AE57-C418156BC10A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D8-F2A4-4B8A-AE57-C418156BC10A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DA-F2A4-4B8A-AE57-C418156BC10A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DC-F2A4-4B8A-AE57-C418156BC10A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DE-F2A4-4B8A-AE57-C418156BC10A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E0-F2A4-4B8A-AE57-C418156BC10A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E2-F2A4-4B8A-AE57-C418156BC10A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E4-F2A4-4B8A-AE57-C418156BC10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E6-F2A4-4B8A-AE57-C418156BC10A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E8-F2A4-4B8A-AE57-C418156BC10A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EA-F2A4-4B8A-AE57-C418156BC10A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EC-F2A4-4B8A-AE57-C418156BC10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EE-F2A4-4B8A-AE57-C418156BC10A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F0-F2A4-4B8A-AE57-C418156BC10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F2-F2A4-4B8A-AE57-C418156BC10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F4-F2A4-4B8A-AE57-C418156BC10A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F6-F2A4-4B8A-AE57-C418156BC10A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F8-F2A4-4B8A-AE57-C418156BC10A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FA-F2A4-4B8A-AE57-C418156BC10A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FC-F2A4-4B8A-AE57-C418156BC10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FE-F2A4-4B8A-AE57-C418156BC10A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00-F2A4-4B8A-AE57-C418156BC10A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02-F2A4-4B8A-AE57-C418156BC10A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04-F2A4-4B8A-AE57-C418156BC10A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06-F2A4-4B8A-AE57-C418156BC10A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08-F2A4-4B8A-AE57-C418156BC10A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0A-F2A4-4B8A-AE57-C418156BC10A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0C-F2A4-4B8A-AE57-C418156BC10A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0E-F2A4-4B8A-AE57-C418156BC10A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10-F2A4-4B8A-AE57-C418156BC10A}"/>
              </c:ext>
            </c:extLst>
          </c:dPt>
          <c:dPt>
            <c:idx val="5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12-F2A4-4B8A-AE57-C418156BC10A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14-F2A4-4B8A-AE57-C418156BC10A}"/>
              </c:ext>
            </c:extLst>
          </c:dPt>
          <c:dPt>
            <c:idx val="61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16-F2A4-4B8A-AE57-C418156BC10A}"/>
              </c:ext>
            </c:extLst>
          </c:dPt>
          <c:dPt>
            <c:idx val="62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18-F2A4-4B8A-AE57-C418156BC10A}"/>
              </c:ext>
            </c:extLst>
          </c:dPt>
          <c:dPt>
            <c:idx val="63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1A-F2A4-4B8A-AE57-C418156BC10A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1C-F2A4-4B8A-AE57-C418156BC10A}"/>
              </c:ext>
            </c:extLst>
          </c:dPt>
          <c:dPt>
            <c:idx val="6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1E-F2A4-4B8A-AE57-C418156BC10A}"/>
              </c:ext>
            </c:extLst>
          </c:dPt>
          <c:dPt>
            <c:idx val="66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20-F2A4-4B8A-AE57-C418156BC10A}"/>
              </c:ext>
            </c:extLst>
          </c:dPt>
          <c:dPt>
            <c:idx val="67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22-F2A4-4B8A-AE57-C418156BC10A}"/>
              </c:ext>
            </c:extLst>
          </c:dPt>
          <c:dPt>
            <c:idx val="68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24-F2A4-4B8A-AE57-C418156BC10A}"/>
              </c:ext>
            </c:extLst>
          </c:dPt>
          <c:dPt>
            <c:idx val="69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26-F2A4-4B8A-AE57-C418156BC10A}"/>
              </c:ext>
            </c:extLst>
          </c:dPt>
          <c:dPt>
            <c:idx val="70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28-F2A4-4B8A-AE57-C418156BC10A}"/>
              </c:ext>
            </c:extLst>
          </c:dPt>
          <c:dPt>
            <c:idx val="71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2A-F2A4-4B8A-AE57-C418156BC10A}"/>
              </c:ext>
            </c:extLst>
          </c:dPt>
          <c:dPt>
            <c:idx val="72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2C-F2A4-4B8A-AE57-C418156BC10A}"/>
              </c:ext>
            </c:extLst>
          </c:dPt>
          <c:dPt>
            <c:idx val="73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2E-F2A4-4B8A-AE57-C418156BC10A}"/>
              </c:ext>
            </c:extLst>
          </c:dPt>
          <c:dPt>
            <c:idx val="74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30-F2A4-4B8A-AE57-C418156BC10A}"/>
              </c:ext>
            </c:extLst>
          </c:dPt>
          <c:dPt>
            <c:idx val="75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32-F2A4-4B8A-AE57-C418156BC10A}"/>
              </c:ext>
            </c:extLst>
          </c:dPt>
          <c:dPt>
            <c:idx val="76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134-F2A4-4B8A-AE57-C418156BC10A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'REPORT DASHBOARD'!$AE$7:$AE$77</c:f>
              <c:multiLvlStrCache>
                <c:ptCount val="35"/>
                <c:lvl>
                  <c:pt idx="0">
                    <c:v>Sajid</c:v>
                  </c:pt>
                  <c:pt idx="1">
                    <c:v>Sajid</c:v>
                  </c:pt>
                  <c:pt idx="2">
                    <c:v>Sajid</c:v>
                  </c:pt>
                  <c:pt idx="3">
                    <c:v>Sajid</c:v>
                  </c:pt>
                  <c:pt idx="4">
                    <c:v>Sajid</c:v>
                  </c:pt>
                  <c:pt idx="5">
                    <c:v>Sajid</c:v>
                  </c:pt>
                  <c:pt idx="6">
                    <c:v>Sajid</c:v>
                  </c:pt>
                  <c:pt idx="7">
                    <c:v>Sajid</c:v>
                  </c:pt>
                  <c:pt idx="8">
                    <c:v>Sajid</c:v>
                  </c:pt>
                  <c:pt idx="9">
                    <c:v>Sajid</c:v>
                  </c:pt>
                  <c:pt idx="10">
                    <c:v>Sajid</c:v>
                  </c:pt>
                  <c:pt idx="11">
                    <c:v>Sajid</c:v>
                  </c:pt>
                  <c:pt idx="12">
                    <c:v>Sajid</c:v>
                  </c:pt>
                  <c:pt idx="13">
                    <c:v>Sajid</c:v>
                  </c:pt>
                  <c:pt idx="14">
                    <c:v>Sajid</c:v>
                  </c:pt>
                  <c:pt idx="15">
                    <c:v>Sajid</c:v>
                  </c:pt>
                  <c:pt idx="16">
                    <c:v>Sajid</c:v>
                  </c:pt>
                  <c:pt idx="17">
                    <c:v>Sajid</c:v>
                  </c:pt>
                  <c:pt idx="18">
                    <c:v>Sajid</c:v>
                  </c:pt>
                  <c:pt idx="19">
                    <c:v>Sajid</c:v>
                  </c:pt>
                  <c:pt idx="20">
                    <c:v>Sajid</c:v>
                  </c:pt>
                  <c:pt idx="21">
                    <c:v>Sajid</c:v>
                  </c:pt>
                  <c:pt idx="22">
                    <c:v>Sajid</c:v>
                  </c:pt>
                  <c:pt idx="23">
                    <c:v>Sajid</c:v>
                  </c:pt>
                  <c:pt idx="24">
                    <c:v>Sajid</c:v>
                  </c:pt>
                  <c:pt idx="25">
                    <c:v>Sajid</c:v>
                  </c:pt>
                  <c:pt idx="26">
                    <c:v>Sajid</c:v>
                  </c:pt>
                  <c:pt idx="27">
                    <c:v>Sajid</c:v>
                  </c:pt>
                  <c:pt idx="28">
                    <c:v>Sajid</c:v>
                  </c:pt>
                  <c:pt idx="29">
                    <c:v>Sajid</c:v>
                  </c:pt>
                  <c:pt idx="30">
                    <c:v>Sajid</c:v>
                  </c:pt>
                  <c:pt idx="31">
                    <c:v>Sajid</c:v>
                  </c:pt>
                  <c:pt idx="32">
                    <c:v>Sajid</c:v>
                  </c:pt>
                  <c:pt idx="33">
                    <c:v>Sajid</c:v>
                  </c:pt>
                  <c:pt idx="34">
                    <c:v>Sajid</c:v>
                  </c:pt>
                </c:lvl>
                <c:lvl>
                  <c:pt idx="0">
                    <c:v>03-08-26</c:v>
                  </c:pt>
                  <c:pt idx="1">
                    <c:v>04-08-26</c:v>
                  </c:pt>
                  <c:pt idx="2">
                    <c:v>05-08-26</c:v>
                  </c:pt>
                  <c:pt idx="3">
                    <c:v>06-08-26</c:v>
                  </c:pt>
                  <c:pt idx="4">
                    <c:v>07-08-26</c:v>
                  </c:pt>
                  <c:pt idx="5">
                    <c:v>08-08-26</c:v>
                  </c:pt>
                  <c:pt idx="6">
                    <c:v>10-08-26</c:v>
                  </c:pt>
                  <c:pt idx="7">
                    <c:v>11-08-26</c:v>
                  </c:pt>
                  <c:pt idx="8">
                    <c:v>12-08-26</c:v>
                  </c:pt>
                  <c:pt idx="9">
                    <c:v>13-08-26</c:v>
                  </c:pt>
                  <c:pt idx="10">
                    <c:v>14-08-26</c:v>
                  </c:pt>
                  <c:pt idx="11">
                    <c:v>15-08-26</c:v>
                  </c:pt>
                  <c:pt idx="12">
                    <c:v>17-08-26</c:v>
                  </c:pt>
                  <c:pt idx="13">
                    <c:v>18-08-26</c:v>
                  </c:pt>
                  <c:pt idx="14">
                    <c:v>19-08-26</c:v>
                  </c:pt>
                  <c:pt idx="15">
                    <c:v>20-08-26</c:v>
                  </c:pt>
                  <c:pt idx="16">
                    <c:v>21-08-26</c:v>
                  </c:pt>
                  <c:pt idx="17">
                    <c:v>22-08-26</c:v>
                  </c:pt>
                  <c:pt idx="18">
                    <c:v>24-08-26</c:v>
                  </c:pt>
                  <c:pt idx="19">
                    <c:v>25-08-26</c:v>
                  </c:pt>
                  <c:pt idx="20">
                    <c:v>26-08-26</c:v>
                  </c:pt>
                  <c:pt idx="21">
                    <c:v>27-08-26</c:v>
                  </c:pt>
                  <c:pt idx="22">
                    <c:v>28-08-26</c:v>
                  </c:pt>
                  <c:pt idx="23">
                    <c:v>29-08-26</c:v>
                  </c:pt>
                  <c:pt idx="24">
                    <c:v>31-08-26</c:v>
                  </c:pt>
                  <c:pt idx="25">
                    <c:v>01-09-26</c:v>
                  </c:pt>
                  <c:pt idx="26">
                    <c:v>02-09-26</c:v>
                  </c:pt>
                  <c:pt idx="27">
                    <c:v>03-09-26</c:v>
                  </c:pt>
                  <c:pt idx="28">
                    <c:v>04-09-26</c:v>
                  </c:pt>
                  <c:pt idx="29">
                    <c:v>05-09-26</c:v>
                  </c:pt>
                  <c:pt idx="30">
                    <c:v>07-09-26</c:v>
                  </c:pt>
                  <c:pt idx="31">
                    <c:v>08-09-26</c:v>
                  </c:pt>
                  <c:pt idx="32">
                    <c:v>09-09-26</c:v>
                  </c:pt>
                  <c:pt idx="33">
                    <c:v>10-09-26</c:v>
                  </c:pt>
                  <c:pt idx="34">
                    <c:v>11-09-26</c:v>
                  </c:pt>
                </c:lvl>
              </c:multiLvlStrCache>
            </c:multiLvlStrRef>
          </c:cat>
          <c:val>
            <c:numRef>
              <c:f>'REPORT DASHBOARD'!$AF$7:$AF$77</c:f>
              <c:numCache>
                <c:formatCode>General</c:formatCode>
                <c:ptCount val="35"/>
                <c:pt idx="0">
                  <c:v>357000</c:v>
                </c:pt>
                <c:pt idx="1">
                  <c:v>398134</c:v>
                </c:pt>
                <c:pt idx="2">
                  <c:v>385000</c:v>
                </c:pt>
                <c:pt idx="3">
                  <c:v>338250</c:v>
                </c:pt>
                <c:pt idx="4">
                  <c:v>378750</c:v>
                </c:pt>
                <c:pt idx="5">
                  <c:v>343000</c:v>
                </c:pt>
                <c:pt idx="6">
                  <c:v>367000</c:v>
                </c:pt>
                <c:pt idx="7">
                  <c:v>349250</c:v>
                </c:pt>
                <c:pt idx="8">
                  <c:v>380000</c:v>
                </c:pt>
                <c:pt idx="9">
                  <c:v>365500</c:v>
                </c:pt>
                <c:pt idx="10">
                  <c:v>356250</c:v>
                </c:pt>
                <c:pt idx="11">
                  <c:v>415000</c:v>
                </c:pt>
                <c:pt idx="12">
                  <c:v>430000</c:v>
                </c:pt>
                <c:pt idx="13">
                  <c:v>430000</c:v>
                </c:pt>
                <c:pt idx="14">
                  <c:v>364178</c:v>
                </c:pt>
                <c:pt idx="15">
                  <c:v>425000</c:v>
                </c:pt>
                <c:pt idx="16">
                  <c:v>360000</c:v>
                </c:pt>
                <c:pt idx="17">
                  <c:v>440000</c:v>
                </c:pt>
                <c:pt idx="18">
                  <c:v>410000</c:v>
                </c:pt>
                <c:pt idx="19">
                  <c:v>335000</c:v>
                </c:pt>
                <c:pt idx="20">
                  <c:v>381250</c:v>
                </c:pt>
                <c:pt idx="21">
                  <c:v>415000</c:v>
                </c:pt>
                <c:pt idx="22">
                  <c:v>400000</c:v>
                </c:pt>
                <c:pt idx="23">
                  <c:v>402000</c:v>
                </c:pt>
                <c:pt idx="24">
                  <c:v>318000</c:v>
                </c:pt>
                <c:pt idx="25">
                  <c:v>386667</c:v>
                </c:pt>
                <c:pt idx="26">
                  <c:v>314000</c:v>
                </c:pt>
                <c:pt idx="27">
                  <c:v>375000</c:v>
                </c:pt>
                <c:pt idx="28">
                  <c:v>344000</c:v>
                </c:pt>
                <c:pt idx="29">
                  <c:v>330538</c:v>
                </c:pt>
                <c:pt idx="30">
                  <c:v>441250</c:v>
                </c:pt>
                <c:pt idx="31">
                  <c:v>371144</c:v>
                </c:pt>
                <c:pt idx="32">
                  <c:v>376250</c:v>
                </c:pt>
                <c:pt idx="33">
                  <c:v>375000</c:v>
                </c:pt>
                <c:pt idx="34">
                  <c:v>408700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5-F2A4-4B8A-AE57-C418156BC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27"/>
        <c:axId val="616948272"/>
        <c:axId val="616938104"/>
      </c:barChart>
      <c:catAx>
        <c:axId val="616948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6938104"/>
        <c:crosses val="autoZero"/>
        <c:auto val="1"/>
        <c:lblAlgn val="ctr"/>
        <c:lblOffset val="100"/>
        <c:noMultiLvlLbl val="0"/>
      </c:catAx>
      <c:valAx>
        <c:axId val="616938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948272"/>
        <c:crosses val="autoZero"/>
        <c:crossBetween val="between"/>
      </c:valAx>
      <c:dTable>
        <c:showHorzBorder val="0"/>
        <c:showVertBorder val="0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accent6">
        <a:lumMod val="60000"/>
        <a:lumOff val="40000"/>
      </a:schemeClr>
    </a:solidFill>
    <a:ln w="38100" cap="flat" cmpd="sng" algn="ctr">
      <a:solidFill>
        <a:schemeClr val="accent4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90339765802605E-2"/>
          <c:y val="2.7635319170009408E-2"/>
          <c:w val="0.92958357370000466"/>
          <c:h val="0.72717753677016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'REPORT DASHBOARD'!$D$2:$D$37</c:f>
              <c:strCache>
                <c:ptCount val="36"/>
                <c:pt idx="0">
                  <c:v>01-08-26</c:v>
                </c:pt>
                <c:pt idx="1">
                  <c:v>03-08-26</c:v>
                </c:pt>
                <c:pt idx="2">
                  <c:v>04-08-26</c:v>
                </c:pt>
                <c:pt idx="3">
                  <c:v>05-08-26</c:v>
                </c:pt>
                <c:pt idx="4">
                  <c:v>06-08-26</c:v>
                </c:pt>
                <c:pt idx="5">
                  <c:v>07-08-26</c:v>
                </c:pt>
                <c:pt idx="6">
                  <c:v>08-08-26</c:v>
                </c:pt>
                <c:pt idx="7">
                  <c:v>10-08-26</c:v>
                </c:pt>
                <c:pt idx="8">
                  <c:v>11-08-26</c:v>
                </c:pt>
                <c:pt idx="9">
                  <c:v>12-08-26</c:v>
                </c:pt>
                <c:pt idx="10">
                  <c:v>13-08-26</c:v>
                </c:pt>
                <c:pt idx="11">
                  <c:v>14-08-26</c:v>
                </c:pt>
                <c:pt idx="12">
                  <c:v>15-08-26</c:v>
                </c:pt>
                <c:pt idx="13">
                  <c:v>17-08-26</c:v>
                </c:pt>
                <c:pt idx="14">
                  <c:v>18-08-26</c:v>
                </c:pt>
                <c:pt idx="15">
                  <c:v>19-08-26</c:v>
                </c:pt>
                <c:pt idx="16">
                  <c:v>20-08-26</c:v>
                </c:pt>
                <c:pt idx="17">
                  <c:v>21-08-26</c:v>
                </c:pt>
                <c:pt idx="18">
                  <c:v>22-08-26</c:v>
                </c:pt>
                <c:pt idx="19">
                  <c:v>24-08-26</c:v>
                </c:pt>
                <c:pt idx="20">
                  <c:v>25-08-26</c:v>
                </c:pt>
                <c:pt idx="21">
                  <c:v>26-08-26</c:v>
                </c:pt>
                <c:pt idx="22">
                  <c:v>27-08-26</c:v>
                </c:pt>
                <c:pt idx="23">
                  <c:v>28-08-26</c:v>
                </c:pt>
                <c:pt idx="24">
                  <c:v>29-08-26</c:v>
                </c:pt>
                <c:pt idx="25">
                  <c:v>31-08-26</c:v>
                </c:pt>
                <c:pt idx="26">
                  <c:v>01-09-26</c:v>
                </c:pt>
                <c:pt idx="27">
                  <c:v>02-09-26</c:v>
                </c:pt>
                <c:pt idx="28">
                  <c:v>03-09-26</c:v>
                </c:pt>
                <c:pt idx="29">
                  <c:v>04-09-26</c:v>
                </c:pt>
                <c:pt idx="30">
                  <c:v>05-09-26</c:v>
                </c:pt>
                <c:pt idx="31">
                  <c:v>07-09-26</c:v>
                </c:pt>
                <c:pt idx="32">
                  <c:v>08-09-26</c:v>
                </c:pt>
                <c:pt idx="33">
                  <c:v>09-09-26</c:v>
                </c:pt>
                <c:pt idx="34">
                  <c:v>10-09-26</c:v>
                </c:pt>
                <c:pt idx="35">
                  <c:v>11-09-26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innerShdw blurRad="63500" dist="50800" dir="13500000">
                <a:srgbClr val="FFC000">
                  <a:alpha val="50000"/>
                </a:srgbClr>
              </a:inn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'REPORT DASHBOARD'!$D$2:$D$37</c:f>
              <c:numCache>
                <c:formatCode>[$-14009]dd\-mm\-yy;@</c:formatCode>
                <c:ptCount val="36"/>
                <c:pt idx="0">
                  <c:v>46235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46244</c:v>
                </c:pt>
                <c:pt idx="8">
                  <c:v>46245</c:v>
                </c:pt>
                <c:pt idx="9">
                  <c:v>46246</c:v>
                </c:pt>
                <c:pt idx="10">
                  <c:v>46247</c:v>
                </c:pt>
                <c:pt idx="11">
                  <c:v>46248</c:v>
                </c:pt>
                <c:pt idx="12">
                  <c:v>46249</c:v>
                </c:pt>
                <c:pt idx="13">
                  <c:v>46251</c:v>
                </c:pt>
                <c:pt idx="14">
                  <c:v>46252</c:v>
                </c:pt>
                <c:pt idx="15">
                  <c:v>46253</c:v>
                </c:pt>
                <c:pt idx="16">
                  <c:v>46254</c:v>
                </c:pt>
                <c:pt idx="17">
                  <c:v>46255</c:v>
                </c:pt>
                <c:pt idx="18">
                  <c:v>46256</c:v>
                </c:pt>
                <c:pt idx="19">
                  <c:v>46258</c:v>
                </c:pt>
                <c:pt idx="20">
                  <c:v>46259</c:v>
                </c:pt>
                <c:pt idx="21">
                  <c:v>46260</c:v>
                </c:pt>
                <c:pt idx="22">
                  <c:v>46261</c:v>
                </c:pt>
                <c:pt idx="23">
                  <c:v>46262</c:v>
                </c:pt>
                <c:pt idx="24">
                  <c:v>46263</c:v>
                </c:pt>
                <c:pt idx="25">
                  <c:v>46265</c:v>
                </c:pt>
                <c:pt idx="26">
                  <c:v>46266</c:v>
                </c:pt>
                <c:pt idx="27">
                  <c:v>46267</c:v>
                </c:pt>
                <c:pt idx="28">
                  <c:v>46268</c:v>
                </c:pt>
                <c:pt idx="29">
                  <c:v>46269</c:v>
                </c:pt>
                <c:pt idx="30">
                  <c:v>46270</c:v>
                </c:pt>
                <c:pt idx="31">
                  <c:v>46272</c:v>
                </c:pt>
                <c:pt idx="32">
                  <c:v>46273</c:v>
                </c:pt>
                <c:pt idx="33">
                  <c:v>46274</c:v>
                </c:pt>
                <c:pt idx="34">
                  <c:v>46275</c:v>
                </c:pt>
                <c:pt idx="35">
                  <c:v>46276</c:v>
                </c:pt>
              </c:numCache>
            </c:numRef>
          </c:cat>
          <c:val>
            <c:numRef>
              <c:f>'REPORT DASHBOARD'!$E$2:$E$37</c:f>
              <c:numCache>
                <c:formatCode>General</c:formatCode>
                <c:ptCount val="36"/>
                <c:pt idx="0">
                  <c:v>343917</c:v>
                </c:pt>
                <c:pt idx="1">
                  <c:v>357000</c:v>
                </c:pt>
                <c:pt idx="2">
                  <c:v>398134</c:v>
                </c:pt>
                <c:pt idx="3">
                  <c:v>385000</c:v>
                </c:pt>
                <c:pt idx="4">
                  <c:v>338250</c:v>
                </c:pt>
                <c:pt idx="5">
                  <c:v>378750</c:v>
                </c:pt>
                <c:pt idx="6">
                  <c:v>343000</c:v>
                </c:pt>
                <c:pt idx="7">
                  <c:v>353000</c:v>
                </c:pt>
                <c:pt idx="8">
                  <c:v>349250</c:v>
                </c:pt>
                <c:pt idx="9">
                  <c:v>380000</c:v>
                </c:pt>
                <c:pt idx="10">
                  <c:v>365500</c:v>
                </c:pt>
                <c:pt idx="11">
                  <c:v>356250</c:v>
                </c:pt>
                <c:pt idx="12">
                  <c:v>415000</c:v>
                </c:pt>
                <c:pt idx="13">
                  <c:v>430000</c:v>
                </c:pt>
                <c:pt idx="14">
                  <c:v>400000</c:v>
                </c:pt>
                <c:pt idx="15">
                  <c:v>364178</c:v>
                </c:pt>
                <c:pt idx="16">
                  <c:v>425000</c:v>
                </c:pt>
                <c:pt idx="17">
                  <c:v>410000</c:v>
                </c:pt>
                <c:pt idx="18">
                  <c:v>490000</c:v>
                </c:pt>
                <c:pt idx="19">
                  <c:v>410000</c:v>
                </c:pt>
                <c:pt idx="20">
                  <c:v>355000</c:v>
                </c:pt>
                <c:pt idx="21">
                  <c:v>381250</c:v>
                </c:pt>
                <c:pt idx="22">
                  <c:v>395000</c:v>
                </c:pt>
                <c:pt idx="23">
                  <c:v>400000</c:v>
                </c:pt>
                <c:pt idx="24">
                  <c:v>402000</c:v>
                </c:pt>
                <c:pt idx="25">
                  <c:v>318000</c:v>
                </c:pt>
                <c:pt idx="26">
                  <c:v>386667</c:v>
                </c:pt>
                <c:pt idx="27">
                  <c:v>314000</c:v>
                </c:pt>
                <c:pt idx="28">
                  <c:v>375000</c:v>
                </c:pt>
                <c:pt idx="29">
                  <c:v>344000</c:v>
                </c:pt>
                <c:pt idx="30">
                  <c:v>330538</c:v>
                </c:pt>
                <c:pt idx="31">
                  <c:v>441250</c:v>
                </c:pt>
                <c:pt idx="32">
                  <c:v>371144</c:v>
                </c:pt>
                <c:pt idx="33">
                  <c:v>376250</c:v>
                </c:pt>
                <c:pt idx="34">
                  <c:v>375000</c:v>
                </c:pt>
                <c:pt idx="35">
                  <c:v>408700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C-42E8-ABFD-04B721BCE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792846896"/>
        <c:axId val="792848696"/>
      </c:barChart>
      <c:lineChart>
        <c:grouping val="standard"/>
        <c:varyColors val="0"/>
        <c:ser>
          <c:idx val="1"/>
          <c:order val="1"/>
          <c:tx>
            <c:strRef>
              <c:f>'REPORT DASHBOARD'!$F$1</c:f>
              <c:strCache>
                <c:ptCount val="1"/>
                <c:pt idx="0">
                  <c:v>AVERAGE_PAYMENT (1D)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'REPORT DASHBOARD'!#REF!</c:f>
            </c:multiLvlStrRef>
          </c:cat>
          <c:val>
            <c:numRef>
              <c:f>'REPORT DASHBOARD'!$F$2:$F$77</c:f>
              <c:numCache>
                <c:formatCode>0</c:formatCode>
                <c:ptCount val="76"/>
                <c:pt idx="0">
                  <c:v>379611.88888888888</c:v>
                </c:pt>
                <c:pt idx="1">
                  <c:v>379611.88888888888</c:v>
                </c:pt>
                <c:pt idx="2">
                  <c:v>379611.88888888888</c:v>
                </c:pt>
                <c:pt idx="3">
                  <c:v>379611.88888888888</c:v>
                </c:pt>
                <c:pt idx="4">
                  <c:v>379611.88888888888</c:v>
                </c:pt>
                <c:pt idx="5">
                  <c:v>379611.88888888888</c:v>
                </c:pt>
                <c:pt idx="6">
                  <c:v>379611.88888888888</c:v>
                </c:pt>
                <c:pt idx="7">
                  <c:v>379611.88888888888</c:v>
                </c:pt>
                <c:pt idx="8">
                  <c:v>379611.88888888888</c:v>
                </c:pt>
                <c:pt idx="9">
                  <c:v>379611.88888888888</c:v>
                </c:pt>
                <c:pt idx="10">
                  <c:v>379611.88888888888</c:v>
                </c:pt>
                <c:pt idx="11">
                  <c:v>379611.88888888888</c:v>
                </c:pt>
                <c:pt idx="12">
                  <c:v>379611.88888888888</c:v>
                </c:pt>
                <c:pt idx="13">
                  <c:v>379611.88888888888</c:v>
                </c:pt>
                <c:pt idx="14">
                  <c:v>379611.88888888888</c:v>
                </c:pt>
                <c:pt idx="15">
                  <c:v>379611.88888888888</c:v>
                </c:pt>
                <c:pt idx="16">
                  <c:v>379611.88888888888</c:v>
                </c:pt>
                <c:pt idx="17">
                  <c:v>379611.88888888888</c:v>
                </c:pt>
                <c:pt idx="18">
                  <c:v>379611.88888888888</c:v>
                </c:pt>
                <c:pt idx="19">
                  <c:v>379611.88888888888</c:v>
                </c:pt>
                <c:pt idx="20">
                  <c:v>379611.88888888888</c:v>
                </c:pt>
                <c:pt idx="21">
                  <c:v>379611.88888888888</c:v>
                </c:pt>
                <c:pt idx="22">
                  <c:v>379611.88888888888</c:v>
                </c:pt>
                <c:pt idx="23">
                  <c:v>379611.88888888888</c:v>
                </c:pt>
                <c:pt idx="24">
                  <c:v>379611.88888888888</c:v>
                </c:pt>
                <c:pt idx="25">
                  <c:v>379611.88888888888</c:v>
                </c:pt>
                <c:pt idx="26">
                  <c:v>379611.88888888888</c:v>
                </c:pt>
                <c:pt idx="27">
                  <c:v>379611.88888888888</c:v>
                </c:pt>
                <c:pt idx="28">
                  <c:v>379611.88888888888</c:v>
                </c:pt>
                <c:pt idx="29">
                  <c:v>379611.88888888888</c:v>
                </c:pt>
                <c:pt idx="30">
                  <c:v>379611.88888888888</c:v>
                </c:pt>
                <c:pt idx="31">
                  <c:v>379611.88888888888</c:v>
                </c:pt>
                <c:pt idx="32">
                  <c:v>379611.88888888888</c:v>
                </c:pt>
                <c:pt idx="33">
                  <c:v>379611.88888888888</c:v>
                </c:pt>
                <c:pt idx="34">
                  <c:v>379611.88888888888</c:v>
                </c:pt>
                <c:pt idx="35">
                  <c:v>379611.88888888888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C-42E8-ABFD-04B721BCE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846896"/>
        <c:axId val="792848696"/>
      </c:lineChart>
      <c:dateAx>
        <c:axId val="792846896"/>
        <c:scaling>
          <c:orientation val="minMax"/>
        </c:scaling>
        <c:delete val="0"/>
        <c:axPos val="b"/>
        <c:numFmt formatCode="[$-14009]dd\-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848696"/>
        <c:crosses val="autoZero"/>
        <c:auto val="1"/>
        <c:lblOffset val="100"/>
        <c:baseTimeUnit val="days"/>
      </c:dateAx>
      <c:valAx>
        <c:axId val="792848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8468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solidFill>
          <a:schemeClr val="tx1"/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38100" cap="flat" cmpd="sng" algn="ctr">
      <a:solidFill>
        <a:srgbClr val="FFD200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547688</xdr:colOff>
      <xdr:row>14</xdr:row>
      <xdr:rowOff>173182</xdr:rowOff>
    </xdr:from>
    <xdr:to>
      <xdr:col>24</xdr:col>
      <xdr:colOff>269875</xdr:colOff>
      <xdr:row>30</xdr:row>
      <xdr:rowOff>42333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34F8D0-ED03-29C9-3E64-D0856DD96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23813</xdr:colOff>
      <xdr:row>30</xdr:row>
      <xdr:rowOff>158750</xdr:rowOff>
    </xdr:from>
    <xdr:to>
      <xdr:col>24</xdr:col>
      <xdr:colOff>309563</xdr:colOff>
      <xdr:row>47</xdr:row>
      <xdr:rowOff>179916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7783E4-9003-C851-E7C4-43B1916BC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609599</xdr:colOff>
      <xdr:row>0</xdr:row>
      <xdr:rowOff>190499</xdr:rowOff>
    </xdr:from>
    <xdr:to>
      <xdr:col>24</xdr:col>
      <xdr:colOff>238125</xdr:colOff>
      <xdr:row>14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A22838-8081-4703-867A-AE9902338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Sajid" refreshedDate="46276.786756712965" createdVersion="8" refreshedVersion="8" minRefreshableVersion="3" recordCount="4295" xr:uid="{5FC62083-D3F8-493B-A5D8-BC10A0C26594}">
  <cacheSource type="worksheet">
    <worksheetSource ref="A1:L1048576" sheet="Daily Collection"/>
  </cacheSource>
  <cacheFields count="13">
    <cacheField name="STU_NAME" numFmtId="0">
      <sharedItems containsBlank="1"/>
    </cacheField>
    <cacheField name="BATCH" numFmtId="0">
      <sharedItems containsBlank="1" containsMixedTypes="1" containsNumber="1" containsInteger="1" minValue="202202" maxValue="202609"/>
    </cacheField>
    <cacheField name="BATCH YEARMONTH" numFmtId="0">
      <sharedItems containsBlank="1" containsMixedTypes="1" containsNumber="1" containsInteger="1" minValue="202202" maxValue="202609"/>
    </cacheField>
    <cacheField name="LOCATION" numFmtId="0">
      <sharedItems containsBlank="1" containsMixedTypes="1" containsNumber="1" containsInteger="1" minValue="202311" maxValue="202312"/>
    </cacheField>
    <cacheField name="MOBILE-1" numFmtId="0">
      <sharedItems containsBlank="1" containsMixedTypes="1" containsNumber="1" containsInteger="1" minValue="407067625" maxValue="9.3375479028114604E+19"/>
    </cacheField>
    <cacheField name="EMAIL ID" numFmtId="0">
      <sharedItems containsBlank="1"/>
    </cacheField>
    <cacheField name="COURSE" numFmtId="0">
      <sharedItems containsBlank="1"/>
    </cacheField>
    <cacheField name="COMMITTED FEE" numFmtId="0">
      <sharedItems containsString="0" containsBlank="1" containsNumber="1" minValue="3.18" maxValue="3180000"/>
    </cacheField>
    <cacheField name="Last payment date" numFmtId="0">
      <sharedItems containsDate="1" containsBlank="1" containsMixedTypes="1" minDate="1999-12-21T00:00:00" maxDate="2026-09-12T00:00:00" count="1234">
        <d v="2024-02-01T00:00:00"/>
        <d v="2024-02-02T00:00:00"/>
        <d v="2024-02-03T00:00:00"/>
        <d v="2024-02-05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5T00:00:00"/>
        <d v="2024-02-16T00:00:00"/>
        <d v="2024-02-17T00:00:00"/>
        <d v="2024-02-19T00:00:00"/>
        <d v="2024-02-20T00:00:00"/>
        <d v="2024-02-21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8T00:00:00"/>
        <d v="2024-04-09T00:00:00"/>
        <d v="2024-04-10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7T00:00:00"/>
        <d v="2024-05-28T00:00:00"/>
        <d v="2024-05-29T00:00:00"/>
        <d v="2024-05-30T00:00:00"/>
        <d v="2024-05-31T00:00:00"/>
        <d v="2024-06-01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1T00:00:00"/>
        <d v="2024-06-12T00:00:00"/>
        <d v="2024-06-13T00:00:00"/>
        <d v="2024-06-14T00:00:00"/>
        <d v="2024-06-15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6-29T00:00:00"/>
        <d v="2024-07-01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5T00:00:00"/>
        <d v="2024-07-16T00:00:00"/>
        <d v="2024-07-17T00:00:00"/>
        <d v="2024-07-18T00:00:00"/>
        <d v="2024-07-19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9T00:00:00"/>
        <d v="2024-07-30T00:00:00"/>
        <d v="2024-07-31T00:00:00"/>
        <d v="2024-08-01T00:00:00"/>
        <d v="2024-08-02T00:00:00"/>
        <d v="2024-08-03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9T00:00:00"/>
        <d v="2024-08-20T00:00:00"/>
        <d v="2024-08-21T00:00:00"/>
        <d v="2024-08-22T00:00:00"/>
        <d v="2024-08-23T00:00:00"/>
        <d v="2024-08-24T00:00:00"/>
        <d v="2024-08-26T00:00:00"/>
        <d v="2024-08-27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5T00:00:00"/>
        <d v="2024-09-06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3T00:00:00"/>
        <d v="2024-09-24T00:00:00"/>
        <d v="2024-09-25T00:00:00"/>
        <d v="2024-09-26T00:00:00"/>
        <d v="2024-09-27T00:00:00"/>
        <d v="2024-09-28T00:00:00"/>
        <d v="2024-09-30T00:00:00"/>
        <d v="2024-01-01T00:00:00"/>
        <d v="2024-09-01T00:00:00"/>
        <d v="2024-10-01T00:00:00"/>
        <d v="2024-11-01T00:00:00"/>
        <d v="2024-12-01T00:00:00"/>
        <s v="14-2024"/>
        <s v="15-2024"/>
        <s v="16-2024"/>
        <s v="17-2024"/>
        <s v="18-2024"/>
        <s v="19-2024"/>
        <s v="21-2024"/>
        <s v="22-2024"/>
        <s v="23-2024"/>
        <s v="24-2024"/>
        <s v="25-2024"/>
        <s v="26-2024"/>
        <s v="28-2024"/>
        <s v="29-2024"/>
        <s v="30-2024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3T00:00:00"/>
        <d v="2024-11-14T00:00:00"/>
        <d v="2024-11-15T00:00:00"/>
        <d v="2024-11-16T00:00:00"/>
        <d v="2024-11-18T00:00:00"/>
        <d v="2024-11-19T00:00:00"/>
        <d v="2024-11-20T00:00:00"/>
        <d v="2024-11-21T00:00:00"/>
        <d v="2024-11-22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8T00:00:00"/>
        <d v="2024-12-19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28T00:00:00"/>
        <d v="2024-12-30T00:00:00"/>
        <d v="2024-12-31T00:00:00"/>
        <d v="2025-01-01T00:00:00"/>
        <d v="2025-01-02T00:00:00"/>
        <d v="2025-01-03T00:00:00"/>
        <d v="2025-01-04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8T00:00:00"/>
        <d v="2025-01-30T00:00:00"/>
        <d v="2025-01-31T00:00:00"/>
        <d v="2025-02-02T00:00:00"/>
        <d v="2025-02-03T00:00:00"/>
        <d v="2025-02-04T00:00:00"/>
        <d v="2025-02-05T00:00:00"/>
        <d v="2025-02-06T00:00:00"/>
        <d v="2025-02-07T00:00:00"/>
        <d v="2025-02-17T00:00:00"/>
        <d v="2025-02-08T00:00:00"/>
        <d v="2025-02-10T00:00:00"/>
        <d v="2025-02-11T00:00:00"/>
        <d v="2025-02-12T00:00:00"/>
        <d v="2025-02-13T00:00:00"/>
        <d v="2025-02-14T00:00:00"/>
        <d v="2025-02-15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09-30T00:00:00"/>
        <d v="2025-06-01T00:00:00"/>
        <d v="2025-10-01T00:00:00"/>
        <d v="2025-11-01T00:00:00"/>
        <s v="13-2025"/>
        <s v="14-2025"/>
        <d v="2025-10-14T00:00:00"/>
        <s v="15-2025"/>
        <s v="16-2025"/>
        <s v="17-2025"/>
        <s v="18-2025"/>
        <s v="20-2025"/>
        <s v="21-2025"/>
        <s v="22-2025"/>
        <s v="23-2025"/>
        <s v="24-2025"/>
        <s v="25-2025"/>
        <s v="27-2025"/>
        <s v="28-2025"/>
        <s v="29-2025"/>
        <s v="30-2025"/>
        <s v="31-2025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5-01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3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m/>
        <d v="2026-09-06T00:00:00" u="1"/>
        <d v="2026-08-02T00:00:00" u="1"/>
        <d v="2026-07-26T00:00:00" u="1"/>
        <d v="2026-06-14T00:00:00" u="1"/>
        <d v="2016-04-03T00:00:00" u="1"/>
        <d v="2024-10-02T00:00:00" u="1"/>
        <d v="2024-10-03T00:00:00" u="1"/>
        <d v="2024-10-04T00:00:00" u="1"/>
        <d v="2024-10-05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8T00:00:00" u="1"/>
        <d v="2024-10-29T00:00:00" u="1"/>
        <d v="2024-10-30T00:00:00" u="1"/>
        <d v="2025-10-03T00:00:00" u="1"/>
        <d v="2025-10-04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3T00:00:00" u="1"/>
        <d v="2025-10-15T00:00:00" u="1"/>
        <d v="2025-10-16T00:00:00" u="1"/>
        <d v="2025-10-17T00:00:00" u="1"/>
        <d v="2025-10-18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7T00:00:00" u="1"/>
        <d v="2025-10-28T00:00:00" u="1"/>
        <d v="2025-10-29T00:00:00" u="1"/>
        <d v="2025-10-30T00:00:00" u="1"/>
        <d v="2025-10-31T00:00:00" u="1"/>
        <d v="2025-12-17T00:00:00" u="1"/>
        <d v="2025-11-16T00:00:00" u="1"/>
        <d v="2025-03-14T00:00:00" u="1"/>
        <d v="2025-09-28T00:00:00" u="1"/>
        <d v="2025-09-07T00:00:00" u="1"/>
        <d v="2025-08-03T00:00:00" u="1"/>
        <d v="2025-07-27T00:00:00" u="1"/>
        <d v="2025-05-24T00:00:00" u="1"/>
        <d v="2025-05-11T00:00:00" u="1"/>
        <d v="2025-04-20T00:00:00" u="1"/>
        <d v="2025-04-06T00:00:00" u="1"/>
        <d v="2023-09-29T00:00:00" u="1"/>
        <d v="2023-10-25T00:00:00" u="1"/>
        <d v="2023-11-21T00:00:00" u="1"/>
        <d v="2023-10-27T00:00:00" u="1"/>
        <d v="2023-11-23T00:00:00" u="1"/>
        <d v="2024-11-23T00:00:00" u="1"/>
        <d v="2023-12-19T00:00:00" u="1"/>
        <d v="1999-12-21T00:00:00" u="1"/>
        <d v="2023-11-25T00:00:00" u="1"/>
        <d v="2023-12-21T00:00:00" u="1"/>
        <d v="2023-01-02T00:00:00" u="1"/>
        <d v="2024-01-02T00:00:00" u="1"/>
        <d v="2023-10-31T00:00:00" u="1"/>
        <d v="2023-11-27T00:00:00" u="1"/>
        <d v="2023-12-23T00:00:00" u="1"/>
        <d v="2023-01-04T00:00:00" u="1"/>
        <d v="2024-01-04T00:00:00" u="1"/>
        <d v="2023-11-29T00:00:00" u="1"/>
        <d v="2023-12-25T00:00:00" u="1"/>
        <d v="2023-01-06T00:00:00" u="1"/>
        <d v="2024-01-06T00:00:00" u="1"/>
        <d v="2023-02-02T00:00:00" u="1"/>
        <d v="2023-12-27T00:00:00" u="1"/>
        <d v="2023-01-08T00:00:00" u="1"/>
        <d v="2024-01-08T00:00:00" u="1"/>
        <d v="2023-02-04T00:00:00" u="1"/>
        <d v="2023-12-29T00:00:00" u="1"/>
        <d v="2024-12-29T00:00:00" u="1"/>
        <d v="2023-01-10T00:00:00" u="1"/>
        <d v="2022-02-06T00:00:00" u="1"/>
        <d v="2024-01-10T00:00:00" u="1"/>
        <d v="2023-02-06T00:00:00" u="1"/>
        <d v="2023-03-02T00:00:00" u="1"/>
        <d v="2023-01-12T00:00:00" u="1"/>
        <d v="2024-01-12T00:00:00" u="1"/>
        <d v="2023-02-08T00:00:00" u="1"/>
        <d v="2023-03-04T00:00:00" u="1"/>
        <d v="2023-01-14T00:00:00" u="1"/>
        <d v="2024-01-14T00:00:00" u="1"/>
        <d v="2023-02-10T00:00:00" u="1"/>
        <d v="2023-03-06T00:00:00" u="1"/>
        <d v="2023-01-16T00:00:00" u="1"/>
        <d v="2024-01-16T00:00:00" u="1"/>
        <d v="2023-04-04T00:00:00" u="1"/>
        <d v="2024-01-18T00:00:00" u="1"/>
        <d v="2023-02-14T00:00:00" u="1"/>
        <d v="2023-03-10T00:00:00" u="1"/>
        <d v="2023-04-06T00:00:00" u="1"/>
        <d v="2023-05-02T00:00:00" u="1"/>
        <d v="2023-01-20T00:00:00" u="1"/>
        <d v="2024-01-20T00:00:00" u="1"/>
        <d v="2023-02-16T00:00:00" u="1"/>
        <d v="2023-04-08T00:00:00" u="1"/>
        <d v="2023-05-04T00:00:00" u="1"/>
        <d v="2023-01-22T00:00:00" u="1"/>
        <d v="2024-01-22T00:00:00" u="1"/>
        <d v="2023-02-18T00:00:00" u="1"/>
        <d v="2023-03-14T00:00:00" u="1"/>
        <d v="2023-04-10T00:00:00" u="1"/>
        <d v="2023-05-06T00:00:00" u="1"/>
        <d v="2023-06-02T00:00:00" u="1"/>
        <d v="2024-06-02T00:00:00" u="1"/>
        <d v="2023-01-24T00:00:00" u="1"/>
        <d v="2024-01-24T00:00:00" u="1"/>
        <d v="2023-02-20T00:00:00" u="1"/>
        <d v="2023-03-16T00:00:00" u="1"/>
        <d v="2023-04-12T00:00:00" u="1"/>
        <d v="2023-05-08T00:00:00" u="1"/>
        <d v="2023-06-04T00:00:00" u="1"/>
        <d v="2024-01-26T00:00:00" u="1"/>
        <d v="2023-02-22T00:00:00" u="1"/>
        <d v="2025-01-26T00:00:00" u="1"/>
        <d v="2023-03-18T00:00:00" u="1"/>
        <d v="2023-04-14T00:00:00" u="1"/>
        <d v="2023-05-10T00:00:00" u="1"/>
        <d v="2023-06-06T00:00:00" u="1"/>
        <d v="2023-01-28T00:00:00" u="1"/>
        <d v="2023-02-24T00:00:00" u="1"/>
        <d v="2023-03-20T00:00:00" u="1"/>
        <d v="2023-05-12T00:00:00" u="1"/>
        <d v="2023-06-08T00:00:00" u="1"/>
        <d v="2023-07-04T00:00:00" u="1"/>
        <d v="2023-01-30T00:00:00" u="1"/>
        <d v="2024-01-30T00:00:00" u="1"/>
        <d v="2023-04-18T00:00:00" u="1"/>
        <d v="2023-06-10T00:00:00" u="1"/>
        <d v="2023-07-06T00:00:00" u="1"/>
        <d v="2023-08-02T00:00:00" u="1"/>
        <d v="2023-02-28T00:00:00" u="1"/>
        <d v="2023-03-24T00:00:00" u="1"/>
        <d v="2023-04-20T00:00:00" u="1"/>
        <d v="2023-05-16T00:00:00" u="1"/>
        <d v="2023-06-12T00:00:00" u="1"/>
        <d v="2023-07-08T00:00:00" u="1"/>
        <d v="2023-08-04T00:00:00" u="1"/>
        <d v="2023-04-22T00:00:00" u="1"/>
        <d v="2023-05-18T00:00:00" u="1"/>
        <d v="2023-06-14T00:00:00" u="1"/>
        <d v="2023-07-10T00:00:00" u="1"/>
        <d v="2023-09-02T00:00:00" u="1"/>
        <d v="2023-03-28T00:00:00" u="1"/>
        <d v="2023-04-24T00:00:00" u="1"/>
        <d v="2023-05-20T00:00:00" u="1"/>
        <d v="2023-06-16T00:00:00" u="1"/>
        <d v="2023-07-12T00:00:00" u="1"/>
        <d v="2023-08-08T00:00:00" u="1"/>
        <d v="2023-09-04T00:00:00" u="1"/>
        <d v="2023-03-30T00:00:00" u="1"/>
        <d v="2023-04-26T00:00:00" u="1"/>
        <d v="2023-05-22T00:00:00" u="1"/>
        <d v="2023-06-18T00:00:00" u="1"/>
        <d v="2023-07-14T00:00:00" u="1"/>
        <d v="2024-07-14T00:00:00" u="1"/>
        <d v="2023-08-10T00:00:00" u="1"/>
        <d v="2023-09-06T00:00:00" u="1"/>
        <d v="2023-10-02T00:00:00" u="1"/>
        <d v="2023-04-28T00:00:00" u="1"/>
        <d v="2023-05-24T00:00:00" u="1"/>
        <d v="2023-06-20T00:00:00" u="1"/>
        <d v="2023-08-12T00:00:00" u="1"/>
        <d v="2023-09-08T00:00:00" u="1"/>
        <d v="2023-10-04T00:00:00" u="1"/>
        <d v="2023-05-26T00:00:00" u="1"/>
        <d v="2024-05-26T00:00:00" u="1"/>
        <d v="2023-06-22T00:00:00" u="1"/>
        <d v="2023-07-18T00:00:00" u="1"/>
        <d v="2023-08-14T00:00:00" u="1"/>
        <d v="2023-10-06T00:00:00" u="1"/>
        <d v="2023-11-02T00:00:00" u="1"/>
        <d v="2023-06-24T00:00:00" u="1"/>
        <d v="2023-07-20T00:00:00" u="1"/>
        <d v="2023-08-16T00:00:00" u="1"/>
        <d v="2023-09-12T00:00:00" u="1"/>
        <d v="2023-10-08T00:00:00" u="1"/>
        <d v="2023-11-04T00:00:00" u="1"/>
        <d v="2023-05-30T00:00:00" u="1"/>
        <d v="2023-06-26T00:00:00" u="1"/>
        <d v="2023-07-22T00:00:00" u="1"/>
        <d v="2023-08-18T00:00:00" u="1"/>
        <d v="2023-09-14T00:00:00" u="1"/>
        <d v="2023-10-10T00:00:00" u="1"/>
        <d v="2023-11-06T00:00:00" u="1"/>
        <d v="2023-12-02T00:00:00" u="1"/>
        <d v="2023-06-28T00:00:00" u="1"/>
        <d v="2023-07-24T00:00:00" u="1"/>
        <d v="2023-09-16T00:00:00" u="1"/>
        <d v="2023-10-12T00:00:00" u="1"/>
        <d v="2023-11-08T00:00:00" u="1"/>
        <d v="2023-12-04T00:00:00" u="1"/>
        <s v="Formula1" f="1"/>
        <d v="2023-06-30T00:00:00" u="1"/>
        <d v="2023-07-26T00:00:00" u="1"/>
        <d v="2023-08-22T00:00:00" u="1"/>
        <d v="2023-09-18T00:00:00" u="1"/>
        <d v="2023-10-14T00:00:00" u="1"/>
        <d v="2023-11-10T00:00:00" u="1"/>
        <d v="2023-12-06T00:00:00" u="1"/>
        <d v="2023-07-28T00:00:00" u="1"/>
        <d v="2024-07-28T00:00:00" u="1"/>
        <d v="2023-08-24T00:00:00" u="1"/>
        <d v="2023-09-20T00:00:00" u="1"/>
        <d v="2023-10-16T00:00:00" u="1"/>
        <d v="2023-12-08T00:00:00" u="1"/>
        <d v="2023-08-26T00:00:00" u="1"/>
        <d v="2023-09-22T00:00:00" u="1"/>
        <d v="2023-10-18T00:00:00" u="1"/>
        <d v="2023-11-14T00:00:00" u="1"/>
        <d v="2023-08-28T00:00:00" u="1"/>
        <d v="2023-10-20T00:00:00" u="1"/>
        <d v="2023-11-16T00:00:00" u="1"/>
        <d v="2023-12-12T00:00:00" u="1"/>
        <d v="2023-08-30T00:00:00" u="1"/>
        <d v="2023-09-26T00:00:00" u="1"/>
        <d v="2023-11-18T00:00:00" u="1"/>
        <d v="2023-12-14T00:00:00" u="1"/>
        <d v="2023-09-28T00:00:00" u="1"/>
        <d v="2023-10-24T00:00:00" u="1"/>
        <d v="2023-11-20T00:00:00" u="1"/>
        <d v="2023-12-16T00:00:00" u="1"/>
        <d v="2023-09-30T00:00:00" u="1"/>
        <d v="2023-10-26T00:00:00" u="1"/>
        <d v="2023-11-22T00:00:00" u="1"/>
        <d v="2023-12-18T00:00:00" u="1"/>
        <d v="2023-10-28T00:00:00" u="1"/>
        <d v="2023-11-24T00:00:00" u="1"/>
        <d v="2023-12-20T00:00:00" u="1"/>
        <d v="2023-01-01T00:00:00" u="1"/>
        <d v="2023-10-30T00:00:00" u="1"/>
        <d v="2023-11-26T00:00:00" u="1"/>
        <d v="2023-12-22T00:00:00" u="1"/>
        <d v="2023-01-03T00:00:00" u="1"/>
        <d v="2024-01-03T00:00:00" u="1"/>
        <d v="2023-11-28T00:00:00" u="1"/>
        <d v="2023-12-24T00:00:00" u="1"/>
        <d v="2023-01-05T00:00:00" u="1"/>
        <d v="2024-01-05T00:00:00" u="1"/>
        <d v="2023-02-01T00:00:00" u="1"/>
        <d v="2023-11-30T00:00:00" u="1"/>
        <d v="2023-12-26T00:00:00" u="1"/>
        <d v="2023-01-07T00:00:00" u="1"/>
        <d v="2024-01-07T00:00:00" u="1"/>
        <d v="2023-02-03T00:00:00" u="1"/>
        <d v="2023-12-28T00:00:00" u="1"/>
        <d v="2023-01-09T00:00:00" u="1"/>
        <d v="2024-01-09T00:00:00" u="1"/>
        <d v="2023-02-05T00:00:00" u="1"/>
        <d v="2023-03-01T00:00:00" u="1"/>
        <d v="2023-12-30T00:00:00" u="1"/>
        <d v="2023-01-11T00:00:00" u="1"/>
        <d v="2022-02-07T00:00:00" u="1"/>
        <d v="2024-01-11T00:00:00" u="1"/>
        <d v="2023-02-07T00:00:00" u="1"/>
        <d v="2023-03-03T00:00:00" u="1"/>
        <d v="2023-01-13T00:00:00" u="1"/>
        <d v="2024-01-13T00:00:00" u="1"/>
        <d v="2023-02-09T00:00:00" u="1"/>
        <d v="2023-04-01T00:00:00" u="1"/>
        <d v="2024-01-15T00:00:00" u="1"/>
        <d v="2023-02-11T00:00:00" u="1"/>
        <d v="2023-03-07T00:00:00" u="1"/>
        <d v="2023-04-03T00:00:00" u="1"/>
        <d v="2023-01-17T00:00:00" u="1"/>
        <d v="2024-01-17T00:00:00" u="1"/>
        <d v="2023-02-13T00:00:00" u="1"/>
        <d v="2023-03-09T00:00:00" u="1"/>
        <d v="2023-04-05T00:00:00" u="1"/>
        <d v="2023-01-19T00:00:00" u="1"/>
        <d v="2024-01-19T00:00:00" u="1"/>
        <d v="2023-02-15T00:00:00" u="1"/>
        <d v="2023-03-11T00:00:00" u="1"/>
        <d v="2023-04-07T00:00:00" u="1"/>
        <d v="2023-05-03T00:00:00" u="1"/>
        <d v="2023-01-21T00:00:00" u="1"/>
        <d v="2023-02-17T00:00:00" u="1"/>
        <d v="2023-03-13T00:00:00" u="1"/>
        <d v="2023-05-05T00:00:00" u="1"/>
        <d v="2023-06-01T00:00:00" u="1"/>
        <d v="2023-01-23T00:00:00" u="1"/>
        <d v="2024-01-23T00:00:00" u="1"/>
        <d v="2023-02-19T00:00:00" u="1"/>
        <d v="2023-03-15T00:00:00" u="1"/>
        <d v="2023-04-11T00:00:00" u="1"/>
        <d v="2023-05-07T00:00:00" u="1"/>
        <d v="2023-06-03T00:00:00" u="1"/>
        <d v="2023-01-25T00:00:00" u="1"/>
        <d v="2024-01-25T00:00:00" u="1"/>
        <d v="2023-02-21T00:00:00" u="1"/>
        <d v="2023-03-17T00:00:00" u="1"/>
        <d v="2023-04-13T00:00:00" u="1"/>
        <d v="2023-05-09T00:00:00" u="1"/>
        <d v="2023-07-01T00:00:00" u="1"/>
        <d v="2023-01-27T00:00:00" u="1"/>
        <d v="2024-01-27T00:00:00" u="1"/>
        <d v="2023-02-23T00:00:00" u="1"/>
        <d v="2023-04-15T00:00:00" u="1"/>
        <d v="2023-05-11T00:00:00" u="1"/>
        <d v="2023-06-07T00:00:00" u="1"/>
        <d v="2023-07-03T00:00:00" u="1"/>
        <d v="2023-01-29T00:00:00" u="1"/>
        <d v="2024-01-29T00:00:00" u="1"/>
        <d v="2023-02-25T00:00:00" u="1"/>
        <d v="2024-02-25T00:00:00" u="1"/>
        <d v="2023-03-21T00:00:00" u="1"/>
        <d v="2023-04-17T00:00:00" u="1"/>
        <d v="2023-05-13T00:00:00" u="1"/>
        <d v="2023-06-09T00:00:00" u="1"/>
        <d v="2024-06-09T00:00:00" u="1"/>
        <d v="2023-07-05T00:00:00" u="1"/>
        <d v="2023-08-01T00:00:00" u="1"/>
        <d v="2023-01-31T00:00:00" u="1"/>
        <d v="2024-01-31T00:00:00" u="1"/>
        <d v="2023-02-27T00:00:00" u="1"/>
        <d v="2023-03-23T00:00:00" u="1"/>
        <d v="2023-04-19T00:00:00" u="1"/>
        <d v="2023-05-15T00:00:00" u="1"/>
        <d v="2023-07-07T00:00:00" u="1"/>
        <d v="2023-08-03T00:00:00" u="1"/>
        <d v="2023-03-25T00:00:00" u="1"/>
        <d v="2023-04-21T00:00:00" u="1"/>
        <d v="2023-05-17T00:00:00" u="1"/>
        <d v="2023-06-13T00:00:00" u="1"/>
        <d v="2023-08-05T00:00:00" u="1"/>
        <d v="2023-09-01T00:00:00" u="1"/>
        <d v="2023-03-27T00:00:00" u="1"/>
        <d v="2023-05-19T00:00:00" u="1"/>
        <d v="2023-06-15T00:00:00" u="1"/>
        <d v="2023-07-11T00:00:00" u="1"/>
        <d v="2023-08-07T00:00:00" u="1"/>
        <d v="2023-09-03T00:00:00" u="1"/>
        <d v="2023-03-29T00:00:00" u="1"/>
        <d v="2023-04-25T00:00:00" u="1"/>
        <d v="2023-06-17T00:00:00" u="1"/>
        <d v="2023-07-13T00:00:00" u="1"/>
        <d v="2023-08-09T00:00:00" u="1"/>
        <d v="2023-09-05T00:00:00" u="1"/>
        <d v="2023-03-31T00:00:00" u="1"/>
        <d v="2023-04-27T00:00:00" u="1"/>
        <d v="2023-05-23T00:00:00" u="1"/>
        <d v="2023-06-19T00:00:00" u="1"/>
        <d v="2023-07-15T00:00:00" u="1"/>
        <d v="2023-08-11T00:00:00" u="1"/>
        <d v="2024-08-11T00:00:00" u="1"/>
        <d v="2023-09-07T00:00:00" u="1"/>
        <d v="2024-09-07T00:00:00" u="1"/>
        <d v="2023-10-03T00:00:00" u="1"/>
        <d v="2023-04-29T00:00:00" u="1"/>
        <d v="2023-05-25T00:00:00" u="1"/>
        <d v="2023-06-21T00:00:00" u="1"/>
        <d v="2023-07-17T00:00:00" u="1"/>
        <d v="2023-09-09T00:00:00" u="1"/>
        <d v="2023-10-05T00:00:00" u="1"/>
        <d v="2023-11-01T00:00:00" u="1"/>
        <d v="2023-05-27T00:00:00" u="1"/>
        <d v="2023-06-23T00:00:00" u="1"/>
        <d v="2024-06-23T00:00:00" u="1"/>
        <d v="2023-07-19T00:00:00" u="1"/>
        <d v="2023-09-11T00:00:00" u="1"/>
        <d v="2023-10-07T00:00:00" u="1"/>
        <d v="2023-11-03T00:00:00" u="1"/>
        <d v="2024-11-03T00:00:00" u="1"/>
        <d v="2023-05-29T00:00:00" u="1"/>
        <d v="2023-06-25T00:00:00" u="1"/>
        <d v="2023-07-21T00:00:00" u="1"/>
        <d v="2023-08-17T00:00:00" u="1"/>
        <d v="2023-09-13T00:00:00" u="1"/>
        <d v="2023-10-09T00:00:00" u="1"/>
        <d v="2023-12-01T00:00:00" u="1"/>
        <d v="2023-05-31T00:00:00" u="1"/>
        <d v="2023-06-27T00:00:00" u="1"/>
        <d v="2023-07-23T00:00:00" u="1"/>
        <d v="2023-08-19T00:00:00" u="1"/>
        <d v="2023-09-15T00:00:00" u="1"/>
        <d v="2024-09-15T00:00:00" u="1"/>
        <d v="2023-10-11T00:00:00" u="1"/>
        <d v="2023-11-07T00:00:00" u="1"/>
        <d v="2023-12-03T00:00:00" u="1"/>
        <d v="2023-06-29T00:00:00" u="1"/>
        <d v="2023-07-25T00:00:00" u="1"/>
        <d v="2023-08-21T00:00:00" u="1"/>
        <d v="2023-09-17T00:00:00" u="1"/>
        <d v="2023-10-13T00:00:00" u="1"/>
        <d v="2024-10-13T00:00:00" u="1"/>
        <d v="2023-11-09T00:00:00" u="1"/>
        <d v="2023-12-05T00:00:00" u="1"/>
        <d v="2023-07-27T00:00:00" u="1"/>
        <d v="2023-08-23T00:00:00" u="1"/>
        <d v="2023-11-11T00:00:00" u="1"/>
        <d v="2023-12-07T00:00:00" u="1"/>
        <d v="2023-07-29T00:00:00" u="1"/>
        <d v="2023-08-25T00:00:00" u="1"/>
        <d v="2023-09-21T00:00:00" u="1"/>
        <d v="2023-10-17T00:00:00" u="1"/>
        <d v="2023-11-13T00:00:00" u="1"/>
        <d v="2023-12-09T00:00:00" u="1"/>
        <d v="2023-07-31T00:00:00" u="1"/>
        <d v="2023-09-23T00:00:00" u="1"/>
        <d v="2023-10-19T00:00:00" u="1"/>
        <d v="2023-11-15T00:00:00" u="1"/>
        <d v="2023-12-11T00:00:00" u="1"/>
        <d v="2023-08-29T00:00:00" u="1"/>
        <d v="2023-09-25T00:00:00" u="1"/>
        <d v="2023-10-21T00:00:00" u="1"/>
        <d v="2023-11-17T00:00:00" u="1"/>
        <d v="2023-12-13T00:00:00" u="1"/>
        <d v="2023-08-31T00:00:00" u="1"/>
        <d v="2023-09-27T00:00:00" u="1"/>
        <d v="2023-10-23T00:00:00" u="1"/>
        <d v="2023-11-19T00:00:00" u="1"/>
      </sharedItems>
    </cacheField>
    <cacheField name="Last payment amount" numFmtId="0">
      <sharedItems containsString="0" containsBlank="1" containsNumber="1" minValue="0.82916666666666672" maxValue="345000"/>
    </cacheField>
    <cacheField name="Payment mode" numFmtId="0">
      <sharedItems containsBlank="1"/>
    </cacheField>
    <cacheField name="Collected by" numFmtId="0">
      <sharedItems containsBlank="1" count="30">
        <s v="Sajid"/>
        <s v="Debasis"/>
        <s v="jyoti"/>
        <s v="Gayathri"/>
        <s v="Harha"/>
        <s v="Shenaz"/>
        <s v="Harsha"/>
        <s v="Prasantika"/>
        <s v="Athul"/>
        <s v="Nikita"/>
        <s v="Juliya"/>
        <s v="Ankita"/>
        <s v="Soumya"/>
        <m/>
        <s v="Sharad"/>
        <s v="Saroj"/>
        <s v="Sekher Patnaik"/>
        <s v="Kartika"/>
        <s v="Kritika soni"/>
        <s v="Deepali Das"/>
        <s v="Srimanta"/>
        <s v="Sahid"/>
        <s v="Kritika"/>
        <s v="Ashish"/>
        <s v="Rajesh"/>
        <s v="Anuj"/>
        <s v="Pratibha" u="1"/>
        <s v="Meghana" u="1"/>
        <s v="Cash" u="1"/>
        <s v="Loan" u="1"/>
      </sharedItems>
    </cacheField>
    <cacheField name="Field1" numFmtId="0" formula=" 0" databaseField="0"/>
  </cacheFields>
  <calculatedItems count="1">
    <calculatedItem>
      <pivotArea cacheIndex="1" outline="0" fieldPosition="0">
        <references count="1">
          <reference field="8" count="1">
            <x v="107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 pivotCacheId="20368687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Sajid" refreshedDate="46276.786758796297" createdVersion="8" refreshedVersion="8" minRefreshableVersion="3" recordCount="565" xr:uid="{E0B45271-3316-4058-A632-28F2EDB4481B}">
  <cacheSource type="worksheet">
    <worksheetSource ref="A2:L567" sheet="Master Data"/>
  </cacheSource>
  <cacheFields count="12">
    <cacheField name="Sipra Sahoo" numFmtId="0">
      <sharedItems/>
    </cacheField>
    <cacheField name="202301" numFmtId="1">
      <sharedItems containsMixedTypes="1" containsNumber="1" containsInteger="1" minValue="202201" maxValue="202304"/>
    </cacheField>
    <cacheField name="2023012" numFmtId="1">
      <sharedItems containsMixedTypes="1" containsNumber="1" containsInteger="1" minValue="20229" maxValue="202304"/>
    </cacheField>
    <cacheField name="BLR" numFmtId="1">
      <sharedItems/>
    </cacheField>
    <cacheField name="9776442136" numFmtId="0">
      <sharedItems containsBlank="1" containsMixedTypes="1" containsNumber="1" containsInteger="1" minValue="6200899951" maxValue="19199990408"/>
    </cacheField>
    <cacheField name="siprasahoo02@gmail.com" numFmtId="0">
      <sharedItems containsBlank="1"/>
    </cacheField>
    <cacheField name="MPIDS" numFmtId="0">
      <sharedItems containsMixedTypes="1" containsNumber="1" containsInteger="1" minValue="280000" maxValue="280000"/>
    </cacheField>
    <cacheField name="₹ 3,00,000" numFmtId="168">
      <sharedItems containsMixedTypes="1" containsNumber="1" containsInteger="1" minValue="0" maxValue="300000"/>
    </cacheField>
    <cacheField name="01-Jan-2023" numFmtId="169">
      <sharedItems containsSemiMixedTypes="0" containsNonDate="0" containsDate="1" containsString="0" minDate="2023-01-02T00:00:00" maxDate="2023-04-18T00:00:00"/>
    </cacheField>
    <cacheField name="₹ 1,00,000" numFmtId="168">
      <sharedItems containsSemiMixedTypes="0" containsString="0" containsNumber="1" containsInteger="1" minValue="0" maxValue="295000"/>
    </cacheField>
    <cacheField name="DV ANALYTICS ICICI BANK" numFmtId="49">
      <sharedItems/>
    </cacheField>
    <cacheField name="Gayathri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5">
  <r>
    <s v=" Riya Negi"/>
    <n v="202311"/>
    <n v="202311"/>
    <s v="BLR"/>
    <n v="9520450606"/>
    <s v=" kaanchi08@gmail.com"/>
    <s v="MPIDS"/>
    <n v="270000"/>
    <x v="0"/>
    <n v="50000"/>
    <s v="DV DATA &amp; ANALYTICS ICICI BANK"/>
    <x v="0"/>
  </r>
  <r>
    <s v="Gayatri Mohanty"/>
    <n v="202401"/>
    <n v="202401"/>
    <s v="BLR"/>
    <n v="9900199402"/>
    <s v="gytr.mhnty@gmail.com"/>
    <s v="MPIDS"/>
    <n v="270000"/>
    <x v="1"/>
    <n v="84167"/>
    <s v="DV DATA &amp; ANALYTICS ICICI BANK"/>
    <x v="0"/>
  </r>
  <r>
    <s v="Alok Kumar Nayak"/>
    <n v="202311"/>
    <n v="202311"/>
    <s v="BLR"/>
    <n v="7892242494"/>
    <s v="mail2alok01@gmail.com"/>
    <s v=" MPAA"/>
    <n v="240000"/>
    <x v="1"/>
    <n v="60000"/>
    <s v="DV DATA &amp; ANALYTICS ICICI BANK"/>
    <x v="0"/>
  </r>
  <r>
    <s v="Archita Harichandan"/>
    <n v="202402"/>
    <n v="202402"/>
    <s v="BLR"/>
    <n v="637088992"/>
    <s v="architasani198@gmail.com"/>
    <s v="MPIDS"/>
    <n v="280000"/>
    <x v="1"/>
    <n v="5000"/>
    <s v="Cash"/>
    <x v="0"/>
  </r>
  <r>
    <s v="suman sourav Bastia"/>
    <n v="202310"/>
    <n v="202310"/>
    <s v="BBSR"/>
    <n v="7008288477"/>
    <s v="bastiasumansourav@gmail.com"/>
    <s v="MPAA"/>
    <n v="240000"/>
    <x v="1"/>
    <n v="15000"/>
    <s v="DV DATA &amp; ANALYTICS ICICI BANK"/>
    <x v="0"/>
  </r>
  <r>
    <s v="Alisha mohapatra "/>
    <s v="Dv 202401"/>
    <n v="202401"/>
    <s v="BLR"/>
    <n v="8917466266"/>
    <s v="lnmohapatra65@gmail.com"/>
    <s v="MPAA"/>
    <n v="240000"/>
    <x v="1"/>
    <n v="5000"/>
    <s v="Cash"/>
    <x v="0"/>
  </r>
  <r>
    <s v="Subhalaxmi Sahoo"/>
    <s v="Dv 202401"/>
    <n v="202401"/>
    <s v="BLR"/>
    <n v="9040113623"/>
    <s v="sachi@gmail.com"/>
    <s v="MPAA"/>
    <n v="240000"/>
    <x v="1"/>
    <n v="50000"/>
    <s v="DV DATA &amp; ANALYTICS ICICI BANK"/>
    <x v="0"/>
  </r>
  <r>
    <s v="Mrutyunjaya Deo"/>
    <n v="202304"/>
    <n v="202304"/>
    <s v="BLR"/>
    <s v="78948 46754"/>
    <s v="deo.mrutyunjaya1998@gmail.com"/>
    <s v="MPAA"/>
    <n v="265000"/>
    <x v="2"/>
    <n v="85000"/>
    <s v="DV DATA &amp; ANALYTICS ICICI BANK"/>
    <x v="0"/>
  </r>
  <r>
    <s v="Shakthivel Saravanan"/>
    <n v="202311"/>
    <n v="202311"/>
    <s v="BLR"/>
    <n v="8939492802"/>
    <s v="shakthivl2@gmail.com"/>
    <s v="MPIDS"/>
    <n v="290000"/>
    <x v="3"/>
    <n v="85000"/>
    <s v="DV DATA &amp; ANALYTICS ICICI BANK"/>
    <x v="0"/>
  </r>
  <r>
    <s v="Satwik"/>
    <n v="202402"/>
    <n v="202402"/>
    <s v="BLR"/>
    <n v="7760605656"/>
    <s v="satwikjazz@gmail.com"/>
    <s v="MPIDS"/>
    <n v="290000"/>
    <x v="3"/>
    <n v="5000"/>
    <s v="DV DATA &amp; ANALYTICS ICICI BANK"/>
    <x v="0"/>
  </r>
  <r>
    <s v="Pritamraj Sahoo"/>
    <n v="202311"/>
    <n v="202311"/>
    <s v="BLR"/>
    <n v="8260677146"/>
    <s v="pritamraj.s.2002@gmail.com"/>
    <s v="MPIDS"/>
    <n v="270000"/>
    <x v="3"/>
    <n v="44300"/>
    <s v="DV DATA &amp; ANALYTICS HDFC BANK"/>
    <x v="0"/>
  </r>
  <r>
    <s v="MAHESH P S"/>
    <n v="202312"/>
    <n v="202312"/>
    <s v="BLR"/>
    <n v="8105642253"/>
    <s v="mahesh96mahe@gmail.com"/>
    <s v="MPIDS"/>
    <n v="300000"/>
    <x v="3"/>
    <n v="70000"/>
    <s v="Cash"/>
    <x v="0"/>
  </r>
  <r>
    <s v="Akash B S"/>
    <n v="202311"/>
    <n v="202311"/>
    <s v="BLR"/>
    <n v="7892242494"/>
    <s v="Akashakolympic@gmail.com"/>
    <s v="MPIDS"/>
    <n v="300000"/>
    <x v="3"/>
    <n v="25000"/>
    <s v="DV DATA &amp; ANALYTICS ICICI BANK"/>
    <x v="0"/>
  </r>
  <r>
    <s v="Akash B S"/>
    <n v="202311"/>
    <n v="202311"/>
    <s v="BLR"/>
    <n v="7892242494"/>
    <s v="Akashakolympic@gmail.com"/>
    <s v="MPIDS"/>
    <n v="300000"/>
    <x v="3"/>
    <n v="45000"/>
    <s v="DV DATA &amp; ANALYTICS HDFC BANK"/>
    <x v="0"/>
  </r>
  <r>
    <s v="Nikita Mishal Chavda"/>
    <n v="202401"/>
    <n v="202401"/>
    <s v="BLR"/>
    <n v="9920936373"/>
    <s v="nikitarathod.kyn@gmail.com"/>
    <s v="MPAA"/>
    <n v="240000"/>
    <x v="3"/>
    <n v="75000"/>
    <s v="DV DATA &amp; ANALYTICS ICICI BANK"/>
    <x v="0"/>
  </r>
  <r>
    <s v="LOPAMUDRA SARANGI"/>
    <n v="202311"/>
    <n v="202311"/>
    <s v="BLR"/>
    <n v="7978951200"/>
    <s v="lopamudrasarangi123@gmail.com"/>
    <s v="MPIDS"/>
    <n v="270000"/>
    <x v="4"/>
    <n v="42500"/>
    <s v="DV DATA &amp; ANALYTICS HDFC BANK"/>
    <x v="0"/>
  </r>
  <r>
    <s v="Sanjaya Kumar Panda"/>
    <n v="202401"/>
    <n v="202401"/>
    <s v="BLR"/>
    <n v="7377879972"/>
    <s v="er.sanjaya93@gmail.com"/>
    <s v="MPIDS"/>
    <n v="250000"/>
    <x v="4"/>
    <n v="80000"/>
    <s v="Cash"/>
    <x v="0"/>
  </r>
  <r>
    <s v="Swayam Prasad Sahoo"/>
    <n v="202309"/>
    <n v="202309"/>
    <s v="BLR"/>
    <n v="9348637038"/>
    <s v="swayam.pani365@gmail.com"/>
    <s v="MPIDS"/>
    <n v="270000"/>
    <x v="4"/>
    <n v="40000"/>
    <s v="DV DATA &amp; ANALYTICS HDFC BANK"/>
    <x v="0"/>
  </r>
  <r>
    <s v="Mr. Sambit Pradhan"/>
    <n v="202402"/>
    <n v="202402"/>
    <s v="BLR"/>
    <n v="8328827335"/>
    <s v="sambitpradhan321@gmail.com"/>
    <s v="MPIDS"/>
    <n v="270000"/>
    <x v="4"/>
    <n v="5000"/>
    <s v="DV DATA &amp; ANALYTICS ICICI BANK"/>
    <x v="0"/>
  </r>
  <r>
    <s v="Atharva Abhyankar"/>
    <n v="202402"/>
    <n v="202402"/>
    <s v="BLR"/>
    <n v="7721976857"/>
    <s v="drabhyankar20@gmail.com"/>
    <s v="MPIDS"/>
    <n v="270000"/>
    <x v="4"/>
    <n v="5000"/>
    <s v="DV DATA &amp; ANALYTICS ICICI BANK"/>
    <x v="0"/>
  </r>
  <r>
    <s v="P. Naresh"/>
    <n v="202301"/>
    <n v="202301"/>
    <s v="BLR"/>
    <n v="9550220113"/>
    <s v="pnaresh267@gmail.com"/>
    <s v="MPIDS"/>
    <n v="270000"/>
    <x v="4"/>
    <n v="50000"/>
    <s v="DV DATA &amp; ANALYTICS ICICI BANK"/>
    <x v="1"/>
  </r>
  <r>
    <s v="Satwik Kumar Nayak "/>
    <n v="202402"/>
    <n v="202402"/>
    <s v="BLR"/>
    <n v="760605656"/>
    <s v="sk.nayak1407@gmail.com"/>
    <s v="MPIDS"/>
    <n v="270000"/>
    <x v="4"/>
    <n v="95000"/>
    <s v="DV DATA &amp; ANALYTICS ICICI BANK"/>
    <x v="0"/>
  </r>
  <r>
    <s v="Ahuti Panda"/>
    <n v="202402"/>
    <n v="202402"/>
    <s v="BLR"/>
    <n v="9620170234"/>
    <s v="ahutipanda7@gmail.com"/>
    <s v="MPIDS"/>
    <n v="270000"/>
    <x v="5"/>
    <n v="5000"/>
    <s v="DV DATA &amp; ANALYTICS ICICI BANK"/>
    <x v="0"/>
  </r>
  <r>
    <s v="Gyanaranjan Swain"/>
    <n v="202312"/>
    <n v="202312"/>
    <s v="BLR"/>
    <n v="9765740737"/>
    <s v="swaingyanaranjan2002@gmail.com"/>
    <s v="MPIDS"/>
    <n v="280000"/>
    <x v="5"/>
    <n v="54000"/>
    <s v="DV DATA &amp; ANALYTICS ICICI BANK"/>
    <x v="0"/>
  </r>
  <r>
    <s v="Harish Kumar"/>
    <n v="202312"/>
    <n v="202312"/>
    <s v="BLR"/>
    <n v="9912347767"/>
    <s v="kumarchhareesh@gmail.com"/>
    <s v="MPAA"/>
    <n v="240000"/>
    <x v="5"/>
    <n v="50000"/>
    <s v="DV DATA &amp; ANALYTICS ICICI BANK"/>
    <x v="0"/>
  </r>
  <r>
    <s v="Anisha Khatei"/>
    <n v="202308"/>
    <n v="202308"/>
    <s v="BLR"/>
    <n v="8249652410"/>
    <s v="anishakhatei@gmail.com"/>
    <s v="MPAA"/>
    <n v="265000"/>
    <x v="5"/>
    <n v="40000"/>
    <s v="DV DATA &amp; ANALYTICS ICICI BANK"/>
    <x v="0"/>
  </r>
  <r>
    <s v="Shyamanshu Ranjan Pati"/>
    <n v="202308"/>
    <n v="202308"/>
    <s v="BLR"/>
    <n v="9348637038"/>
    <s v="swayam.pani365@gmail.com"/>
    <s v="MPIDS"/>
    <n v="270000"/>
    <x v="6"/>
    <n v="12000"/>
    <s v="DV DATA &amp; ANALYTICS ICICI BANK"/>
    <x v="0"/>
  </r>
  <r>
    <s v="Sambit Sri chandan Sarang"/>
    <n v="202402"/>
    <n v="202402"/>
    <s v="BLR"/>
    <n v="7008525063"/>
    <s v="sambit173@gmail.com "/>
    <s v="MPIDS"/>
    <n v="270000"/>
    <x v="5"/>
    <n v="5000"/>
    <s v="DV DATA &amp; ANALYTICS ICICI BANK"/>
    <x v="0"/>
  </r>
  <r>
    <s v="Sandesh Barmase"/>
    <n v="202402"/>
    <n v="202402"/>
    <s v="BLR"/>
    <n v="9644374838"/>
    <s v="Sandeshbarmase999@gmail.com"/>
    <s v="MPIDS"/>
    <n v="270000"/>
    <x v="5"/>
    <n v="265000"/>
    <s v="DV DATA &amp; ANALYTICS HDFC BANK"/>
    <x v="0"/>
  </r>
  <r>
    <s v="Santosh Kumar"/>
    <n v="202309"/>
    <n v="202309"/>
    <s v="BLR"/>
    <n v="7008962704"/>
    <s v=" santusbp7676@gmail.com"/>
    <s v="MPAA"/>
    <n v="240000"/>
    <x v="6"/>
    <n v="25000"/>
    <s v="DV DATA &amp; ANALYTICS ICICI BANK"/>
    <x v="0"/>
  </r>
  <r>
    <s v="Pooja Kumari"/>
    <n v="202310"/>
    <n v="202310"/>
    <s v="BLR"/>
    <n v="7224826454"/>
    <s v="shahipooja7707@gmail.com"/>
    <s v="MPIDS"/>
    <n v="270000"/>
    <x v="6"/>
    <n v="45000"/>
    <s v="DV DATA &amp; ANALYTICS ICICI BANK"/>
    <x v="0"/>
  </r>
  <r>
    <s v="Amit Roul"/>
    <n v="202311"/>
    <n v="202311"/>
    <s v="BLR"/>
    <n v="6371778545"/>
    <s v="roulamit140@gmail.com"/>
    <s v="MPIDS"/>
    <n v="270000"/>
    <x v="6"/>
    <n v="30000"/>
    <s v="DV DATA &amp; ANALYTICS ICICI BANK"/>
    <x v="0"/>
  </r>
  <r>
    <s v="Sunil mohanty"/>
    <n v="202401"/>
    <n v="202401"/>
    <s v="BLR"/>
    <n v="7381952658"/>
    <s v="ashokmohanty7494@gmail.com"/>
    <s v="MPIDS"/>
    <n v="280000"/>
    <x v="6"/>
    <n v="275000"/>
    <s v="DV DATA &amp; ANALYTICS HDFC BANK"/>
    <x v="0"/>
  </r>
  <r>
    <s v="B Krishna Krishna Reddy"/>
    <n v="202312"/>
    <n v="202312"/>
    <s v="BLR"/>
    <n v="6372189074"/>
    <s v="krishnareddy68936@gmail.com"/>
    <s v="MPIDS"/>
    <n v="280000"/>
    <x v="7"/>
    <n v="90000"/>
    <s v="DV DATA &amp; ANALYTICS ICICI BANK"/>
    <x v="0"/>
  </r>
  <r>
    <s v="JULLY SHUKLA"/>
    <n v="202401"/>
    <n v="202401"/>
    <s v="BLR"/>
    <n v="7024282261"/>
    <s v="jullyshukla19@gmail.com"/>
    <s v="MPIDS"/>
    <n v="260000"/>
    <x v="7"/>
    <n v="40000"/>
    <s v="DV DATA &amp; ANALYTICS ICICI BANK"/>
    <x v="0"/>
  </r>
  <r>
    <s v="Sourav Kumar Nayak"/>
    <n v="202401"/>
    <n v="202401"/>
    <s v="BLR"/>
    <n v="6370388095"/>
    <s v="souravnayak507@gmail.com"/>
    <s v="MPIDS"/>
    <n v="270000"/>
    <x v="7"/>
    <n v="90000"/>
    <s v="DV DATA &amp; ANALYTICS HDFC BANK"/>
    <x v="0"/>
  </r>
  <r>
    <s v="Arpit Agarwal"/>
    <n v="202312"/>
    <n v="202312"/>
    <s v="BLR"/>
    <n v="9354637272"/>
    <s v="arpit.agarwal.855@gmail.com"/>
    <s v="MPAA"/>
    <n v="240000"/>
    <x v="7"/>
    <n v="225000"/>
    <s v="DV DATA &amp; ANALYTICS HDFC BANK"/>
    <x v="0"/>
  </r>
  <r>
    <s v="Ankit kumar"/>
    <n v="202402"/>
    <n v="202402"/>
    <s v="BLR"/>
    <n v="9304907066"/>
    <s v="meankit147@gmail.com"/>
    <s v="MPIDS"/>
    <n v="270000"/>
    <x v="7"/>
    <n v="5000"/>
    <s v="DV DATA &amp; ANALYTICS ICICI BANK"/>
    <x v="0"/>
  </r>
  <r>
    <s v="Twinkle SINGH"/>
    <n v="202402"/>
    <n v="202402"/>
    <s v="BLR"/>
    <n v="9304471321"/>
    <s v="twinklesingh0101@gmail.com"/>
    <s v="MPIDS"/>
    <n v="270000"/>
    <x v="7"/>
    <n v="5000"/>
    <s v="DV DATA &amp; ANALYTICS ICICI BANK"/>
    <x v="0"/>
  </r>
  <r>
    <s v="Arpita Tandi "/>
    <n v="202402"/>
    <n v="202402"/>
    <s v="BLR"/>
    <n v="7008591898"/>
    <s v="arpitatandi7@gmail.com"/>
    <s v="MPIDS"/>
    <n v="280000"/>
    <x v="7"/>
    <n v="5000"/>
    <s v="DV DATA &amp; ANALYTICS ICICI BANK"/>
    <x v="0"/>
  </r>
  <r>
    <s v="Tanay Soni"/>
    <n v="202402"/>
    <n v="202402"/>
    <s v="BLR"/>
    <n v="12018794101"/>
    <s v=" tanaysoni1998@gmail.com"/>
    <s v="MPIDS"/>
    <n v="280000"/>
    <x v="7"/>
    <n v="5000"/>
    <s v="DV DATA &amp; ANALYTICS ICICI BANK"/>
    <x v="0"/>
  </r>
  <r>
    <s v="Ram Raghav PANDA"/>
    <n v="202312"/>
    <n v="202312"/>
    <s v="BLR"/>
    <s v="96118 66618"/>
    <s v="Ramaraghab.Panda@gmail.com"/>
    <s v="MPIDS"/>
    <n v="280000"/>
    <x v="8"/>
    <n v="26133"/>
    <s v="DV DATA &amp; ANALYTICS HDFC BANK"/>
    <x v="0"/>
  </r>
  <r>
    <s v="Kiran keshav kompalwar"/>
    <n v="202309"/>
    <n v="202309"/>
    <s v="BLR"/>
    <n v="9637343521"/>
    <s v="kompalwarkiran125@gmail.com"/>
    <s v="MPIDS"/>
    <n v="260000"/>
    <x v="8"/>
    <n v="30000"/>
    <s v="DV DATA &amp; ANALYTICS HDFC BANK"/>
    <x v="0"/>
  </r>
  <r>
    <s v="Sandhya Rani Mohanty"/>
    <n v="202304"/>
    <n v="202304"/>
    <s v="BLR"/>
    <n v="6372766170"/>
    <s v="sandhyamohanty.sm111@gmail.com"/>
    <s v="MPAA"/>
    <n v="260000"/>
    <x v="8"/>
    <n v="55000"/>
    <s v="DV DATA &amp; ANALYTICS HDFC BANK"/>
    <x v="0"/>
  </r>
  <r>
    <s v="Amlan Kumar Rout"/>
    <n v="202312"/>
    <n v="202312"/>
    <s v="BLR"/>
    <n v="6371335044"/>
    <s v="amlanfr221@gmail.com"/>
    <s v="MPIDS"/>
    <n v="290000"/>
    <x v="8"/>
    <n v="50000"/>
    <s v="DV DATA &amp; ANALYTICS ICICI BANK"/>
    <x v="0"/>
  </r>
  <r>
    <s v="Rupsa Chakraboty"/>
    <n v="202312"/>
    <n v="202312"/>
    <s v="BLR"/>
    <n v="9432165470"/>
    <s v="riddhi2015kolkata@gmail.com"/>
    <s v="MPAA"/>
    <n v="240000"/>
    <x v="9"/>
    <n v="60000"/>
    <s v="DV DATA &amp; ANALYTICS ICICI BANK"/>
    <x v="0"/>
  </r>
  <r>
    <s v="Subhalaxmi Sahoo"/>
    <s v="202312BBSR"/>
    <s v="202312BBSR"/>
    <s v="BLR"/>
    <n v="9040113623"/>
    <s v="sachi@gmail.com"/>
    <s v="MPAA"/>
    <n v="275000"/>
    <x v="9"/>
    <n v="50000"/>
    <s v="DV DATA &amp; ANALYTICS ICICI BANK"/>
    <x v="0"/>
  </r>
  <r>
    <s v="Tanuja Ranjendra Somvanshi"/>
    <n v="202311"/>
    <n v="202311"/>
    <s v="BLR"/>
    <n v="8624067392"/>
    <s v="tanujasomvanshi3011@gmail.com"/>
    <s v="MPIDS"/>
    <n v="280000"/>
    <x v="9"/>
    <n v="30000"/>
    <s v="DV DATA &amp; ANALYTICS HDFC BANK"/>
    <x v="0"/>
  </r>
  <r>
    <s v="Navneet Kumar"/>
    <n v="202401"/>
    <n v="202401"/>
    <s v="BLR"/>
    <n v="7250482802"/>
    <s v="kumarnavneetra@gmail.com"/>
    <s v="MPAA"/>
    <n v="240000"/>
    <x v="9"/>
    <n v="50000"/>
    <s v="DV DATA &amp; ANALYTICS ICICI BANK"/>
    <x v="0"/>
  </r>
  <r>
    <s v="Sujit Subhrajit"/>
    <n v="202309"/>
    <n v="202309"/>
    <s v="BLR"/>
    <n v="9348339878"/>
    <s v="sujitsubhrajit9@gmail.com"/>
    <s v="MPIDS"/>
    <n v="280000"/>
    <x v="9"/>
    <n v="20000"/>
    <s v="DV DATA &amp; ANALYTICS ICICI BANK"/>
    <x v="0"/>
  </r>
  <r>
    <s v=" Chiranjeev Panda"/>
    <n v="202312"/>
    <n v="202312"/>
    <s v="BLR"/>
    <n v="8917307631"/>
    <s v="chiranjeevpanda85@gmail.com"/>
    <s v="MPIDS"/>
    <n v="300000"/>
    <x v="10"/>
    <n v="68000"/>
    <s v="DV ANALYTICS ICICI BANK"/>
    <x v="0"/>
  </r>
  <r>
    <s v="ANSHUMAN BAL"/>
    <n v="202312"/>
    <n v="202312"/>
    <s v="BLR"/>
    <n v="9090371591"/>
    <s v="anshumanbal.legal@gmail.com"/>
    <s v="MPIDS"/>
    <n v="300000"/>
    <x v="10"/>
    <n v="63750"/>
    <s v="DV DATA &amp; ANALYTICS HDFC BANK"/>
    <x v="0"/>
  </r>
  <r>
    <s v="Vishwanatha Gowda G"/>
    <n v="202401"/>
    <n v="202401"/>
    <s v="BLR"/>
    <s v="99804 52437"/>
    <s v="Vishwakalmane@gmail.com"/>
    <s v="MPIDS"/>
    <n v="270000"/>
    <x v="10"/>
    <n v="75000"/>
    <s v="DV DATA &amp; ANALYTICS ICICI BANK"/>
    <x v="0"/>
  </r>
  <r>
    <s v="Devang Sharma"/>
    <n v="202311"/>
    <n v="202311"/>
    <s v="BBSR"/>
    <n v="7771977306"/>
    <s v="medevangs5584@gmail.com"/>
    <s v="MPAA"/>
    <n v="265000"/>
    <x v="11"/>
    <n v="90000"/>
    <s v="DV DATA &amp; ANALYTICS ICICI BANK"/>
    <x v="0"/>
  </r>
  <r>
    <s v="Ashok Kumar Nayak"/>
    <n v="202312"/>
    <n v="202312"/>
    <s v="BLR"/>
    <n v="9556184148"/>
    <s v="ashok.kumarn4642@gmail.com"/>
    <s v="MPAA"/>
    <n v="265000"/>
    <x v="11"/>
    <n v="5000"/>
    <s v="DV DATA &amp; ANALYTICS ICICI BANK"/>
    <x v="0"/>
  </r>
  <r>
    <s v="Matru Prasad Panda"/>
    <n v="202402"/>
    <n v="202402"/>
    <s v="BLR"/>
    <n v="6372097830"/>
    <s v="matruprasadpanda2@gmail.com"/>
    <s v="MPIDS"/>
    <n v="270000"/>
    <x v="12"/>
    <n v="255000"/>
    <s v="DV DATA &amp; ANALYTICS ICICI BANK"/>
    <x v="0"/>
  </r>
  <r>
    <s v="Anjali Patel"/>
    <n v="202402"/>
    <n v="202402"/>
    <s v="BLR"/>
    <n v="9752946524"/>
    <s v="anjaliipatel95@gmail.com"/>
    <s v="MPIDS"/>
    <n v="270000"/>
    <x v="12"/>
    <n v="67500"/>
    <s v="DV DATA &amp; ANALYTICS ICICI BANK"/>
    <x v="0"/>
  </r>
  <r>
    <s v="Prashant Kumar Soni  "/>
    <n v="202312"/>
    <n v="202312"/>
    <s v="BLR"/>
    <n v="8924820464"/>
    <s v="97soniprashant@gmail.com"/>
    <s v="MPIDS"/>
    <n v="270000"/>
    <x v="12"/>
    <n v="30000"/>
    <s v="DV DATA &amp; ANALYTICS ICICI BANK"/>
    <x v="0"/>
  </r>
  <r>
    <s v="Ankit Mishra"/>
    <n v="202401"/>
    <n v="202401"/>
    <s v="BLR"/>
    <n v="9319612463"/>
    <s v="ankitmshr463@gmail.com"/>
    <s v="MPIDS"/>
    <n v="260000"/>
    <x v="13"/>
    <n v="255000"/>
    <s v="DV DATA &amp; ANALYTICS HDFC BANK"/>
    <x v="0"/>
  </r>
  <r>
    <s v="Sanjana Mishra"/>
    <n v="202312"/>
    <n v="202312"/>
    <s v="BLR"/>
    <n v="7978305502"/>
    <s v="mishra.sanjana2828@gmail.com"/>
    <s v="MPAA"/>
    <n v="265000"/>
    <x v="13"/>
    <n v="57500"/>
    <s v="DV DATA &amp; ANALYTICS ICICI BANK"/>
    <x v="0"/>
  </r>
  <r>
    <s v="Ronit Das"/>
    <n v="202401"/>
    <n v="202401"/>
    <s v="BLR"/>
    <n v="8763199231"/>
    <s v="dasronit39@gmail.com"/>
    <s v="MPAA"/>
    <n v="265000"/>
    <x v="13"/>
    <n v="5000"/>
    <s v="DV DATA &amp; ANALYTICS ICICI BANK"/>
    <x v="0"/>
  </r>
  <r>
    <s v="Dibyajyoti Biswal "/>
    <s v="Dv 202401"/>
    <n v="202401"/>
    <s v="BLR"/>
    <n v="7978960254"/>
    <s v="dibyajyoti98@gmail.com"/>
    <s v="MPIDS"/>
    <n v="255000"/>
    <x v="13"/>
    <n v="67500"/>
    <s v="DV DATA &amp; ANALYTICS ICICI BANK"/>
    <x v="0"/>
  </r>
  <r>
    <s v="Vinay kumar"/>
    <n v="202402"/>
    <n v="202402"/>
    <s v="BLR"/>
    <n v="7892388228"/>
    <s v="vinay240495@gmail.com"/>
    <s v="MPIDS"/>
    <n v="255000"/>
    <x v="14"/>
    <n v="5000"/>
    <s v="DV DATA &amp; ANALYTICS ICICI BANK"/>
    <x v="0"/>
  </r>
  <r>
    <s v="Subhashree Mishra"/>
    <n v="202402"/>
    <n v="202402"/>
    <s v="BLR"/>
    <n v="7848900747"/>
    <s v="mishrasubhashree0108@gmail.com"/>
    <s v="MPAA"/>
    <n v="265000"/>
    <x v="14"/>
    <n v="5000"/>
    <s v="DV ANALYTICS ICICI BANK"/>
    <x v="0"/>
  </r>
  <r>
    <s v="Ankita Das"/>
    <n v="202401"/>
    <n v="202401"/>
    <s v="BBSR"/>
    <n v="9938994545"/>
    <s v="lityankita@gmail.com"/>
    <s v="MPIDS"/>
    <n v="265000"/>
    <x v="14"/>
    <n v="50000"/>
    <s v="DV DATA &amp; ANALYTICS HDFC BANK"/>
    <x v="0"/>
  </r>
  <r>
    <s v="Hemendra Yadav"/>
    <n v="202311"/>
    <n v="202311"/>
    <s v="BLR"/>
    <n v="7000166173"/>
    <s v="Hemendrayadav0224@gmail.com"/>
    <s v="MPIDS"/>
    <n v="280000"/>
    <x v="14"/>
    <n v="100000"/>
    <s v="DV DATA &amp; ANALYTICS ICICI BANK"/>
    <x v="0"/>
  </r>
  <r>
    <s v="Gaurav Kumar"/>
    <n v="202401"/>
    <n v="202401"/>
    <s v="BLR"/>
    <n v="9871762094"/>
    <s v="auravkumar5555@gmail.com "/>
    <s v="MPAA"/>
    <n v="240000"/>
    <x v="14"/>
    <n v="45000"/>
    <s v="DV DATA &amp; ANALYTICS ICICI BANK"/>
    <x v="0"/>
  </r>
  <r>
    <s v="Tanay Soni"/>
    <n v="202401"/>
    <n v="202401"/>
    <s v="BLR"/>
    <n v="12018794101"/>
    <s v=" tanaysoni1998@gmail.com"/>
    <s v="MPIDS"/>
    <n v="280000"/>
    <x v="14"/>
    <n v="91667"/>
    <s v="DV DATA &amp; ANALYTICS ICICI BANK"/>
    <x v="0"/>
  </r>
  <r>
    <s v="Archana H M"/>
    <n v="202401"/>
    <n v="202401"/>
    <s v="BLR"/>
    <n v="9019821757"/>
    <s v=" archanahmallikarjuna@gmail.com"/>
    <s v="MPIDS"/>
    <n v="280000"/>
    <x v="14"/>
    <n v="118000"/>
    <s v="DV ANALYTICS ICICI BANK"/>
    <x v="0"/>
  </r>
  <r>
    <s v="Dibyajyoti Biswal "/>
    <n v="202401"/>
    <n v="202401"/>
    <s v="BLR"/>
    <n v="7978960254"/>
    <s v="dibyajyoti98@gmail.com"/>
    <s v="MPAA"/>
    <n v="240000"/>
    <x v="15"/>
    <n v="62500"/>
    <s v="DV DATA &amp; ANALYTICS ICICI BANK"/>
    <x v="0"/>
  </r>
  <r>
    <s v="Sriram Singh Rattan"/>
    <n v="202401"/>
    <n v="202401"/>
    <s v="BBSR"/>
    <n v="8895310240"/>
    <s v="sriram.singh@gmail.com"/>
    <s v="MPIDS"/>
    <n v="280000"/>
    <x v="15"/>
    <n v="60000"/>
    <s v="DV DATA &amp; ANALYTICS ICICI BANK"/>
    <x v="0"/>
  </r>
  <r>
    <s v="Prachitosh Pradhan "/>
    <n v="202401"/>
    <n v="202401"/>
    <s v="BBSR"/>
    <n v="9437791378"/>
    <s v="niroddamanjodi@yahoo.com"/>
    <s v="MPIDS"/>
    <n v="280000"/>
    <x v="15"/>
    <n v="275000"/>
    <s v="DV DATA &amp; ANALYTICS HDFC BANK"/>
    <x v="0"/>
  </r>
  <r>
    <s v="Sathwik A M "/>
    <n v="202401"/>
    <n v="202401"/>
    <s v="BBSR"/>
    <n v="7975741925"/>
    <s v="sathwikam26@gmail.com"/>
    <s v="MPIDS"/>
    <n v="280000"/>
    <x v="15"/>
    <n v="5000"/>
    <s v="DV DATA &amp; ANALYTICS ICICI BANK"/>
    <x v="0"/>
  </r>
  <r>
    <s v="Dharshan M"/>
    <n v="202401"/>
    <n v="202401"/>
    <s v="BBSR"/>
    <n v="9986234117"/>
    <s v="dharshangowda28@hotmail.com"/>
    <s v="MPIDS"/>
    <n v="280000"/>
    <x v="15"/>
    <n v="5000"/>
    <s v="DV DATA &amp; ANALYTICS ICICI BANK"/>
    <x v="0"/>
  </r>
  <r>
    <s v="Sambit Kumar Jena"/>
    <n v="202402"/>
    <n v="202402"/>
    <s v="BLR"/>
    <n v="9777739291"/>
    <s v="sambit260220@gmail.com"/>
    <s v="MPIDS"/>
    <n v="280000"/>
    <x v="16"/>
    <n v="88333"/>
    <s v="DV DATA &amp; ANALYTICS ICICI BANK"/>
    <x v="0"/>
  </r>
  <r>
    <s v="Shibashis Panigrahi"/>
    <n v="202401"/>
    <n v="202401"/>
    <s v="BBSR"/>
    <n v="9583185085"/>
    <s v="Id-mkpanigrahi1@gmail.com"/>
    <s v="MPAA"/>
    <n v="240000"/>
    <x v="16"/>
    <n v="260000"/>
    <s v="DV DATA &amp; ANALYTICS HDFC BANK"/>
    <x v="0"/>
  </r>
  <r>
    <s v="Rishav Raj        "/>
    <n v="202401"/>
    <n v="202401"/>
    <s v="BBSR"/>
    <n v="8498882255"/>
    <s v="rishavraj026@gmail.com"/>
    <s v="MPIDS"/>
    <n v="280000"/>
    <x v="17"/>
    <n v="4000"/>
    <s v="Cash"/>
    <x v="0"/>
  </r>
  <r>
    <s v="Ansh Sachdeva"/>
    <n v="202402"/>
    <n v="202402"/>
    <s v="BLR"/>
    <n v="8982224581"/>
    <s v="sachdeva.ansh12@gmail.com"/>
    <s v="MPIDS"/>
    <n v="280000"/>
    <x v="17"/>
    <n v="5000"/>
    <s v="DV DATA &amp; ANALYTICS ICICI BANK"/>
    <x v="0"/>
  </r>
  <r>
    <s v=" Badri Prasad Sathapathy"/>
    <n v="202402"/>
    <n v="202402"/>
    <s v="BLR"/>
    <n v="7420882299"/>
    <s v="bpsatapathy47@gmail.com"/>
    <s v="MPIDS"/>
    <n v="280000"/>
    <x v="17"/>
    <n v="5000"/>
    <s v="DV ANALYTICS ICICI BANK"/>
    <x v="0"/>
  </r>
  <r>
    <s v="Nikitha"/>
    <n v="202402"/>
    <n v="202402"/>
    <s v="BLR"/>
    <n v="9731313098"/>
    <s v="nikithamanu4242@gmail.com"/>
    <s v="MPIDS"/>
    <n v="280000"/>
    <x v="17"/>
    <n v="10000"/>
    <s v="DV ANALYTICS ICICI BANK"/>
    <x v="0"/>
  </r>
  <r>
    <s v="Sanidhya Saranya"/>
    <n v="202402"/>
    <n v="202402"/>
    <s v="BLR"/>
    <n v="9040264063"/>
    <s v="pratima.sahoo101@gmail.com"/>
    <s v="MPIDS"/>
    <n v="280000"/>
    <x v="17"/>
    <n v="180000"/>
    <s v="DV DATA &amp; ANALYTICS ICICI BANK"/>
    <x v="0"/>
  </r>
  <r>
    <s v="Selva kumar"/>
    <n v="202401"/>
    <n v="202401"/>
    <s v="BBSR"/>
    <n v="7395853585"/>
    <s v="selvaselva100100@gmail.com"/>
    <s v="MPIDS"/>
    <n v="280000"/>
    <x v="17"/>
    <n v="15000"/>
    <s v="DV DATA &amp; ANALYTICS ICICI BANK"/>
    <x v="0"/>
  </r>
  <r>
    <s v="Amrutraj chakra "/>
    <n v="202401"/>
    <n v="202401"/>
    <s v="BBSR"/>
    <n v="8658318219"/>
    <s v="amrutraj96@gmail.com"/>
    <s v="MPIDS"/>
    <n v="270000"/>
    <x v="18"/>
    <n v="85000"/>
    <s v="DV DATA &amp; ANALYTICS ICICI BANK"/>
    <x v="0"/>
  </r>
  <r>
    <s v="Archana HM"/>
    <n v="202401"/>
    <n v="202401"/>
    <s v="BBSR"/>
    <n v="9019821757"/>
    <s v="archanahm@gmail.com"/>
    <s v="MPIDS"/>
    <n v="270000"/>
    <x v="18"/>
    <n v="100000"/>
    <s v="DV DATA &amp; ANALYTICS ICICI BANK"/>
    <x v="0"/>
  </r>
  <r>
    <s v="Rajashree Das"/>
    <n v="202402"/>
    <n v="202402"/>
    <s v="BLR"/>
    <n v="7606900815"/>
    <s v="dasrajashree20@gmail.com"/>
    <s v="MPIDS"/>
    <n v="270000"/>
    <x v="18"/>
    <n v="5000"/>
    <s v="DV ANALYTICS ICICI BANK"/>
    <x v="0"/>
  </r>
  <r>
    <s v="Bibhu"/>
    <n v="202402"/>
    <n v="202402"/>
    <s v="BLR"/>
    <n v="8971045365"/>
    <s v="bppani@gmail.com"/>
    <s v="MPIDS"/>
    <n v="270000"/>
    <x v="18"/>
    <n v="5000"/>
    <s v="DV ANALYTICS ICICI BANK"/>
    <x v="0"/>
  </r>
  <r>
    <s v="Abhishek Anand Gangji"/>
    <n v="202311"/>
    <n v="202311"/>
    <n v="202311"/>
    <n v="9146742146"/>
    <s v="abhishejgangji@gmail.com"/>
    <s v="MPAA"/>
    <n v="240000"/>
    <x v="18"/>
    <n v="30000"/>
    <s v="DV DATA &amp; ANALYTICS ICICI BANK"/>
    <x v="0"/>
  </r>
  <r>
    <s v="Mitrabhanu Panda"/>
    <n v="202312"/>
    <n v="202312"/>
    <s v="BLR"/>
    <n v="7788030391"/>
    <s v="mitrabhanupanda22@gmail.com"/>
    <s v="MPAA"/>
    <n v="270000"/>
    <x v="18"/>
    <n v="60000"/>
    <s v="DV DATA &amp; ANALYTICS ICICI BANK"/>
    <x v="0"/>
  </r>
  <r>
    <s v="Byasadev Panda"/>
    <n v="202402"/>
    <n v="202402"/>
    <s v="BLR"/>
    <n v="7008091508"/>
    <s v="byasadevpanda@gmail.com"/>
    <s v="MPAA"/>
    <n v="270000"/>
    <x v="18"/>
    <n v="5000"/>
    <s v="DV DATA &amp; ANALYTICS ICICI BANK"/>
    <x v="0"/>
  </r>
  <r>
    <s v="Khyati Singh"/>
    <n v="202402"/>
    <n v="202402"/>
    <s v="BLR"/>
    <n v="7974760433"/>
    <s v="singh.khyati135@gmail.com"/>
    <s v="MPAA"/>
    <n v="270000"/>
    <x v="18"/>
    <n v="5000"/>
    <s v="DV DATA &amp; ANALYTICS ICICI BANK"/>
    <x v="0"/>
  </r>
  <r>
    <s v="Manu G Naik "/>
    <n v="202402"/>
    <n v="202402"/>
    <s v="BLR"/>
    <n v="7795773719"/>
    <s v="singh.khyati135@gmail.com"/>
    <s v="MPAA"/>
    <n v="270000"/>
    <x v="18"/>
    <n v="5000"/>
    <s v="DV DATA &amp; ANALYTICS ICICI BANK"/>
    <x v="0"/>
  </r>
  <r>
    <s v="bikash Kumar Behera"/>
    <n v="202402"/>
    <n v="202402"/>
    <s v="BLR"/>
    <n v="8296556430"/>
    <s v="bikashkumarbhr@gmail.com"/>
    <s v="MPIDS"/>
    <n v="280000"/>
    <x v="19"/>
    <n v="65000"/>
    <s v="DV DATA &amp; ANALYTICS ICICI BANK"/>
    <x v="0"/>
  </r>
  <r>
    <s v="Piyush Ranjan Saha"/>
    <n v="202312"/>
    <n v="202312"/>
    <s v="BLR"/>
    <n v="8144978136"/>
    <s v="piyushsonusaha@gmail.com"/>
    <s v="MPIDS"/>
    <n v="270000"/>
    <x v="19"/>
    <n v="50000"/>
    <s v="DV DATA &amp; ANALYTICS ICICI BANK"/>
    <x v="0"/>
  </r>
  <r>
    <s v="Saurav Kumar"/>
    <n v="202401"/>
    <n v="202401"/>
    <s v="BLR"/>
    <n v="7749932703"/>
    <s v="sauravkumar.1196@gmail.com"/>
    <s v="MPAA"/>
    <n v="270000"/>
    <x v="19"/>
    <n v="60000"/>
    <s v="DV DATA &amp; ANALYTICS ICICI BANK"/>
    <x v="0"/>
  </r>
  <r>
    <s v="Ronit Das"/>
    <n v="202401"/>
    <n v="202401"/>
    <s v="BLR"/>
    <n v="8763199231"/>
    <s v="dasronit39@gmail.com"/>
    <s v="MPAA"/>
    <n v="265000"/>
    <x v="19"/>
    <n v="85000"/>
    <s v="DV DATA &amp; ANALYTICS ICICI BANK"/>
    <x v="0"/>
  </r>
  <r>
    <s v="Sathwik A M "/>
    <n v="202401"/>
    <n v="202401"/>
    <s v="BBSR"/>
    <n v="7975741925"/>
    <s v="sathwikam26@gmail.com"/>
    <s v="MPIDS"/>
    <n v="280000"/>
    <x v="19"/>
    <n v="93333"/>
    <s v="DV DATA &amp; ANALYTICS ICICI BANK"/>
    <x v="0"/>
  </r>
  <r>
    <s v="Rahul Kumar Das"/>
    <n v="202312"/>
    <n v="202312"/>
    <s v="BLR"/>
    <n v="7735352535"/>
    <s v="rahulkdas23@gmail.com"/>
    <s v="MPAA"/>
    <n v="240000"/>
    <x v="19"/>
    <n v="185000"/>
    <s v="DV ANALYTICS ICICI BANK"/>
    <x v="0"/>
  </r>
  <r>
    <s v="Subhashree Mishra"/>
    <n v="202402"/>
    <n v="202402"/>
    <s v="BLR"/>
    <n v="7848900747"/>
    <s v="mishrasubhashree0108@gmail.com"/>
    <s v="MPAA"/>
    <n v="250000"/>
    <x v="20"/>
    <n v="100000"/>
    <s v="DV DATA &amp; ANALYTICS HDFC BANK"/>
    <x v="0"/>
  </r>
  <r>
    <s v="Tapan Kumar Swain"/>
    <s v="DV202308"/>
    <n v="202308"/>
    <s v="BBSR"/>
    <n v="8975955146"/>
    <s v="tapanswain091@gmail.com"/>
    <s v="MPIDS"/>
    <n v="250000"/>
    <x v="20"/>
    <n v="40000"/>
    <s v="DV DATA &amp; ANALYTICS ICICI BANK"/>
    <x v="0"/>
  </r>
  <r>
    <s v="Shrinivas Vasudev Desai"/>
    <n v="202311"/>
    <n v="202311"/>
    <s v="BLR"/>
    <n v="9110822270"/>
    <s v="srinivask@gmail.com"/>
    <s v="MPAA"/>
    <n v="260000"/>
    <x v="20"/>
    <n v="10500"/>
    <s v="DV DATA &amp; ANALYTICS ICICI BANK"/>
    <x v="1"/>
  </r>
  <r>
    <s v="Ashok Kumar Nayak"/>
    <n v="202312"/>
    <n v="202312"/>
    <s v="BLR"/>
    <n v="9556184148"/>
    <s v="ashok.kumarn4642@gmail.com"/>
    <s v="MPAA"/>
    <n v="265000"/>
    <x v="20"/>
    <n v="50000"/>
    <s v="DV DATA &amp; ANALYTICS ICICI BANK"/>
    <x v="0"/>
  </r>
  <r>
    <s v="Sekhar Patnaik"/>
    <n v="202311"/>
    <n v="202311"/>
    <s v="BLR"/>
    <n v="9820054322"/>
    <s v="sekharpatnaik@hotmail.com"/>
    <s v="MPIDS"/>
    <n v="250000"/>
    <x v="20"/>
    <n v="25000"/>
    <s v="DV DATA &amp; ANALYTICS ICICI BANK"/>
    <x v="0"/>
  </r>
  <r>
    <s v="TATVAMASI BHUYAN "/>
    <n v="202402"/>
    <n v="202402"/>
    <s v="BLR"/>
    <n v="7064649928"/>
    <s v="tatvam93@gmail.com"/>
    <s v="MPIDS"/>
    <n v="280000"/>
    <x v="20"/>
    <n v="88333"/>
    <s v="DV DATA &amp; ANALYTICS HDFC BANK"/>
    <x v="0"/>
  </r>
  <r>
    <s v="Simran Parida"/>
    <n v="202402"/>
    <n v="202402"/>
    <s v="BLR"/>
    <s v="78540 80344"/>
    <s v="simranava59@gmail.com"/>
    <s v="MPIDS"/>
    <n v="280000"/>
    <x v="20"/>
    <n v="4000"/>
    <s v="DV DATA &amp; ANALYTICS ICICI BANK"/>
    <x v="0"/>
  </r>
  <r>
    <s v=" Lokesh chandra Das"/>
    <n v="202402"/>
    <n v="202402"/>
    <s v="BLR"/>
    <n v="9348585571"/>
    <s v="lokesh.das811@gmail.com"/>
    <s v="MPIDS"/>
    <n v="250000"/>
    <x v="20"/>
    <n v="5000"/>
    <s v="DV DATA &amp; ANALYTICS ICICI BANK"/>
    <x v="0"/>
  </r>
  <r>
    <s v="Tanu Punia"/>
    <n v="202402"/>
    <n v="202402"/>
    <s v="BLR"/>
    <n v="9027288046"/>
    <s v="puniatanu001@gmail.com"/>
    <s v="MPIDS"/>
    <n v="280000"/>
    <x v="20"/>
    <n v="5000"/>
    <s v="DV DATA &amp; ANALYTICS ICICI BANK"/>
    <x v="0"/>
  </r>
  <r>
    <s v="Pragnya Ranjan Rout"/>
    <n v="202310"/>
    <n v="202310"/>
    <s v="BLR"/>
    <n v="8114368855"/>
    <s v="babuni56@gmail.com"/>
    <s v="MPIDS"/>
    <n v="270000"/>
    <x v="21"/>
    <n v="15000"/>
    <s v="DV DATA &amp; ANALYTICS ICICI BANK"/>
    <x v="0"/>
  </r>
  <r>
    <s v="Aravind Ravi"/>
    <n v="202401"/>
    <n v="202401"/>
    <s v="BLR"/>
    <n v="9495617921"/>
    <s v="oravi331@gmail.com"/>
    <s v="MPAA"/>
    <n v="270000"/>
    <x v="21"/>
    <n v="68000"/>
    <s v="DV DATA &amp; ANALYTICS ICICI BANK"/>
    <x v="0"/>
  </r>
  <r>
    <s v="Deepak Kumar Nanda"/>
    <n v="202402"/>
    <n v="202402"/>
    <s v="BLR"/>
    <n v="8763421650"/>
    <s v="deepakkumarnanda99@gmail.com"/>
    <s v="MPIDS"/>
    <n v="280000"/>
    <x v="21"/>
    <n v="75000"/>
    <s v="DV DATA &amp; ANALYTICS HDFC BANK"/>
    <x v="0"/>
  </r>
  <r>
    <s v="Shamika D Somaiah"/>
    <n v="202312"/>
    <n v="202312"/>
    <s v="BLR"/>
    <n v="9900604226"/>
    <s v="derapandashamika889@gmail.com"/>
    <s v="MPIDS"/>
    <n v="250000"/>
    <x v="21"/>
    <n v="50000"/>
    <s v="DV DATA &amp; ANALYTICS ICICI BANK"/>
    <x v="0"/>
  </r>
  <r>
    <s v="Archita Harichandan"/>
    <n v="202402"/>
    <n v="202402"/>
    <s v="BLR"/>
    <n v="637088992"/>
    <s v="architasani198@gmail.com"/>
    <s v="MPIDS"/>
    <n v="280000"/>
    <x v="21"/>
    <n v="50000"/>
    <s v="DV DATA &amp; ANALYTICS ICICI BANK"/>
    <x v="0"/>
  </r>
  <r>
    <s v="Selvakumar"/>
    <n v="202401"/>
    <n v="202401"/>
    <s v="BLR"/>
    <n v="7395853585"/>
    <s v="Selva.kumar2@kydryl.com"/>
    <s v="MPIDS"/>
    <n v="280000"/>
    <x v="21"/>
    <n v="180000"/>
    <s v="DV ANALYTICS ICICI BANK"/>
    <x v="0"/>
  </r>
  <r>
    <s v="SANGRAM BHUYAN "/>
    <n v="202401"/>
    <n v="202401"/>
    <s v="BLR"/>
    <n v="9938506001"/>
    <s v="bhuyansangram22@gmail.com"/>
    <s v="MPIDS"/>
    <n v="280000"/>
    <x v="21"/>
    <n v="10000"/>
    <s v="DV DATA &amp; ANALYTICS ICICI BANK"/>
    <x v="0"/>
  </r>
  <r>
    <s v="Annam Seshu Rama Krishna Kanth"/>
    <n v="202402"/>
    <n v="202402"/>
    <s v="BLR"/>
    <n v="9502720256"/>
    <s v="krishnrama1992@gmail.com"/>
    <s v="MPAA"/>
    <n v="270000"/>
    <x v="21"/>
    <n v="5000"/>
    <s v="DV DATA &amp; ANALYTICS ICICI BANK"/>
    <x v="0"/>
  </r>
  <r>
    <s v="Ahuti Panda"/>
    <n v="202402"/>
    <n v="202402"/>
    <s v="BLR"/>
    <n v="9620170234"/>
    <s v="ahutipanda7@gmail.com"/>
    <s v="MPIDS"/>
    <n v="270000"/>
    <x v="22"/>
    <n v="66250"/>
    <s v="DV DATA &amp; ANALYTICS ICICI BANK"/>
    <x v="0"/>
  </r>
  <r>
    <s v="Vinay kumar"/>
    <n v="202402"/>
    <n v="202402"/>
    <s v="BLR"/>
    <n v="7892388228"/>
    <s v="vinay240495@gmail.com"/>
    <s v="MPIDS"/>
    <n v="255000"/>
    <x v="22"/>
    <n v="85000"/>
    <s v="DV DATA &amp; ANALYTICS ICICI BANK"/>
    <x v="0"/>
  </r>
  <r>
    <s v="Vinay kumar"/>
    <n v="202402"/>
    <n v="202402"/>
    <s v="BLR"/>
    <n v="7892388228"/>
    <s v="vinay240495@gmail.com"/>
    <s v="MPIDS"/>
    <n v="255000"/>
    <x v="22"/>
    <n v="15000"/>
    <s v="DV DATA &amp; ANALYTICS ICICI BANK"/>
    <x v="0"/>
  </r>
  <r>
    <s v="Bishnupriya Pani"/>
    <n v="202402"/>
    <n v="202402"/>
    <s v="BLR"/>
    <n v="7854078563"/>
    <s v="bishnupriyapani328@gmail.com"/>
    <s v="MPAA"/>
    <n v="240000"/>
    <x v="22"/>
    <n v="60000"/>
    <s v="DV DATA &amp; ANALYTICS ICICI BANK"/>
    <x v="0"/>
  </r>
  <r>
    <s v="Agnija arnav mohanty "/>
    <n v="202312"/>
    <n v="202312"/>
    <s v="BLR"/>
    <n v="9937298598"/>
    <s v="bipulmohanty40@gmail.com"/>
    <s v="MPIDS"/>
    <n v="250000"/>
    <x v="22"/>
    <n v="85000"/>
    <s v="DV DATA &amp; ANALYTICS ICICI BANK"/>
    <x v="0"/>
  </r>
  <r>
    <s v="Sambit Sri chandan Sarang"/>
    <n v="202402"/>
    <n v="202402"/>
    <s v="BLR"/>
    <n v="7008525063"/>
    <s v="sambit173@gmail.com "/>
    <s v="MPIDS"/>
    <n v="270000"/>
    <x v="22"/>
    <n v="91667"/>
    <s v="DV DATA &amp; ANALYTICS ICICI BANK"/>
    <x v="0"/>
  </r>
  <r>
    <s v="SRIRAM SINGH RATTAN"/>
    <n v="202401"/>
    <n v="202401"/>
    <s v="BBSR"/>
    <n v="8895310240"/>
    <s v="sriram.singh12@gmail.com"/>
    <s v="MPIDS"/>
    <n v="300000"/>
    <x v="22"/>
    <n v="40000"/>
    <s v="DV DATA &amp; ANALYTICS ICICI BANK"/>
    <x v="0"/>
  </r>
  <r>
    <s v="Ankit Anurag Sahoo"/>
    <n v="202304"/>
    <n v="202304"/>
    <s v="BLR"/>
    <n v="8658827957"/>
    <s v="ankitanurag0052@gmail.com"/>
    <s v="MPAA"/>
    <n v="270000"/>
    <x v="22"/>
    <n v="35000"/>
    <s v="DV DATA &amp; ANALYTICS ICICI BANK"/>
    <x v="0"/>
  </r>
  <r>
    <s v="Chinmay "/>
    <n v="202402"/>
    <n v="202402"/>
    <s v="BLR"/>
    <n v="8260987517"/>
    <s v="chinmayajena199@gmail.com"/>
    <s v="MPAA"/>
    <n v="270000"/>
    <x v="22"/>
    <n v="5000"/>
    <s v="DV DATA &amp; ANALYTICS ICICI BANK"/>
    <x v="0"/>
  </r>
  <r>
    <s v="Malini Patel "/>
    <n v="202401"/>
    <n v="202401"/>
    <s v="BBSR"/>
    <n v="8249631804"/>
    <s v=" malinipatel221998 @gmail.com"/>
    <s v="MPAA"/>
    <n v="255000"/>
    <x v="23"/>
    <n v="207777"/>
    <s v="DV ANALYTICS ICICI BANK"/>
    <x v="0"/>
  </r>
  <r>
    <s v="Gayatri Mohanty"/>
    <n v="202401"/>
    <n v="202401"/>
    <s v="BLR"/>
    <n v="9900199402"/>
    <s v="gytr.mhnty@gmail.com"/>
    <s v="MPIDS"/>
    <n v="270000"/>
    <x v="23"/>
    <n v="84167"/>
    <s v="DV DATA &amp; ANALYTICS ICICI BANK"/>
    <x v="0"/>
  </r>
  <r>
    <s v="SRIRAM SINGH RATTAN"/>
    <n v="202401"/>
    <n v="202401"/>
    <s v="BBSR"/>
    <n v="8895310240"/>
    <s v="sriram.singh12@gmail.com"/>
    <s v="MPIDS"/>
    <n v="300000"/>
    <x v="23"/>
    <n v="40000"/>
    <s v="DV DATA &amp; ANALYTICS ICICI BANK"/>
    <x v="0"/>
  </r>
  <r>
    <s v="Siyaa Agarwal"/>
    <n v="202402"/>
    <n v="202402"/>
    <s v="BLR"/>
    <n v="7002125396"/>
    <s v="Siyaa2003@gmail.com"/>
    <s v="MPIDS"/>
    <n v="270000"/>
    <x v="23"/>
    <n v="35000"/>
    <s v="DV DATA &amp; ANALYTICS ICICI BANK"/>
    <x v="0"/>
  </r>
  <r>
    <s v="Nikita Mishal Chavda"/>
    <n v="202401"/>
    <n v="202401"/>
    <s v="BLR"/>
    <n v="9920936373"/>
    <s v="nikitarathod.kyn@gmail.com"/>
    <s v="MPAA"/>
    <n v="240000"/>
    <x v="23"/>
    <n v="80000"/>
    <s v="DV DATA &amp; ANALYTICS ICICI BANK"/>
    <x v="0"/>
  </r>
  <r>
    <s v="Wasim Akram Alli"/>
    <n v="202402"/>
    <n v="202402"/>
    <s v="BLR"/>
    <n v="8260620878"/>
    <s v="wasimakramalli021@gmail.com"/>
    <s v="MPIDS"/>
    <n v="270000"/>
    <x v="23"/>
    <n v="5000"/>
    <s v="DV DATA &amp; ANALYTICS ICICI BANK"/>
    <x v="0"/>
  </r>
  <r>
    <s v="Sanket Suraj Bagewadi"/>
    <n v="202311"/>
    <n v="202311"/>
    <s v="BLR"/>
    <n v="8618989619"/>
    <s v="bagewadisanket81@gmail.com"/>
    <s v="MPIDS"/>
    <n v="300000"/>
    <x v="24"/>
    <n v="66250"/>
    <s v="DV DATA &amp; ANALYTICS ICICI BANK"/>
    <x v="0"/>
  </r>
  <r>
    <s v="Alisha mohapatra "/>
    <s v="Dv 202401"/>
    <n v="202401"/>
    <s v="BLR"/>
    <n v="8917466266"/>
    <s v="lnmohapatra65@gmail.com"/>
    <s v="MPAA"/>
    <n v="240000"/>
    <x v="24"/>
    <n v="235000"/>
    <s v="DV DATA &amp; ANALYTICS ICICI BANK"/>
    <x v="0"/>
  </r>
  <r>
    <s v="Subhalaxmi Sahoo"/>
    <s v="Dv 202401"/>
    <n v="202401"/>
    <s v="BLR"/>
    <n v="9040113623"/>
    <s v="sachi@gmail.com"/>
    <s v="MPAA"/>
    <n v="240000"/>
    <x v="24"/>
    <n v="30000"/>
    <s v="DV DATA &amp; ANALYTICS ICICI BANK"/>
    <x v="0"/>
  </r>
  <r>
    <s v="Malini Patel "/>
    <n v="202401"/>
    <n v="202401"/>
    <s v="BBSR"/>
    <n v="8249631804"/>
    <s v=" malinipatel221998 @gmail.com"/>
    <s v="MPAA"/>
    <n v="255000"/>
    <x v="24"/>
    <n v="12223"/>
    <s v="DV DATA &amp; ANALYTICS ICICI BANK"/>
    <x v="0"/>
  </r>
  <r>
    <s v="Prajwal Kiran H K"/>
    <n v="202402"/>
    <n v="202402"/>
    <s v="BLR"/>
    <n v="7420882299"/>
    <s v="bpsatapathy47@gmail.com"/>
    <s v="MPAA"/>
    <n v="250000"/>
    <x v="25"/>
    <n v="88333"/>
    <s v="DV DATA &amp; ANALYTICS HDFC BANK"/>
    <x v="0"/>
  </r>
  <r>
    <s v=" Prabhat kumar "/>
    <n v="202403"/>
    <n v="202403"/>
    <s v="BLR"/>
    <n v="6361574467"/>
    <s v="prabhatkumarjha7@gmail.com"/>
    <s v="MPAA"/>
    <n v="250000"/>
    <x v="25"/>
    <n v="5000"/>
    <s v="DV DATA &amp; ANALYTICS ICICI BANK"/>
    <x v="0"/>
  </r>
  <r>
    <s v="Subhashree Mishra"/>
    <n v="202402"/>
    <n v="202402"/>
    <s v="BLR"/>
    <n v="7848900747"/>
    <s v="mishrasubhashree0108@gmail.com"/>
    <s v="MPAA"/>
    <n v="265000"/>
    <x v="25"/>
    <n v="165000"/>
    <s v="DV DATA &amp; ANALYTICS HDFC BANK"/>
    <x v="0"/>
  </r>
  <r>
    <s v="JULLY SHUKLA"/>
    <n v="202401"/>
    <n v="202401"/>
    <s v="BLR"/>
    <n v="7024282261"/>
    <s v="jullyshukla19@gmail.com"/>
    <s v="MPIDS"/>
    <n v="260000"/>
    <x v="25"/>
    <n v="54000"/>
    <s v="DV DATA &amp; ANALYTICS ICICI BANK"/>
    <x v="0"/>
  </r>
  <r>
    <s v="Mrutyunjaya Deo"/>
    <n v="202304"/>
    <n v="202304"/>
    <s v="BLR"/>
    <s v="78948 46754"/>
    <s v="deo.mrutyunjaya1998@gmail.com"/>
    <s v="MPAA"/>
    <n v="265000"/>
    <x v="25"/>
    <n v="80000"/>
    <s v="DV DATA &amp; ANALYTICS ICICI BANK"/>
    <x v="0"/>
  </r>
  <r>
    <s v=" Riya Negi"/>
    <n v="202311"/>
    <n v="202311"/>
    <s v="BLR"/>
    <n v="9520450606"/>
    <s v=" kaanchi08@gmail.com"/>
    <s v="MPIDS"/>
    <n v="270000"/>
    <x v="25"/>
    <n v="45000"/>
    <s v="DV DATA &amp; ANALYTICS ICICI BANK"/>
    <x v="0"/>
  </r>
  <r>
    <s v="MISAL RAY "/>
    <n v="202402"/>
    <n v="202402"/>
    <s v="BLR"/>
    <n v="9337682776"/>
    <s v="misalray@gmail.com"/>
    <s v="MPIDS"/>
    <n v="270000"/>
    <x v="25"/>
    <n v="10000"/>
    <s v="Cash"/>
    <x v="0"/>
  </r>
  <r>
    <s v="Nikhil Jena"/>
    <n v="202402"/>
    <n v="202402"/>
    <s v="BBSR"/>
    <n v="8327759686"/>
    <s v="nikhiljena08@gmail.com"/>
    <s v="MPIDS"/>
    <n v="270000"/>
    <x v="26"/>
    <n v="180000"/>
    <s v="DV ANALYTICS ICICI BANK"/>
    <x v="0"/>
  </r>
  <r>
    <s v="Dharshan M"/>
    <n v="202311"/>
    <n v="202311"/>
    <s v="BLR"/>
    <n v="9986234117"/>
    <s v="dharshangowda28@hotmail.com"/>
    <s v="MPIDS"/>
    <n v="270000"/>
    <x v="26"/>
    <n v="89000"/>
    <s v="DV DATA &amp; ANALYTICS HDFC BANK"/>
    <x v="0"/>
  </r>
  <r>
    <s v="Samprit Behera"/>
    <n v="202311"/>
    <n v="202311"/>
    <s v="BLR"/>
    <n v="8763655674"/>
    <s v="samprit20@gmail.com"/>
    <s v="MPAA"/>
    <n v="240000"/>
    <x v="26"/>
    <n v="35000"/>
    <s v="DV ANALYTICS ICICI BANK"/>
    <x v="0"/>
  </r>
  <r>
    <s v="LOPAMUDRA SARANGI"/>
    <n v="202311"/>
    <n v="202311"/>
    <s v="BLR"/>
    <n v="7978951200"/>
    <s v="lopamudrasarangi123@gmail.com"/>
    <s v="MPIDS"/>
    <n v="270000"/>
    <x v="26"/>
    <n v="42500"/>
    <s v="DV DATA &amp; ANALYTICS HDFC BANK"/>
    <x v="0"/>
  </r>
  <r>
    <s v="Sukanta Kumar Palei"/>
    <n v="202310"/>
    <n v="202310"/>
    <s v="BBSR"/>
    <n v="8093889880"/>
    <s v="satya16prakash@gmail.com"/>
    <s v="MPIDS"/>
    <n v="270000"/>
    <x v="27"/>
    <n v="25000"/>
    <s v="DV DATA &amp; ANALYTICS ICICI BANK"/>
    <x v="0"/>
  </r>
  <r>
    <s v="Amit Roul"/>
    <n v="202311"/>
    <n v="202311"/>
    <s v="BLR"/>
    <n v="6371778545"/>
    <s v="roulamit140@gmail.com"/>
    <s v="MPIDS"/>
    <n v="250000"/>
    <x v="27"/>
    <n v="10000"/>
    <s v="DV DATA &amp; ANALYTICS ICICI BANK"/>
    <x v="2"/>
  </r>
  <r>
    <s v="Tanuja Ranjendra Somvanshi"/>
    <n v="202311"/>
    <n v="202311"/>
    <s v="BLR"/>
    <n v="8624067392"/>
    <s v="tanujasomvanshi3011@gmail.com"/>
    <s v="MPIDS"/>
    <n v="280000"/>
    <x v="27"/>
    <n v="30000"/>
    <s v="DV DATA &amp; ANALYTICS HDFC BANK"/>
    <x v="0"/>
  </r>
  <r>
    <s v="PRAJNASMITA"/>
    <n v="202402"/>
    <n v="202402"/>
    <s v="BBSR"/>
    <s v="9556443615 / 7873027396"/>
    <s v="prajaktapatra5822@gmail.com"/>
    <s v="MPIDS"/>
    <n v="280000"/>
    <x v="27"/>
    <n v="5000"/>
    <s v="DV DATA &amp; ANALYTICS ICICI BANK"/>
    <x v="2"/>
  </r>
  <r>
    <s v=" Chiranjeev Panda"/>
    <n v="202312"/>
    <n v="202312"/>
    <s v="BLR"/>
    <n v="8917307631"/>
    <s v="chiranjeevpanda85@gmail.com"/>
    <s v="MPIDS"/>
    <n v="300000"/>
    <x v="27"/>
    <n v="34000"/>
    <s v="DV DATA &amp; ANALYTICS ICICI BANK"/>
    <x v="0"/>
  </r>
  <r>
    <s v="Dipankar Dash"/>
    <n v="202402"/>
    <n v="202402"/>
    <s v="BBSR"/>
    <n v="9348736839"/>
    <s v="dipankardash14@gmail.com"/>
    <s v="MPIDS"/>
    <n v="280000"/>
    <x v="27"/>
    <n v="100000"/>
    <s v="DV DATA &amp; ANALYTICS ICICI BANK"/>
    <x v="0"/>
  </r>
  <r>
    <s v="Gyanaranjan Swain"/>
    <n v="202312"/>
    <n v="202312"/>
    <s v="BLR"/>
    <n v="9765740737"/>
    <s v="swaingyanaranjan2002@gmail.com"/>
    <s v="MPIDS"/>
    <n v="280000"/>
    <x v="28"/>
    <n v="54000"/>
    <s v="DV DATA &amp; ANALYTICS ICICI BANK"/>
    <x v="0"/>
  </r>
  <r>
    <s v="DIBYA RANJAN PATI"/>
    <n v="202311"/>
    <n v="202311"/>
    <s v="BLR"/>
    <n v="7338111422"/>
    <s v="dibyaranjan826@gmail.com"/>
    <s v=" MPAA"/>
    <n v="240000"/>
    <x v="28"/>
    <n v="30000"/>
    <s v="DV DATA &amp; ANALYTICS HDFC BANK"/>
    <x v="0"/>
  </r>
  <r>
    <s v="Aneesh Kumar"/>
    <n v="202401"/>
    <n v="202401"/>
    <s v="BLR"/>
    <n v="8374879289"/>
    <s v="Aneeshkumar2611@gmail.com"/>
    <s v="MPIDS"/>
    <n v="290000"/>
    <x v="28"/>
    <n v="50000"/>
    <s v="DV DATA &amp; ANALYTICS HDFC BANK"/>
    <x v="0"/>
  </r>
  <r>
    <s v="Byasadev Panda"/>
    <s v="DV 202402"/>
    <n v="202401"/>
    <s v="BLR"/>
    <n v="7008091508"/>
    <s v="byasadevpanda@gmail.com"/>
    <s v="MPIDS"/>
    <n v="280000"/>
    <x v="28"/>
    <n v="20000"/>
    <s v="DV DATA &amp; ANALYTICS ICICI BANK"/>
    <x v="0"/>
  </r>
  <r>
    <s v="Sanjaya Kumar Panda"/>
    <n v="202401"/>
    <n v="202401"/>
    <s v="BLR"/>
    <n v="7377879972"/>
    <s v="er.sanjaya93@gmail.com"/>
    <s v="MPIDS"/>
    <n v="250000"/>
    <x v="28"/>
    <n v="80000"/>
    <s v="DV DATA &amp; ANALYTICS ICICI BANK"/>
    <x v="0"/>
  </r>
  <r>
    <s v="Alok Kumar Nayak"/>
    <n v="202311"/>
    <n v="202311"/>
    <s v="BLR"/>
    <n v="7892242494"/>
    <s v="mail2alok01@gmail.com"/>
    <s v=" MPAA"/>
    <n v="240000"/>
    <x v="28"/>
    <n v="55000"/>
    <s v="DV DATA &amp; ANALYTICS ICICI BANK"/>
    <x v="0"/>
  </r>
  <r>
    <s v="Chinmaya Jena"/>
    <n v="202403"/>
    <n v="202403"/>
    <s v="BLR"/>
    <n v="8260987517"/>
    <s v="chinmayajena199@gmail.com"/>
    <s v="MPIDS"/>
    <n v="270000"/>
    <x v="28"/>
    <n v="85000"/>
    <s v="DV DATA &amp; ANALYTICS ICICI BANK"/>
    <x v="0"/>
  </r>
  <r>
    <s v="Rachana T V"/>
    <n v="202310"/>
    <n v="202310"/>
    <s v="BLR"/>
    <n v="9449724304"/>
    <s v="rrachuu11@gmail.com"/>
    <s v="MPIDS"/>
    <n v="270000"/>
    <x v="28"/>
    <n v="36667"/>
    <s v="DV DATA &amp; ANALYTICS ICICI BANK"/>
    <x v="1"/>
  </r>
  <r>
    <s v="Anwesh Kaushika"/>
    <n v="202403"/>
    <n v="202403"/>
    <s v="BLR"/>
    <n v="8917316071"/>
    <s v="anweshkaushika19@gmail.com"/>
    <s v="MPIDS"/>
    <n v="290000"/>
    <x v="28"/>
    <n v="10000"/>
    <s v="DV DATA &amp; ANALYTICS HDFC BANK"/>
    <x v="0"/>
  </r>
  <r>
    <s v="sailesh prusty"/>
    <n v="202303"/>
    <n v="202303"/>
    <s v="BLR"/>
    <n v="8984767737"/>
    <s v="saileshprusty229@gmail.com"/>
    <s v="MPIDS"/>
    <n v="290000"/>
    <x v="29"/>
    <n v="50000"/>
    <s v="DV DATA &amp; ANALYTICS ICICI BANK"/>
    <x v="0"/>
  </r>
  <r>
    <s v="Twinkle Singh"/>
    <n v="202401"/>
    <n v="202401"/>
    <s v="BLR"/>
    <n v="9304471321"/>
    <s v="twinklesingh0101@gmail.com"/>
    <s v="MPIDS"/>
    <n v="290000"/>
    <x v="29"/>
    <n v="25000"/>
    <s v="DV DATA &amp; ANALYTICS ICICI BANK"/>
    <x v="0"/>
  </r>
  <r>
    <s v="Ankit kumar"/>
    <n v="202402"/>
    <n v="202402"/>
    <s v="BLR"/>
    <n v="9304907066"/>
    <s v="meankit147@gmail.com"/>
    <s v="MPIDS"/>
    <n v="270000"/>
    <x v="29"/>
    <n v="25000"/>
    <s v="DV DATA &amp; ANALYTICS ICICI BANK"/>
    <x v="0"/>
  </r>
  <r>
    <s v="Sai Manoj"/>
    <n v="202402"/>
    <n v="202402"/>
    <s v="BLR"/>
    <n v="9573371818"/>
    <s v="mjv887@gmail.com"/>
    <s v="MPIDS"/>
    <n v="270000"/>
    <x v="29"/>
    <n v="34000"/>
    <s v="DV DATA &amp; ANALYTICS ICICI BANK"/>
    <x v="0"/>
  </r>
  <r>
    <s v="LOPAMUDRA SARANGI"/>
    <n v="202311"/>
    <n v="202311"/>
    <s v="BLR"/>
    <n v="7978951200"/>
    <s v="lopamudrasarangi123@gmail.com"/>
    <s v="MPIDS"/>
    <n v="270000"/>
    <x v="29"/>
    <n v="42500"/>
    <s v="DV DATA &amp; ANALYTICS HDFC BANK"/>
    <x v="0"/>
  </r>
  <r>
    <s v="Bidyabhusan Pattanaik "/>
    <n v="202311"/>
    <n v="202311"/>
    <s v="BLR"/>
    <n v="9090000869"/>
    <s v="anitakumaripattanayak@gmail.com"/>
    <s v="MPIDS"/>
    <n v="270000"/>
    <x v="29"/>
    <n v="30000"/>
    <s v="DV DATA &amp; ANALYTICS ICICI BANK"/>
    <x v="0"/>
  </r>
  <r>
    <s v="sailesh "/>
    <n v="202303"/>
    <n v="202303"/>
    <s v="BLR"/>
    <n v="8984767737"/>
    <s v="saileshprusty229@gmail.com"/>
    <s v="MPIDS"/>
    <n v="290000"/>
    <x v="30"/>
    <n v="100000"/>
    <s v="DV DATA &amp; ANALYTICS ICICI BANK"/>
    <x v="0"/>
  </r>
  <r>
    <s v="bikash Kumar Behera"/>
    <n v="202402"/>
    <n v="202402"/>
    <s v="BLR"/>
    <n v="8296556430"/>
    <s v="bikashkumarbhr@gmail.com"/>
    <s v="MPIDS"/>
    <n v="280000"/>
    <x v="30"/>
    <n v="65000"/>
    <s v="DV DATA &amp; ANALYTICS ICICI BANK"/>
    <x v="0"/>
  </r>
  <r>
    <s v="Vedanti Namdeo Vairagade"/>
    <n v="202402"/>
    <n v="202402"/>
    <s v="BLR"/>
    <n v="8605720660"/>
    <s v="vedantivairagade10@gmail.com"/>
    <s v="MPIDS"/>
    <n v="280000"/>
    <x v="30"/>
    <n v="5000"/>
    <s v="DV DATA &amp; ANALYTICS ICICI BANK"/>
    <x v="0"/>
  </r>
  <r>
    <s v="Bhibhav Mishra"/>
    <n v="202312"/>
    <n v="202312"/>
    <s v="BLR"/>
    <n v="7978644749"/>
    <s v="baibhavmishra6@gmail.com"/>
    <s v="MPAA"/>
    <n v="265000"/>
    <x v="31"/>
    <n v="90000"/>
    <s v="DV DATA &amp; ANALYTICS ICICI BANK"/>
    <x v="0"/>
  </r>
  <r>
    <s v="sonali rana"/>
    <n v="202401"/>
    <n v="202401"/>
    <s v="BLR"/>
    <n v="8018405904"/>
    <s v="sonalirana044@gmail.com"/>
    <s v="MPAA"/>
    <n v="260000"/>
    <x v="31"/>
    <n v="40000"/>
    <s v="DV DATA &amp; ANALYTICS ICICI BANK"/>
    <x v="0"/>
  </r>
  <r>
    <s v="Rohit Paryani"/>
    <n v="202312"/>
    <n v="202312"/>
    <s v="BLR"/>
    <n v="9000337902"/>
    <s v="rohitparyani9@gmail.com"/>
    <s v="MPIDS"/>
    <n v="290000"/>
    <x v="31"/>
    <n v="80000"/>
    <s v="DV DATA &amp; ANALYTICS ICICI BANK"/>
    <x v="0"/>
  </r>
  <r>
    <s v=" Subhrakant Dash"/>
    <n v="202403"/>
    <n v="202403"/>
    <s v="BLR"/>
    <n v="8114975556"/>
    <s v="dash.subhrakant@gmail.com"/>
    <s v="MPIDS"/>
    <n v="290000"/>
    <x v="32"/>
    <n v="5000"/>
    <s v="DV DATA &amp; ANALYTICS ICICI BANK"/>
    <x v="0"/>
  </r>
  <r>
    <s v="Dharmendra Kumar Sahoo"/>
    <n v="202401"/>
    <n v="202401"/>
    <s v="BLR"/>
    <n v="9035210110"/>
    <s v="contact.query.dks@gmail.com"/>
    <s v="MPIDS"/>
    <n v="290000"/>
    <x v="32"/>
    <n v="20000"/>
    <s v="DV DATA &amp; ANALYTICS ICICI BANK"/>
    <x v="0"/>
  </r>
  <r>
    <s v="Anjali Patel"/>
    <n v="202401"/>
    <n v="202401"/>
    <s v="BLR"/>
    <n v="9752946524"/>
    <s v="anjaliipatel95@gmail.com"/>
    <s v="MPIDS"/>
    <n v="290000"/>
    <x v="32"/>
    <n v="86666"/>
    <s v="DV DATA &amp; ANALYTICS ICICI BANK"/>
    <x v="0"/>
  </r>
  <r>
    <s v="Sambit Kumar Jena"/>
    <n v="202402"/>
    <n v="202402"/>
    <s v="BLR"/>
    <n v="9777739291"/>
    <s v="sambit260220@gmail.com"/>
    <s v="MPIDS"/>
    <n v="280000"/>
    <x v="32"/>
    <n v="93333"/>
    <s v="DV DATA &amp; ANALYTICS ICICI BANK"/>
    <x v="0"/>
  </r>
  <r>
    <s v="Satwik Kumar Nayak "/>
    <n v="202402"/>
    <n v="202402"/>
    <s v="BLR"/>
    <n v="7760605656"/>
    <s v="satwikjazz@gmail.com"/>
    <s v="MPIDS"/>
    <n v="280000"/>
    <x v="32"/>
    <n v="180000"/>
    <s v="DV DATA &amp; ANALYTICS ICICI BANK"/>
    <x v="0"/>
  </r>
  <r>
    <s v="Rohitkumar Doma Girhepunje "/>
    <n v="202401"/>
    <n v="202401"/>
    <s v="BLR"/>
    <n v="6260648072"/>
    <s v="rohitg71998@gmail.com"/>
    <s v="MPAA"/>
    <n v="260000"/>
    <x v="33"/>
    <n v="25000"/>
    <s v="DV DATA &amp; ANALYTICS ICICI BANK"/>
    <x v="0"/>
  </r>
  <r>
    <s v="SATYA RANJAN SWAIN"/>
    <n v="202401"/>
    <n v="202401"/>
    <s v="BLR"/>
    <n v="7684896701"/>
    <s v="rsatyaranjanswain@gamil.com"/>
    <s v="MPIDS"/>
    <n v="280000"/>
    <x v="33"/>
    <n v="5000"/>
    <s v="DV DATA &amp; ANALYTICS ICICI BANK"/>
    <x v="0"/>
  </r>
  <r>
    <s v="Raj Narayan Birje"/>
    <n v="202312"/>
    <n v="202312"/>
    <n v="202312"/>
    <n v="9538335038"/>
    <s v="rajbirje086@gmail.com"/>
    <s v="MPIDS"/>
    <n v="270000"/>
    <x v="34"/>
    <n v="89000"/>
    <s v="DV DATA &amp; ANALYTICS ICICI BANK"/>
    <x v="0"/>
  </r>
  <r>
    <s v="ANSHUMAN BAL"/>
    <n v="202312"/>
    <n v="202312"/>
    <s v="BLR"/>
    <n v="9090371591"/>
    <s v="anshumanbal.legal@gmail.com"/>
    <s v="APIDS"/>
    <n v="300000"/>
    <x v="34"/>
    <n v="63750"/>
    <s v="DV DATA &amp; ANALYTICS HDFC BANK"/>
    <x v="0"/>
  </r>
  <r>
    <s v="MAHESH P S"/>
    <n v="202312"/>
    <n v="202312"/>
    <s v="BLR"/>
    <n v="8105642253"/>
    <s v="mahesh96mahe@gmail.com"/>
    <s v="APIDS"/>
    <n v="300000"/>
    <x v="34"/>
    <n v="50000"/>
    <s v="DV DATA &amp; ANALYTICS ICICI BANK"/>
    <x v="0"/>
  </r>
  <r>
    <s v="Akash B S"/>
    <n v="202311"/>
    <n v="202311"/>
    <s v="BLR"/>
    <n v="7892242494"/>
    <s v="Akashakolympic@gmail.com"/>
    <s v="APIDS"/>
    <n v="300000"/>
    <x v="34"/>
    <n v="50000"/>
    <s v="DV DATA &amp; ANALYTICS ICICI BANK"/>
    <x v="0"/>
  </r>
  <r>
    <s v="Budhes Kumar Prusty"/>
    <n v="202303"/>
    <n v="202303"/>
    <s v="BLR"/>
    <n v="7978353297"/>
    <s v="imbkp0@gmail.com"/>
    <s v="APIDS"/>
    <n v="300000"/>
    <x v="34"/>
    <n v="5000"/>
    <s v="DV DATA &amp; ANALYTICS ICICI BANK"/>
    <x v="0"/>
  </r>
  <r>
    <s v="GYANA PRAKASH BEHERA"/>
    <n v="202303"/>
    <n v="202303"/>
    <s v="BLR"/>
    <n v="9090876723"/>
    <s v="GYAN.INBOX@GMAIL.COM"/>
    <s v="APIDS"/>
    <n v="300000"/>
    <x v="34"/>
    <n v="5000"/>
    <s v="DV DATA &amp; ANALYTICS ICICI BANK"/>
    <x v="0"/>
  </r>
  <r>
    <s v="Sandhya Rani Mohanty"/>
    <n v="202304"/>
    <n v="202304"/>
    <s v="BLR"/>
    <n v="6372766170"/>
    <s v="sandhyamohanty.sm111@gmail.com"/>
    <s v="MPAA"/>
    <n v="260000"/>
    <x v="35"/>
    <n v="60000"/>
    <s v="DV DATA &amp; ANALYTICS ICICI BANK"/>
    <x v="0"/>
  </r>
  <r>
    <s v="Rajesh Senapati "/>
    <n v="202303"/>
    <n v="202303"/>
    <s v="BLR"/>
    <n v="7008031664"/>
    <s v="rajeshsenapati709@gmail.com"/>
    <s v="MPAA"/>
    <n v="260000"/>
    <x v="35"/>
    <n v="5000"/>
    <s v="DV ANALYTICS ICICI BANK"/>
    <x v="0"/>
  </r>
  <r>
    <s v="Vishwanatha Gowda G"/>
    <n v="202401"/>
    <n v="202401"/>
    <s v="BLR"/>
    <s v="99804 52437"/>
    <s v="Vishwakalmane@gmail.com"/>
    <s v="APIDS"/>
    <n v="270000"/>
    <x v="35"/>
    <n v="85000"/>
    <s v="DV DATA &amp; ANALYTICS ICICI BANK"/>
    <x v="0"/>
  </r>
  <r>
    <s v="Seshu Rama Krishna Kanth Annam"/>
    <n v="202303"/>
    <n v="202303"/>
    <s v="BLR"/>
    <n v="9502720256"/>
    <s v="krishnrama1992@gmail.com"/>
    <s v="MPAA"/>
    <n v="250000"/>
    <x v="35"/>
    <n v="60000"/>
    <s v="DV DATA &amp; ANALYTICS ICICI BANK"/>
    <x v="0"/>
  </r>
  <r>
    <s v="Soumbeer Sharma"/>
    <n v="202312"/>
    <n v="202312"/>
    <s v="BLR"/>
    <n v="7206525316"/>
    <s v="sombeers636@gmail.com"/>
    <s v="APIDS"/>
    <n v="300000"/>
    <x v="35"/>
    <n v="96666"/>
    <s v="DV DATA &amp; ANALYTICS ICICI BANK"/>
    <x v="0"/>
  </r>
  <r>
    <s v="subhrajit sahu"/>
    <n v="202403"/>
    <n v="202403"/>
    <s v="BLR"/>
    <n v="8860011727"/>
    <s v="subhrajit.sahu1881@gmail.com"/>
    <s v="APIDS"/>
    <n v="300000"/>
    <x v="35"/>
    <n v="5000"/>
    <s v="DV DATA &amp; ANALYTICS ICICI BANK"/>
    <x v="0"/>
  </r>
  <r>
    <s v="Guthula Srinu"/>
    <n v="202403"/>
    <n v="202403"/>
    <s v="BLR"/>
    <n v="8187812960"/>
    <s v=" sriuca143@gmail.com"/>
    <s v="APIDS"/>
    <n v="300000"/>
    <x v="35"/>
    <n v="5000"/>
    <s v="DV DATA &amp; ANALYTICS ICICI BANK"/>
    <x v="0"/>
  </r>
  <r>
    <s v="Ankita Das"/>
    <n v="202401"/>
    <n v="202401"/>
    <s v="BBSR"/>
    <n v="9938994545"/>
    <s v="lityankita@gmail.com"/>
    <s v="APIDS"/>
    <n v="300000"/>
    <x v="36"/>
    <n v="95000"/>
    <s v="DV DATA &amp; ANALYTICS ICICI BANK"/>
    <x v="0"/>
  </r>
  <r>
    <s v="Tanay Soni"/>
    <n v="202402"/>
    <n v="202402"/>
    <s v="BLR"/>
    <n v="12018794101"/>
    <s v=" tanaysoni1998@gmail.com"/>
    <s v="APIDS"/>
    <n v="280000"/>
    <x v="36"/>
    <n v="91667"/>
    <s v="DV DATA &amp; ANALYTICS ICICI BANK"/>
    <x v="0"/>
  </r>
  <r>
    <s v="Manu G Naik"/>
    <n v="202402"/>
    <n v="202402"/>
    <s v="BLR"/>
    <n v="7795773719"/>
    <s v="manugnaik7744@gmail.com"/>
    <s v="MPAA"/>
    <n v="250000"/>
    <x v="36"/>
    <n v="240000"/>
    <s v="DV DATA &amp; ANALYTICS ICICI BANK"/>
    <x v="0"/>
  </r>
  <r>
    <s v="Ram Raghav PANDA"/>
    <n v="202312"/>
    <n v="202312"/>
    <s v="BLR"/>
    <s v="96118 66618"/>
    <s v="Ramaraghab.Panda@gmail.com"/>
    <s v="APIDS"/>
    <n v="280000"/>
    <x v="37"/>
    <n v="26133"/>
    <s v="DV DATA &amp; ANALYTICS HDFC BANK"/>
    <x v="0"/>
  </r>
  <r>
    <s v="Ankit Anurag Sahoo"/>
    <n v="202304"/>
    <n v="202304"/>
    <s v="BLR"/>
    <n v="8658827957"/>
    <s v="ankitanurag0052@gmail.com"/>
    <s v="MPAA"/>
    <n v="270000"/>
    <x v="37"/>
    <n v="40000"/>
    <s v="DV DATA &amp; ANALYTICS ICICI BANK"/>
    <x v="0"/>
  </r>
  <r>
    <s v="Bishnupriya Pani"/>
    <n v="202402"/>
    <n v="202402"/>
    <s v="BLR"/>
    <n v="7854078563"/>
    <s v="bishnupriyapani328@gmail.com"/>
    <s v="MPAA"/>
    <n v="240000"/>
    <x v="37"/>
    <n v="50000"/>
    <s v="DV DATA &amp; ANALYTICS ICICI BANK"/>
    <x v="0"/>
  </r>
  <r>
    <s v="Ritwik Gantayat "/>
    <n v="202403"/>
    <n v="202403"/>
    <s v="BLR"/>
    <n v="8660652662"/>
    <s v="ritwik.gantayat@gmail.com"/>
    <s v="MPAA"/>
    <n v="240000"/>
    <x v="37"/>
    <n v="75000"/>
    <s v="DV DATA &amp; ANALYTICS ICICI BANK"/>
    <x v="0"/>
  </r>
  <r>
    <s v="Amrutraj chakra "/>
    <n v="202401"/>
    <n v="202401"/>
    <s v="BLR"/>
    <n v="8658318219"/>
    <s v=" amrutraj96@gmail.com"/>
    <s v="MPIDS"/>
    <n v="270000"/>
    <x v="37"/>
    <n v="85000"/>
    <s v="DV DATA &amp; ANALYTICS ICICI BANK"/>
    <x v="0"/>
  </r>
  <r>
    <s v="Chinmay Shridhar Joshi"/>
    <n v="202403"/>
    <n v="202403"/>
    <s v="BLR"/>
    <n v="7775917708"/>
    <s v="chinmayjoshi10398@gmail.com"/>
    <s v="APIDS"/>
    <n v="270000"/>
    <x v="37"/>
    <n v="5000"/>
    <s v="DV DATA &amp; ANALYTICS ICICI BANK"/>
    <x v="0"/>
  </r>
  <r>
    <s v=" Joswin d silva"/>
    <n v="202403"/>
    <n v="202403"/>
    <s v="BLR"/>
    <n v="9731501304"/>
    <s v="joswindsilva10mario@gmail.com"/>
    <s v="APIDS"/>
    <n v="270000"/>
    <x v="37"/>
    <n v="5000"/>
    <s v="DV DATA &amp; ANALYTICS ICICI BANK"/>
    <x v="0"/>
  </r>
  <r>
    <s v="Rajat Kumar Behera"/>
    <n v="202403"/>
    <n v="202403"/>
    <s v="BLR"/>
    <n v="7978916934"/>
    <s v="rajatkumarbehera34@gmail.com"/>
    <s v="APIDS"/>
    <n v="270000"/>
    <x v="37"/>
    <n v="5000"/>
    <s v="DV DATA &amp; ANALYTICS ICICI BANK"/>
    <x v="0"/>
  </r>
  <r>
    <s v=" Subhrakant Dash"/>
    <n v="202403"/>
    <n v="202403"/>
    <s v="BLR"/>
    <n v="8114975556"/>
    <s v="dash.subhrakant@gmail.com"/>
    <s v="APIDS"/>
    <n v="290000"/>
    <x v="37"/>
    <n v="50000"/>
    <s v="DV DATA &amp; ANALYTICS ICICI BANK"/>
    <x v="0"/>
  </r>
  <r>
    <s v="Chandana N "/>
    <n v="202403"/>
    <n v="202403"/>
    <s v="BLR"/>
    <n v="9071585125"/>
    <s v="chandananagaraju1gamil.com"/>
    <s v="APIDS"/>
    <n v="290000"/>
    <x v="38"/>
    <n v="50000"/>
    <s v="DV DATA &amp; ANALYTICS ICICI BANK"/>
    <x v="0"/>
  </r>
  <r>
    <s v="Patelgirigowda H L"/>
    <n v="202403"/>
    <n v="202403"/>
    <s v="BLR"/>
    <n v="9740654114"/>
    <s v="chandananagaraju1gamil.com"/>
    <s v="APIDS"/>
    <n v="290000"/>
    <x v="38"/>
    <n v="10000"/>
    <s v="DV DATA &amp; ANALYTICS ICICI BANK"/>
    <x v="0"/>
  </r>
  <r>
    <s v="Rupsa Chakraboty"/>
    <n v="202312"/>
    <n v="202312"/>
    <s v="BLR"/>
    <n v="9432165470"/>
    <s v="riddhi2015kolkata@gmail.com"/>
    <s v="MPAA"/>
    <n v="270000"/>
    <x v="38"/>
    <n v="60000"/>
    <s v="DV DATA &amp; ANALYTICS ICICI BANK"/>
    <x v="0"/>
  </r>
  <r>
    <s v="Ahuti Panda"/>
    <n v="202402"/>
    <n v="202402"/>
    <s v="BLR"/>
    <n v="9620170234"/>
    <s v="ahutipanda7@gmail.com"/>
    <s v="APIDS"/>
    <n v="270000"/>
    <x v="39"/>
    <n v="66250"/>
    <s v="DV DATA &amp; ANALYTICS ICICI BANK"/>
    <x v="0"/>
  </r>
  <r>
    <s v="Amlan Kumar Rout"/>
    <n v="202312"/>
    <n v="202312"/>
    <s v="BLR"/>
    <n v="6371335044"/>
    <s v="amlanfr221@gmail.com"/>
    <s v="APIDS"/>
    <n v="290000"/>
    <x v="40"/>
    <n v="50000"/>
    <s v="DV DATA &amp; ANALYTICS ICICI BANK"/>
    <x v="0"/>
  </r>
  <r>
    <s v="Debasis Patra"/>
    <n v="202309"/>
    <n v="202309"/>
    <s v="BLR"/>
    <n v="7681882006"/>
    <s v="patradebasis76@gmail.com"/>
    <s v="APIDS"/>
    <n v="318600"/>
    <x v="40"/>
    <n v="15000"/>
    <s v="DV DATA &amp; ANALYTICS HDFC BANK"/>
    <x v="0"/>
  </r>
  <r>
    <s v="Sekhar Patnaik"/>
    <n v="202311"/>
    <n v="202311"/>
    <s v="BLR"/>
    <n v="9820054322"/>
    <s v="sekharpatnaik@hotmail.com"/>
    <s v="APIDS"/>
    <n v="250000"/>
    <x v="41"/>
    <n v="25000"/>
    <s v="DV DATA &amp; ANALYTICS ICICI BANK"/>
    <x v="0"/>
  </r>
  <r>
    <s v="Ronit Das"/>
    <n v="202401"/>
    <n v="202401"/>
    <s v="BLR"/>
    <n v="8763199231"/>
    <s v="dasronit39@gmail.com"/>
    <s v="MPAA"/>
    <n v="265000"/>
    <x v="41"/>
    <n v="90000"/>
    <s v="DV DATA &amp; ANALYTICS ICICI BANK"/>
    <x v="0"/>
  </r>
  <r>
    <s v="Piyush Ranjan Saha"/>
    <n v="202312"/>
    <n v="202312"/>
    <s v="BLR"/>
    <n v="8144978136"/>
    <s v="piyushsonusaha@gmail.com"/>
    <s v="APIDS"/>
    <n v="270000"/>
    <x v="41"/>
    <n v="50000"/>
    <s v="DV DATA &amp; ANALYTICS ICICI BANK"/>
    <x v="0"/>
  </r>
  <r>
    <s v="Tanu Punia"/>
    <n v="202402"/>
    <n v="202402"/>
    <s v="BLR"/>
    <n v="9027288046"/>
    <s v="puniatanu001@gmail.com"/>
    <s v="APIDS"/>
    <n v="280000"/>
    <x v="41"/>
    <n v="40000"/>
    <s v="DV DATA &amp; ANALYTICS ICICI BANK"/>
    <x v="0"/>
  </r>
  <r>
    <s v="Smruti Ranjan Swain"/>
    <n v="202403"/>
    <n v="202403"/>
    <s v="BLR"/>
    <n v="9040405006"/>
    <s v="smrutiranjanswain789@gmail.com"/>
    <s v="APIDS"/>
    <n v="280000"/>
    <x v="41"/>
    <n v="5000"/>
    <s v="DV DATA &amp; ANALYTICS ICICI BANK"/>
    <x v="0"/>
  </r>
  <r>
    <s v=" Kedarnath Das"/>
    <n v="202403"/>
    <n v="202403"/>
    <s v="BLR"/>
    <n v="7008919871"/>
    <s v="kedarnathdas924@gmail.com"/>
    <s v="APIDS"/>
    <n v="280000"/>
    <x v="41"/>
    <n v="5000"/>
    <s v="DV DATA &amp; ANALYTICS ICICI BANK"/>
    <x v="0"/>
  </r>
  <r>
    <s v="subhrajit sahu"/>
    <n v="202403"/>
    <n v="202403"/>
    <s v="BLR"/>
    <n v="8860011727"/>
    <s v="subhrajit.sahu1881@gmail.com"/>
    <s v="APIDS"/>
    <n v="300000"/>
    <x v="42"/>
    <n v="200000"/>
    <s v="DV DATA &amp; ANALYTICS ICICI BANK"/>
    <x v="0"/>
  </r>
  <r>
    <s v="Archita Harichandan"/>
    <n v="202402"/>
    <n v="202402"/>
    <s v="BLR"/>
    <n v="6370883992"/>
    <s v="architasani198@gmail.com"/>
    <s v="APIDS"/>
    <n v="285000"/>
    <x v="42"/>
    <n v="25000"/>
    <s v="DV DATA &amp; ANALYTICS ICICI BANK"/>
    <x v="0"/>
  </r>
  <r>
    <s v="sailesh "/>
    <n v="202303"/>
    <n v="202303"/>
    <s v="BLR"/>
    <n v="8984767737"/>
    <s v="saileshprusty229@gmail.com"/>
    <s v="MPIDS"/>
    <n v="290000"/>
    <x v="43"/>
    <n v="115000"/>
    <s v="DV DATA &amp; ANALYTICS ICICI BANK"/>
    <x v="0"/>
  </r>
  <r>
    <s v="Deepak Kumar Nanda"/>
    <n v="202303"/>
    <n v="202303"/>
    <s v="BLR"/>
    <n v="8763421650"/>
    <s v="deepakkumarnanda99@gmail.com"/>
    <s v="MPIDS"/>
    <n v="250000"/>
    <x v="43"/>
    <n v="80000"/>
    <s v="DV DATA &amp; ANALYTICS ICICI BANK"/>
    <x v="0"/>
  </r>
  <r>
    <s v="SRIRAM SINGH RATTAN"/>
    <n v="202401"/>
    <n v="202401"/>
    <s v="BBSR"/>
    <n v="8895310240"/>
    <s v="sriram.singh12@gmail.com"/>
    <s v="MPIDS"/>
    <n v="300000"/>
    <x v="43"/>
    <n v="40000"/>
    <s v="DV DATA &amp; ANALYTICS ICICI BANK"/>
    <x v="0"/>
  </r>
  <r>
    <s v="Issita Priyadarsini"/>
    <n v="202303"/>
    <n v="202303"/>
    <s v="BLR"/>
    <n v="8260457167"/>
    <s v="issitapriyadarsiniworld2002@gmail.c"/>
    <s v="APIDS"/>
    <n v="280000"/>
    <x v="43"/>
    <n v="5000"/>
    <s v="DV DATA &amp; ANALYTICS ICICI BANK"/>
    <x v="0"/>
  </r>
  <r>
    <s v="Chandrashekhar A"/>
    <n v="202401"/>
    <n v="202401"/>
    <s v="BLR"/>
    <n v="8088797078"/>
    <s v=" chanduappu1433@gmail.com"/>
    <s v="MPAA"/>
    <n v="270000"/>
    <x v="44"/>
    <n v="40000"/>
    <s v="DV DATA &amp; ANALYTICS ICICI BANK"/>
    <x v="0"/>
  </r>
  <r>
    <s v="Nikita Mishal Chavda"/>
    <n v="202401"/>
    <n v="202401"/>
    <s v="BLR"/>
    <n v="9920936373"/>
    <s v="nikitarathod.kyn@gmail.com"/>
    <s v="MPAA"/>
    <n v="240000"/>
    <x v="44"/>
    <n v="15000"/>
    <s v="DV DATA &amp; ANALYTICS ICICI BANK"/>
    <x v="0"/>
  </r>
  <r>
    <s v="Issita Priyadarsini"/>
    <n v="202303"/>
    <n v="202303"/>
    <s v="BLR"/>
    <n v="8260457167"/>
    <s v="issitapriyadarsiniworld2002@gmail.com"/>
    <s v="APIDS"/>
    <n v="280000"/>
    <x v="44"/>
    <n v="5000"/>
    <s v="DV DATA &amp; ANALYTICS ICICI BANK"/>
    <x v="0"/>
  </r>
  <r>
    <s v="Ansh Sachdeva"/>
    <n v="202303"/>
    <n v="202303"/>
    <s v="BLR"/>
    <n v="8982224581"/>
    <s v="sachdeva.ansh12@gmail.com"/>
    <s v="APDA"/>
    <n v="280000"/>
    <x v="44"/>
    <n v="55000"/>
    <s v="DV DATA &amp; ANALYTICS ICICI BANK"/>
    <x v="0"/>
  </r>
  <r>
    <s v="Aravind Ravi"/>
    <n v="202401"/>
    <n v="202401"/>
    <s v="BLR"/>
    <n v="9495617921"/>
    <s v="oravi331@gmail.com"/>
    <s v="APDA"/>
    <n v="270000"/>
    <x v="44"/>
    <n v="88000"/>
    <s v="DV DATA &amp; ANALYTICS ICICI BANK"/>
    <x v="0"/>
  </r>
  <r>
    <s v="Sathwik A M "/>
    <n v="202401"/>
    <n v="202401"/>
    <s v="BBSR"/>
    <n v="7975741925"/>
    <s v="sathwikam26@gmail.com"/>
    <s v="APIDS"/>
    <n v="280000"/>
    <x v="45"/>
    <n v="88333"/>
    <s v="DV DATA &amp; ANALYTICS ICICI BANK"/>
    <x v="0"/>
  </r>
  <r>
    <s v="Anwesh Kaushika"/>
    <n v="202303"/>
    <n v="202303"/>
    <s v="BLR"/>
    <n v="8917316071"/>
    <s v="anweshkaushika19@gmail.com"/>
    <s v="APIDS"/>
    <n v="290000"/>
    <x v="45"/>
    <n v="86667"/>
    <s v="DV DATA &amp; ANALYTICS ICICI BANK"/>
    <x v="0"/>
  </r>
  <r>
    <s v="Saurab Kumar"/>
    <n v="202304"/>
    <n v="202304"/>
    <s v="BLR"/>
    <n v="9534171808"/>
    <s v="saurabpublic93@gmail.com"/>
    <s v="APDA"/>
    <n v="260000"/>
    <x v="45"/>
    <n v="50000"/>
    <s v="DV DATA &amp; ANALYTICS ICICI BANK"/>
    <x v="0"/>
  </r>
  <r>
    <s v="Suganya Shankar"/>
    <n v="202303"/>
    <n v="202303"/>
    <s v="BLR"/>
    <n v="9344627975"/>
    <s v="sugansaran11@gmail.com"/>
    <s v="APDA"/>
    <n v="260000"/>
    <x v="45"/>
    <n v="5000"/>
    <s v="DV DATA &amp; ANALYTICS ICICI BANK"/>
    <x v="0"/>
  </r>
  <r>
    <s v="Shamika D Somaiah"/>
    <n v="202312"/>
    <n v="202312"/>
    <s v="BLR"/>
    <s v="99006 04226"/>
    <s v="derapandashamika889@gmail.com"/>
    <s v="APIDS"/>
    <n v="250000"/>
    <x v="45"/>
    <n v="31668"/>
    <s v="DV DATA &amp; ANALYTICS ICICI BANK"/>
    <x v="0"/>
  </r>
  <r>
    <s v="Sushree Sonali Harichandan"/>
    <n v="202303"/>
    <n v="202303"/>
    <s v="BLR"/>
    <n v="8637255813"/>
    <s v="sushsreesonali418@gmail.com"/>
    <s v="APIDS"/>
    <n v="280000"/>
    <x v="45"/>
    <n v="40000"/>
    <s v="DV DATA &amp; ANALYTICS ICICI BANK"/>
    <x v="0"/>
  </r>
  <r>
    <s v="Aneesh Kumar"/>
    <n v="202401"/>
    <n v="202401"/>
    <s v="BLR"/>
    <n v="8374879289"/>
    <s v="Aneeshkumar2611@gmail.com"/>
    <s v="MPIDS"/>
    <n v="290000"/>
    <x v="45"/>
    <n v="50000"/>
    <s v="DV DATA &amp; ANALYTICS HDFC BANK"/>
    <x v="0"/>
  </r>
  <r>
    <s v="Ashok Kumar Nayak"/>
    <n v="202312"/>
    <n v="202312"/>
    <s v="BLR"/>
    <n v="9556184148"/>
    <s v="ashok.kumarn4642@gmail.com"/>
    <s v="APDA"/>
    <n v="265000"/>
    <x v="46"/>
    <n v="89500"/>
    <s v="DV DATA &amp; ANALYTICS ICICI BANK"/>
    <x v="0"/>
  </r>
  <r>
    <s v="Byasadev Panda"/>
    <n v="202402"/>
    <n v="202402"/>
    <s v="BLR"/>
    <n v="7008091508"/>
    <s v="byasadevpanda@gmail.com"/>
    <s v="APDA"/>
    <n v="270000"/>
    <x v="46"/>
    <n v="25000"/>
    <s v="DV DATA &amp; ANALYTICS ICICI BANK"/>
    <x v="0"/>
  </r>
  <r>
    <s v="Tirth Goti"/>
    <n v="202303"/>
    <n v="202303"/>
    <s v="BLR"/>
    <n v="6353389692"/>
    <s v="tirthgoti228@gmail.com"/>
    <s v="APIDS"/>
    <n v="270000"/>
    <x v="46"/>
    <n v="5000"/>
    <s v="DV DATA &amp; ANALYTICS ICICI BANK"/>
    <x v="0"/>
  </r>
  <r>
    <s v="Utsav Ghelani"/>
    <n v="202303"/>
    <n v="202303"/>
    <s v="BLR"/>
    <n v="9714445359"/>
    <s v="utsavghelani@gmail.com"/>
    <s v="APIDS"/>
    <n v="270000"/>
    <x v="46"/>
    <n v="5000"/>
    <s v="DV DATA &amp; ANALYTICS ICICI BANK"/>
    <x v="0"/>
  </r>
  <r>
    <s v="Prajwal Kiran H K"/>
    <n v="202402"/>
    <n v="202402"/>
    <s v="BLR"/>
    <n v="7420882299"/>
    <s v="bpsatapathy47@gmail.com"/>
    <s v="MPAA"/>
    <n v="250000"/>
    <x v="46"/>
    <n v="88000"/>
    <s v="DV DATA &amp; ANALYTICS HDFC BANK"/>
    <x v="0"/>
  </r>
  <r>
    <s v=" SURAJ"/>
    <n v="202303"/>
    <n v="202303"/>
    <s v="BLR"/>
    <n v="7820841870"/>
    <s v="nikamsuraj61@gmail.com"/>
    <s v="APIDS"/>
    <n v="270000"/>
    <x v="46"/>
    <n v="5000"/>
    <s v="DV DATA &amp; ANALYTICS ICICI BANK"/>
    <x v="0"/>
  </r>
  <r>
    <s v="Sambit Sri chandan Sarang"/>
    <n v="202402"/>
    <n v="202402"/>
    <s v="BLR"/>
    <n v="7008525063"/>
    <s v="sambit173@gmail.com "/>
    <s v="MPIDS"/>
    <n v="270000"/>
    <x v="46"/>
    <n v="96666"/>
    <s v="DV DATA &amp; ANALYTICS ICICI BANK"/>
    <x v="0"/>
  </r>
  <r>
    <s v="Dharshan M"/>
    <n v="202401"/>
    <n v="202401"/>
    <s v="BBSR"/>
    <n v="9986234117"/>
    <s v="dharshangowda28@hotmail.com"/>
    <s v="MPIDS"/>
    <n v="280000"/>
    <x v="46"/>
    <n v="88000"/>
    <s v="DV DATA &amp; ANALYTICS ICICI BANK"/>
    <x v="0"/>
  </r>
  <r>
    <s v="Arun M Babu"/>
    <n v="202403"/>
    <n v="202403"/>
    <s v="BLR"/>
    <n v="8123988557"/>
    <s v="arunbb6@gmail.com"/>
    <s v="MPIDS"/>
    <n v="280000"/>
    <x v="47"/>
    <n v="275000"/>
    <s v="DV DATA &amp; ANALYTICS ICICI BANK"/>
    <x v="0"/>
  </r>
  <r>
    <s v="JULLY SHUKLA"/>
    <n v="202401"/>
    <n v="202401"/>
    <s v="BLR"/>
    <n v="7024282261"/>
    <s v="jullyshukla19@gmail.com"/>
    <s v="MPIDS"/>
    <n v="260000"/>
    <x v="47"/>
    <n v="50000"/>
    <s v="DV DATA &amp; ANALYTICS ICICI BANK"/>
    <x v="0"/>
  </r>
  <r>
    <s v="Chandrashekhar A"/>
    <n v="202401"/>
    <n v="202401"/>
    <s v="BLR"/>
    <n v="8088797078"/>
    <s v=" chanduappu1433@gmail.com"/>
    <s v="MPAA"/>
    <n v="270000"/>
    <x v="48"/>
    <n v="80000"/>
    <s v="DV DATA &amp; ANALYTICS ICICI BANK"/>
    <x v="0"/>
  </r>
  <r>
    <s v="Anjali Patel"/>
    <n v="202402"/>
    <n v="202402"/>
    <s v="BLR"/>
    <n v="9752946524"/>
    <s v="anjaliipatel95@gmail.com"/>
    <s v="MPIDS"/>
    <n v="270000"/>
    <x v="48"/>
    <n v="86667"/>
    <s v="DV DATA &amp; ANALYTICS ICICI BANK"/>
    <x v="0"/>
  </r>
  <r>
    <s v="Patelgirigowda H L"/>
    <n v="202403"/>
    <n v="202403"/>
    <s v="BLR"/>
    <n v="9740654114"/>
    <s v="chandananagaraju1gamil.com"/>
    <s v="APIDS"/>
    <n v="290000"/>
    <x v="48"/>
    <n v="200000"/>
    <s v="DV DATA &amp; ANALYTICS ICICI BANK"/>
    <x v="0"/>
  </r>
  <r>
    <s v="Jyoti Prakash Sahoo"/>
    <n v="202403"/>
    <n v="202403"/>
    <s v="BLR"/>
    <n v="9040137519"/>
    <s v="sjyotiprakash07@gmail.com"/>
    <s v="APIDS"/>
    <n v="290000"/>
    <x v="48"/>
    <n v="5000"/>
    <s v="DV DATA &amp; ANALYTICS ICICI BANK"/>
    <x v="3"/>
  </r>
  <r>
    <s v="Nidhi Chand"/>
    <n v="202403"/>
    <n v="202403"/>
    <s v="BLR"/>
    <n v="9110664670"/>
    <s v="nidhichand31706@gmail.com"/>
    <s v="APDA"/>
    <n v="290000"/>
    <x v="48"/>
    <n v="5000"/>
    <s v="DV DATA &amp; ANALYTICS ICICI BANK"/>
    <x v="0"/>
  </r>
  <r>
    <s v="Aditya Jain"/>
    <n v="202403"/>
    <n v="202403"/>
    <s v="BLR"/>
    <n v="9644871269"/>
    <s v="jainaaditya018@gmail.com"/>
    <s v="APDA"/>
    <n v="265000"/>
    <x v="48"/>
    <n v="5000"/>
    <s v="DV DATA &amp; ANALYTICS ICICI BANK"/>
    <x v="0"/>
  </r>
  <r>
    <s v="Parikshith Krishnan "/>
    <n v="202403"/>
    <n v="202403"/>
    <s v="BLR"/>
    <n v="8593905069"/>
    <s v="parikshith.krishnan78@gmail.com"/>
    <s v="APIDS"/>
    <n v="290000"/>
    <x v="48"/>
    <n v="5000"/>
    <s v="DV DATA &amp; ANALYTICS ICICI BANK"/>
    <x v="3"/>
  </r>
  <r>
    <s v="Himansu Bhusan Rath"/>
    <n v="202403"/>
    <n v="202403"/>
    <s v="BLR"/>
    <n v="8327739908"/>
    <s v="pradhanhimansu12345@gmail.com"/>
    <s v="APIDS"/>
    <n v="290000"/>
    <x v="49"/>
    <n v="5000"/>
    <s v="DV DATA &amp; ANALYTICS ICICI BANK"/>
    <x v="0"/>
  </r>
  <r>
    <s v="DHARMESH DARSHAN PANDA"/>
    <n v="202403"/>
    <n v="202403"/>
    <s v="BLR"/>
    <n v="8327739908"/>
    <s v="ddpanda96@gmail.com"/>
    <s v="APIDS"/>
    <n v="265000"/>
    <x v="49"/>
    <n v="5000"/>
    <s v="DV DATA &amp; ANALYTICS ICICI BANK"/>
    <x v="0"/>
  </r>
  <r>
    <s v="Tanuja Ranjendra Somvanshi"/>
    <n v="202311"/>
    <n v="202311"/>
    <s v="BLR"/>
    <n v="8624067392"/>
    <s v="tanujasomvanshi3011@gmail.com"/>
    <s v="APIDS"/>
    <n v="280000"/>
    <x v="49"/>
    <n v="30000"/>
    <s v="DV DATA &amp; ANALYTICS ICICI BANK"/>
    <x v="0"/>
  </r>
  <r>
    <s v="Arpita Tandi "/>
    <n v="202402"/>
    <n v="202402"/>
    <s v="BLR"/>
    <n v="7008591898"/>
    <s v="arpitatandi7@gmail.com"/>
    <s v="APIDS"/>
    <n v="280000"/>
    <x v="49"/>
    <n v="88333"/>
    <s v="DV DATA &amp; ANALYTICS ICICI BANK"/>
    <x v="0"/>
  </r>
  <r>
    <s v="Goti Tirth Rajeshbhai "/>
    <n v="202403"/>
    <n v="202403"/>
    <s v="BLR"/>
    <n v="6353389692"/>
    <s v="tirthgoti228@gmail.com"/>
    <s v="APDA"/>
    <n v="280000"/>
    <x v="49"/>
    <n v="270000"/>
    <s v="DV DATA &amp; ANALYTICS ICICI BANK"/>
    <x v="0"/>
  </r>
  <r>
    <s v=" Joswin d silva"/>
    <n v="202403"/>
    <n v="202403"/>
    <s v="BLR"/>
    <n v="9731501304"/>
    <s v="joswindsilva10mario@gmail.com"/>
    <s v="APIDS"/>
    <n v="270000"/>
    <x v="50"/>
    <n v="68000"/>
    <s v="DV DATA &amp; ANALYTICS ICICI BANK"/>
    <x v="0"/>
  </r>
  <r>
    <s v="Dibyajyoti Biswal "/>
    <n v="202401"/>
    <n v="202401"/>
    <s v="BLR"/>
    <n v="7978960254"/>
    <s v="dibyajyoti98@gmail.com"/>
    <s v="APDA"/>
    <n v="240000"/>
    <x v="50"/>
    <n v="62500"/>
    <s v="DV DATA &amp; ANALYTICS ICICI BANK"/>
    <x v="0"/>
  </r>
  <r>
    <s v="SUGANYA SHANKAR"/>
    <n v="202403"/>
    <n v="202403"/>
    <s v="BLR"/>
    <n v="9003367908"/>
    <s v="rajbtece@gmail.com"/>
    <s v="APDA"/>
    <n v="255000"/>
    <x v="50"/>
    <n v="255000"/>
    <s v="DV DATA &amp; ANALYTICS ICICI BANK"/>
    <x v="0"/>
  </r>
  <r>
    <s v="Manonjaya Mahapatra"/>
    <n v="202401"/>
    <n v="202401"/>
    <s v="BLR"/>
    <s v="91822 10967"/>
    <s v="yomanonjaya@gmail.com"/>
    <s v="MPIDS"/>
    <n v="300000"/>
    <x v="50"/>
    <n v="20000"/>
    <s v="DV DATA &amp; ANALYTICS ICICI BANK"/>
    <x v="0"/>
  </r>
  <r>
    <s v=" Goti Tirth Rajeshbhai "/>
    <n v="202403"/>
    <n v="202403"/>
    <s v="BLR"/>
    <n v="6353389692"/>
    <s v="tirthgoti228@gmail.com"/>
    <s v="MPIDS"/>
    <n v="300000"/>
    <x v="51"/>
    <n v="270000"/>
    <s v="DV DATA &amp; ANALYTICS ICICI BANK"/>
    <x v="0"/>
  </r>
  <r>
    <s v="ARUN ANGSHU MOHANTY"/>
    <n v="202403"/>
    <n v="202403"/>
    <s v="BLR"/>
    <s v="+1 403-918-0211"/>
    <s v="arun.mohanty02@gmail.com"/>
    <s v="MPIDS"/>
    <n v="300000"/>
    <x v="51"/>
    <n v="5000"/>
    <s v="DV DATA &amp; ANALYTICS ICICI BANK"/>
    <x v="0"/>
  </r>
  <r>
    <s v="Nidhi Chand"/>
    <n v="202403"/>
    <n v="202403"/>
    <s v="BLR"/>
    <n v="9110664670"/>
    <s v="nidhichand31706@gmail.com"/>
    <s v="APDA"/>
    <n v="290000"/>
    <x v="51"/>
    <n v="91666"/>
    <s v="DV DATA &amp; ANALYTICS ICICI BANK"/>
    <x v="0"/>
  </r>
  <r>
    <s v="Smruti Ranjan Swain"/>
    <n v="202403"/>
    <n v="202403"/>
    <s v="BBSR"/>
    <n v="9040405006"/>
    <s v="smrutiranjanswain789@gmail.com"/>
    <s v="APIDS"/>
    <n v="280000"/>
    <x v="52"/>
    <n v="265000"/>
    <s v="DV DATA &amp; ANALYTICS ICICI BANK"/>
    <x v="0"/>
  </r>
  <r>
    <s v="Wasim Akram Alli"/>
    <n v="202402"/>
    <n v="202402"/>
    <s v="BBSR"/>
    <n v="8260620878"/>
    <s v="wasimakramalli021@gmail.com"/>
    <s v="APIDS"/>
    <n v="270000"/>
    <x v="52"/>
    <n v="150000"/>
    <s v="DV DATA &amp; ANALYTICS ICICI BANK"/>
    <x v="0"/>
  </r>
  <r>
    <s v="Rajesh Senapati "/>
    <n v="202303"/>
    <n v="202303"/>
    <s v="BBSR"/>
    <n v="7008031664"/>
    <s v="rajeshsenapati709@gmail.com"/>
    <s v="APDA"/>
    <n v="260000"/>
    <x v="53"/>
    <n v="20000"/>
    <s v="DV DATA &amp; ANALYTICS HDFC BANK"/>
    <x v="0"/>
  </r>
  <r>
    <s v="Dimple Sharma"/>
    <n v="202303"/>
    <n v="202303"/>
    <s v="BLR"/>
    <n v="6283148140"/>
    <s v="sdimple2303@gmail.com"/>
    <s v="APDA"/>
    <n v="260000"/>
    <x v="53"/>
    <n v="5000"/>
    <s v="DV DATA &amp; ANALYTICS ICICI BANK"/>
    <x v="0"/>
  </r>
  <r>
    <s v="Mitrabhanu Panda"/>
    <n v="202312"/>
    <n v="202312"/>
    <s v="BBSR"/>
    <n v="7788030391"/>
    <s v="mitrabhanupanda22@gmail.com"/>
    <s v="APDA"/>
    <n v="270000"/>
    <x v="53"/>
    <n v="25000"/>
    <s v="DV DATA &amp; ANALYTICS ICICI BANK"/>
    <x v="0"/>
  </r>
  <r>
    <s v="Vipin Tiwari"/>
    <n v="202312"/>
    <n v="202312"/>
    <s v="BLR"/>
    <n v="9754186373"/>
    <s v="tiwariv410@gmail.com"/>
    <s v="APDA"/>
    <n v="260000"/>
    <x v="53"/>
    <n v="30000"/>
    <s v="DV DATA &amp; ANALYTICS ICICI BANK"/>
    <x v="0"/>
  </r>
  <r>
    <s v="Jyoti Prakash Sahoo"/>
    <n v="202403"/>
    <n v="202403"/>
    <s v="BBSR"/>
    <n v="9040137519"/>
    <s v="sjyotiprakash07@gmail.com"/>
    <s v="APIDS"/>
    <n v="280000"/>
    <x v="54"/>
    <n v="91666"/>
    <s v="DV DATA &amp; ANALYTICS ICICI BANK"/>
    <x v="0"/>
  </r>
  <r>
    <s v="Bishnupriya Pani"/>
    <n v="202402"/>
    <n v="202402"/>
    <s v="BBSR"/>
    <n v="7854078563"/>
    <s v="bishnupriyapani328@gmail.com"/>
    <s v="APDA"/>
    <n v="240000"/>
    <x v="54"/>
    <n v="65000"/>
    <s v="DV DATA &amp; ANALYTICS ICICI BANK"/>
    <x v="0"/>
  </r>
  <r>
    <s v="Dharmendra Kumar Sahoo"/>
    <n v="202401"/>
    <n v="202401"/>
    <s v="BLR"/>
    <n v="9035210110"/>
    <s v="contact.query.dks@gmail.com"/>
    <s v="APIDS"/>
    <n v="290000"/>
    <x v="54"/>
    <n v="20000"/>
    <s v="DV DATA &amp; ANALYTICS ICICI BANK"/>
    <x v="0"/>
  </r>
  <r>
    <s v=" Satyajit Vasant Patole"/>
    <n v="202404"/>
    <n v="202404"/>
    <s v="BLR"/>
    <n v="8530583822"/>
    <s v="satyajitpatole04@gmail.com "/>
    <s v="APIDS"/>
    <n v="290000"/>
    <x v="54"/>
    <n v="10000"/>
    <s v="DV DATA &amp; ANALYTICS ICICI BANK"/>
    <x v="0"/>
  </r>
  <r>
    <s v="Ankit kumar"/>
    <n v="202402"/>
    <n v="202402"/>
    <s v="BLR"/>
    <n v="9304907066"/>
    <s v="meankit147@gmail.com"/>
    <s v="APIDS"/>
    <n v="270000"/>
    <x v="54"/>
    <n v="30000"/>
    <s v="DV DATA &amp; ANALYTICS ICICI BANK"/>
    <x v="0"/>
  </r>
  <r>
    <s v="Mrutyunjaya Deo"/>
    <n v="202304"/>
    <n v="202304"/>
    <s v="BLR"/>
    <s v="78948 46754"/>
    <s v="deo.mrutyunjaya1998@gmail.com"/>
    <s v="MPAA"/>
    <n v="265000"/>
    <x v="55"/>
    <n v="50000"/>
    <s v="DV DATA &amp; ANALYTICS ICICI BANK"/>
    <x v="0"/>
  </r>
  <r>
    <s v="Samprit Behera"/>
    <n v="202311"/>
    <n v="202311"/>
    <s v="BLR"/>
    <n v="8763655674"/>
    <s v="samprit20@gmail.com"/>
    <s v="APDA"/>
    <n v="240000"/>
    <x v="55"/>
    <n v="20000"/>
    <s v="DV DATA &amp; ANALYTICS ICICI BANK"/>
    <x v="0"/>
  </r>
  <r>
    <s v="Twinkle SINGH"/>
    <n v="202402"/>
    <n v="202402"/>
    <s v="BBSR"/>
    <n v="9304471321"/>
    <s v="twinklesingh0101@gmail.com"/>
    <s v="APIDS"/>
    <n v="270000"/>
    <x v="55"/>
    <n v="30000"/>
    <s v="DV DATA &amp; ANALYTICS ICICI BANK"/>
    <x v="0"/>
  </r>
  <r>
    <s v="Dharmesh Darshan Panda"/>
    <n v="202403"/>
    <n v="202403"/>
    <s v="BBSR"/>
    <n v="9040701954"/>
    <s v="ddpanda96@gmail.com"/>
    <s v="APDA"/>
    <n v="270000"/>
    <x v="55"/>
    <n v="50000"/>
    <s v="DV DATA &amp; ANALYTICS ICICI BANK"/>
    <x v="0"/>
  </r>
  <r>
    <s v="Gaurav Kumar"/>
    <n v="202401"/>
    <n v="202401"/>
    <s v="BLR"/>
    <n v="9871762094"/>
    <s v="auravkumar5555@gmail.com "/>
    <s v="MPAA"/>
    <n v="240000"/>
    <x v="55"/>
    <n v="50000"/>
    <s v="DV DATA &amp; ANALYTICS ICICI BANK"/>
    <x v="0"/>
  </r>
  <r>
    <s v="Prashant Kumar Soni"/>
    <n v="202311"/>
    <n v="202311"/>
    <s v="BLR"/>
    <n v="8924820464"/>
    <s v="97soniprashant@gmail.com"/>
    <s v="APIDS"/>
    <n v="270000"/>
    <x v="55"/>
    <n v="50000"/>
    <s v="DV DATA &amp; ANALYTICS ICICI BANK"/>
    <x v="0"/>
  </r>
  <r>
    <s v="Binit Nabanit Rout "/>
    <n v="202404"/>
    <n v="202404"/>
    <s v="BBSR"/>
    <n v="8917590380"/>
    <s v="binitrout@gmail.com"/>
    <s v="APIDS"/>
    <n v="290000"/>
    <x v="55"/>
    <n v="5000"/>
    <s v="DV DATA &amp; ANALYTICS ICICI BANK"/>
    <x v="0"/>
  </r>
  <r>
    <s v="Patelgirigowda H L"/>
    <n v="202403"/>
    <n v="202403"/>
    <s v="BLR"/>
    <n v="9740654114"/>
    <s v="chandananagaraju1gamil.com"/>
    <s v="APIDS"/>
    <n v="290000"/>
    <x v="56"/>
    <n v="60600"/>
    <s v="DV DATA &amp; ANALYTICS ICICI BANK"/>
    <x v="0"/>
  </r>
  <r>
    <s v="Chandana N "/>
    <n v="202403"/>
    <n v="202403"/>
    <s v="BLR"/>
    <n v="9071585125"/>
    <s v="chandananagaraju1gamil.com"/>
    <s v="APIDS"/>
    <n v="290000"/>
    <x v="56"/>
    <n v="43333"/>
    <s v="DV DATA &amp; ANALYTICS ICICI BANK"/>
    <x v="0"/>
  </r>
  <r>
    <s v="Gyanaranjan Swain"/>
    <n v="202312"/>
    <n v="202312"/>
    <s v="BBSR"/>
    <n v="9765740737"/>
    <s v="swaingyanaranjan2002@gmail.com"/>
    <s v="APIDS"/>
    <n v="280000"/>
    <x v="56"/>
    <n v="54000"/>
    <s v="DV DATA &amp; ANALYTICS ICICI BANK"/>
    <x v="0"/>
  </r>
  <r>
    <s v="Rajat Kumar Behera"/>
    <n v="202403"/>
    <n v="202403"/>
    <s v="BLR"/>
    <n v="7978916934"/>
    <s v="rajatkumarbehera34@gmail.com"/>
    <s v="APIDS"/>
    <n v="270000"/>
    <x v="56"/>
    <n v="63750"/>
    <s v="DV DATA &amp; ANALYTICS ICICI BANK"/>
    <x v="0"/>
  </r>
  <r>
    <s v=" Lokesh chandra Das"/>
    <n v="202402"/>
    <n v="202402"/>
    <s v="BBSR"/>
    <n v="9348585571"/>
    <s v="lokesh.das811@gmail.com"/>
    <s v="APIDS"/>
    <n v="250000"/>
    <x v="56"/>
    <n v="91666"/>
    <s v="DV DATA &amp; ANALYTICS ICICI BANK"/>
    <x v="0"/>
  </r>
  <r>
    <s v=" KUMAR SANJIB RAY"/>
    <n v="202404"/>
    <n v="202404"/>
    <s v="BBSR"/>
    <n v="9348691807"/>
    <s v="kumarsanjibr@gmail.com"/>
    <s v="APIDS"/>
    <n v="270000"/>
    <x v="56"/>
    <n v="5000"/>
    <s v="DV DATA &amp; ANALYTICS ICICI BANK"/>
    <x v="0"/>
  </r>
  <r>
    <s v="JULLY SHUKLA"/>
    <n v="202401"/>
    <n v="202401"/>
    <s v="BLR"/>
    <n v="7024282261"/>
    <s v="jullyshukla19@gmail.com"/>
    <s v="MPIDS"/>
    <n v="260000"/>
    <x v="57"/>
    <n v="50000"/>
    <s v="DV DATA &amp; ANALYTICS ICICI BANK"/>
    <x v="0"/>
  </r>
  <r>
    <s v="Aneesh Kumar"/>
    <n v="202401"/>
    <n v="202401"/>
    <s v="BLR"/>
    <n v="8374879289"/>
    <s v="Aneeshkumar2611@gmail.com"/>
    <s v="MPIDS"/>
    <n v="290000"/>
    <x v="57"/>
    <n v="30000"/>
    <s v="DV DATA &amp; ANALYTICS HDFC BANK"/>
    <x v="0"/>
  </r>
  <r>
    <s v="ARUN ANGSHU MOHANTY"/>
    <n v="202403"/>
    <n v="202403"/>
    <s v="BBSR"/>
    <s v="+1 403-918-0211"/>
    <s v="arun.mohanty02@gmail.com"/>
    <s v="MPIDS"/>
    <n v="300000"/>
    <x v="57"/>
    <n v="55000"/>
    <s v="DV DATA &amp; ANALYTICS ICICI BANK"/>
    <x v="0"/>
  </r>
  <r>
    <s v="Rajesh Senapati "/>
    <n v="202303"/>
    <n v="202303"/>
    <s v="BBSR"/>
    <m/>
    <s v="rajeshsenapati709@gmail.com"/>
    <s v="APDA"/>
    <n v="260000"/>
    <x v="57"/>
    <n v="30000"/>
    <s v="DV DATA &amp; ANALYTICS HDFC BANK"/>
    <x v="0"/>
  </r>
  <r>
    <s v="Ankit Anurag Sahoo"/>
    <n v="202304"/>
    <n v="202304"/>
    <s v="BBSR"/>
    <m/>
    <s v="ankitanurag0052@gmail.com"/>
    <s v="MPAA"/>
    <n v="270000"/>
    <x v="58"/>
    <n v="40000"/>
    <s v="DV DATA &amp; ANALYTICS ICICI BANK"/>
    <x v="0"/>
  </r>
  <r>
    <s v="Sambit Kumar Jena"/>
    <n v="202402"/>
    <n v="202402"/>
    <s v="BBSR"/>
    <n v="9777739291"/>
    <s v="sambit260220@gmail.com"/>
    <s v="MPIDS"/>
    <n v="280000"/>
    <x v="58"/>
    <n v="93334"/>
    <s v="DV DATA &amp; ANALYTICS ICICI BANK"/>
    <x v="0"/>
  </r>
  <r>
    <s v="Suraj Nikam"/>
    <n v="202303"/>
    <n v="202303"/>
    <s v="BLR"/>
    <n v="8411029500"/>
    <s v="nikamsuraj61@gmail.com"/>
    <s v="MPIDS"/>
    <n v="280000"/>
    <x v="58"/>
    <n v="275000"/>
    <s v="DV DATA &amp; ANALYTICS ICICI BANK"/>
    <x v="0"/>
  </r>
  <r>
    <s v="Ritwik Gantayat "/>
    <n v="202311"/>
    <n v="202311"/>
    <s v="BBSR"/>
    <n v="8660652662"/>
    <s v="ritwik.gantayat@gmail.com"/>
    <s v="MPAA"/>
    <n v="240000"/>
    <x v="59"/>
    <n v="160000"/>
    <s v="DV DATA &amp; ANALYTICS ICICI BANK"/>
    <x v="0"/>
  </r>
  <r>
    <s v="Issita Priyadarsini"/>
    <n v="202303"/>
    <n v="202303"/>
    <s v="BBSR"/>
    <n v="8260457167"/>
    <s v="issitapriyadarsiniworld2002@gmail.c"/>
    <s v="APIDS"/>
    <n v="280000"/>
    <x v="59"/>
    <n v="68750"/>
    <s v="DV DATA &amp; ANALYTICS ICICI BANK"/>
    <x v="0"/>
  </r>
  <r>
    <s v="SATYA RANJAN SWAIN"/>
    <n v="202401"/>
    <n v="202401"/>
    <s v="BBSR"/>
    <m/>
    <s v="rsatyaranjanswain@gamil.com"/>
    <s v="APIDS"/>
    <n v="280000"/>
    <x v="59"/>
    <n v="34000"/>
    <s v="DV DATA &amp; ANALYTICS ICICI BANK"/>
    <x v="0"/>
  </r>
  <r>
    <s v="Swagatika Panigrahi"/>
    <n v="202401"/>
    <n v="202401"/>
    <s v="BLR"/>
    <n v="8658699856"/>
    <s v="swagatika.panigrahi21@gmail.com"/>
    <s v="APIDS"/>
    <n v="280000"/>
    <x v="59"/>
    <n v="90000"/>
    <s v="DV DATA &amp; ANALYTICS ICICI BANK"/>
    <x v="0"/>
  </r>
  <r>
    <s v="Chandrashekhar A"/>
    <n v="202401"/>
    <n v="202401"/>
    <s v="BLR"/>
    <n v="8088797078"/>
    <s v=" chanduappu1433@gmail.com"/>
    <s v="MPAA"/>
    <n v="270000"/>
    <x v="59"/>
    <n v="75000"/>
    <s v="DV DATA &amp; ANALYTICS ICICI BANK"/>
    <x v="0"/>
  </r>
  <r>
    <s v="Nikita Mishal Chavda"/>
    <n v="202401"/>
    <n v="202401"/>
    <s v="BLR"/>
    <n v="9920936373"/>
    <s v="nikitarathod.kyn@gmail.com"/>
    <s v="MPAA"/>
    <n v="240000"/>
    <x v="59"/>
    <n v="65000"/>
    <s v="DV DATA &amp; ANALYTICS ICICI BANK"/>
    <x v="0"/>
  </r>
  <r>
    <s v="Siddhant Mohapatra"/>
    <n v="202404"/>
    <n v="202404"/>
    <s v="BBSR"/>
    <n v="9668562102"/>
    <s v="siddipu@gmail.com"/>
    <s v="APIDS"/>
    <n v="280000"/>
    <x v="59"/>
    <n v="5000"/>
    <s v="DV DATA &amp; ANALYTICS ICICI BANK"/>
    <x v="0"/>
  </r>
  <r>
    <s v=" Yash Raut"/>
    <n v="202404"/>
    <n v="202404"/>
    <s v="BLR"/>
    <n v="7718925432"/>
    <s v="rautyash295@gmail.com"/>
    <s v="APIDS"/>
    <n v="280000"/>
    <x v="59"/>
    <n v="5000"/>
    <s v="DV DATA &amp; ANALYTICS ICICI BANK"/>
    <x v="0"/>
  </r>
  <r>
    <s v="Anjali Sonawane"/>
    <n v="202404"/>
    <n v="202404"/>
    <s v="BLR"/>
    <n v="7887927005"/>
    <s v="anjalisonwane526@gmail.com"/>
    <s v="APIDS"/>
    <n v="280000"/>
    <x v="59"/>
    <n v="5000"/>
    <s v="DV DATA &amp; ANALYTICS HDFC BANK"/>
    <x v="0"/>
  </r>
  <r>
    <s v="Suhubham Kumar Dash"/>
    <n v="202404"/>
    <n v="202404"/>
    <s v="BBSR"/>
    <n v="7873073879"/>
    <s v="shubhamkumar.dash@gmail.com"/>
    <s v="APIDS"/>
    <n v="280000"/>
    <x v="59"/>
    <n v="5000"/>
    <s v="DV DATA &amp; ANALYTICS ICICI BANK"/>
    <x v="0"/>
  </r>
  <r>
    <s v="Bibhu Prasad Pani"/>
    <n v="202402"/>
    <n v="202402"/>
    <s v="BBSR"/>
    <n v="8971045365"/>
    <s v="bppani@gmail.com"/>
    <s v="APIDS"/>
    <n v="260000"/>
    <x v="60"/>
    <n v="100000"/>
    <s v="DV DATA &amp; ANALYTICS HDFC BANK"/>
    <x v="0"/>
  </r>
  <r>
    <s v="Rajashree Das"/>
    <n v="202402"/>
    <n v="202402"/>
    <s v="BBSR"/>
    <n v="7606900815"/>
    <s v="dasrajashree20@gmail.com"/>
    <s v="APIDS"/>
    <n v="260000"/>
    <x v="60"/>
    <n v="100000"/>
    <s v="DV DATA &amp; ANALYTICS HDFC BANK"/>
    <x v="0"/>
  </r>
  <r>
    <s v="Chinmay "/>
    <n v="202402"/>
    <n v="202402"/>
    <s v="BBSR"/>
    <n v="8260987517"/>
    <s v="chinmayajena199@gmail.com"/>
    <s v="MPAA"/>
    <n v="270000"/>
    <x v="60"/>
    <n v="60000"/>
    <s v="DV DATA &amp; ANALYTICS ICICI BANK"/>
    <x v="0"/>
  </r>
  <r>
    <s v="Aditya Jain"/>
    <n v="202403"/>
    <n v="202403"/>
    <s v="BBSR"/>
    <n v="9644871269"/>
    <s v="jainaaditya018@gmail.com"/>
    <s v="APDA"/>
    <n v="265000"/>
    <x v="60"/>
    <n v="63000"/>
    <s v="DV DATA &amp; ANALYTICS ICICI BANK"/>
    <x v="0"/>
  </r>
  <r>
    <s v="Sujit Subhrajit"/>
    <n v="202309"/>
    <n v="202309"/>
    <s v="BBSR"/>
    <n v="9348339878"/>
    <s v="sujitsubhrajit9@gmail.com"/>
    <s v="APIDS"/>
    <n v="280000"/>
    <x v="60"/>
    <n v="15000"/>
    <s v="DV DATA &amp; ANALYTICS ICICI BANK"/>
    <x v="0"/>
  </r>
  <r>
    <s v="sonali rana"/>
    <n v="202401"/>
    <n v="202401"/>
    <s v="BBSR"/>
    <n v="8018405904"/>
    <s v="sonalirana044@gmail.com"/>
    <s v="APDA"/>
    <n v="260000"/>
    <x v="61"/>
    <n v="45000"/>
    <s v="DV DATA &amp; ANALYTICS ICICI BANK"/>
    <x v="0"/>
  </r>
  <r>
    <s v="Navneet Kumar"/>
    <n v="202401"/>
    <n v="202401"/>
    <s v="BLR"/>
    <n v="7250482802"/>
    <s v="kumarnavneetra@gmail.com"/>
    <s v="APDA"/>
    <n v="270000"/>
    <x v="61"/>
    <n v="60000"/>
    <s v="DV DATA &amp; ANALYTICS ICICI BANK"/>
    <x v="0"/>
  </r>
  <r>
    <s v="Pritimalini Nayak"/>
    <n v="202404"/>
    <n v="202404"/>
    <s v="BBSR"/>
    <n v="7008624080"/>
    <s v="pritimalininayak2016@gmail.com"/>
    <s v="APDA"/>
    <n v="240000"/>
    <x v="61"/>
    <n v="5000"/>
    <s v="DV DATA &amp; ANALYTICS HDFC BANK"/>
    <x v="0"/>
  </r>
  <r>
    <s v="Ashwin Dhuriya"/>
    <n v="202404"/>
    <n v="202404"/>
    <s v="BBSR"/>
    <n v="7509678729"/>
    <m/>
    <s v="APIDS"/>
    <n v="280000"/>
    <x v="61"/>
    <n v="5000"/>
    <s v="DV DATA &amp; ANALYTICS HDFC BANK"/>
    <x v="0"/>
  </r>
  <r>
    <s v="Parikshith Krishnan "/>
    <n v="202403"/>
    <n v="202403"/>
    <s v="BLR"/>
    <n v="8593905069"/>
    <s v="parikshith.krishnan78@gmail.com"/>
    <s v="APIDS"/>
    <n v="290000"/>
    <x v="61"/>
    <n v="88333"/>
    <s v="DV DATA &amp; ANALYTICS ICICI BANK"/>
    <x v="0"/>
  </r>
  <r>
    <s v="Srikant Kumar Sahoo"/>
    <n v="202404"/>
    <n v="202404"/>
    <s v="BBSR"/>
    <n v="9853985734"/>
    <s v="srikantakdp@gmail.com"/>
    <s v="APIDS"/>
    <n v="290000"/>
    <x v="62"/>
    <n v="5000"/>
    <s v="DV DATA &amp; ANALYTICS HDFC BANK"/>
    <x v="0"/>
  </r>
  <r>
    <s v="bikash Kumar Behera"/>
    <n v="202402"/>
    <n v="202402"/>
    <s v="BBSR"/>
    <n v="8296556430"/>
    <s v="bikashkumarbhr@gmail.com"/>
    <s v="MPIDS"/>
    <n v="280000"/>
    <x v="62"/>
    <n v="65000"/>
    <s v="DV DATA &amp; ANALYTICS ICICI BANK"/>
    <x v="0"/>
  </r>
  <r>
    <s v="Rohitkumar Doma Girhepunje "/>
    <n v="202401"/>
    <n v="202401"/>
    <s v="BLR"/>
    <n v="6260648072"/>
    <s v="rohitg71998@gmail.com"/>
    <s v="MPAA"/>
    <n v="260000"/>
    <x v="62"/>
    <n v="40000"/>
    <s v="DV DATA &amp; ANALYTICS ICICI BANK"/>
    <x v="0"/>
  </r>
  <r>
    <s v="Sambit Sri chandan Sarang"/>
    <n v="202402"/>
    <n v="202402"/>
    <s v="BLR"/>
    <n v="7008525063"/>
    <s v="sambit173@gmail.com "/>
    <s v="MPIDS"/>
    <n v="270000"/>
    <x v="62"/>
    <n v="96666"/>
    <s v="DV DATA &amp; ANALYTICS ICICI BANK"/>
    <x v="0"/>
  </r>
  <r>
    <s v="ANSHUMAN BAL"/>
    <n v="202312"/>
    <n v="202312"/>
    <s v="BBSR"/>
    <n v="9090371591"/>
    <s v="anshumanbal.legal@gmail.com"/>
    <s v="MPIDS"/>
    <n v="300000"/>
    <x v="62"/>
    <n v="63750"/>
    <s v="DV DATA &amp; ANALYTICS HDFC BANK"/>
    <x v="0"/>
  </r>
  <r>
    <s v="Tanay Soni"/>
    <n v="202402"/>
    <n v="202402"/>
    <s v="BLR"/>
    <n v="12018794101"/>
    <s v=" tanaysoni1998@gmail.com"/>
    <s v="MPIDS"/>
    <n v="280000"/>
    <x v="63"/>
    <n v="91666"/>
    <s v="DV DATA &amp; ANALYTICS ICICI BANK"/>
    <x v="0"/>
  </r>
  <r>
    <s v="Ronit Das"/>
    <n v="202401"/>
    <n v="202401"/>
    <s v="BLR"/>
    <n v="8763199231"/>
    <s v="dasronit39@gmail.com"/>
    <s v="MPAA"/>
    <n v="265000"/>
    <x v="63"/>
    <n v="90000"/>
    <s v="DV DATA &amp; ANALYTICS ICICI BANK"/>
    <x v="0"/>
  </r>
  <r>
    <s v="Bidyabhusan Pattanaik "/>
    <n v="202311"/>
    <n v="202311"/>
    <s v="BBSR"/>
    <n v="9090000869"/>
    <s v="anitakumaripattanayak@gmail.com"/>
    <s v="MPIDS"/>
    <n v="270000"/>
    <x v="63"/>
    <n v="30000"/>
    <s v="DV DATA &amp; ANALYTICS ICICI BANK"/>
    <x v="0"/>
  </r>
  <r>
    <s v="Ram Raghav PANDA"/>
    <n v="202312"/>
    <n v="202312"/>
    <s v="BLR"/>
    <s v="96118 66618"/>
    <s v="Ramaraghab.Panda@gmail.com"/>
    <s v="MPIDS"/>
    <n v="280000"/>
    <x v="63"/>
    <n v="26133"/>
    <s v="DV DATA &amp; ANALYTICS HDFC BANK"/>
    <x v="0"/>
  </r>
  <r>
    <s v="Ahuti Panda"/>
    <n v="202402"/>
    <n v="202402"/>
    <s v="BBSR"/>
    <n v="9620170234"/>
    <s v="ahutipanda7@gmail.com"/>
    <s v="APIDS"/>
    <n v="270000"/>
    <x v="63"/>
    <n v="66250"/>
    <s v="DV DATA &amp; ANALYTICS ICICI BANK"/>
    <x v="0"/>
  </r>
  <r>
    <s v="Smrutirekha Sahoo"/>
    <n v="202404"/>
    <n v="202404"/>
    <s v="BBSR"/>
    <n v="6370873441"/>
    <s v="smrutirekha1444@gmail.com"/>
    <s v="APIDS"/>
    <n v="270000"/>
    <x v="63"/>
    <n v="5000"/>
    <s v="DV DATA &amp; ANALYTICS HDFC BANK"/>
    <x v="0"/>
  </r>
  <r>
    <s v="SANGRAM BHUYAN "/>
    <n v="202401"/>
    <n v="202401"/>
    <s v="BBSR"/>
    <n v="9938506001"/>
    <s v="bhuyansangram22@gmail.com"/>
    <s v="MPIDS"/>
    <n v="280000"/>
    <x v="64"/>
    <n v="100000"/>
    <s v="DV DATA &amp; ANALYTICS ICICI BANK"/>
    <x v="0"/>
  </r>
  <r>
    <s v="Sandhya Rani Mohanty"/>
    <n v="202304"/>
    <n v="202304"/>
    <s v="BBSR"/>
    <n v="6372766170"/>
    <s v="sandhyamohanty.sm111@gmail.com"/>
    <s v="MPAA"/>
    <n v="260000"/>
    <x v="64"/>
    <n v="50000"/>
    <s v="DV DATA &amp; ANALYTICS ICICI BANK"/>
    <x v="0"/>
  </r>
  <r>
    <s v="Rishi Mohan Sinha"/>
    <n v="202311"/>
    <n v="202311"/>
    <s v="BBSR"/>
    <n v="9148664989"/>
    <s v="gaganrajahulli123@gmail.com"/>
    <s v="MPIDS"/>
    <n v="300000"/>
    <x v="64"/>
    <n v="53000"/>
    <s v="DV DATA &amp; ANALYTICS ICICI BANK"/>
    <x v="0"/>
  </r>
  <r>
    <s v="Rupsa Chakraboty"/>
    <n v="202312"/>
    <n v="202312"/>
    <s v="BBSR"/>
    <n v="9432165470"/>
    <s v="riddhi2015kolkata@gmail.com"/>
    <s v="MPAA"/>
    <n v="240000"/>
    <x v="65"/>
    <n v="65000"/>
    <s v="DV DATA &amp; ANALYTICS ICICI BANK"/>
    <x v="0"/>
  </r>
  <r>
    <s v="Sushree Sonali Harichandan"/>
    <n v="202303"/>
    <n v="202303"/>
    <s v="BBSR"/>
    <n v="8637255813"/>
    <s v="sushsreesonali418@gmail.com"/>
    <s v="APIDS"/>
    <n v="280000"/>
    <x v="65"/>
    <n v="40000"/>
    <s v="DV DATA &amp; ANALYTICS ICICI BANK"/>
    <x v="0"/>
  </r>
  <r>
    <s v="Sekhar Patnaik"/>
    <n v="202311"/>
    <n v="202311"/>
    <s v="BBSR"/>
    <n v="9820054322"/>
    <s v="sekharpatnaik@hotmail.com"/>
    <s v="APIDS"/>
    <n v="250000"/>
    <x v="65"/>
    <n v="25000"/>
    <s v="DV DATA &amp; ANALYTICS ICICI BANK"/>
    <x v="0"/>
  </r>
  <r>
    <s v="Siyaa Agarwal"/>
    <n v="202402"/>
    <n v="202402"/>
    <s v="BLR"/>
    <n v="7002125396"/>
    <s v="Siyaa2003@gmail.com"/>
    <s v="APIDS"/>
    <n v="270000"/>
    <x v="65"/>
    <n v="12000"/>
    <s v="DV DATA &amp; ANALYTICS ICICI BANK"/>
    <x v="0"/>
  </r>
  <r>
    <s v="Sanjaya Kumar Panda"/>
    <n v="202401"/>
    <n v="202401"/>
    <s v="BBSR"/>
    <n v="7377879972"/>
    <s v="er.sanjaya93@gmail.com"/>
    <s v="APIDS"/>
    <n v="250000"/>
    <x v="65"/>
    <n v="50000"/>
    <s v="DV DATA &amp; ANALYTICS ICICI BANK"/>
    <x v="0"/>
  </r>
  <r>
    <s v="Ankit Kumar Shukla"/>
    <n v="202404"/>
    <n v="202404"/>
    <s v="BLR"/>
    <n v="8962939070"/>
    <s v="ankitshuklapali@gmail.com"/>
    <s v="APIDS"/>
    <n v="250000"/>
    <x v="65"/>
    <n v="5000"/>
    <s v="DV DATA &amp; ANALYTICS HDFC BANK"/>
    <x v="0"/>
  </r>
  <r>
    <s v="Ankita Das"/>
    <n v="202401"/>
    <n v="202401"/>
    <s v="BLR"/>
    <n v="9938994545"/>
    <s v="lityankita@gmail.com"/>
    <s v="APIDS"/>
    <n v="265000"/>
    <x v="65"/>
    <n v="75000"/>
    <s v="DV DATA &amp; ANALYTICS HDFC BANK"/>
    <x v="0"/>
  </r>
  <r>
    <s v="Akash Jain"/>
    <n v="202311"/>
    <n v="202311"/>
    <s v="BLR"/>
    <n v="9206916151"/>
    <s v="akashjain637@gmail.com"/>
    <s v="APIDS"/>
    <n v="260000"/>
    <x v="65"/>
    <n v="62500"/>
    <s v="DV DATA &amp; ANALYTICS ICICI BANK"/>
    <x v="0"/>
  </r>
  <r>
    <s v="Deepak Kumar Nanda"/>
    <n v="202303"/>
    <n v="202303"/>
    <s v="BBSR"/>
    <n v="8763421650"/>
    <s v="deepakkumarnanda99@gmail.com"/>
    <s v="APIDS"/>
    <n v="250000"/>
    <x v="66"/>
    <n v="90000"/>
    <s v="DV DATA &amp; ANALYTICS ICICI BANK"/>
    <x v="0"/>
  </r>
  <r>
    <s v=" Yash Raut"/>
    <n v="202404"/>
    <n v="202404"/>
    <s v="BLR"/>
    <n v="7718925432"/>
    <s v="rautyash295@gmail.com"/>
    <s v="APIDS"/>
    <n v="280000"/>
    <x v="66"/>
    <n v="25000"/>
    <s v="DV DATA &amp; ANALYTICS ICICI BANK"/>
    <x v="0"/>
  </r>
  <r>
    <s v="Anjali Sonawane"/>
    <n v="202404"/>
    <n v="202404"/>
    <s v="BLR"/>
    <n v="7887927005"/>
    <s v="anjalisonwane526@gmail.com"/>
    <s v="APIDS"/>
    <n v="280000"/>
    <x v="66"/>
    <n v="25000"/>
    <s v="DV DATA &amp; ANALYTICS ICICI BANK"/>
    <x v="0"/>
  </r>
  <r>
    <s v="Seshu Rama Krishna Kanth Annam"/>
    <n v="202303"/>
    <n v="202303"/>
    <s v="BLR"/>
    <n v="9502720256"/>
    <s v="krishnrama1992@gmail.com"/>
    <s v="APDA"/>
    <n v="250000"/>
    <x v="66"/>
    <n v="65000"/>
    <s v="DV DATA &amp; ANALYTICS ICICI BANK"/>
    <x v="0"/>
  </r>
  <r>
    <s v="Mr. V. Sai Manoj"/>
    <n v="202304"/>
    <n v="202304"/>
    <s v="BLR"/>
    <s v="95733 71818"/>
    <s v="mjv8887@gmail.com"/>
    <s v="APIDS"/>
    <n v="260000"/>
    <x v="66"/>
    <n v="30000"/>
    <s v="DV DATA &amp; ANALYTICS ICICI BANK"/>
    <x v="0"/>
  </r>
  <r>
    <s v="Divyanshu  dwivedi "/>
    <n v="202304"/>
    <n v="202304"/>
    <s v="BLR"/>
    <s v="77620 41685"/>
    <s v="dibyadri@gmail.com"/>
    <s v="APIDS"/>
    <n v="260000"/>
    <x v="66"/>
    <n v="5000"/>
    <s v="DV DATA &amp; ANALYTICS ICICI BANK"/>
    <x v="0"/>
  </r>
  <r>
    <s v="Anwesh Kaushika"/>
    <n v="202403"/>
    <n v="202403"/>
    <s v="BBSR"/>
    <n v="8917316071"/>
    <s v="anweshkaushika19@gmail.com"/>
    <s v="APIDS"/>
    <n v="290000"/>
    <x v="67"/>
    <n v="96666"/>
    <s v="DV DATA &amp; ANALYTICS ICICI BANK"/>
    <x v="0"/>
  </r>
  <r>
    <s v="Karthik Mahendra"/>
    <n v="202404"/>
    <n v="202404"/>
    <s v="BLR"/>
    <m/>
    <s v="kabasupr1987@gmail.com"/>
    <s v="APIDS"/>
    <n v="290000"/>
    <x v="67"/>
    <n v="5000"/>
    <s v="DV DATA &amp; ANALYTICS ICICI BANK"/>
    <x v="0"/>
  </r>
  <r>
    <s v="Dimple Sharma"/>
    <n v="202404"/>
    <n v="202404"/>
    <s v="BLR"/>
    <n v="6283148140"/>
    <s v="sdimple2303@gmail.com"/>
    <s v="APIDS"/>
    <n v="280000"/>
    <x v="67"/>
    <n v="50000"/>
    <s v="DV DATA &amp; ANALYTICS ICICI BANK"/>
    <x v="0"/>
  </r>
  <r>
    <s v="Ansh Sachdeva"/>
    <n v="202402"/>
    <n v="202402"/>
    <s v="BLR"/>
    <m/>
    <s v="sachdeva.ansh12@gmail.com"/>
    <s v="APIDS"/>
    <n v="280000"/>
    <x v="68"/>
    <n v="50000"/>
    <s v="DV DATA &amp; ANALYTICS ICICI BANK"/>
    <x v="0"/>
  </r>
  <r>
    <s v="Rohit Paryani"/>
    <n v="202312"/>
    <n v="202312"/>
    <s v="BLR"/>
    <n v="9000337902"/>
    <s v="rohitparyani9@gmail.com"/>
    <s v="APIDS"/>
    <n v="290000"/>
    <x v="68"/>
    <n v="77000"/>
    <s v="DV DATA &amp; ANALYTICS ICICI BANK"/>
    <x v="0"/>
  </r>
  <r>
    <s v="Binit Nabanit Rout"/>
    <n v="202404"/>
    <n v="202404"/>
    <s v="BBSR"/>
    <n v="8917590380"/>
    <s v=" binitrout@gmail.com"/>
    <s v="APDA"/>
    <n v="260000"/>
    <x v="68"/>
    <n v="81666"/>
    <s v="DV DATA &amp; ANALYTICS ICICI BANK"/>
    <x v="0"/>
  </r>
  <r>
    <s v="Srikant Kumar Sahoo"/>
    <n v="202404"/>
    <n v="202404"/>
    <s v="BBSR"/>
    <n v="9853985734"/>
    <s v="srikantakdp@gmail.com"/>
    <s v="APIDS"/>
    <n v="290000"/>
    <x v="69"/>
    <n v="71250"/>
    <s v="DV DATA &amp; ANALYTICS HDFC BANK"/>
    <x v="0"/>
  </r>
  <r>
    <s v="Smrutirekha Sahoo"/>
    <n v="202404"/>
    <n v="202404"/>
    <s v="BBSR"/>
    <n v="6370873441"/>
    <s v="smrutirekha1444@gmail.com"/>
    <s v="APIDS"/>
    <n v="270000"/>
    <x v="69"/>
    <n v="88333"/>
    <s v="DV DATA &amp; ANALYTICS HDFC BANK"/>
    <x v="0"/>
  </r>
  <r>
    <s v="Amlan Kumar Rout"/>
    <n v="202312"/>
    <n v="202312"/>
    <s v="BBSR"/>
    <m/>
    <s v="amlanfr221@gmail.com"/>
    <s v="APIDS"/>
    <n v="290000"/>
    <x v="69"/>
    <n v="50000"/>
    <s v="DV DATA &amp; ANALYTICS ICICI BANK"/>
    <x v="0"/>
  </r>
  <r>
    <s v="Tanu Punia"/>
    <n v="202402"/>
    <n v="202402"/>
    <s v="BLR"/>
    <n v="9027288046"/>
    <s v="puniatanu001@gmail.com"/>
    <s v="APIDS"/>
    <n v="280000"/>
    <x v="69"/>
    <n v="40000"/>
    <s v="DV DATA &amp; ANALYTICS ICICI BANK"/>
    <x v="0"/>
  </r>
  <r>
    <s v=" Aparna Choudhury "/>
    <n v="202404"/>
    <n v="202404"/>
    <s v="BBSR"/>
    <n v="9556889879"/>
    <s v="aparnachoudhury11@gmail.com"/>
    <s v="APIDS"/>
    <n v="260000"/>
    <x v="69"/>
    <n v="5000"/>
    <s v="DV DATA &amp; ANALYTICS ICICI BANK"/>
    <x v="0"/>
  </r>
  <r>
    <s v="Saswat panda"/>
    <n v="202404"/>
    <n v="202404"/>
    <s v="BBSR"/>
    <n v="8093957601"/>
    <s v="saswat.panda2009@gmail.com"/>
    <s v="APIDS"/>
    <n v="290000"/>
    <x v="69"/>
    <n v="5000"/>
    <s v="DV DATA &amp; ANALYTICS ICICI BANK"/>
    <x v="0"/>
  </r>
  <r>
    <s v=" Karthik Mahendra"/>
    <n v="202404"/>
    <n v="202404"/>
    <s v="BLR"/>
    <s v="94490 85687"/>
    <s v="kabasupr1987@gmail.com"/>
    <s v="APIDS"/>
    <n v="290000"/>
    <x v="69"/>
    <n v="5000"/>
    <s v="DV DATA &amp; ANALYTICS ICICI BANK"/>
    <x v="0"/>
  </r>
  <r>
    <s v="Pritimalini Nayak"/>
    <n v="202404"/>
    <n v="202404"/>
    <s v="BBSR"/>
    <n v="7008624080"/>
    <s v="pritimalininayak2016@gmail.com"/>
    <s v="APDA"/>
    <n v="240000"/>
    <x v="70"/>
    <n v="90000"/>
    <s v="DV DATA &amp; ANALYTICS ICICI BANK"/>
    <x v="0"/>
  </r>
  <r>
    <s v="Kishori Shridhar Joshi"/>
    <n v="202404"/>
    <n v="202404"/>
    <s v="BLR"/>
    <n v="7775917708"/>
    <s v="Joshi10398@gmail.com"/>
    <s v="APIDS"/>
    <n v="270000"/>
    <x v="70"/>
    <n v="100000"/>
    <s v="DV DATA &amp; ANALYTICS ICICI BANK"/>
    <x v="0"/>
  </r>
  <r>
    <s v="MAHESH P S"/>
    <n v="202312"/>
    <n v="202312"/>
    <s v="BLR"/>
    <n v="8105642253"/>
    <s v="mahesh96mahe@gmail.com"/>
    <s v="APIDS"/>
    <n v="300000"/>
    <x v="70"/>
    <n v="25000"/>
    <s v="DV DATA &amp; ANALYTICS ICICI BANK"/>
    <x v="0"/>
  </r>
  <r>
    <s v="Akash B S"/>
    <n v="202311"/>
    <n v="202311"/>
    <s v="BLR"/>
    <n v="7892242494"/>
    <s v="Akashakolympic@gmail.com"/>
    <s v="APIDS"/>
    <n v="300000"/>
    <x v="70"/>
    <n v="25000"/>
    <s v="DV DATA &amp; ANALYTICS ICICI BANK"/>
    <x v="0"/>
  </r>
  <r>
    <s v="Sathwik A M "/>
    <n v="202401"/>
    <n v="202401"/>
    <s v="BLR"/>
    <n v="7975741925"/>
    <s v="sathwikam26@gmail.com"/>
    <s v="APIDS"/>
    <n v="280000"/>
    <x v="71"/>
    <n v="93334"/>
    <s v="DV DATA &amp; ANALYTICS ICICI BANK"/>
    <x v="0"/>
  </r>
  <r>
    <s v="Divyanshu dwivedi "/>
    <n v="202404"/>
    <n v="202404"/>
    <s v="BLR"/>
    <n v="7762041685"/>
    <s v="dibyadri@gmail.com"/>
    <s v="APDA"/>
    <n v="260000"/>
    <x v="71"/>
    <n v="45000"/>
    <s v="DV DATA &amp; ANALYTICS ICICI BANK"/>
    <x v="0"/>
  </r>
  <r>
    <s v="Rajesh Senapati "/>
    <n v="202303"/>
    <n v="202303"/>
    <s v="BBSR"/>
    <m/>
    <s v="rajeshsenapati709@gmail.com"/>
    <s v="APDA"/>
    <n v="260000"/>
    <x v="71"/>
    <n v="16000"/>
    <s v="DV DATA &amp; ANALYTICS ICICI BANK"/>
    <x v="0"/>
  </r>
  <r>
    <s v="Naveen Reddy"/>
    <n v="202310"/>
    <n v="202310"/>
    <s v="BLR"/>
    <n v="740732501"/>
    <s v="naveenreddy9507@gmail.com"/>
    <s v="APIDS"/>
    <n v="270000"/>
    <x v="71"/>
    <n v="51250"/>
    <s v="DV DATA &amp; ANALYTICS ICICI BANK"/>
    <x v="0"/>
  </r>
  <r>
    <s v="Avadhut Arun More"/>
    <n v="202404"/>
    <n v="202404"/>
    <s v="BLR"/>
    <n v="9359723025"/>
    <s v="moreavadhut848@gmail.com"/>
    <s v="APIDS"/>
    <n v="270000"/>
    <x v="71"/>
    <n v="5000"/>
    <s v="DV DATA &amp; ANALYTICS ICICI BANK"/>
    <x v="0"/>
  </r>
  <r>
    <s v="Suyash Tabakade"/>
    <n v="202404"/>
    <n v="202404"/>
    <s v="BBSR"/>
    <n v="7694978999"/>
    <s v="suyash.tab619@gmail.com"/>
    <s v="APIDS"/>
    <n v="270000"/>
    <x v="71"/>
    <n v="5000"/>
    <s v="DV DATA &amp; ANALYTICS HDFC BANK"/>
    <x v="0"/>
  </r>
  <r>
    <s v="Suryaprakash K"/>
    <n v="202404"/>
    <n v="202404"/>
    <s v="BLR"/>
    <n v="9159641624"/>
    <s v="surya.prakash.k@outlook.com"/>
    <s v="APIDS"/>
    <n v="270000"/>
    <x v="72"/>
    <n v="5000"/>
    <s v="DV DATA &amp; ANALYTICS HDFC BANK"/>
    <x v="0"/>
  </r>
  <r>
    <s v="Avadhut Arun More"/>
    <n v="202404"/>
    <n v="202404"/>
    <s v="BLR"/>
    <n v="9359723025"/>
    <s v="moreavadhut848@gmail.com"/>
    <s v="APIDS"/>
    <n v="270000"/>
    <x v="72"/>
    <n v="5000"/>
    <s v="DV DATA &amp; ANALYTICS ICICI BANK"/>
    <x v="0"/>
  </r>
  <r>
    <s v="Saurav Kumar"/>
    <n v="202312"/>
    <n v="202312"/>
    <s v="BBSR"/>
    <n v="7749932703"/>
    <s v="sauravkumar.1196@gmail.com"/>
    <s v="APIDS"/>
    <n v="270000"/>
    <x v="72"/>
    <n v="50000"/>
    <s v="DV DATA &amp; ANALYTICS ICICI BANK"/>
    <x v="0"/>
  </r>
  <r>
    <s v=" Mahendra Tandel  "/>
    <n v="202404"/>
    <n v="202404"/>
    <s v="BLR"/>
    <n v="9821188804"/>
    <s v="mahendratandel1103@gmail.com"/>
    <s v="APIDS"/>
    <n v="270000"/>
    <x v="72"/>
    <n v="15000"/>
    <s v="DV DATA &amp; ANALYTICS ICICI BANK"/>
    <x v="0"/>
  </r>
  <r>
    <s v="Dharshan M"/>
    <n v="202401"/>
    <n v="202401"/>
    <s v="BLR"/>
    <n v="9986234117"/>
    <s v="dharshangowda28@hotmail.com"/>
    <s v="APIDS"/>
    <n v="280000"/>
    <x v="73"/>
    <n v="88000"/>
    <s v="DV DATA &amp; ANALYTICS ICICI BANK"/>
    <x v="0"/>
  </r>
  <r>
    <s v=" Yash Bhardwaj "/>
    <n v="202404"/>
    <n v="202404"/>
    <s v="BLR"/>
    <n v="8851021191"/>
    <s v="yashasvikbhardwaj@gmail.com"/>
    <s v="APIDS"/>
    <n v="280000"/>
    <x v="73"/>
    <n v="5000"/>
    <s v="DV DATA &amp; ANALYTICS ICICI BANK"/>
    <x v="0"/>
  </r>
  <r>
    <s v=" Suryaprakash K"/>
    <n v="202404"/>
    <n v="202404"/>
    <s v="BLR"/>
    <n v="9159641624"/>
    <s v="surya.prakash.k@outlook.com"/>
    <s v="APIDS"/>
    <n v="280000"/>
    <x v="73"/>
    <n v="265000"/>
    <s v="DV DATA &amp; ANALYTICS ICICI BANK"/>
    <x v="0"/>
  </r>
  <r>
    <s v=" Satyajit Vasant Patole"/>
    <n v="202404"/>
    <n v="202404"/>
    <s v="BLR"/>
    <n v="8530583822"/>
    <m/>
    <s v="APIDS"/>
    <n v="290000"/>
    <x v="74"/>
    <n v="109800"/>
    <s v="DV DATA &amp; ANALYTICS ICICI BANK"/>
    <x v="0"/>
  </r>
  <r>
    <s v="Wasim Akram Alli"/>
    <n v="202402"/>
    <n v="202402"/>
    <s v="BBSR"/>
    <n v="8260620878"/>
    <s v="wasimakramalli021@gmail.com"/>
    <s v="APIDS"/>
    <n v="270000"/>
    <x v="74"/>
    <n v="50000"/>
    <s v="DV DATA &amp; ANALYTICS ICICI BANK"/>
    <x v="0"/>
  </r>
  <r>
    <s v="Divyank Purohit"/>
    <n v="202404"/>
    <n v="202404"/>
    <s v="BLR"/>
    <n v="8319455838"/>
    <s v="purohitdivyank8@gmail.com"/>
    <s v="APIDS"/>
    <n v="280000"/>
    <x v="74"/>
    <n v="5000"/>
    <s v="DV DATA &amp; ANALYTICS ICICI BANK"/>
    <x v="0"/>
  </r>
  <r>
    <s v=" Kanhu patel"/>
    <n v="202404"/>
    <n v="202404"/>
    <s v="BBSR"/>
    <n v="7878655219"/>
    <s v="kanhupatel4@gmail.com"/>
    <s v="APIDS"/>
    <n v="280000"/>
    <x v="74"/>
    <n v="5000"/>
    <s v="DV DATA &amp; ANALYTICS ICICI BANK"/>
    <x v="0"/>
  </r>
  <r>
    <s v="Rithanya "/>
    <n v="202404"/>
    <n v="202404"/>
    <s v="BLR"/>
    <n v="6369649815"/>
    <s v="rithanyaroyal@gmail.com"/>
    <s v="APIDS"/>
    <n v="280000"/>
    <x v="74"/>
    <n v="5000"/>
    <s v="DV DATA &amp; ANALYTICS ICICI BANK"/>
    <x v="0"/>
  </r>
  <r>
    <s v="Somya Gurjar "/>
    <n v="202404"/>
    <n v="202404"/>
    <s v="BLR"/>
    <n v="9993278891"/>
    <s v="somyagurjar0198@gmail.com"/>
    <s v="APIDS"/>
    <n v="280000"/>
    <x v="74"/>
    <n v="5000"/>
    <s v="DV DATA &amp; ANALYTICS HDFC BANK"/>
    <x v="0"/>
  </r>
  <r>
    <s v=" Amrit Ray"/>
    <n v="202404"/>
    <n v="202404"/>
    <s v="BBSR"/>
    <n v="8328865647"/>
    <s v="amritray1919@gmail.com"/>
    <s v="APDA"/>
    <n v="260000"/>
    <x v="74"/>
    <n v="5000"/>
    <s v="DV DATA &amp; ANALYTICS HDFC BANK"/>
    <x v="3"/>
  </r>
  <r>
    <s v=" Harshal Snehaldeep Samant"/>
    <n v="202404"/>
    <n v="202404"/>
    <s v="BLR"/>
    <n v="9322058332"/>
    <s v="harshalsamant2402@gmail.com  "/>
    <s v="APDA"/>
    <n v="260000"/>
    <x v="74"/>
    <n v="5000"/>
    <s v="DV DATA &amp; ANALYTICS ICICI BANK"/>
    <x v="4"/>
  </r>
  <r>
    <s v="Ankit kumar"/>
    <n v="202402"/>
    <n v="202402"/>
    <s v="BBSR"/>
    <n v="9304907066"/>
    <s v="meankit147@gmail.com"/>
    <s v="APIDS"/>
    <n v="270000"/>
    <x v="74"/>
    <n v="50000"/>
    <s v="DV DATA &amp; ANALYTICS ICICI BANK"/>
    <x v="0"/>
  </r>
  <r>
    <s v="subham"/>
    <n v="202404"/>
    <n v="202404"/>
    <s v="BBSR"/>
    <m/>
    <m/>
    <s v="APIDS"/>
    <n v="270000"/>
    <x v="75"/>
    <n v="91667"/>
    <s v="DV DATA &amp; ANALYTICS ICICI BANK"/>
    <x v="0"/>
  </r>
  <r>
    <s v="Agnija arnav mohanty "/>
    <n v="202312"/>
    <n v="202312"/>
    <s v="BBSR"/>
    <n v="9937298598"/>
    <s v="bipulmohanty40@gmail.com"/>
    <s v="APIDS"/>
    <n v="250000"/>
    <x v="75"/>
    <n v="90000"/>
    <s v="DV DATA &amp; ANALYTICS ICICI BANK"/>
    <x v="0"/>
  </r>
  <r>
    <s v="Twinkle SINGH"/>
    <n v="202402"/>
    <n v="202402"/>
    <s v="BBSR"/>
    <n v="9304471321"/>
    <s v="twinklesingh0101@gmail.com"/>
    <s v="APIDS"/>
    <n v="270000"/>
    <x v="75"/>
    <n v="50000"/>
    <s v="DV DATA &amp; ANALYTICS ICICI BANK"/>
    <x v="0"/>
  </r>
  <r>
    <s v="Sourav Kumar Nayak"/>
    <n v="202401"/>
    <n v="202401"/>
    <s v="BLR"/>
    <n v="6370388095"/>
    <s v="souravnayak507@gmail.com"/>
    <s v="APIDS"/>
    <n v="270000"/>
    <x v="75"/>
    <n v="80000"/>
    <s v="DV DATA &amp; ANALYTICS ICICI BANK"/>
    <x v="0"/>
  </r>
  <r>
    <s v="Vignesh E"/>
    <n v="202404"/>
    <n v="202404"/>
    <s v="BLR"/>
    <n v="8012765464"/>
    <s v="vigneser@yahoo.com"/>
    <s v="APIDS"/>
    <n v="270000"/>
    <x v="75"/>
    <n v="5000"/>
    <s v="DV DATA &amp; ANALYTICS ICICI BANK"/>
    <x v="5"/>
  </r>
  <r>
    <s v="Sayantan Karmakar"/>
    <n v="202404"/>
    <n v="202404"/>
    <s v="BLR"/>
    <n v="9852490894"/>
    <s v="sayantankarmakrbits@gmail.com"/>
    <s v="APIDS"/>
    <n v="270000"/>
    <x v="75"/>
    <n v="5000"/>
    <s v="DV DATA &amp; ANALYTICS ICICI BANK"/>
    <x v="6"/>
  </r>
  <r>
    <s v="Smrutirekha Rana"/>
    <n v="202404"/>
    <n v="202404"/>
    <s v="BBSR"/>
    <n v="9178995836"/>
    <s v="senapatijayanti81@gmail.com"/>
    <s v="APDA"/>
    <n v="260000"/>
    <x v="75"/>
    <n v="5000"/>
    <s v="DV DATA &amp; ANALYTICS ICICI BANK"/>
    <x v="7"/>
  </r>
  <r>
    <s v="ARUN ANGSHU MOHANTY"/>
    <n v="202403"/>
    <n v="202403"/>
    <s v="BBSR"/>
    <s v="+1 403-918-0211"/>
    <s v="arun.mohanty02@gmail.com"/>
    <s v="APIDS"/>
    <n v="300000"/>
    <x v="76"/>
    <n v="55000"/>
    <s v="DV DATA &amp; ANALYTICS HDFC BANK"/>
    <x v="0"/>
  </r>
  <r>
    <s v="Rajesh Senapati "/>
    <n v="202303"/>
    <n v="202303"/>
    <s v="BBSR"/>
    <m/>
    <s v="rajeshsenapati709@gmail.com"/>
    <s v="APDA"/>
    <n v="260000"/>
    <x v="76"/>
    <n v="45000"/>
    <s v="DV DATA &amp; ANALYTICS HDFC BANK"/>
    <x v="0"/>
  </r>
  <r>
    <s v="Vidhi"/>
    <n v="202404"/>
    <n v="202404"/>
    <s v="BLR"/>
    <n v="9483195630"/>
    <s v="vidhitawani15@gmail.com"/>
    <s v="APDA"/>
    <n v="260000"/>
    <x v="76"/>
    <n v="63750"/>
    <s v="DV DATA &amp; ANALYTICS ICICI BANK"/>
    <x v="0"/>
  </r>
  <r>
    <s v="Prajwal Kiran H K"/>
    <n v="202402"/>
    <n v="202402"/>
    <s v="BLR"/>
    <n v="7420882299"/>
    <s v="bpsatapathy47@gmail.com"/>
    <s v="MPAA"/>
    <n v="250000"/>
    <x v="76"/>
    <n v="88667"/>
    <s v="DV DATA &amp; ANALYTICS HDFC BANK"/>
    <x v="0"/>
  </r>
  <r>
    <s v="Archita Harichandan"/>
    <n v="202402"/>
    <n v="202402"/>
    <s v="BLR"/>
    <n v="637088992"/>
    <s v="architasani198@gmail.com"/>
    <s v="APIDS"/>
    <n v="280000"/>
    <x v="76"/>
    <n v="50000"/>
    <s v="DV DATA &amp; ANALYTICS ICICI BANK"/>
    <x v="0"/>
  </r>
  <r>
    <s v="Jnyanadipta Mohapatra"/>
    <n v="202404"/>
    <n v="202404"/>
    <s v="BBSR"/>
    <n v="7008717261"/>
    <s v="jnyanadiptamohapatra.mit@gmail.com"/>
    <s v="APIDS"/>
    <n v="280000"/>
    <x v="76"/>
    <n v="5000"/>
    <s v="DV DATA &amp; ANALYTICS ICICI BANK"/>
    <x v="5"/>
  </r>
  <r>
    <s v="Byasadev Panda"/>
    <n v="202402"/>
    <n v="202402"/>
    <s v="BBSR"/>
    <n v="7008091508"/>
    <s v="byasadevpanda@gmail.com"/>
    <s v="MPAA"/>
    <n v="270000"/>
    <x v="77"/>
    <n v="25000"/>
    <s v="DV DATA &amp; ANALYTICS ICICI BANK"/>
    <x v="0"/>
  </r>
  <r>
    <s v="Parikshith Krishnan "/>
    <n v="202403"/>
    <n v="202403"/>
    <s v="BLR"/>
    <n v="8593905069"/>
    <s v="parikshith.krishnan78@gmail.com"/>
    <s v="APIDS"/>
    <n v="290000"/>
    <x v="77"/>
    <n v="93333"/>
    <s v="DV DATA &amp; ANALYTICS ICICI BANK"/>
    <x v="3"/>
  </r>
  <r>
    <s v=" Harshal Snehaldeep Samant"/>
    <n v="202404"/>
    <n v="202404"/>
    <s v="BLR"/>
    <n v="9322058332"/>
    <s v="harshalsamant2402@gmail.com  "/>
    <s v="APDA"/>
    <n v="260000"/>
    <x v="77"/>
    <n v="72000"/>
    <s v="DV DATA &amp; ANALYTICS HDFC BANK"/>
    <x v="4"/>
  </r>
  <r>
    <s v=" Joswin d silva"/>
    <n v="202403"/>
    <n v="202403"/>
    <s v="BLR"/>
    <n v="9731501304"/>
    <s v="joswindsilva10mario@gmail.com"/>
    <s v="APIDS"/>
    <n v="270000"/>
    <x v="77"/>
    <n v="68000"/>
    <s v="DV DATA &amp; ANALYTICS HDFC BANK"/>
    <x v="0"/>
  </r>
  <r>
    <s v="Ashok Kumar Nayak"/>
    <n v="202312"/>
    <n v="202312"/>
    <s v="BLR"/>
    <m/>
    <s v="ashok.kumarn4642@gmail.com"/>
    <s v="APDA"/>
    <n v="265000"/>
    <x v="77"/>
    <n v="64500"/>
    <s v="DV DATA &amp; ANALYTICS ICICI BANK"/>
    <x v="0"/>
  </r>
  <r>
    <s v="Abhijeet Sahoo"/>
    <n v="202405"/>
    <n v="202405"/>
    <s v="BBSR"/>
    <n v="6370171059"/>
    <s v="sahooabhijeet181@gmail.com"/>
    <s v="APIDS"/>
    <n v="280000"/>
    <x v="77"/>
    <n v="5000"/>
    <s v="DV DATA &amp; ANALYTICS ICICI BANK"/>
    <x v="0"/>
  </r>
  <r>
    <s v="Biswajit Rout "/>
    <n v="202405"/>
    <n v="202405"/>
    <s v="BBSR"/>
    <s v="70082 33537"/>
    <s v="biswajitrpz@gmail.com"/>
    <s v="APIDS"/>
    <n v="280000"/>
    <x v="77"/>
    <n v="10000"/>
    <s v="DV DATA &amp; ANALYTICS ICICI BANK"/>
    <x v="0"/>
  </r>
  <r>
    <s v="Chandana N "/>
    <n v="202403"/>
    <n v="202403"/>
    <s v="BLR"/>
    <n v="9071585125"/>
    <s v="chandananagaraju1gamil.com"/>
    <s v="APIDS"/>
    <n v="290000"/>
    <x v="78"/>
    <n v="93333"/>
    <s v="DV DATA &amp; ANALYTICS ICICI BANK"/>
    <x v="0"/>
  </r>
  <r>
    <s v="Jyoti Prakash Sahoo"/>
    <n v="202403"/>
    <n v="202403"/>
    <s v="BLR"/>
    <n v="9040137519"/>
    <s v="sjyotiprakash07@gmail.com"/>
    <s v="APIDS"/>
    <n v="290000"/>
    <x v="78"/>
    <n v="91666"/>
    <s v="DV DATA &amp; ANALYTICS HDFC BANK"/>
    <x v="0"/>
  </r>
  <r>
    <s v="Rajesh Senapati "/>
    <n v="202303"/>
    <n v="202303"/>
    <s v="BBSR"/>
    <m/>
    <s v="rajeshsenapati709@gmail.com"/>
    <s v="APDA"/>
    <n v="260000"/>
    <x v="78"/>
    <n v="20000"/>
    <s v="DV DATA &amp; ANALYTICS HDFC BANK"/>
    <x v="0"/>
  </r>
  <r>
    <s v="Sonali Mohapatra"/>
    <n v="202404"/>
    <n v="202404"/>
    <s v="BBSR"/>
    <n v="9011020036"/>
    <s v="Sonali.m343@gmail.com"/>
    <s v="APDA"/>
    <n v="260000"/>
    <x v="78"/>
    <n v="225000"/>
    <s v="DV DATA &amp; ANALYTICS ICICI BANK"/>
    <x v="0"/>
  </r>
  <r>
    <s v="Lingaraj Meher"/>
    <n v="202404"/>
    <n v="202404"/>
    <s v="BBSR"/>
    <n v="7852947419"/>
    <s v="meherlingaraj80@gmail.com"/>
    <s v="APDA"/>
    <n v="260000"/>
    <x v="78"/>
    <n v="5000"/>
    <s v="DV DATA &amp; ANALYTICS ICICI BANK"/>
    <x v="0"/>
  </r>
  <r>
    <s v=" Yash Bhardwaj "/>
    <n v="202404"/>
    <n v="202404"/>
    <s v="BLR"/>
    <n v="8851021191"/>
    <s v="yashasvikbhardwaj@gmail.com"/>
    <s v="APIDS"/>
    <n v="280000"/>
    <x v="79"/>
    <n v="40000"/>
    <s v="DV DATA &amp; ANALYTICS ICICI BANK"/>
    <x v="0"/>
  </r>
  <r>
    <s v="Nidhi Chand"/>
    <n v="202403"/>
    <n v="202403"/>
    <s v="BLR"/>
    <n v="9110664670"/>
    <s v="nidhichand31706@gmail.com"/>
    <s v="APDA"/>
    <n v="290000"/>
    <x v="79"/>
    <n v="99666"/>
    <s v="DV DATA &amp; ANALYTICS ICICI BANK"/>
    <x v="0"/>
  </r>
  <r>
    <s v=" Yash Bhardwaj "/>
    <n v="202404"/>
    <n v="202404"/>
    <s v="BLR"/>
    <n v="8851021191"/>
    <s v="yashasvikbhardwaj@gmail.com"/>
    <s v="APIDS"/>
    <n v="280000"/>
    <x v="80"/>
    <n v="48335"/>
    <s v="DV DATA &amp; ANALYTICS ICICI BANK"/>
    <x v="0"/>
  </r>
  <r>
    <s v="Aditya Jain"/>
    <n v="202403"/>
    <n v="202403"/>
    <s v="BLR"/>
    <n v="9644871269"/>
    <s v="jainaaditya018@gmail.com"/>
    <s v="APDA"/>
    <n v="265000"/>
    <x v="80"/>
    <n v="63000"/>
    <s v="DV DATA &amp; ANALYTICS ICICI BANK"/>
    <x v="0"/>
  </r>
  <r>
    <s v="Rithanya "/>
    <n v="202404"/>
    <n v="202404"/>
    <s v="BLR"/>
    <n v="6369649815"/>
    <s v="rithanyaroyal@gmail.com"/>
    <s v="APIDS"/>
    <n v="280000"/>
    <x v="80"/>
    <n v="49000"/>
    <s v="DV DATA &amp; ANALYTICS ICICI BANK"/>
    <x v="0"/>
  </r>
  <r>
    <s v="Dimple Sharma"/>
    <n v="202404"/>
    <n v="202404"/>
    <s v="BLR"/>
    <n v="6283148140"/>
    <s v="sdimple2303@gmail.com"/>
    <s v="APIDS"/>
    <n v="280000"/>
    <x v="80"/>
    <n v="150000"/>
    <s v="DV DATA &amp; ANALYTICS ICICI BANK"/>
    <x v="0"/>
  </r>
  <r>
    <s v="Manonjaya Mahapatra"/>
    <n v="202401"/>
    <n v="202401"/>
    <s v="BLR"/>
    <s v="91822 10967"/>
    <s v="yomanonjaya@gmail.com"/>
    <s v="APIDS"/>
    <n v="300000"/>
    <x v="80"/>
    <n v="19000"/>
    <s v="DV DATA &amp; ANALYTICS ICICI BANK"/>
    <x v="0"/>
  </r>
  <r>
    <s v="JULLY SHUKLA"/>
    <n v="202401"/>
    <n v="202401"/>
    <s v="BLR"/>
    <n v="7024282261"/>
    <s v="jullyshukla19@gmail.com"/>
    <s v="APIDS"/>
    <n v="260000"/>
    <x v="81"/>
    <n v="70000"/>
    <s v="DV DATA &amp; ANALYTICS ICICI BANK"/>
    <x v="0"/>
  </r>
  <r>
    <s v="Vishwanatha Gowda G"/>
    <n v="202401"/>
    <n v="202401"/>
    <s v="BLR"/>
    <s v="99804 52437"/>
    <s v="Vishwakalmane@gmail.com"/>
    <s v="APIDS"/>
    <n v="270000"/>
    <x v="81"/>
    <n v="60000"/>
    <s v="DV DATA &amp; ANALYTICS ICICI BANK"/>
    <x v="0"/>
  </r>
  <r>
    <s v="Anjali Sonawane"/>
    <n v="202404"/>
    <n v="202404"/>
    <s v="BLR"/>
    <n v="7887927005"/>
    <s v="anjalisonwane526@gmail.com"/>
    <s v="APIDS"/>
    <n v="280000"/>
    <x v="81"/>
    <n v="60000"/>
    <s v="DV DATA &amp; ANALYTICS HDFC BANK"/>
    <x v="0"/>
  </r>
  <r>
    <s v=" Kanhu patel"/>
    <n v="202404"/>
    <n v="202404"/>
    <s v="BBSR"/>
    <n v="7878655219"/>
    <s v="kanhupatel4@gmail.com"/>
    <s v="APIDS"/>
    <n v="280000"/>
    <x v="81"/>
    <n v="91667"/>
    <s v="DV DATA &amp; ANALYTICS ICICI BANK"/>
    <x v="0"/>
  </r>
  <r>
    <s v=" Yash Raut"/>
    <n v="202404"/>
    <n v="202404"/>
    <s v="BLR"/>
    <n v="7718925432"/>
    <s v="rautyash295@gmail.com"/>
    <s v="APIDS"/>
    <n v="280000"/>
    <x v="81"/>
    <n v="60000"/>
    <s v="DV DATA &amp; ANALYTICS ICICI BANK"/>
    <x v="0"/>
  </r>
  <r>
    <s v="Karthik Mahendra"/>
    <n v="202404"/>
    <n v="202404"/>
    <s v="BLR"/>
    <m/>
    <s v="kabasupr1987@gmail.com"/>
    <s v="APIDS"/>
    <n v="290000"/>
    <x v="82"/>
    <n v="75000"/>
    <s v="DV DATA &amp; ANALYTICS ICICI BANK"/>
    <x v="0"/>
  </r>
  <r>
    <s v="Mrutyunjaya Deo"/>
    <n v="202304"/>
    <n v="202304"/>
    <s v="BLR"/>
    <s v="78948 46754"/>
    <s v="deo.mrutyunjaya1998@gmail.com"/>
    <s v="APDA"/>
    <n v="265000"/>
    <x v="82"/>
    <n v="50000"/>
    <s v="DV DATA &amp; ANALYTICS ICICI BANK"/>
    <x v="0"/>
  </r>
  <r>
    <s v="Aman prakash"/>
    <n v="202311"/>
    <n v="202311"/>
    <s v="BBSR"/>
    <n v="8660831754"/>
    <s v="aman.prakash@gmail.com"/>
    <s v="APIDS"/>
    <n v="270000"/>
    <x v="82"/>
    <n v="67500"/>
    <s v="DV DATA &amp; ANALYTICS ICICI BANK"/>
    <x v="0"/>
  </r>
  <r>
    <s v="V. Sai Manoj"/>
    <n v="202304"/>
    <n v="202304"/>
    <s v="BLR"/>
    <n v="9573371818"/>
    <s v="mjv887@gmail.com"/>
    <s v="APIDS"/>
    <n v="270000"/>
    <x v="82"/>
    <n v="34000"/>
    <s v="DV DATA &amp; ANALYTICS ICICI BANK"/>
    <x v="0"/>
  </r>
  <r>
    <s v="Dibyajyoti Biswal "/>
    <s v="Dv 202401"/>
    <n v="202401"/>
    <s v="BBSR"/>
    <n v="7978960254"/>
    <s v="dibyajyoti98@gmail.com"/>
    <s v="MPIDS"/>
    <n v="255000"/>
    <x v="82"/>
    <n v="62500"/>
    <s v="DV DATA &amp; ANALYTICS ICICI BANK"/>
    <x v="0"/>
  </r>
  <r>
    <s v="Divyanshu"/>
    <n v="202304"/>
    <n v="202304"/>
    <s v="BLR"/>
    <s v=" 77620 41685"/>
    <m/>
    <s v="APIDS"/>
    <n v="290000"/>
    <x v="82"/>
    <n v="15000"/>
    <s v="DV DATA &amp; ANALYTICS ICICI BANK"/>
    <x v="0"/>
  </r>
  <r>
    <s v="Rajat Kumar Behera"/>
    <n v="202403"/>
    <n v="202403"/>
    <s v="BLR"/>
    <n v="7978916934"/>
    <s v="rajatkumarbehera34@gmail.com"/>
    <s v="APIDS"/>
    <n v="270000"/>
    <x v="83"/>
    <n v="63750"/>
    <s v="DV DATA &amp; ANALYTICS ICICI BANK"/>
    <x v="0"/>
  </r>
  <r>
    <s v="Vipin Tiwari"/>
    <n v="202312"/>
    <n v="202312"/>
    <s v="BLR"/>
    <n v="9754186373"/>
    <s v="tiwariv410@gmail.com"/>
    <s v="APDA"/>
    <n v="260000"/>
    <x v="83"/>
    <n v="20000"/>
    <s v="DV DATA &amp; ANALYTICS ICICI BANK"/>
    <x v="1"/>
  </r>
  <r>
    <s v="Suyash Tabakade"/>
    <n v="202404"/>
    <n v="202404"/>
    <s v="BBSR"/>
    <n v="7694978999"/>
    <s v="suyash.tab619@gmail.com"/>
    <s v="APIDS"/>
    <n v="270000"/>
    <x v="83"/>
    <n v="265000"/>
    <s v="DV DATA &amp; ANALYTICS ICICI BANK"/>
    <x v="0"/>
  </r>
  <r>
    <s v="Smrutirekha Rana"/>
    <n v="202404"/>
    <n v="202404"/>
    <s v="BBSR"/>
    <n v="9178995836"/>
    <s v="senapatijayanti81@gmail.com"/>
    <s v="APIDS"/>
    <n v="270000"/>
    <x v="83"/>
    <n v="50000"/>
    <s v="DV DATA &amp; ANALYTICS HDFC BANK"/>
    <x v="0"/>
  </r>
  <r>
    <s v="Aman Kumar Acharya "/>
    <n v="202405"/>
    <n v="202405"/>
    <s v="BBSR"/>
    <s v=":9777719400"/>
    <s v="amankumaracharya07@gmail.com"/>
    <s v="APIDS"/>
    <n v="270000"/>
    <x v="83"/>
    <n v="5000"/>
    <s v="DV DATA &amp; ANALYTICS ICICI BANK"/>
    <x v="0"/>
  </r>
  <r>
    <s v="Avadhut Arun More"/>
    <n v="202404"/>
    <n v="202404"/>
    <s v="BLR"/>
    <n v="9359723025"/>
    <s v="moreavadhut848@gmail.com"/>
    <s v="APIDS"/>
    <n v="270000"/>
    <x v="84"/>
    <n v="225000"/>
    <s v="DV DATA &amp; ANALYTICS ICICI BANK"/>
    <x v="0"/>
  </r>
  <r>
    <s v="Biswajit Rout"/>
    <n v="202405"/>
    <n v="202405"/>
    <s v="BBSR"/>
    <n v="7008233537"/>
    <s v="biswajitrpz@gmail.com"/>
    <s v="APIDS"/>
    <n v="280000"/>
    <x v="84"/>
    <n v="70000"/>
    <s v="DV DATA &amp; ANALYTICS HDFC BANK"/>
    <x v="0"/>
  </r>
  <r>
    <s v=" Yash Bhardwaj "/>
    <n v="202404"/>
    <n v="202404"/>
    <s v="BLR"/>
    <n v="8851021191"/>
    <s v="yashasvikbhardwaj@gmail.com"/>
    <s v="APIDS"/>
    <n v="280000"/>
    <x v="84"/>
    <n v="88335"/>
    <s v="DV DATA &amp; ANALYTICS ICICI BANK"/>
    <x v="0"/>
  </r>
  <r>
    <s v="Rupesh Pradhan"/>
    <n v="202405"/>
    <n v="202405"/>
    <s v="BBSR"/>
    <n v="9337938344"/>
    <s v="pradhan.rupesh74@gmail.com"/>
    <s v="APIDS"/>
    <n v="290000"/>
    <x v="84"/>
    <n v="5000"/>
    <s v="DV DATA &amp; ANALYTICS HDFC BANK"/>
    <x v="7"/>
  </r>
  <r>
    <s v="Preeti Gupta "/>
    <n v="202405"/>
    <n v="202405"/>
    <s v="BLR"/>
    <n v="9304455656"/>
    <s v="preetimthgupta@gmail.com"/>
    <s v="APIDS"/>
    <n v="280000"/>
    <x v="84"/>
    <n v="5000"/>
    <s v="DV DATA &amp; ANALYTICS HDFC BANK"/>
    <x v="4"/>
  </r>
  <r>
    <s v=" Khusi "/>
    <n v="202405"/>
    <n v="202405"/>
    <s v="BBSR"/>
    <n v="8260552005"/>
    <s v="khusisahoo27@gmail.com"/>
    <s v="APIDS"/>
    <n v="280000"/>
    <x v="84"/>
    <n v="5000"/>
    <s v="DV DATA &amp; ANALYTICS HDFC BANK"/>
    <x v="8"/>
  </r>
  <r>
    <s v="Rashmita Bisoe"/>
    <n v="202405"/>
    <n v="202405"/>
    <s v="BBSR"/>
    <n v="6372749159"/>
    <s v="rubydelly927@gmail.com"/>
    <s v="APIDS"/>
    <n v="280000"/>
    <x v="84"/>
    <n v="5000"/>
    <s v="DV DATA &amp; ANALYTICS HDFC BANK"/>
    <x v="8"/>
  </r>
  <r>
    <s v="Rajat Bisoe"/>
    <n v="202405"/>
    <n v="202405"/>
    <s v="BBSR"/>
    <n v="9668220059"/>
    <s v="rbisoe@gmail.com"/>
    <s v="APIDS"/>
    <n v="280000"/>
    <x v="84"/>
    <n v="5000"/>
    <s v="DV DATA &amp; ANALYTICS HDFC BANK"/>
    <x v="8"/>
  </r>
  <r>
    <s v="MAHESH P S"/>
    <n v="202312"/>
    <n v="202312"/>
    <s v="BLR"/>
    <n v="8105642253"/>
    <s v="mahesh96mahe@gmail.com"/>
    <s v="MPIDS"/>
    <n v="300000"/>
    <x v="85"/>
    <n v="35000"/>
    <s v="DV DATA &amp; ANALYTICS ICICI BANK"/>
    <x v="0"/>
  </r>
  <r>
    <s v="Akash B S"/>
    <n v="202311"/>
    <n v="202311"/>
    <s v="BLR"/>
    <n v="7892242494"/>
    <s v="Akashakolympic@gmail.com"/>
    <s v="MPIDS"/>
    <n v="300000"/>
    <x v="85"/>
    <n v="35000"/>
    <s v="DV DATA &amp; ANALYTICS ICICI BANK"/>
    <x v="0"/>
  </r>
  <r>
    <s v="Issita Priyadarsini"/>
    <n v="202303"/>
    <n v="202303"/>
    <s v="BBSR"/>
    <n v="8260457167"/>
    <s v="issitapriyadarsiniworld2002@gmail.c"/>
    <s v="APIDS"/>
    <n v="280000"/>
    <x v="85"/>
    <n v="68750"/>
    <s v="DV DATA &amp; ANALYTICS ICICI BANK"/>
    <x v="0"/>
  </r>
  <r>
    <s v="Aravind Ravi"/>
    <n v="202401"/>
    <n v="202401"/>
    <s v="BLR"/>
    <n v="9495617921"/>
    <m/>
    <s v="APDA"/>
    <n v="270000"/>
    <x v="85"/>
    <n v="64000"/>
    <s v="DV DATA &amp; ANALYTICS ICICI BANK"/>
    <x v="0"/>
  </r>
  <r>
    <s v="Biswajit Rout"/>
    <n v="202405"/>
    <n v="202405"/>
    <s v="BBSR"/>
    <n v="7008233537"/>
    <s v="biswajitrpz@gmail.com"/>
    <s v="APIDS"/>
    <n v="280000"/>
    <x v="85"/>
    <n v="200000"/>
    <s v="DV DATA &amp; ANALYTICS HDFC BANK"/>
    <x v="0"/>
  </r>
  <r>
    <s v="Dharmendra Kumar Sahoo"/>
    <n v="202401"/>
    <n v="202401"/>
    <s v="BLR"/>
    <n v="9035210110"/>
    <s v="contact.query.dks@gmail.com"/>
    <s v="APDA"/>
    <n v="290000"/>
    <x v="85"/>
    <n v="25000"/>
    <s v="DV DATA &amp; ANALYTICS ICICI BANK"/>
    <x v="0"/>
  </r>
  <r>
    <s v="Sourav Choudhury"/>
    <n v="202405"/>
    <n v="202405"/>
    <s v="BLR"/>
    <n v="8837435966"/>
    <s v="souravchoudhury121@gmail.com"/>
    <s v="APIDS"/>
    <n v="260000"/>
    <x v="85"/>
    <n v="5000"/>
    <s v="DV DATA &amp; ANALYTICS ICICI BANK"/>
    <x v="0"/>
  </r>
  <r>
    <s v="Chinmaya Jena"/>
    <n v="202403"/>
    <n v="202403"/>
    <s v="BBSR"/>
    <n v="8260987517"/>
    <s v="chinmayajena199@gmail.com"/>
    <s v="APIDS"/>
    <n v="270000"/>
    <x v="86"/>
    <n v="60000"/>
    <s v="DV DATA &amp; ANALYTICS ICICI BANK"/>
    <x v="0"/>
  </r>
  <r>
    <s v="Tanuja Ranjendra Somvanshi"/>
    <n v="202311"/>
    <n v="202311"/>
    <s v="BLR"/>
    <n v="8624067392"/>
    <s v="tanujasomvanshi3011@gmail.com"/>
    <s v="APIDS"/>
    <n v="280000"/>
    <x v="86"/>
    <n v="30000"/>
    <s v="DV DATA &amp; ANALYTICS HDFC BANK"/>
    <x v="0"/>
  </r>
  <r>
    <s v="Ram Raghav PANDA"/>
    <n v="202312"/>
    <n v="202312"/>
    <s v="BLR"/>
    <s v="96118 66618"/>
    <s v="Ramaraghab.Panda@gmail.com"/>
    <s v="APIDS"/>
    <n v="280000"/>
    <x v="86"/>
    <n v="26133"/>
    <s v="DV DATA &amp; ANALYTICS HDFC BANK"/>
    <x v="0"/>
  </r>
  <r>
    <s v=" Chiranjeev Panda"/>
    <n v="202312"/>
    <n v="202312"/>
    <s v="BLR"/>
    <n v="8917307631"/>
    <s v="chiranjeevpanda85@gmail.com"/>
    <s v="APIDS"/>
    <n v="280000"/>
    <x v="86"/>
    <n v="33000"/>
    <s v="DV DATA &amp; ANALYTICS ICICI BANK"/>
    <x v="0"/>
  </r>
  <r>
    <s v="Saswat Panda"/>
    <n v="202404"/>
    <n v="202404"/>
    <s v="BBSR"/>
    <n v="8093957601"/>
    <s v="saswat.panda2009@gmail.com"/>
    <s v="APIDS"/>
    <n v="280000"/>
    <x v="86"/>
    <n v="275000"/>
    <s v="DV DATA &amp; ANALYTICS ICICI BANK"/>
    <x v="0"/>
  </r>
  <r>
    <s v="Arjun PN"/>
    <n v="202405"/>
    <n v="202405"/>
    <s v="BLR"/>
    <n v="9567245198"/>
    <s v="pnarjun298@gmail.com"/>
    <s v="APIDS"/>
    <n v="280000"/>
    <x v="86"/>
    <n v="5000"/>
    <s v="DV DATA &amp; ANALYTICS ICICI BANK"/>
    <x v="0"/>
  </r>
  <r>
    <s v="Preeti Gupta "/>
    <n v="202405"/>
    <n v="202405"/>
    <s v="BLR"/>
    <n v="7999520918"/>
    <s v="tech.shubham12@gmail.com"/>
    <s v="APIDS"/>
    <n v="280000"/>
    <x v="87"/>
    <n v="275000"/>
    <s v="DV DATA &amp; ANALYTICS ICICI BANK"/>
    <x v="0"/>
  </r>
  <r>
    <s v="Divyank Purohit"/>
    <n v="202404"/>
    <n v="202404"/>
    <s v="BLR"/>
    <n v="8319455838"/>
    <s v="purohitdivyank8@gmail.com"/>
    <s v="APIDS"/>
    <n v="280000"/>
    <x v="87"/>
    <n v="88333"/>
    <s v="DV DATA &amp; ANALYTICS ICICI BANK"/>
    <x v="0"/>
  </r>
  <r>
    <s v="Aman Kumar Acharya "/>
    <n v="202405"/>
    <n v="202405"/>
    <s v="BBSR"/>
    <s v=":9777719400"/>
    <s v="amankumaracharya07@gmail.com"/>
    <s v="APIDS"/>
    <n v="270000"/>
    <x v="87"/>
    <n v="55000"/>
    <s v="DV DATA &amp; ANALYTICS ICICI BANK"/>
    <x v="0"/>
  </r>
  <r>
    <s v="Khushbu Godani "/>
    <n v="202405"/>
    <n v="202405"/>
    <s v="BLR"/>
    <n v="8871308006"/>
    <s v="khushbugodani@gmail.com"/>
    <s v="APIDS"/>
    <n v="270000"/>
    <x v="87"/>
    <n v="5000"/>
    <s v="DV DATA &amp; ANALYTICS ICICI BANK"/>
    <x v="0"/>
  </r>
  <r>
    <s v="Navin Kumar"/>
    <n v="202405"/>
    <n v="202405"/>
    <s v="BLR"/>
    <n v="9645288218"/>
    <s v="navinkithu@gmail.com"/>
    <s v="APDA"/>
    <n v="290000"/>
    <x v="87"/>
    <n v="5000"/>
    <s v="DV DATA &amp; ANALYTICS ICICI BANK"/>
    <x v="0"/>
  </r>
  <r>
    <s v="Pritimalini Nayak"/>
    <n v="202404"/>
    <n v="202404"/>
    <s v="BBSR"/>
    <n v="7008624080"/>
    <s v="pritimalininayak2016@gmail.com"/>
    <s v="APDA"/>
    <n v="240000"/>
    <x v="88"/>
    <n v="95000"/>
    <s v="DV DATA &amp; ANALYTICS ICICI BANK"/>
    <x v="0"/>
  </r>
  <r>
    <s v="Siddhant Sai Deo"/>
    <n v="202405"/>
    <n v="202405"/>
    <s v="BLR"/>
    <n v="6370958758"/>
    <m/>
    <s v="APDA"/>
    <n v="240000"/>
    <x v="88"/>
    <n v="5000"/>
    <s v="DV DATA &amp; ANALYTICS ICICI BANK"/>
    <x v="0"/>
  </r>
  <r>
    <s v="Abhijeet Sahoo"/>
    <n v="202405"/>
    <n v="202405"/>
    <s v="BBSR"/>
    <n v="6370171059"/>
    <s v="sahooabhijeet181@gmail.com"/>
    <s v="APIDS"/>
    <n v="280000"/>
    <x v="88"/>
    <n v="54000"/>
    <s v="DV DATA &amp; ANALYTICS ICICI BANK"/>
    <x v="0"/>
  </r>
  <r>
    <s v="Pooja Kumari"/>
    <n v="202310"/>
    <n v="202310"/>
    <s v="BLR"/>
    <n v="7224826454"/>
    <s v="shahipooja7707@gmail.com"/>
    <s v="APIDS"/>
    <n v="270000"/>
    <x v="88"/>
    <n v="40000"/>
    <s v="DV DATA &amp; ANALYTICS ICICI BANK"/>
    <x v="0"/>
  </r>
  <r>
    <s v="Gyanaranjan Swain"/>
    <n v="202312"/>
    <n v="202312"/>
    <s v="BLR"/>
    <n v="9765740737"/>
    <s v="swaingyanaranjan2002@gmail.com"/>
    <s v="APIDS"/>
    <n v="280000"/>
    <x v="88"/>
    <n v="54000"/>
    <s v="DV DATA &amp; ANALYTICS ICICI BANK"/>
    <x v="0"/>
  </r>
  <r>
    <s v="Rohitkumar Doma Girhepunje "/>
    <n v="202401"/>
    <n v="202401"/>
    <s v="BLR"/>
    <n v="6260648072"/>
    <s v="rohitg71998@gmail.com"/>
    <s v="APDA"/>
    <n v="260000"/>
    <x v="88"/>
    <n v="70000"/>
    <s v="DV DATA &amp; ANALYTICS ICICI BANK"/>
    <x v="0"/>
  </r>
  <r>
    <s v="Sukanta Kumar Palei"/>
    <n v="202310"/>
    <n v="202310"/>
    <s v="BBSR"/>
    <n v="8093889880"/>
    <s v="satya16prakash@gmail.com"/>
    <s v="APIDS"/>
    <n v="270000"/>
    <x v="88"/>
    <n v="20000"/>
    <s v="DV DATA &amp; ANALYTICS ICICI BANK"/>
    <x v="0"/>
  </r>
  <r>
    <s v="bikash Kumar Behera"/>
    <n v="202402"/>
    <n v="202402"/>
    <s v="BBSR"/>
    <n v="8296556430"/>
    <s v="bikashkumarbhr@gmail.com"/>
    <s v="APIDS"/>
    <n v="280000"/>
    <x v="89"/>
    <n v="70000"/>
    <s v="DV DATA &amp; ANALYTICS ICICI BANK"/>
    <x v="0"/>
  </r>
  <r>
    <s v="Mahesh Dowlapall"/>
    <n v="202405"/>
    <n v="202405"/>
    <s v="BLR"/>
    <s v="97381 75275"/>
    <m/>
    <s v="Zen A1"/>
    <n v="280000"/>
    <x v="89"/>
    <n v="41300"/>
    <s v="DV ANALYTICS ICICI BANK"/>
    <x v="0"/>
  </r>
  <r>
    <s v="Rishi Mohan Sinha"/>
    <n v="202311"/>
    <n v="202311"/>
    <s v="BBSR"/>
    <n v="9148664989"/>
    <s v="gaganrajahulli123@gmail.com"/>
    <s v="APIDS"/>
    <n v="300000"/>
    <x v="89"/>
    <n v="53000"/>
    <s v="DV DATA &amp; ANALYTICS ICICI BANK"/>
    <x v="0"/>
  </r>
  <r>
    <s v="Aditya narayan khatua"/>
    <n v="202405"/>
    <n v="202405"/>
    <s v="BBSR"/>
    <n v="6370494490"/>
    <s v="adityanarayankhatua4@gmail.com"/>
    <s v="APDA"/>
    <n v="260000"/>
    <x v="89"/>
    <n v="100000"/>
    <s v="DV DATA &amp; ANALYTICS ICICI BANK"/>
    <x v="0"/>
  </r>
  <r>
    <s v="Sruthi Patnam"/>
    <n v="202202"/>
    <n v="202202"/>
    <s v="BLR"/>
    <n v="8639763655"/>
    <s v="Sruthi.patnam@gmail.com"/>
    <s v="APIDS"/>
    <n v="220000"/>
    <x v="89"/>
    <n v="15000"/>
    <s v="DV DATA &amp; ANALYTICS ICICI BANK"/>
    <x v="3"/>
  </r>
  <r>
    <s v="Rajashree Das"/>
    <n v="202402"/>
    <n v="202402"/>
    <s v="BBSR"/>
    <n v="7606900815"/>
    <s v="dasrajashree20@gmail.com"/>
    <s v="APIDS"/>
    <n v="270000"/>
    <x v="89"/>
    <n v="80000"/>
    <s v="DV DATA &amp; ANALYTICS HDFC BANK"/>
    <x v="0"/>
  </r>
  <r>
    <s v="Bibhu Prasad Pani"/>
    <n v="202402"/>
    <n v="202402"/>
    <s v="BBSR"/>
    <n v="8971045365"/>
    <s v="bppani@gmail.com"/>
    <s v="APIDS"/>
    <n v="260000"/>
    <x v="90"/>
    <n v="80000"/>
    <s v="DV DATA &amp; ANALYTICS HDFC BANK"/>
    <x v="0"/>
  </r>
  <r>
    <s v="Jnyanadipta Mohapatra"/>
    <n v="202404"/>
    <n v="202404"/>
    <s v="BBSR"/>
    <n v="7008717261"/>
    <s v="jnyanadiptamohapatra.mit@gmail.com"/>
    <s v="APIDS"/>
    <n v="280000"/>
    <x v="90"/>
    <n v="70000"/>
    <s v="DV DATA &amp; ANALYTICS ICICI BANK"/>
    <x v="0"/>
  </r>
  <r>
    <s v="Abhijeet Sahoo"/>
    <n v="202405"/>
    <n v="202405"/>
    <s v="BBSR"/>
    <n v="6370171059"/>
    <s v="sahooabhijeet181@gmail.com"/>
    <s v="APIDS"/>
    <n v="280000"/>
    <x v="90"/>
    <n v="46000"/>
    <s v="DV DATA &amp; ANALYTICS ICICI BANK"/>
    <x v="0"/>
  </r>
  <r>
    <s v="Ahuti Panda"/>
    <n v="202402"/>
    <n v="202402"/>
    <s v="BBSR"/>
    <n v="9620170234"/>
    <s v="ahutipanda7@gmail.com"/>
    <s v="APIDS"/>
    <n v="270000"/>
    <x v="90"/>
    <n v="66250"/>
    <s v="DV DATA &amp; ANALYTICS ICICI BANK"/>
    <x v="0"/>
  </r>
  <r>
    <s v="satya ranjan Swain"/>
    <n v="202402"/>
    <n v="202402"/>
    <s v="BBSR"/>
    <n v="7684896701"/>
    <s v="rsatyaranjanswain@gmail.com"/>
    <s v="APIDS"/>
    <n v="270000"/>
    <x v="90"/>
    <n v="65000"/>
    <s v="DV DATA &amp; ANALYTICS ICICI BANK"/>
    <x v="0"/>
  </r>
  <r>
    <s v="Lingaraj Meher"/>
    <n v="202404"/>
    <n v="202404"/>
    <s v="BBSR"/>
    <n v="7852947419"/>
    <s v="meherlingaraj80@gmail.com"/>
    <s v="APDA"/>
    <n v="260000"/>
    <x v="90"/>
    <n v="50000"/>
    <s v="DV DATA &amp; ANALYTICS ICICI BANK"/>
    <x v="0"/>
  </r>
  <r>
    <s v="Srikant Kumar Sahoo"/>
    <n v="202404"/>
    <n v="202404"/>
    <s v="BBSR"/>
    <n v="9853985734"/>
    <s v="srikantakdp@gmail.com"/>
    <s v="APIDS"/>
    <n v="290000"/>
    <x v="91"/>
    <n v="71250"/>
    <s v="DV DATA &amp; ANALYTICS HDFC BANK"/>
    <x v="0"/>
  </r>
  <r>
    <s v="SANGRAM BHUYAN "/>
    <n v="202401"/>
    <n v="202401"/>
    <s v="BBSR"/>
    <n v="9938506001"/>
    <s v="bhuyansangram22@gmail.com"/>
    <s v="APIDS"/>
    <n v="280000"/>
    <x v="91"/>
    <n v="100000"/>
    <s v="DV DATA &amp; ANALYTICS ICICI BANK"/>
    <x v="0"/>
  </r>
  <r>
    <s v="Binit Nabanit Rout "/>
    <n v="202404"/>
    <n v="202404"/>
    <s v="BBSR"/>
    <n v="8917590380"/>
    <s v="binitrout@gmail.com"/>
    <s v="APIDS"/>
    <n v="290000"/>
    <x v="91"/>
    <n v="86666"/>
    <s v="DV DATA &amp; ANALYTICS ICICI BANK"/>
    <x v="0"/>
  </r>
  <r>
    <s v="Bidyabhusan Pattanaik "/>
    <n v="202311"/>
    <n v="202311"/>
    <s v="BBSR"/>
    <n v="9090000869"/>
    <s v="anitakumaripattanayak@gmail.com"/>
    <s v="APIDS"/>
    <n v="270000"/>
    <x v="91"/>
    <n v="30000"/>
    <s v="DV DATA &amp; ANALYTICS ICICI BANK"/>
    <x v="0"/>
  </r>
  <r>
    <s v="Soumbeer Sharma"/>
    <n v="202312"/>
    <n v="202312"/>
    <s v="BLR"/>
    <n v="7206525316"/>
    <s v="sombeers636@gmail.com"/>
    <s v="APIDS"/>
    <n v="300000"/>
    <x v="91"/>
    <n v="96666"/>
    <s v="DV DATA &amp; ANALYTICS ICICI BANK"/>
    <x v="0"/>
  </r>
  <r>
    <s v="Monaprava Mohanty "/>
    <n v="202405"/>
    <n v="202405"/>
    <s v="BBSR"/>
    <n v="9778973006"/>
    <s v="monaprava24s@gmail.com"/>
    <s v="APIDS"/>
    <n v="290000"/>
    <x v="91"/>
    <n v="5000"/>
    <s v="DV DATA &amp; ANALYTICS ICICI BANK"/>
    <x v="0"/>
  </r>
  <r>
    <s v="Sushri  Supravat Swain "/>
    <n v="202405"/>
    <n v="202405"/>
    <s v="BBSR"/>
    <n v="8658177526"/>
    <s v="supravats10@gmail.com"/>
    <s v="APIDS"/>
    <n v="290000"/>
    <x v="91"/>
    <n v="5000"/>
    <s v="DV DATA &amp; ANALYTICS ICICI BANK"/>
    <x v="0"/>
  </r>
  <r>
    <s v="Seshu Rama Krishna Kanth Annam"/>
    <n v="202303"/>
    <n v="202303"/>
    <s v="BLR"/>
    <n v="9502720256"/>
    <s v="krishnrama1992@gmail.com"/>
    <s v="APDA"/>
    <n v="250000"/>
    <x v="92"/>
    <n v="60000"/>
    <s v="DV DATA &amp; ANALYTICS ICICI BANK"/>
    <x v="0"/>
  </r>
  <r>
    <s v="Piyush Ranjan Saha"/>
    <n v="202312"/>
    <n v="202312"/>
    <s v="BLR"/>
    <m/>
    <s v="piyushsonusaha@gmail.com"/>
    <s v="APIDS"/>
    <n v="270000"/>
    <x v="92"/>
    <n v="50000"/>
    <s v="DV DATA &amp; ANALYTICS ICICI BANK"/>
    <x v="0"/>
  </r>
  <r>
    <s v="Ankita Das"/>
    <n v="202401"/>
    <n v="202401"/>
    <s v="BBSR"/>
    <n v="9938994545"/>
    <s v="lityankita@gmail.com"/>
    <s v="APIDS"/>
    <n v="265000"/>
    <x v="92"/>
    <n v="75000"/>
    <s v="DV DATA &amp; ANALYTICS ICICI BANK"/>
    <x v="0"/>
  </r>
  <r>
    <s v="Suyash Nayak"/>
    <n v="202303"/>
    <n v="202303"/>
    <s v="BLR"/>
    <n v="7697813391"/>
    <s v="Nayak.suyash14@gmail.com"/>
    <s v="APIDS"/>
    <n v="280000"/>
    <x v="92"/>
    <n v="50000"/>
    <s v="DV DATA &amp; ANALYTICS ICICI BANK"/>
    <x v="0"/>
  </r>
  <r>
    <s v="Anwesh Kaushika"/>
    <n v="202403"/>
    <n v="202403"/>
    <s v="BBSR"/>
    <n v="8917316071"/>
    <s v="anweshkaushika19@gmail.com"/>
    <s v="APIDS"/>
    <n v="290000"/>
    <x v="92"/>
    <n v="96666"/>
    <s v="DV DATA &amp; ANALYTICS ICICI BANK"/>
    <x v="0"/>
  </r>
  <r>
    <s v="Lingaraj Meher"/>
    <n v="202404"/>
    <n v="202404"/>
    <s v="BBSR"/>
    <n v="7852947419"/>
    <s v="meherlingaraj80@gmail.com"/>
    <s v="APDA"/>
    <n v="260000"/>
    <x v="92"/>
    <n v="41667"/>
    <s v="DV DATA &amp; ANALYTICS ICICI BANK"/>
    <x v="0"/>
  </r>
  <r>
    <s v="Aditya narayan khatua"/>
    <n v="202405"/>
    <n v="202405"/>
    <s v="BBSR"/>
    <n v="6370494490"/>
    <s v="adityanarayankhatua4@gmail.com"/>
    <s v="APDA"/>
    <n v="260000"/>
    <x v="92"/>
    <n v="10000"/>
    <s v="DV DATA &amp; ANALYTICS ICICI BANK"/>
    <x v="0"/>
  </r>
  <r>
    <s v="Saswat Pati"/>
    <n v="202405"/>
    <n v="202405"/>
    <s v="BBSR"/>
    <n v="8327727235"/>
    <s v="saswatpati2002@gmail.com"/>
    <s v="APDA"/>
    <n v="260000"/>
    <x v="92"/>
    <n v="5000"/>
    <s v="DV DATA &amp; ANALYTICS ICICI BANK"/>
    <x v="0"/>
  </r>
  <r>
    <s v="Samprit Behera"/>
    <n v="202311"/>
    <n v="202311"/>
    <s v="BBSR"/>
    <n v="8763655674"/>
    <s v="samprit20@gmail.com"/>
    <s v="APDA"/>
    <n v="240000"/>
    <x v="93"/>
    <n v="20000"/>
    <s v="DV DATA &amp; ANALYTICS ICICI BANK"/>
    <x v="0"/>
  </r>
  <r>
    <s v="Sushree Sonali Harichandan"/>
    <n v="202303"/>
    <n v="202303"/>
    <s v="BBSR"/>
    <n v="8637255813"/>
    <s v="sushsreesonali418@gmail.com"/>
    <s v="APIDS"/>
    <n v="280000"/>
    <x v="93"/>
    <n v="40000"/>
    <s v="DV DATA &amp; ANALYTICS ICICI BANK"/>
    <x v="0"/>
  </r>
  <r>
    <s v="Khushbu Godani"/>
    <n v="202405"/>
    <n v="202405"/>
    <s v="BBSR"/>
    <n v="8871308006"/>
    <s v="khushbugodani@gmail.com"/>
    <s v="APIDS"/>
    <n v="280000"/>
    <x v="93"/>
    <n v="91667"/>
    <s v="DV ANALYTICS ICICI BANK"/>
    <x v="0"/>
  </r>
  <r>
    <s v="Aneesh Kumar"/>
    <n v="202401"/>
    <n v="202401"/>
    <s v="BLR"/>
    <n v="8374879289"/>
    <s v="Aneeshkumar2611@gmail.com"/>
    <s v="APIDS"/>
    <n v="290000"/>
    <x v="93"/>
    <n v="25000"/>
    <s v="DV ANALYTICS ICICI BANK"/>
    <x v="0"/>
  </r>
  <r>
    <s v="Tirth Pansuriya"/>
    <n v="202405"/>
    <n v="202405"/>
    <s v="BLR"/>
    <n v="9510625211"/>
    <m/>
    <s v="APIDS"/>
    <n v="290000"/>
    <x v="94"/>
    <n v="270000"/>
    <s v="DV DATA &amp; ANALYTICS ICICI BANK"/>
    <x v="0"/>
  </r>
  <r>
    <s v="Ankit Anurag Sahoo"/>
    <n v="202304"/>
    <n v="202304"/>
    <s v="BBSR"/>
    <m/>
    <s v="ankitanurag0052@gmail.com"/>
    <s v="APDA"/>
    <n v="270000"/>
    <x v="94"/>
    <n v="40000"/>
    <s v="DV DATA &amp; ANALYTICS ICICI BANK"/>
    <x v="0"/>
  </r>
  <r>
    <s v="Sourav Choudhury"/>
    <n v="202405"/>
    <n v="202405"/>
    <s v="BLR"/>
    <n v="8837435966"/>
    <s v="souravchoudhury121@gmail.com"/>
    <s v="APIDS"/>
    <n v="260000"/>
    <x v="94"/>
    <n v="81666"/>
    <s v="DV DATA &amp; ANALYTICS ICICI BANK"/>
    <x v="0"/>
  </r>
  <r>
    <s v="Nandita Giri"/>
    <n v="202405"/>
    <n v="202405"/>
    <s v="BBSR"/>
    <n v="9302595031"/>
    <s v="nanditagiri07@icloud.com  "/>
    <s v="APIDS"/>
    <n v="290000"/>
    <x v="94"/>
    <n v="5000"/>
    <s v="DV DATA &amp; ANALYTICS ICICI BANK"/>
    <x v="9"/>
  </r>
  <r>
    <s v="Saswat Pati"/>
    <n v="202405"/>
    <n v="202405"/>
    <s v="BBSR"/>
    <n v="8327727235"/>
    <s v="saswatpati2002@gmail.com"/>
    <s v="APIDS"/>
    <n v="280000"/>
    <x v="94"/>
    <n v="5000"/>
    <s v="DV DATA &amp; ANALYTICS ICICI BANK"/>
    <x v="10"/>
  </r>
  <r>
    <s v="Abhisek Nayak"/>
    <n v="202405"/>
    <n v="202405"/>
    <s v="BBSR"/>
    <n v="7751019039"/>
    <s v="abhiseknayak848@gmail.com"/>
    <s v="APIDS"/>
    <n v="290000"/>
    <x v="94"/>
    <n v="5000"/>
    <s v="DV DATA &amp; ANALYTICS ICICI BANK"/>
    <x v="10"/>
  </r>
  <r>
    <s v="Siddhant Sai Deo"/>
    <n v="202405"/>
    <n v="202405"/>
    <s v="BLR"/>
    <n v="6370958758"/>
    <m/>
    <s v="APDA"/>
    <n v="240000"/>
    <x v="95"/>
    <n v="50000"/>
    <s v="DV DATA &amp; ANALYTICS ICICI BANK"/>
    <x v="0"/>
  </r>
  <r>
    <s v="Ansh Sachdeva"/>
    <n v="202303"/>
    <n v="202303"/>
    <s v="BLR"/>
    <n v="8982224581"/>
    <s v="sachdeva.ansh12@gmail.com"/>
    <s v="APDA"/>
    <n v="280000"/>
    <x v="95"/>
    <n v="50000"/>
    <s v="DV DATA &amp; ANALYTICS ICICI BANK"/>
    <x v="0"/>
  </r>
  <r>
    <s v="Tanu Punia"/>
    <n v="202402"/>
    <n v="202402"/>
    <s v="BLR"/>
    <n v="9027288046"/>
    <s v="puniatanu001@gmail.com"/>
    <s v="APIDS"/>
    <n v="280000"/>
    <x v="95"/>
    <n v="40000"/>
    <s v="DV DATA &amp; ANALYTICS ICICI BANK"/>
    <x v="0"/>
  </r>
  <r>
    <s v="Aditya narayan khatua"/>
    <n v="202405"/>
    <n v="202405"/>
    <s v="BBSR"/>
    <n v="6370494490"/>
    <s v="adityanarayankhatua4@gmail.com"/>
    <s v="APDA"/>
    <n v="260000"/>
    <x v="95"/>
    <n v="17000"/>
    <s v="DV DATA &amp; ANALYTICS ICICI BANK"/>
    <x v="0"/>
  </r>
  <r>
    <s v="subhrajit sahu"/>
    <n v="202403"/>
    <n v="202403"/>
    <s v="BLR"/>
    <n v="8860011727"/>
    <s v="subhrajit.sahu1881@gmail.com"/>
    <s v="APIDS"/>
    <n v="300000"/>
    <x v="95"/>
    <n v="28333"/>
    <s v="DV DATA &amp; ANALYTICS ICICI BANK"/>
    <x v="0"/>
  </r>
  <r>
    <s v="Rupesh Pradhan"/>
    <n v="202405"/>
    <n v="202405"/>
    <s v="BBSR"/>
    <n v="9337938344"/>
    <s v="pradhan.rupesh74@gmail.com"/>
    <s v="APIDS"/>
    <n v="290000"/>
    <x v="95"/>
    <n v="85000"/>
    <s v="DV DATA &amp; ANALYTICS ICICI BANK"/>
    <x v="0"/>
  </r>
  <r>
    <s v="Bhagya Lakshmi Chandrapat"/>
    <n v="202405"/>
    <n v="202405"/>
    <s v="BLR"/>
    <m/>
    <s v="bhagyamchandrapati@gmail.com"/>
    <s v="Gen Ai"/>
    <n v="41300"/>
    <x v="95"/>
    <n v="41400"/>
    <s v="DV DATA &amp; ANALYTICS ICICI BANK"/>
    <x v="0"/>
  </r>
  <r>
    <s v="Alisha Sahoo"/>
    <n v="202405"/>
    <n v="202405"/>
    <s v="BBSR"/>
    <n v="8280225730"/>
    <s v="alisha.iabm@gmail.com"/>
    <s v="APIDS"/>
    <n v="290000"/>
    <x v="95"/>
    <n v="5000"/>
    <s v="DV DATA &amp; ANALYTICS ICICI BANK"/>
    <x v="0"/>
  </r>
  <r>
    <s v="Parikshith Krishnan "/>
    <n v="202403"/>
    <n v="202403"/>
    <s v="BLR"/>
    <n v="8593905069"/>
    <s v="parikshith.krishnan78@gmail.com"/>
    <s v="APIDS"/>
    <n v="290000"/>
    <x v="96"/>
    <n v="93333"/>
    <s v="DV DATA &amp; ANALYTICS ICICI BANK"/>
    <x v="0"/>
  </r>
  <r>
    <s v="Zeel "/>
    <n v="202405"/>
    <n v="202405"/>
    <s v="BLR"/>
    <n v="9054928758"/>
    <m/>
    <s v="APIDS"/>
    <n v="290000"/>
    <x v="96"/>
    <n v="260000"/>
    <s v="DV DATA &amp; ANALYTICS ICICI BANK"/>
    <x v="0"/>
  </r>
  <r>
    <s v="Chinmaya Mohapatra "/>
    <n v="202405"/>
    <n v="202405"/>
    <s v="BBSR"/>
    <n v="6372810182"/>
    <s v="cmohapatra228@gmail.com"/>
    <s v="APIDS"/>
    <n v="290000"/>
    <x v="96"/>
    <n v="5000"/>
    <s v="DV DATA &amp; ANALYTICS HDFC BANK"/>
    <x v="0"/>
  </r>
  <r>
    <s v="Pankajlochan Rath "/>
    <n v="202405"/>
    <n v="202405"/>
    <s v="BLR"/>
    <n v="7008891889"/>
    <s v="pankajrath426@gmail.com"/>
    <s v="APIDS"/>
    <n v="290000"/>
    <x v="97"/>
    <n v="5000"/>
    <s v="DV DATA &amp; ANALYTICS HDFC BANK"/>
    <x v="0"/>
  </r>
  <r>
    <s v="Anusmita yogamaya Nayak "/>
    <n v="202405"/>
    <n v="202405"/>
    <s v="BBSR"/>
    <n v="8457944362"/>
    <s v="anusmitan49@gmail.com"/>
    <s v="APIDS"/>
    <n v="270000"/>
    <x v="97"/>
    <n v="5000"/>
    <s v="DV DATA &amp; ANALYTICS HDFC BANK"/>
    <x v="0"/>
  </r>
  <r>
    <s v="chandra sekhar sahu"/>
    <n v="202405"/>
    <n v="202405"/>
    <s v="BBSR"/>
    <n v="9668994742"/>
    <s v="sahuchandra909@gmail.com"/>
    <s v="APIDS"/>
    <n v="270000"/>
    <x v="97"/>
    <n v="5000"/>
    <s v="DV DATA &amp; ANALYTICS HDFC BANK"/>
    <x v="0"/>
  </r>
  <r>
    <s v="Diksha Jain"/>
    <n v="202405"/>
    <n v="202405"/>
    <s v="BLR"/>
    <s v="87559 69269"/>
    <s v="diksha181094@gmail.com"/>
    <s v="APDA"/>
    <n v="260000"/>
    <x v="97"/>
    <n v="5000"/>
    <s v="DV DATA &amp; ANALYTICS HDFC BANK"/>
    <x v="0"/>
  </r>
  <r>
    <s v="Byasadev Panda"/>
    <n v="202402"/>
    <n v="202402"/>
    <s v="BLR"/>
    <n v="7008091508"/>
    <s v="byasadevpanda@gmail.com"/>
    <s v="APDA"/>
    <n v="270000"/>
    <x v="97"/>
    <n v="25000"/>
    <s v="DV DATA &amp; ANALYTICS ICICI BANK"/>
    <x v="0"/>
  </r>
  <r>
    <s v="Wasim Akram Alli"/>
    <n v="202402"/>
    <n v="202402"/>
    <s v="BLR"/>
    <n v="8260620878"/>
    <s v="wasimakramalli021@gmail.com"/>
    <s v="APIDS"/>
    <n v="270000"/>
    <x v="97"/>
    <n v="80000"/>
    <s v="DV DATA &amp; ANALYTICS ICICI BANK"/>
    <x v="0"/>
  </r>
  <r>
    <s v="Smrutirekha Sahoo"/>
    <n v="202404"/>
    <n v="202404"/>
    <s v="BBSR"/>
    <n v="6370873441"/>
    <s v="smrutirekha1444@gmail.com"/>
    <s v="APIDS"/>
    <n v="270000"/>
    <x v="97"/>
    <n v="88333"/>
    <s v="DV DATA &amp; ANALYTICS ICICI BANK"/>
    <x v="0"/>
  </r>
  <r>
    <s v="Divyanshu dwivedi "/>
    <n v="202404"/>
    <n v="202404"/>
    <s v="BLR"/>
    <n v="7762041685"/>
    <s v="dibyadri@gmail.com"/>
    <s v="APDA"/>
    <n v="260000"/>
    <x v="98"/>
    <n v="40000"/>
    <s v="DV DATA &amp; ANALYTICS ICICI BANK"/>
    <x v="0"/>
  </r>
  <r>
    <s v=" Lokesh chandra Das"/>
    <n v="202402"/>
    <n v="202402"/>
    <s v="BLR"/>
    <n v="9348585571"/>
    <s v="lokesh.das811@gmail.com"/>
    <s v="APIDS"/>
    <n v="250000"/>
    <x v="98"/>
    <n v="96666"/>
    <s v="DV DATA &amp; ANALYTICS ICICI BANK"/>
    <x v="0"/>
  </r>
  <r>
    <s v="kartik mahendra"/>
    <n v="202405"/>
    <n v="202405"/>
    <s v="BLR"/>
    <n v="9449085687"/>
    <s v="kabasupr1987@gmail.com"/>
    <s v="APIDS"/>
    <n v="290000"/>
    <x v="98"/>
    <n v="93333"/>
    <s v="DV DATA &amp; ANALYTICS ICICI BANK"/>
    <x v="0"/>
  </r>
  <r>
    <s v="Mr.Jithendra"/>
    <n v="202405"/>
    <n v="202405"/>
    <s v="BLR"/>
    <n v="9902251568"/>
    <s v="ithendra3233@gmail.Com"/>
    <s v="APDA"/>
    <n v="260000"/>
    <x v="98"/>
    <n v="5000"/>
    <s v="DV DATA &amp; ANALYTICS ICICI BANK"/>
    <x v="0"/>
  </r>
  <r>
    <s v="Aditya Chole "/>
    <n v="202405"/>
    <n v="202405"/>
    <s v="BLR"/>
    <n v="7038502967"/>
    <s v="aditya.chole89@gmail.com"/>
    <s v="APDA"/>
    <n v="260000"/>
    <x v="98"/>
    <n v="5000"/>
    <s v="DV DATA &amp; ANALYTICS ICICI BANK"/>
    <x v="0"/>
  </r>
  <r>
    <s v="Sambit Pradhan"/>
    <n v="202405"/>
    <n v="202405"/>
    <s v="BBSR"/>
    <n v="8328827335"/>
    <s v="sambitpradhan321@gmail.com"/>
    <s v="APDA"/>
    <n v="260000"/>
    <x v="99"/>
    <n v="80000"/>
    <s v="DV DATA &amp; ANALYTICS ICICI BANK"/>
    <x v="0"/>
  </r>
  <r>
    <s v="Mohammed Mohsin "/>
    <n v="202405"/>
    <n v="202405"/>
    <s v="BLR"/>
    <n v="8956665843"/>
    <s v="mohsin.md100@gmail.com"/>
    <s v="APIDS"/>
    <n v="290000"/>
    <x v="99"/>
    <n v="5000"/>
    <s v="DV DATA &amp; ANALYTICS ICICI BANK"/>
    <x v="0"/>
  </r>
  <r>
    <s v=" Subhrakant Dash"/>
    <n v="202403"/>
    <n v="202403"/>
    <s v="BLR"/>
    <m/>
    <s v="dash.subhrakant@gmail.com"/>
    <s v="APIDS"/>
    <n v="290000"/>
    <x v="99"/>
    <n v="50000"/>
    <s v="DV DATA &amp; ANALYTICS ICICI BANK"/>
    <x v="0"/>
  </r>
  <r>
    <s v="Ankit kumar"/>
    <n v="202402"/>
    <n v="202402"/>
    <s v="BLR"/>
    <n v="9304907066"/>
    <s v="meankit147@gmail.com"/>
    <s v="APIDS"/>
    <n v="270000"/>
    <x v="100"/>
    <n v="55000"/>
    <s v="DV DATA &amp; ANALYTICS ICICI BANK"/>
    <x v="0"/>
  </r>
  <r>
    <s v="Twinkle SINGH"/>
    <n v="202402"/>
    <n v="202402"/>
    <s v="BLR"/>
    <n v="9304471321"/>
    <s v="twinklesingh0101@gmail.com"/>
    <s v="APIDS"/>
    <n v="270000"/>
    <x v="100"/>
    <n v="55000"/>
    <s v="DV DATA &amp; ANALYTICS ICICI BANK"/>
    <x v="0"/>
  </r>
  <r>
    <s v=" Joswin d silva"/>
    <n v="202403"/>
    <n v="202403"/>
    <s v="BLR"/>
    <n v="9731501304"/>
    <s v="joswindsilva10mario@gmail.com"/>
    <s v="APIDS"/>
    <n v="270000"/>
    <x v="100"/>
    <n v="68000"/>
    <s v="DV DATA &amp; ANALYTICS ICICI BANK"/>
    <x v="0"/>
  </r>
  <r>
    <s v="Rajat Bisoe"/>
    <n v="202405"/>
    <n v="202405"/>
    <s v="BBSR"/>
    <n v="9668220059"/>
    <s v="rbisoe@gmail.com"/>
    <s v="APIDS"/>
    <n v="280000"/>
    <x v="101"/>
    <n v="24000"/>
    <s v="DV DATA &amp; ANALYTICS ICICI BANK"/>
    <x v="8"/>
  </r>
  <r>
    <s v="Rashmita"/>
    <n v="202405"/>
    <n v="202405"/>
    <s v="BBSR"/>
    <n v="6372749159"/>
    <s v="rubydelly927@gmail.com"/>
    <s v="APIDS"/>
    <n v="280000"/>
    <x v="101"/>
    <n v="24000"/>
    <s v="DV DATA &amp; ANALYTICS ICICI BANK"/>
    <x v="8"/>
  </r>
  <r>
    <s v="Chandana N "/>
    <n v="202403"/>
    <n v="202403"/>
    <s v="BLR"/>
    <n v="9071585125"/>
    <s v="chandananagaraju1gamil.com"/>
    <s v="APIDS"/>
    <n v="290000"/>
    <x v="101"/>
    <n v="93333"/>
    <s v="DV DATA &amp; ANALYTICS ICICI BANK"/>
    <x v="0"/>
  </r>
  <r>
    <s v="Diksha Jain"/>
    <n v="202405"/>
    <n v="202405"/>
    <s v="BLR"/>
    <s v="87559 69269"/>
    <s v="diksha181094@gmail.com"/>
    <s v="APDA"/>
    <n v="260000"/>
    <x v="101"/>
    <n v="81667"/>
    <s v="DV DATA &amp; ANALYTICS HDFC BANK"/>
    <x v="0"/>
  </r>
  <r>
    <s v="Nandita Giri"/>
    <n v="202405"/>
    <n v="202405"/>
    <s v="BBSR"/>
    <n v="9302595031"/>
    <s v="nanditagiri07@icloud.com  "/>
    <s v="APIDS"/>
    <n v="290000"/>
    <x v="101"/>
    <n v="50000"/>
    <s v="DV DATA &amp; ANALYTICS ICICI BANK"/>
    <x v="0"/>
  </r>
  <r>
    <s v="Satyajit Patnaik"/>
    <n v="202310"/>
    <n v="202310"/>
    <s v="BBSR"/>
    <n v="7749975244"/>
    <s v="satty252525@gmail.com"/>
    <s v="APIDS"/>
    <n v="260000"/>
    <x v="101"/>
    <n v="25000"/>
    <s v="DV DATA &amp; ANALYTICS ICICI BANK"/>
    <x v="0"/>
  </r>
  <r>
    <s v="Adyasha Patel"/>
    <n v="202405"/>
    <n v="202405"/>
    <s v="BBSR"/>
    <n v="8117964156"/>
    <s v="pateladyasha2019@gmail.com"/>
    <s v="APIDS"/>
    <n v="290000"/>
    <x v="101"/>
    <n v="5000"/>
    <s v="DV DATA &amp; ANALYTICS ICICI BANK"/>
    <x v="0"/>
  </r>
  <r>
    <s v="Jnyanadipta Mohapatra"/>
    <n v="202404"/>
    <n v="202404"/>
    <s v="BBSR"/>
    <n v="7008717261"/>
    <s v="jnyanadiptamohapatra.mit@gmail.com"/>
    <s v="APIDS"/>
    <n v="280000"/>
    <x v="102"/>
    <n v="200000"/>
    <s v="DV DATA &amp; ANALYTICS ICICI BANK"/>
    <x v="0"/>
  </r>
  <r>
    <s v="Nidhi Chand"/>
    <n v="202403"/>
    <n v="202403"/>
    <s v="BLR"/>
    <n v="9110664670"/>
    <s v="nidhichand31706@gmail.com"/>
    <s v="APDA"/>
    <n v="290000"/>
    <x v="102"/>
    <n v="96666"/>
    <s v="DV DATA &amp; ANALYTICS ICICI BANK"/>
    <x v="0"/>
  </r>
  <r>
    <s v="Bishnupriya Pani"/>
    <n v="202402"/>
    <n v="202402"/>
    <s v="BLR"/>
    <n v="7854078563"/>
    <s v="bishnupriyapani328@gmail.com"/>
    <s v="APDA"/>
    <n v="240000"/>
    <x v="102"/>
    <n v="25000"/>
    <s v="DV DATA &amp; ANALYTICS ICICI BANK"/>
    <x v="0"/>
  </r>
  <r>
    <s v="ANUDEEP REDDY SURA"/>
    <n v="202405"/>
    <n v="202405"/>
    <s v="BLR"/>
    <m/>
    <s v="suraanudeepreddy6@gmail.com"/>
    <s v="APDA"/>
    <n v="260000"/>
    <x v="103"/>
    <n v="5000"/>
    <s v="DV DATA &amp; ANALYTICS ICICI BANK"/>
    <x v="3"/>
  </r>
  <r>
    <s v="Sayantan Karmakar"/>
    <n v="202404"/>
    <n v="202404"/>
    <s v="BLR"/>
    <n v="9852490894"/>
    <s v="sayantankarmakrbits@gmail.com"/>
    <s v="APIDS"/>
    <n v="270000"/>
    <x v="103"/>
    <n v="38333"/>
    <s v="DV DATA &amp; ANALYTICS ICICI BANK"/>
    <x v="0"/>
  </r>
  <r>
    <s v="Rithanya "/>
    <n v="202404"/>
    <n v="202404"/>
    <s v="BLR"/>
    <n v="6369649815"/>
    <s v="rithanyaroyal@gmail.com"/>
    <s v="APIDS"/>
    <n v="280000"/>
    <x v="103"/>
    <n v="54000"/>
    <s v="DV DATA &amp; ANALYTICS ICICI BANK"/>
    <x v="0"/>
  </r>
  <r>
    <s v="Alisha Sahoo"/>
    <n v="202405"/>
    <n v="202405"/>
    <s v="BBSR"/>
    <n v="8280225730"/>
    <s v="alisha.iabm@gmail.com"/>
    <s v="APIDS"/>
    <n v="290000"/>
    <x v="103"/>
    <n v="81666"/>
    <s v="DV DATA &amp; ANALYTICS ICICI BANK"/>
    <x v="0"/>
  </r>
  <r>
    <s v="Chinmaya kumar mohapatra "/>
    <n v="202405"/>
    <n v="202405"/>
    <s v="BBSR"/>
    <n v="6372810182"/>
    <s v="cmohapatra228@gmail.com"/>
    <s v="APIDS"/>
    <n v="290000"/>
    <x v="103"/>
    <n v="50000"/>
    <s v="DV DATA &amp; ANALYTICS ICICI BANK"/>
    <x v="0"/>
  </r>
  <r>
    <s v="Siyaa Agarwal"/>
    <n v="202402"/>
    <n v="202402"/>
    <s v="BLR"/>
    <n v="7002125396"/>
    <s v="Siyaa2003@gmail.com"/>
    <s v="APIDS"/>
    <n v="270000"/>
    <x v="103"/>
    <n v="15000"/>
    <s v="DV DATA &amp; ANALYTICS ICICI BANK"/>
    <x v="0"/>
  </r>
  <r>
    <s v="Sai Prasad Debata"/>
    <n v="202405"/>
    <n v="202405"/>
    <s v="BBSR"/>
    <n v="8908160001"/>
    <s v="prasaddebata@gmail.com"/>
    <s v="APIDS"/>
    <n v="318600"/>
    <x v="104"/>
    <n v="5000"/>
    <s v="DV DATA &amp; ANALYTICS ICICI BANK"/>
    <x v="0"/>
  </r>
  <r>
    <s v="Sandeep Kumar Mohanty "/>
    <n v="202405"/>
    <n v="202405"/>
    <s v="BBSR"/>
    <s v="89172 77756"/>
    <s v="sandeepmohanty674@gmail.com"/>
    <s v="APIDS"/>
    <n v="290000"/>
    <x v="104"/>
    <n v="5000"/>
    <s v="DV DATA &amp; ANALYTICS ICICI BANK"/>
    <x v="0"/>
  </r>
  <r>
    <s v="Rajesh Senapati "/>
    <n v="202303"/>
    <n v="202303"/>
    <s v="BBSR"/>
    <m/>
    <s v="rajeshsenapati709@gmail.com"/>
    <s v="APDA"/>
    <n v="260000"/>
    <x v="104"/>
    <n v="65000"/>
    <s v="DV DATA &amp; ANALYTICS HDFC BANK"/>
    <x v="0"/>
  </r>
  <r>
    <s v="Somya Gurjar "/>
    <n v="202404"/>
    <n v="202404"/>
    <s v="BLR"/>
    <n v="9993278891"/>
    <s v="somyagurjar0198@gmail.com"/>
    <s v="APIDS"/>
    <n v="280000"/>
    <x v="104"/>
    <n v="90000"/>
    <s v="DV DATA &amp; ANALYTICS ICICI BANK"/>
    <x v="0"/>
  </r>
  <r>
    <s v="ARUN ANGSHU MOHANTY"/>
    <n v="202403"/>
    <n v="202403"/>
    <s v="BLR"/>
    <s v="+1 403-918-0211"/>
    <s v="arun.mohanty02@gmail.com"/>
    <s v="APIDS"/>
    <n v="300000"/>
    <x v="104"/>
    <n v="55000"/>
    <s v="DV DATA &amp; ANALYTICS ICICI BANK"/>
    <x v="0"/>
  </r>
  <r>
    <s v="Kishori Shridhar Joshi"/>
    <n v="202404"/>
    <n v="202404"/>
    <s v="BLR"/>
    <n v="7775917708"/>
    <s v="Joshi10398@gmail.com"/>
    <s v="APIDS"/>
    <n v="270000"/>
    <x v="104"/>
    <n v="50000"/>
    <s v="DV DATA &amp; ANALYTICS ICICI BANK"/>
    <x v="0"/>
  </r>
  <r>
    <s v=" Sandeep Kumar Mohanty "/>
    <n v="202405"/>
    <n v="202405"/>
    <s v="BBSR"/>
    <s v="89172 77756"/>
    <s v="sandeepmohanty674@gmail.com"/>
    <s v="APIDS"/>
    <n v="290000"/>
    <x v="104"/>
    <n v="5000"/>
    <s v="DV DATA &amp; ANALYTICS ICICI BANK"/>
    <x v="0"/>
  </r>
  <r>
    <s v="Dharmendra Kumar Sahoo"/>
    <n v="202401"/>
    <n v="202401"/>
    <s v="BLR"/>
    <n v="9035210110"/>
    <s v="contact.query.dks@gmail.com"/>
    <s v="APIDS"/>
    <n v="290000"/>
    <x v="105"/>
    <n v="75000"/>
    <s v="DV DATA &amp; ANALYTICS ICICI BANK"/>
    <x v="0"/>
  </r>
  <r>
    <s v="Anushmita Nayak"/>
    <n v="202405"/>
    <n v="202405"/>
    <s v="BBSR"/>
    <n v="8457944362"/>
    <s v="anusmitan49@gmail.com"/>
    <s v="APIDS"/>
    <n v="280000"/>
    <x v="105"/>
    <n v="25000"/>
    <s v="DV DATA &amp; ANALYTICS ICICI BANK"/>
    <x v="0"/>
  </r>
  <r>
    <s v="Hemendra Yadav"/>
    <n v="202311"/>
    <n v="202311"/>
    <s v="BLR"/>
    <n v="7000166173"/>
    <s v="Hemendrayadav0224@gmail.com"/>
    <s v="APIDS"/>
    <n v="280000"/>
    <x v="106"/>
    <n v="95000"/>
    <s v="DV DATA &amp; ANALYTICS ICICI BANK"/>
    <x v="0"/>
  </r>
  <r>
    <s v="Aditya Chole "/>
    <n v="202405"/>
    <n v="202405"/>
    <s v="BLR"/>
    <n v="7038502967"/>
    <s v="aditya.chole89@gmail.com"/>
    <s v="APDA"/>
    <n v="260000"/>
    <x v="106"/>
    <n v="75000"/>
    <s v="DV DATA &amp; ANALYTICS ICICI BANK"/>
    <x v="0"/>
  </r>
  <r>
    <s v="Rupesh Pradhan"/>
    <n v="202405"/>
    <n v="202405"/>
    <s v="BBSR"/>
    <n v="9337938344"/>
    <s v="pradhan.rupesh74@gmail.com"/>
    <s v="APIDS"/>
    <n v="290000"/>
    <x v="106"/>
    <n v="50000"/>
    <s v="DV DATA &amp; ANALYTICS ICICI BANK"/>
    <x v="0"/>
  </r>
  <r>
    <s v="Sushri supravat swain"/>
    <n v="202405"/>
    <n v="202405"/>
    <s v="BBSR"/>
    <n v="7008252608"/>
    <s v="supravats10@gmail.com"/>
    <s v="APIDS"/>
    <n v="290000"/>
    <x v="106"/>
    <n v="95000"/>
    <s v="DV DATA &amp; ANALYTICS ICICI BANK"/>
    <x v="0"/>
  </r>
  <r>
    <s v="Sandhya Rani Mohanty"/>
    <n v="202304"/>
    <n v="202304"/>
    <s v="BLR"/>
    <n v="6372766170"/>
    <s v="sandhyamohanty.sm111@gmail.com"/>
    <s v="APDA"/>
    <n v="260000"/>
    <x v="106"/>
    <n v="50000"/>
    <s v="DV DATA &amp; ANALYTICS ICICI BANK"/>
    <x v="0"/>
  </r>
  <r>
    <s v="Aditya Chole "/>
    <n v="202405"/>
    <n v="202405"/>
    <s v="BLR"/>
    <n v="7038502967"/>
    <s v="aditya.chole89@gmail.com"/>
    <s v="APDA"/>
    <n v="260000"/>
    <x v="107"/>
    <n v="200000"/>
    <s v="DV DATA &amp; ANALYTICS ICICI BANK"/>
    <x v="0"/>
  </r>
  <r>
    <s v="Jyoti Prakash Sahoo"/>
    <n v="202403"/>
    <n v="202403"/>
    <s v="BLR"/>
    <n v="9040137519"/>
    <s v="sjyotiprakash07@gmail.com"/>
    <s v="APIDS"/>
    <n v="290000"/>
    <x v="107"/>
    <n v="40000"/>
    <s v="DV DATA &amp; ANALYTICS ICICI BANK"/>
    <x v="0"/>
  </r>
  <r>
    <s v="Rajat Kumar Behera"/>
    <n v="202403"/>
    <n v="202403"/>
    <s v="BLR"/>
    <n v="7978916934"/>
    <s v="rajatkumarbehera34@gmail.com"/>
    <s v="APIDS"/>
    <n v="270000"/>
    <x v="107"/>
    <n v="63750"/>
    <s v="DV DATA &amp; ANALYTICS ICICI BANK"/>
    <x v="0"/>
  </r>
  <r>
    <s v="Debasmita Pradhan"/>
    <n v="202405"/>
    <n v="202405"/>
    <s v="BBSR"/>
    <n v="7978452530"/>
    <s v="debasmitapradhan14@gmail.com"/>
    <s v="APIDS"/>
    <n v="318000"/>
    <x v="107"/>
    <n v="5000"/>
    <s v="DV DATA &amp; ANALYTICS ICICI BANK"/>
    <x v="11"/>
  </r>
  <r>
    <s v="Aditya Jain"/>
    <n v="202403"/>
    <n v="202403"/>
    <s v="BBSR"/>
    <n v="9644871269"/>
    <s v="jainaaditya018@gmail.com"/>
    <s v="APDA"/>
    <n v="265000"/>
    <x v="107"/>
    <n v="63000"/>
    <s v="DV DATA &amp; ANALYTICS ICICI BANK"/>
    <x v="0"/>
  </r>
  <r>
    <s v="Chandrasekhar sahu"/>
    <n v="202405"/>
    <n v="202405"/>
    <s v="BLR"/>
    <n v="9668994742"/>
    <s v="sahuchandra909@gmail.com"/>
    <s v="APIDS"/>
    <n v="270000"/>
    <x v="108"/>
    <n v="95000"/>
    <s v="DV DATA &amp; ANALYTICS ICICI BANK"/>
    <x v="0"/>
  </r>
  <r>
    <s v="Swagatika Panigrahi"/>
    <n v="202401"/>
    <n v="202401"/>
    <s v="BLR"/>
    <n v="8658699856"/>
    <s v="swagatika.panigrahi21@gmail.com"/>
    <s v="APIDS"/>
    <n v="280000"/>
    <x v="108"/>
    <n v="80000"/>
    <s v="DV DATA &amp; ANALYTICS ICICI BANK"/>
    <x v="0"/>
  </r>
  <r>
    <s v="sonali rana"/>
    <n v="202401"/>
    <n v="202401"/>
    <s v="BLR"/>
    <n v="8018405904"/>
    <s v="sonalirana044@gmail.com"/>
    <s v="MPAA"/>
    <n v="260000"/>
    <x v="108"/>
    <n v="40000"/>
    <s v="DV DATA &amp; ANALYTICS ICICI BANK"/>
    <x v="0"/>
  </r>
  <r>
    <s v="Arjun PN"/>
    <n v="202405"/>
    <n v="202405"/>
    <s v="BLR"/>
    <n v="9567245198"/>
    <s v="pnarjun298@gmail.com"/>
    <s v="APIDS"/>
    <n v="280000"/>
    <x v="108"/>
    <n v="50000"/>
    <s v="DV DATA &amp; ANALYTICS ICICI BANK"/>
    <x v="0"/>
  </r>
  <r>
    <s v="Martin Kumar Khora"/>
    <n v="202405"/>
    <n v="202406"/>
    <s v="BBSR"/>
    <n v="9777298399"/>
    <s v="khora.martin9@gmail.com"/>
    <s v="APIDS"/>
    <n v="280000"/>
    <x v="108"/>
    <n v="5000"/>
    <s v="DV DATA &amp; ANALYTICS ICICI BANK"/>
    <x v="0"/>
  </r>
  <r>
    <s v="Sidharth Mahapatra"/>
    <n v="202405"/>
    <n v="202406"/>
    <s v="BBSR"/>
    <n v="9337910745"/>
    <s v="mahapatrasidharth999@gmail.com"/>
    <s v="APIDS"/>
    <n v="280000"/>
    <x v="108"/>
    <n v="5000"/>
    <s v="DV DATA &amp; ANALYTICS ICICI BANK"/>
    <x v="0"/>
  </r>
  <r>
    <s v="S ESWAR PAVAN KUMAR "/>
    <n v="202407"/>
    <n v="202407"/>
    <s v="BBSR"/>
    <n v="7205881321"/>
    <s v="s.eswarpavankumar@gmail.com"/>
    <s v="APIDS"/>
    <n v="280000"/>
    <x v="108"/>
    <n v="60000"/>
    <s v="DV DATA &amp; ANALYTICS ICICI BANK"/>
    <x v="0"/>
  </r>
  <r>
    <s v="SUMIT NARBARIA"/>
    <n v="202406"/>
    <n v="202406"/>
    <s v="BBSR"/>
    <n v="407067625"/>
    <s v="sumit.civil2017@gmail.com"/>
    <s v="APIDS"/>
    <n v="280000"/>
    <x v="109"/>
    <n v="280000"/>
    <s v="DV DATA &amp; ANALYTICS ICICI BANK"/>
    <x v="0"/>
  </r>
  <r>
    <s v="sambit pradhan"/>
    <n v="202406"/>
    <n v="202406"/>
    <s v="BBSR"/>
    <n v="7978079266"/>
    <s v="samx802.sp@gmail.com"/>
    <s v="APIDS"/>
    <n v="280000"/>
    <x v="109"/>
    <n v="5000"/>
    <s v="DV DATA &amp; ANALYTICS ICICI BANK"/>
    <x v="0"/>
  </r>
  <r>
    <s v=" Jyotsnamayee Ray"/>
    <n v="202406"/>
    <n v="202406"/>
    <s v="BBSR"/>
    <n v="7735703039"/>
    <s v="jyotsnaray092@gmail.com"/>
    <s v="APIDS"/>
    <n v="280000"/>
    <x v="109"/>
    <n v="5000"/>
    <s v="DV DATA &amp; ANALYTICS ICICI BANK"/>
    <x v="0"/>
  </r>
  <r>
    <s v="Sonali Mohapatra"/>
    <n v="202404"/>
    <n v="202404"/>
    <s v="BBSR"/>
    <n v="9011020036"/>
    <s v="Sonali.m343@gmail.com"/>
    <s v="APDA"/>
    <n v="260000"/>
    <x v="109"/>
    <n v="20000"/>
    <s v="DV DATA &amp; ANALYTICS ICICI BANK"/>
    <x v="0"/>
  </r>
  <r>
    <s v="Smrutirekha Rana"/>
    <n v="202404"/>
    <n v="202404"/>
    <s v="BBSR"/>
    <n v="9178995836"/>
    <s v="senapatijayanti81@gmail.com"/>
    <s v="APDA"/>
    <n v="260000"/>
    <x v="109"/>
    <n v="50000"/>
    <s v="DV DATA &amp; ANALYTICS ICICI BANK"/>
    <x v="0"/>
  </r>
  <r>
    <s v="Jayesh Bankhede"/>
    <n v="202406"/>
    <n v="202406"/>
    <s v="BLR"/>
    <n v="6261802997"/>
    <s v="jayeshbankhede@gmail.com"/>
    <s v="APIDS"/>
    <n v="290000"/>
    <x v="110"/>
    <n v="48333"/>
    <s v="DV DATA &amp; ANALYTICS ICICI BANK"/>
    <x v="0"/>
  </r>
  <r>
    <s v="Tanmay Trivedi"/>
    <n v="202406"/>
    <n v="202406"/>
    <s v="BLR"/>
    <n v="9669953247"/>
    <s v="tanmaytrivedi5@gmail.com"/>
    <s v="APIDS"/>
    <n v="290000"/>
    <x v="110"/>
    <n v="48333"/>
    <s v="DV DATA &amp; ANALYTICS ICICI BANK"/>
    <x v="0"/>
  </r>
  <r>
    <s v="ROHIT GUPTA"/>
    <n v="202406"/>
    <n v="202406"/>
    <s v="BLR"/>
    <n v="8085363713"/>
    <s v="Rohitgupta9487@gmail.com"/>
    <s v="APDA"/>
    <n v="255000"/>
    <x v="110"/>
    <n v="63750"/>
    <s v="DV DATA &amp; ANALYTICS ICICI BANK"/>
    <x v="0"/>
  </r>
  <r>
    <s v="Aditya narayan khatua"/>
    <n v="202405"/>
    <n v="202405"/>
    <s v="BBSR"/>
    <n v="6370494490"/>
    <s v="adityanarayankhatua4@gmail.com"/>
    <s v="APDA"/>
    <n v="260000"/>
    <x v="110"/>
    <n v="10000"/>
    <s v="DV DATA &amp; ANALYTICS ICICI BANK"/>
    <x v="0"/>
  </r>
  <r>
    <s v="Anudeep Reddy"/>
    <n v="202405"/>
    <n v="202405"/>
    <s v="BLR"/>
    <m/>
    <s v="suraanudeepreddy6@gmail.com"/>
    <s v="APDA"/>
    <n v="260000"/>
    <x v="110"/>
    <n v="85000"/>
    <s v="DV DATA &amp; ANALYTICS ICICI BANK"/>
    <x v="0"/>
  </r>
  <r>
    <s v="Vidhi"/>
    <n v="202404"/>
    <n v="202404"/>
    <s v="BLR"/>
    <n v="9483195630"/>
    <s v="vidhitawani15@gmail.com"/>
    <s v="APDA"/>
    <n v="260000"/>
    <x v="110"/>
    <n v="63750"/>
    <s v="DV DATA &amp; ANALYTICS ICICI BANK"/>
    <x v="0"/>
  </r>
  <r>
    <s v="Dharmendra Kumar Sahoo"/>
    <n v="202401"/>
    <n v="202401"/>
    <s v="BLR"/>
    <n v="9035210110"/>
    <s v="contact.query.dks@gmail.com"/>
    <s v="APIDS"/>
    <n v="290000"/>
    <x v="110"/>
    <n v="20000"/>
    <s v="DV DATA &amp; ANALYTICS ICICI BANK"/>
    <x v="0"/>
  </r>
  <r>
    <s v="Pinaki kar"/>
    <n v="202406"/>
    <n v="202406"/>
    <s v="BLR"/>
    <n v="8917287618"/>
    <s v="pinakikar619.pk@gmail.com"/>
    <s v="APIDS"/>
    <n v="290000"/>
    <x v="110"/>
    <n v="5000"/>
    <s v="DV DATA &amp; ANALYTICS ICICI BANK"/>
    <x v="0"/>
  </r>
  <r>
    <s v="Sandeep Mohanty "/>
    <n v="202406"/>
    <n v="202406"/>
    <s v="BLR"/>
    <n v="8917277756"/>
    <s v="sandeepmohanty674@gmail.com"/>
    <s v="APIDS"/>
    <n v="290000"/>
    <x v="111"/>
    <n v="66250"/>
    <s v="DV DATA &amp; ANALYTICS ICICI BANK"/>
    <x v="0"/>
  </r>
  <r>
    <s v="Issita Priyadarsini"/>
    <n v="202303"/>
    <n v="202303"/>
    <s v="BLR"/>
    <n v="8260457167"/>
    <s v="issitapriyadarsiniworld2002@gmail.c"/>
    <s v="APDA"/>
    <n v="280000"/>
    <x v="111"/>
    <n v="68750"/>
    <s v="DV DATA &amp; ANALYTICS ICICI BANK"/>
    <x v="0"/>
  </r>
  <r>
    <s v=" Mr.Jithendra"/>
    <n v="202406"/>
    <n v="202406"/>
    <s v="BLR"/>
    <n v="9902251568"/>
    <s v="Jithendra3233@gmail.Com"/>
    <s v="APDA"/>
    <n v="255000"/>
    <x v="111"/>
    <n v="255000"/>
    <s v="DV DATA &amp; ANALYTICS ICICI BANK"/>
    <x v="0"/>
  </r>
  <r>
    <s v=" Yash Raut"/>
    <n v="202404"/>
    <n v="202404"/>
    <s v="BLR"/>
    <n v="7718925432"/>
    <s v="rautyash295@gmail.com"/>
    <s v="APIDS"/>
    <n v="280000"/>
    <x v="112"/>
    <n v="85000"/>
    <s v="DV DATA &amp; ANALYTICS ICICI BANK"/>
    <x v="0"/>
  </r>
  <r>
    <s v="Anjali Sonawane"/>
    <n v="202404"/>
    <n v="202404"/>
    <s v="BLR"/>
    <n v="7887927005"/>
    <s v="anjalisonwane526@gmail.com"/>
    <s v="APIDS"/>
    <n v="280000"/>
    <x v="112"/>
    <n v="85000"/>
    <s v="DV DATA &amp; ANALYTICS ICICI BANK"/>
    <x v="0"/>
  </r>
  <r>
    <s v=" Kanhu patel"/>
    <n v="202404"/>
    <n v="202404"/>
    <s v="BBSR"/>
    <n v="7878655219"/>
    <s v="kanhupatel4@gmail.com"/>
    <s v="APIDS"/>
    <n v="280000"/>
    <x v="112"/>
    <n v="95000"/>
    <s v="DV DATA &amp; ANALYTICS ICICI BANK"/>
    <x v="0"/>
  </r>
  <r>
    <s v="Pooja Kumari"/>
    <n v="202310"/>
    <n v="202310"/>
    <s v="BLR"/>
    <n v="7224826454"/>
    <s v="shahipooja7707@gmail.com"/>
    <s v="APIDS"/>
    <n v="270000"/>
    <x v="112"/>
    <n v="40000"/>
    <s v="DV DATA &amp; ANALYTICS ICICI BANK"/>
    <x v="0"/>
  </r>
  <r>
    <s v="Deeksha Yadav"/>
    <n v="202406"/>
    <n v="202406"/>
    <s v="BLR"/>
    <n v="7082062269"/>
    <s v="mdeekshayadav@gmail.com"/>
    <s v="APIDS"/>
    <n v="280000"/>
    <x v="112"/>
    <n v="5000"/>
    <s v="DV DATA &amp; ANALYTICS ICICI BANK"/>
    <x v="0"/>
  </r>
  <r>
    <s v="Minerva K"/>
    <n v="202406"/>
    <n v="202406"/>
    <s v="BLR"/>
    <n v="6382550992"/>
    <s v="minervamini17@gmail.com"/>
    <s v="APIDS"/>
    <n v="280000"/>
    <x v="112"/>
    <n v="5000"/>
    <s v="DV DATA &amp; ANALYTICS ICICI BANK"/>
    <x v="0"/>
  </r>
  <r>
    <s v=" Kanhu patel"/>
    <n v="202404"/>
    <n v="202404"/>
    <s v="BBSR"/>
    <n v="7878655219"/>
    <s v="kanhupatel4@gmail.com"/>
    <s v="APIDS"/>
    <n v="280000"/>
    <x v="113"/>
    <n v="85000"/>
    <s v="DV DATA &amp; ANALYTICS ICICI BANK"/>
    <x v="0"/>
  </r>
  <r>
    <s v="Sourav Choudhury"/>
    <n v="202405"/>
    <n v="202405"/>
    <s v="BLR"/>
    <n v="8837435966"/>
    <s v="souravchoudhury121@gmail.com"/>
    <s v="APIDS"/>
    <n v="260000"/>
    <x v="113"/>
    <n v="86666"/>
    <s v="DV DATA &amp; ANALYTICS ICICI BANK"/>
    <x v="0"/>
  </r>
  <r>
    <s v="Aditya narayan khatua"/>
    <n v="202405"/>
    <n v="202405"/>
    <s v="BBSR"/>
    <n v="6370494490"/>
    <s v="adityanarayankhatua4@gmail.com"/>
    <s v="APDA"/>
    <n v="260000"/>
    <x v="113"/>
    <n v="43000"/>
    <s v="DV DATA &amp; ANALYTICS ICICI BANK"/>
    <x v="0"/>
  </r>
  <r>
    <s v="Martin Kumar Khora"/>
    <n v="202405"/>
    <n v="202406"/>
    <s v="BBSR"/>
    <n v="9777298399"/>
    <s v="khora.martin9@gmail.com"/>
    <s v="APIDS"/>
    <n v="280000"/>
    <x v="113"/>
    <n v="60000"/>
    <s v="DV DATA &amp; ANALYTICS ICICI BANK"/>
    <x v="0"/>
  </r>
  <r>
    <s v="Devshee Solanki "/>
    <n v="202406"/>
    <n v="202406"/>
    <s v="BLR"/>
    <n v="9111088360"/>
    <s v="devsheesolanki@gmail.com"/>
    <s v="APIDS"/>
    <n v="318600"/>
    <x v="113"/>
    <n v="5000"/>
    <s v="DV DATA &amp; ANALYTICS ICICI BANK"/>
    <x v="0"/>
  </r>
  <r>
    <s v="Gopinath Shetty"/>
    <n v="202406"/>
    <n v="202406"/>
    <s v="BLR"/>
    <n v="8296392591"/>
    <s v="gopinathpc2293@gmail.com"/>
    <s v="APIDS"/>
    <n v="270000"/>
    <x v="113"/>
    <n v="5000"/>
    <s v="DV DATA &amp; ANALYTICS ICICI BANK"/>
    <x v="0"/>
  </r>
  <r>
    <s v="Aravind Ravi"/>
    <n v="202401"/>
    <n v="202401"/>
    <s v="BLR"/>
    <n v="9495617921"/>
    <m/>
    <s v="APDA"/>
    <n v="270000"/>
    <x v="113"/>
    <n v="20000"/>
    <s v="DV DATA &amp; ANALYTICS ICICI BANK"/>
    <x v="0"/>
  </r>
  <r>
    <s v="Chandrashekhar"/>
    <n v="202406"/>
    <n v="202406"/>
    <s v="BLR"/>
    <n v="9742760672"/>
    <s v="04chandrashekar@gmail.com"/>
    <s v="APIDS"/>
    <n v="280000"/>
    <x v="114"/>
    <n v="275000"/>
    <s v="DV DATA &amp; ANALYTICS ICICI BANK"/>
    <x v="0"/>
  </r>
  <r>
    <s v="Debasmita Pradhan"/>
    <n v="202405"/>
    <n v="202405"/>
    <s v="BBSR"/>
    <n v="7978452530"/>
    <s v="debasmitapradhan14@gmail.com"/>
    <s v="APIDS"/>
    <n v="318000"/>
    <x v="114"/>
    <n v="105000"/>
    <s v="DV DATA &amp; ANALYTICS ICICI BANK"/>
    <x v="0"/>
  </r>
  <r>
    <s v="Sourav Kumar Nayak"/>
    <n v="202401"/>
    <n v="202401"/>
    <s v="BLR"/>
    <n v="6370388095"/>
    <s v="souravnayak507@gmail.com"/>
    <s v="MPIDS"/>
    <n v="270000"/>
    <x v="115"/>
    <n v="80000"/>
    <s v="DV DATA &amp; ANALYTICS ICICI BANK"/>
    <x v="0"/>
  </r>
  <r>
    <s v="Khushbu Godani "/>
    <n v="202405"/>
    <n v="202405"/>
    <s v="BLR"/>
    <n v="8871308006"/>
    <s v="khushbugodani@gmail.com"/>
    <s v="APIDS"/>
    <n v="270000"/>
    <x v="115"/>
    <n v="91667"/>
    <s v="DV DATA &amp; ANALYTICS ICICI BANK"/>
    <x v="0"/>
  </r>
  <r>
    <s v="Martin Kumar Khora"/>
    <n v="202405"/>
    <n v="202406"/>
    <s v="BBSR"/>
    <n v="9777298399"/>
    <s v="khora.martin9@gmail.com"/>
    <s v="APIDS"/>
    <n v="280000"/>
    <x v="115"/>
    <n v="41000"/>
    <s v="DV DATA &amp; ANALYTICS ICICI BANK"/>
    <x v="0"/>
  </r>
  <r>
    <s v="Rishi Mohan Sinha"/>
    <n v="202311"/>
    <n v="202311"/>
    <s v="BBSR"/>
    <n v="9148664989"/>
    <s v="gaganrajahulli123@gmail.com"/>
    <s v="MPIDS"/>
    <n v="300000"/>
    <x v="115"/>
    <n v="53000"/>
    <s v="DV DATA &amp; ANALYTICS ICICI BANK"/>
    <x v="0"/>
  </r>
  <r>
    <s v="Arjun PN"/>
    <n v="202405"/>
    <n v="202405"/>
    <s v="BLR"/>
    <n v="9567245198"/>
    <s v="pnarjun298@gmail.com"/>
    <s v="APIDS"/>
    <n v="280000"/>
    <x v="115"/>
    <n v="60000"/>
    <s v="DV DATA &amp; ANALYTICS HDFC BANK"/>
    <x v="0"/>
  </r>
  <r>
    <s v="Siddhant Sai Deo"/>
    <n v="202405"/>
    <n v="202405"/>
    <s v="BLR"/>
    <n v="6370958758"/>
    <m/>
    <s v="APDA"/>
    <n v="240000"/>
    <x v="115"/>
    <n v="50000"/>
    <s v="DV DATA &amp; ANALYTICS ICICI BANK"/>
    <x v="0"/>
  </r>
  <r>
    <s v="Siddharth Aryabhusan Prusty"/>
    <n v="202406"/>
    <n v="202406"/>
    <s v="BBSR"/>
    <n v="7377078791"/>
    <s v="siddharthprusty.biotech@gmail.com"/>
    <s v="APIDS"/>
    <n v="280000"/>
    <x v="115"/>
    <n v="5000"/>
    <s v="DV DATA &amp; ANALYTICS ICICI BANK"/>
    <x v="0"/>
  </r>
  <r>
    <s v="CHINMAYA RUDRAPRATAP SAHOO"/>
    <n v="202406"/>
    <n v="202406"/>
    <s v="BBSR"/>
    <n v="7381971406"/>
    <s v="chinmayasahoo612@gmail.com "/>
    <s v="APDA"/>
    <n v="250000"/>
    <x v="115"/>
    <n v="5000"/>
    <s v="DV DATA &amp; ANALYTICS ICICI BANK"/>
    <x v="0"/>
  </r>
  <r>
    <s v="Chandrashekhar"/>
    <n v="202406"/>
    <n v="202406"/>
    <s v="BLR"/>
    <n v="9742760672"/>
    <s v="04chandrashekar@gmail.com"/>
    <s v="APIDS"/>
    <n v="280000"/>
    <x v="115"/>
    <n v="5000"/>
    <s v="DV DATA &amp; ANALYTICS ICICI BANK"/>
    <x v="0"/>
  </r>
  <r>
    <s v="Abhijeet Sahoo"/>
    <n v="202405"/>
    <n v="202405"/>
    <s v="BBSR"/>
    <n v="6370171059"/>
    <s v="sahooabhijeet181@gmail.com"/>
    <s v="APIDS"/>
    <n v="280000"/>
    <x v="116"/>
    <n v="50000"/>
    <s v="DV DATA &amp; ANALYTICS ICICI BANK"/>
    <x v="0"/>
  </r>
  <r>
    <s v="sambit pradhan"/>
    <n v="202406"/>
    <n v="202406"/>
    <s v="BBSR"/>
    <n v="7978079266"/>
    <s v="samx802.sp@gmail.com"/>
    <s v="APIDS"/>
    <n v="280000"/>
    <x v="116"/>
    <n v="104533"/>
    <s v="DV DATA &amp; ANALYTICS ICICI BANK"/>
    <x v="0"/>
  </r>
  <r>
    <s v="Binit Nabanit Rout "/>
    <n v="202404"/>
    <n v="202404"/>
    <s v="BBSR"/>
    <n v="8917590380"/>
    <s v="binitrout@gmail.com"/>
    <s v="APIDS"/>
    <n v="290000"/>
    <x v="116"/>
    <n v="86666"/>
    <s v="DV DATA &amp; ANALYTICS ICICI BANK"/>
    <x v="0"/>
  </r>
  <r>
    <s v="Bidyabhusan Pattanaik "/>
    <n v="202311"/>
    <n v="202311"/>
    <s v="BLR"/>
    <n v="9090000869"/>
    <s v="anitakumaripattanayak@gmail.com"/>
    <s v="APIDS"/>
    <n v="270000"/>
    <x v="116"/>
    <n v="30000"/>
    <s v="DV DATA &amp; ANALYTICS ICICI BANK"/>
    <x v="0"/>
  </r>
  <r>
    <s v="Tanuja Ranjendra Somvanshi"/>
    <n v="202311"/>
    <n v="202311"/>
    <s v="BLR"/>
    <n v="8624067392"/>
    <s v="tanujasomvanshi3011@gmail.com"/>
    <s v="APIDS"/>
    <n v="280000"/>
    <x v="116"/>
    <n v="30000"/>
    <s v="DV DATA &amp; ANALYTICS ICICI BANK"/>
    <x v="0"/>
  </r>
  <r>
    <s v="Chinmayee baral"/>
    <n v="202209"/>
    <n v="202209"/>
    <s v="BLR"/>
    <n v="9692961619"/>
    <s v="baralchinmayee64@gmail.com"/>
    <s v="APIDS"/>
    <n v="220000"/>
    <x v="117"/>
    <n v="40000"/>
    <s v="DV DATA &amp; ANALYTICS ICICI BANK"/>
    <x v="0"/>
  </r>
  <r>
    <s v="Abhijeet Sahoo"/>
    <n v="202405"/>
    <n v="202405"/>
    <s v="BBSR"/>
    <n v="6370171059"/>
    <s v="sahooabhijeet181@gmail.com"/>
    <s v="APIDS"/>
    <n v="280000"/>
    <x v="117"/>
    <n v="35000"/>
    <s v="DV DATA &amp; ANALYTICS ICICI BANK"/>
    <x v="0"/>
  </r>
  <r>
    <s v=" Satyajit Vasant Patole"/>
    <n v="202404"/>
    <n v="202404"/>
    <s v="BLR"/>
    <n v="8530583822"/>
    <m/>
    <s v="APIDS"/>
    <n v="290000"/>
    <x v="117"/>
    <n v="100000"/>
    <s v="DV DATA &amp; ANALYTICS ICICI BANK"/>
    <x v="0"/>
  </r>
  <r>
    <s v="Ashok Kumar Nayak"/>
    <n v="202312"/>
    <n v="202312"/>
    <s v="BLR"/>
    <m/>
    <s v="ashok.kumarn4642@gmail.com"/>
    <s v="APDA"/>
    <n v="265000"/>
    <x v="117"/>
    <n v="50000"/>
    <s v="DV DATA &amp; ANALYTICS ICICI BANK"/>
    <x v="0"/>
  </r>
  <r>
    <s v="Shubham Rao"/>
    <n v="202406"/>
    <n v="202406"/>
    <s v="BLR"/>
    <n v="7459003323"/>
    <s v="starkknight110@gmail.com"/>
    <s v="APDA"/>
    <n v="295000"/>
    <x v="117"/>
    <n v="90000"/>
    <s v="DV DATA &amp; ANALYTICS ICICI BANK"/>
    <x v="0"/>
  </r>
  <r>
    <s v="SIDDHARTH PARHI"/>
    <n v="202406"/>
    <n v="202406"/>
    <s v="BBSR"/>
    <n v="7735578292"/>
    <s v="siddharthparhi009@gmail.com"/>
    <s v="APIDS"/>
    <n v="318000"/>
    <x v="117"/>
    <n v="5000"/>
    <s v="DV DATA &amp; ANALYTICS ICICI BANK"/>
    <x v="0"/>
  </r>
  <r>
    <s v="Pinaki Kar"/>
    <n v="202406"/>
    <n v="202406"/>
    <s v="BBSR"/>
    <n v="8917287618"/>
    <s v="pinakikar619.pk@gmail.com"/>
    <s v="APIDS"/>
    <n v="318000"/>
    <x v="118"/>
    <n v="100000"/>
    <s v="DV DATA &amp; ANALYTICS ICICI BANK"/>
    <x v="0"/>
  </r>
  <r>
    <s v="Aman Kumar Acharya "/>
    <n v="202405"/>
    <n v="202405"/>
    <s v="BBSR"/>
    <s v=":9777719400"/>
    <s v="amankumaracharya07@gmail.com"/>
    <s v="APIDS"/>
    <n v="270000"/>
    <x v="118"/>
    <n v="55000"/>
    <s v="DV DATA &amp; ANALYTICS ICICI BANK"/>
    <x v="0"/>
  </r>
  <r>
    <s v="DEBIPRIYA MAJHI"/>
    <n v="202406"/>
    <n v="202406"/>
    <s v="BBSR"/>
    <n v="8617696439"/>
    <s v="debipriyamajhi15@gmail.com"/>
    <s v="APIDS"/>
    <n v="318000"/>
    <x v="118"/>
    <n v="105000"/>
    <s v="DV DATA &amp; ANALYTICS HDFC BANK"/>
    <x v="0"/>
  </r>
  <r>
    <s v="sonali rana"/>
    <n v="202401"/>
    <n v="202401"/>
    <s v="BBSR"/>
    <n v="8018405904"/>
    <s v="sonalirana044@gmail.com"/>
    <s v="MPAA"/>
    <n v="260000"/>
    <x v="118"/>
    <n v="40000"/>
    <s v="DV DATA &amp; ANALYTICS ICICI BANK"/>
    <x v="0"/>
  </r>
  <r>
    <s v="Ram Raghav PANDA"/>
    <n v="202312"/>
    <n v="202312"/>
    <s v="BLR"/>
    <s v="96118 66618"/>
    <s v="Ramaraghab.Panda@gmail.com"/>
    <s v="MPIDS"/>
    <n v="280000"/>
    <x v="118"/>
    <n v="26133"/>
    <s v="DV DATA &amp; ANALYTICS HDFC BANK"/>
    <x v="0"/>
  </r>
  <r>
    <s v="Amlan Kumar Rout"/>
    <n v="202312"/>
    <n v="202312"/>
    <s v="BBSR"/>
    <m/>
    <s v="amlanfr221@gmail.com"/>
    <s v="APIDS"/>
    <n v="290000"/>
    <x v="119"/>
    <n v="50000"/>
    <s v="DV DATA &amp; ANALYTICS ICICI BANK"/>
    <x v="0"/>
  </r>
  <r>
    <s v="Sushree Sonali Harichandan"/>
    <n v="202303"/>
    <n v="202303"/>
    <s v="BBSR"/>
    <n v="8637255813"/>
    <s v="sushsreesonali418@gmail.com"/>
    <s v="APIDS"/>
    <n v="280000"/>
    <x v="119"/>
    <n v="40000"/>
    <s v="DV DATA &amp; ANALYTICS ICICI BANK"/>
    <x v="0"/>
  </r>
  <r>
    <s v="Arpita Tandi "/>
    <n v="202402"/>
    <n v="202402"/>
    <s v="BBSR"/>
    <n v="7008591898"/>
    <s v="arpitatandi7@gmail.com"/>
    <s v="APIDS"/>
    <n v="280000"/>
    <x v="119"/>
    <n v="88333"/>
    <s v="DV DATA &amp; ANALYTICS ICICI BANK"/>
    <x v="0"/>
  </r>
  <r>
    <s v="Arpita Rath"/>
    <n v="202406"/>
    <n v="202406"/>
    <s v="BBSR"/>
    <n v="8895528887"/>
    <s v="arpitarath38@gmail.com"/>
    <s v="APIDS"/>
    <n v="280000"/>
    <x v="119"/>
    <n v="104538"/>
    <s v="DV DATA &amp; ANALYTICS ICICI BANK"/>
    <x v="0"/>
  </r>
  <r>
    <s v="Chinmaya Jena"/>
    <n v="202403"/>
    <n v="202403"/>
    <s v="BLR"/>
    <n v="8260987517"/>
    <s v="chinmayajena199@gmail.com"/>
    <s v="APIDS"/>
    <n v="270000"/>
    <x v="119"/>
    <n v="55000"/>
    <s v="DV DATA &amp; ANALYTICS ICICI BANK"/>
    <x v="0"/>
  </r>
  <r>
    <s v="Chandrashekhar A"/>
    <n v="202401"/>
    <n v="202401"/>
    <s v="BLR"/>
    <n v="8088797078"/>
    <s v=" chanduappu1433@gmail.com"/>
    <s v="APIDS"/>
    <n v="270000"/>
    <x v="119"/>
    <n v="20000"/>
    <s v="DV DATA &amp; ANALYTICS ICICI BANK"/>
    <x v="0"/>
  </r>
  <r>
    <s v="Pravat Jena"/>
    <n v="202406"/>
    <n v="202406"/>
    <s v="BBSR"/>
    <s v="91485 78752"/>
    <m/>
    <s v="APIDS"/>
    <n v="290000"/>
    <x v="119"/>
    <n v="5000"/>
    <s v="DV DATA &amp; ANALYTICS ICICI BANK"/>
    <x v="0"/>
  </r>
  <r>
    <s v="Mainak Halder"/>
    <n v="202406"/>
    <n v="202406"/>
    <s v="BLR"/>
    <n v="9903155622"/>
    <s v="mainakhalder92@gmail.com"/>
    <s v="APIDS"/>
    <n v="280000"/>
    <x v="120"/>
    <n v="280000"/>
    <s v="DV DATA &amp; ANALYTICS ICICI BANK"/>
    <x v="0"/>
  </r>
  <r>
    <s v="Chinmaya kumar mohapatra "/>
    <n v="202406"/>
    <n v="202406"/>
    <s v="BBSR"/>
    <n v="6372810182"/>
    <s v="cmohapatra228@gmail.com"/>
    <s v="APIDS"/>
    <n v="290000"/>
    <x v="120"/>
    <n v="70000"/>
    <s v="DV DATA &amp; ANALYTICS ICICI BANK"/>
    <x v="0"/>
  </r>
  <r>
    <s v="Archita Harichandan"/>
    <n v="202402"/>
    <n v="202402"/>
    <s v="BLR"/>
    <n v="637088992"/>
    <s v="architasani198@gmail.com"/>
    <s v="MPIDS"/>
    <n v="280000"/>
    <x v="121"/>
    <n v="50000"/>
    <s v="DV DATA &amp; ANALYTICS ICICI BANK"/>
    <x v="0"/>
  </r>
  <r>
    <s v="Devshee Solanki "/>
    <n v="202406"/>
    <n v="202406"/>
    <s v="BLR"/>
    <n v="9111088360"/>
    <s v="devsheesolanki@gmail.com"/>
    <s v="APIDS"/>
    <n v="318600"/>
    <x v="121"/>
    <n v="95000"/>
    <s v="DV DATA &amp; ANALYTICS ICICI BANK"/>
    <x v="0"/>
  </r>
  <r>
    <s v="SANGRAM BHUYAN "/>
    <n v="202401"/>
    <n v="202401"/>
    <s v="BBSR"/>
    <n v="9938506001"/>
    <s v="bhuyansangram22@gmail.com"/>
    <s v="APIDS"/>
    <n v="280000"/>
    <x v="121"/>
    <n v="20000"/>
    <s v="DV DATA &amp; ANALYTICS ICICI BANK"/>
    <x v="0"/>
  </r>
  <r>
    <s v="Deeksha Yadav"/>
    <n v="202406"/>
    <n v="202406"/>
    <s v="BLR"/>
    <n v="7082062269"/>
    <s v="mdeekshayadav@gmail.com"/>
    <s v="APIDS"/>
    <n v="280000"/>
    <x v="121"/>
    <n v="90000"/>
    <s v="DV DATA &amp; ANALYTICS HDFC BANK"/>
    <x v="0"/>
  </r>
  <r>
    <s v="Seshu Rama Krishna Kanth Annam"/>
    <n v="202303"/>
    <n v="202303"/>
    <s v="BLR"/>
    <n v="9502720256"/>
    <s v="krishnrama1992@gmail.com"/>
    <s v="APDA"/>
    <n v="250000"/>
    <x v="121"/>
    <n v="60000"/>
    <s v="DV DATA &amp; ANALYTICS ICICI BANK"/>
    <x v="0"/>
  </r>
  <r>
    <s v="Bisworanjan Bhoi "/>
    <n v="202406"/>
    <n v="202406"/>
    <s v="BBSR"/>
    <n v="7608923967"/>
    <s v="Biswaranjanad@gmail.com"/>
    <s v="APIDS"/>
    <n v="318600"/>
    <x v="121"/>
    <n v="5000"/>
    <s v="DV DATA &amp; ANALYTICS ICICI BANK"/>
    <x v="0"/>
  </r>
  <r>
    <s v="Bibhu Dutt Samal"/>
    <n v="202406"/>
    <n v="202406"/>
    <s v="BBSR"/>
    <n v="9556443864"/>
    <s v="bibhus909@gmail.com"/>
    <s v="APIDS"/>
    <n v="318600"/>
    <x v="121"/>
    <n v="5000"/>
    <s v="DV DATA &amp; ANALYTICS ICICI BANK"/>
    <x v="3"/>
  </r>
  <r>
    <s v="Priyanshu Brijpuriya "/>
    <n v="202406"/>
    <n v="202406"/>
    <s v="BLR"/>
    <n v="7694979545"/>
    <s v="priyanshubrijpuriya98@gmail.com"/>
    <s v="APDA"/>
    <n v="260000"/>
    <x v="121"/>
    <n v="5000"/>
    <s v="DV DATA &amp; ANALYTICS ICICI BANK"/>
    <x v="11"/>
  </r>
  <r>
    <s v="Rishiraj Jena"/>
    <n v="202406"/>
    <n v="202406"/>
    <s v="BBSR"/>
    <n v="7735920233"/>
    <s v="rishirajjena288@gmail.com"/>
    <s v="APIDS"/>
    <n v="290000"/>
    <x v="121"/>
    <n v="5000"/>
    <s v="DV DATA &amp; ANALYTICS ICICI BANK"/>
    <x v="3"/>
  </r>
  <r>
    <s v="SIDDHARTH PARHI"/>
    <n v="202406"/>
    <n v="202406"/>
    <s v="BBSR"/>
    <n v="7735578292"/>
    <s v="siddharthparhi009@gmail.com"/>
    <s v="APIDS"/>
    <n v="318000"/>
    <x v="122"/>
    <n v="80000"/>
    <s v="DV DATA &amp; ANALYTICS ICICI BANK"/>
    <x v="0"/>
  </r>
  <r>
    <s v="Chinmaya kumar mohapatra "/>
    <n v="202406"/>
    <n v="202406"/>
    <s v="BBSR"/>
    <n v="6372810182"/>
    <s v="cmohapatra228@gmail.com"/>
    <s v="APIDS"/>
    <n v="290000"/>
    <x v="122"/>
    <n v="25000"/>
    <s v="DV DATA &amp; ANALYTICS ICICI BANK"/>
    <x v="0"/>
  </r>
  <r>
    <s v="Tanu Punia"/>
    <n v="202402"/>
    <n v="202402"/>
    <s v="BLR"/>
    <n v="9027288046"/>
    <s v="puniatanu001@gmail.com"/>
    <s v="MPIDS"/>
    <n v="280000"/>
    <x v="122"/>
    <n v="40000"/>
    <s v="DV DATA &amp; ANALYTICS ICICI BANK"/>
    <x v="0"/>
  </r>
  <r>
    <s v="Minerva K"/>
    <n v="202406"/>
    <n v="202406"/>
    <s v="BLR"/>
    <n v="6382550992"/>
    <s v="minervamini17@gmail.com"/>
    <s v="APIDS"/>
    <n v="280000"/>
    <x v="122"/>
    <n v="67500"/>
    <s v="DV DATA &amp; ANALYTICS ICICI BANK"/>
    <x v="0"/>
  </r>
  <r>
    <s v="Vidhi"/>
    <n v="202404"/>
    <n v="202404"/>
    <s v="BLR"/>
    <n v="9483195630"/>
    <s v="vidhitawani15@gmail.com"/>
    <s v="APDA"/>
    <n v="260000"/>
    <x v="122"/>
    <n v="63750"/>
    <s v="DV DATA &amp; ANALYTICS ICICI BANK"/>
    <x v="0"/>
  </r>
  <r>
    <s v="Rohitkumar Doma Girhepunje "/>
    <n v="202401"/>
    <n v="202401"/>
    <s v="BLR"/>
    <n v="6260648072"/>
    <s v="rohitg71998@gmail.com"/>
    <s v="MPAA"/>
    <n v="260000"/>
    <x v="122"/>
    <n v="25000"/>
    <s v="DV DATA &amp; ANALYTICS ICICI BANK"/>
    <x v="0"/>
  </r>
  <r>
    <s v="Sugyani Mohapatra"/>
    <n v="202401"/>
    <n v="202401"/>
    <s v="BLR"/>
    <m/>
    <s v="Sugyanimohapatra45@gmail.com"/>
    <s v="APIDS"/>
    <n v="260000"/>
    <x v="122"/>
    <n v="40000"/>
    <s v="DV DATA &amp; ANALYTICS ICICI BANK"/>
    <x v="0"/>
  </r>
  <r>
    <s v="Sonit Kumar Jena"/>
    <n v="202406"/>
    <n v="202406"/>
    <s v="BLR"/>
    <n v="9476085956"/>
    <s v="sonitjena@gmail.com"/>
    <s v="APIDS"/>
    <n v="280000"/>
    <x v="122"/>
    <n v="5000"/>
    <s v="DV DATA &amp; ANALYTICS ICICI BANK"/>
    <x v="11"/>
  </r>
  <r>
    <s v="Subhashree mohanty"/>
    <n v="202406"/>
    <n v="202406"/>
    <s v="BLR"/>
    <n v="9853684098"/>
    <s v="Mohantys.shree@gmail.com"/>
    <s v="APIDS"/>
    <n v="280000"/>
    <x v="122"/>
    <n v="5000"/>
    <s v="DV DATA &amp; ANALYTICS ICICI BANK"/>
    <x v="12"/>
  </r>
  <r>
    <s v="N Rakesh kumar"/>
    <n v="202406"/>
    <n v="202406"/>
    <s v="BLR"/>
    <n v="7978344123"/>
    <s v="nrkumar454@gmail.com"/>
    <s v="APIDS"/>
    <n v="280000"/>
    <x v="123"/>
    <n v="95000"/>
    <s v="DV DATA &amp; ANALYTICS ICICI BANK"/>
    <x v="0"/>
  </r>
  <r>
    <s v="Deeksha Yadav"/>
    <n v="202406"/>
    <n v="202406"/>
    <s v="BLR"/>
    <n v="7082062269"/>
    <s v="mdeekshayadav@gmail.com"/>
    <s v="APIDS"/>
    <n v="280000"/>
    <x v="123"/>
    <n v="60000"/>
    <s v="DV DATA &amp; ANALYTICS HDFC BANK"/>
    <x v="0"/>
  </r>
  <r>
    <s v="Srikant Kumar Sahoo"/>
    <n v="202404"/>
    <n v="202404"/>
    <s v="BBSR"/>
    <n v="9853985734"/>
    <s v="srikantakdp@gmail.com"/>
    <s v="APIDS"/>
    <n v="290000"/>
    <x v="123"/>
    <n v="71250"/>
    <s v="DV DATA &amp; ANALYTICS HDFC BANK"/>
    <x v="0"/>
  </r>
  <r>
    <s v="Gopinath Shetty"/>
    <n v="202406"/>
    <n v="202406"/>
    <s v="BLR"/>
    <n v="8296392591"/>
    <s v="gopinathpc2293@gmail.com"/>
    <s v="APIDS"/>
    <n v="270000"/>
    <x v="123"/>
    <n v="90000"/>
    <s v="DV DATA &amp; ANALYTICS ICICI BANK"/>
    <x v="0"/>
  </r>
  <r>
    <s v="Sourav Kumar Nayak"/>
    <n v="202401"/>
    <n v="202401"/>
    <s v="BLR"/>
    <n v="6370388095"/>
    <s v="souravnayak507@gmail.com"/>
    <s v="MPIDS"/>
    <n v="270000"/>
    <x v="123"/>
    <n v="15000"/>
    <s v="DV DATA &amp; ANALYTICS HDFC BANK"/>
    <x v="0"/>
  </r>
  <r>
    <s v="Lingaraj Meher"/>
    <n v="202404"/>
    <n v="202404"/>
    <s v="BBSR"/>
    <n v="7852947419"/>
    <s v="meherlingaraj80@gmail.com"/>
    <s v="APDA"/>
    <n v="260000"/>
    <x v="123"/>
    <n v="50000"/>
    <s v="DV DATA &amp; ANALYTICS ICICI BANK"/>
    <x v="0"/>
  </r>
  <r>
    <s v="N Rakesh kumar"/>
    <n v="202406"/>
    <n v="202406"/>
    <s v="BLR"/>
    <n v="7978344123"/>
    <s v="nrkumar454@gmail.com"/>
    <s v="APIDS"/>
    <n v="280000"/>
    <x v="123"/>
    <n v="5000"/>
    <s v="DV DATA &amp; ANALYTICS ICICI BANK"/>
    <x v="0"/>
  </r>
  <r>
    <s v="Mohammed Mohsin "/>
    <n v="202405"/>
    <n v="202405"/>
    <s v="BLR"/>
    <n v="8956665843"/>
    <s v="mohsin.md100@gmail.com"/>
    <s v="APIDS"/>
    <n v="290000"/>
    <x v="124"/>
    <n v="104530"/>
    <s v="DV DATA &amp; ANALYTICS ICICI BANK"/>
    <x v="0"/>
  </r>
  <r>
    <s v="Gopinath Shetty"/>
    <n v="202406"/>
    <n v="202406"/>
    <s v="BLR"/>
    <n v="8296392591"/>
    <s v="gopinathpc2293@gmail.com"/>
    <s v="APIDS"/>
    <n v="270000"/>
    <x v="124"/>
    <n v="105000"/>
    <s v="DV DATA &amp; ANALYTICS ICICI BANK"/>
    <x v="0"/>
  </r>
  <r>
    <s v="Divyanshu  dwivedi "/>
    <n v="202304"/>
    <n v="202304"/>
    <s v="BLR"/>
    <s v="77620 41685"/>
    <s v="dibyadri@gmail.com"/>
    <s v="APIDS"/>
    <n v="260000"/>
    <x v="124"/>
    <n v="40000"/>
    <s v="DV DATA &amp; ANALYTICS ICICI BANK"/>
    <x v="0"/>
  </r>
  <r>
    <s v="Sidharth Mahapatra"/>
    <n v="202405"/>
    <n v="202406"/>
    <s v="BBSR"/>
    <n v="9337910745"/>
    <s v="mahapatrasidharth999@gmail.com"/>
    <s v="APIDS"/>
    <n v="280000"/>
    <x v="124"/>
    <n v="100000"/>
    <s v="DV DATA &amp; ANALYTICS ICICI BANK"/>
    <x v="0"/>
  </r>
  <r>
    <s v="Bibhu Dutt Samal"/>
    <n v="202406"/>
    <n v="202406"/>
    <s v="BBSR"/>
    <n v="9556443864"/>
    <s v="bibhus909@gmail.com"/>
    <s v="APIDS"/>
    <n v="318600"/>
    <x v="125"/>
    <n v="101200"/>
    <s v="DV DATA &amp; ANALYTICS ICICI BANK"/>
    <x v="0"/>
  </r>
  <r>
    <s v="Prashant Kumar Soni  "/>
    <n v="202312"/>
    <n v="202312"/>
    <s v="BLR"/>
    <n v="8924820464"/>
    <s v="97soniprashant@gmail.com"/>
    <s v="MPIDS"/>
    <n v="270000"/>
    <x v="125"/>
    <n v="20000"/>
    <s v="DV DATA &amp; ANALYTICS ICICI BANK"/>
    <x v="0"/>
  </r>
  <r>
    <s v="Rashmita"/>
    <n v="202405"/>
    <n v="202405"/>
    <s v="BBSR"/>
    <n v="6372749159"/>
    <s v="rubydelly927@gmail.com"/>
    <s v="APIDS"/>
    <n v="280000"/>
    <x v="125"/>
    <n v="24000"/>
    <s v="DV DATA &amp; ANALYTICS HDFC BANK"/>
    <x v="0"/>
  </r>
  <r>
    <s v="Rajat Bisoe"/>
    <n v="202405"/>
    <n v="202405"/>
    <s v="BBSR"/>
    <n v="9668220059"/>
    <s v="rbisoe@gmail.com"/>
    <s v="APIDS"/>
    <n v="280000"/>
    <x v="125"/>
    <n v="24000"/>
    <s v="DV DATA &amp; ANALYTICS HDFC BANK"/>
    <x v="0"/>
  </r>
  <r>
    <s v="Siddharth Aryabhusan Prusty"/>
    <n v="202406"/>
    <n v="202406"/>
    <s v="BBSR"/>
    <n v="7377078791"/>
    <s v="siddharthprusty.biotech@gmail.com"/>
    <s v="APIDS"/>
    <n v="280000"/>
    <x v="125"/>
    <n v="68750"/>
    <s v="DV DATA &amp; ANALYTICS ICICI BANK"/>
    <x v="0"/>
  </r>
  <r>
    <s v="satya ranjan Swain"/>
    <n v="202402"/>
    <n v="202402"/>
    <s v="BBSR"/>
    <n v="7684896701"/>
    <s v="rsatyaranjanswain@gmail.com"/>
    <s v="APIDS"/>
    <n v="270000"/>
    <x v="125"/>
    <n v="80000"/>
    <s v="DV DATA &amp; ANALYTICS ICICI BANK"/>
    <x v="0"/>
  </r>
  <r>
    <s v="Aditya Swain"/>
    <n v="202405"/>
    <n v="202405"/>
    <s v="BBSR"/>
    <n v="7325830289"/>
    <s v=" adityaswain845@gmail.com"/>
    <s v="APIDS"/>
    <n v="290000"/>
    <x v="125"/>
    <n v="50000"/>
    <s v="DV DATA &amp; ANALYTICS ICICI BANK"/>
    <x v="0"/>
  </r>
  <r>
    <s v="Avinash Kumar Pandey"/>
    <n v="202406"/>
    <n v="202406"/>
    <s v="BLR"/>
    <n v="9958139119"/>
    <s v="avmcagovicsi@gmail.com"/>
    <s v="APIDS"/>
    <n v="290000"/>
    <x v="125"/>
    <n v="5000"/>
    <s v="DV DATA &amp; ANALYTICS ICICI BANK"/>
    <x v="0"/>
  </r>
  <r>
    <s v="Sujit Subhrajit"/>
    <n v="202309"/>
    <n v="202309"/>
    <s v="BLR"/>
    <n v="9348339878"/>
    <s v="sujitsubhrajit9@gmail.com"/>
    <s v="MPIDS"/>
    <n v="280000"/>
    <x v="126"/>
    <n v="28333"/>
    <s v="DV DATA &amp; ANALYTICS ICICI BANK"/>
    <x v="0"/>
  </r>
  <r>
    <s v="Chinmaya kumar mohapatra "/>
    <n v="202406"/>
    <n v="202406"/>
    <s v="BBSR"/>
    <n v="6372810182"/>
    <s v="cmohapatra228@gmail.com"/>
    <s v="APIDS"/>
    <n v="290000"/>
    <x v="126"/>
    <n v="50000"/>
    <s v="DV DATA &amp; ANALYTICS ICICI BANK"/>
    <x v="0"/>
  </r>
  <r>
    <s v=" Harshal Snehaldeep Samant"/>
    <n v="202404"/>
    <n v="202404"/>
    <s v="BLR"/>
    <n v="9322058332"/>
    <s v="harshalsamant2402@gmail.com  "/>
    <s v="APDA"/>
    <n v="260000"/>
    <x v="126"/>
    <n v="30000"/>
    <s v="DV DATA &amp; ANALYTICS ICICI BANK"/>
    <x v="0"/>
  </r>
  <r>
    <s v="Nandita Giri"/>
    <n v="202405"/>
    <n v="202405"/>
    <s v="BBSR"/>
    <n v="9302595031"/>
    <s v="nanditagiri07@icloud.com  "/>
    <s v="APIDS"/>
    <n v="290000"/>
    <x v="126"/>
    <n v="50000"/>
    <s v="DV DATA &amp; ANALYTICS ICICI BANK"/>
    <x v="0"/>
  </r>
  <r>
    <s v="Monaprava Mohanty "/>
    <n v="202405"/>
    <n v="202405"/>
    <s v="BBSR"/>
    <n v="9778973006"/>
    <s v="monaprava24s@gmail.com"/>
    <s v="APIDS"/>
    <n v="290000"/>
    <x v="126"/>
    <n v="95000"/>
    <s v="DV DATA &amp; ANALYTICS ICICI BANK"/>
    <x v="0"/>
  </r>
  <r>
    <s v="Rupesh Pradhan"/>
    <n v="202405"/>
    <n v="202405"/>
    <s v="BBSR"/>
    <n v="9337938344"/>
    <s v="pradhan.rupesh74@gmail.com"/>
    <s v="APIDS"/>
    <n v="290000"/>
    <x v="126"/>
    <n v="50000"/>
    <s v="DV DATA &amp; ANALYTICS HDFC BANK"/>
    <x v="0"/>
  </r>
  <r>
    <s v="Ansh Sachdeva"/>
    <n v="202303"/>
    <n v="202303"/>
    <s v="BLR"/>
    <n v="8982224581"/>
    <s v="sachdeva.ansh12@gmail.com"/>
    <s v="APDA"/>
    <n v="280000"/>
    <x v="126"/>
    <n v="55000"/>
    <s v="DV DATA &amp; ANALYTICS ICICI BANK"/>
    <x v="0"/>
  </r>
  <r>
    <s v="Sayantan Karmakar"/>
    <n v="202404"/>
    <n v="202404"/>
    <s v="BLR"/>
    <n v="9852490894"/>
    <s v="sayantankarmakrbits@gmail.com"/>
    <s v="APIDS"/>
    <n v="270000"/>
    <x v="127"/>
    <n v="50000"/>
    <s v="DV DATA &amp; ANALYTICS ICICI BANK"/>
    <x v="6"/>
  </r>
  <r>
    <s v="Rishiraj Jena"/>
    <n v="202406"/>
    <n v="202406"/>
    <s v="BBSR"/>
    <n v="7735920233"/>
    <s v="rishirajjena288@gmail.com"/>
    <s v="APIDS"/>
    <n v="290000"/>
    <x v="127"/>
    <n v="100000"/>
    <s v="DV DATA &amp; ANALYTICS ICICI BANK"/>
    <x v="3"/>
  </r>
  <r>
    <s v="Aditya Swain"/>
    <n v="202405"/>
    <n v="202405"/>
    <s v="BBSR"/>
    <n v="7325830289"/>
    <s v=" adityaswain845@gmail.com"/>
    <s v="APIDS"/>
    <n v="290000"/>
    <x v="127"/>
    <n v="15000"/>
    <s v="DV DATA &amp; ANALYTICS ICICI BANK"/>
    <x v="0"/>
  </r>
  <r>
    <s v="SIDDHARTH PARHI"/>
    <n v="202406"/>
    <n v="202406"/>
    <s v="BBSR"/>
    <n v="7735578292"/>
    <s v="siddharthparhi009@gmail.com"/>
    <s v="APIDS"/>
    <n v="318000"/>
    <x v="127"/>
    <n v="83000"/>
    <s v="DV DATA &amp; ANALYTICS ICICI BANK"/>
    <x v="0"/>
  </r>
  <r>
    <s v="Diksha Jain"/>
    <n v="202405"/>
    <n v="202405"/>
    <s v="BLR"/>
    <s v="87559 69269"/>
    <s v="diksha181094@gmail.com"/>
    <s v="APDA"/>
    <n v="260000"/>
    <x v="127"/>
    <n v="86666"/>
    <s v="DV DATA &amp; ANALYTICS HDFC BANK"/>
    <x v="0"/>
  </r>
  <r>
    <s v="Priyanshu Brijpuriya "/>
    <n v="202406"/>
    <n v="202406"/>
    <s v="BLR"/>
    <n v="7694979545"/>
    <s v="priyanshubrijpuriya98@gmail.com"/>
    <s v="APDA"/>
    <n v="260000"/>
    <x v="128"/>
    <n v="60000"/>
    <s v="DV DATA &amp; ANALYTICS ICICI BANK"/>
    <x v="11"/>
  </r>
  <r>
    <s v="Aneesh Kumar"/>
    <n v="202401"/>
    <n v="202401"/>
    <s v="BLR"/>
    <n v="8374879289"/>
    <s v="Aneeshkumar2611@gmail.com"/>
    <s v="MPIDS"/>
    <n v="290000"/>
    <x v="128"/>
    <n v="25000"/>
    <s v="DV DATA &amp; ANALYTICS HDFC BANK"/>
    <x v="0"/>
  </r>
  <r>
    <s v=" Harshal Snehaldeep Samant"/>
    <n v="202404"/>
    <n v="202404"/>
    <s v="BLR"/>
    <n v="9322058332"/>
    <s v="harshalsamant2402@gmail.com  "/>
    <s v="APDA"/>
    <n v="260000"/>
    <x v="128"/>
    <n v="50000"/>
    <s v="DV DATA &amp; ANALYTICS ICICI BANK"/>
    <x v="4"/>
  </r>
  <r>
    <s v=" Yash Bhardwaj "/>
    <n v="202404"/>
    <n v="202404"/>
    <s v="BLR"/>
    <n v="8851021191"/>
    <s v="yashasvikbhardwaj@gmail.com"/>
    <s v="APIDS"/>
    <n v="280000"/>
    <x v="128"/>
    <n v="88335"/>
    <s v="DV DATA &amp; ANALYTICS ICICI BANK"/>
    <x v="0"/>
  </r>
  <r>
    <s v="Rupesh Pradhan"/>
    <n v="202405"/>
    <n v="202405"/>
    <s v="BBSR"/>
    <n v="9337938344"/>
    <s v="pradhan.rupesh74@gmail.com"/>
    <s v="APIDS"/>
    <n v="290000"/>
    <x v="128"/>
    <n v="40000"/>
    <s v="DV DATA &amp; ANALYTICS HDFC BANK"/>
    <x v="7"/>
  </r>
  <r>
    <s v="Smrutirekha Rana"/>
    <n v="202404"/>
    <n v="202404"/>
    <s v="BBSR"/>
    <n v="9178995836"/>
    <s v="senapatijayanti81@gmail.com"/>
    <s v="APDA"/>
    <n v="260000"/>
    <x v="128"/>
    <n v="50000"/>
    <s v="DV DATA &amp; ANALYTICS ICICI BANK"/>
    <x v="7"/>
  </r>
  <r>
    <s v="Chinmaya Mohapatra "/>
    <n v="202405"/>
    <n v="202405"/>
    <s v="BBSR"/>
    <n v="6372810182"/>
    <s v="cmohapatra228@gmail.com"/>
    <s v="APIDS"/>
    <n v="290000"/>
    <x v="129"/>
    <n v="45000"/>
    <s v="DV DATA &amp; ANALYTICS HDFC BANK"/>
    <x v="0"/>
  </r>
  <r>
    <s v="Karthik Mahendra"/>
    <n v="202404"/>
    <n v="202404"/>
    <s v="BLR"/>
    <m/>
    <s v="kabasupr1987@gmail.com"/>
    <s v="APIDS"/>
    <n v="290000"/>
    <x v="129"/>
    <n v="93333"/>
    <s v="DV DATA &amp; ANALYTICS ICICI BANK"/>
    <x v="0"/>
  </r>
  <r>
    <s v="Alisha Sahoo"/>
    <n v="202405"/>
    <n v="202405"/>
    <s v="BBSR"/>
    <n v="8280225730"/>
    <s v="alisha.iabm@gmail.com"/>
    <s v="APIDS"/>
    <n v="290000"/>
    <x v="129"/>
    <n v="86666"/>
    <s v="DV DATA &amp; ANALYTICS ICICI BANK"/>
    <x v="0"/>
  </r>
  <r>
    <s v="Somya Gurjar "/>
    <n v="202404"/>
    <n v="202404"/>
    <s v="BLR"/>
    <n v="9993278891"/>
    <s v="somyagurjar0198@gmail.com"/>
    <s v="APIDS"/>
    <n v="280000"/>
    <x v="129"/>
    <n v="90000"/>
    <s v="DV DATA &amp; ANALYTICS HDFC BANK"/>
    <x v="0"/>
  </r>
  <r>
    <s v="Siyaa Agarwal"/>
    <n v="202402"/>
    <n v="202402"/>
    <s v="BLR"/>
    <n v="7002125396"/>
    <s v="Siyaa2003@gmail.com"/>
    <s v="MPIDS"/>
    <n v="270000"/>
    <x v="129"/>
    <n v="15000"/>
    <s v="DV DATA &amp; ANALYTICS ICICI BANK"/>
    <x v="0"/>
  </r>
  <r>
    <s v="Dharmesh Darshan Panda"/>
    <n v="202403"/>
    <n v="202403"/>
    <s v="BBSR"/>
    <n v="9040701954"/>
    <s v="ddpanda96@gmail.com"/>
    <s v="APDA"/>
    <n v="270000"/>
    <x v="130"/>
    <n v="50000"/>
    <s v="DV DATA &amp; ANALYTICS ICICI BANK"/>
    <x v="0"/>
  </r>
  <r>
    <s v="Sonit Kumar Jena"/>
    <n v="202406"/>
    <n v="202406"/>
    <s v="BLR"/>
    <n v="9476085956"/>
    <s v="sonitjena@gmail.com"/>
    <s v="APIDS"/>
    <n v="280000"/>
    <x v="130"/>
    <n v="50000"/>
    <s v="DV DATA &amp; ANALYTICS ICICI BANK"/>
    <x v="11"/>
  </r>
  <r>
    <s v="ARUN ANGSHU MOHANTY"/>
    <n v="202403"/>
    <n v="202403"/>
    <s v="BLR"/>
    <s v="+1 403-918-0211"/>
    <s v="arun.mohanty02@gmail.com"/>
    <s v="MPIDS"/>
    <n v="300000"/>
    <x v="131"/>
    <n v="55000"/>
    <s v="DV DATA &amp; ANALYTICS ICICI BANK"/>
    <x v="0"/>
  </r>
  <r>
    <s v="Sushri  Supravat Swain "/>
    <n v="202405"/>
    <n v="202405"/>
    <s v="BBSR"/>
    <n v="8658177526"/>
    <s v="supravats10@gmail.com"/>
    <s v="APIDS"/>
    <n v="290000"/>
    <x v="131"/>
    <n v="95000"/>
    <s v="DV DATA &amp; ANALYTICS ICICI BANK"/>
    <x v="0"/>
  </r>
  <r>
    <s v="Jyoti Prakash Sahoo"/>
    <n v="202403"/>
    <n v="202403"/>
    <s v="BLR"/>
    <n v="9040137519"/>
    <s v="sjyotiprakash07@gmail.com"/>
    <s v="APIDS"/>
    <n v="290000"/>
    <x v="131"/>
    <n v="50000"/>
    <s v="DV DATA &amp; ANALYTICS ICICI BANK"/>
    <x v="0"/>
  </r>
  <r>
    <s v="Suman kalyan pradhan"/>
    <n v="202406"/>
    <n v="202406"/>
    <s v="BLR"/>
    <n v="8260610399"/>
    <s v="Pradhansuman647@gmail.com"/>
    <s v="APIDS"/>
    <n v="280000"/>
    <x v="131"/>
    <n v="68750"/>
    <s v="DV DATA &amp; ANALYTICS ICICI BANK"/>
    <x v="0"/>
  </r>
  <r>
    <s v=" Lokesh chandra Das"/>
    <n v="202402"/>
    <n v="202402"/>
    <s v="BLR"/>
    <n v="9348585571"/>
    <s v="lokesh.das811@gmail.com"/>
    <s v="APIDS"/>
    <n v="250000"/>
    <x v="132"/>
    <n v="96666"/>
    <s v="DV DATA &amp; ANALYTICS HDFC BANK"/>
    <x v="0"/>
  </r>
  <r>
    <s v="Sambit Pradhan"/>
    <n v="202406"/>
    <n v="202406"/>
    <s v="BLR"/>
    <n v="8328827335"/>
    <s v="sambitpradhan321@gmail.com"/>
    <s v="APIDS"/>
    <n v="270000"/>
    <x v="132"/>
    <n v="90000"/>
    <s v="DV DATA &amp; ANALYTICS HDFC BANK"/>
    <x v="0"/>
  </r>
  <r>
    <s v="ashutosh mohapatra"/>
    <n v="202407"/>
    <n v="202407"/>
    <s v="BLR"/>
    <n v="7852947419"/>
    <s v="meherlingaraj80@gmail.com"/>
    <s v="APIDS"/>
    <n v="280000"/>
    <x v="132"/>
    <n v="5000"/>
    <s v="DV DATA &amp; ANALYTICS ICICI BANK"/>
    <x v="3"/>
  </r>
  <r>
    <s v="Sambit Kumar Swain "/>
    <n v="202407"/>
    <n v="202407"/>
    <s v="BLR"/>
    <n v="8260507879"/>
    <s v="sambitkuswain08@gmail.com"/>
    <s v="APIDS"/>
    <n v="280000"/>
    <x v="132"/>
    <n v="5000"/>
    <s v="DV DATA &amp; ANALYTICS ICICI BANK"/>
    <x v="11"/>
  </r>
  <r>
    <s v="Darpasambaran Mishra "/>
    <n v="202407"/>
    <n v="202407"/>
    <s v="BBSR"/>
    <n v="6372135419"/>
    <s v="darpasambaranmishra@gmail.com"/>
    <s v="APIDS"/>
    <n v="280000"/>
    <x v="132"/>
    <n v="5000"/>
    <s v="DV DATA &amp; ANALYTICS ICICI BANK"/>
    <x v="11"/>
  </r>
  <r>
    <s v="Barsha nayak"/>
    <n v="202407"/>
    <n v="202407"/>
    <s v="BBSR"/>
    <n v="7873739398"/>
    <s v="barshanayak7873@gmail.com"/>
    <s v="APIDS"/>
    <n v="318000"/>
    <x v="132"/>
    <n v="5000"/>
    <s v="DV DATA &amp; ANALYTICS ICICI BANK"/>
    <x v="7"/>
  </r>
  <r>
    <s v="Biswajit Behera"/>
    <n v="202407"/>
    <n v="202407"/>
    <s v="BBSR"/>
    <n v="9040417817"/>
    <s v="biswajeetbehera39@gmail.com"/>
    <s v="APIDS"/>
    <n v="318000"/>
    <x v="132"/>
    <n v="5000"/>
    <s v="DV DATA &amp; ANALYTICS ICICI BANK"/>
    <x v="11"/>
  </r>
  <r>
    <s v="Vidya Gadey"/>
    <n v="202407"/>
    <n v="202407"/>
    <s v="BBSR"/>
    <n v="9951051199"/>
    <s v="Vidya.s1199@gmail.com"/>
    <s v="APIDS"/>
    <n v="318000"/>
    <x v="132"/>
    <n v="5000"/>
    <s v="DV DATA &amp; ANALYTICS ICICI BANK"/>
    <x v="12"/>
  </r>
  <r>
    <s v="Lingaraj Meher"/>
    <n v="202404"/>
    <n v="202404"/>
    <s v="BBSR"/>
    <n v="7852947419"/>
    <s v="meherlingaraj80@gmail.com"/>
    <s v="APDA"/>
    <n v="260000"/>
    <x v="132"/>
    <n v="35000"/>
    <s v="DV DATA &amp; ANALYTICS ICICI BANK"/>
    <x v="0"/>
  </r>
  <r>
    <s v="Saswat Pati"/>
    <n v="202406"/>
    <n v="202406"/>
    <s v="BLR"/>
    <n v="8327727235"/>
    <s v="saswatpati2002@gmail.com"/>
    <s v="APIDS"/>
    <n v="280000"/>
    <x v="132"/>
    <n v="75000"/>
    <s v="DV DATA &amp; ANALYTICS ICICI BANK"/>
    <x v="0"/>
  </r>
  <r>
    <s v="Sonit Kumar Jena"/>
    <n v="202406"/>
    <n v="202406"/>
    <s v="BLR"/>
    <n v="9476085956"/>
    <s v="sonitjena@gmail.com"/>
    <s v="APIDS"/>
    <n v="280000"/>
    <x v="133"/>
    <n v="16250"/>
    <s v="DV DATA &amp; ANALYTICS ICICI BANK"/>
    <x v="0"/>
  </r>
  <r>
    <s v="Anushmita Nayak"/>
    <n v="202405"/>
    <n v="202405"/>
    <s v="BBSR"/>
    <n v="8457944362"/>
    <s v="anusmitan49@gmail.com"/>
    <s v="APIDS"/>
    <n v="280000"/>
    <x v="133"/>
    <n v="70000"/>
    <s v="DV DATA &amp; ANALYTICS ICICI BANK"/>
    <x v="0"/>
  </r>
  <r>
    <s v="Monalisha Rout"/>
    <n v="202407"/>
    <n v="202407"/>
    <s v="BBSR"/>
    <n v="7008569094"/>
    <s v="monalisharout487@gmail.com"/>
    <s v="APIDS"/>
    <n v="280000"/>
    <x v="133"/>
    <n v="260000"/>
    <s v="DV DATA &amp; ANALYTICS ICICI BANK"/>
    <x v="0"/>
  </r>
  <r>
    <s v="Sourav Choudhury"/>
    <n v="202405"/>
    <n v="202405"/>
    <s v="BLR"/>
    <n v="8837435966"/>
    <s v="souravchoudhury121@gmail.com"/>
    <s v="APIDS"/>
    <n v="260000"/>
    <x v="134"/>
    <n v="86666"/>
    <s v="DV DATA &amp; ANALYTICS ICICI BANK"/>
    <x v="0"/>
  </r>
  <r>
    <s v="Aravind Ravi"/>
    <n v="202401"/>
    <n v="202401"/>
    <s v="BLR"/>
    <n v="9495617921"/>
    <m/>
    <s v="MPAA"/>
    <n v="270000"/>
    <x v="134"/>
    <n v="25000"/>
    <s v="DV DATA &amp; ANALYTICS ICICI BANK"/>
    <x v="0"/>
  </r>
  <r>
    <s v="Devshee Solanki "/>
    <n v="202406"/>
    <n v="202406"/>
    <s v="BLR"/>
    <n v="9111088360"/>
    <s v="devsheesolanki@gmail.com"/>
    <s v="APIDS"/>
    <n v="318600"/>
    <x v="134"/>
    <n v="15000"/>
    <s v="DV DATA &amp; ANALYTICS ICICI BANK"/>
    <x v="0"/>
  </r>
  <r>
    <s v="Chinmayee baral"/>
    <n v="202209"/>
    <n v="202209"/>
    <s v="BLR"/>
    <n v="9692961619"/>
    <s v="baralchinmayee64@gmail.com"/>
    <s v="APIDS"/>
    <n v="220000"/>
    <x v="134"/>
    <n v="20000"/>
    <s v="DV DATA &amp; ANALYTICS ICICI BANK"/>
    <x v="0"/>
  </r>
  <r>
    <s v="Rajat Kumar Behera"/>
    <n v="202403"/>
    <n v="202403"/>
    <s v="BLR"/>
    <n v="7978916934"/>
    <s v="rajatkumarbehera34@gmail.com"/>
    <s v="APIDS"/>
    <n v="270000"/>
    <x v="134"/>
    <n v="63750"/>
    <s v="DV DATA &amp; ANALYTICS ICICI BANK"/>
    <x v="0"/>
  </r>
  <r>
    <s v=" Joswin d silva"/>
    <n v="202403"/>
    <n v="202403"/>
    <s v="BLR"/>
    <n v="9731501304"/>
    <s v="joswindsilva10mario@gmail.com"/>
    <s v="APIDS"/>
    <n v="270000"/>
    <x v="134"/>
    <n v="71000"/>
    <s v="DV DATA &amp; ANALYTICS ICICI BANK"/>
    <x v="0"/>
  </r>
  <r>
    <s v="purna chandra sahoo"/>
    <n v="202407"/>
    <n v="202407"/>
    <s v="BBSR"/>
    <n v="7008534663"/>
    <s v="purnachandra335@gmail.com"/>
    <s v="APIDS"/>
    <n v="318600"/>
    <x v="134"/>
    <n v="5000"/>
    <s v="DV DATA &amp; ANALYTICS ICICI BANK"/>
    <x v="0"/>
  </r>
  <r>
    <s v="Sourabh"/>
    <n v="202407"/>
    <n v="202407"/>
    <s v="BLR"/>
    <n v="8349866668"/>
    <s v="sourabhtiwari99775@gmail.com"/>
    <s v="APIDS"/>
    <n v="275000"/>
    <x v="134"/>
    <n v="5000"/>
    <s v="DV DATA &amp; ANALYTICS ICICI BANK"/>
    <x v="0"/>
  </r>
  <r>
    <s v="Sumit"/>
    <n v="202407"/>
    <n v="202407"/>
    <s v="BLR"/>
    <m/>
    <s v="sourabhtiwari99775@gmail.com"/>
    <s v="APIDS"/>
    <n v="275000"/>
    <x v="134"/>
    <n v="5000"/>
    <s v="DV DATA &amp; ANALYTICS ICICI BANK"/>
    <x v="0"/>
  </r>
  <r>
    <s v="Rojalin Sahoo"/>
    <n v="202407"/>
    <n v="202407"/>
    <s v="BLR"/>
    <n v="9668105128"/>
    <s v="rojalinsahoo2100@gmail.com"/>
    <s v="APIDS"/>
    <n v="280000"/>
    <x v="134"/>
    <n v="5000"/>
    <s v="DV DATA &amp; ANALYTICS ICICI BANK"/>
    <x v="0"/>
  </r>
  <r>
    <s v="Pooja Garg"/>
    <n v="202407"/>
    <n v="202407"/>
    <s v="BLR"/>
    <n v="9900153396"/>
    <s v="poojagarg2@gmail.com"/>
    <s v="APIDS"/>
    <n v="280000"/>
    <x v="134"/>
    <n v="5000"/>
    <s v="DV DATA &amp; ANALYTICS ICICI BANK"/>
    <x v="0"/>
  </r>
  <r>
    <s v="Himanshu Tiwari"/>
    <n v="202406"/>
    <n v="202406"/>
    <s v="BLR"/>
    <n v="9424858387"/>
    <m/>
    <s v="APIDS"/>
    <n v="280000"/>
    <x v="135"/>
    <n v="200000"/>
    <s v="DV DATA &amp; ANALYTICS ICICI BANK"/>
    <x v="0"/>
  </r>
  <r>
    <s v="ANUDEEP REDDY SURA"/>
    <n v="202405"/>
    <n v="202405"/>
    <s v="BLR"/>
    <m/>
    <s v="suraanudeepreddy6@gmail.com"/>
    <s v="APDA"/>
    <n v="260000"/>
    <x v="135"/>
    <n v="85000"/>
    <s v="DV DATA &amp; ANALYTICS ICICI BANK"/>
    <x v="0"/>
  </r>
  <r>
    <s v="Aditya narayan khatua"/>
    <n v="202405"/>
    <n v="202405"/>
    <s v="BBSR"/>
    <n v="6370494490"/>
    <s v="adityanarayankhatua4@gmail.com"/>
    <s v="APDA"/>
    <n v="260000"/>
    <x v="135"/>
    <n v="40000"/>
    <s v="DV DATA &amp; ANALYTICS ICICI BANK"/>
    <x v="0"/>
  </r>
  <r>
    <s v="Rudranarayan samal"/>
    <n v="202405"/>
    <n v="202405"/>
    <s v="BBSR"/>
    <n v="9078225834"/>
    <s v="rudranarayanasamal0011@gmail.com"/>
    <s v="APIDS"/>
    <n v="318600"/>
    <x v="135"/>
    <n v="5000"/>
    <s v="DV DATA &amp; ANALYTICS ICICI BANK"/>
    <x v="0"/>
  </r>
  <r>
    <s v="Navin Kithu NK "/>
    <n v="202405"/>
    <n v="202405"/>
    <s v="BLR"/>
    <n v="9645288218"/>
    <s v="navinkithu@gmail.com"/>
    <s v="APDA"/>
    <n v="270000"/>
    <x v="135"/>
    <n v="5000"/>
    <s v="DV DATA &amp; ANALYTICS ICICI BANK"/>
    <x v="0"/>
  </r>
  <r>
    <s v="Amit sharma"/>
    <n v="202405"/>
    <n v="202405"/>
    <s v="BLR"/>
    <n v="7000786395"/>
    <s v="amitsharma07101994@gmail.com"/>
    <s v="APDA"/>
    <n v="270000"/>
    <x v="135"/>
    <n v="5000"/>
    <s v="DV DATA &amp; ANALYTICS ICICI BANK"/>
    <x v="0"/>
  </r>
  <r>
    <s v="Dharmendra Kumar Sahoo"/>
    <n v="202401"/>
    <n v="202401"/>
    <s v="BLR"/>
    <n v="9035210110"/>
    <s v="contact.query.dks@gmail.com"/>
    <s v="APIDS"/>
    <n v="290000"/>
    <x v="135"/>
    <n v="15000"/>
    <s v="DV DATA &amp; ANALYTICS ICICI BANK"/>
    <x v="0"/>
  </r>
  <r>
    <s v="Smrutirekha Sahoo"/>
    <n v="202404"/>
    <n v="202404"/>
    <s v="BBSR"/>
    <n v="6370873441"/>
    <s v="smrutirekha1444@gmail.com"/>
    <s v="APIDS"/>
    <n v="270000"/>
    <x v="136"/>
    <n v="93333"/>
    <s v="DV DATA &amp; ANALYTICS ICICI BANK"/>
    <x v="0"/>
  </r>
  <r>
    <s v="Shubham Kumar Dash"/>
    <n v="202407"/>
    <n v="202407"/>
    <s v="BLR"/>
    <n v="7873073879"/>
    <s v="shubhamkumar.dash@gmail.com"/>
    <s v="APIDS"/>
    <n v="280000"/>
    <x v="136"/>
    <n v="91667"/>
    <s v="DV DATA &amp; ANALYTICS ICICI BANK"/>
    <x v="0"/>
  </r>
  <r>
    <s v="Sayantan Karmakar"/>
    <n v="202404"/>
    <n v="202404"/>
    <s v="BLR"/>
    <n v="9852490894"/>
    <s v="sayantankarmakrbits@gmail.com"/>
    <s v="APIDS"/>
    <n v="270000"/>
    <x v="136"/>
    <n v="141667"/>
    <s v="DV DATA &amp; ANALYTICS ICICI BANK"/>
    <x v="0"/>
  </r>
  <r>
    <s v="Subathra.B"/>
    <n v="202407"/>
    <n v="202407"/>
    <s v="BLR"/>
    <n v="7397150068"/>
    <s v="rakshanbs2518@gmail.com"/>
    <s v="APIDS"/>
    <n v="270000"/>
    <x v="136"/>
    <n v="10000"/>
    <s v="DV DATA &amp; ANALYTICS ICICI BANK"/>
    <x v="0"/>
  </r>
  <r>
    <s v="Subhashree subhasmita prusty"/>
    <n v="202407"/>
    <n v="202407"/>
    <s v="BLR"/>
    <n v="9439179007"/>
    <s v="ssprusty03@gmail.com"/>
    <s v="APDA"/>
    <n v="295000"/>
    <x v="136"/>
    <n v="5000"/>
    <s v="DV DATA &amp; ANALYTICS ICICI BANK"/>
    <x v="0"/>
  </r>
  <r>
    <s v="Abhilipsa Behera"/>
    <n v="202407"/>
    <n v="202407"/>
    <s v="BLR"/>
    <n v="7978271633"/>
    <s v="abhilipssa@gmail.com"/>
    <s v="APDA"/>
    <n v="290000"/>
    <x v="136"/>
    <n v="5000"/>
    <s v="DV DATA &amp; ANALYTICS ICICI BANK"/>
    <x v="0"/>
  </r>
  <r>
    <s v=" Yash Raut"/>
    <n v="202404"/>
    <n v="202404"/>
    <s v="BLR"/>
    <n v="7718925432"/>
    <s v="rautyash295@gmail.com"/>
    <s v="APIDS"/>
    <n v="280000"/>
    <x v="137"/>
    <n v="85000"/>
    <s v="DV DATA &amp; ANALYTICS ICICI BANK"/>
    <x v="0"/>
  </r>
  <r>
    <s v="Anjali Sonawane"/>
    <n v="202404"/>
    <n v="202404"/>
    <s v="BLR"/>
    <n v="7887927005"/>
    <s v="anjalisonwane526@gmail.com"/>
    <s v="APIDS"/>
    <n v="280000"/>
    <x v="137"/>
    <n v="85000"/>
    <s v="DV DATA &amp; ANALYTICS ICICI BANK"/>
    <x v="0"/>
  </r>
  <r>
    <s v="Pinaki kar"/>
    <n v="202406"/>
    <n v="202406"/>
    <s v="BLR"/>
    <n v="8917287618"/>
    <s v="pinakikar619.pk@gmail.com"/>
    <s v="APIDS"/>
    <n v="290000"/>
    <x v="137"/>
    <n v="105000"/>
    <s v="DV DATA &amp; ANALYTICS ICICI BANK"/>
    <x v="0"/>
  </r>
  <r>
    <s v="Aman Kumar Acharya "/>
    <n v="202405"/>
    <n v="202405"/>
    <s v="BBSR"/>
    <s v=":9777719400"/>
    <s v="amankumaracharya07@gmail.com"/>
    <s v="APIDS"/>
    <n v="270000"/>
    <x v="137"/>
    <n v="55000"/>
    <s v="DV DATA &amp; ANALYTICS ICICI BANK"/>
    <x v="0"/>
  </r>
  <r>
    <s v="Priyabrata Sahu"/>
    <n v="202407"/>
    <n v="202407"/>
    <s v="BLR"/>
    <n v="9439750159"/>
    <s v="pbsahu277@gmail.com"/>
    <s v="APIDS"/>
    <n v="318600"/>
    <x v="137"/>
    <n v="5000"/>
    <s v="DV DATA &amp; ANALYTICS ICICI BANK"/>
    <x v="0"/>
  </r>
  <r>
    <s v="Jayesh Bankhede"/>
    <n v="202406"/>
    <n v="202406"/>
    <s v="BLR"/>
    <n v="6261802997"/>
    <s v="jayeshbankhede@gmail.com"/>
    <s v="APIDS"/>
    <n v="290000"/>
    <x v="138"/>
    <n v="200000"/>
    <s v="DV DATA &amp; ANALYTICS ICICI BANK"/>
    <x v="0"/>
  </r>
  <r>
    <s v="Pratik Kumar"/>
    <n v="202407"/>
    <n v="202407"/>
    <s v="BLR"/>
    <n v="9902037501"/>
    <s v="pratik.ranchi@gmail.com"/>
    <s v="APIDS"/>
    <n v="290000"/>
    <x v="138"/>
    <n v="98333"/>
    <s v="DV DATA &amp; ANALYTICS ICICI BANK"/>
    <x v="0"/>
  </r>
  <r>
    <s v="Siddhant Sai Deo"/>
    <n v="202405"/>
    <n v="202405"/>
    <s v="BLR"/>
    <n v="6370958758"/>
    <m/>
    <s v="APDA"/>
    <n v="240000"/>
    <x v="138"/>
    <n v="50000"/>
    <s v="DV DATA &amp; ANALYTICS ICICI BANK"/>
    <x v="0"/>
  </r>
  <r>
    <s v="Aishwarya Rathore"/>
    <n v="202407"/>
    <n v="202407"/>
    <s v="BLR"/>
    <n v="9587361856"/>
    <s v="aishwaryarathore69@gmail.com"/>
    <s v="APDA"/>
    <n v="290000"/>
    <x v="139"/>
    <n v="100000"/>
    <s v="DV DATA &amp; ANALYTICS ICICI BANK"/>
    <x v="0"/>
  </r>
  <r>
    <s v="Tanmay Trivedi"/>
    <n v="202406"/>
    <n v="202406"/>
    <s v="BLR"/>
    <n v="9669953247"/>
    <s v="tanmaytrivedi5@gmail.com"/>
    <s v="APIDS"/>
    <n v="290000"/>
    <x v="139"/>
    <n v="100000"/>
    <s v="DV DATA &amp; ANALYTICS ICICI BANK"/>
    <x v="0"/>
  </r>
  <r>
    <s v="Sanket Mohanty "/>
    <n v="202407"/>
    <n v="202407"/>
    <s v="BLR"/>
    <n v="7735719911"/>
    <s v="sanketmohanty2326@gmail.com"/>
    <s v="APIDS"/>
    <n v="318000"/>
    <x v="139"/>
    <n v="100000"/>
    <s v="DV DATA &amp; ANALYTICS ICICI BANK"/>
    <x v="0"/>
  </r>
  <r>
    <s v="Arjun PN"/>
    <n v="202405"/>
    <n v="202405"/>
    <s v="BLR"/>
    <n v="9567245198"/>
    <s v="pnarjun298@gmail.com"/>
    <s v="APIDS"/>
    <n v="280000"/>
    <x v="139"/>
    <n v="60000"/>
    <s v="DV DATA &amp; ANALYTICS ICICI BANK"/>
    <x v="0"/>
  </r>
  <r>
    <s v="Tushar Kanta Biswal"/>
    <n v="202407"/>
    <n v="202407"/>
    <s v="BLR"/>
    <n v="8637267037"/>
    <s v="biswaltusharkanta663@gmail.com"/>
    <s v="APIDS"/>
    <n v="318000"/>
    <x v="139"/>
    <n v="5000"/>
    <s v="DV DATA &amp; ANALYTICS ICICI BANK"/>
    <x v="0"/>
  </r>
  <r>
    <s v="Ashutosh Mohapatra"/>
    <n v="202407"/>
    <n v="202407"/>
    <s v="BLR"/>
    <n v="9140650497"/>
    <s v="ashuoff03@gmail.com"/>
    <s v="APIDS"/>
    <n v="318000"/>
    <x v="139"/>
    <n v="5000"/>
    <s v="DV DATA &amp; ANALYTICS ICICI BANK"/>
    <x v="0"/>
  </r>
  <r>
    <s v="ANKIT HOTA"/>
    <n v="202407"/>
    <n v="202407"/>
    <s v="BLR"/>
    <n v="9556078737"/>
    <s v="ankithota.cse@gmail.com"/>
    <s v="APIDS"/>
    <n v="318000"/>
    <x v="139"/>
    <n v="5000"/>
    <s v="DV DATA &amp; ANALYTICS ICICI BANK"/>
    <x v="0"/>
  </r>
  <r>
    <s v="DEBIPRIYA MAJHI"/>
    <n v="202406"/>
    <n v="202406"/>
    <s v="BBSR"/>
    <n v="8617696439"/>
    <s v="debipriyamajhi15@gmail.com"/>
    <s v="APIDS"/>
    <n v="318000"/>
    <x v="140"/>
    <n v="105000"/>
    <s v="DV DATA &amp; ANALYTICS HDFC BANK"/>
    <x v="0"/>
  </r>
  <r>
    <s v="sambit pradhan"/>
    <n v="202406"/>
    <n v="202406"/>
    <s v="BBSR"/>
    <n v="7978079266"/>
    <s v="samx802.sp@gmail.com"/>
    <s v="APIDS"/>
    <n v="280000"/>
    <x v="140"/>
    <n v="104533"/>
    <s v="DV DATA &amp; ANALYTICS ICICI BANK"/>
    <x v="0"/>
  </r>
  <r>
    <s v="Sandeep Mohanty "/>
    <n v="202406"/>
    <n v="202406"/>
    <s v="BLR"/>
    <n v="8917277756"/>
    <s v="sandeepmohanty674@gmail.com"/>
    <s v="APIDS"/>
    <n v="290000"/>
    <x v="140"/>
    <n v="66250"/>
    <s v="DV DATA &amp; ANALYTICS ICICI BANK"/>
    <x v="0"/>
  </r>
  <r>
    <s v="Aditi Rao"/>
    <n v="202407"/>
    <n v="202407"/>
    <s v="BLR"/>
    <n v="9575691363"/>
    <s v="aditirao905@gmail.com"/>
    <s v="APIDS"/>
    <n v="270000"/>
    <x v="140"/>
    <n v="62500"/>
    <s v="DV DATA &amp; ANALYTICS ICICI BANK"/>
    <x v="0"/>
  </r>
  <r>
    <s v="Jayesh Bankhede"/>
    <n v="202406"/>
    <n v="202406"/>
    <s v="BLR"/>
    <n v="6261802997"/>
    <s v="jayeshbankhede@gmail.com"/>
    <s v="APIDS"/>
    <n v="290000"/>
    <x v="140"/>
    <n v="36667"/>
    <s v="DV DATA &amp; ANALYTICS ICICI BANK"/>
    <x v="0"/>
  </r>
  <r>
    <s v="Sonali Mohapatra"/>
    <n v="202404"/>
    <n v="202404"/>
    <s v="BBSR"/>
    <n v="9011020036"/>
    <s v="Sonali.m343@gmail.com"/>
    <s v="APDA"/>
    <n v="260000"/>
    <x v="141"/>
    <n v="20000"/>
    <s v="DV DATA &amp; ANALYTICS ICICI BANK"/>
    <x v="0"/>
  </r>
  <r>
    <s v="Harshita Rawat"/>
    <n v="202407"/>
    <n v="202407"/>
    <s v="BLR"/>
    <n v="8103571611"/>
    <s v="rawatharshita2009@gmail.com"/>
    <s v="APIDS"/>
    <n v="290000"/>
    <x v="141"/>
    <n v="10000"/>
    <s v="DV DATA &amp; ANALYTICS ICICI BANK"/>
    <x v="0"/>
  </r>
  <r>
    <s v="Tanmay Trivedi"/>
    <n v="202406"/>
    <n v="202406"/>
    <s v="BLR"/>
    <n v="9669953247"/>
    <s v="tanmaytrivedi5@gmail.com"/>
    <s v="APIDS"/>
    <n v="290000"/>
    <x v="141"/>
    <n v="136667"/>
    <s v="DV DATA &amp; ANALYTICS ICICI BANK"/>
    <x v="0"/>
  </r>
  <r>
    <s v="Samapika Gantayat"/>
    <n v="202407"/>
    <n v="202407"/>
    <s v="BLR"/>
    <m/>
    <m/>
    <s v="APIDS"/>
    <n v="290000"/>
    <x v="141"/>
    <n v="150000"/>
    <s v="DV DATA &amp; ANALYTICS ICICI BANK"/>
    <x v="0"/>
  </r>
  <r>
    <s v="Avinash Kumar Pandey"/>
    <n v="202406"/>
    <n v="202406"/>
    <s v="BLR"/>
    <n v="9958139119"/>
    <s v="avmcagovicsi@gmail.com"/>
    <s v="APIDS"/>
    <n v="290000"/>
    <x v="141"/>
    <n v="150000"/>
    <s v="DV DATA &amp; ANALYTICS ICICI BANK"/>
    <x v="0"/>
  </r>
  <r>
    <s v="PURNA CHANDRA SAHOO"/>
    <n v="202407"/>
    <n v="202407"/>
    <s v="BBSR"/>
    <n v="7008534663"/>
    <s v="purnach335@gmail.com"/>
    <s v="APIDS"/>
    <n v="290000"/>
    <x v="142"/>
    <n v="313600"/>
    <s v="DV ANALYTICS ICICI BANK"/>
    <x v="0"/>
  </r>
  <r>
    <s v="Barsha nayak"/>
    <n v="202407"/>
    <n v="202407"/>
    <s v="BBSR"/>
    <n v="7873739398"/>
    <s v="barshanayak7873@gmail.com"/>
    <s v="APIDS"/>
    <n v="318600"/>
    <x v="142"/>
    <n v="140000"/>
    <s v="DV DATA &amp; ANALYTICS HDFC BANK"/>
    <x v="0"/>
  </r>
  <r>
    <s v="Amit sharma"/>
    <n v="202405"/>
    <n v="202405"/>
    <s v="BLR"/>
    <n v="7000786395"/>
    <s v="amitsharma07101994@gmail.com"/>
    <s v="APDA"/>
    <n v="270000"/>
    <x v="143"/>
    <n v="65000"/>
    <s v="DV DATA &amp; ANALYTICS ICICI BANK"/>
    <x v="0"/>
  </r>
  <r>
    <s v="Vidya Gadey"/>
    <n v="202407"/>
    <n v="202407"/>
    <s v="BLR"/>
    <n v="9951051199"/>
    <s v="Vidya.s1199@gmail.com"/>
    <s v="APIDS"/>
    <n v="318600"/>
    <x v="143"/>
    <n v="312000"/>
    <s v="DV DATA &amp; ANALYTICS ICICI BANK"/>
    <x v="0"/>
  </r>
  <r>
    <s v="Sushree Sonali Harichandan"/>
    <n v="202303"/>
    <n v="202303"/>
    <s v="BLR"/>
    <n v="8637255813"/>
    <s v="sushsreesonali418@gmail.com"/>
    <s v="APIDS"/>
    <n v="280000"/>
    <x v="144"/>
    <n v="40000"/>
    <s v="DV DATA &amp; ANALYTICS ICICI BANK"/>
    <x v="0"/>
  </r>
  <r>
    <s v="Arjun PN"/>
    <n v="202405"/>
    <n v="202405"/>
    <s v="BLR"/>
    <n v="9567245198"/>
    <s v="pnarjun298@gmail.com"/>
    <s v="APIDS"/>
    <n v="280000"/>
    <x v="144"/>
    <n v="75000"/>
    <s v="DV DATA &amp; ANALYTICS ICICI BANK"/>
    <x v="0"/>
  </r>
  <r>
    <s v="SUGANYA SHANKAR"/>
    <n v="202403"/>
    <n v="202403"/>
    <s v="BLR"/>
    <n v="9003367908"/>
    <s v="rajbtece@gmail.com"/>
    <s v="APDA"/>
    <n v="255000"/>
    <x v="144"/>
    <n v="30000"/>
    <s v="DV DATA &amp; ANALYTICS ICICI BANK"/>
    <x v="0"/>
  </r>
  <r>
    <s v="Abhilipsa Behera"/>
    <n v="202407"/>
    <n v="202407"/>
    <s v="BLR"/>
    <n v="7978271633"/>
    <s v="abhilipssa@gmail.com"/>
    <s v="APDA"/>
    <n v="255000"/>
    <x v="144"/>
    <n v="100000"/>
    <s v="DV DATA &amp; ANALYTICS ICICI BANK"/>
    <x v="0"/>
  </r>
  <r>
    <s v="MANVENDRA SINGH CHOUHAN"/>
    <n v="202407"/>
    <n v="202407"/>
    <s v="BLR"/>
    <n v="9039722875"/>
    <s v="manvendrasc12@gmail.com"/>
    <s v="APIDS"/>
    <n v="280000"/>
    <x v="144"/>
    <n v="20000"/>
    <s v="DV DATA &amp; ANALYTICS ICICI BANK"/>
    <x v="0"/>
  </r>
  <r>
    <s v="Saurabh Dawar"/>
    <s v="Dv202309"/>
    <n v="202309"/>
    <s v="BLR"/>
    <m/>
    <m/>
    <s v="APIDS"/>
    <n v="270000"/>
    <x v="144"/>
    <n v="45000"/>
    <s v="DV DATA &amp; ANALYTICS ICICI BANK"/>
    <x v="0"/>
  </r>
  <r>
    <s v="amitesh patra"/>
    <n v="202407"/>
    <n v="202407"/>
    <s v="BBSR"/>
    <n v="9348049991"/>
    <s v="patraamitesh12@gmail.com"/>
    <s v="APIDS"/>
    <n v="270000"/>
    <x v="144"/>
    <n v="5000"/>
    <s v="DV DATA &amp; ANALYTICS ICICI BANK"/>
    <x v="0"/>
  </r>
  <r>
    <s v="Rudrayoni Mitra"/>
    <n v="202407"/>
    <n v="202407"/>
    <s v="BLR"/>
    <n v="6206375162"/>
    <s v="mitrarudrayoni@gmail.com"/>
    <s v="APIDS"/>
    <n v="280000"/>
    <x v="144"/>
    <n v="5000"/>
    <s v="DV DATA &amp; ANALYTICS ICICI BANK"/>
    <x v="0"/>
  </r>
  <r>
    <s v="Sourabh"/>
    <n v="202407"/>
    <n v="202407"/>
    <s v="BLR"/>
    <n v="8349866668"/>
    <s v="sourabhtiwari99775@gmail.com"/>
    <s v="APIDS"/>
    <n v="275000"/>
    <x v="145"/>
    <n v="50000"/>
    <s v="DV DATA &amp; ANALYTICS ICICI BANK"/>
    <x v="0"/>
  </r>
  <r>
    <s v="Rudrayoni Mitra"/>
    <n v="202407"/>
    <n v="202407"/>
    <s v="BLR"/>
    <n v="6206375162"/>
    <s v="mitrarudrayoni@gmail.com"/>
    <s v="APIDS"/>
    <n v="280000"/>
    <x v="145"/>
    <n v="290000"/>
    <s v="DV DATA &amp; ANALYTICS ICICI BANK"/>
    <x v="0"/>
  </r>
  <r>
    <s v="Biswajit Behera"/>
    <n v="202407"/>
    <n v="202407"/>
    <s v="BBSR"/>
    <n v="9040417817"/>
    <s v="biswajeetbehera39@gmail.com"/>
    <s v="APIDS"/>
    <n v="318000"/>
    <x v="145"/>
    <n v="31300"/>
    <s v="DV DATA &amp; ANALYTICS ICICI BANK"/>
    <x v="0"/>
  </r>
  <r>
    <s v="Ankit Anurag Sahoo"/>
    <n v="202304"/>
    <n v="202304"/>
    <s v="BLR"/>
    <m/>
    <s v="ankitanurag0052@gmail.com"/>
    <s v="MPAA"/>
    <n v="270000"/>
    <x v="146"/>
    <n v="30000"/>
    <s v="DV DATA &amp; ANALYTICS ICICI BANK"/>
    <x v="0"/>
  </r>
  <r>
    <s v="Subathra.B"/>
    <n v="202407"/>
    <n v="202407"/>
    <s v="BLR"/>
    <n v="7397150068"/>
    <s v="rakshanbs2518@gmail.com"/>
    <s v="APIDS"/>
    <n v="270000"/>
    <x v="146"/>
    <n v="100000"/>
    <s v="DV DATA &amp; ANALYTICS ICICI BANK"/>
    <x v="0"/>
  </r>
  <r>
    <s v="Minerva K"/>
    <n v="202406"/>
    <n v="202406"/>
    <s v="BLR"/>
    <n v="6382550992"/>
    <s v="minervamini17@gmail.com"/>
    <s v="APIDS"/>
    <n v="280000"/>
    <x v="146"/>
    <n v="67500"/>
    <s v="DV DATA &amp; ANALYTICS ICICI BANK"/>
    <x v="0"/>
  </r>
  <r>
    <s v="Aditya Jain"/>
    <n v="202403"/>
    <n v="202403"/>
    <s v="BLR"/>
    <n v="9644871269"/>
    <s v="jainaaditya018@gmail.com"/>
    <s v="APDA"/>
    <n v="265000"/>
    <x v="146"/>
    <n v="63000"/>
    <s v="DV DATA &amp; ANALYTICS ICICI BANK"/>
    <x v="0"/>
  </r>
  <r>
    <s v="Sibarpita Tripathy "/>
    <n v="202407"/>
    <n v="202407"/>
    <s v="BBSR"/>
    <n v="8456937357"/>
    <s v="sibarpita.123@gmail.com"/>
    <s v="APIDS"/>
    <n v="290000"/>
    <x v="146"/>
    <n v="100000"/>
    <s v="DV DATA &amp; ANALYTICS ICICI BANK"/>
    <x v="0"/>
  </r>
  <r>
    <s v="Harshita Rawat "/>
    <n v="202407"/>
    <n v="202407"/>
    <s v="BBSR"/>
    <n v="8103571611"/>
    <s v="rawatharshita2009@gmail.com"/>
    <s v="APIDS"/>
    <n v="280000"/>
    <x v="147"/>
    <n v="280000"/>
    <s v="DV DATA &amp; ANALYTICS ICICI BANK"/>
    <x v="0"/>
  </r>
  <r>
    <s v="Tanu Punia"/>
    <n v="202402"/>
    <n v="202402"/>
    <s v="BLR"/>
    <n v="9027288046"/>
    <s v="puniatanu001@gmail.com"/>
    <s v="MPIDS"/>
    <n v="280000"/>
    <x v="147"/>
    <n v="40000"/>
    <s v="DV DATA &amp; ANALYTICS ICICI BANK"/>
    <x v="0"/>
  </r>
  <r>
    <s v="Bidyabhusan Pattanaik "/>
    <n v="202311"/>
    <n v="202311"/>
    <s v="BLR"/>
    <n v="9090000869"/>
    <s v="anitakumaripattanayak@gmail.com"/>
    <s v="MPIDS"/>
    <n v="270000"/>
    <x v="147"/>
    <n v="30000"/>
    <s v="DV DATA &amp; ANALYTICS ICICI BANK"/>
    <x v="0"/>
  </r>
  <r>
    <s v="Abhijeet Sahoo"/>
    <n v="202405"/>
    <n v="202405"/>
    <s v="BBSR"/>
    <n v="6370171059"/>
    <s v="sahooabhijeet181@gmail.com"/>
    <s v="APIDS"/>
    <n v="280000"/>
    <x v="148"/>
    <n v="50000"/>
    <s v="DV DATA &amp; ANALYTICS ICICI BANK"/>
    <x v="0"/>
  </r>
  <r>
    <s v="ROHIT GUPTA"/>
    <n v="202406"/>
    <n v="202406"/>
    <s v="BLR"/>
    <n v="8085363713"/>
    <s v="Rohitgupta9487@gmail.com"/>
    <s v="APDA"/>
    <n v="255000"/>
    <x v="148"/>
    <n v="63750"/>
    <s v="DV DATA &amp; ANALYTICS ICICI BANK"/>
    <x v="0"/>
  </r>
  <r>
    <s v="Pooja Garg"/>
    <n v="202407"/>
    <n v="202407"/>
    <s v="BLR"/>
    <n v="9900153396"/>
    <s v="poojagarg2@gmail.com"/>
    <s v="APIDS"/>
    <n v="280000"/>
    <x v="148"/>
    <n v="90000"/>
    <s v="DV DATA &amp; ANALYTICS ICICI BANK"/>
    <x v="0"/>
  </r>
  <r>
    <s v="Priyabrata Sahu"/>
    <n v="202407"/>
    <n v="202407"/>
    <s v="BLR"/>
    <n v="9439750159"/>
    <s v="pbsahu277@gmail.com"/>
    <s v="APIDS"/>
    <n v="318600"/>
    <x v="148"/>
    <n v="75000"/>
    <s v="DV DATA &amp; ANALYTICS ICICI BANK"/>
    <x v="0"/>
  </r>
  <r>
    <s v="RASHMI DAS"/>
    <n v="202407"/>
    <n v="202407"/>
    <s v="BLR"/>
    <n v="8092250893"/>
    <s v="rashmidas780@gmail.com"/>
    <s v="APIDS"/>
    <n v="318600"/>
    <x v="148"/>
    <n v="5000"/>
    <s v="DV DATA &amp; ANALYTICS ICICI BANK"/>
    <x v="0"/>
  </r>
  <r>
    <s v="Pritam kumar dey"/>
    <n v="202407"/>
    <n v="202407"/>
    <s v="BLR"/>
    <n v="9348168776"/>
    <s v="pritamdeyhonor@gmail.com"/>
    <s v="APIDS"/>
    <n v="318600"/>
    <x v="148"/>
    <n v="5000"/>
    <s v="DV DATA &amp; ANALYTICS ICICI BANK"/>
    <x v="0"/>
  </r>
  <r>
    <s v="Subham Mohapatra"/>
    <n v="202407"/>
    <n v="202407"/>
    <s v="BLR"/>
    <n v="9853317562"/>
    <s v="subhammohapatra4385@gmail.com"/>
    <s v="APIDS"/>
    <n v="318600"/>
    <x v="148"/>
    <n v="5000"/>
    <s v="Cash"/>
    <x v="0"/>
  </r>
  <r>
    <s v="Subham Mohapatra"/>
    <n v="202407"/>
    <n v="202407"/>
    <s v="BLR"/>
    <n v="9611245890"/>
    <s v="prajwalaradhya94@gmail.com"/>
    <s v="APIDS"/>
    <n v="318600"/>
    <x v="148"/>
    <n v="5000"/>
    <s v="DV DATA &amp; ANALYTICS ICICI BANK"/>
    <x v="0"/>
  </r>
  <r>
    <s v="Pritish Priyanshu Behera "/>
    <n v="202407"/>
    <n v="202407"/>
    <s v="BBSR"/>
    <n v="7749032456"/>
    <s v="pritishpriyanshubehera@gmail.com"/>
    <s v="APIDS"/>
    <n v="318600"/>
    <x v="148"/>
    <n v="5000"/>
    <s v="DV DATA &amp; ANALYTICS ICICI BANK"/>
    <x v="0"/>
  </r>
  <r>
    <s v="Anwisha Surachita"/>
    <n v="202407"/>
    <n v="202407"/>
    <s v="BBSR"/>
    <n v="7377779071"/>
    <s v="anwishasurachita797@gmail.com"/>
    <s v="APIDS"/>
    <n v="318600"/>
    <x v="148"/>
    <n v="5000"/>
    <s v="DV DATA &amp; ANALYTICS ICICI BANK"/>
    <x v="0"/>
  </r>
  <r>
    <s v="DYITIKRUSHNA BHOI"/>
    <n v="202407"/>
    <n v="202407"/>
    <s v="BBSR"/>
    <n v="9668665181"/>
    <s v="dyitikrushnabhoi7@gmail.com"/>
    <s v="APIDS"/>
    <n v="318600"/>
    <x v="148"/>
    <n v="5000"/>
    <s v="DV DATA &amp; ANALYTICS ICICI BANK"/>
    <x v="0"/>
  </r>
  <r>
    <s v="Jasolin Jasmin"/>
    <n v="202407"/>
    <n v="202407"/>
    <s v="BBSR"/>
    <n v="9556444583"/>
    <s v="jasminjasolin01@gmail.com"/>
    <s v="APIDS"/>
    <n v="318600"/>
    <x v="148"/>
    <n v="5000"/>
    <s v="DV DATA &amp; ANALYTICS ICICI BANK"/>
    <x v="0"/>
  </r>
  <r>
    <s v="Appikonda Jaya Santosh Kumar"/>
    <n v="202407"/>
    <n v="202407"/>
    <s v="BLR"/>
    <n v="9553327627"/>
    <s v="jayskumar42@gmail.com"/>
    <s v="APIDS"/>
    <n v="318600"/>
    <x v="148"/>
    <n v="5000"/>
    <s v="DV DATA &amp; ANALYTICS ICICI BANK"/>
    <x v="0"/>
  </r>
  <r>
    <s v="Navin Kithu NK "/>
    <n v="202405"/>
    <n v="202405"/>
    <s v="BLR"/>
    <n v="9645288218"/>
    <s v="navinkithu@gmail.com"/>
    <s v="APDA"/>
    <n v="270000"/>
    <x v="149"/>
    <n v="80000"/>
    <s v="DV DATA &amp; ANALYTICS ICICI BANK"/>
    <x v="0"/>
  </r>
  <r>
    <s v="Mohammed Mohsin "/>
    <n v="202405"/>
    <n v="202405"/>
    <s v="BLR"/>
    <n v="8956665843"/>
    <s v="mohsin.md100@gmail.com"/>
    <s v="APIDS"/>
    <n v="290000"/>
    <x v="149"/>
    <n v="104530"/>
    <s v="DV DATA &amp; ANALYTICS ICICI BANK"/>
    <x v="0"/>
  </r>
  <r>
    <s v="Issita Priyadarsini"/>
    <n v="202303"/>
    <n v="202303"/>
    <s v="BLR"/>
    <n v="8260457167"/>
    <s v="issitapriyadarsiniworld2002@gmail.c"/>
    <s v="APIDS"/>
    <n v="280000"/>
    <x v="149"/>
    <n v="68750"/>
    <s v="DV DATA &amp; ANALYTICS ICICI BANK"/>
    <x v="0"/>
  </r>
  <r>
    <s v="Rashmita"/>
    <n v="202405"/>
    <n v="202405"/>
    <s v="BBSR"/>
    <n v="6372749159"/>
    <s v="rubydelly927@gmail.com"/>
    <s v="APIDS"/>
    <n v="280000"/>
    <x v="149"/>
    <n v="48000"/>
    <s v="DV DATA &amp; ANALYTICS HDFC BANK"/>
    <x v="0"/>
  </r>
  <r>
    <s v="Rajat Bisoe"/>
    <n v="202405"/>
    <n v="202405"/>
    <s v="BBSR"/>
    <n v="9668220059"/>
    <s v="rbisoe@gmail.com"/>
    <s v="APIDS"/>
    <n v="280000"/>
    <x v="149"/>
    <n v="48000"/>
    <s v="DV DATA &amp; ANALYTICS HDFC BANK"/>
    <x v="0"/>
  </r>
  <r>
    <s v="Subathra.B"/>
    <n v="202407"/>
    <n v="202407"/>
    <s v="BLR"/>
    <n v="7397150068"/>
    <s v="rakshanbs2518@gmail.com"/>
    <s v="APIDS"/>
    <n v="270000"/>
    <x v="150"/>
    <n v="60000"/>
    <s v="DV DATA &amp; ANALYTICS ICICI BANK"/>
    <x v="0"/>
  </r>
  <r>
    <s v="Darpasambaran Mishra "/>
    <n v="202407"/>
    <n v="202407"/>
    <s v="BBSR"/>
    <n v="6372135419"/>
    <s v="darpasambaranmishra@gmail.com"/>
    <s v="APIDS"/>
    <n v="280000"/>
    <x v="150"/>
    <n v="101000"/>
    <s v="DV DATA &amp; ANALYTICS ICICI BANK"/>
    <x v="0"/>
  </r>
  <r>
    <s v="chandra sekhar sahu"/>
    <n v="202405"/>
    <n v="202405"/>
    <s v="BBSR"/>
    <n v="9668994742"/>
    <s v="sahuchandra909@gmail.com"/>
    <s v="APIDS"/>
    <n v="270000"/>
    <x v="150"/>
    <n v="95000"/>
    <s v="DV DATA &amp; ANALYTICS HDFC BANK"/>
    <x v="0"/>
  </r>
  <r>
    <s v="Rudranarayan samal"/>
    <n v="202405"/>
    <n v="202405"/>
    <s v="BBSR"/>
    <n v="9078225834"/>
    <s v="rudranarayanasamal0011@gmail.com"/>
    <s v="APIDS"/>
    <n v="318600"/>
    <x v="150"/>
    <n v="50000"/>
    <s v="DV DATA &amp; ANALYTICS ICICI BANK"/>
    <x v="0"/>
  </r>
  <r>
    <s v="Tanmay Trivedi"/>
    <n v="202406"/>
    <n v="202406"/>
    <s v="BLR"/>
    <n v="9669953247"/>
    <s v="tanmaytrivedi5@gmail.com"/>
    <s v="APIDS"/>
    <n v="290000"/>
    <x v="150"/>
    <n v="36666"/>
    <s v="DV DATA &amp; ANALYTICS ICICI BANK"/>
    <x v="0"/>
  </r>
  <r>
    <s v="Banita Sahu"/>
    <n v="202407"/>
    <n v="202407"/>
    <s v="BBSR"/>
    <n v="8249529120"/>
    <s v="abitbanita@gmail.com"/>
    <s v="APIDS"/>
    <n v="290000"/>
    <x v="150"/>
    <n v="10000"/>
    <s v="DV DATA &amp; ANALYTICS ICICI BANK"/>
    <x v="0"/>
  </r>
  <r>
    <s v="Monaprava Mohanty "/>
    <n v="202405"/>
    <n v="202405"/>
    <s v="BBSR"/>
    <n v="9778973006"/>
    <s v="monaprava24s@gmail.com"/>
    <s v="APIDS"/>
    <n v="290000"/>
    <x v="151"/>
    <n v="95000"/>
    <s v="DV DATA &amp; ANALYTICS ICICI BANK"/>
    <x v="0"/>
  </r>
  <r>
    <s v="Sonit Kumar Jena"/>
    <n v="202406"/>
    <n v="202406"/>
    <s v="BLR"/>
    <n v="9476085956"/>
    <s v="sonitjena@gmail.com"/>
    <s v="APIDS"/>
    <n v="280000"/>
    <x v="151"/>
    <n v="30000"/>
    <s v="DV DATA &amp; ANALYTICS ICICI BANK"/>
    <x v="11"/>
  </r>
  <r>
    <s v="Sambit Pradhan"/>
    <n v="202405"/>
    <n v="202405"/>
    <s v="BBSR"/>
    <n v="8328827335"/>
    <s v="sambitpradhan321@gmail.com"/>
    <s v="APDA"/>
    <n v="260000"/>
    <x v="151"/>
    <n v="90000"/>
    <s v="DV DATA &amp; ANALYTICS ICICI BANK"/>
    <x v="0"/>
  </r>
  <r>
    <s v="Banita Sahu"/>
    <n v="202407"/>
    <n v="202407"/>
    <s v="BBSR"/>
    <n v="8249529120"/>
    <s v="abitbanita@gmail.com"/>
    <s v="APIDS"/>
    <n v="290000"/>
    <x v="151"/>
    <n v="89334"/>
    <s v="DV DATA &amp; ANALYTICS ICICI BANK"/>
    <x v="0"/>
  </r>
  <r>
    <s v="Sekhar Patnaik"/>
    <n v="202311"/>
    <n v="202311"/>
    <s v="BLR"/>
    <n v="9820054322"/>
    <s v="sekharpatnaik@hotmail.com"/>
    <s v="APIDS"/>
    <n v="250000"/>
    <x v="151"/>
    <n v="20000"/>
    <s v="DV DATA &amp; ANALYTICS ICICI BANK"/>
    <x v="0"/>
  </r>
  <r>
    <s v="Siyaa Agarwal"/>
    <n v="202402"/>
    <n v="202402"/>
    <s v="BLR"/>
    <n v="7002125396"/>
    <s v="Siyaa2003@gmail.com"/>
    <s v="APIDS"/>
    <n v="290000"/>
    <x v="151"/>
    <n v="12000"/>
    <s v="DV DATA &amp; ANALYTICS ICICI BANK"/>
    <x v="0"/>
  </r>
  <r>
    <s v="Sagar Samal"/>
    <n v="202408"/>
    <n v="202408"/>
    <s v="BBSR"/>
    <n v="8249417550"/>
    <s v="sagarsamal151@gmail.com"/>
    <s v="APIDS"/>
    <n v="290000"/>
    <x v="151"/>
    <n v="5000"/>
    <s v="DV DATA &amp; ANALYTICS ICICI BANK"/>
    <x v="0"/>
  </r>
  <r>
    <s v="Sambit Kumar Swain "/>
    <n v="202407"/>
    <n v="202407"/>
    <s v="BLR"/>
    <n v="8260507879"/>
    <s v="sambitkuswain08@gmail.com"/>
    <s v="APIDS"/>
    <n v="280000"/>
    <x v="152"/>
    <n v="50000"/>
    <s v="DV DATA &amp; ANALYTICS ICICI BANK"/>
    <x v="0"/>
  </r>
  <r>
    <s v="Rishiraj Jena"/>
    <n v="202406"/>
    <n v="202406"/>
    <s v="BBSR"/>
    <n v="7735920233"/>
    <s v="rishirajjena288@gmail.com"/>
    <s v="APIDS"/>
    <n v="290000"/>
    <x v="152"/>
    <n v="100000"/>
    <s v="DV DATA &amp; ANALYTICS ICICI BANK"/>
    <x v="0"/>
  </r>
  <r>
    <s v="Chinmaya Mohapatra "/>
    <n v="202405"/>
    <n v="202405"/>
    <s v="BBSR"/>
    <n v="6372810182"/>
    <s v="cmohapatra228@gmail.com"/>
    <s v="APIDS"/>
    <n v="290000"/>
    <x v="152"/>
    <n v="45000"/>
    <s v="DV DATA &amp; ANALYTICS HDFC BANK"/>
    <x v="0"/>
  </r>
  <r>
    <s v="K Anirudha Senapaty"/>
    <n v="202407"/>
    <n v="202407"/>
    <s v="BLR"/>
    <n v="9938390458"/>
    <s v="anirudhasonu256287@gmail.com"/>
    <s v="APIDS"/>
    <n v="313600"/>
    <x v="152"/>
    <n v="52166"/>
    <s v="DV DATA &amp; ANALYTICS HDFC BANK"/>
    <x v="0"/>
  </r>
  <r>
    <s v="Subhashree Subhasmita Prusty"/>
    <n v="202407"/>
    <n v="202407"/>
    <s v="BBSR"/>
    <n v="9439179007"/>
    <s v="ssprusty03@gmail.com"/>
    <s v="APIDS"/>
    <n v="313600"/>
    <x v="152"/>
    <n v="75000"/>
    <s v="DV DATA &amp; ANALYTICS ICICI BANK"/>
    <x v="0"/>
  </r>
  <r>
    <s v="Debasnata Sahoo"/>
    <n v="202407"/>
    <n v="202407"/>
    <s v="BBSR"/>
    <n v="8926061648"/>
    <s v="debasnata14@gmail.com"/>
    <s v="APDA"/>
    <n v="290000"/>
    <x v="152"/>
    <n v="5000"/>
    <s v="DV DATA &amp; ANALYTICS ICICI BANK"/>
    <x v="0"/>
  </r>
  <r>
    <s v="Harshita Behera "/>
    <n v="202407"/>
    <n v="202407"/>
    <s v="BBSR"/>
    <n v="7609855903"/>
    <s v="harshitabehera3@gmail.com"/>
    <s v="APIDS"/>
    <n v="313600"/>
    <x v="152"/>
    <n v="5000"/>
    <s v="DV DATA &amp; ANALYTICS ICICI BANK"/>
    <x v="0"/>
  </r>
  <r>
    <s v="RASHMI DAS"/>
    <n v="202407"/>
    <n v="202407"/>
    <s v="BBSR"/>
    <n v="8092250893"/>
    <s v="rashmidas780@gmail.com"/>
    <s v="APIDS"/>
    <n v="290000"/>
    <x v="152"/>
    <n v="5000"/>
    <s v="DV DATA &amp; ANALYTICS ICICI BANK"/>
    <x v="0"/>
  </r>
  <r>
    <s v="Pritam kumar dey"/>
    <n v="202407"/>
    <n v="202407"/>
    <s v="BBSR"/>
    <n v="9348168776"/>
    <s v="pritamdeyhonor@gmail.com"/>
    <s v="APIDS"/>
    <n v="313600"/>
    <x v="152"/>
    <n v="5000"/>
    <s v="DV DATA &amp; ANALYTICS ICICI BANK"/>
    <x v="0"/>
  </r>
  <r>
    <s v="N Rakesh kumar"/>
    <n v="202406"/>
    <n v="202406"/>
    <s v="BLR"/>
    <n v="7978344123"/>
    <s v="nrkumar454@gmail.com"/>
    <s v="APIDS"/>
    <n v="280000"/>
    <x v="153"/>
    <n v="100000"/>
    <s v="DV DATA &amp; ANALYTICS ICICI BANK"/>
    <x v="0"/>
  </r>
  <r>
    <s v="Siddharth Aryabhusan Prusty"/>
    <n v="202406"/>
    <n v="202406"/>
    <s v="BBSR"/>
    <n v="7377078791"/>
    <s v="siddharthprusty.biotech@gmail.com"/>
    <s v="APIDS"/>
    <n v="280000"/>
    <x v="153"/>
    <n v="68750"/>
    <s v="DV DATA &amp; ANALYTICS ICICI BANK"/>
    <x v="0"/>
  </r>
  <r>
    <s v="Aditi Rao"/>
    <n v="202407"/>
    <n v="202407"/>
    <s v="BLR"/>
    <n v="9575691363"/>
    <s v="aditirao905@gmail.com"/>
    <s v="APIDS"/>
    <n v="270000"/>
    <x v="153"/>
    <n v="67500"/>
    <s v="DV DATA &amp; ANALYTICS ICICI BANK"/>
    <x v="0"/>
  </r>
  <r>
    <s v="Priyanshu Brijpuriya "/>
    <n v="202406"/>
    <n v="202406"/>
    <s v="BLR"/>
    <n v="7694979545"/>
    <s v="priyanshubrijpuriya98@gmail.com"/>
    <s v="APDA"/>
    <n v="260000"/>
    <x v="153"/>
    <n v="50000"/>
    <s v="DV DATA &amp; ANALYTICS ICICI BANK"/>
    <x v="0"/>
  </r>
  <r>
    <s v="Nandita Giri"/>
    <n v="202405"/>
    <n v="202405"/>
    <s v="BBSR"/>
    <n v="9302595031"/>
    <s v="nanditagiri07@icloud.com  "/>
    <s v="APIDS"/>
    <n v="290000"/>
    <x v="153"/>
    <n v="50000"/>
    <s v="DV DATA &amp; ANALYTICS ICICI BANK"/>
    <x v="0"/>
  </r>
  <r>
    <s v="Sidharth Mahapatra"/>
    <n v="202405"/>
    <n v="202406"/>
    <s v="BBSR"/>
    <n v="9337910745"/>
    <s v="mahapatrasidharth999@gmail.com"/>
    <s v="APIDS"/>
    <n v="280000"/>
    <x v="154"/>
    <n v="50000"/>
    <s v="DV DATA &amp; ANALYTICS ICICI BANK"/>
    <x v="0"/>
  </r>
  <r>
    <s v="Diksha Jain"/>
    <n v="202405"/>
    <n v="202405"/>
    <s v="BLR"/>
    <s v="87559 69269"/>
    <s v="diksha181094@gmail.com"/>
    <s v="APDA"/>
    <n v="260000"/>
    <x v="154"/>
    <n v="86666"/>
    <s v="DV DATA &amp; ANALYTICS HDFC BANK"/>
    <x v="0"/>
  </r>
  <r>
    <s v="Srikant Kumar Sahoo"/>
    <n v="202404"/>
    <n v="202404"/>
    <s v="BBSR"/>
    <n v="9853985734"/>
    <s v="srikantakdp@gmail.com"/>
    <s v="APIDS"/>
    <n v="290000"/>
    <x v="154"/>
    <n v="71250"/>
    <s v="DV DATA &amp; ANALYTICS HDFC BANK"/>
    <x v="0"/>
  </r>
  <r>
    <s v="Sonit Kumar Jena"/>
    <n v="202406"/>
    <n v="202406"/>
    <s v="BLR"/>
    <n v="9476085956"/>
    <s v="sonitjena@gmail.com"/>
    <s v="APIDS"/>
    <n v="280000"/>
    <x v="154"/>
    <n v="36250"/>
    <s v="DV DATA &amp; ANALYTICS ICICI BANK"/>
    <x v="0"/>
  </r>
  <r>
    <s v="Arpita Rath"/>
    <n v="202406"/>
    <n v="202406"/>
    <s v="BBSR"/>
    <n v="8895528887"/>
    <s v="arpitarath38@gmail.com"/>
    <s v="APIDS"/>
    <n v="280000"/>
    <x v="154"/>
    <n v="104538"/>
    <s v="DV DATA &amp; ANALYTICS ICICI BANK"/>
    <x v="0"/>
  </r>
  <r>
    <s v="Pritimalini Nayak"/>
    <n v="202404"/>
    <n v="202404"/>
    <s v="BBSR"/>
    <n v="7008624080"/>
    <s v="pritimalininayak2016@gmail.com"/>
    <s v="APDA"/>
    <n v="240000"/>
    <x v="155"/>
    <n v="95000"/>
    <s v="DV DATA &amp; ANALYTICS HDFC BANK"/>
    <x v="0"/>
  </r>
  <r>
    <s v="Pritish Priyanshu Behera "/>
    <n v="202407"/>
    <n v="202407"/>
    <s v="BBSR"/>
    <n v="7749032456"/>
    <s v="pritishpriyanshubehera@gmail.com"/>
    <s v="APIDS"/>
    <n v="318600"/>
    <x v="155"/>
    <n v="50000"/>
    <s v="DV DATA &amp; ANALYTICS ICICI BANK"/>
    <x v="0"/>
  </r>
  <r>
    <s v="MANVENDRA SINGH CHOUHAN"/>
    <n v="202407"/>
    <n v="202407"/>
    <s v="BLR"/>
    <n v="9039722875"/>
    <s v="manvendrasc12@gmail.com"/>
    <s v="APIDS"/>
    <n v="280000"/>
    <x v="155"/>
    <n v="26200"/>
    <s v="DV DATA &amp; ANALYTICS ICICI BANK"/>
    <x v="0"/>
  </r>
  <r>
    <s v="RASHMI DAS"/>
    <n v="202407"/>
    <n v="202407"/>
    <s v="BLR"/>
    <n v="8092250893"/>
    <s v="rashmidas780@gmail.com"/>
    <s v="APIDS"/>
    <n v="318600"/>
    <x v="155"/>
    <n v="72500"/>
    <s v="DV DATA &amp; ANALYTICS ICICI BANK"/>
    <x v="0"/>
  </r>
  <r>
    <s v="Suman kalyan pradhan"/>
    <n v="202406"/>
    <n v="202406"/>
    <s v="BLR"/>
    <n v="8260610399"/>
    <s v="Pradhansuman647@gmail.com"/>
    <s v="APIDS"/>
    <n v="280000"/>
    <x v="155"/>
    <n v="68750"/>
    <s v="DV DATA &amp; ANALYTICS ICICI BANK"/>
    <x v="0"/>
  </r>
  <r>
    <s v="Divyanshu dwivedi "/>
    <n v="202404"/>
    <n v="202404"/>
    <s v="BLR"/>
    <n v="7762041685"/>
    <s v="dibyadri@gmail.com"/>
    <s v="APDA"/>
    <n v="260000"/>
    <x v="155"/>
    <n v="40000"/>
    <s v="DV DATA &amp; ANALYTICS ICICI BANK"/>
    <x v="0"/>
  </r>
  <r>
    <s v="Alisha Sahoo"/>
    <n v="202405"/>
    <n v="202405"/>
    <s v="BBSR"/>
    <n v="8280225730"/>
    <s v="alisha.iabm@gmail.com"/>
    <s v="APIDS"/>
    <n v="290000"/>
    <x v="156"/>
    <n v="86666"/>
    <s v="DV DATA &amp; ANALYTICS ICICI BANK"/>
    <x v="0"/>
  </r>
  <r>
    <s v="aditya patsariya"/>
    <n v="202407"/>
    <n v="202407"/>
    <s v="BLR"/>
    <n v="8770058736"/>
    <s v="adityapatsariya0299@gmail.com"/>
    <s v="APIDS"/>
    <n v="290000"/>
    <x v="156"/>
    <n v="80000"/>
    <s v="DV DATA &amp; ANALYTICS ICICI BANK"/>
    <x v="0"/>
  </r>
  <r>
    <s v="Khushbu Godani "/>
    <n v="202405"/>
    <n v="202405"/>
    <s v="BLR"/>
    <n v="8871308006"/>
    <s v="khushbugodani@gmail.com"/>
    <s v="APIDS"/>
    <n v="270000"/>
    <x v="156"/>
    <n v="91667"/>
    <s v="DV DATA &amp; ANALYTICS ICICI BANK"/>
    <x v="0"/>
  </r>
  <r>
    <s v="aditya patsariya"/>
    <n v="202407"/>
    <n v="202407"/>
    <s v="BLR"/>
    <n v="8770058736"/>
    <s v="adityapatsariya0299@gmail.com"/>
    <s v="APIDS"/>
    <n v="290000"/>
    <x v="156"/>
    <n v="10000"/>
    <s v="DV DATA &amp; ANALYTICS ICICI BANK"/>
    <x v="0"/>
  </r>
  <r>
    <s v="Aditya Swain"/>
    <n v="202405"/>
    <n v="202405"/>
    <s v="BBSR"/>
    <n v="7325830289"/>
    <s v=" adityaswain845@gmail.com"/>
    <s v="APIDS"/>
    <n v="290000"/>
    <x v="156"/>
    <n v="50000"/>
    <s v="DV DATA &amp; ANALYTICS ICICI BANK"/>
    <x v="0"/>
  </r>
  <r>
    <s v="Vignesh E"/>
    <n v="202404"/>
    <n v="202404"/>
    <s v="BLR"/>
    <n v="8012765464"/>
    <s v="vigneser@yahoo.com"/>
    <s v="APIDS"/>
    <n v="270000"/>
    <x v="156"/>
    <n v="10000"/>
    <s v="DV DATA &amp; ANALYTICS ICICI BANK"/>
    <x v="0"/>
  </r>
  <r>
    <s v="Ashish Naik"/>
    <n v="202407"/>
    <n v="202407"/>
    <s v="BBSR"/>
    <n v="8123866112"/>
    <s v="ashishnaik4444@gmail.com"/>
    <s v="APIDS"/>
    <n v="270000"/>
    <x v="156"/>
    <n v="5000"/>
    <s v="DV DATA &amp; ANALYTICS ICICI BANK"/>
    <x v="0"/>
  </r>
  <r>
    <s v="Sudeep Garnaik"/>
    <n v="202407"/>
    <n v="202407"/>
    <s v="BBSR"/>
    <n v="8093700512"/>
    <s v="sudeepgarnaik2003@gmail.com"/>
    <s v="APIDS"/>
    <n v="270000"/>
    <x v="156"/>
    <n v="5000"/>
    <s v="DV DATA &amp; ANALYTICS ICICI BANK"/>
    <x v="0"/>
  </r>
  <r>
    <s v="Pratikshya Das "/>
    <n v="202407"/>
    <n v="202407"/>
    <s v="BBSR"/>
    <n v="9437650105"/>
    <s v="pratikshyadas084@gmail.com"/>
    <s v="APIDS"/>
    <n v="270000"/>
    <x v="156"/>
    <n v="5000"/>
    <s v="DV DATA &amp; ANALYTICS ICICI BANK"/>
    <x v="0"/>
  </r>
  <r>
    <s v="Aishwarya Rathore"/>
    <n v="202407"/>
    <n v="202407"/>
    <s v="BLR"/>
    <n v="9587361856"/>
    <s v="aishwaryarathore69@gmail.com"/>
    <s v="APDA"/>
    <n v="290000"/>
    <x v="157"/>
    <n v="100000"/>
    <s v="DV DATA &amp; ANALYTICS ICICI BANK"/>
    <x v="0"/>
  </r>
  <r>
    <s v="Smrutirekha Rana"/>
    <n v="202404"/>
    <n v="202404"/>
    <s v="BBSR"/>
    <n v="9178995836"/>
    <s v="senapatijayanti81@gmail.com"/>
    <s v="APDA"/>
    <n v="260000"/>
    <x v="157"/>
    <n v="50000"/>
    <s v="DV DATA &amp; ANALYTICS ICICI BANK"/>
    <x v="0"/>
  </r>
  <r>
    <s v="Prajwal Aradhya"/>
    <n v="202404"/>
    <n v="202404"/>
    <s v="BLR"/>
    <n v="9611245890"/>
    <s v="prajwalaradhya94@gmail.com"/>
    <s v="APDA"/>
    <n v="260000"/>
    <x v="157"/>
    <n v="106000"/>
    <s v="DV DATA &amp; ANALYTICS ICICI BANK"/>
    <x v="0"/>
  </r>
  <r>
    <s v="Sujit Subhrajit"/>
    <n v="202309"/>
    <n v="202309"/>
    <s v="BLR"/>
    <n v="9348339878"/>
    <s v="sujitsubhrajit9@gmail.com"/>
    <s v="APIDS"/>
    <n v="280000"/>
    <x v="157"/>
    <n v="33334"/>
    <s v="DV DATA &amp; ANALYTICS ICICI BANK"/>
    <x v="0"/>
  </r>
  <r>
    <s v="DYITIKRUSHNA BHOI"/>
    <n v="202407"/>
    <n v="202407"/>
    <s v="BLR"/>
    <n v="9668665181"/>
    <s v="dyitikrushnabhoi7@gmail.com"/>
    <s v="APIDS"/>
    <n v="280000"/>
    <x v="157"/>
    <n v="20000"/>
    <s v="DV DATA &amp; ANALYTICS ICICI BANK"/>
    <x v="0"/>
  </r>
  <r>
    <s v="Farzana Tazeen "/>
    <n v="202407"/>
    <n v="202407"/>
    <s v="BBSR"/>
    <n v="6370070992"/>
    <s v="tazeenfarzana07@gmail.com"/>
    <s v="APIDS"/>
    <n v="280000"/>
    <x v="157"/>
    <n v="5000"/>
    <s v="DV DATA &amp; ANALYTICS ICICI BANK"/>
    <x v="0"/>
  </r>
  <r>
    <s v="Shubham Rao"/>
    <n v="202406"/>
    <n v="202406"/>
    <s v="BLR"/>
    <n v="7459003323"/>
    <s v="starkknight110@gmail.com"/>
    <s v="APDA"/>
    <n v="295000"/>
    <x v="158"/>
    <n v="90000"/>
    <s v="DV DATA &amp; ANALYTICS ICICI BANK"/>
    <x v="0"/>
  </r>
  <r>
    <s v="Rithanya "/>
    <n v="202404"/>
    <n v="202404"/>
    <s v="BLR"/>
    <n v="6369649815"/>
    <s v="rithanyaroyal@gmail.com"/>
    <s v="APIDS"/>
    <n v="280000"/>
    <x v="130"/>
    <n v="54000"/>
    <s v="DV DATA &amp; ANALYTICS ICICI BANK"/>
    <x v="0"/>
  </r>
  <r>
    <s v="Rojalin Sahoo"/>
    <n v="202407"/>
    <n v="202407"/>
    <s v="BLR"/>
    <n v="9668105128"/>
    <s v="rojalinsahoo2100@gmail.com"/>
    <s v="APIDS"/>
    <n v="280000"/>
    <x v="159"/>
    <n v="50000"/>
    <s v="DV DATA &amp; ANALYTICS ICICI BANK"/>
    <x v="0"/>
  </r>
  <r>
    <s v="Sushri supravat swain"/>
    <n v="202405"/>
    <n v="202405"/>
    <s v="BBSR"/>
    <n v="7008252608"/>
    <s v="supravats10@gmail.com"/>
    <s v="APIDS"/>
    <n v="290000"/>
    <x v="159"/>
    <n v="95000"/>
    <s v="DV DATA &amp; ANALYTICS ICICI BANK"/>
    <x v="0"/>
  </r>
  <r>
    <s v="Archita Harichandan"/>
    <n v="202402"/>
    <n v="202402"/>
    <s v="BLR"/>
    <n v="637088992"/>
    <s v="architasani198@gmail.com"/>
    <s v="MPIDS"/>
    <n v="280000"/>
    <x v="159"/>
    <n v="50000"/>
    <s v="DV DATA &amp; ANALYTICS ICICI BANK"/>
    <x v="0"/>
  </r>
  <r>
    <s v="Bibhu Dutt Samal"/>
    <n v="202406"/>
    <n v="202406"/>
    <s v="BBSR"/>
    <n v="9556443864"/>
    <s v="bibhus909@gmail.com"/>
    <s v="APIDS"/>
    <n v="318600"/>
    <x v="159"/>
    <n v="75000"/>
    <s v="DV DATA &amp; ANALYTICS ICICI BANK"/>
    <x v="0"/>
  </r>
  <r>
    <s v="Appikonda Jaya Santosh Kumar"/>
    <n v="202407"/>
    <n v="202407"/>
    <s v="BLR"/>
    <n v="9553327627"/>
    <s v="jayskumar42@gmail.com"/>
    <s v="APIDS"/>
    <n v="318600"/>
    <x v="159"/>
    <n v="10000"/>
    <s v="DV DATA &amp; ANALYTICS ICICI BANK"/>
    <x v="0"/>
  </r>
  <r>
    <s v="Ashis kumar sahu"/>
    <n v="202407"/>
    <n v="202407"/>
    <s v="BLR"/>
    <n v="8847806051"/>
    <s v="ashis1996sahu@gmail.com"/>
    <s v="APIDS"/>
    <n v="318600"/>
    <x v="159"/>
    <n v="5000"/>
    <s v="DV DATA &amp; ANALYTICS ICICI BANK"/>
    <x v="0"/>
  </r>
  <r>
    <s v="Vignesh E"/>
    <n v="202404"/>
    <n v="202404"/>
    <s v="BLR"/>
    <n v="8012765464"/>
    <s v="vigneser@yahoo.com"/>
    <s v="APIDS"/>
    <n v="270000"/>
    <x v="159"/>
    <n v="10000"/>
    <s v="DV DATA &amp; ANALYTICS ICICI BANK"/>
    <x v="0"/>
  </r>
  <r>
    <s v="Subham  Kumar Pradhan"/>
    <n v="202407"/>
    <n v="202407"/>
    <s v="BLR"/>
    <m/>
    <m/>
    <s v="APIDS"/>
    <n v="270000"/>
    <x v="159"/>
    <n v="5000"/>
    <s v="DV DATA &amp; ANALYTICS ICICI BANK"/>
    <x v="0"/>
  </r>
  <r>
    <s v="Banita Sahu"/>
    <n v="202407"/>
    <n v="202407"/>
    <s v="BBSR"/>
    <n v="8249529120"/>
    <s v="abitbanita@gmail.com"/>
    <s v="APIDS"/>
    <n v="290000"/>
    <x v="160"/>
    <n v="99333"/>
    <s v="DV DATA &amp; ANALYTICS ICICI BANK"/>
    <x v="0"/>
  </r>
  <r>
    <s v="Suhubham Kumar Dash"/>
    <n v="202404"/>
    <n v="202404"/>
    <s v="BBSR"/>
    <n v="7873073879"/>
    <s v="shubhamkumar.dash@gmail.com"/>
    <s v="APIDS"/>
    <n v="280000"/>
    <x v="160"/>
    <n v="91667"/>
    <s v="DV DATA &amp; ANALYTICS ICICI BANK"/>
    <x v="0"/>
  </r>
  <r>
    <s v="Subham Mohapatra"/>
    <n v="202407"/>
    <n v="202407"/>
    <s v="BBSR"/>
    <n v="9853317562"/>
    <s v="subhammohapatra4385@gmail.com"/>
    <s v="APIDS"/>
    <n v="280000"/>
    <x v="160"/>
    <n v="106000"/>
    <s v="DV DATA &amp; ANALYTICS ICICI BANK"/>
    <x v="0"/>
  </r>
  <r>
    <s v="Vidhi"/>
    <n v="202404"/>
    <n v="202404"/>
    <s v="BLR"/>
    <n v="9483195630"/>
    <s v="vidhitawani15@gmail.com"/>
    <s v="APDA"/>
    <n v="260000"/>
    <x v="161"/>
    <n v="63750"/>
    <s v="DV DATA &amp; ANALYTICS ICICI BANK"/>
    <x v="0"/>
  </r>
  <r>
    <s v="Anwisha Surachita"/>
    <n v="202407"/>
    <n v="202407"/>
    <s v="BBSR"/>
    <n v="7377779071"/>
    <s v="anwishasurachita797@gmail.com"/>
    <s v="APIDS"/>
    <n v="318600"/>
    <x v="161"/>
    <n v="92000"/>
    <s v="Cash"/>
    <x v="0"/>
  </r>
  <r>
    <s v="Aditya narayan khatua"/>
    <n v="202405"/>
    <n v="202405"/>
    <s v="BBSR"/>
    <n v="6370494490"/>
    <s v="adityanarayankhatua4@gmail.com"/>
    <s v="APDA"/>
    <n v="260000"/>
    <x v="161"/>
    <n v="18000"/>
    <s v="DV DATA &amp; ANALYTICS ICICI BANK"/>
    <x v="0"/>
  </r>
  <r>
    <s v="DHARMESH DARSHAN PANDA"/>
    <n v="202403"/>
    <n v="202403"/>
    <s v="BLR"/>
    <n v="8327739908"/>
    <m/>
    <s v="APIDS"/>
    <n v="265000"/>
    <x v="161"/>
    <n v="65000"/>
    <s v="DV DATA &amp; ANALYTICS ICICI BANK"/>
    <x v="0"/>
  </r>
  <r>
    <s v="Darpasambaran Mishra "/>
    <n v="202407"/>
    <n v="202407"/>
    <s v="BBSR"/>
    <n v="6372135419"/>
    <s v="darpasambaranmishra@gmail.com"/>
    <s v="APIDS"/>
    <n v="280000"/>
    <x v="161"/>
    <n v="106000"/>
    <s v="DV DATA &amp; ANALYTICS ICICI BANK"/>
    <x v="0"/>
  </r>
  <r>
    <s v="Heena K Patel "/>
    <n v="202408"/>
    <n v="202408"/>
    <s v="BBSR"/>
    <n v="9737177328"/>
    <s v="patel.im@gmail.com"/>
    <s v="APIDS"/>
    <n v="280000"/>
    <x v="161"/>
    <n v="5000"/>
    <s v="DV DATA &amp; ANALYTICS ICICI BANK"/>
    <x v="0"/>
  </r>
  <r>
    <s v="S ESWAR PAVAN KUMAR "/>
    <n v="202407"/>
    <n v="202407"/>
    <s v="BBSR"/>
    <n v="7205881321"/>
    <s v="s.eswarpavankumar@gmail.com"/>
    <s v="APIDS"/>
    <n v="280000"/>
    <x v="162"/>
    <n v="60000"/>
    <s v="DV DATA &amp; ANALYTICS ICICI BANK"/>
    <x v="0"/>
  </r>
  <r>
    <s v="Rajendran"/>
    <n v="202408"/>
    <n v="202408"/>
    <s v="BLR"/>
    <n v="9880225476"/>
    <m/>
    <s v="APIDS"/>
    <n v="280000"/>
    <x v="162"/>
    <n v="82600"/>
    <s v="DV DATA &amp; ANALYTICS ICICI BANK"/>
    <x v="0"/>
  </r>
  <r>
    <s v="Sanjaya Kumar Panda"/>
    <n v="202401"/>
    <n v="202401"/>
    <s v="BLR"/>
    <n v="7377879972"/>
    <s v="er.sanjaya93@gmail.com"/>
    <s v="APIDS"/>
    <n v="250000"/>
    <x v="162"/>
    <n v="5000"/>
    <s v="DV DATA &amp; ANALYTICS ICICI BANK"/>
    <x v="0"/>
  </r>
  <r>
    <s v="Amit sharma"/>
    <n v="202405"/>
    <n v="202405"/>
    <s v="BLR"/>
    <n v="7000786395"/>
    <s v="amitsharma07101994@gmail.com"/>
    <s v="APDA"/>
    <n v="270000"/>
    <x v="162"/>
    <n v="70000"/>
    <s v="DV DATA &amp; ANALYTICS ICICI BANK"/>
    <x v="0"/>
  </r>
  <r>
    <s v="Mr. Sandeep Kumar Mohanty "/>
    <n v="202405"/>
    <n v="202405"/>
    <s v="BBSR"/>
    <s v="89172 77756"/>
    <s v="sandeepmohanty674@gmail.com"/>
    <s v="APIDS"/>
    <n v="290000"/>
    <x v="162"/>
    <n v="66250"/>
    <s v="DV DATA &amp; ANALYTICS ICICI BANK"/>
    <x v="0"/>
  </r>
  <r>
    <s v="Aman prakash"/>
    <n v="202311"/>
    <n v="202311"/>
    <s v="BLR"/>
    <n v="8660831754"/>
    <s v="aman.prakash@gmail.com"/>
    <s v="APIDS"/>
    <n v="290000"/>
    <x v="162"/>
    <n v="60000"/>
    <s v="DV DATA &amp; ANALYTICS ICICI BANK"/>
    <x v="0"/>
  </r>
  <r>
    <s v="Ankit Anurag Sahoo"/>
    <n v="202304"/>
    <n v="202304"/>
    <s v="BBSR"/>
    <m/>
    <s v="ankitanurag0052@gmail.com"/>
    <s v="APDA"/>
    <n v="290000"/>
    <x v="163"/>
    <n v="40000"/>
    <s v="DV DATA &amp; ANALYTICS ICICI BANK"/>
    <x v="0"/>
  </r>
  <r>
    <s v="Siddhant Sai Deo"/>
    <n v="202405"/>
    <n v="202405"/>
    <s v="BLR"/>
    <n v="6370958758"/>
    <m/>
    <s v="APDA"/>
    <n v="290000"/>
    <x v="163"/>
    <n v="50000"/>
    <s v="DV DATA &amp; ANALYTICS ICICI BANK"/>
    <x v="0"/>
  </r>
  <r>
    <s v="Saswat Pati"/>
    <n v="202405"/>
    <n v="202405"/>
    <s v="BBSR"/>
    <n v="8327727235"/>
    <s v="saswatpati2002@gmail.com"/>
    <s v="APDA"/>
    <n v="260000"/>
    <x v="163"/>
    <n v="70000"/>
    <s v="DV DATA &amp; ANALYTICS ICICI BANK"/>
    <x v="0"/>
  </r>
  <r>
    <s v="ANUDEEP REDDY SURA"/>
    <n v="202405"/>
    <n v="202405"/>
    <s v="BLR"/>
    <m/>
    <s v="suraanudeepreddy6@gmail.com"/>
    <s v="APDA"/>
    <n v="260000"/>
    <x v="163"/>
    <n v="85000"/>
    <s v="DV DATA &amp; ANALYTICS ICICI BANK"/>
    <x v="0"/>
  </r>
  <r>
    <s v=" Akash Rajagopalan"/>
    <n v="202312"/>
    <n v="202312"/>
    <s v="BLR"/>
    <n v="8904652972"/>
    <s v="akashrajagopal.7@gmail.com"/>
    <s v="APIDS"/>
    <n v="270000"/>
    <x v="163"/>
    <n v="15000"/>
    <s v="DV DATA &amp; ANALYTICS ICICI BANK"/>
    <x v="0"/>
  </r>
  <r>
    <s v="Sanjaya Kumar Panda"/>
    <n v="202401"/>
    <n v="202401"/>
    <s v="BLR"/>
    <n v="7377879972"/>
    <s v="er.sanjaya93@gmail.com"/>
    <s v="APIDS"/>
    <n v="270000"/>
    <x v="163"/>
    <n v="30000"/>
    <s v="DV DATA &amp; ANALYTICS ICICI BANK"/>
    <x v="0"/>
  </r>
  <r>
    <s v="Sarvesh Singh "/>
    <n v="202408"/>
    <n v="202408"/>
    <s v="BLR"/>
    <n v="7566860655"/>
    <s v="sarvesh17.singh@gmail.com"/>
    <s v="APIDS"/>
    <n v="290000"/>
    <x v="163"/>
    <n v="5000"/>
    <s v="DV DATA &amp; ANALYTICS ICICI BANK"/>
    <x v="0"/>
  </r>
  <r>
    <s v="Pragya Choudhary"/>
    <n v="202408"/>
    <n v="202408"/>
    <s v="BLR"/>
    <n v="8982618964"/>
    <s v="pragya90chaudhary@gmail.com"/>
    <s v="APIDS"/>
    <n v="290000"/>
    <x v="163"/>
    <n v="5000"/>
    <s v="DV DATA &amp; ANALYTICS ICICI BANK"/>
    <x v="0"/>
  </r>
  <r>
    <s v="Shubham kumar"/>
    <n v="202408"/>
    <n v="202408"/>
    <s v="BLR"/>
    <n v="8340473608"/>
    <s v="shubhamkhandelwal2003@gmail.com"/>
    <s v="APIDS"/>
    <n v="318600"/>
    <x v="163"/>
    <n v="5000"/>
    <s v="DV DATA &amp; ANALYTICS ICICI BANK"/>
    <x v="0"/>
  </r>
  <r>
    <s v="Anand Kumar Swain"/>
    <n v="202408"/>
    <n v="202408"/>
    <s v="BBSR"/>
    <n v="9777981935"/>
    <s v="anandchills143@gmail.com"/>
    <s v="APIDS"/>
    <n v="318600"/>
    <x v="163"/>
    <n v="5000"/>
    <s v="DV DATA &amp; ANALYTICS ICICI BANK"/>
    <x v="0"/>
  </r>
  <r>
    <s v="Rajesh khan"/>
    <n v="202408"/>
    <n v="202408"/>
    <s v="BBSR"/>
    <n v="8260636334"/>
    <s v="khanrajesh7128@gmail.com"/>
    <s v="APIDS"/>
    <n v="290000"/>
    <x v="163"/>
    <n v="5000"/>
    <s v="DV DATA &amp; ANALYTICS ICICI BANK"/>
    <x v="0"/>
  </r>
  <r>
    <s v="Sasmita Sahoo "/>
    <n v="202408"/>
    <n v="202408"/>
    <s v="BBSR"/>
    <n v="8105989475"/>
    <s v="sasmita042022@gmail.com"/>
    <s v="APIDS"/>
    <n v="290000"/>
    <x v="163"/>
    <n v="5000"/>
    <s v="DV DATA &amp; ANALYTICS ICICI BANK"/>
    <x v="0"/>
  </r>
  <r>
    <s v="Chinmay Routray"/>
    <n v="202408"/>
    <n v="202408"/>
    <s v="BBSR"/>
    <n v="9535193353"/>
    <s v="chinmayroutray89@gmail.com"/>
    <s v="APIDS"/>
    <n v="290000"/>
    <x v="163"/>
    <n v="5000"/>
    <s v="DV DATA &amp; ANALYTICS ICICI BANK"/>
    <x v="0"/>
  </r>
  <r>
    <s v="Partha Sarathi Behuria"/>
    <n v="202408"/>
    <n v="202408"/>
    <s v="BBSR"/>
    <n v="7205263396"/>
    <s v="partha.gudu.behuria@gmail.com"/>
    <s v="APIDS"/>
    <n v="290000"/>
    <x v="163"/>
    <n v="5000"/>
    <s v="DV DATA &amp; ANALYTICS ICICI BANK"/>
    <x v="0"/>
  </r>
  <r>
    <s v="Jeevan Baliarsingh"/>
    <n v="202408"/>
    <n v="202408"/>
    <s v="BBSR"/>
    <n v="9438793990"/>
    <s v="alokprasadbs@gmail.com"/>
    <s v="APIDS"/>
    <n v="290000"/>
    <x v="163"/>
    <n v="5000"/>
    <s v="DV DATA &amp; ANALYTICS ICICI BANK"/>
    <x v="0"/>
  </r>
  <r>
    <s v="Sourabh"/>
    <n v="202407"/>
    <n v="202407"/>
    <s v="BLR"/>
    <n v="8349866668"/>
    <s v="sourabhtiwari99775@gmail.com"/>
    <s v="APIDS"/>
    <n v="275000"/>
    <x v="164"/>
    <n v="70000"/>
    <s v="DV DATA &amp; ANALYTICS ICICI BANK"/>
    <x v="0"/>
  </r>
  <r>
    <s v="amitesh patra"/>
    <n v="202407"/>
    <n v="202407"/>
    <s v="BBSR"/>
    <n v="9348049991"/>
    <s v="patraamitesh12@gmail.com"/>
    <s v="APIDS"/>
    <n v="270000"/>
    <x v="164"/>
    <n v="40000"/>
    <s v="DV DATA &amp; ANALYTICS ICICI BANK"/>
    <x v="0"/>
  </r>
  <r>
    <s v="Biswajit Behera"/>
    <n v="202407"/>
    <n v="202407"/>
    <s v="BBSR"/>
    <n v="9040417817"/>
    <s v="biswajeetbehera39@gmail.com"/>
    <s v="APIDS"/>
    <n v="318000"/>
    <x v="164"/>
    <n v="100000"/>
    <s v="DV DATA &amp; ANALYTICS ICICI BANK"/>
    <x v="11"/>
  </r>
  <r>
    <s v="K Anirudha Senapaty"/>
    <n v="202407"/>
    <n v="202407"/>
    <s v="BLR"/>
    <n v="9938390458"/>
    <s v="anirudhasonu256287@gmail.com"/>
    <s v="APIDS"/>
    <n v="313600"/>
    <x v="164"/>
    <n v="52166"/>
    <s v="DV DATA &amp; ANALYTICS HDFC BANK"/>
    <x v="0"/>
  </r>
  <r>
    <s v="Rajendran Chinna gounder Karupaswamy"/>
    <n v="202408"/>
    <n v="202408"/>
    <s v="BBSR"/>
    <n v="9880225476"/>
    <s v="ckrajendran6@gmail.com"/>
    <s v="APIDS"/>
    <n v="313600"/>
    <x v="164"/>
    <n v="5000"/>
    <s v="DV DATA &amp; ANALYTICS HDFC BANK"/>
    <x v="0"/>
  </r>
  <r>
    <s v="Tamanna Jena"/>
    <n v="202408"/>
    <n v="202408"/>
    <s v="BBSR"/>
    <n v="9437526613"/>
    <s v="jena07tamanna@gmail.com"/>
    <s v="APIDS"/>
    <n v="313600"/>
    <x v="164"/>
    <n v="5000"/>
    <s v="DV DATA &amp; ANALYTICS HDFC BANK"/>
    <x v="0"/>
  </r>
  <r>
    <s v="sambit pradhan"/>
    <n v="202406"/>
    <n v="202406"/>
    <s v="BBSR"/>
    <n v="7978079266"/>
    <s v="samx802.sp@gmail.com"/>
    <s v="APIDS"/>
    <n v="280000"/>
    <x v="165"/>
    <n v="104547"/>
    <s v="DV DATA &amp; ANALYTICS ICICI BANK"/>
    <x v="0"/>
  </r>
  <r>
    <s v="ARUN ANGSHU MOHANTY"/>
    <n v="202403"/>
    <n v="202403"/>
    <s v="BLR"/>
    <s v="+1 403-918-0211"/>
    <s v="arun.mohanty02@gmail.com"/>
    <s v="MPIDS"/>
    <n v="300000"/>
    <x v="165"/>
    <n v="55000"/>
    <s v="DV DATA &amp; ANALYTICS ICICI BANK"/>
    <x v="0"/>
  </r>
  <r>
    <s v="DEBIPRIYA MAJHI"/>
    <n v="202406"/>
    <n v="202406"/>
    <s v="BBSR"/>
    <n v="8617696439"/>
    <s v="debipriyamajhi15@gmail.com"/>
    <s v="APIDS"/>
    <n v="318000"/>
    <x v="165"/>
    <n v="105000"/>
    <s v="DV DATA &amp; ANALYTICS HDFC BANK"/>
    <x v="0"/>
  </r>
  <r>
    <s v="Ankit Anurag Sahoo"/>
    <n v="202304"/>
    <n v="202304"/>
    <s v="BBSR"/>
    <m/>
    <s v="ankitanurag0052@gmail.com"/>
    <s v="APDA"/>
    <n v="290000"/>
    <x v="165"/>
    <n v="5000"/>
    <s v="DV DATA &amp; ANALYTICS ICICI BANK"/>
    <x v="0"/>
  </r>
  <r>
    <s v="ANSHUMAN MOHANTY"/>
    <n v="202408"/>
    <n v="202408"/>
    <s v="BBSR"/>
    <n v="8249343299"/>
    <s v="mohantyanshuman86@gmail.com"/>
    <s v="APIDS"/>
    <n v="318000"/>
    <x v="165"/>
    <n v="5000"/>
    <s v="DV DATA &amp; ANALYTICS ICICI BANK"/>
    <x v="0"/>
  </r>
  <r>
    <s v="Ankita Mohanty"/>
    <n v="202408"/>
    <n v="202408"/>
    <s v="BBSR"/>
    <n v="9090242131"/>
    <s v="bishnup514@gmail.com"/>
    <s v="APIDS"/>
    <n v="318000"/>
    <x v="165"/>
    <n v="5000"/>
    <s v="DV DATA &amp; ANALYTICS ICICI BANK"/>
    <x v="0"/>
  </r>
  <r>
    <s v="Suvadeep Mukherjee"/>
    <n v="202408"/>
    <n v="202408"/>
    <s v="BBSR"/>
    <n v="9547106708"/>
    <s v="suvadeepmukherjee5@gmail.com"/>
    <s v="APIDS"/>
    <n v="318000"/>
    <x v="165"/>
    <n v="5000"/>
    <s v="DV DATA &amp; ANALYTICS ICICI BANK"/>
    <x v="0"/>
  </r>
  <r>
    <s v="Kanan"/>
    <n v="202408"/>
    <n v="202408"/>
    <s v="BBSR"/>
    <n v="8879565265"/>
    <s v="mohanty.kanan0@gmail.com"/>
    <s v="APIDS"/>
    <n v="318000"/>
    <x v="166"/>
    <n v="313000"/>
    <s v="Loan"/>
    <x v="0"/>
  </r>
  <r>
    <s v="Biswajit pradhan"/>
    <n v="202408"/>
    <n v="202408"/>
    <s v="BBSR"/>
    <m/>
    <m/>
    <s v="APIDS"/>
    <n v="318000"/>
    <x v="166"/>
    <n v="50000"/>
    <s v="DV DATA &amp; ANALYTICS ICICI BANK"/>
    <x v="0"/>
  </r>
  <r>
    <s v="ASHISH SHANTARAM NAIK"/>
    <n v="202408"/>
    <n v="202408"/>
    <s v="BBSR"/>
    <n v="8123866112"/>
    <s v="ashishnaik4444@gmail.com"/>
    <s v="APIDS"/>
    <n v="318000"/>
    <x v="167"/>
    <n v="151500"/>
    <s v="DV DATA &amp; ANALYTICS ICICI BANK"/>
    <x v="0"/>
  </r>
  <r>
    <s v="Sambit Kumar Swain "/>
    <n v="202407"/>
    <n v="202407"/>
    <s v="BLR"/>
    <n v="8260507879"/>
    <s v="sambitkuswain08@gmail.com"/>
    <s v="APIDS"/>
    <n v="280000"/>
    <x v="167"/>
    <n v="50000"/>
    <s v="DV DATA &amp; ANALYTICS ICICI BANK"/>
    <x v="0"/>
  </r>
  <r>
    <s v="Barsha nayak"/>
    <n v="202407"/>
    <n v="202407"/>
    <s v="BBSR"/>
    <n v="7873739398"/>
    <s v="barshanayak7873@gmail.com"/>
    <s v="APIDS"/>
    <n v="318000"/>
    <x v="167"/>
    <n v="150000"/>
    <s v="DV DATA &amp; ANALYTICS ICICI BANK"/>
    <x v="0"/>
  </r>
  <r>
    <s v="Priyabrata Sahu"/>
    <n v="202407"/>
    <n v="202407"/>
    <s v="BLR"/>
    <n v="9439750159"/>
    <s v="pbsahu277@gmail.com"/>
    <s v="APIDS"/>
    <n v="318600"/>
    <x v="168"/>
    <n v="75000"/>
    <s v="DV DATA &amp; ANALYTICS ICICI BANK"/>
    <x v="0"/>
  </r>
  <r>
    <s v="Biswajit pradhan"/>
    <n v="202408"/>
    <n v="202408"/>
    <s v="BBSR"/>
    <m/>
    <m/>
    <s v="APIDS"/>
    <n v="318000"/>
    <x v="168"/>
    <n v="50000"/>
    <s v="DV DATA &amp; ANALYTICS ICICI BANK"/>
    <x v="0"/>
  </r>
  <r>
    <s v="Sagar Samal"/>
    <n v="202408"/>
    <n v="202408"/>
    <s v="BBSR"/>
    <n v="8249417550"/>
    <s v="sagarsamal151@gmail.com"/>
    <s v="APIDS"/>
    <n v="290000"/>
    <x v="168"/>
    <n v="10000"/>
    <s v="DV DATA &amp; ANALYTICS ICICI BANK"/>
    <x v="0"/>
  </r>
  <r>
    <s v="Rohitkumar Doma Girhepunje "/>
    <n v="202401"/>
    <n v="202401"/>
    <s v="BLR"/>
    <n v="6260648072"/>
    <s v="rohitg71998@gmail.com"/>
    <s v="MPAA"/>
    <n v="260000"/>
    <x v="168"/>
    <n v="25000"/>
    <s v="DV DATA &amp; ANALYTICS ICICI BANK"/>
    <x v="0"/>
  </r>
  <r>
    <s v="Sidharth Mahapatra"/>
    <n v="202405"/>
    <n v="202406"/>
    <s v="BBSR"/>
    <n v="9337910745"/>
    <s v="mahapatrasidharth999@gmail.com"/>
    <s v="APIDS"/>
    <n v="280000"/>
    <x v="168"/>
    <n v="25000"/>
    <s v="DV DATA &amp; ANALYTICS ICICI BANK"/>
    <x v="0"/>
  </r>
  <r>
    <s v="Arpita Rath"/>
    <n v="202406"/>
    <n v="202406"/>
    <s v="BBSR"/>
    <n v="8895528887"/>
    <s v="arpitarath38@gmail.com"/>
    <s v="APIDS"/>
    <n v="280000"/>
    <x v="168"/>
    <n v="104538"/>
    <s v="DV DATA &amp; ANALYTICS ICICI BANK"/>
    <x v="0"/>
  </r>
  <r>
    <s v="Jhankar Anupam Parida"/>
    <n v="202408"/>
    <n v="202408"/>
    <s v="BBSR"/>
    <n v="7377373757"/>
    <s v="jhankar.anupam@gmail.com"/>
    <s v="APIDS"/>
    <n v="280000"/>
    <x v="168"/>
    <n v="5000"/>
    <s v="DV DATA &amp; ANALYTICS ICICI BANK"/>
    <x v="0"/>
  </r>
  <r>
    <s v="Rohit kumar"/>
    <n v="202408"/>
    <n v="202408"/>
    <s v="BBSR"/>
    <n v="7339978482"/>
    <s v="rk26official@gmail.com"/>
    <s v="APIDS"/>
    <n v="280000"/>
    <x v="168"/>
    <n v="5000"/>
    <s v="DV DATA &amp; ANALYTICS ICICI BANK"/>
    <x v="0"/>
  </r>
  <r>
    <s v="Pratish kumar"/>
    <n v="202408"/>
    <n v="202408"/>
    <s v="BBSR"/>
    <n v="9873381254"/>
    <s v="kumardipupratish@gmail.com"/>
    <s v="APIDS"/>
    <n v="280000"/>
    <x v="168"/>
    <n v="5000"/>
    <s v="DV DATA &amp; ANALYTICS ICICI BANK"/>
    <x v="0"/>
  </r>
  <r>
    <s v="ROHIT GUPTA"/>
    <n v="202406"/>
    <n v="202406"/>
    <s v="BLR"/>
    <n v="8085363713"/>
    <s v="Rohitgupta9487@gmail.com"/>
    <s v="APDA"/>
    <n v="255000"/>
    <x v="169"/>
    <n v="50000"/>
    <s v="DV DATA &amp; ANALYTICS ICICI BANK"/>
    <x v="0"/>
  </r>
  <r>
    <s v="Pooja Garg"/>
    <n v="202407"/>
    <n v="202407"/>
    <s v="BLR"/>
    <n v="9900153396"/>
    <s v="poojagarg2@gmail.com"/>
    <s v="APIDS"/>
    <n v="280000"/>
    <x v="169"/>
    <n v="90000"/>
    <s v="DV DATA &amp; ANALYTICS ICICI BANK"/>
    <x v="0"/>
  </r>
  <r>
    <s v="Minerva K"/>
    <n v="202406"/>
    <n v="202406"/>
    <s v="BLR"/>
    <n v="6382550992"/>
    <s v="minervamini17@gmail.com"/>
    <s v="APIDS"/>
    <n v="280000"/>
    <x v="169"/>
    <n v="67500"/>
    <s v="DV DATA &amp; ANALYTICS ICICI BANK"/>
    <x v="0"/>
  </r>
  <r>
    <s v="Dipti Ranjan Sethi"/>
    <n v="202408"/>
    <n v="202408"/>
    <s v="BBSR"/>
    <n v="9937646995"/>
    <s v="diptiranjan2789@gmail.com"/>
    <s v="APIDS"/>
    <n v="280000"/>
    <x v="169"/>
    <n v="5000"/>
    <s v="DV DATA &amp; ANALYTICS ICICI BANK"/>
    <x v="0"/>
  </r>
  <r>
    <s v="Gyana Darshan Panda"/>
    <n v="202408"/>
    <n v="202408"/>
    <s v="BBSR"/>
    <n v="9337945650"/>
    <s v="gyanadarshan18@gmail.com"/>
    <s v="APIDS"/>
    <n v="280000"/>
    <x v="169"/>
    <n v="5000"/>
    <s v="DV DATA &amp; ANALYTICS ICICI BANK"/>
    <x v="0"/>
  </r>
  <r>
    <s v="Kedarnath das"/>
    <n v="202408"/>
    <n v="202408"/>
    <s v="BBSR"/>
    <n v="7008919871"/>
    <s v="dassahil804@gmail.com"/>
    <s v="APIDS"/>
    <n v="280000"/>
    <x v="169"/>
    <n v="5000"/>
    <s v="DV DATA &amp; ANALYTICS ICICI BANK"/>
    <x v="0"/>
  </r>
  <r>
    <s v="Siyaa Agarwal"/>
    <n v="202402"/>
    <n v="202402"/>
    <s v="BLR"/>
    <n v="7002125396"/>
    <s v="Siyaa2003@gmail.com"/>
    <s v="APIDS"/>
    <n v="290000"/>
    <x v="169"/>
    <n v="12000"/>
    <s v="DV DATA &amp; ANALYTICS ICICI BANK"/>
    <x v="0"/>
  </r>
  <r>
    <s v="Siddharth Aryabhusan Prusty"/>
    <n v="202406"/>
    <n v="202406"/>
    <s v="BBSR"/>
    <n v="7377078791"/>
    <s v="siddharthprusty.biotech@gmail.com"/>
    <s v="APIDS"/>
    <n v="280000"/>
    <x v="169"/>
    <n v="68750"/>
    <s v="DV DATA &amp; ANALYTICS ICICI BANK"/>
    <x v="0"/>
  </r>
  <r>
    <s v="SIDDHARTH PARHI"/>
    <n v="202406"/>
    <n v="202406"/>
    <s v="BBSR"/>
    <n v="7735578292"/>
    <s v="siddharthparhi009@gmail.com"/>
    <s v="APIDS"/>
    <n v="318000"/>
    <x v="170"/>
    <n v="90000"/>
    <s v="DV DATA &amp; ANALYTICS ICICI BANK"/>
    <x v="0"/>
  </r>
  <r>
    <s v="Vismaya "/>
    <n v="202408"/>
    <n v="202408"/>
    <s v="BBSR"/>
    <n v="7019748324"/>
    <s v="vismayasathyan157@gmail.com"/>
    <s v="APIDS"/>
    <n v="318000"/>
    <x v="170"/>
    <n v="5000"/>
    <s v="DV DATA &amp; ANALYTICS ICICI BANK"/>
    <x v="0"/>
  </r>
  <r>
    <s v="Sagar Samal"/>
    <n v="202408"/>
    <n v="202408"/>
    <s v="BBSR"/>
    <n v="8249417550"/>
    <s v="sagarsamal151@gmail.com"/>
    <s v="APIDS"/>
    <n v="290000"/>
    <x v="171"/>
    <n v="50000"/>
    <s v="DV DATA &amp; ANALYTICS ICICI BANK"/>
    <x v="0"/>
  </r>
  <r>
    <s v="Chinmaya Routray "/>
    <n v="202408"/>
    <n v="202408"/>
    <s v="BBSR"/>
    <n v="9535193353"/>
    <s v="chinmayaroutray89@gmail.com"/>
    <s v="APIDS"/>
    <n v="290000"/>
    <x v="171"/>
    <n v="20000"/>
    <s v="DV DATA &amp; ANALYTICS ICICI BANK"/>
    <x v="0"/>
  </r>
  <r>
    <s v="Jeevan Baliarsingh"/>
    <n v="202408"/>
    <n v="202408"/>
    <s v="BBSR"/>
    <n v="9438793990"/>
    <s v="alokprasadbs@gmail.com"/>
    <s v="APIDS"/>
    <n v="290000"/>
    <x v="171"/>
    <n v="100000"/>
    <s v="DV DATA &amp; ANALYTICS ICICI BANK"/>
    <x v="0"/>
  </r>
  <r>
    <s v="Sudeep Garnaik"/>
    <n v="202407"/>
    <n v="202407"/>
    <s v="BBSR"/>
    <n v="8093700512"/>
    <s v="sudeepgarnaik2003@gmail.com"/>
    <s v="APIDS"/>
    <n v="270000"/>
    <x v="171"/>
    <n v="78400"/>
    <s v="DV DATA &amp; ANALYTICS ICICI BANK"/>
    <x v="0"/>
  </r>
  <r>
    <s v="Aneesh Kumar"/>
    <n v="202401"/>
    <n v="202401"/>
    <s v="BLR"/>
    <n v="8374879289"/>
    <s v="Aneeshkumar2611@gmail.com"/>
    <s v="MPIDS"/>
    <n v="290000"/>
    <x v="171"/>
    <n v="24000"/>
    <s v="DV DATA &amp; ANALYTICS HDFC BANK"/>
    <x v="0"/>
  </r>
  <r>
    <s v="Rupesh Pradhan"/>
    <n v="202405"/>
    <n v="202405"/>
    <s v="BBSR"/>
    <n v="9337938344"/>
    <s v="pradhan.rupesh74@gmail.com"/>
    <s v="APIDS"/>
    <n v="290000"/>
    <x v="171"/>
    <n v="30000"/>
    <s v="DV DATA &amp; ANALYTICS HDFC BANK"/>
    <x v="0"/>
  </r>
  <r>
    <s v="Sanket Mohanty "/>
    <n v="202407"/>
    <n v="202407"/>
    <s v="BLR"/>
    <n v="7735719911"/>
    <s v="sanketmohanty2326@gmail.com"/>
    <s v="APIDS"/>
    <n v="318000"/>
    <x v="172"/>
    <n v="100000"/>
    <s v="DV DATA &amp; ANALYTICS ICICI BANK"/>
    <x v="0"/>
  </r>
  <r>
    <s v="Jhankar Anupam Parida"/>
    <n v="202408"/>
    <n v="202408"/>
    <s v="BBSR"/>
    <n v="7377373757"/>
    <s v="jhankar.anupam@gmail.com"/>
    <s v="APIDS"/>
    <n v="280000"/>
    <x v="172"/>
    <n v="100000"/>
    <s v="DV DATA &amp; ANALYTICS ICICI BANK"/>
    <x v="0"/>
  </r>
  <r>
    <s v="Dimple Sharma"/>
    <n v="202303"/>
    <n v="202303"/>
    <s v="BLR"/>
    <n v="6283148140"/>
    <m/>
    <s v="APDA"/>
    <n v="260000"/>
    <x v="172"/>
    <n v="35000"/>
    <s v="DV DATA &amp; ANALYTICS ICICI BANK"/>
    <x v="0"/>
  </r>
  <r>
    <s v="SIDDHARTH PARHI"/>
    <n v="202406"/>
    <n v="202406"/>
    <s v="BBSR"/>
    <n v="7735578292"/>
    <s v="siddharthparhi009@gmail.com"/>
    <s v="APIDS"/>
    <n v="318000"/>
    <x v="172"/>
    <n v="60000"/>
    <s v="DV DATA &amp; ANALYTICS ICICI BANK"/>
    <x v="0"/>
  </r>
  <r>
    <s v="Kanan"/>
    <n v="202408"/>
    <n v="202408"/>
    <s v="BBSR"/>
    <n v="8879565265"/>
    <s v="mohanty.kanan0@gmail.com"/>
    <s v="APIDS"/>
    <n v="318000"/>
    <x v="172"/>
    <n v="5000"/>
    <s v="DV DATA &amp; ANALYTICS ICICI BANK"/>
    <x v="0"/>
  </r>
  <r>
    <s v="Sasmita Sahoo "/>
    <n v="202408"/>
    <n v="202408"/>
    <s v="BBSR"/>
    <n v="8105989475"/>
    <s v="sasmita042022@gmail.com"/>
    <s v="APIDS"/>
    <n v="290000"/>
    <x v="173"/>
    <n v="115000"/>
    <s v="DV DATA &amp; ANALYTICS ICICI BANK"/>
    <x v="0"/>
  </r>
  <r>
    <s v="Byasadev Panda"/>
    <n v="202402"/>
    <n v="202402"/>
    <s v="BLR"/>
    <n v="7008091508"/>
    <s v="byasadevpanda@gmail.com"/>
    <s v="APDA"/>
    <n v="270000"/>
    <x v="173"/>
    <n v="75000"/>
    <s v="DV DATA &amp; ANALYTICS ICICI BANK"/>
    <x v="0"/>
  </r>
  <r>
    <s v="Ashish Kumar Sahu"/>
    <n v="202408"/>
    <n v="202408"/>
    <s v="BLR"/>
    <n v="8847806051"/>
    <s v="ashis1996sahu@gmail.com"/>
    <s v="APDA"/>
    <n v="290000"/>
    <x v="173"/>
    <n v="50000"/>
    <s v="DV DATA &amp; ANALYTICS ICICI BANK"/>
    <x v="0"/>
  </r>
  <r>
    <s v="Subham Kumar Pradhan "/>
    <n v="202408"/>
    <n v="202408"/>
    <s v="BLR"/>
    <n v="9668283467"/>
    <s v="subhampradhan596@gmail.com"/>
    <s v="APDA"/>
    <n v="290000"/>
    <x v="173"/>
    <n v="50000"/>
    <s v="DV DATA &amp; ANALYTICS ICICI BANK"/>
    <x v="0"/>
  </r>
  <r>
    <s v="Ashish Kumar Sahu"/>
    <n v="202408"/>
    <n v="202408"/>
    <s v="BBSR"/>
    <n v="8847806051"/>
    <s v="ashis1996sahu@gmail.com"/>
    <s v="APDA"/>
    <n v="290000"/>
    <x v="173"/>
    <n v="5000"/>
    <s v="DV DATA &amp; ANALYTICS ICICI BANK"/>
    <x v="0"/>
  </r>
  <r>
    <s v="Subham Kumar Pradhan "/>
    <n v="202408"/>
    <n v="202408"/>
    <s v="BBSR"/>
    <n v="9668283467"/>
    <s v="subhampradhan596@gmail.com"/>
    <s v="APDA"/>
    <n v="290000"/>
    <x v="173"/>
    <n v="5000"/>
    <s v="DV DATA &amp; ANALYTICS ICICI BANK"/>
    <x v="0"/>
  </r>
  <r>
    <s v="Adithyan.R"/>
    <n v="202408"/>
    <n v="202408"/>
    <s v="BBSR"/>
    <n v="9480945849"/>
    <s v="adithyan2003r@gmail.com"/>
    <s v="APIDS"/>
    <n v="290000"/>
    <x v="173"/>
    <n v="5000"/>
    <s v="DV DATA &amp; ANALYTICS ICICI BANK"/>
    <x v="0"/>
  </r>
  <r>
    <s v="MANVENDRA SINGH CHOUHAN"/>
    <n v="202407"/>
    <n v="202407"/>
    <s v="BLR"/>
    <n v="9039722875"/>
    <s v="manvendrasc12@gmail.com"/>
    <s v="APIDS"/>
    <n v="280000"/>
    <x v="174"/>
    <n v="46200"/>
    <s v="DV DATA &amp; ANALYTICS ICICI BANK"/>
    <x v="0"/>
  </r>
  <r>
    <s v="ANSHUMAN MOHANTY"/>
    <n v="202408"/>
    <n v="202408"/>
    <s v="BBSR"/>
    <n v="8249343299"/>
    <s v="mohantyanshuman86@gmail.com"/>
    <s v="APIDS"/>
    <n v="318000"/>
    <x v="174"/>
    <n v="68750"/>
    <s v="DV DATA &amp; ANALYTICS ICICI BANK"/>
    <x v="0"/>
  </r>
  <r>
    <s v="Pratik behera"/>
    <n v="202407"/>
    <n v="202407"/>
    <s v="BLR"/>
    <n v="9902037501"/>
    <s v="pratik.ranchi@gmail.com"/>
    <s v="APIDS"/>
    <n v="290000"/>
    <x v="174"/>
    <n v="50000"/>
    <s v="DV DATA &amp; ANALYTICS ICICI BANK"/>
    <x v="0"/>
  </r>
  <r>
    <s v="Sarvesh Singh "/>
    <n v="202408"/>
    <n v="202408"/>
    <s v="BLR"/>
    <n v="7566860655"/>
    <s v="sarvesh17.singh@gmail.com"/>
    <s v="APIDS"/>
    <n v="290000"/>
    <x v="174"/>
    <n v="90000"/>
    <s v="DV DATA &amp; ANALYTICS ICICI BANK"/>
    <x v="0"/>
  </r>
  <r>
    <s v="Pratish kumar"/>
    <n v="202408"/>
    <n v="202408"/>
    <s v="BBSR"/>
    <n v="9873381254"/>
    <s v="kumardipupratish@gmail.com"/>
    <s v="APIDS"/>
    <n v="280000"/>
    <x v="175"/>
    <n v="60000"/>
    <s v="DV DATA &amp; ANALYTICS ICICI BANK"/>
    <x v="0"/>
  </r>
  <r>
    <s v="Malini Patel "/>
    <n v="202401"/>
    <n v="202401"/>
    <s v="BBSR"/>
    <n v="8249631804"/>
    <s v=" malinipatel221998 @gmail.com"/>
    <s v="MPAA"/>
    <n v="255000"/>
    <x v="175"/>
    <n v="7777"/>
    <s v="DV DATA &amp; ANALYTICS ICICI BANK"/>
    <x v="0"/>
  </r>
  <r>
    <s v="Anand Kumar Swain"/>
    <n v="202408"/>
    <n v="202408"/>
    <s v="BBSR"/>
    <n v="9777981935"/>
    <s v="anandchills143@gmail.com"/>
    <s v="APIDS"/>
    <n v="318600"/>
    <x v="175"/>
    <n v="29000"/>
    <s v="DV DATA &amp; ANALYTICS ICICI BANK"/>
    <x v="0"/>
  </r>
  <r>
    <s v="Sarvesh Singh "/>
    <n v="202408"/>
    <n v="202408"/>
    <s v="BLR"/>
    <n v="7566860655"/>
    <s v="sarvesh17.singh@gmail.com"/>
    <s v="APIDS"/>
    <n v="290000"/>
    <x v="175"/>
    <n v="7666"/>
    <s v="DV DATA &amp; ANALYTICS ICICI BANK"/>
    <x v="0"/>
  </r>
  <r>
    <s v="Pritish Priyanshu Behera "/>
    <n v="202407"/>
    <n v="202407"/>
    <s v="BBSR"/>
    <n v="7749032456"/>
    <s v="pritishpriyanshubehera@gmail.com"/>
    <s v="APIDS"/>
    <n v="318600"/>
    <x v="175"/>
    <n v="50000"/>
    <s v="DV DATA &amp; ANALYTICS ICICI BANK"/>
    <x v="0"/>
  </r>
  <r>
    <s v="Pratikshya Das "/>
    <n v="202407"/>
    <n v="202407"/>
    <s v="BBSR"/>
    <n v="9437650105"/>
    <s v="pratikshyadas084@gmail.com"/>
    <s v="APIDS"/>
    <n v="270000"/>
    <x v="175"/>
    <n v="72500"/>
    <s v="DV DATA &amp; ANALYTICS ICICI BANK"/>
    <x v="0"/>
  </r>
  <r>
    <s v="Rohit kumar"/>
    <n v="202408"/>
    <n v="202408"/>
    <s v="BBSR"/>
    <n v="7339978482"/>
    <s v="rk26official@gmail.com"/>
    <s v="APIDS"/>
    <n v="280000"/>
    <x v="175"/>
    <n v="24166"/>
    <s v="DV DATA &amp; ANALYTICS ICICI BANK"/>
    <x v="0"/>
  </r>
  <r>
    <s v="Nandita Giri"/>
    <n v="202405"/>
    <n v="202405"/>
    <s v="BBSR"/>
    <n v="9302595031"/>
    <s v="nanditagiri07@icloud.com  "/>
    <s v="APIDS"/>
    <n v="290000"/>
    <x v="176"/>
    <n v="40000"/>
    <s v="DV DATA &amp; ANALYTICS ICICI BANK"/>
    <x v="0"/>
  </r>
  <r>
    <s v="Tanu Punia"/>
    <n v="202402"/>
    <n v="202402"/>
    <s v="BLR"/>
    <n v="9027288046"/>
    <s v="puniatanu001@gmail.com"/>
    <s v="MPIDS"/>
    <n v="280000"/>
    <x v="176"/>
    <n v="40000"/>
    <s v="DV DATA &amp; ANALYTICS ICICI BANK"/>
    <x v="0"/>
  </r>
  <r>
    <s v="Bishnupriya Pani"/>
    <n v="202402"/>
    <n v="202402"/>
    <s v="BLR"/>
    <n v="7854078563"/>
    <s v="bishnupriyapani328@gmail.com"/>
    <s v="MPAA"/>
    <n v="240000"/>
    <x v="176"/>
    <n v="15000"/>
    <s v="DV DATA &amp; ANALYTICS ICICI BANK"/>
    <x v="0"/>
  </r>
  <r>
    <s v="Debasnata Sahoo"/>
    <n v="202407"/>
    <n v="202407"/>
    <s v="BBSR"/>
    <n v="8926061648"/>
    <s v="debasnata14@gmail.com"/>
    <s v="APDA"/>
    <n v="290000"/>
    <x v="176"/>
    <n v="75900"/>
    <s v="DV DATA &amp; ANALYTICS ICICI BANK"/>
    <x v="0"/>
  </r>
  <r>
    <s v="Rithanya "/>
    <n v="202404"/>
    <n v="202404"/>
    <s v="BLR"/>
    <n v="6369649815"/>
    <s v="rithanyaroyal@gmail.com"/>
    <s v="APIDS"/>
    <n v="280000"/>
    <x v="176"/>
    <n v="54000"/>
    <s v="DV DATA &amp; ANALYTICS ICICI BANK"/>
    <x v="0"/>
  </r>
  <r>
    <s v="Roshan singh"/>
    <n v="202408"/>
    <n v="202408"/>
    <s v="BBSR"/>
    <n v="7008170994"/>
    <s v="singhroshan2k@gmail.com"/>
    <s v="APIDS"/>
    <n v="280000"/>
    <x v="176"/>
    <n v="5000"/>
    <s v="DV DATA &amp; ANALYTICS ICICI BANK"/>
    <x v="0"/>
  </r>
  <r>
    <s v="Sai Pradad Panditray"/>
    <n v="202408"/>
    <n v="202408"/>
    <s v="BBSR"/>
    <m/>
    <s v="sai.prasad714@gmail.com"/>
    <s v="APIDS"/>
    <n v="290000"/>
    <x v="176"/>
    <n v="5000"/>
    <s v="DV DATA &amp; ANALYTICS ICICI BANK"/>
    <x v="0"/>
  </r>
  <r>
    <s v="Praveen Kumar J"/>
    <n v="202408"/>
    <n v="202408"/>
    <s v="BBSR"/>
    <m/>
    <s v="praveen.sreevilasam@hotmail.com"/>
    <s v="APIDS"/>
    <n v="290000"/>
    <x v="176"/>
    <n v="5000"/>
    <s v="DV DATA &amp; ANALYTICS ICICI BANK"/>
    <x v="0"/>
  </r>
  <r>
    <s v="Jaysinh Narendrasinh Chauhan"/>
    <n v="202408"/>
    <n v="202408"/>
    <s v="BBSR"/>
    <n v="7600686936"/>
    <s v="jaychauhan9724@gmail.com"/>
    <s v="APIDS"/>
    <n v="318600"/>
    <x v="176"/>
    <n v="5000"/>
    <s v="DV DATA &amp; ANALYTICS ICICI BANK"/>
    <x v="0"/>
  </r>
  <r>
    <s v="Subham Mohapatra"/>
    <n v="202407"/>
    <n v="202407"/>
    <s v="BLR"/>
    <n v="9853317562"/>
    <s v="subhammohapatra4385@gmail.com"/>
    <s v="APIDS"/>
    <n v="318600"/>
    <x v="177"/>
    <n v="99000"/>
    <s v="DV DATA &amp; ANALYTICS ICICI BANK"/>
    <x v="0"/>
  </r>
  <r>
    <s v="Pinaki kar"/>
    <n v="202406"/>
    <n v="202406"/>
    <s v="BLR"/>
    <n v="8917287618"/>
    <s v="pinakikar619.pk@gmail.com"/>
    <s v="APIDS"/>
    <n v="290000"/>
    <x v="177"/>
    <n v="100000"/>
    <s v="DV DATA &amp; ANALYTICS ICICI BANK"/>
    <x v="0"/>
  </r>
  <r>
    <s v="Rohit kumar"/>
    <n v="202408"/>
    <n v="202408"/>
    <s v="BBSR"/>
    <n v="7339978482"/>
    <s v="rk26official@gmail.com"/>
    <s v="APIDS"/>
    <n v="280000"/>
    <x v="177"/>
    <n v="40000"/>
    <s v="DV DATA &amp; ANALYTICS ICICI BANK"/>
    <x v="0"/>
  </r>
  <r>
    <s v="Akash Giri"/>
    <n v="202408"/>
    <n v="202408"/>
    <s v="BBSR"/>
    <n v="7479452777"/>
    <s v="akashzx10rr@gmail.com"/>
    <s v="APIDS"/>
    <n v="280000"/>
    <x v="177"/>
    <n v="5000"/>
    <s v="DV DATA &amp; ANALYTICS ICICI BANK"/>
    <x v="0"/>
  </r>
  <r>
    <s v="aditya raj soni"/>
    <n v="202408"/>
    <n v="202408"/>
    <s v="BBSR"/>
    <n v="7479452777"/>
    <s v="akashzx10rr@gmail.com"/>
    <s v="APIDS"/>
    <n v="290000"/>
    <x v="177"/>
    <n v="5000"/>
    <s v="DV DATA &amp; ANALYTICS ICICI BANK"/>
    <x v="0"/>
  </r>
  <r>
    <s v="Suvadeep Mukherjee"/>
    <n v="202408"/>
    <n v="202408"/>
    <s v="BBSR"/>
    <n v="9547106708"/>
    <s v="suvadeepmukherjee5@gmail.com"/>
    <s v="APIDS"/>
    <n v="318000"/>
    <x v="178"/>
    <n v="68750"/>
    <s v="DV DATA &amp; ANALYTICS ICICI BANK"/>
    <x v="0"/>
  </r>
  <r>
    <s v="Aman Kumar Acharya "/>
    <n v="202405"/>
    <n v="202405"/>
    <s v="BBSR"/>
    <s v=":9777719400"/>
    <s v="amankumaracharya07@gmail.com"/>
    <s v="APIDS"/>
    <n v="270000"/>
    <x v="178"/>
    <n v="35000"/>
    <s v="DV DATA &amp; ANALYTICS ICICI BANK"/>
    <x v="0"/>
  </r>
  <r>
    <s v="RASHMI DAS"/>
    <n v="202407"/>
    <n v="202407"/>
    <s v="BLR"/>
    <n v="8092250893"/>
    <s v="rashmidas780@gmail.com"/>
    <s v="APIDS"/>
    <n v="318600"/>
    <x v="178"/>
    <n v="72500"/>
    <s v="DV DATA &amp; ANALYTICS ICICI BANK"/>
    <x v="0"/>
  </r>
  <r>
    <s v="Monaprava Mohanty "/>
    <n v="202405"/>
    <n v="202405"/>
    <s v="BBSR"/>
    <n v="9778973006"/>
    <s v="monaprava24s@gmail.com"/>
    <s v="APIDS"/>
    <n v="290000"/>
    <x v="178"/>
    <n v="95000"/>
    <s v="DV DATA &amp; ANALYTICS ICICI BANK"/>
    <x v="0"/>
  </r>
  <r>
    <s v="Mohammed Mohsin "/>
    <n v="202405"/>
    <n v="202405"/>
    <s v="BLR"/>
    <n v="8956665843"/>
    <s v="mohsin.md100@gmail.com"/>
    <s v="APIDS"/>
    <n v="290000"/>
    <x v="179"/>
    <n v="104530"/>
    <s v="DV DATA &amp; ANALYTICS ICICI BANK"/>
    <x v="0"/>
  </r>
  <r>
    <s v="Megha Tiwari"/>
    <n v="202301"/>
    <n v="202301"/>
    <s v="BLR"/>
    <n v="8871308975"/>
    <s v="meghatiwari250@gmail.com"/>
    <s v="MPIDS"/>
    <n v="270000"/>
    <x v="179"/>
    <n v="25000"/>
    <s v="DV DATA &amp; ANALYTICS ICICI BANK"/>
    <x v="0"/>
  </r>
  <r>
    <s v="Navin Kithu NK "/>
    <n v="202405"/>
    <n v="202405"/>
    <s v="BLR"/>
    <n v="9645288218"/>
    <s v="navinkithu@gmail.com"/>
    <s v="APDA"/>
    <n v="270000"/>
    <x v="179"/>
    <n v="80000"/>
    <s v="DV DATA &amp; ANALYTICS ICICI BANK"/>
    <x v="0"/>
  </r>
  <r>
    <s v="Chinmay Routray"/>
    <n v="202408"/>
    <n v="202408"/>
    <s v="BBSR"/>
    <n v="9535193353"/>
    <s v="chinmayroutray89@gmail.com"/>
    <s v="APIDS"/>
    <n v="290000"/>
    <x v="179"/>
    <n v="30000"/>
    <s v="DV DATA &amp; ANALYTICS ICICI BANK"/>
    <x v="0"/>
  </r>
  <r>
    <s v="Aditi Rao"/>
    <n v="202407"/>
    <n v="202407"/>
    <s v="BLR"/>
    <n v="9575691363"/>
    <s v="aditirao905@gmail.com"/>
    <s v="APIDS"/>
    <n v="270000"/>
    <x v="180"/>
    <n v="67500"/>
    <s v="DV DATA &amp; ANALYTICS ICICI BANK"/>
    <x v="0"/>
  </r>
  <r>
    <s v="Divyank Purohit"/>
    <n v="202404"/>
    <n v="202404"/>
    <s v="BLR"/>
    <n v="8319455838"/>
    <s v="purohitdivyank8@gmail.com"/>
    <s v="APIDS"/>
    <n v="280000"/>
    <x v="180"/>
    <n v="50000"/>
    <s v="DV DATA &amp; ANALYTICS ICICI BANK"/>
    <x v="0"/>
  </r>
  <r>
    <s v="Rithanya "/>
    <n v="202404"/>
    <n v="202404"/>
    <s v="BLR"/>
    <n v="6369649815"/>
    <s v="rithanyaroyal@gmail.com"/>
    <s v="APIDS"/>
    <n v="280000"/>
    <x v="180"/>
    <n v="40000"/>
    <s v="DV DATA &amp; ANALYTICS ICICI BANK"/>
    <x v="0"/>
  </r>
  <r>
    <s v="chandra sekhar sahu"/>
    <n v="202405"/>
    <n v="202405"/>
    <s v="BBSR"/>
    <n v="9668994742"/>
    <s v="sahuchandra909@gmail.com"/>
    <s v="APIDS"/>
    <n v="270000"/>
    <x v="180"/>
    <n v="95000"/>
    <s v="DV DATA &amp; ANALYTICS HDFC BANK"/>
    <x v="0"/>
  </r>
  <r>
    <s v="Priyanshu Brijpuriya "/>
    <n v="202406"/>
    <n v="202406"/>
    <s v="BLR"/>
    <n v="7694979545"/>
    <s v="priyanshubrijpuriya98@gmail.com"/>
    <s v="APDA"/>
    <n v="260000"/>
    <x v="181"/>
    <n v="50000"/>
    <s v="DV DATA &amp; ANALYTICS ICICI BANK"/>
    <x v="0"/>
  </r>
  <r>
    <s v="Rudranarayan samal"/>
    <n v="202405"/>
    <n v="202405"/>
    <s v="BBSR"/>
    <n v="9078225834"/>
    <s v="rudranarayanasamal0011@gmail.com"/>
    <s v="APIDS"/>
    <n v="318600"/>
    <x v="181"/>
    <n v="50000"/>
    <s v="DV DATA &amp; ANALYTICS ICICI BANK"/>
    <x v="0"/>
  </r>
  <r>
    <s v="Sonit Kumar Jena"/>
    <n v="202406"/>
    <n v="202406"/>
    <s v="BLR"/>
    <n v="9476085956"/>
    <s v="sonitjena@gmail.com"/>
    <s v="APIDS"/>
    <n v="280000"/>
    <x v="181"/>
    <n v="66250"/>
    <s v="DV DATA &amp; ANALYTICS ICICI BANK"/>
    <x v="0"/>
  </r>
  <r>
    <s v="Samapika Gantayat"/>
    <n v="202408"/>
    <n v="202408"/>
    <s v="BLR"/>
    <n v="7411274576"/>
    <s v="samapikagantayat@gmail.com"/>
    <s v="APIDS"/>
    <n v="290000"/>
    <x v="181"/>
    <n v="60000"/>
    <s v="DV DATA &amp; ANALYTICS ICICI BANK"/>
    <x v="0"/>
  </r>
  <r>
    <s v="Aditya Swain"/>
    <n v="202405"/>
    <n v="202405"/>
    <s v="BBSR"/>
    <n v="7325830289"/>
    <s v=" adityaswain845@gmail.com"/>
    <s v="APIDS"/>
    <n v="290000"/>
    <x v="181"/>
    <n v="30000"/>
    <s v="DV DATA &amp; ANALYTICS ICICI BANK"/>
    <x v="0"/>
  </r>
  <r>
    <s v="Aditya Swain"/>
    <n v="202405"/>
    <n v="202405"/>
    <s v="BBSR"/>
    <n v="7325830289"/>
    <s v=" adityaswain845@gmail.com"/>
    <s v="APIDS"/>
    <n v="290000"/>
    <x v="182"/>
    <n v="20000"/>
    <s v="DV DATA &amp; ANALYTICS ICICI BANK"/>
    <x v="0"/>
  </r>
  <r>
    <s v="SUMIT NARBARIA"/>
    <n v="202406"/>
    <n v="202406"/>
    <s v="BBSR"/>
    <n v="407067625"/>
    <s v="sumit.civil2017@gmail.com"/>
    <s v="APIDS"/>
    <n v="280000"/>
    <x v="182"/>
    <n v="100000"/>
    <s v="DV DATA &amp; ANALYTICS ICICI BANK"/>
    <x v="0"/>
  </r>
  <r>
    <s v="Rishiraj Jena"/>
    <n v="202406"/>
    <n v="202406"/>
    <s v="BBSR"/>
    <n v="7735920233"/>
    <s v="rishirajjena288@gmail.com"/>
    <s v="APIDS"/>
    <n v="290000"/>
    <x v="182"/>
    <n v="85000"/>
    <s v="DV DATA &amp; ANALYTICS ICICI BANK"/>
    <x v="0"/>
  </r>
  <r>
    <s v="Biswajit Sahoo"/>
    <n v="202408"/>
    <n v="202408"/>
    <s v="BBSR"/>
    <n v="8249104746"/>
    <s v="bjs79767@gmail.com"/>
    <s v="APIDS"/>
    <n v="290000"/>
    <x v="182"/>
    <n v="5000"/>
    <s v="DV DATA &amp; ANALYTICS ICICI BANK"/>
    <x v="0"/>
  </r>
  <r>
    <s v="Biswajit Parida "/>
    <n v="202408"/>
    <n v="202408"/>
    <s v="BBSR"/>
    <m/>
    <m/>
    <s v="APIDS"/>
    <n v="290000"/>
    <x v="182"/>
    <n v="5000"/>
    <s v="DV DATA &amp; ANALYTICS ICICI BANK"/>
    <x v="0"/>
  </r>
  <r>
    <s v="Bibhu Dutt Samal"/>
    <n v="202406"/>
    <n v="202406"/>
    <s v="BBSR"/>
    <n v="9556443864"/>
    <s v="bibhus909@gmail.com"/>
    <s v="APIDS"/>
    <n v="318600"/>
    <x v="183"/>
    <n v="100000"/>
    <s v="DV DATA &amp; ANALYTICS ICICI BANK"/>
    <x v="0"/>
  </r>
  <r>
    <s v="Saswat panda"/>
    <n v="202404"/>
    <n v="202404"/>
    <s v="BBSR"/>
    <n v="8093957601"/>
    <s v="saswat.panda2009@gmail.com"/>
    <s v="APIDS"/>
    <n v="290000"/>
    <x v="183"/>
    <n v="70000"/>
    <s v="DV DATA &amp; ANALYTICS ICICI BANK"/>
    <x v="0"/>
  </r>
  <r>
    <s v="Prajwal Aradhya"/>
    <n v="202404"/>
    <n v="202404"/>
    <s v="BLR"/>
    <n v="9611245890"/>
    <s v="prajwalaradhya94@gmail.com"/>
    <s v="APDA"/>
    <n v="260000"/>
    <x v="183"/>
    <n v="106000"/>
    <s v="DV DATA &amp; ANALYTICS ICICI BANK"/>
    <x v="0"/>
  </r>
  <r>
    <s v="Divyansh Jaiswal "/>
    <n v="202408"/>
    <n v="202408"/>
    <s v="BBSR"/>
    <n v="6387050025"/>
    <s v="divyanshjaiswal472@gmail.com"/>
    <s v="APIDS"/>
    <n v="290000"/>
    <x v="184"/>
    <n v="95000"/>
    <s v="DV DATA &amp; ANALYTICS ICICI BANK"/>
    <x v="0"/>
  </r>
  <r>
    <s v="N Rakesh kumar"/>
    <n v="202406"/>
    <n v="202406"/>
    <s v="BLR"/>
    <n v="7978344123"/>
    <s v="nrkumar454@gmail.com"/>
    <s v="APIDS"/>
    <n v="280000"/>
    <x v="184"/>
    <n v="50000"/>
    <s v="DV DATA &amp; ANALYTICS ICICI BANK"/>
    <x v="0"/>
  </r>
  <r>
    <s v=" Kedarnath Das"/>
    <n v="202403"/>
    <n v="202403"/>
    <s v="BLR"/>
    <n v="7008919871"/>
    <s v="kedarnathdas924@gmail.com"/>
    <s v="APIDS"/>
    <n v="280000"/>
    <x v="184"/>
    <n v="70000"/>
    <s v="DV DATA &amp; ANALYTICS ICICI BANK"/>
    <x v="0"/>
  </r>
  <r>
    <s v="Suman kalyan pradhan"/>
    <n v="202406"/>
    <n v="202406"/>
    <s v="BLR"/>
    <n v="8260610399"/>
    <s v="Pradhansuman647@gmail.com"/>
    <s v="APIDS"/>
    <n v="280000"/>
    <x v="185"/>
    <n v="68750"/>
    <s v="DV DATA &amp; ANALYTICS ICICI BANK"/>
    <x v="0"/>
  </r>
  <r>
    <s v="aditya raj soni"/>
    <n v="202408"/>
    <n v="202408"/>
    <s v="BBSR"/>
    <n v="7479452777"/>
    <s v="akashzx10rr@gmail.com"/>
    <s v="APIDS"/>
    <n v="290000"/>
    <x v="185"/>
    <n v="100000"/>
    <s v="DV DATA &amp; ANALYTICS ICICI BANK"/>
    <x v="0"/>
  </r>
  <r>
    <s v="DYITIKRUSHNA BHOI"/>
    <n v="202407"/>
    <n v="202407"/>
    <s v="BBSR"/>
    <n v="9668665181"/>
    <s v="dyitikrushnabhoi7@gmail.com"/>
    <s v="APIDS"/>
    <n v="318600"/>
    <x v="185"/>
    <n v="25000"/>
    <s v="DV DATA &amp; ANALYTICS ICICI BANK"/>
    <x v="0"/>
  </r>
  <r>
    <s v="Chinmaya Routray "/>
    <n v="202408"/>
    <n v="202408"/>
    <s v="BBSR"/>
    <n v="9535193353"/>
    <s v="chinmayaroutray89@gmail.com"/>
    <s v="APIDS"/>
    <n v="290000"/>
    <x v="185"/>
    <n v="60000"/>
    <s v="DV DATA &amp; ANALYTICS ICICI BANK"/>
    <x v="0"/>
  </r>
  <r>
    <s v="Kanan"/>
    <n v="202408"/>
    <n v="202408"/>
    <s v="BBSR"/>
    <n v="8879565265"/>
    <s v="mohanty.kanan0@gmail.com"/>
    <s v="APIDS"/>
    <n v="318000"/>
    <x v="186"/>
    <n v="300000"/>
    <s v="Loan"/>
    <x v="0"/>
  </r>
  <r>
    <s v="Divyansh Jaiswal"/>
    <n v="202408"/>
    <n v="202408"/>
    <s v="BBSR"/>
    <n v="6387050025"/>
    <s v="divyanshjaiswal472@gmail.com"/>
    <s v="APIDS"/>
    <n v="318000"/>
    <x v="186"/>
    <n v="5000"/>
    <s v="DV DATA &amp; ANALYTICS ICICI BANK"/>
    <x v="0"/>
  </r>
  <r>
    <s v="Bukya Hemanth Naik"/>
    <n v="202408"/>
    <n v="202408"/>
    <s v="BBSR"/>
    <n v="7075523279"/>
    <s v="bukyahemanth458@gmail.com"/>
    <s v="APIDS"/>
    <n v="318000"/>
    <x v="186"/>
    <n v="5000"/>
    <s v="DV DATA &amp; ANALYTICS ICICI BANK"/>
    <x v="0"/>
  </r>
  <r>
    <s v="ANURANJANI"/>
    <n v="202408"/>
    <n v="202408"/>
    <s v="BBSR"/>
    <n v="9100931847"/>
    <s v="ianuranjanisharma@gmail.com"/>
    <s v="APIDS"/>
    <n v="318000"/>
    <x v="186"/>
    <n v="5000"/>
    <s v="DV DATA &amp; ANALYTICS ICICI BANK"/>
    <x v="0"/>
  </r>
  <r>
    <s v="Sidharth Mahapatra"/>
    <n v="202405"/>
    <n v="202406"/>
    <s v="BBSR"/>
    <n v="9337910745"/>
    <s v="mahapatrasidharth999@gmail.com"/>
    <s v="APIDS"/>
    <n v="280000"/>
    <x v="187"/>
    <n v="80000"/>
    <s v="DV DATA &amp; ANALYTICS ICICI BANK"/>
    <x v="0"/>
  </r>
  <r>
    <s v="Amit sharma"/>
    <n v="202405"/>
    <n v="202405"/>
    <s v="BLR"/>
    <n v="7000786395"/>
    <s v="amitsharma07101994@gmail.com"/>
    <s v="APDA"/>
    <n v="270000"/>
    <x v="187"/>
    <n v="70000"/>
    <s v="DV DATA &amp; ANALYTICS ICICI BANK"/>
    <x v="0"/>
  </r>
  <r>
    <s v="Aishwarya Rathore"/>
    <n v="202407"/>
    <n v="202407"/>
    <s v="BLR"/>
    <n v="9587361856"/>
    <s v="aishwaryarathore69@gmail.com"/>
    <s v="APDA"/>
    <n v="290000"/>
    <x v="187"/>
    <n v="65000"/>
    <s v="DV DATA &amp; ANALYTICS ICICI BANK"/>
    <x v="0"/>
  </r>
  <r>
    <s v="aditya patsariya"/>
    <n v="202407"/>
    <n v="202407"/>
    <s v="BLR"/>
    <n v="8770058736"/>
    <s v="adityapatsariya0299@gmail.com"/>
    <s v="APIDS"/>
    <n v="290000"/>
    <x v="187"/>
    <n v="80000"/>
    <s v="DV DATA &amp; ANALYTICS ICICI BANK"/>
    <x v="0"/>
  </r>
  <r>
    <s v="Biswajit Behera"/>
    <n v="202407"/>
    <n v="202407"/>
    <s v="BBSR"/>
    <n v="9040417817"/>
    <s v="biswajeetbehera39@gmail.com"/>
    <s v="APIDS"/>
    <n v="318000"/>
    <x v="188"/>
    <n v="106091"/>
    <s v="DV DATA &amp; ANALYTICS ICICI BANK"/>
    <x v="0"/>
  </r>
  <r>
    <s v="Tushar Kanta Biswal"/>
    <n v="202407"/>
    <n v="202407"/>
    <s v="BLR"/>
    <n v="8637267037"/>
    <s v="biswaltusharkanta663@gmail.com"/>
    <s v="APIDS"/>
    <n v="318000"/>
    <x v="188"/>
    <n v="100000"/>
    <s v="DV DATA &amp; ANALYTICS ICICI BANK"/>
    <x v="0"/>
  </r>
  <r>
    <s v="Ishan bedi"/>
    <n v="202409"/>
    <n v="202409"/>
    <s v="BBSR"/>
    <n v="7876154936"/>
    <s v="ishankumar392@gmail.com"/>
    <s v="APIDS"/>
    <n v="318000"/>
    <x v="188"/>
    <n v="5000"/>
    <s v="DV DATA &amp; ANALYTICS ICICI BANK"/>
    <x v="0"/>
  </r>
  <r>
    <s v="Saswat Kumar Nayak"/>
    <n v="202409"/>
    <n v="202409"/>
    <s v="BBSR"/>
    <n v="8144483024"/>
    <s v="saswatnayak3003@gmail.com"/>
    <s v="APIDS"/>
    <n v="318000"/>
    <x v="188"/>
    <n v="5000"/>
    <s v="DV DATA &amp; ANALYTICS ICICI BANK"/>
    <x v="0"/>
  </r>
  <r>
    <s v="Sai Sanskar Das"/>
    <n v="202409"/>
    <n v="202409"/>
    <s v="BBSR"/>
    <n v="7008022481"/>
    <s v="sanskardas717@gmail.com"/>
    <s v="APIDS"/>
    <n v="318000"/>
    <x v="188"/>
    <n v="5000"/>
    <s v="DV DATA &amp; ANALYTICS ICICI BANK"/>
    <x v="0"/>
  </r>
  <r>
    <s v="Siddhant Sai Deo"/>
    <n v="202405"/>
    <n v="202405"/>
    <s v="BLR"/>
    <n v="6370958758"/>
    <m/>
    <s v="APDA"/>
    <n v="240000"/>
    <x v="188"/>
    <n v="85000"/>
    <s v="DV DATA &amp; ANALYTICS ICICI BANK"/>
    <x v="0"/>
  </r>
  <r>
    <s v="Appikonda Jaya Santosh Kumar"/>
    <n v="202407"/>
    <n v="202407"/>
    <s v="BLR"/>
    <n v="9553327627"/>
    <s v="jayskumar42@gmail.com"/>
    <s v="APIDS"/>
    <n v="318600"/>
    <x v="189"/>
    <n v="303000"/>
    <s v="Loan"/>
    <x v="0"/>
  </r>
  <r>
    <s v="K Anirudha Senapaty"/>
    <n v="202407"/>
    <n v="202407"/>
    <s v="BLR"/>
    <n v="9938390458"/>
    <s v="anirudhasonu256287@gmail.com"/>
    <s v="APIDS"/>
    <n v="313600"/>
    <x v="189"/>
    <n v="52166"/>
    <s v="DV DATA &amp; ANALYTICS HDFC BANK"/>
    <x v="0"/>
  </r>
  <r>
    <s v="Sourabh"/>
    <n v="202407"/>
    <n v="202407"/>
    <s v="BLR"/>
    <n v="8349866668"/>
    <s v="sourabhtiwari99775@gmail.com"/>
    <s v="APIDS"/>
    <n v="275000"/>
    <x v="190"/>
    <n v="50000"/>
    <s v="DV DATA &amp; ANALYTICS ICICI BANK"/>
    <x v="0"/>
  </r>
  <r>
    <s v="Smruti Ranjan Swain"/>
    <n v="202403"/>
    <n v="202403"/>
    <s v="BLR"/>
    <m/>
    <s v="smrutiranjanswain789@gmail.com"/>
    <s v="APIDS"/>
    <n v="280000"/>
    <x v="190"/>
    <n v="30000"/>
    <s v="DV DATA &amp; ANALYTICS ICICI BANK"/>
    <x v="0"/>
  </r>
  <r>
    <s v="Anwisha Surachita"/>
    <n v="202407"/>
    <n v="202407"/>
    <s v="BBSR"/>
    <n v="7377779071"/>
    <s v="anwishasurachita797@gmail.com"/>
    <s v="APIDS"/>
    <n v="318600"/>
    <x v="190"/>
    <n v="97000"/>
    <s v="Cash"/>
    <x v="0"/>
  </r>
  <r>
    <s v="Vignesh E"/>
    <n v="202404"/>
    <n v="202404"/>
    <s v="BLR"/>
    <n v="8012765464"/>
    <s v="vigneser@yahoo.com"/>
    <s v="APIDS"/>
    <n v="270000"/>
    <x v="191"/>
    <n v="300000"/>
    <s v="Loan"/>
    <x v="0"/>
  </r>
  <r>
    <s v="Ankita mohanty"/>
    <n v="202409"/>
    <n v="202409"/>
    <s v="BBSR"/>
    <m/>
    <m/>
    <s v="APIDS"/>
    <n v="270000"/>
    <x v="191"/>
    <n v="40000"/>
    <s v="DV DATA &amp; ANALYTICS ICICI BANK"/>
    <x v="0"/>
  </r>
  <r>
    <s v="Katapally Suchithra"/>
    <n v="202409"/>
    <n v="202409"/>
    <s v="BBSR"/>
    <n v="7337310547"/>
    <s v="katapallysuchithra@gmail.com"/>
    <s v="APIDS"/>
    <n v="318600"/>
    <x v="191"/>
    <n v="5000"/>
    <s v="DV DATA &amp; ANALYTICS ICICI BANK"/>
    <x v="0"/>
  </r>
  <r>
    <s v="SATYAJIT BISWAL"/>
    <n v="202409"/>
    <n v="202409"/>
    <s v="BBSR"/>
    <n v="8249977030"/>
    <s v="satyajitbiswal2424@gmail.com"/>
    <s v="APIDS"/>
    <n v="318600"/>
    <x v="191"/>
    <n v="5000"/>
    <s v="DV DATA &amp; ANALYTICS ICICI BANK"/>
    <x v="0"/>
  </r>
  <r>
    <s v="Kamal Keshari Nayak"/>
    <n v="202409"/>
    <n v="202409"/>
    <s v="BBSR"/>
    <n v="7008415295"/>
    <s v="nkamalkeshari@gmail.com"/>
    <s v="APIDS"/>
    <n v="318600"/>
    <x v="191"/>
    <n v="5000"/>
    <s v="DV DATA &amp; ANALYTICS ICICI BANK"/>
    <x v="0"/>
  </r>
  <r>
    <s v="Kruti Ballav Samantaray"/>
    <n v="202409"/>
    <n v="202409"/>
    <s v="BBSR"/>
    <n v="6370267455"/>
    <s v="krutiballavstark@gmail.com"/>
    <s v="APIDS"/>
    <n v="318600"/>
    <x v="191"/>
    <n v="5000"/>
    <s v="DV DATA &amp; ANALYTICS ICICI BANK"/>
    <x v="0"/>
  </r>
  <r>
    <s v="G Bharat Gourav"/>
    <n v="202409"/>
    <n v="202409"/>
    <s v="BBSR"/>
    <s v="7008136461/ 9438455976"/>
    <s v="bharat.gourav.056@gmail.com"/>
    <s v="APIDS"/>
    <n v="318600"/>
    <x v="191"/>
    <n v="5000"/>
    <s v="DV DATA &amp; ANALYTICS ICICI BANK"/>
    <x v="0"/>
  </r>
  <r>
    <s v="Prachi pallabi pradhan"/>
    <n v="202409"/>
    <n v="202409"/>
    <s v="BBSR"/>
    <n v="7848805706"/>
    <s v="pallabiprachi9861@gmail.com"/>
    <s v="APIDS"/>
    <n v="318600"/>
    <x v="191"/>
    <n v="5000"/>
    <s v="DV DATA &amp; ANALYTICS ICICI BANK"/>
    <x v="0"/>
  </r>
  <r>
    <s v="Adithyan.R"/>
    <n v="202408"/>
    <n v="202408"/>
    <s v="BLR"/>
    <n v="8982618964"/>
    <s v="pragya90chaudhary@gmail.com"/>
    <s v="APIDS"/>
    <n v="290000"/>
    <x v="192"/>
    <n v="345000"/>
    <s v="Loan"/>
    <x v="0"/>
  </r>
  <r>
    <s v="Divyanshu  dwivedi "/>
    <n v="202304"/>
    <n v="202304"/>
    <s v="BLR"/>
    <s v="77620 41685"/>
    <s v="dibyadri@gmail.com"/>
    <s v="APIDS"/>
    <n v="260000"/>
    <x v="192"/>
    <n v="40000"/>
    <s v="DV DATA &amp; ANALYTICS ICICI BANK"/>
    <x v="0"/>
  </r>
  <r>
    <s v="Debasnata Sahoo"/>
    <n v="202407"/>
    <n v="202407"/>
    <s v="BBSR"/>
    <n v="8926061648"/>
    <s v="debasnata14@gmail.com"/>
    <s v="APDA"/>
    <n v="290000"/>
    <x v="193"/>
    <n v="75900"/>
    <s v="DV DATA &amp; ANALYTICS ICICI BANK"/>
    <x v="0"/>
  </r>
  <r>
    <s v="BUKYA HEMANTH NAIK "/>
    <n v="202407"/>
    <n v="202407"/>
    <s v="BLR"/>
    <m/>
    <s v="bukyahemanth458@gmail.com"/>
    <s v="APCF"/>
    <n v="290000"/>
    <x v="193"/>
    <n v="10000"/>
    <s v="DV DATA &amp; ANALYTICS ICICI BANK"/>
    <x v="0"/>
  </r>
  <r>
    <s v="Shubham kumar"/>
    <n v="202408"/>
    <n v="202408"/>
    <s v="BLR"/>
    <n v="8340473608"/>
    <s v="shubhamkhandelwal2003@gmail.com"/>
    <s v="APIDS"/>
    <n v="318600"/>
    <x v="193"/>
    <n v="57000"/>
    <s v="DV DATA &amp; ANALYTICS ICICI BANK"/>
    <x v="0"/>
  </r>
  <r>
    <s v="Tamanna Jena"/>
    <n v="202408"/>
    <n v="202408"/>
    <s v="BBSR"/>
    <n v="9437526613"/>
    <s v="jena07tamanna@gmail.com"/>
    <s v="APIDS"/>
    <n v="313600"/>
    <x v="193"/>
    <n v="78250"/>
    <s v="DV DATA &amp; ANALYTICS HDFC BANK"/>
    <x v="0"/>
  </r>
  <r>
    <s v="Subham Kumar Pradhan "/>
    <n v="202408"/>
    <n v="202408"/>
    <s v="BLR"/>
    <n v="9668283467"/>
    <s v="subhampradhan596@gmail.com"/>
    <s v="APDA"/>
    <n v="290000"/>
    <x v="193"/>
    <n v="75834"/>
    <s v="DV DATA &amp; ANALYTICS ICICI BANK"/>
    <x v="0"/>
  </r>
  <r>
    <s v="Biswajit pradhan"/>
    <n v="202408"/>
    <n v="202408"/>
    <s v="BBSR"/>
    <m/>
    <m/>
    <s v="APIDS"/>
    <n v="318000"/>
    <x v="193"/>
    <n v="50000"/>
    <s v="DV DATA &amp; ANALYTICS ICICI BANK"/>
    <x v="0"/>
  </r>
  <r>
    <s v="Farzana Tazeen "/>
    <n v="202407"/>
    <n v="202407"/>
    <s v="BBSR"/>
    <n v="6370070992"/>
    <s v="tazeenfarzana07@gmail.com"/>
    <s v="APIDS"/>
    <n v="280000"/>
    <x v="194"/>
    <n v="62600"/>
    <s v="DV DATA &amp; ANALYTICS ICICI BANK"/>
    <x v="0"/>
  </r>
  <r>
    <s v="ANSHUMAN MOHANTY"/>
    <n v="202408"/>
    <n v="202408"/>
    <s v="BBSR"/>
    <n v="8249343299"/>
    <s v="mohantyanshuman86@gmail.com"/>
    <s v="APIDS"/>
    <n v="318000"/>
    <x v="194"/>
    <n v="68750"/>
    <s v="DV DATA &amp; ANALYTICS ICICI BANK"/>
    <x v="0"/>
  </r>
  <r>
    <s v="Sai Pradad Panditray "/>
    <n v="202408"/>
    <n v="202408"/>
    <s v="BBSR"/>
    <n v="9090427386"/>
    <s v="sai.prasad714@gmail.com"/>
    <s v="APIDS"/>
    <n v="318000"/>
    <x v="194"/>
    <n v="90000"/>
    <s v="DV DATA &amp; ANALYTICS ICICI BANK"/>
    <x v="0"/>
  </r>
  <r>
    <s v="Saurabh Dawar"/>
    <s v="Dv202309"/>
    <n v="202309"/>
    <s v="BLR"/>
    <m/>
    <m/>
    <s v="APIDS"/>
    <n v="270000"/>
    <x v="194"/>
    <n v="45000"/>
    <s v="DV DATA &amp; ANALYTICS ICICI BANK"/>
    <x v="0"/>
  </r>
  <r>
    <s v="Deeksha Yadav"/>
    <n v="202406"/>
    <n v="202406"/>
    <s v="BLR"/>
    <n v="7082062269"/>
    <s v="mdeekshayadav@gmail.com"/>
    <s v="APIDS"/>
    <n v="280000"/>
    <x v="194"/>
    <n v="83000"/>
    <s v="DV DATA &amp; ANALYTICS ICICI BANK"/>
    <x v="0"/>
  </r>
  <r>
    <s v="Pragya Choudhary"/>
    <n v="202408"/>
    <n v="202408"/>
    <s v="BLR"/>
    <n v="8982618964"/>
    <s v="pragya90chaudhary@gmail.com"/>
    <s v="APIDS"/>
    <n v="290000"/>
    <x v="195"/>
    <n v="275000"/>
    <s v="Loan"/>
    <x v="0"/>
  </r>
  <r>
    <s v="G Bharat Gourav "/>
    <n v="202409"/>
    <n v="202409"/>
    <s v="BBSR"/>
    <n v="9438455976"/>
    <s v="bharat.gourav.056@gmail.com"/>
    <s v="APIDS"/>
    <n v="290000"/>
    <x v="195"/>
    <n v="90000"/>
    <s v="DV DATA &amp; ANALYTICS ICICI BANK"/>
    <x v="0"/>
  </r>
  <r>
    <s v="Jhankar Anupam Parida"/>
    <n v="202408"/>
    <n v="202408"/>
    <s v="BBSR"/>
    <n v="7377373757"/>
    <s v="jhankar.anupam@gmail.com"/>
    <s v="APIDS"/>
    <n v="280000"/>
    <x v="196"/>
    <n v="95000"/>
    <s v="DV DATA &amp; ANALYTICS ICICI BANK"/>
    <x v="0"/>
  </r>
  <r>
    <s v="Gyana Darshan Panda"/>
    <n v="202408"/>
    <n v="202408"/>
    <s v="BBSR"/>
    <n v="9337945650"/>
    <s v="gyanadarshan18@gmail.com"/>
    <s v="APIDS"/>
    <n v="280000"/>
    <x v="196"/>
    <n v="270000"/>
    <s v="Loan"/>
    <x v="0"/>
  </r>
  <r>
    <s v="G Bharat Gourav "/>
    <n v="202409"/>
    <n v="202409"/>
    <s v="BBSR"/>
    <n v="9438455976"/>
    <s v="bharat.gourav.056@gmail.com"/>
    <s v="APIDS"/>
    <n v="290000"/>
    <x v="196"/>
    <n v="10000"/>
    <s v="DV DATA &amp; ANALYTICS ICICI BANK"/>
    <x v="0"/>
  </r>
  <r>
    <s v="Partha Sarathi Behuria"/>
    <n v="202408"/>
    <n v="202408"/>
    <s v="BBSR"/>
    <n v="7205263396"/>
    <s v="partha.gudu.behuria@gmail.com"/>
    <s v="APIDS"/>
    <n v="290000"/>
    <x v="197"/>
    <n v="200000"/>
    <s v="Loan"/>
    <x v="0"/>
  </r>
  <r>
    <s v="N Rakesh kumar"/>
    <n v="202406"/>
    <n v="202406"/>
    <s v="BLR"/>
    <n v="7978344123"/>
    <s v="nrkumar454@gmail.com"/>
    <s v="APIDS"/>
    <n v="280000"/>
    <x v="197"/>
    <n v="40000"/>
    <s v="DV DATA &amp; ANALYTICS ICICI BANK"/>
    <x v="0"/>
  </r>
  <r>
    <s v="Suvadeep Mukherjee"/>
    <n v="202408"/>
    <n v="202408"/>
    <s v="BBSR"/>
    <n v="9547106708"/>
    <s v="suvadeepmukherjee5@gmail.com"/>
    <s v="APIDS"/>
    <n v="318000"/>
    <x v="197"/>
    <n v="68750"/>
    <s v="DV DATA &amp; ANALYTICS ICICI BANK"/>
    <x v="0"/>
  </r>
  <r>
    <s v="Partha Sarathi Behuria"/>
    <n v="202408"/>
    <n v="202408"/>
    <s v="BBSR"/>
    <n v="7205263396"/>
    <s v="partha.gudu.behuria@gmail.com"/>
    <s v="APIDS"/>
    <n v="290000"/>
    <x v="197"/>
    <n v="50000"/>
    <s v="DV DATA &amp; ANALYTICS ICICI BANK"/>
    <x v="0"/>
  </r>
  <r>
    <s v="Rajesh khan"/>
    <n v="202408"/>
    <n v="202408"/>
    <s v="BBSR"/>
    <n v="8260636334"/>
    <s v="khanrajesh7128@gmail.com"/>
    <s v="APIDS"/>
    <n v="290000"/>
    <x v="198"/>
    <n v="298000"/>
    <s v="DV DATA &amp; ANALYTICS ICICI BANK"/>
    <x v="0"/>
  </r>
  <r>
    <s v="Navin Kithu NK "/>
    <n v="202405"/>
    <n v="202405"/>
    <s v="BLR"/>
    <n v="9645288218"/>
    <s v="navinkithu@gmail.com"/>
    <s v="APDA"/>
    <n v="270000"/>
    <x v="198"/>
    <n v="50000"/>
    <s v="DV DATA &amp; ANALYTICS ICICI BANK"/>
    <x v="0"/>
  </r>
  <r>
    <s v="AshaBhanu Shaik"/>
    <n v="202409"/>
    <n v="202409"/>
    <s v="BLR"/>
    <n v="9663551949"/>
    <s v="shaikashabhanu@gmail.comGlobal"/>
    <s v="APCF"/>
    <n v="80000"/>
    <x v="198"/>
    <n v="30000"/>
    <s v="DV DATA &amp; ANALYTICS ICICI BANK"/>
    <x v="0"/>
  </r>
  <r>
    <s v="Misal Ray"/>
    <n v="202409"/>
    <n v="202409"/>
    <s v="BLR"/>
    <n v="9337682776"/>
    <s v="misalray@gmail.com"/>
    <s v="APIDS"/>
    <n v="318000"/>
    <x v="198"/>
    <n v="5000"/>
    <s v="DV DATA &amp; ANALYTICS ICICI BANK"/>
    <x v="0"/>
  </r>
  <r>
    <s v="SATYABRATA NAYAK"/>
    <n v="202409"/>
    <n v="202409"/>
    <s v="BLR"/>
    <n v="8596884399"/>
    <s v="cmasatyabrata@gmail.com"/>
    <s v="APDA"/>
    <n v="295000"/>
    <x v="198"/>
    <n v="5000"/>
    <s v="DV DATA &amp; ANALYTICS ICICI BANK"/>
    <x v="0"/>
  </r>
  <r>
    <s v="Subhasish Sahoo"/>
    <n v="202409"/>
    <n v="202409"/>
    <s v="BLR"/>
    <n v="9439103403"/>
    <s v="master.subhasish@gmail.com"/>
    <s v="APIDS"/>
    <n v="318000"/>
    <x v="198"/>
    <n v="5000"/>
    <s v="DV DATA &amp; ANALYTICS ICICI BANK"/>
    <x v="0"/>
  </r>
  <r>
    <s v="Snigdhamayee Behera"/>
    <n v="202409"/>
    <n v="202409"/>
    <s v="BLR"/>
    <n v="9861671340"/>
    <s v="snigdhamayeebehera112233@gmail.com"/>
    <s v="APIDS"/>
    <n v="318000"/>
    <x v="198"/>
    <n v="5000"/>
    <s v="DV DATA &amp; ANALYTICS ICICI BANK"/>
    <x v="0"/>
  </r>
  <r>
    <s v="Ojaswi Rathi"/>
    <n v="202409"/>
    <n v="202409"/>
    <s v="BLR"/>
    <n v="9584521462"/>
    <s v="rathiojaswi@gmail.com"/>
    <s v="APIDS"/>
    <n v="318000"/>
    <x v="198"/>
    <n v="5000"/>
    <s v="DV DATA &amp; ANALYTICS ICICI BANK"/>
    <x v="0"/>
  </r>
  <r>
    <s v="Sambit Kumar Swain "/>
    <n v="202407"/>
    <n v="202407"/>
    <s v="BLR"/>
    <n v="8260507879"/>
    <s v="sambitkuswain08@gmail.com"/>
    <s v="APIDS"/>
    <n v="280000"/>
    <x v="199"/>
    <n v="50000"/>
    <s v="DV DATA &amp; ANALYTICS ICICI BANK"/>
    <x v="0"/>
  </r>
  <r>
    <s v="Priyabrata Sahu"/>
    <n v="202407"/>
    <n v="202407"/>
    <s v="BLR"/>
    <n v="9439750159"/>
    <s v="pbsahu277@gmail.com"/>
    <s v="APIDS"/>
    <n v="318600"/>
    <x v="199"/>
    <n v="75000"/>
    <s v="DV DATA &amp; ANALYTICS ICICI BANK"/>
    <x v="0"/>
  </r>
  <r>
    <s v="Devshee Solanki "/>
    <n v="202406"/>
    <n v="202406"/>
    <s v="BLR"/>
    <n v="9111088360"/>
    <s v="devsheesolanki@gmail.com"/>
    <s v="APIDS"/>
    <n v="318600"/>
    <x v="199"/>
    <n v="55000"/>
    <s v="DV DATA &amp; ANALYTICS ICICI BANK"/>
    <x v="0"/>
  </r>
  <r>
    <s v="Sudeep Garnaik"/>
    <n v="202407"/>
    <n v="202407"/>
    <s v="BBSR"/>
    <n v="8093700512"/>
    <s v="sudeepgarnaik2003@gmail.com"/>
    <s v="APIDS"/>
    <n v="270000"/>
    <x v="199"/>
    <n v="78400"/>
    <s v="DV DATA &amp; ANALYTICS ICICI BANK"/>
    <x v="0"/>
  </r>
  <r>
    <s v="Sagar Samal"/>
    <n v="202408"/>
    <n v="202408"/>
    <s v="BBSR"/>
    <n v="8249417550"/>
    <s v="sagarsamal151@gmail.com"/>
    <s v="APIDS"/>
    <n v="290000"/>
    <x v="199"/>
    <n v="60000"/>
    <s v="DV DATA &amp; ANALYTICS ICICI BANK"/>
    <x v="0"/>
  </r>
  <r>
    <s v="Geetanjali Sethi"/>
    <n v="202409"/>
    <n v="202409"/>
    <s v="BBSR"/>
    <n v="9742942006"/>
    <s v="geetanjali128@gmail.com"/>
    <s v="APIDS"/>
    <n v="290000"/>
    <x v="199"/>
    <n v="50000"/>
    <s v="DV DATA &amp; ANALYTICS ICICI BANK"/>
    <x v="0"/>
  </r>
  <r>
    <s v="Anand Kumar Swain"/>
    <n v="202408"/>
    <n v="202408"/>
    <s v="BBSR"/>
    <n v="9777981935"/>
    <s v="anandchills143@gmail.com"/>
    <s v="APIDS"/>
    <n v="318600"/>
    <x v="200"/>
    <n v="87000"/>
    <s v="DV DATA &amp; ANALYTICS ICICI BANK"/>
    <x v="0"/>
  </r>
  <r>
    <s v="Divyank Purohit"/>
    <n v="202404"/>
    <n v="202404"/>
    <s v="BLR"/>
    <n v="8319455838"/>
    <s v="purohitdivyank8@gmail.com"/>
    <s v="APIDS"/>
    <n v="280000"/>
    <x v="200"/>
    <n v="42000"/>
    <s v="DV DATA &amp; ANALYTICS ICICI BANK"/>
    <x v="0"/>
  </r>
  <r>
    <s v="Deeksha Yadav"/>
    <n v="202406"/>
    <n v="202406"/>
    <s v="BLR"/>
    <n v="7082062269"/>
    <s v="mdeekshayadav@gmail.com"/>
    <s v="APIDS"/>
    <n v="280000"/>
    <x v="200"/>
    <n v="55000"/>
    <s v="DV DATA &amp; ANALYTICS ICICI BANK"/>
    <x v="0"/>
  </r>
  <r>
    <s v="Kruti Ballav Samantaray"/>
    <n v="202409"/>
    <n v="202409"/>
    <s v="BBSR"/>
    <n v="6370267455"/>
    <s v="krutiballavstark@gmail.com"/>
    <s v="APIDS"/>
    <n v="318600"/>
    <x v="200"/>
    <n v="26550"/>
    <s v="DV DATA &amp; ANALYTICS ICICI BANK"/>
    <x v="0"/>
  </r>
  <r>
    <s v="Vipin Tiwari"/>
    <n v="202312"/>
    <n v="202312"/>
    <s v="BLR"/>
    <n v="9754186373"/>
    <s v="tiwariv410@gmail.com"/>
    <s v="APDA"/>
    <n v="260000"/>
    <x v="200"/>
    <n v="50000"/>
    <s v="DV DATA &amp; ANALYTICS ICICI BANK"/>
    <x v="0"/>
  </r>
  <r>
    <s v="Rashmita"/>
    <n v="202405"/>
    <n v="202405"/>
    <s v="BBSR"/>
    <n v="6372749159"/>
    <s v="rubydelly927@gmail.com"/>
    <s v="APIDS"/>
    <n v="280000"/>
    <x v="200"/>
    <n v="24000"/>
    <s v="DV DATA &amp; ANALYTICS HDFC BANK"/>
    <x v="0"/>
  </r>
  <r>
    <s v="Rajat Bisoe"/>
    <n v="202405"/>
    <n v="202405"/>
    <s v="BBSR"/>
    <n v="9668220059"/>
    <s v="rbisoe@gmail.com"/>
    <s v="APIDS"/>
    <n v="280000"/>
    <x v="200"/>
    <n v="24000"/>
    <s v="DV DATA &amp; ANALYTICS HDFC BANK"/>
    <x v="0"/>
  </r>
  <r>
    <s v="Bibhuti Bhusan Das"/>
    <n v="202406"/>
    <n v="202406"/>
    <s v="BLR"/>
    <n v="8249224087"/>
    <s v="buntyts890@gmail.com"/>
    <s v="APIDS"/>
    <n v="280000"/>
    <x v="200"/>
    <n v="5000"/>
    <s v="DV DATA &amp; ANALYTICS HDFC BANK"/>
    <x v="0"/>
  </r>
  <r>
    <s v="Shakti Prasad Dash"/>
    <n v="202409"/>
    <n v="202409"/>
    <s v="BBSR"/>
    <n v="7992455134"/>
    <s v="dashshakti121@gmail.com"/>
    <s v="APIDS"/>
    <n v="318000"/>
    <x v="200"/>
    <n v="5000"/>
    <s v="DV DATA &amp; ANALYTICS HDFC BANK"/>
    <x v="0"/>
  </r>
  <r>
    <s v="Ronak Kumar Senapati"/>
    <n v="202406"/>
    <n v="202406"/>
    <s v="BLR"/>
    <n v="8457888767"/>
    <s v="ronaksenapati17032003@gmail.com"/>
    <s v="APIDS"/>
    <n v="318000"/>
    <x v="200"/>
    <n v="5000"/>
    <s v="DV DATA &amp; ANALYTICS HDFC BANK"/>
    <x v="0"/>
  </r>
  <r>
    <s v="Kumar Jyoti Ranjan Tripathy"/>
    <n v="202409"/>
    <n v="202409"/>
    <s v="BBSR"/>
    <n v="8249054797"/>
    <s v="btripathy271@gmail.com"/>
    <s v="APIDS"/>
    <n v="295000"/>
    <x v="200"/>
    <n v="5000"/>
    <s v="DV DATA &amp; ANALYTICS HDFC BANK"/>
    <x v="0"/>
  </r>
  <r>
    <s v="Biswojyoti Das"/>
    <n v="202406"/>
    <n v="202406"/>
    <s v="BLR"/>
    <n v="9916681432"/>
    <s v="samalankita2002@gmail.com"/>
    <s v="APIDS"/>
    <n v="318000"/>
    <x v="200"/>
    <n v="5000"/>
    <s v="DV DATA &amp; ANALYTICS HDFC BANK"/>
    <x v="0"/>
  </r>
  <r>
    <s v="Khirodh Chandra Mohapatra"/>
    <n v="202409"/>
    <n v="202409"/>
    <s v="BBSR"/>
    <n v="8017090517"/>
    <s v="khirodhrocks1@gmail.com"/>
    <s v="APIDS"/>
    <n v="318600"/>
    <x v="200"/>
    <n v="5000"/>
    <s v="DV DATA &amp; ANALYTICS HDFC BANK"/>
    <x v="0"/>
  </r>
  <r>
    <s v="Manjeet Sahu"/>
    <n v="202406"/>
    <n v="202406"/>
    <s v="BLR"/>
    <n v="7381788387"/>
    <s v="manjitsahu982@gmail.com"/>
    <s v="APIDS"/>
    <n v="318600"/>
    <x v="200"/>
    <n v="5000"/>
    <s v="DV DATA &amp; ANALYTICS HDFC BANK"/>
    <x v="0"/>
  </r>
  <r>
    <s v="Kanishk Nema"/>
    <n v="202409"/>
    <n v="202409"/>
    <s v="BBSR"/>
    <n v="9407390681"/>
    <s v="nemakanishk22@gmail.com"/>
    <s v="APIDS"/>
    <n v="313600"/>
    <x v="200"/>
    <n v="5000"/>
    <s v="DV DATA &amp; ANALYTICS HDFC BANK"/>
    <x v="0"/>
  </r>
  <r>
    <s v="Debashish Sahoo"/>
    <n v="202409"/>
    <n v="202409"/>
    <s v="BBSR"/>
    <n v="9556203077"/>
    <s v="sahoo.debashish@hotmail.com"/>
    <s v="APIDS"/>
    <n v="313600"/>
    <x v="201"/>
    <n v="313600"/>
    <s v="DV DATA &amp; ANALYTICS ICICI BANK"/>
    <x v="0"/>
  </r>
  <r>
    <s v="Tanuja Ranjendra Somvanshi"/>
    <n v="202311"/>
    <n v="202311"/>
    <s v="BLR"/>
    <n v="8624067392"/>
    <s v="tanujasomvanshi3011@gmail.com"/>
    <s v="APIDS"/>
    <n v="280000"/>
    <x v="201"/>
    <n v="25000"/>
    <s v="DV DATA &amp; ANALYTICS HDFC BANK"/>
    <x v="0"/>
  </r>
  <r>
    <s v="Yasobanta kumar Nayak"/>
    <n v="202409"/>
    <n v="202409"/>
    <s v="BBSR"/>
    <n v="8249929214"/>
    <s v="yasobanta4487060@gmail.com"/>
    <s v="APIDS"/>
    <n v="313600"/>
    <x v="201"/>
    <n v="5000"/>
    <s v="DV DATA &amp; ANALYTICS HDFC BANK"/>
    <x v="0"/>
  </r>
  <r>
    <s v="Gurpreet Singh Chahal"/>
    <n v="202409"/>
    <n v="202409"/>
    <s v="BBSR"/>
    <n v="9078667605"/>
    <s v="studentpurposes0@gmail.com"/>
    <s v="APIDS"/>
    <n v="313600"/>
    <x v="201"/>
    <n v="5000"/>
    <s v="DV DATA &amp; ANALYTICS HDFC BANK"/>
    <x v="0"/>
  </r>
  <r>
    <s v="Chinmaya Chandrakanta Mishra"/>
    <n v="202409"/>
    <n v="202409"/>
    <s v="BBSR"/>
    <n v="8144757055"/>
    <s v="chinmaymishra663@gmail.com"/>
    <s v="APIDS"/>
    <n v="313600"/>
    <x v="201"/>
    <n v="5000"/>
    <s v="DV DATA &amp; ANALYTICS HDFC BANK"/>
    <x v="0"/>
  </r>
  <r>
    <s v="Fareed Ahmad"/>
    <n v="202409"/>
    <n v="202409"/>
    <s v="BBSR"/>
    <n v="9335741705"/>
    <s v="fareedahmad7139@gmail.com"/>
    <s v="APIDS"/>
    <n v="313600"/>
    <x v="201"/>
    <n v="5000"/>
    <s v="DV DATA &amp; ANALYTICS HDFC BANK"/>
    <x v="0"/>
  </r>
  <r>
    <s v="Satyajit Biswal"/>
    <n v="202409"/>
    <n v="202409"/>
    <s v="BLR"/>
    <n v="8249977030"/>
    <s v="Satyajitbiswal2424@Gmail.Com"/>
    <s v="APIDS"/>
    <n v="313600"/>
    <x v="202"/>
    <n v="100000"/>
    <s v="Cash"/>
    <x v="0"/>
  </r>
  <r>
    <s v="Sourabh"/>
    <n v="202407"/>
    <n v="202407"/>
    <s v="BLR"/>
    <n v="8349866668"/>
    <s v="sourabhtiwari99775@gmail.com"/>
    <s v="APIDS"/>
    <n v="275000"/>
    <x v="202"/>
    <n v="51250"/>
    <s v="DV DATA &amp; ANALYTICS ICICI BANK"/>
    <x v="0"/>
  </r>
  <r>
    <s v="Himanshu Tiwari"/>
    <n v="202406"/>
    <n v="202406"/>
    <s v="BLR"/>
    <n v="9424858387"/>
    <m/>
    <s v="APIDS"/>
    <n v="280000"/>
    <x v="202"/>
    <n v="85000"/>
    <s v="DV DATA &amp; ANALYTICS ICICI BANK"/>
    <x v="0"/>
  </r>
  <r>
    <s v="Darpasambaran Mishra "/>
    <n v="202407"/>
    <n v="202407"/>
    <s v="BBSR"/>
    <n v="6372135419"/>
    <s v="darpasambaranmishra@gmail.com"/>
    <s v="APIDS"/>
    <n v="280000"/>
    <x v="202"/>
    <n v="106000"/>
    <s v="DV DATA &amp; ANALYTICS ICICI BANK"/>
    <x v="0"/>
  </r>
  <r>
    <s v="Pravash Ranjan Mohapatra "/>
    <n v="202409"/>
    <n v="202409"/>
    <s v="BLR"/>
    <n v="7008804974"/>
    <s v="pravashranjanmohapatra2002@gmail.com"/>
    <s v="APIDS"/>
    <n v="280000"/>
    <x v="202"/>
    <n v="5000"/>
    <s v="DV DATA &amp; ANALYTICS ICICI BANK"/>
    <x v="0"/>
  </r>
  <r>
    <s v="Pritish Priyanshu Behera "/>
    <n v="202407"/>
    <n v="202407"/>
    <s v="BBSR"/>
    <n v="7749032456"/>
    <s v="pritishpriyanshubehera@gmail.com"/>
    <s v="APIDS"/>
    <n v="318600"/>
    <x v="203"/>
    <n v="75000"/>
    <s v="DV DATA &amp; ANALYTICS ICICI BANK"/>
    <x v="0"/>
  </r>
  <r>
    <s v="Kanishk Nema"/>
    <n v="202409"/>
    <n v="202409"/>
    <s v="BBSR"/>
    <n v="9407390681"/>
    <s v="nemakanishk22@gmail.com"/>
    <s v="APIDS"/>
    <n v="313600"/>
    <x v="203"/>
    <n v="102870"/>
    <s v="DV DATA &amp; ANALYTICS HDFC BANK"/>
    <x v="0"/>
  </r>
  <r>
    <s v="Khirodh Chandra Mohapatra"/>
    <n v="202409"/>
    <n v="202409"/>
    <s v="BBSR"/>
    <n v="8017090517"/>
    <s v="khirodhrocks1@gmail.com"/>
    <s v="APIDS"/>
    <n v="318600"/>
    <x v="203"/>
    <n v="100000"/>
    <s v="DV DATA &amp; ANALYTICS HDFC BANK"/>
    <x v="0"/>
  </r>
  <r>
    <s v="Ojaswi Rathi"/>
    <n v="202409"/>
    <n v="202409"/>
    <s v="BLR"/>
    <n v="9584521462"/>
    <s v="rathiojaswi@gmail.com"/>
    <s v="APIDS"/>
    <n v="318000"/>
    <x v="203"/>
    <n v="105000"/>
    <s v="DV DATA &amp; ANALYTICS ICICI BANK"/>
    <x v="0"/>
  </r>
  <r>
    <s v="Minerva K"/>
    <n v="202406"/>
    <n v="202406"/>
    <s v="BLR"/>
    <n v="6382550992"/>
    <s v="minervamini17@gmail.com"/>
    <s v="APIDS"/>
    <n v="280000"/>
    <x v="204"/>
    <n v="67500"/>
    <s v="DV DATA &amp; ANALYTICS ICICI BANK"/>
    <x v="0"/>
  </r>
  <r>
    <s v="Katapally Suchithra"/>
    <n v="202409"/>
    <n v="202409"/>
    <s v="BBSR"/>
    <n v="7337310547"/>
    <s v="katapallysuchithra@gmail.com"/>
    <s v="APIDS"/>
    <n v="318600"/>
    <x v="204"/>
    <n v="104533"/>
    <s v="DV DATA &amp; ANALYTICS ICICI BANK"/>
    <x v="0"/>
  </r>
  <r>
    <s v="Khirodh Chandra Mohapatra"/>
    <n v="202409"/>
    <n v="202409"/>
    <s v="BBSR"/>
    <n v="8017090517"/>
    <s v="khirodhrocks1@gmail.com"/>
    <s v="APIDS"/>
    <n v="318600"/>
    <x v="204"/>
    <n v="100000"/>
    <s v="DV DATA &amp; ANALYTICS ICICI BANK"/>
    <x v="0"/>
  </r>
  <r>
    <s v="MISAL RAY "/>
    <n v="202402"/>
    <n v="202402"/>
    <s v="BLR"/>
    <n v="9337682776"/>
    <s v="misalray@gmail.com"/>
    <s v="APIDS"/>
    <n v="318600"/>
    <x v="204"/>
    <n v="65000"/>
    <s v="DV DATA &amp; ANALYTICS ICICI BANK"/>
    <x v="0"/>
  </r>
  <r>
    <s v="Siddharth Aryabhusan Prusty"/>
    <n v="202406"/>
    <n v="202406"/>
    <s v="BBSR"/>
    <n v="7377078791"/>
    <s v="siddharthprusty.biotech@gmail.com"/>
    <s v="APIDS"/>
    <n v="280000"/>
    <x v="204"/>
    <n v="68750"/>
    <s v="DV DATA &amp; ANALYTICS ICICI BANK"/>
    <x v="0"/>
  </r>
  <r>
    <s v="Subham Mohapatra"/>
    <n v="202407"/>
    <n v="202407"/>
    <s v="BLR"/>
    <n v="9853317562"/>
    <s v="subhammohapatra4385@gmail.com"/>
    <s v="APIDS"/>
    <n v="318600"/>
    <x v="205"/>
    <n v="100000"/>
    <s v="DV DATA &amp; ANALYTICS ICICI BANK"/>
    <x v="0"/>
  </r>
  <r>
    <s v="MANVENDRA SINGH CHOUHAN"/>
    <n v="202407"/>
    <n v="202407"/>
    <s v="BLR"/>
    <n v="9039722875"/>
    <s v="manvendrasc12@gmail.com"/>
    <s v="APIDS"/>
    <n v="280000"/>
    <x v="205"/>
    <n v="180000"/>
    <s v="DV DATA &amp; ANALYTICS ICICI BANK"/>
    <x v="0"/>
  </r>
  <r>
    <s v="Sasmita Sahoo "/>
    <n v="202408"/>
    <n v="202408"/>
    <s v="BBSR"/>
    <n v="8105989475"/>
    <s v="sasmita042022@gmail.com"/>
    <s v="APIDS"/>
    <n v="290000"/>
    <x v="205"/>
    <n v="80000"/>
    <s v="DV DATA &amp; ANALYTICS ICICI BANK"/>
    <x v="0"/>
  </r>
  <r>
    <s v="Rohit kumar"/>
    <n v="202408"/>
    <n v="202408"/>
    <s v="BBSR"/>
    <n v="7339978482"/>
    <s v="rk26official@gmail.com"/>
    <s v="APIDS"/>
    <n v="280000"/>
    <x v="205"/>
    <n v="40000"/>
    <s v="DV DATA &amp; ANALYTICS ICICI BANK"/>
    <x v="0"/>
  </r>
  <r>
    <s v="Rashmi Nayak "/>
    <n v="202409"/>
    <n v="202409"/>
    <s v="BBSR"/>
    <n v="9731679668"/>
    <s v="rashminayak89@gmail.com"/>
    <s v="APIDS"/>
    <n v="280000"/>
    <x v="206"/>
    <n v="300000"/>
    <s v="DV DATA &amp; ANALYTICS ICICI BANK"/>
    <x v="0"/>
  </r>
  <r>
    <s v="Kumar Jyoti Ranjan Tripathy"/>
    <n v="202409"/>
    <n v="202409"/>
    <s v="BBSR"/>
    <n v="8249054797"/>
    <s v="btripathy271@gmail.com"/>
    <s v="APIDS"/>
    <n v="295000"/>
    <x v="206"/>
    <n v="58000"/>
    <s v="DV DATA &amp; ANALYTICS ICICI BANK"/>
    <x v="0"/>
  </r>
  <r>
    <s v="Pravash Ranjan Mohapatra"/>
    <n v="202409"/>
    <n v="202409"/>
    <s v="BBSR"/>
    <n v="7008804974"/>
    <s v="pravashranjanmohapatra2002@gmail.com"/>
    <s v="APIDS"/>
    <n v="318600"/>
    <x v="206"/>
    <n v="5000"/>
    <s v="DV DATA &amp; ANALYTICS HDFC BANK"/>
    <x v="0"/>
  </r>
  <r>
    <s v="Animesh Hota"/>
    <n v="202409"/>
    <n v="202409"/>
    <s v="BLR"/>
    <n v="9437785044"/>
    <s v="animesh2804@gmail.com"/>
    <s v="APIDS"/>
    <n v="280000"/>
    <x v="206"/>
    <n v="5000"/>
    <s v="DV DATA &amp; ANALYTICS HDFC BANK"/>
    <x v="0"/>
  </r>
  <r>
    <s v="Aniketa Badatya"/>
    <n v="202409"/>
    <n v="202409"/>
    <s v="BLR"/>
    <n v="9556594693"/>
    <s v="badatyaaniket@gmail.com"/>
    <s v="APIDS"/>
    <n v="318600"/>
    <x v="206"/>
    <n v="5000"/>
    <s v="DV DATA &amp; ANALYTICS HDFC BANK"/>
    <x v="0"/>
  </r>
  <r>
    <s v="Avanigadda Kamalaaksh"/>
    <n v="202409"/>
    <n v="202409"/>
    <s v="BLR"/>
    <n v="9515776041"/>
    <s v="kamalaakshavanigadda@gmail.com"/>
    <s v="APIDS"/>
    <n v="280000"/>
    <x v="206"/>
    <n v="5000"/>
    <s v="DV DATA &amp; ANALYTICS HDFC BANK"/>
    <x v="0"/>
  </r>
  <r>
    <s v="vissapragada ramchandra phani sharma"/>
    <n v="202409"/>
    <n v="202409"/>
    <s v="BBSR"/>
    <n v="8074122524"/>
    <s v="sharma.phani482@gmail.com"/>
    <s v="APIDS"/>
    <n v="280000"/>
    <x v="206"/>
    <n v="5000"/>
    <s v="DV DATA &amp; ANALYTICS HDFC BANK"/>
    <x v="0"/>
  </r>
  <r>
    <s v="Ayusha Tripathy"/>
    <n v="202409"/>
    <n v="202409"/>
    <s v="BBSR"/>
    <n v="9348824057"/>
    <s v="ayushatripathy27@gmail.com"/>
    <s v="APIDS"/>
    <n v="280000"/>
    <x v="206"/>
    <n v="5000"/>
    <s v="DV DATA &amp; ANALYTICS HDFC BANK"/>
    <x v="0"/>
  </r>
  <r>
    <s v="Mohit Mushla"/>
    <n v="202409"/>
    <n v="202409"/>
    <s v="BBSR"/>
    <n v="9610152365"/>
    <s v="mohitsmushhla@gmail.com"/>
    <s v="APIDS"/>
    <n v="295000"/>
    <x v="206"/>
    <n v="5000"/>
    <s v="DV DATA &amp; ANALYTICS HDFC BANK"/>
    <x v="0"/>
  </r>
  <r>
    <s v="Pratikshya Das "/>
    <n v="202407"/>
    <n v="202407"/>
    <s v="BBSR"/>
    <n v="9437650105"/>
    <s v="pratikshyadas084@gmail.com"/>
    <s v="APIDS"/>
    <n v="270000"/>
    <x v="207"/>
    <n v="72500"/>
    <s v="DV DATA &amp; ANALYTICS ICICI BANK"/>
    <x v="0"/>
  </r>
  <r>
    <s v="S ESWAR PAVAN KUMAR "/>
    <n v="202407"/>
    <n v="202407"/>
    <s v="BBSR"/>
    <n v="7205881321"/>
    <s v="s.eswarpavankumar@gmail.com"/>
    <s v="APIDS"/>
    <n v="280000"/>
    <x v="207"/>
    <n v="60000"/>
    <s v="DV DATA &amp; ANALYTICS ICICI BANK"/>
    <x v="0"/>
  </r>
  <r>
    <s v="Nandita Giri"/>
    <n v="202405"/>
    <n v="202405"/>
    <s v="BBSR"/>
    <n v="9302595031"/>
    <s v="nanditagiri07@icloud.com  "/>
    <s v="APIDS"/>
    <n v="290000"/>
    <x v="207"/>
    <n v="50000"/>
    <s v="DV DATA &amp; ANALYTICS ICICI BANK"/>
    <x v="0"/>
  </r>
  <r>
    <s v="Prachi pallabi pradhan"/>
    <n v="202409"/>
    <n v="202409"/>
    <s v="BBSR"/>
    <n v="7848805706"/>
    <s v="pallabiprachi9861@gmail.com"/>
    <s v="APIDS"/>
    <n v="318600"/>
    <x v="207"/>
    <n v="50000"/>
    <s v="DV DATA &amp; ANALYTICS ICICI BANK"/>
    <x v="0"/>
  </r>
  <r>
    <s v="Anand Kumar Swain"/>
    <n v="202408"/>
    <n v="202408"/>
    <s v="BBSR"/>
    <n v="9777981935"/>
    <s v="anandchills143@gmail.com"/>
    <s v="APIDS"/>
    <n v="318600"/>
    <x v="207"/>
    <n v="76000"/>
    <s v="DV DATA &amp; ANALYTICS ICICI BANK"/>
    <x v="0"/>
  </r>
  <r>
    <s v="Jaysinh Narendrasinh Chauhan"/>
    <n v="202408"/>
    <n v="202408"/>
    <s v="BBSR"/>
    <n v="7600686936"/>
    <s v="jaychauhan9724@gmail.com"/>
    <s v="APIDS"/>
    <n v="318600"/>
    <x v="207"/>
    <n v="65000"/>
    <s v="DV DATA &amp; ANALYTICS ICICI BANK"/>
    <x v="0"/>
  </r>
  <r>
    <s v="Bibhu Dutt Samal"/>
    <n v="202406"/>
    <n v="202406"/>
    <s v="BBSR"/>
    <n v="9556443864"/>
    <s v="bibhus909@gmail.com"/>
    <s v="APIDS"/>
    <n v="318600"/>
    <x v="208"/>
    <n v="17000"/>
    <s v="DV DATA &amp; ANALYTICS ICICI BANK"/>
    <x v="0"/>
  </r>
  <r>
    <s v=" Kedarnath Das"/>
    <n v="202403"/>
    <n v="202403"/>
    <s v="BLR"/>
    <n v="7008919871"/>
    <s v="kedarnathdas924@gmail.com"/>
    <s v="APIDS"/>
    <n v="280000"/>
    <x v="208"/>
    <n v="35000"/>
    <s v="DV DATA &amp; ANALYTICS ICICI BANK"/>
    <x v="0"/>
  </r>
  <r>
    <s v="Prachi pallabi pradhan"/>
    <n v="202409"/>
    <n v="202409"/>
    <s v="BBSR"/>
    <n v="7848805706"/>
    <s v="pallabiprachi9861@gmail.com"/>
    <s v="APIDS"/>
    <n v="318600"/>
    <x v="208"/>
    <n v="50000"/>
    <s v="DV DATA &amp; ANALYTICS ICICI BANK"/>
    <x v="0"/>
  </r>
  <r>
    <s v="Bibhuti Bhusan Das"/>
    <n v="202406"/>
    <n v="202406"/>
    <s v="BLR"/>
    <n v="8249224087"/>
    <s v="buntyts890@gmail.com"/>
    <s v="APIDS"/>
    <n v="280000"/>
    <x v="208"/>
    <n v="25000"/>
    <s v="DV DATA &amp; ANALYTICS HDFC BANK"/>
    <x v="0"/>
  </r>
  <r>
    <s v="Sonit Kumar Jena"/>
    <n v="202406"/>
    <n v="202406"/>
    <s v="BLR"/>
    <n v="9476085956"/>
    <s v="sonitjena@gmail.com"/>
    <s v="APIDS"/>
    <n v="280000"/>
    <x v="208"/>
    <n v="30000"/>
    <s v="DV DATA &amp; ANALYTICS ICICI BANK"/>
    <x v="0"/>
  </r>
  <r>
    <s v="Sarvesh Singh "/>
    <n v="202408"/>
    <n v="202408"/>
    <s v="BLR"/>
    <n v="7566860655"/>
    <s v="sarvesh17.singh@gmail.com"/>
    <s v="APIDS"/>
    <n v="290000"/>
    <x v="208"/>
    <n v="97666"/>
    <s v="DV DATA &amp; ANALYTICS ICICI BANK"/>
    <x v="0"/>
  </r>
  <r>
    <s v="SATYABRATA NAYAK"/>
    <n v="202409"/>
    <n v="202409"/>
    <s v="BLR"/>
    <n v="8596884399"/>
    <s v="cmasatyabrata@gmail.com"/>
    <s v="APIDS"/>
    <n v="295000"/>
    <x v="208"/>
    <n v="100000"/>
    <s v="DV DATA &amp; ANALYTICS ICICI BANK"/>
    <x v="0"/>
  </r>
  <r>
    <s v="Vishal sahu"/>
    <n v="202409"/>
    <n v="202409"/>
    <s v="BLR"/>
    <n v="7582045490"/>
    <s v="samalankita2002@gmail.com"/>
    <s v="APIDS"/>
    <n v="318600"/>
    <x v="208"/>
    <n v="5000"/>
    <s v="DV DATA &amp; ANALYTICS ICICI BANK"/>
    <x v="0"/>
  </r>
  <r>
    <s v="Aswasmita das"/>
    <n v="202409"/>
    <n v="202409"/>
    <s v="BLR"/>
    <n v="9668321198"/>
    <s v="dasaishu744@gmail.com"/>
    <s v="APIDS"/>
    <n v="318600"/>
    <x v="208"/>
    <n v="5000"/>
    <s v="DV DATA &amp; ANALYTICS ICICI BANK"/>
    <x v="0"/>
  </r>
  <r>
    <s v="ANURANJANI"/>
    <n v="202408"/>
    <n v="202408"/>
    <s v="BBSR"/>
    <n v="9100931847"/>
    <s v="ianuranjanisharma@gmail.com"/>
    <s v="APIDS"/>
    <n v="318000"/>
    <x v="209"/>
    <n v="75000"/>
    <s v="DV DATA &amp; ANALYTICS ICICI BANK"/>
    <x v="0"/>
  </r>
  <r>
    <s v="Mohit Mushla"/>
    <n v="202409"/>
    <n v="202409"/>
    <s v="BBSR"/>
    <n v="9610152365"/>
    <s v="mohitsmushhla@gmail.com"/>
    <s v="APIDS"/>
    <n v="295000"/>
    <x v="209"/>
    <n v="65000"/>
    <s v="DV DATA &amp; ANALYTICS HDFC BANK"/>
    <x v="0"/>
  </r>
  <r>
    <s v="Aditi Rao"/>
    <n v="202407"/>
    <n v="202407"/>
    <s v="BLR"/>
    <n v="9575691363"/>
    <s v="aditirao905@gmail.com"/>
    <s v="APIDS"/>
    <n v="270000"/>
    <x v="209"/>
    <n v="67500"/>
    <s v="DV DATA &amp; ANALYTICS ICICI BANK"/>
    <x v="0"/>
  </r>
  <r>
    <s v="Sai Pradad Panditray "/>
    <n v="202408"/>
    <n v="202408"/>
    <s v="BBSR"/>
    <n v="9090427386"/>
    <s v="sai.prasad714@gmail.com"/>
    <s v="APIDS"/>
    <n v="318000"/>
    <x v="209"/>
    <n v="99999"/>
    <s v="DV DATA &amp; ANALYTICS ICICI BANK"/>
    <x v="0"/>
  </r>
  <r>
    <s v="ARUN ANGSHU MOHANTY"/>
    <n v="202403"/>
    <n v="202403"/>
    <s v="BLR"/>
    <s v="+1 403-918-0211"/>
    <s v="arun.mohanty02@gmail.com"/>
    <s v="APIDS"/>
    <n v="300000"/>
    <x v="209"/>
    <n v="66250"/>
    <s v="DV DATA &amp; ANALYTICS ICICI BANK"/>
    <x v="0"/>
  </r>
  <r>
    <s v="Abhipsa Mishra "/>
    <n v="202409"/>
    <n v="202409"/>
    <s v="BBSR"/>
    <n v="8327730643"/>
    <s v="abhipsamishra001@gmail.com"/>
    <s v="APIDS"/>
    <n v="300000"/>
    <x v="209"/>
    <n v="5000"/>
    <s v="DV DATA &amp; ANALYTICS ICICI BANK"/>
    <x v="0"/>
  </r>
  <r>
    <s v="Mohammed Mohsin "/>
    <n v="202405"/>
    <n v="202405"/>
    <s v="BLR"/>
    <n v="8956665843"/>
    <s v="mohsin.md100@gmail.com"/>
    <s v="APIDS"/>
    <n v="290000"/>
    <x v="210"/>
    <n v="29500"/>
    <s v="Cash"/>
    <x v="0"/>
  </r>
  <r>
    <s v="Samapika Gantayat"/>
    <n v="202408"/>
    <n v="202408"/>
    <s v="BLR"/>
    <n v="7411274576"/>
    <s v="samapikagantayat@gmail.com"/>
    <s v="APIDS"/>
    <n v="290000"/>
    <x v="210"/>
    <n v="58000"/>
    <s v="DV DATA &amp; ANALYTICS ICICI BANK"/>
    <x v="0"/>
  </r>
  <r>
    <s v="Suman kalyan pradhan"/>
    <n v="202406"/>
    <n v="202406"/>
    <s v="BLR"/>
    <n v="8260610399"/>
    <s v="Pradhansuman647@gmail.com"/>
    <s v="APIDS"/>
    <n v="280000"/>
    <x v="210"/>
    <n v="68750"/>
    <s v="DV DATA &amp; ANALYTICS ICICI BANK"/>
    <x v="0"/>
  </r>
  <r>
    <s v="Aishwarya Rathore"/>
    <n v="202407"/>
    <n v="202407"/>
    <s v="BLR"/>
    <n v="9587361856"/>
    <s v="aishwaryarathore69@gmail.com"/>
    <s v="APDA"/>
    <n v="290000"/>
    <x v="210"/>
    <n v="25000"/>
    <s v="DV DATA &amp; ANALYTICS ICICI BANK"/>
    <x v="0"/>
  </r>
  <r>
    <s v="RASHMI DAS"/>
    <n v="202407"/>
    <n v="202407"/>
    <s v="BLR"/>
    <n v="8092250893"/>
    <s v="rashmidas780@gmail.com"/>
    <s v="APIDS"/>
    <n v="318600"/>
    <x v="210"/>
    <n v="72500"/>
    <s v="DV DATA &amp; ANALYTICS ICICI BANK"/>
    <x v="0"/>
  </r>
  <r>
    <s v="Ashis kumar sahu"/>
    <n v="202407"/>
    <n v="202407"/>
    <s v="BLR"/>
    <n v="8847806051"/>
    <s v="ashis1996sahu@gmail.com"/>
    <s v="APIDS"/>
    <n v="318600"/>
    <x v="210"/>
    <n v="50000"/>
    <s v="DV DATA &amp; ANALYTICS ICICI BANK"/>
    <x v="0"/>
  </r>
  <r>
    <s v="Shubham kumar"/>
    <n v="202408"/>
    <n v="202408"/>
    <s v="BLR"/>
    <n v="8340473608"/>
    <s v="shubhamkhandelwal2003@gmail.com"/>
    <s v="APIDS"/>
    <n v="318600"/>
    <x v="210"/>
    <n v="30000"/>
    <s v="DV DATA &amp; ANALYTICS ICICI BANK"/>
    <x v="0"/>
  </r>
  <r>
    <s v="Kavinraj "/>
    <n v="202409"/>
    <n v="202409"/>
    <s v="BLR"/>
    <n v="8778768009"/>
    <s v="kavinrajd2001@gmail.com"/>
    <s v="APIDS"/>
    <n v="318600"/>
    <x v="210"/>
    <n v="5000"/>
    <s v="DV DATA &amp; ANALYTICS ICICI BANK"/>
    <x v="0"/>
  </r>
  <r>
    <s v="Biswojyoti Das"/>
    <n v="202406"/>
    <n v="202406"/>
    <s v="BLR"/>
    <n v="9916681432"/>
    <s v="samalankita2002@gmail.com"/>
    <s v="APIDS"/>
    <n v="318000"/>
    <x v="0"/>
    <n v="78400"/>
    <s v="DV DATA &amp; ANALYTICS ICICI BANK"/>
    <x v="0"/>
  </r>
  <r>
    <s v="Prajwal Aradhya"/>
    <n v="202404"/>
    <n v="202404"/>
    <s v="BLR"/>
    <n v="9611245890"/>
    <s v="prajwalaradhya94@gmail.com"/>
    <s v="APDA"/>
    <n v="260000"/>
    <x v="0"/>
    <n v="106000"/>
    <s v="DV DATA &amp; ANALYTICS ICICI BANK"/>
    <x v="0"/>
  </r>
  <r>
    <s v="Pratik Kumar"/>
    <n v="202407"/>
    <n v="202407"/>
    <s v="BLR"/>
    <n v="9902037501"/>
    <s v="pratik.ranchi@gmail.com"/>
    <s v="APIDS"/>
    <n v="290000"/>
    <x v="0"/>
    <n v="50000"/>
    <s v="DV DATA &amp; ANALYTICS ICICI BANK"/>
    <x v="0"/>
  </r>
  <r>
    <s v="Saswat Pati"/>
    <n v="202405"/>
    <n v="202405"/>
    <s v="BBSR"/>
    <n v="8327727235"/>
    <s v="saswatpati2002@gmail.com"/>
    <s v="APDA"/>
    <n v="260000"/>
    <x v="0"/>
    <n v="65000"/>
    <s v="DV DATA &amp; ANALYTICS ICICI BANK"/>
    <x v="0"/>
  </r>
  <r>
    <s v="Priyanshu Brijpuriya "/>
    <n v="202406"/>
    <n v="202406"/>
    <s v="BLR"/>
    <n v="7694979545"/>
    <s v="priyanshubrijpuriya98@gmail.com"/>
    <s v="APDA"/>
    <n v="260000"/>
    <x v="0"/>
    <n v="25000"/>
    <s v="DV DATA &amp; ANALYTICS ICICI BANK"/>
    <x v="0"/>
  </r>
  <r>
    <s v="Aditya Swain"/>
    <n v="202405"/>
    <n v="202405"/>
    <s v="BBSR"/>
    <n v="7325830289"/>
    <s v=" adityaswain845@gmail.com"/>
    <s v="APIDS"/>
    <n v="290000"/>
    <x v="0"/>
    <n v="50000"/>
    <s v="DV DATA &amp; ANALYTICS ICICI BANK"/>
    <x v="0"/>
  </r>
  <r>
    <s v="Kavinraj "/>
    <n v="202409"/>
    <n v="202409"/>
    <s v="BLR"/>
    <n v="8778768009"/>
    <s v="kavinrajd2001@gmail.com"/>
    <s v="APIDS"/>
    <n v="318600"/>
    <x v="0"/>
    <n v="5000"/>
    <s v="DV DATA &amp; ANALYTICS ICICI BANK"/>
    <x v="0"/>
  </r>
  <r>
    <s v="Avinash Kumar Pandey"/>
    <n v="202406"/>
    <n v="202406"/>
    <s v="BLR"/>
    <n v="9958139119"/>
    <s v="avmcagovicsi@gmail.com"/>
    <s v="APIDS"/>
    <n v="290000"/>
    <x v="25"/>
    <n v="50000"/>
    <s v="DV DATA &amp; ANALYTICS ICICI BANK"/>
    <x v="0"/>
  </r>
  <r>
    <s v="Divyansh Jaiswal "/>
    <n v="202408"/>
    <n v="202408"/>
    <s v="BBSR"/>
    <n v="6387050025"/>
    <s v="divyanshjaiswal472@gmail.com"/>
    <s v="APIDS"/>
    <n v="290000"/>
    <x v="25"/>
    <n v="95000"/>
    <s v="DV DATA &amp; ANALYTICS ICICI BANK"/>
    <x v="0"/>
  </r>
  <r>
    <s v="Ashis kumar sahu"/>
    <n v="202407"/>
    <n v="202407"/>
    <s v="BLR"/>
    <n v="8847806051"/>
    <s v="ashis1996sahu@gmail.com"/>
    <s v="APIDS"/>
    <n v="318600"/>
    <x v="25"/>
    <n v="50000"/>
    <s v="DV DATA &amp; ANALYTICS ICICI BANK"/>
    <x v="0"/>
  </r>
  <r>
    <s v="Geetanjali Sethi"/>
    <n v="202409"/>
    <n v="202409"/>
    <s v="BBSR"/>
    <n v="9742942006"/>
    <s v="geetanjali128@gmail.com"/>
    <s v="APIDS"/>
    <n v="290000"/>
    <x v="25"/>
    <n v="100000"/>
    <s v="DV DATA &amp; ANALYTICS ICICI BANK"/>
    <x v="0"/>
  </r>
  <r>
    <s v="Chinmay Routray"/>
    <n v="202408"/>
    <n v="202408"/>
    <s v="BBSR"/>
    <n v="9535193353"/>
    <s v="chinmayroutray89@gmail.com"/>
    <s v="APIDS"/>
    <n v="290000"/>
    <x v="25"/>
    <n v="60000"/>
    <s v="DV DATA &amp; ANALYTICS ICICI BANK"/>
    <x v="0"/>
  </r>
  <r>
    <s v=" Kedarnath Das"/>
    <n v="202403"/>
    <n v="202403"/>
    <s v="BLR"/>
    <n v="7008919871"/>
    <s v="kedarnathdas924@gmail.com"/>
    <s v="APIDS"/>
    <n v="280000"/>
    <x v="53"/>
    <n v="35000"/>
    <s v="DV DATA &amp; ANALYTICS ICICI BANK"/>
    <x v="0"/>
  </r>
  <r>
    <s v="Aditya Jain"/>
    <n v="202403"/>
    <n v="202403"/>
    <s v="BLR"/>
    <n v="9644871269"/>
    <s v="jainaaditya018@gmail.com"/>
    <s v="APDA"/>
    <n v="265000"/>
    <x v="53"/>
    <n v="3000"/>
    <s v="DV DATA &amp; ANALYTICS ICICI BANK"/>
    <x v="0"/>
  </r>
  <r>
    <s v="Amit sharma"/>
    <n v="202405"/>
    <n v="202405"/>
    <s v="BLR"/>
    <n v="7000786395"/>
    <s v="amitsharma07101994@gmail.com"/>
    <s v="APDA"/>
    <n v="270000"/>
    <x v="53"/>
    <n v="70000"/>
    <s v="DV DATA &amp; ANALYTICS ICICI BANK"/>
    <x v="0"/>
  </r>
  <r>
    <s v="Banita Sahu"/>
    <n v="202407"/>
    <n v="202407"/>
    <s v="BBSR"/>
    <n v="8249529120"/>
    <s v="abitbanita@gmail.com"/>
    <s v="APIDS"/>
    <n v="290000"/>
    <x v="53"/>
    <n v="99334"/>
    <s v="DV DATA &amp; ANALYTICS ICICI BANK"/>
    <x v="0"/>
  </r>
  <r>
    <s v="Aditya Swain"/>
    <n v="202405"/>
    <n v="202405"/>
    <s v="BBSR"/>
    <n v="7325830289"/>
    <s v=" adityaswain845@gmail.com"/>
    <s v="APIDS"/>
    <n v="290000"/>
    <x v="53"/>
    <n v="50000"/>
    <s v="DV DATA &amp; ANALYTICS ICICI BANK"/>
    <x v="0"/>
  </r>
  <r>
    <s v="Sanket Mohanty "/>
    <n v="202407"/>
    <n v="202407"/>
    <s v="BLR"/>
    <n v="7735719911"/>
    <s v="sanketmohanty2326@gmail.com"/>
    <s v="APIDS"/>
    <n v="318000"/>
    <x v="53"/>
    <n v="90000"/>
    <s v="DV DATA &amp; ANALYTICS ICICI BANK"/>
    <x v="0"/>
  </r>
  <r>
    <s v="Shubham kumar"/>
    <n v="202408"/>
    <n v="202408"/>
    <s v="BLR"/>
    <n v="8340473608"/>
    <s v="shubhamkhandelwal2003@gmail.com"/>
    <s v="APIDS"/>
    <n v="318600"/>
    <x v="79"/>
    <n v="65000"/>
    <s v="DV DATA &amp; ANALYTICS ICICI BANK"/>
    <x v="0"/>
  </r>
  <r>
    <s v="Kruti Ballav Samantaray"/>
    <n v="202409"/>
    <n v="202409"/>
    <s v="BBSR"/>
    <n v="6370267455"/>
    <s v="krutiballavstark@gmail.com"/>
    <s v="APIDS"/>
    <n v="318600"/>
    <x v="79"/>
    <n v="57450"/>
    <s v="DV DATA &amp; ANALYTICS ICICI BANK"/>
    <x v="0"/>
  </r>
  <r>
    <s v="Ayusha Tripathy"/>
    <n v="202409"/>
    <n v="202409"/>
    <s v="BBSR"/>
    <n v="9348824057"/>
    <s v="ayushatripathy27@gmail.com"/>
    <s v="APIDS"/>
    <n v="280000"/>
    <x v="79"/>
    <n v="100000"/>
    <s v="DV DATA &amp; ANALYTICS HDFC BANK"/>
    <x v="0"/>
  </r>
  <r>
    <s v="K Anirudha Senapaty"/>
    <n v="202407"/>
    <n v="202407"/>
    <s v="BLR"/>
    <n v="9938390458"/>
    <s v="anirudhasonu256287@gmail.com"/>
    <s v="APIDS"/>
    <n v="313600"/>
    <x v="79"/>
    <n v="52166"/>
    <s v="DV DATA &amp; ANALYTICS HDFC BANK"/>
    <x v="0"/>
  </r>
  <r>
    <s v="Surya Akhila V"/>
    <n v="202409"/>
    <n v="202409"/>
    <s v="BBSR"/>
    <n v="8919787121"/>
    <s v="surya.akhila.v@gmail.com"/>
    <s v="APIDS"/>
    <n v="313600"/>
    <x v="79"/>
    <n v="5000"/>
    <s v="DV DATA &amp; ANALYTICS HDFC BANK"/>
    <x v="0"/>
  </r>
  <r>
    <s v="Gurpreet Singh Chahal"/>
    <n v="202409"/>
    <n v="202409"/>
    <s v="BBSR"/>
    <n v="9078667605"/>
    <s v="studentpurposes0@gmail.com"/>
    <s v="APIDS"/>
    <n v="313600"/>
    <x v="79"/>
    <n v="78400"/>
    <s v="DV DATA &amp; ANALYTICS HDFC BANK"/>
    <x v="0"/>
  </r>
  <r>
    <s v="Debiprasad  Bhuyan"/>
    <n v="202409"/>
    <n v="202409"/>
    <s v="BBSR"/>
    <n v="8658969336"/>
    <s v="Debiprasadbhuyan1999@gmail.com"/>
    <s v="APIDS"/>
    <n v="313600"/>
    <x v="131"/>
    <n v="45000"/>
    <s v="DV DATA &amp; ANALYTICS ICICI BANK"/>
    <x v="0"/>
  </r>
  <r>
    <s v="Jeevan Baliarsingh"/>
    <n v="202408"/>
    <n v="202408"/>
    <s v="BBSR"/>
    <n v="9438793990"/>
    <s v="alokprasadbs@gmail.com"/>
    <s v="APIDS"/>
    <n v="290000"/>
    <x v="131"/>
    <n v="100000"/>
    <s v="DV DATA &amp; ANALYTICS ICICI BANK"/>
    <x v="0"/>
  </r>
  <r>
    <s v="SANGRAM BHUYAN "/>
    <n v="202401"/>
    <n v="202401"/>
    <s v="BLR"/>
    <n v="9938506001"/>
    <s v="bhuyansangram22@gmail.com"/>
    <s v="MPIDS"/>
    <n v="280000"/>
    <x v="131"/>
    <n v="40000"/>
    <s v="DV DATA &amp; ANALYTICS ICICI BANK"/>
    <x v="0"/>
  </r>
  <r>
    <s v="Smrutirekha Rana"/>
    <n v="202404"/>
    <n v="202404"/>
    <s v="BBSR"/>
    <n v="9178995836"/>
    <s v="senapatijayanti81@gmail.com"/>
    <s v="APDA"/>
    <n v="260000"/>
    <x v="131"/>
    <n v="50000"/>
    <s v="DV DATA &amp; ANALYTICS ICICI BANK"/>
    <x v="7"/>
  </r>
  <r>
    <s v="Abhilipsa Behera"/>
    <n v="202407"/>
    <n v="202407"/>
    <s v="BLR"/>
    <n v="7978271633"/>
    <s v="abhilipssa@gmail.com"/>
    <s v="APDA"/>
    <n v="290000"/>
    <x v="131"/>
    <n v="75000"/>
    <s v="DV DATA &amp; ANALYTICS ICICI BANK"/>
    <x v="0"/>
  </r>
  <r>
    <s v="Biswajit pradhan"/>
    <n v="202408"/>
    <n v="202408"/>
    <s v="BBSR"/>
    <m/>
    <m/>
    <s v="APIDS"/>
    <n v="318000"/>
    <x v="131"/>
    <n v="50000"/>
    <s v="DV DATA &amp; ANALYTICS ICICI BANK"/>
    <x v="0"/>
  </r>
  <r>
    <s v="Ram sharma "/>
    <n v="202409"/>
    <n v="202409"/>
    <s v="BBSR"/>
    <n v="8074122524"/>
    <s v="sharma.phani482@gmail.com"/>
    <s v="APIDS"/>
    <n v="318000"/>
    <x v="158"/>
    <n v="50000"/>
    <s v="DV DATA &amp; ANALYTICS ICICI BANK"/>
    <x v="0"/>
  </r>
  <r>
    <s v="Sagar Samal"/>
    <n v="202408"/>
    <n v="202408"/>
    <s v="BBSR"/>
    <n v="8249417550"/>
    <s v="sagarsamal151@gmail.com"/>
    <s v="APIDS"/>
    <n v="290000"/>
    <x v="158"/>
    <n v="60000"/>
    <s v="DV DATA &amp; ANALYTICS ICICI BANK"/>
    <x v="0"/>
  </r>
  <r>
    <s v="Debasnata Sahoo"/>
    <n v="202407"/>
    <n v="202407"/>
    <s v="BBSR"/>
    <n v="8926061648"/>
    <s v="debasnata14@gmail.com"/>
    <s v="APDA"/>
    <n v="290000"/>
    <x v="158"/>
    <n v="75900"/>
    <s v="DV DATA &amp; ANALYTICS ICICI BANK"/>
    <x v="0"/>
  </r>
  <r>
    <s v="Farzana Tazeen "/>
    <n v="202407"/>
    <n v="202407"/>
    <s v="BBSR"/>
    <n v="6370070992"/>
    <s v="tazeenfarzana07@gmail.com"/>
    <s v="APIDS"/>
    <n v="280000"/>
    <x v="158"/>
    <n v="60600"/>
    <s v="DV DATA &amp; ANALYTICS ICICI BANK"/>
    <x v="0"/>
  </r>
  <r>
    <s v="Anwisha Surachita"/>
    <n v="202407"/>
    <n v="202407"/>
    <s v="BBSR"/>
    <n v="7377779071"/>
    <s v="anwishasurachita797@gmail.com"/>
    <s v="APIDS"/>
    <n v="318600"/>
    <x v="158"/>
    <n v="50000"/>
    <s v="Cash"/>
    <x v="0"/>
  </r>
  <r>
    <s v="Subathra.B"/>
    <n v="202407"/>
    <n v="202407"/>
    <s v="BLR"/>
    <n v="7397150068"/>
    <s v="rakshanbs2518@gmail.com"/>
    <s v="APIDS"/>
    <n v="270000"/>
    <x v="158"/>
    <n v="35000"/>
    <s v="DV DATA &amp; ANALYTICS ICICI BANK"/>
    <x v="0"/>
  </r>
  <r>
    <s v="Anarta Bhaskar"/>
    <n v="202410"/>
    <n v="202410"/>
    <s v="BLR"/>
    <s v="Anarta Bhaskar"/>
    <s v="anartabhaskar0415@gmail.com"/>
    <s v="APIDS"/>
    <n v="298600"/>
    <x v="158"/>
    <n v="5000"/>
    <s v="DV DATA &amp; ANALYTICS ICICI BANK"/>
    <x v="0"/>
  </r>
  <r>
    <s v="Sai Sital Nayak"/>
    <n v="202410"/>
    <n v="202410"/>
    <s v="BBSR"/>
    <s v="Sai Sital Nayak"/>
    <s v="saisitalnayak@gmail.com"/>
    <s v="APIDS"/>
    <n v="318000"/>
    <x v="158"/>
    <n v="5000"/>
    <s v="DV DATA &amp; ANALYTICS ICICI BANK"/>
    <x v="0"/>
  </r>
  <r>
    <s v="Sweety naik"/>
    <n v="202410"/>
    <n v="202410"/>
    <s v="BBSR"/>
    <s v="Sweety naik"/>
    <s v="sweetynaik1922@gmail.com"/>
    <s v="APIDS"/>
    <n v="318000"/>
    <x v="158"/>
    <n v="5000"/>
    <s v="DV DATA &amp; ANALYTICS ICICI BANK"/>
    <x v="0"/>
  </r>
  <r>
    <s v="Aswasmita das"/>
    <n v="202409"/>
    <n v="202409"/>
    <s v="BLR"/>
    <n v="9668321198"/>
    <s v="dasaishu744@gmail.com"/>
    <s v="APIDS"/>
    <n v="318600"/>
    <x v="211"/>
    <n v="313000"/>
    <s v="DV DATA &amp; ANALYTICS ICICI BANK"/>
    <x v="0"/>
  </r>
  <r>
    <s v="Vishal sahu"/>
    <n v="202409"/>
    <n v="202409"/>
    <s v="BLR"/>
    <n v="7582045490"/>
    <s v="samalankita2002@gmail.com"/>
    <s v="APIDS"/>
    <n v="318600"/>
    <x v="211"/>
    <n v="71250"/>
    <s v="DV DATA &amp; ANALYTICS ICICI BANK"/>
    <x v="0"/>
  </r>
  <r>
    <s v="Animesh Hota"/>
    <n v="202409"/>
    <n v="202409"/>
    <s v="BLR"/>
    <n v="9437785044"/>
    <s v="animesh2804@gmail.com"/>
    <s v="APIDS"/>
    <n v="280000"/>
    <x v="212"/>
    <n v="50000"/>
    <s v="DV DATA &amp; ANALYTICS HDFC BANK"/>
    <x v="0"/>
  </r>
  <r>
    <s v="Nikhil Singh "/>
    <n v="202410"/>
    <n v="202410"/>
    <s v="BLR"/>
    <n v="7879809200"/>
    <s v="nikhilsingh.singh14@gmail.com"/>
    <s v="APIDS"/>
    <n v="280000"/>
    <x v="212"/>
    <n v="303000"/>
    <s v="DV DATA &amp; ANALYTICS ICICI BANK"/>
    <x v="0"/>
  </r>
  <r>
    <s v="Subham Kumar Pradhan "/>
    <n v="202408"/>
    <n v="202408"/>
    <s v="BLR"/>
    <n v="9668283467"/>
    <s v="subhampradhan596@gmail.com"/>
    <s v="APDA"/>
    <n v="290000"/>
    <x v="213"/>
    <n v="50000"/>
    <s v="DV DATA &amp; ANALYTICS ICICI BANK"/>
    <x v="0"/>
  </r>
  <r>
    <s v="Tamanna Jena"/>
    <n v="202408"/>
    <n v="202408"/>
    <s v="BBSR"/>
    <n v="9437526613"/>
    <s v="jena07tamanna@gmail.com"/>
    <s v="APIDS"/>
    <n v="313600"/>
    <x v="214"/>
    <n v="78250"/>
    <s v="DV DATA &amp; ANALYTICS HDFC BANK"/>
    <x v="0"/>
  </r>
  <r>
    <s v="Jhankar Anupam Parida"/>
    <n v="202408"/>
    <n v="202408"/>
    <s v="BBSR"/>
    <n v="7377373757"/>
    <s v="jhankar.anupam@gmail.com"/>
    <s v="APIDS"/>
    <n v="280000"/>
    <x v="214"/>
    <n v="95000"/>
    <s v="DV DATA &amp; ANALYTICS ICICI BANK"/>
    <x v="0"/>
  </r>
  <r>
    <s v="Dr Priyanka Parambat"/>
    <n v="202410"/>
    <n v="202410"/>
    <s v="BLR"/>
    <n v="8788832909"/>
    <s v="priyankaparambat841@gmail.com"/>
    <s v="APIDS"/>
    <n v="308600"/>
    <x v="214"/>
    <n v="5000"/>
    <s v="DV DATA &amp; ANALYTICS ICICI BANK"/>
    <x v="0"/>
  </r>
  <r>
    <s v="Anshul Rawat"/>
    <n v="202410"/>
    <n v="202410"/>
    <s v="BBSR"/>
    <n v="9389725097"/>
    <s v="anshulrawat313131@gmail.com"/>
    <s v="APIDS"/>
    <n v="313600"/>
    <x v="214"/>
    <n v="5000"/>
    <s v="DV DATA &amp; ANALYTICS ICICI BANK"/>
    <x v="0"/>
  </r>
  <r>
    <s v="Pratyush Das"/>
    <n v="202410"/>
    <n v="202410"/>
    <s v="BLR"/>
    <n v="6370198026"/>
    <s v="das.pratyush001@gmail.com"/>
    <s v="APIDS"/>
    <n v="308600"/>
    <x v="214"/>
    <n v="5000"/>
    <s v="DV DATA &amp; ANALYTICS ICICI BANK"/>
    <x v="0"/>
  </r>
  <r>
    <s v="Laxmipriya Swain"/>
    <n v="202410"/>
    <n v="202410"/>
    <s v="BBSR"/>
    <n v="8917310914"/>
    <s v="lpriyaswainswain@gmail.com"/>
    <s v="APDA"/>
    <n v="295000"/>
    <x v="214"/>
    <n v="5000"/>
    <s v="DV DATA &amp; ANALYTICS ICICI BANK"/>
    <x v="0"/>
  </r>
  <r>
    <s v="Ashish parija"/>
    <n v="202410"/>
    <n v="202410"/>
    <s v="BBSR"/>
    <n v="8328977742"/>
    <s v="lpriyaswainswain@gmail.com"/>
    <s v="APDA"/>
    <n v="295000"/>
    <x v="214"/>
    <n v="5000"/>
    <s v="Cash"/>
    <x v="0"/>
  </r>
  <r>
    <s v="Manisha Behera"/>
    <n v="202410"/>
    <n v="202410"/>
    <s v="BBSR"/>
    <n v="7205816953"/>
    <s v="capt.nobody41@gmail.com"/>
    <s v="APDA"/>
    <n v="295000"/>
    <x v="214"/>
    <n v="5000"/>
    <s v="DV DATA &amp; ANALYTICS ICICI BANK"/>
    <x v="0"/>
  </r>
  <r>
    <s v="Pritish Priyanshu Behera "/>
    <n v="202407"/>
    <n v="202407"/>
    <s v="BBSR"/>
    <n v="7749032456"/>
    <s v="pritishpriyanshubehera@gmail.com"/>
    <s v="APIDS"/>
    <n v="318600"/>
    <x v="215"/>
    <n v="133000"/>
    <s v="DV DATA &amp; ANALYTICS ICICI BANK"/>
    <x v="0"/>
  </r>
  <r>
    <s v="Rajashree Das"/>
    <n v="202402"/>
    <n v="202402"/>
    <s v="BLR"/>
    <n v="7606900815"/>
    <s v="dasrajashree20@gmail.com"/>
    <s v="MPIDS"/>
    <n v="270000"/>
    <x v="215"/>
    <n v="35000"/>
    <s v="DV ANALYTICS ICICI BANK"/>
    <x v="0"/>
  </r>
  <r>
    <s v="Bibhu"/>
    <n v="202402"/>
    <n v="202402"/>
    <s v="BLR"/>
    <n v="8971045365"/>
    <s v="bppani@gmail.com"/>
    <s v="MPIDS"/>
    <n v="270000"/>
    <x v="215"/>
    <n v="35000"/>
    <s v="DV ANALYTICS ICICI BANK"/>
    <x v="0"/>
  </r>
  <r>
    <s v="ANSHUMAN MOHANTY"/>
    <n v="202408"/>
    <n v="202408"/>
    <s v="BBSR"/>
    <n v="8249343299"/>
    <s v="mohantyanshuman86@gmail.com"/>
    <s v="APIDS"/>
    <n v="318000"/>
    <x v="215"/>
    <n v="68750"/>
    <s v="DV DATA &amp; ANALYTICS ICICI BANK"/>
    <x v="0"/>
  </r>
  <r>
    <s v="Pratikshya Das "/>
    <n v="202407"/>
    <n v="202407"/>
    <s v="BBSR"/>
    <n v="9437650105"/>
    <s v="pratikshyadas084@gmail.com"/>
    <s v="APIDS"/>
    <n v="270000"/>
    <x v="215"/>
    <n v="5000"/>
    <s v="DV DATA &amp; ANALYTICS ICICI BANK"/>
    <x v="0"/>
  </r>
  <r>
    <s v="Pratikshya Das "/>
    <n v="202407"/>
    <n v="202407"/>
    <s v="BBSR"/>
    <n v="9437650105"/>
    <s v="pratikshyadas084@gmail.com"/>
    <s v="APIDS"/>
    <n v="270000"/>
    <x v="216"/>
    <n v="72500"/>
    <s v="DV DATA &amp; ANALYTICS ICICI BANK"/>
    <x v="0"/>
  </r>
  <r>
    <s v="aditya patsariya"/>
    <n v="202407"/>
    <n v="202407"/>
    <s v="BLR"/>
    <n v="8770058736"/>
    <s v="adityapatsariya0299@gmail.com"/>
    <s v="APIDS"/>
    <n v="290000"/>
    <x v="216"/>
    <n v="80000"/>
    <s v="DV DATA &amp; ANALYTICS ICICI BANK"/>
    <x v="0"/>
  </r>
  <r>
    <s v="Priyabrata Sahu"/>
    <n v="202407"/>
    <n v="202407"/>
    <s v="BLR"/>
    <n v="9439750159"/>
    <s v="pbsahu277@gmail.com"/>
    <s v="APIDS"/>
    <n v="318600"/>
    <x v="216"/>
    <n v="75000"/>
    <s v="DV DATA &amp; ANALYTICS ICICI BANK"/>
    <x v="0"/>
  </r>
  <r>
    <s v="Divyank Purohit"/>
    <n v="202404"/>
    <n v="202404"/>
    <s v="BLR"/>
    <n v="8319455838"/>
    <s v="purohitdivyank8@gmail.com"/>
    <s v="APIDS"/>
    <n v="280000"/>
    <x v="216"/>
    <n v="94666"/>
    <s v="DV DATA &amp; ANALYTICS ICICI BANK"/>
    <x v="0"/>
  </r>
  <r>
    <s v="Ishan bedi"/>
    <n v="202409"/>
    <n v="202409"/>
    <s v="BBSR"/>
    <n v="7876154936"/>
    <s v="ishankumar392@gmail.com"/>
    <s v="APIDS"/>
    <n v="318000"/>
    <x v="217"/>
    <n v="58000"/>
    <s v="DV DATA &amp; ANALYTICS ICICI BANK"/>
    <x v="0"/>
  </r>
  <r>
    <s v="Sonit Kumar Jena"/>
    <n v="202406"/>
    <n v="202406"/>
    <s v="BLR"/>
    <n v="9476085956"/>
    <s v="sonitjena@gmail.com"/>
    <s v="APIDS"/>
    <n v="280000"/>
    <x v="217"/>
    <n v="36250"/>
    <s v="DV DATA &amp; ANALYTICS ICICI BANK"/>
    <x v="0"/>
  </r>
  <r>
    <s v="Divyanshu  dwivedi "/>
    <n v="202304"/>
    <n v="202304"/>
    <s v="BLR"/>
    <s v="77620 41685"/>
    <s v="dibyadri@gmail.com"/>
    <s v="APIDS"/>
    <n v="260000"/>
    <x v="217"/>
    <n v="40000"/>
    <s v="DV DATA &amp; ANALYTICS ICICI BANK"/>
    <x v="0"/>
  </r>
  <r>
    <s v="Rohit kumar"/>
    <n v="202408"/>
    <n v="202408"/>
    <s v="BBSR"/>
    <n v="7339978482"/>
    <s v="rk26official@gmail.com"/>
    <s v="APIDS"/>
    <n v="280000"/>
    <x v="217"/>
    <n v="40000"/>
    <s v="DV DATA &amp; ANALYTICS ICICI BANK"/>
    <x v="0"/>
  </r>
  <r>
    <s v="G Bharat Gourav"/>
    <n v="202409"/>
    <n v="202409"/>
    <s v="BBSR"/>
    <s v="7008136461/ 9438455976"/>
    <s v="bharat.gourav.056@gmail.com"/>
    <s v="APIDS"/>
    <n v="318600"/>
    <x v="217"/>
    <n v="90000"/>
    <s v="DV DATA &amp; ANALYTICS ICICI BANK"/>
    <x v="0"/>
  </r>
  <r>
    <s v="Kanishk Nema"/>
    <n v="202409"/>
    <n v="202409"/>
    <s v="BBSR"/>
    <n v="9407390681"/>
    <s v="nemakanishk22@gmail.com"/>
    <s v="APIDS"/>
    <n v="313600"/>
    <x v="217"/>
    <n v="102884"/>
    <s v="DV DATA &amp; ANALYTICS ICICI BANK"/>
    <x v="0"/>
  </r>
  <r>
    <s v="Bibhuti Bhusan Das"/>
    <n v="202406"/>
    <n v="202406"/>
    <s v="BLR"/>
    <n v="8249224087"/>
    <s v="buntyts890@gmail.com"/>
    <s v="APIDS"/>
    <n v="280000"/>
    <x v="218"/>
    <n v="170000"/>
    <s v="DV DATA &amp; ANALYTICS ICICI BANK"/>
    <x v="0"/>
  </r>
  <r>
    <s v="G Bharat Gourav"/>
    <n v="202409"/>
    <n v="202409"/>
    <s v="BBSR"/>
    <s v="7008136461/ 9438455976"/>
    <s v="bharat.gourav.056@gmail.com"/>
    <s v="APIDS"/>
    <n v="318600"/>
    <x v="218"/>
    <n v="10000"/>
    <s v="DV DATA &amp; ANALYTICS ICICI BANK"/>
    <x v="0"/>
  </r>
  <r>
    <s v="Biswajit Parida "/>
    <n v="202408"/>
    <n v="202408"/>
    <s v="BBSR"/>
    <m/>
    <m/>
    <s v="APIDS"/>
    <n v="290000"/>
    <x v="218"/>
    <n v="20000"/>
    <s v="DV DATA &amp; ANALYTICS ICICI BANK"/>
    <x v="0"/>
  </r>
  <r>
    <s v="Rohitkumar Doma Girhepunje "/>
    <n v="202401"/>
    <n v="202401"/>
    <s v="BLR"/>
    <n v="6260648072"/>
    <s v="rohitg71998@gmail.com"/>
    <s v="APDA"/>
    <n v="260000"/>
    <x v="218"/>
    <n v="25000"/>
    <s v="DV DATA &amp; ANALYTICS ICICI BANK"/>
    <x v="0"/>
  </r>
  <r>
    <s v="Gourahari Suman Kumar"/>
    <n v="202410"/>
    <n v="202410"/>
    <s v="BBSR"/>
    <n v="8249908407"/>
    <s v="gskumar.official@gmail.com"/>
    <s v="APDA"/>
    <n v="295000"/>
    <x v="218"/>
    <n v="5000"/>
    <s v="DV DATA &amp; ANALYTICS ICICI BANK"/>
    <x v="0"/>
  </r>
  <r>
    <s v="Gyanaranjan Sahoo"/>
    <n v="202410"/>
    <n v="202410"/>
    <s v="BBSR"/>
    <n v="9348692252"/>
    <s v="gyanaranjansahoo1100@gmail.com"/>
    <s v="APDA"/>
    <n v="295000"/>
    <x v="218"/>
    <n v="5000"/>
    <s v="DV DATA &amp; ANALYTICS ICICI BANK"/>
    <x v="0"/>
  </r>
  <r>
    <s v="Abhijeet Samantaray"/>
    <n v="202410"/>
    <n v="202410"/>
    <s v="BLR"/>
    <n v="7328875928"/>
    <s v="abhidark234@gmail.com"/>
    <s v="APIDS"/>
    <n v="300000"/>
    <x v="218"/>
    <n v="5000"/>
    <s v="DV DATA &amp; ANALYTICS ICICI BANK"/>
    <x v="0"/>
  </r>
  <r>
    <s v="Harshana Naik"/>
    <n v="202410"/>
    <n v="202410"/>
    <s v="BBSR"/>
    <n v="9938299406"/>
    <s v="harshana.naik@gmail.com"/>
    <s v="APDA"/>
    <n v="275000"/>
    <x v="219"/>
    <n v="10000"/>
    <s v="DV DATA &amp; ANALYTICS ICICI BANK"/>
    <x v="0"/>
  </r>
  <r>
    <s v="Chinmay Chandrakant Mishra"/>
    <n v="202409"/>
    <n v="202409"/>
    <m/>
    <n v="8144757055"/>
    <s v="chinmaymishra663@gmail.com"/>
    <s v="APIDS"/>
    <n v="308600"/>
    <x v="219"/>
    <n v="153600"/>
    <s v="Cash"/>
    <x v="0"/>
  </r>
  <r>
    <s v="Anshul Rawat"/>
    <n v="202410"/>
    <n v="202410"/>
    <s v="BBSR"/>
    <n v="9389725097"/>
    <s v="anshulrawat313131@gmail.com"/>
    <s v="APIDS"/>
    <n v="313600"/>
    <x v="219"/>
    <n v="40000"/>
    <s v="DV DATA &amp; ANALYTICS ICICI BANK"/>
    <x v="0"/>
  </r>
  <r>
    <s v="Katapally Suchithra"/>
    <n v="202409"/>
    <n v="202409"/>
    <s v="BBSR"/>
    <n v="7337310547"/>
    <s v="katapallysuchithra@gmail.com"/>
    <s v="APIDS"/>
    <n v="318600"/>
    <x v="220"/>
    <n v="104533"/>
    <s v="DV DATA &amp; ANALYTICS ICICI BANK"/>
    <x v="0"/>
  </r>
  <r>
    <s v="Kumar Jyoti Ranjan Tripathy"/>
    <n v="202409"/>
    <n v="202409"/>
    <s v="BBSR"/>
    <n v="8249054797"/>
    <s v="btripathy271@gmail.com"/>
    <s v="APIDS"/>
    <n v="295000"/>
    <x v="220"/>
    <n v="58000"/>
    <s v="DV DATA &amp; ANALYTICS ICICI BANK"/>
    <x v="0"/>
  </r>
  <r>
    <s v="Rashmita Bisoe"/>
    <n v="202405"/>
    <n v="202405"/>
    <s v="BBSR"/>
    <n v="6372749159"/>
    <s v="rubydelly927@gmail.com"/>
    <s v="APIDS"/>
    <n v="280000"/>
    <x v="220"/>
    <n v="24000"/>
    <s v="DV DATA &amp; ANALYTICS ICICI BANK"/>
    <x v="0"/>
  </r>
  <r>
    <s v="Rajat Bisoe"/>
    <n v="202405"/>
    <n v="202405"/>
    <s v="BBSR"/>
    <n v="9668220059"/>
    <s v="rbisoe@gmail.com"/>
    <s v="APIDS"/>
    <n v="280000"/>
    <x v="220"/>
    <n v="24000"/>
    <s v="DV DATA &amp; ANALYTICS ICICI BANK"/>
    <x v="0"/>
  </r>
  <r>
    <s v="ANURANJANI"/>
    <n v="202408"/>
    <n v="202408"/>
    <s v="BBSR"/>
    <n v="9100931847"/>
    <s v="ianuranjanisharma@gmail.com"/>
    <s v="APIDS"/>
    <n v="318000"/>
    <x v="220"/>
    <n v="75000"/>
    <s v="DV DATA &amp; ANALYTICS ICICI BANK"/>
    <x v="0"/>
  </r>
  <r>
    <s v="Apurva Singh"/>
    <n v="202410"/>
    <n v="202410"/>
    <s v="BBSR"/>
    <n v="7234053844"/>
    <s v="theapurvasingh7@gmail.com"/>
    <s v="APIDS"/>
    <n v="318000"/>
    <x v="220"/>
    <n v="5000"/>
    <s v="DV DATA &amp; ANALYTICS ICICI BANK"/>
    <x v="0"/>
  </r>
  <r>
    <s v="Sudarshan Panda"/>
    <n v="202410"/>
    <n v="202410"/>
    <s v="BBSR"/>
    <n v="8249778903"/>
    <s v="panda.sudarshanbabu@gmail.com"/>
    <s v="APIDS"/>
    <n v="318000"/>
    <x v="220"/>
    <n v="5000"/>
    <s v="DV DATA &amp; ANALYTICS ICICI BANK"/>
    <x v="0"/>
  </r>
  <r>
    <s v="Ojaswi Rathi"/>
    <n v="202409"/>
    <n v="202409"/>
    <s v="BLR"/>
    <n v="9584521462"/>
    <s v="rathiojaswi@gmail.com"/>
    <s v="APIDS"/>
    <n v="318000"/>
    <x v="221"/>
    <n v="105000"/>
    <s v="DV DATA &amp; ANALYTICS ICICI BANK"/>
    <x v="0"/>
  </r>
  <r>
    <s v="Aniketa Badatya"/>
    <n v="202409"/>
    <n v="202409"/>
    <s v="BLR"/>
    <n v="9556594693"/>
    <s v="badatyaaniket@gmail.com"/>
    <s v="APIDS"/>
    <n v="318600"/>
    <x v="221"/>
    <n v="20000"/>
    <s v="DV DATA &amp; ANALYTICS HDFC BANK"/>
    <x v="0"/>
  </r>
  <r>
    <s v="Sudeep Garnaik"/>
    <n v="202407"/>
    <n v="202407"/>
    <s v="BBSR"/>
    <n v="8093700512"/>
    <s v="sudeepgarnaik2003@gmail.com"/>
    <s v="APIDS"/>
    <n v="270000"/>
    <x v="221"/>
    <n v="78400"/>
    <s v="DV DATA &amp; ANALYTICS ICICI BANK"/>
    <x v="0"/>
  </r>
  <r>
    <s v="S ESWAR PAVAN KUMAR "/>
    <n v="202407"/>
    <n v="202407"/>
    <s v="BBSR"/>
    <n v="7205881321"/>
    <s v="s.eswarpavankumar@gmail.com"/>
    <s v="APIDS"/>
    <n v="280000"/>
    <x v="221"/>
    <n v="60000"/>
    <s v="DV DATA &amp; ANALYTICS ICICI BANK"/>
    <x v="0"/>
  </r>
  <r>
    <s v="Kshama kumawat"/>
    <n v="202410"/>
    <n v="202410"/>
    <s v="BLR"/>
    <n v="9425090838"/>
    <s v="deekshakumawat25@gmail.com"/>
    <s v="APIDS"/>
    <n v="308600"/>
    <x v="221"/>
    <n v="5000"/>
    <s v="DV DATA &amp; ANALYTICS ICICI BANK"/>
    <x v="0"/>
  </r>
  <r>
    <s v="Ranjana Bankey"/>
    <n v="202410"/>
    <n v="202410"/>
    <s v="BLR"/>
    <n v="6263135772"/>
    <s v="ranjanagurjar5@gmail.com"/>
    <s v="APDA"/>
    <n v="295000"/>
    <x v="221"/>
    <n v="5000"/>
    <m/>
    <x v="13"/>
  </r>
  <r>
    <s v="Kumari Sonali Pattanaik"/>
    <n v="202410"/>
    <n v="202410"/>
    <s v="BLR"/>
    <n v="8917389919"/>
    <s v="ksp21999@gmail.com"/>
    <s v="APDA"/>
    <n v="285000"/>
    <x v="221"/>
    <n v="5000"/>
    <s v="DV DATA &amp; ANALYTICS ICICI BANK"/>
    <x v="0"/>
  </r>
  <r>
    <s v="Satyajit Biswal"/>
    <n v="202409"/>
    <n v="202409"/>
    <s v="BLR"/>
    <n v="8249977030"/>
    <s v="Satyajitbiswal2424@Gmail.Com"/>
    <s v="APDA"/>
    <n v="295000"/>
    <x v="222"/>
    <n v="80000"/>
    <s v="Cash"/>
    <x v="0"/>
  </r>
  <r>
    <s v="MISAL RAY "/>
    <n v="202402"/>
    <n v="202402"/>
    <s v="BLR"/>
    <n v="9337682776"/>
    <s v="misalray@gmail.com"/>
    <s v="MPIDS"/>
    <n v="270000"/>
    <x v="222"/>
    <n v="65000"/>
    <s v="DV DATA &amp; ANALYTICS ICICI BANK"/>
    <x v="0"/>
  </r>
  <r>
    <s v="Nandita Giri"/>
    <n v="202405"/>
    <n v="202405"/>
    <s v="BBSR"/>
    <n v="9302595031"/>
    <s v="nanditagiri07@icloud.com  "/>
    <s v="APIDS"/>
    <n v="290000"/>
    <x v="222"/>
    <n v="50000"/>
    <s v="DV DATA &amp; ANALYTICS ICICI BANK"/>
    <x v="0"/>
  </r>
  <r>
    <s v="Sarvesh Singh "/>
    <n v="202408"/>
    <n v="202408"/>
    <s v="BLR"/>
    <n v="7566860655"/>
    <s v="sarvesh17.singh@gmail.com"/>
    <s v="APIDS"/>
    <n v="290000"/>
    <x v="222"/>
    <n v="97666"/>
    <s v="DV DATA &amp; ANALYTICS ICICI BANK"/>
    <x v="0"/>
  </r>
  <r>
    <s v="Anand Kumar Swain"/>
    <n v="202408"/>
    <n v="202408"/>
    <s v="BBSR"/>
    <n v="9777981935"/>
    <s v="anandchills143@gmail.com"/>
    <s v="APIDS"/>
    <n v="318600"/>
    <x v="222"/>
    <n v="50000"/>
    <s v="DV DATA &amp; ANALYTICS ICICI BANK"/>
    <x v="0"/>
  </r>
  <r>
    <s v="Sambit Kumar Swain "/>
    <n v="202407"/>
    <n v="202407"/>
    <s v="BLR"/>
    <n v="8260507879"/>
    <s v="sambitkuswain08@gmail.com"/>
    <s v="APIDS"/>
    <n v="280000"/>
    <x v="223"/>
    <n v="50000"/>
    <s v="DV DATA &amp; ANALYTICS ICICI BANK"/>
    <x v="0"/>
  </r>
  <r>
    <s v="Aneesh Kumar"/>
    <n v="202401"/>
    <n v="202401"/>
    <s v="BLR"/>
    <n v="8374879289"/>
    <s v="Aneeshkumar2611@gmail.com"/>
    <s v="MPIDS"/>
    <n v="290000"/>
    <x v="223"/>
    <n v="20000"/>
    <s v="DV DATA &amp; ANALYTICS ICICI BANK"/>
    <x v="0"/>
  </r>
  <r>
    <s v="Sai Manoj"/>
    <n v="202402"/>
    <n v="202402"/>
    <s v="BLR"/>
    <m/>
    <m/>
    <s v="MPIDS"/>
    <n v="270000"/>
    <x v="223"/>
    <n v="75000"/>
    <s v="DV DATA &amp; ANALYTICS ICICI BANK"/>
    <x v="0"/>
  </r>
  <r>
    <s v="Suvadeep Mukherjee"/>
    <n v="202408"/>
    <n v="202408"/>
    <s v="BBSR"/>
    <n v="9547106708"/>
    <s v="suvadeepmukherjee5@gmail.com"/>
    <s v="APIDS"/>
    <n v="318000"/>
    <x v="223"/>
    <n v="75000"/>
    <s v="DV DATA &amp; ANALYTICS ICICI BANK"/>
    <x v="0"/>
  </r>
  <r>
    <s v="Ashok Kumar Nayak"/>
    <n v="202312"/>
    <n v="202312"/>
    <s v="BLR"/>
    <m/>
    <s v="ashok.kumarn4642@gmail.com"/>
    <s v="APDA"/>
    <n v="265000"/>
    <x v="223"/>
    <n v="29000"/>
    <s v="DV DATA &amp; ANALYTICS ICICI BANK"/>
    <x v="0"/>
  </r>
  <r>
    <s v="Anusmita yogamaya Nayak "/>
    <n v="202405"/>
    <n v="202405"/>
    <s v="BBSR"/>
    <n v="8457944362"/>
    <s v="anusmitan49@gmail.com"/>
    <s v="APIDS"/>
    <n v="270000"/>
    <x v="223"/>
    <n v="40000"/>
    <s v="DV DATA &amp; ANALYTICS ICICI BANK"/>
    <x v="0"/>
  </r>
  <r>
    <s v="Kumari Sonali Pattanaik"/>
    <n v="202410"/>
    <n v="202410"/>
    <s v="BLR"/>
    <n v="8917389919"/>
    <s v="ksp21999@gmail.com"/>
    <s v="APDA"/>
    <n v="285000"/>
    <x v="223"/>
    <n v="5000"/>
    <s v="DV DATA &amp; ANALYTICS HDFC BANK"/>
    <x v="0"/>
  </r>
  <r>
    <s v="Mansoor Shariff"/>
    <n v="202410"/>
    <n v="202410"/>
    <s v="BBSR"/>
    <n v="7008945238"/>
    <s v="kapital.amelio@gmail.com"/>
    <s v="APIDS"/>
    <n v="298000"/>
    <x v="223"/>
    <n v="5000"/>
    <s v="DV DATA &amp; ANALYTICS HDFC BANK"/>
    <x v="0"/>
  </r>
  <r>
    <s v="Tanwin Nashit"/>
    <n v="202410"/>
    <n v="202410"/>
    <s v="BBSR"/>
    <n v="8480265755"/>
    <s v="kapital.amelio@gmail.com"/>
    <s v="APIDS"/>
    <n v="298000"/>
    <x v="223"/>
    <n v="5000"/>
    <s v="DV DATA &amp; ANALYTICS HDFC BANK"/>
    <x v="0"/>
  </r>
  <r>
    <s v="Pooja Garg"/>
    <n v="202407"/>
    <n v="202407"/>
    <s v="BLR"/>
    <n v="9900153396"/>
    <s v="poojagarg2@gmail.com"/>
    <s v="APIDS"/>
    <n v="280000"/>
    <x v="224"/>
    <n v="85000"/>
    <s v="DV DATA &amp; ANALYTICS ICICI BANK"/>
    <x v="0"/>
  </r>
  <r>
    <s v="MANVENDRA SINGH CHOUHAN"/>
    <n v="202407"/>
    <n v="202407"/>
    <s v="BLR"/>
    <n v="9039722875"/>
    <s v="manvendrasc12@gmail.com"/>
    <s v="APIDS"/>
    <n v="280000"/>
    <x v="225"/>
    <n v="46200"/>
    <s v="DV DATA &amp; ANALYTICS ICICI BANK"/>
    <x v="0"/>
  </r>
  <r>
    <s v="Dr Priyanka Parambat"/>
    <n v="202410"/>
    <n v="202410"/>
    <s v="BLR"/>
    <n v="8788832909"/>
    <s v="priyankaparambat841@gmail.com"/>
    <s v="APIDS"/>
    <n v="308600"/>
    <x v="225"/>
    <n v="50000"/>
    <s v="DV DATA &amp; ANALYTICS ICICI BANK"/>
    <x v="0"/>
  </r>
  <r>
    <s v="Khirodh Chandra Mohapatra"/>
    <n v="202409"/>
    <n v="202409"/>
    <s v="BBSR"/>
    <n v="8017090517"/>
    <s v="khirodhrocks1@gmail.com"/>
    <s v="APIDS"/>
    <n v="318600"/>
    <x v="225"/>
    <n v="100000"/>
    <s v="DV DATA &amp; ANALYTICS HDFC BANK"/>
    <x v="0"/>
  </r>
  <r>
    <s v="Rudranarayan samal"/>
    <n v="202405"/>
    <n v="202405"/>
    <s v="BBSR"/>
    <n v="9078225834"/>
    <s v="rudranarayanasamal0011@gmail.com"/>
    <s v="APIDS"/>
    <n v="318600"/>
    <x v="225"/>
    <n v="100000"/>
    <s v="DV DATA &amp; ANALYTICS ICICI BANK"/>
    <x v="0"/>
  </r>
  <r>
    <s v="Amit Kumar"/>
    <n v="202410"/>
    <n v="202410"/>
    <s v="BLR"/>
    <n v="9711423568"/>
    <s v="amitkumar9968@gmail.com"/>
    <s v="APIDS"/>
    <n v="318600"/>
    <x v="225"/>
    <n v="5000"/>
    <s v="DV DATA &amp; ANALYTICS HDFC BANK"/>
    <x v="0"/>
  </r>
  <r>
    <s v="Omjeet Behera"/>
    <n v="202410"/>
    <n v="202410"/>
    <s v="BLR"/>
    <n v="9692919192"/>
    <s v="beheraomjeet@gmail.com"/>
    <s v="APIDS"/>
    <n v="318600"/>
    <x v="225"/>
    <n v="5000"/>
    <s v="DV DATA &amp; ANALYTICS HDFC BANK"/>
    <x v="0"/>
  </r>
  <r>
    <s v="Anarta Bhaskar"/>
    <n v="202410"/>
    <n v="202410"/>
    <s v="BLR"/>
    <n v="9692919192"/>
    <s v="anartabhaskar0415@gmail.com"/>
    <s v="APIDS"/>
    <n v="298600"/>
    <x v="226"/>
    <n v="30000"/>
    <s v="DV DATA &amp; ANALYTICS ICICI BANK"/>
    <x v="0"/>
  </r>
  <r>
    <s v="Khirodh Chandra Mohapatra"/>
    <n v="202409"/>
    <n v="202409"/>
    <s v="BBSR"/>
    <n v="8017090517"/>
    <s v="khirodhrocks1@gmail.com"/>
    <s v="APIDS"/>
    <n v="318600"/>
    <x v="226"/>
    <n v="100000"/>
    <s v="DV DATA &amp; ANALYTICS HDFC BANK"/>
    <x v="0"/>
  </r>
  <r>
    <s v="Harshana Naik"/>
    <n v="202410"/>
    <n v="202410"/>
    <s v="BBSR"/>
    <n v="9938299406"/>
    <s v="harshana.naik@gmail.com"/>
    <s v="APDA"/>
    <n v="275000"/>
    <x v="226"/>
    <n v="66250"/>
    <s v="DV DATA &amp; ANALYTICS ICICI BANK"/>
    <x v="0"/>
  </r>
  <r>
    <s v="Ashish Kumar Sahu"/>
    <n v="202408"/>
    <n v="202408"/>
    <s v="BLR"/>
    <n v="8847806051"/>
    <s v="ashis1996sahu@gmail.com"/>
    <s v="APDA"/>
    <n v="290000"/>
    <x v="226"/>
    <n v="50000"/>
    <s v="DV DATA &amp; ANALYTICS ICICI BANK"/>
    <x v="0"/>
  </r>
  <r>
    <s v="Jaysinh Narendrasinh Chauhan"/>
    <n v="202408"/>
    <n v="202408"/>
    <s v="BBSR"/>
    <n v="7600686936"/>
    <s v="jaychauhan9724@gmail.com"/>
    <s v="APIDS"/>
    <n v="318600"/>
    <x v="226"/>
    <n v="81250"/>
    <s v="DV DATA &amp; ANALYTICS ICICI BANK"/>
    <x v="0"/>
  </r>
  <r>
    <s v="Parth Sarathi Mohanty"/>
    <n v="202410"/>
    <n v="202410"/>
    <s v="BBSR"/>
    <n v="8658979467"/>
    <s v="parth.official706@gmail.com"/>
    <s v="APIDS"/>
    <n v="318600"/>
    <x v="226"/>
    <n v="5000"/>
    <s v="DV DATA &amp; ANALYTICS ICICI BANK"/>
    <x v="0"/>
  </r>
  <r>
    <s v="Kallakunta Vijay Anand"/>
    <n v="202410"/>
    <n v="202410"/>
    <s v="BLR"/>
    <n v="919175188152"/>
    <s v="kvijay15798@gmail.com"/>
    <s v="APDA"/>
    <n v="295000"/>
    <x v="226"/>
    <n v="5000"/>
    <s v="DV DATA &amp; ANALYTICS ICICI BANK"/>
    <x v="0"/>
  </r>
  <r>
    <s v="Sweety naik"/>
    <n v="202410"/>
    <n v="202410"/>
    <s v="BBSR"/>
    <s v="Sweety naik"/>
    <s v="sweetynaik1922@gmail.com"/>
    <s v="APIDS"/>
    <n v="318000"/>
    <x v="227"/>
    <n v="20000"/>
    <s v="Cash"/>
    <x v="0"/>
  </r>
  <r>
    <s v="Anarta Bhaskar"/>
    <n v="202410"/>
    <n v="202410"/>
    <s v="BLR"/>
    <s v="Anarta Bhaskar"/>
    <s v="anartabhaskar0415@gmail.com"/>
    <s v="APIDS"/>
    <n v="298600"/>
    <x v="227"/>
    <n v="30000"/>
    <s v="DV DATA &amp; ANALYTICS ICICI BANK"/>
    <x v="0"/>
  </r>
  <r>
    <s v="Kshama kumawat"/>
    <n v="202410"/>
    <n v="202410"/>
    <s v="BLR"/>
    <n v="9425090838"/>
    <s v="deekshakumawat25@gmail.com"/>
    <s v="APIDS"/>
    <n v="308600"/>
    <x v="227"/>
    <n v="101200"/>
    <s v="DV DATA &amp; ANALYTICS ICICI BANK"/>
    <x v="0"/>
  </r>
  <r>
    <s v="Gourahari Suman Kumar"/>
    <n v="202410"/>
    <n v="202410"/>
    <s v="BBSR"/>
    <n v="8249908407"/>
    <s v="gskumar.official@gmail.com"/>
    <s v="APDA"/>
    <n v="295000"/>
    <x v="227"/>
    <n v="95000"/>
    <s v="DV DATA &amp; ANALYTICS ICICI BANK"/>
    <x v="0"/>
  </r>
  <r>
    <s v="Laxmipriya Swain"/>
    <n v="202410"/>
    <n v="202410"/>
    <s v="BBSR"/>
    <n v="8917310914"/>
    <s v="lpriyaswainswain@gmail.com"/>
    <s v="APDA"/>
    <n v="295000"/>
    <x v="227"/>
    <n v="50000"/>
    <s v="DV DATA &amp; ANALYTICS ICICI BANK"/>
    <x v="0"/>
  </r>
  <r>
    <s v="Abhijeet Sahoo"/>
    <n v="202405"/>
    <n v="202405"/>
    <s v="BBSR"/>
    <n v="6370171059"/>
    <s v="sahooabhijeet181@gmail.com"/>
    <s v="APIDS"/>
    <n v="280000"/>
    <x v="227"/>
    <n v="45000"/>
    <s v="DV DATA &amp; ANALYTICS ICICI BANK"/>
    <x v="0"/>
  </r>
  <r>
    <s v="Vishal sahu"/>
    <n v="202409"/>
    <n v="202409"/>
    <s v="BLR"/>
    <n v="7582045490"/>
    <s v="samalankita2002@gmail.com"/>
    <s v="APIDS"/>
    <n v="318600"/>
    <x v="228"/>
    <n v="71250"/>
    <s v="DV DATA &amp; ANALYTICS ICICI BANK"/>
    <x v="0"/>
  </r>
  <r>
    <s v="Ram sharma "/>
    <n v="202409"/>
    <n v="202409"/>
    <s v="BBSR"/>
    <n v="8074122524"/>
    <s v="sharma.phani482@gmail.com"/>
    <s v="APIDS"/>
    <n v="318000"/>
    <x v="228"/>
    <n v="50000"/>
    <s v="DV DATA &amp; ANALYTICS ICICI BANK"/>
    <x v="0"/>
  </r>
  <r>
    <s v="Khirodh Chandra Mohapatra"/>
    <n v="202409"/>
    <n v="202409"/>
    <s v="BBSR"/>
    <n v="8017090517"/>
    <s v="khirodhrocks1@gmail.com"/>
    <s v="APIDS"/>
    <n v="318600"/>
    <x v="228"/>
    <n v="13600"/>
    <s v="DV DATA &amp; ANALYTICS ICICI BANK"/>
    <x v="0"/>
  </r>
  <r>
    <s v="Bibhu Dutt Samal"/>
    <n v="202406"/>
    <n v="202406"/>
    <s v="BBSR"/>
    <n v="9556443864"/>
    <s v="bibhus909@gmail.com"/>
    <s v="APIDS"/>
    <n v="318600"/>
    <x v="228"/>
    <n v="20400"/>
    <s v="DV DATA &amp; ANALYTICS ICICI BANK"/>
    <x v="0"/>
  </r>
  <r>
    <s v="Biswojyoti Das"/>
    <n v="202406"/>
    <n v="202406"/>
    <s v="BLR"/>
    <n v="9916681432"/>
    <s v="samalankita2002@gmail.com"/>
    <s v="APIDS"/>
    <n v="318000"/>
    <x v="228"/>
    <n v="78400"/>
    <s v="DV DATA &amp; ANALYTICS ICICI BANK"/>
    <x v="0"/>
  </r>
  <r>
    <s v="Mohit Mushla"/>
    <n v="202409"/>
    <n v="202409"/>
    <s v="BBSR"/>
    <n v="9610152365"/>
    <s v="mohitsmushhla@gmail.com"/>
    <s v="APIDS"/>
    <n v="295000"/>
    <x v="228"/>
    <n v="75000"/>
    <s v="DV DATA &amp; ANALYTICS ICICI BANK"/>
    <x v="0"/>
  </r>
  <r>
    <s v="Chaitali Behera "/>
    <n v="202410"/>
    <n v="202410"/>
    <s v="BBSR"/>
    <n v="7735351379"/>
    <s v="fairytopia123456789@gmail.com"/>
    <s v="APIDS"/>
    <n v="295000"/>
    <x v="228"/>
    <n v="5000"/>
    <s v="DV DATA &amp; ANALYTICS HDFC BANK"/>
    <x v="0"/>
  </r>
  <r>
    <s v="Sweety naik"/>
    <n v="202410"/>
    <n v="202410"/>
    <s v="BBSR"/>
    <s v="Sweety naik"/>
    <s v="sweetynaik1922@gmail.com"/>
    <s v="APIDS"/>
    <n v="318000"/>
    <x v="229"/>
    <n v="60000"/>
    <s v="Cash"/>
    <x v="0"/>
  </r>
  <r>
    <s v="Omjeet Behera"/>
    <n v="202410"/>
    <n v="202410"/>
    <s v="BLR"/>
    <n v="9692919192"/>
    <s v="beheraomjeet@gmail.com"/>
    <s v="APIDS"/>
    <n v="318600"/>
    <x v="229"/>
    <n v="73250"/>
    <s v="DV DATA &amp; ANALYTICS ICICI BANK"/>
    <x v="0"/>
  </r>
  <r>
    <s v="Abhipsa Mishra "/>
    <n v="202409"/>
    <n v="202409"/>
    <s v="BBSR"/>
    <n v="8327730643"/>
    <s v="abhipsamishra001@gmail.com"/>
    <s v="APIDS"/>
    <n v="300000"/>
    <x v="229"/>
    <n v="50000"/>
    <s v="DV DATA &amp; ANALYTICS ICICI BANK"/>
    <x v="0"/>
  </r>
  <r>
    <s v="Mansoor Shariff"/>
    <n v="202410"/>
    <n v="202410"/>
    <s v="BBSR"/>
    <n v="7008945238"/>
    <s v="kapital.amelio@gmail.com"/>
    <s v="APIDS"/>
    <n v="298000"/>
    <x v="229"/>
    <n v="110000"/>
    <s v="DV DATA &amp; ANALYTICS ICICI BANK"/>
    <x v="0"/>
  </r>
  <r>
    <s v="Barsha Baishali Jena"/>
    <n v="202411"/>
    <n v="202411"/>
    <s v="BBSR"/>
    <n v="7008524499"/>
    <s v="barsha.jena4@gmail.com"/>
    <s v="APIDS"/>
    <n v="290000"/>
    <x v="229"/>
    <n v="5000"/>
    <s v="DV DATA &amp; ANALYTICS ICICI BANK"/>
    <x v="0"/>
  </r>
  <r>
    <s v="Tanwin Nashit"/>
    <n v="202410"/>
    <n v="202410"/>
    <s v="BBSR"/>
    <n v="8480265755"/>
    <s v="kapital.amelio@gmail.com"/>
    <s v="APIDS"/>
    <n v="298000"/>
    <x v="213"/>
    <n v="80000"/>
    <s v="DV DATA &amp; ANALYTICS ICICI BANK"/>
    <x v="0"/>
  </r>
  <r>
    <s v="Ayusha Tripathy"/>
    <n v="202409"/>
    <n v="202409"/>
    <s v="BBSR"/>
    <n v="9348824057"/>
    <s v="ayushatripathy27@gmail.com"/>
    <s v="APIDS"/>
    <n v="280000"/>
    <x v="213"/>
    <n v="50000"/>
    <s v="DV DATA &amp; ANALYTICS ICICI BANK"/>
    <x v="0"/>
  </r>
  <r>
    <s v="Gurpreet Singh Chahal"/>
    <n v="202409"/>
    <n v="202409"/>
    <s v="BBSR"/>
    <n v="9078667605"/>
    <s v="studentpurposes0@gmail.com"/>
    <s v="APIDS"/>
    <n v="313600"/>
    <x v="213"/>
    <n v="78400"/>
    <s v="DV DATA &amp; ANALYTICS HDFC BANK"/>
    <x v="0"/>
  </r>
  <r>
    <s v="Apurva Singh"/>
    <n v="202410"/>
    <n v="202410"/>
    <s v="BBSR"/>
    <n v="7234053844"/>
    <s v="theapurvasingh7@gmail.com"/>
    <s v="APIDS"/>
    <n v="318000"/>
    <x v="213"/>
    <n v="100000"/>
    <s v="DV DATA &amp; ANALYTICS ICICI BANK"/>
    <x v="0"/>
  </r>
  <r>
    <s v="Kallakunta Vijay Anand"/>
    <n v="202410"/>
    <n v="202410"/>
    <s v="BLR"/>
    <n v="919175188152"/>
    <s v="kvijay15798@gmail.com"/>
    <s v="APDA"/>
    <n v="295000"/>
    <x v="230"/>
    <n v="40000"/>
    <s v="DV DATA &amp; ANALYTICS ICICI BANK"/>
    <x v="0"/>
  </r>
  <r>
    <s v="Kumari Sonali Pattanaik"/>
    <n v="202410"/>
    <n v="202410"/>
    <s v="BLR"/>
    <n v="8917389919"/>
    <s v="ksp21999@gmail.com"/>
    <s v="APDA"/>
    <n v="285000"/>
    <x v="230"/>
    <n v="70000"/>
    <s v="DV DATA &amp; ANALYTICS ICICI BANK"/>
    <x v="0"/>
  </r>
  <r>
    <s v="Aditya narayan khatua"/>
    <n v="202405"/>
    <n v="202405"/>
    <s v="BBSR"/>
    <n v="6370494490"/>
    <s v="adityanarayankhatua4@gmail.com"/>
    <s v="APDA"/>
    <n v="260000"/>
    <x v="230"/>
    <n v="15000"/>
    <s v="DV DATA &amp; ANALYTICS ICICI BANK"/>
    <x v="0"/>
  </r>
  <r>
    <s v="Partha Sarathi Mohanty "/>
    <n v="202410"/>
    <n v="202410"/>
    <s v="BBSR"/>
    <n v="8658979467"/>
    <s v="parta.official706@gmail.com"/>
    <s v="APIDS"/>
    <n v="318000"/>
    <x v="230"/>
    <n v="104000"/>
    <s v="DV DATA &amp; ANALYTICS ICICI BANK"/>
    <x v="0"/>
  </r>
  <r>
    <s v="chaitali behera"/>
    <n v="202411"/>
    <n v="202411"/>
    <s v="BBSR"/>
    <n v="7735351379"/>
    <s v="fairytopia123456789@gmail.com"/>
    <s v="APIDS"/>
    <n v="311000"/>
    <x v="230"/>
    <n v="5000"/>
    <s v="DV DATA &amp; ANALYTICS ICICI BANK"/>
    <x v="0"/>
  </r>
  <r>
    <s v="sonali rana"/>
    <n v="202401"/>
    <n v="202401"/>
    <s v="BLR"/>
    <n v="8018405904"/>
    <s v="sonalirana044@gmail.com"/>
    <s v="MPAA"/>
    <n v="260000"/>
    <x v="231"/>
    <n v="25000"/>
    <s v="DV DATA &amp; ANALYTICS ICICI BANK"/>
    <x v="0"/>
  </r>
  <r>
    <s v="Geetanjali Sethi"/>
    <n v="202409"/>
    <n v="202409"/>
    <s v="BBSR"/>
    <n v="9742942006"/>
    <s v="geetanjali128@gmail.com"/>
    <s v="APIDS"/>
    <n v="290000"/>
    <x v="231"/>
    <n v="100000"/>
    <s v="DV DATA &amp; ANALYTICS ICICI BANK"/>
    <x v="0"/>
  </r>
  <r>
    <s v="Ayusha Tripathy"/>
    <n v="202409"/>
    <n v="202409"/>
    <s v="BBSR"/>
    <n v="9348824057"/>
    <s v="ayushatripathy27@gmail.com"/>
    <s v="APIDS"/>
    <n v="280000"/>
    <x v="231"/>
    <n v="50000"/>
    <s v="DV DATA &amp; ANALYTICS HDFC BANK"/>
    <x v="0"/>
  </r>
  <r>
    <s v="Chinmaya Routray "/>
    <n v="202408"/>
    <n v="202408"/>
    <s v="BBSR"/>
    <n v="9535193353"/>
    <s v="chinmayroutray89@gmail.com"/>
    <s v="APIDS"/>
    <n v="290000"/>
    <x v="231"/>
    <n v="60000"/>
    <s v="DV DATA &amp; ANALYTICS ICICI BANK"/>
    <x v="0"/>
  </r>
  <r>
    <s v="Ishan bedi"/>
    <n v="202409"/>
    <n v="202409"/>
    <s v="BBSR"/>
    <n v="7876154936"/>
    <s v="ishankumar392@gmail.com"/>
    <s v="APIDS"/>
    <n v="318000"/>
    <x v="231"/>
    <n v="58000"/>
    <s v="DV DATA &amp; ANALYTICS ICICI BANK"/>
    <x v="0"/>
  </r>
  <r>
    <s v="RASHMI DAS"/>
    <n v="202407"/>
    <n v="202407"/>
    <s v="BLR"/>
    <n v="8092250893"/>
    <s v="rashmidas780@gmail.com"/>
    <s v="APIDS"/>
    <n v="318600"/>
    <x v="231"/>
    <n v="72500"/>
    <s v="DV DATA &amp; ANALYTICS ICICI BANK"/>
    <x v="0"/>
  </r>
  <r>
    <s v="Fareed Ahmad"/>
    <n v="202409"/>
    <n v="202409"/>
    <s v="BBSR"/>
    <n v="9335741705"/>
    <s v="fareedahmad7139@gmail.com"/>
    <s v="APIDS"/>
    <n v="313600"/>
    <x v="232"/>
    <n v="208333"/>
    <s v="DV DATA &amp; ANALYTICS HDFC BANK"/>
    <x v="0"/>
  </r>
  <r>
    <s v="Sudeep Garnaik"/>
    <n v="202407"/>
    <n v="202407"/>
    <s v="BBSR"/>
    <n v="8093700512"/>
    <s v="sudeepgarnaik2003@gmail.com"/>
    <s v="APIDS"/>
    <n v="270000"/>
    <x v="232"/>
    <n v="78400"/>
    <s v="DV DATA &amp; ANALYTICS ICICI BANK"/>
    <x v="0"/>
  </r>
  <r>
    <s v="Divyansh Jaiswal "/>
    <n v="202408"/>
    <n v="202408"/>
    <s v="BBSR"/>
    <n v="6387050025"/>
    <s v="divyanshjaiswal472@gmail.com"/>
    <s v="APIDS"/>
    <n v="290000"/>
    <x v="232"/>
    <n v="30000"/>
    <s v="DV DATA &amp; ANALYTICS ICICI BANK"/>
    <x v="0"/>
  </r>
  <r>
    <s v="Subathra.B"/>
    <n v="202407"/>
    <n v="202407"/>
    <s v="BLR"/>
    <n v="7397150068"/>
    <s v="rakshanbs2518@gmail.com"/>
    <s v="APIDS"/>
    <n v="270000"/>
    <x v="232"/>
    <n v="35000"/>
    <s v="DV DATA &amp; ANALYTICS ICICI BANK"/>
    <x v="0"/>
  </r>
  <r>
    <s v="Subham Kumar Pradhan "/>
    <n v="202408"/>
    <n v="202408"/>
    <s v="BLR"/>
    <n v="9668283467"/>
    <s v="subhampradhan596@gmail.com"/>
    <s v="APDA"/>
    <n v="270000"/>
    <x v="233"/>
    <n v="50000"/>
    <s v="DV DATA &amp; ANALYTICS ICICI BANK"/>
    <x v="0"/>
  </r>
  <r>
    <s v="Taniya Pattanayak"/>
    <n v="202306"/>
    <n v="202306"/>
    <s v="BLR"/>
    <n v="6204294245"/>
    <s v="www.taniyapattanayak678@gmail.com"/>
    <s v="MPIDS"/>
    <n v="260000"/>
    <x v="233"/>
    <n v="45000"/>
    <s v="DV DATA &amp; ANALYTICS ICICI BANK"/>
    <x v="0"/>
  </r>
  <r>
    <s v="Ranjana patel "/>
    <n v="202410"/>
    <n v="202410"/>
    <s v="BLR"/>
    <n v="6263135772"/>
    <s v="ranjanagurjar5@gmail.com"/>
    <s v="APDA"/>
    <n v="295000"/>
    <x v="233"/>
    <n v="50000"/>
    <s v="DV DATA &amp; ANALYTICS ICICI BANK"/>
    <x v="0"/>
  </r>
  <r>
    <s v="Anwisha Surachita"/>
    <n v="202407"/>
    <n v="202407"/>
    <s v="BBSR"/>
    <n v="7377779071"/>
    <s v="anwishasurachita797@gmail.com"/>
    <s v="APIDS"/>
    <n v="318600"/>
    <x v="233"/>
    <n v="46000"/>
    <s v="Cash"/>
    <x v="0"/>
  </r>
  <r>
    <s v="Barsha Baishali Jena"/>
    <n v="202411"/>
    <n v="202411"/>
    <s v="BBSR"/>
    <n v="7008524499"/>
    <s v="barsha.jena4@gmail.com"/>
    <s v="APIDS"/>
    <n v="290000"/>
    <x v="233"/>
    <n v="5000"/>
    <s v="DV DATA &amp; ANALYTICS HDFC BANK"/>
    <x v="14"/>
  </r>
  <r>
    <s v="Brunda.V"/>
    <n v="202411"/>
    <n v="202411"/>
    <s v="BLR"/>
    <n v="8095913654"/>
    <s v="brundavasudev@gmail.com"/>
    <s v="APCF"/>
    <n v="80000"/>
    <x v="233"/>
    <n v="5000"/>
    <s v="DV DATA &amp; ANALYTICS HDFC BANK"/>
    <x v="7"/>
  </r>
  <r>
    <s v="Pragathi S"/>
    <n v="202411"/>
    <n v="202411"/>
    <s v="BLR"/>
    <n v="8310059948"/>
    <s v="pragathi2112@gmail.com"/>
    <s v="APCF"/>
    <n v="80000"/>
    <x v="233"/>
    <n v="5000"/>
    <s v="DV DATA &amp; ANALYTICS HDFC BANK"/>
    <x v="7"/>
  </r>
  <r>
    <s v="Abhijeet Mohanty"/>
    <n v="202411"/>
    <n v="202411"/>
    <s v="BBSR"/>
    <n v="8018426653"/>
    <s v="abhijeetmohanty955@gmail.com"/>
    <s v="APIDS"/>
    <n v="308000"/>
    <x v="233"/>
    <n v="5000"/>
    <s v="DV DATA &amp; ANALYTICS HDFC BANK"/>
    <x v="15"/>
  </r>
  <r>
    <s v="Khakan Kumar sahoo"/>
    <n v="202411"/>
    <n v="202411"/>
    <s v="BBSR"/>
    <n v="7008763365"/>
    <s v="kumarkhakansahoo1999@gmail.com"/>
    <s v="APDA"/>
    <n v="285000"/>
    <x v="233"/>
    <n v="5000"/>
    <s v="DV DATA &amp; ANALYTICS HDFC BANK"/>
    <x v="12"/>
  </r>
  <r>
    <s v="Malaya Ranjan Bhunya"/>
    <n v="202411"/>
    <n v="202411"/>
    <s v="BBSR"/>
    <n v="8249223393"/>
    <s v="malaya.7836@gmail.com"/>
    <s v="APIDS"/>
    <n v="300000"/>
    <x v="233"/>
    <n v="5000"/>
    <s v="DV DATA &amp; ANALYTICS HDFC BANK"/>
    <x v="15"/>
  </r>
  <r>
    <s v="Tushar Kanta Sahoo"/>
    <n v="202411"/>
    <n v="202411"/>
    <s v="BBSR"/>
    <n v="7077156237"/>
    <s v="tksahoo.1227@gmail.com"/>
    <s v="APIDS"/>
    <n v="300000"/>
    <x v="233"/>
    <n v="5000"/>
    <s v="DV DATA &amp; ANALYTICS HDFC BANK"/>
    <x v="15"/>
  </r>
  <r>
    <s v="GURUJI BISWA CHANDAN SAHOO"/>
    <n v="202411"/>
    <n v="202411"/>
    <s v="BBSR"/>
    <n v="6370664257"/>
    <s v="gurujisahoo98@gmail.com"/>
    <s v="APIDS"/>
    <n v="300000"/>
    <x v="233"/>
    <n v="5000"/>
    <s v="DV DATA &amp; ANALYTICS HDFC BANK"/>
    <x v="15"/>
  </r>
  <r>
    <s v="Naga Srawan Kumar Pabba"/>
    <n v="202411"/>
    <n v="202411"/>
    <s v="BLR"/>
    <n v="9949127361"/>
    <s v="nagashravan@gmail.com"/>
    <s v="APIDS"/>
    <n v="320000"/>
    <x v="233"/>
    <n v="5000"/>
    <s v="DV DATA &amp; ANALYTICS HDFC BANK"/>
    <x v="7"/>
  </r>
  <r>
    <s v="Animesh Hota"/>
    <n v="202409"/>
    <n v="202409"/>
    <s v="BLR"/>
    <n v="9437785044"/>
    <s v="animesh2804@gmail.com"/>
    <s v="APIDS"/>
    <n v="280000"/>
    <x v="234"/>
    <n v="100000"/>
    <s v="DV DATA &amp; ANALYTICS HDFC BANK"/>
    <x v="0"/>
  </r>
  <r>
    <s v="Ojaswi Rathi"/>
    <n v="202409"/>
    <n v="202409"/>
    <s v="BLR"/>
    <n v="9584521462"/>
    <s v="rathiojaswi@gmail.com"/>
    <s v="APIDS"/>
    <n v="318000"/>
    <x v="234"/>
    <n v="104600"/>
    <s v="DV DATA &amp; ANALYTICS ICICI BANK"/>
    <x v="0"/>
  </r>
  <r>
    <s v="Byasadev Panda"/>
    <n v="202402"/>
    <n v="202402"/>
    <s v="BLR"/>
    <n v="7008091508"/>
    <s v="byasadevpanda@gmail.com"/>
    <s v="APDA"/>
    <n v="270000"/>
    <x v="234"/>
    <n v="25000"/>
    <s v="DV DATA &amp; ANALYTICS ICICI BANK"/>
    <x v="0"/>
  </r>
  <r>
    <s v="Shravan Kumar Kalvakuntla"/>
    <n v="202411"/>
    <n v="202411"/>
    <s v="BLR"/>
    <n v="9666675665"/>
    <s v="shravan_kalva@yahoo.co.in"/>
    <s v="APIDS"/>
    <n v="320000"/>
    <x v="234"/>
    <n v="5000"/>
    <s v="DV DATA &amp; ANALYTICS HDFC BANK"/>
    <x v="7"/>
  </r>
  <r>
    <s v="Pooja Archana Dash"/>
    <n v="202411"/>
    <n v="202411"/>
    <s v="BBSR"/>
    <n v="943822197"/>
    <s v="dashpooja1995@gmail.com"/>
    <s v="APDA"/>
    <n v="295000"/>
    <x v="234"/>
    <n v="5000"/>
    <s v="DV DATA &amp; ANALYTICS HDFC BANK"/>
    <x v="11"/>
  </r>
  <r>
    <s v="Raghunandan Nagar"/>
    <n v="202411"/>
    <n v="202411"/>
    <s v="BLR"/>
    <n v="6263354178"/>
    <s v="dhakadraghu437@gmail.com"/>
    <s v="APDA"/>
    <n v="270000"/>
    <x v="234"/>
    <n v="5000"/>
    <s v="DV DATA &amp; ANALYTICS HDFC BANK"/>
    <x v="3"/>
  </r>
  <r>
    <s v="Raghunandan Nagar"/>
    <n v="202411"/>
    <n v="202411"/>
    <s v="BLR"/>
    <n v="6263354178"/>
    <s v="dhakadraghu437@gmail.com"/>
    <s v="APDA"/>
    <n v="270000"/>
    <x v="234"/>
    <n v="5000"/>
    <s v="DV DATA &amp; ANALYTICS HDFC BANK"/>
    <x v="3"/>
  </r>
  <r>
    <s v="Farzana Tazeen "/>
    <n v="202407"/>
    <n v="202407"/>
    <s v="BBSR"/>
    <n v="6370070992"/>
    <s v="tazeenfarzana07@gmail.com"/>
    <s v="APIDS"/>
    <n v="280000"/>
    <x v="235"/>
    <n v="62600"/>
    <s v="DV DATA &amp; ANALYTICS ICICI BANK"/>
    <x v="0"/>
  </r>
  <r>
    <s v="Ankita Mohanty"/>
    <n v="202411"/>
    <n v="202411"/>
    <s v="BBSR"/>
    <n v="9090242131"/>
    <s v="bishnup514@gmail.com"/>
    <s v="APIDS"/>
    <n v="318000"/>
    <x v="235"/>
    <n v="30000"/>
    <s v="DV DATA &amp; ANALYTICS ICICI BANK"/>
    <x v="0"/>
  </r>
  <r>
    <s v="Ashish Naik"/>
    <n v="202407"/>
    <n v="202407"/>
    <s v="BBSR"/>
    <n v="8123866112"/>
    <s v="ashishnaik4444@gmail.com"/>
    <s v="APIDS"/>
    <n v="270000"/>
    <x v="235"/>
    <n v="90000"/>
    <s v="DV DATA &amp; ANALYTICS ICICI BANK"/>
    <x v="0"/>
  </r>
  <r>
    <s v="Kanishk Nema"/>
    <n v="202409"/>
    <n v="202409"/>
    <s v="BBSR"/>
    <n v="9407390681"/>
    <s v="nemakanishk22@gmail.com"/>
    <s v="APIDS"/>
    <n v="313600"/>
    <x v="236"/>
    <n v="102870"/>
    <s v="DV DATA &amp; ANALYTICS HDFC BANK"/>
    <x v="0"/>
  </r>
  <r>
    <s v="Rahul Kumar"/>
    <n v="202301"/>
    <n v="202301"/>
    <s v="BLR"/>
    <n v="8777718494"/>
    <s v="rahulkres087@gmail.com"/>
    <s v="APIDS"/>
    <n v="270000"/>
    <x v="236"/>
    <n v="38000"/>
    <s v="DV DATA &amp; ANALYTICS ICICI BANK"/>
    <x v="0"/>
  </r>
  <r>
    <s v="Navin Kithu NK "/>
    <n v="202405"/>
    <n v="202405"/>
    <s v="BLR"/>
    <n v="9645288218"/>
    <s v="navinkithu@gmail.com"/>
    <s v="APDA"/>
    <n v="270000"/>
    <x v="236"/>
    <n v="50000"/>
    <s v="DV DATA &amp; ANALYTICS ICICI BANK"/>
    <x v="0"/>
  </r>
  <r>
    <s v="SATYABRATA NAYAK"/>
    <n v="202409"/>
    <n v="202409"/>
    <s v="BLR"/>
    <n v="8596884399"/>
    <s v="cmasatyabrata@gmail.com"/>
    <s v="APDA"/>
    <n v="295000"/>
    <x v="236"/>
    <n v="50000"/>
    <s v="DV DATA &amp; ANALYTICS ICICI BANK"/>
    <x v="0"/>
  </r>
  <r>
    <s v="SASWAT MAHAPATRA"/>
    <n v="202411"/>
    <n v="202411"/>
    <s v="BBSR"/>
    <n v="9937164257"/>
    <s v="saswatm.bbsr@gmail.com"/>
    <s v="APIDS"/>
    <n v="320000"/>
    <x v="236"/>
    <n v="5000"/>
    <s v="DV DATA &amp; ANALYTICS ICICI BANK"/>
    <x v="12"/>
  </r>
  <r>
    <s v="Dhruba prasad Behera"/>
    <n v="202411"/>
    <n v="202411"/>
    <s v="BBSR"/>
    <n v="7873509130"/>
    <s v="dhrubaprasad1@gmail.com"/>
    <s v="APIDS"/>
    <n v="295000"/>
    <x v="236"/>
    <n v="5000"/>
    <s v="DV DATA &amp; ANALYTICS ICICI BANK"/>
    <x v="11"/>
  </r>
  <r>
    <s v="Vishal chandravanshi"/>
    <n v="202411"/>
    <n v="202411"/>
    <s v="BLR"/>
    <n v="8815740449"/>
    <s v="chandravanshiv816@gmail.com"/>
    <s v="APDA"/>
    <n v="270000"/>
    <x v="236"/>
    <n v="5000"/>
    <s v="DV DATA &amp; ANALYTICS ICICI BANK"/>
    <x v="7"/>
  </r>
  <r>
    <s v="Ankita Mohanty"/>
    <n v="202411"/>
    <n v="202411"/>
    <s v="BBSR"/>
    <n v="8249465881"/>
    <s v="ankitamohanty056@gmail.com"/>
    <s v="APDA"/>
    <n v="295000"/>
    <x v="236"/>
    <n v="5000"/>
    <s v="DV DATA &amp; ANALYTICS ICICI BANK"/>
    <x v="11"/>
  </r>
  <r>
    <s v="Monalisha Rout"/>
    <n v="202407"/>
    <n v="202407"/>
    <s v="BBSR"/>
    <n v="7008569094"/>
    <s v="monalisharout487@gmail.com"/>
    <s v="APIDS"/>
    <n v="280000"/>
    <x v="237"/>
    <n v="10000"/>
    <s v="DV DATA &amp; ANALYTICS ICICI BANK"/>
    <x v="0"/>
  </r>
  <r>
    <s v="Ashis kumar sahu"/>
    <n v="202407"/>
    <n v="202407"/>
    <s v="BLR"/>
    <n v="8847806051"/>
    <s v="ashis1996sahu@gmail.com"/>
    <s v="APIDS"/>
    <n v="318600"/>
    <x v="237"/>
    <n v="50000"/>
    <s v="DV DATA &amp; ANALYTICS ICICI BANK"/>
    <x v="0"/>
  </r>
  <r>
    <s v="Tamanna Jena"/>
    <n v="202408"/>
    <n v="202408"/>
    <s v="BBSR"/>
    <n v="9437526613"/>
    <s v="jena07tamanna@gmail.com"/>
    <s v="APIDS"/>
    <n v="313600"/>
    <x v="237"/>
    <n v="78520"/>
    <s v="DV DATA &amp; ANALYTICS HDFC BANK"/>
    <x v="0"/>
  </r>
  <r>
    <s v="Pratikshya Das "/>
    <n v="202407"/>
    <n v="202407"/>
    <s v="BBSR"/>
    <n v="9437650105"/>
    <s v="pratikshyadas084@gmail.com"/>
    <s v="APIDS"/>
    <n v="270000"/>
    <x v="237"/>
    <n v="72500"/>
    <s v="DV DATA &amp; ANALYTICS ICICI BANK"/>
    <x v="0"/>
  </r>
  <r>
    <s v="S ESWAR PAVAN KUMAR "/>
    <n v="202407"/>
    <n v="202407"/>
    <s v="BBSR"/>
    <n v="7205881321"/>
    <s v="s.eswarpavankumar@gmail.com"/>
    <s v="APIDS"/>
    <n v="280000"/>
    <x v="237"/>
    <n v="45000"/>
    <s v="DV DATA &amp; ANALYTICS ICICI BANK"/>
    <x v="0"/>
  </r>
  <r>
    <s v="Pratish kumar"/>
    <n v="202408"/>
    <n v="202408"/>
    <s v="BBSR"/>
    <n v="9873381254"/>
    <s v="kumardipupratish@gmail.com"/>
    <s v="APIDS"/>
    <n v="280000"/>
    <x v="237"/>
    <n v="55000"/>
    <s v="DV DATA &amp; ANALYTICS ICICI BANK"/>
    <x v="0"/>
  </r>
  <r>
    <s v="Debasnata Sahoo"/>
    <n v="202407"/>
    <n v="202407"/>
    <s v="BBSR"/>
    <n v="8926061648"/>
    <s v="debasnata14@gmail.com"/>
    <s v="APDA"/>
    <n v="290000"/>
    <x v="238"/>
    <n v="75900"/>
    <s v="DV DATA &amp; ANALYTICS ICICI BANK"/>
    <x v="0"/>
  </r>
  <r>
    <s v="Kruti Ballav Samantaray"/>
    <n v="202409"/>
    <n v="202409"/>
    <s v="BBSR"/>
    <n v="6370267455"/>
    <s v="krutiballavstark@gmail.com"/>
    <s v="APIDS"/>
    <n v="318600"/>
    <x v="238"/>
    <n v="90000"/>
    <s v="DV DATA &amp; ANALYTICS ICICI BANK"/>
    <x v="0"/>
  </r>
  <r>
    <s v="Aditya Swain"/>
    <n v="202405"/>
    <n v="202405"/>
    <s v="BBSR"/>
    <n v="7325830289"/>
    <s v=" adityaswain845@gmail.com"/>
    <s v="APIDS"/>
    <n v="290000"/>
    <x v="238"/>
    <n v="50000"/>
    <s v="DV DATA &amp; ANALYTICS ICICI BANK"/>
    <x v="0"/>
  </r>
  <r>
    <s v="Shubham kumar"/>
    <n v="202408"/>
    <n v="202408"/>
    <s v="BLR"/>
    <n v="8340473608"/>
    <s v="shubhamkhandelwal2003@gmail.com"/>
    <s v="APIDS"/>
    <n v="318600"/>
    <x v="238"/>
    <n v="66000"/>
    <s v="DV DATA &amp; ANALYTICS ICICI BANK"/>
    <x v="0"/>
  </r>
  <r>
    <s v="Dibendu Sekhar Nayak "/>
    <n v="202411"/>
    <n v="202411"/>
    <s v="BLR"/>
    <n v="8763013779"/>
    <s v="dibendu.nayak1999@gmail.com"/>
    <s v="APIDS"/>
    <n v="318600"/>
    <x v="238"/>
    <n v="50000"/>
    <s v="DV DATA &amp; ANALYTICS ICICI BANK"/>
    <x v="0"/>
  </r>
  <r>
    <s v="SASWAT MAHAPATRA"/>
    <n v="202411"/>
    <n v="202411"/>
    <s v="BBSR"/>
    <n v="9937164257"/>
    <s v="saswatm.bbsr@gmail.com"/>
    <s v="APIDS"/>
    <n v="320000"/>
    <x v="239"/>
    <n v="265000"/>
    <s v="DV DATA &amp; ANALYTICS ICICI BANK"/>
    <x v="0"/>
  </r>
  <r>
    <s v="Abhilipsa Behera"/>
    <n v="202407"/>
    <n v="202407"/>
    <s v="BLR"/>
    <n v="7978271633"/>
    <s v="abhilipssa@gmail.com"/>
    <s v="APDA"/>
    <n v="290000"/>
    <x v="239"/>
    <n v="55000"/>
    <s v="DV DATA &amp; ANALYTICS ICICI BANK"/>
    <x v="0"/>
  </r>
  <r>
    <s v="Biswajit Behera"/>
    <n v="202407"/>
    <n v="202407"/>
    <s v="BBSR"/>
    <n v="9040417817"/>
    <s v="biswajeetbehera39@gmail.com"/>
    <s v="APIDS"/>
    <n v="318000"/>
    <x v="239"/>
    <n v="30000"/>
    <s v="DV DATA &amp; ANALYTICS ICICI BANK"/>
    <x v="0"/>
  </r>
  <r>
    <s v="Kruti Ballav Samantaray"/>
    <n v="202409"/>
    <n v="202409"/>
    <s v="BBSR"/>
    <n v="6370267455"/>
    <s v="krutiballavstark@gmail.com"/>
    <s v="APIDS"/>
    <n v="318600"/>
    <x v="239"/>
    <n v="11800"/>
    <s v="DV DATA &amp; ANALYTICS ICICI BANK"/>
    <x v="0"/>
  </r>
  <r>
    <s v="Sweety naik"/>
    <n v="202410"/>
    <n v="202410"/>
    <s v="BBSR"/>
    <s v="Sweety naik"/>
    <s v="sweetynaik1922@gmail.com"/>
    <s v="APIDS"/>
    <n v="318000"/>
    <x v="240"/>
    <n v="20000"/>
    <s v="DV DATA &amp; ANALYTICS ICICI BANK"/>
    <x v="0"/>
  </r>
  <r>
    <s v="Sagar Samal"/>
    <n v="202408"/>
    <n v="202408"/>
    <s v="BBSR"/>
    <n v="8249417550"/>
    <s v="sagarsamal151@gmail.com"/>
    <s v="APIDS"/>
    <n v="290000"/>
    <x v="240"/>
    <n v="80000"/>
    <s v="DV DATA &amp; ANALYTICS ICICI BANK"/>
    <x v="0"/>
  </r>
  <r>
    <s v="K Anirudha Senapaty"/>
    <n v="202407"/>
    <n v="202407"/>
    <s v="BLR"/>
    <n v="9938390458"/>
    <s v="anirudhasonu256287@gmail.com"/>
    <s v="APIDS"/>
    <n v="313600"/>
    <x v="240"/>
    <n v="52166"/>
    <s v="DV DATA &amp; ANALYTICS HDFC BANK"/>
    <x v="0"/>
  </r>
  <r>
    <s v="Dr Priyanka Parambat"/>
    <n v="202410"/>
    <n v="202410"/>
    <s v="BLR"/>
    <n v="8788832909"/>
    <s v="priyankaparambat841@gmail.com"/>
    <s v="APIDS"/>
    <n v="308600"/>
    <x v="240"/>
    <n v="100000"/>
    <s v="DV DATA &amp; ANALYTICS ICICI BANK"/>
    <x v="0"/>
  </r>
  <r>
    <s v="Swaraj patra"/>
    <m/>
    <m/>
    <s v="BLR"/>
    <n v="8144975553"/>
    <s v="swarajpatra555@gmail.com"/>
    <s v="APIDS"/>
    <n v="313600"/>
    <x v="240"/>
    <n v="5000"/>
    <s v="DV DATA &amp; ANALYTICS ICICI BANK"/>
    <x v="0"/>
  </r>
  <r>
    <s v="Pratyush Das"/>
    <n v="202410"/>
    <n v="202410"/>
    <s v="BLR"/>
    <n v="6370198026"/>
    <s v="das.pratyush001@gmail.com"/>
    <s v="APIDS"/>
    <n v="308600"/>
    <x v="241"/>
    <n v="20000"/>
    <s v="DV DATA &amp; ANALYTICS ICICI BANK"/>
    <x v="0"/>
  </r>
  <r>
    <s v="ANSHUMAN MOHANTY"/>
    <n v="202408"/>
    <n v="202408"/>
    <s v="BBSR"/>
    <n v="8249343299"/>
    <s v="mohantyanshuman86@gmail.com"/>
    <s v="APIDS"/>
    <n v="318000"/>
    <x v="241"/>
    <n v="68750"/>
    <s v="DV DATA &amp; ANALYTICS ICICI BANK"/>
    <x v="0"/>
  </r>
  <r>
    <s v="Harshana Naik"/>
    <n v="202410"/>
    <n v="202410"/>
    <s v="BBSR"/>
    <n v="9938299406"/>
    <s v="harshana.naik@gmail.com"/>
    <s v="APDA"/>
    <n v="275000"/>
    <x v="241"/>
    <n v="66250"/>
    <s v="DV DATA &amp; ANALYTICS ICICI BANK"/>
    <x v="0"/>
  </r>
  <r>
    <s v="G Bharat Gourav "/>
    <n v="202409"/>
    <n v="202409"/>
    <s v="BBSR"/>
    <n v="9438455976"/>
    <s v="bharat.gourav.056@gmail.com"/>
    <s v="APIDS"/>
    <n v="290000"/>
    <x v="241"/>
    <n v="90000"/>
    <s v="DV DATA &amp; ANALYTICS ICICI BANK"/>
    <x v="0"/>
  </r>
  <r>
    <s v="Anarta Bhaskar"/>
    <n v="202410"/>
    <n v="202410"/>
    <s v="BLR"/>
    <n v="9438455976"/>
    <s v="anartabhaskar0415@gmail.com"/>
    <s v="APIDS"/>
    <n v="298600"/>
    <x v="241"/>
    <n v="7000"/>
    <s v="DV DATA &amp; ANALYTICS ICICI BANK"/>
    <x v="0"/>
  </r>
  <r>
    <s v="Biswajit pradhan"/>
    <n v="202408"/>
    <n v="202408"/>
    <s v="BBSR"/>
    <m/>
    <m/>
    <s v="APIDS"/>
    <n v="318000"/>
    <x v="241"/>
    <n v="50000"/>
    <s v="DV DATA &amp; ANALYTICS ICICI BANK"/>
    <x v="0"/>
  </r>
  <r>
    <s v="Debasmita das"/>
    <n v="202411"/>
    <n v="202411"/>
    <s v="BBSR"/>
    <n v="7848877070"/>
    <s v="dasdebasmita769@gmail.com"/>
    <s v="APIDS"/>
    <n v="288000"/>
    <x v="241"/>
    <n v="5000"/>
    <s v="DV DATA &amp; ANALYTICS ICICI BANK"/>
    <x v="0"/>
  </r>
  <r>
    <s v="Karishma Kiro"/>
    <n v="202411"/>
    <n v="202411"/>
    <s v="BBSR"/>
    <n v="7894384546"/>
    <s v="karishmakiro1907@gmail.com"/>
    <s v="APIDS"/>
    <n v="318600"/>
    <x v="241"/>
    <n v="5000"/>
    <s v="DV DATA &amp; ANALYTICS ICICI BANK"/>
    <x v="0"/>
  </r>
  <r>
    <s v="Sasmita Barik"/>
    <n v="202411"/>
    <n v="202411"/>
    <s v="BBSR"/>
    <n v="7978719639"/>
    <s v="sasmita23barik@gmail.com"/>
    <s v="APIDS"/>
    <n v="318600"/>
    <x v="241"/>
    <n v="5000"/>
    <s v="DV DATA &amp; ANALYTICS ICICI BANK"/>
    <x v="0"/>
  </r>
  <r>
    <s v="Manisha Behera"/>
    <n v="202410"/>
    <n v="202410"/>
    <s v="BBSR"/>
    <n v="7205816953"/>
    <s v="capt.nobody41@gmail.com"/>
    <s v="APDA"/>
    <n v="295000"/>
    <x v="242"/>
    <n v="90000"/>
    <s v="DV DATA &amp; ANALYTICS ICICI BANK"/>
    <x v="0"/>
  </r>
  <r>
    <s v="Abhijeet Samantaray"/>
    <n v="202410"/>
    <n v="202410"/>
    <s v="BLR"/>
    <n v="7328875928"/>
    <s v="abhidark234@gmail.com"/>
    <s v="APIDS"/>
    <n v="300000"/>
    <x v="242"/>
    <n v="59000"/>
    <s v="DV DATA &amp; ANALYTICS ICICI BANK"/>
    <x v="0"/>
  </r>
  <r>
    <s v="Anand Kumar Swain"/>
    <n v="202408"/>
    <n v="202408"/>
    <s v="BBSR"/>
    <n v="9777981935"/>
    <s v="anandchills143@gmail.com"/>
    <s v="APIDS"/>
    <n v="318600"/>
    <x v="242"/>
    <n v="43000"/>
    <s v="DV DATA &amp; ANALYTICS ICICI BANK"/>
    <x v="0"/>
  </r>
  <r>
    <s v="Khakan Kumar sahoo"/>
    <n v="202411"/>
    <n v="202411"/>
    <s v="BBSR"/>
    <n v="7008763365"/>
    <s v="kumarkhakansahoo1999@gmail.com"/>
    <s v="APDA"/>
    <n v="285000"/>
    <x v="242"/>
    <n v="70000"/>
    <s v="DV DATA &amp; ANALYTICS ICICI BANK"/>
    <x v="0"/>
  </r>
  <r>
    <s v="Raghunandan Nagar"/>
    <n v="202411"/>
    <n v="202411"/>
    <s v="BLR"/>
    <n v="6263354178"/>
    <s v="dhakadraghu437@gmail.com"/>
    <s v="APDA"/>
    <n v="270000"/>
    <x v="242"/>
    <n v="20000"/>
    <s v="DV DATA &amp; ANALYTICS ICICI BANK"/>
    <x v="0"/>
  </r>
  <r>
    <s v="Satish Kumar "/>
    <n v="202411"/>
    <n v="202411"/>
    <s v="BLR"/>
    <n v="9380815648"/>
    <s v="satishkushtagi03765@gmail.com"/>
    <s v="APDA"/>
    <n v="270000"/>
    <x v="242"/>
    <n v="25000"/>
    <s v="DV DATA &amp; ANALYTICS ICICI BANK"/>
    <x v="0"/>
  </r>
  <r>
    <s v="MISAL RAY "/>
    <n v="202402"/>
    <n v="202402"/>
    <s v="BLR"/>
    <n v="9337682776"/>
    <s v="misalray@gmail.com"/>
    <s v="MPIDS"/>
    <n v="270000"/>
    <x v="242"/>
    <n v="65000"/>
    <s v="DV DATA &amp; ANALYTICS ICICI BANK"/>
    <x v="0"/>
  </r>
  <r>
    <s v="Anarta Bhaskar"/>
    <n v="202410"/>
    <n v="202410"/>
    <s v="BLR"/>
    <s v="Anarta Bhaskar"/>
    <s v="anartabhaskar0415@gmail.com"/>
    <s v="APIDS"/>
    <n v="298600"/>
    <x v="243"/>
    <n v="99533"/>
    <s v="DV DATA &amp; ANALYTICS ICICI BANK"/>
    <x v="0"/>
  </r>
  <r>
    <s v="ANURANJANI"/>
    <n v="202408"/>
    <n v="202408"/>
    <s v="BBSR"/>
    <n v="9100931847"/>
    <s v="ianuranjanisharma@gmail.com"/>
    <s v="APIDS"/>
    <n v="318000"/>
    <x v="243"/>
    <n v="75000"/>
    <s v="DV DATA &amp; ANALYTICS ICICI BANK"/>
    <x v="0"/>
  </r>
  <r>
    <s v="Aditya Samantsinghar "/>
    <n v="202408"/>
    <n v="202408"/>
    <s v="BBSR"/>
    <n v="9692713262"/>
    <s v="singharaditya@gmail.com"/>
    <s v="APIDS"/>
    <n v="288000"/>
    <x v="243"/>
    <n v="5000"/>
    <s v="DV DATA &amp; ANALYTICS ICICI BANK"/>
    <x v="0"/>
  </r>
  <r>
    <s v="Satyajit Biswal"/>
    <n v="202409"/>
    <n v="202409"/>
    <s v="BLR"/>
    <n v="8249977030"/>
    <s v="Satyajitbiswal2424@Gmail.Com"/>
    <s v="APDA"/>
    <n v="295000"/>
    <x v="243"/>
    <n v="80000"/>
    <s v="Cash"/>
    <x v="0"/>
  </r>
  <r>
    <s v="G Bharat Gourav"/>
    <n v="202409"/>
    <n v="202409"/>
    <s v="BBSR"/>
    <s v="7008136461/ 9438455976"/>
    <s v="bharat.gourav.056@gmail.com"/>
    <s v="APIDS"/>
    <n v="318600"/>
    <x v="244"/>
    <n v="23000"/>
    <s v="DV DATA &amp; ANALYTICS ICICI BANK"/>
    <x v="0"/>
  </r>
  <r>
    <s v="Raghunandan Nagar"/>
    <n v="202411"/>
    <n v="202411"/>
    <s v="BLR"/>
    <n v="6263354178"/>
    <s v="dhakadraghu437@gmail.com"/>
    <s v="APDA"/>
    <n v="270000"/>
    <x v="244"/>
    <n v="20000"/>
    <s v="DV DATA &amp; ANALYTICS ICICI BANK"/>
    <x v="0"/>
  </r>
  <r>
    <s v="Kumar Jyoti Ranjan Tripathy"/>
    <n v="202409"/>
    <n v="202409"/>
    <s v="BBSR"/>
    <n v="8249054797"/>
    <s v="btripathy271@gmail.com"/>
    <s v="APIDS"/>
    <n v="295000"/>
    <x v="244"/>
    <n v="58000"/>
    <s v="DV DATA &amp; ANALYTICS HDFC BANK"/>
    <x v="0"/>
  </r>
  <r>
    <s v="Prachi pallabi pradhan"/>
    <n v="202409"/>
    <n v="202409"/>
    <s v="BBSR"/>
    <n v="7848805706"/>
    <s v="pallabiprachi9861@gmail.com"/>
    <s v="APIDS"/>
    <n v="318600"/>
    <x v="244"/>
    <n v="25000"/>
    <s v="DV DATA &amp; ANALYTICS ICICI BANK"/>
    <x v="0"/>
  </r>
  <r>
    <s v="Katapally Suchithra"/>
    <n v="202409"/>
    <n v="202409"/>
    <s v="BBSR"/>
    <n v="7337310547"/>
    <s v="katapallysuchithra@gmail.com"/>
    <s v="APIDS"/>
    <n v="318600"/>
    <x v="244"/>
    <n v="40000"/>
    <s v="DV DATA &amp; ANALYTICS ICICI BANK"/>
    <x v="0"/>
  </r>
  <r>
    <s v="Avinash Kumar Pandey"/>
    <n v="202406"/>
    <n v="202406"/>
    <s v="BLR"/>
    <n v="9958139119"/>
    <s v="avmcagovicsi@gmail.com"/>
    <s v="APIDS"/>
    <n v="290000"/>
    <x v="244"/>
    <n v="50000"/>
    <s v="DV DATA &amp; ANALYTICS ICICI BANK"/>
    <x v="0"/>
  </r>
  <r>
    <s v="Sasmita Sahoo "/>
    <n v="202408"/>
    <n v="202408"/>
    <s v="BBSR"/>
    <n v="8105989475"/>
    <s v="sasmita042022@gmail.com"/>
    <s v="APIDS"/>
    <n v="290000"/>
    <x v="245"/>
    <n v="90000"/>
    <s v="DV DATA &amp; ANALYTICS ICICI BANK"/>
    <x v="0"/>
  </r>
  <r>
    <s v="Laxmipriya Swain"/>
    <n v="202410"/>
    <n v="202410"/>
    <s v="BBSR"/>
    <n v="8917310914"/>
    <s v="lpriyaswainswain@gmail.com"/>
    <s v="APDA"/>
    <n v="295000"/>
    <x v="245"/>
    <n v="40000"/>
    <s v="DV DATA &amp; ANALYTICS ICICI BANK"/>
    <x v="0"/>
  </r>
  <r>
    <s v="Jeevan Baliarsingh"/>
    <n v="202408"/>
    <n v="202408"/>
    <s v="BBSR"/>
    <n v="9438793990"/>
    <s v="alokprasadbs@gmail.com"/>
    <s v="APIDS"/>
    <n v="290000"/>
    <x v="245"/>
    <n v="100000"/>
    <s v="DV DATA &amp; ANALYTICS ICICI BANK"/>
    <x v="0"/>
  </r>
  <r>
    <s v="Muduru Sravani"/>
    <n v="202411"/>
    <n v="202411"/>
    <s v="BLR"/>
    <n v="8520868621"/>
    <s v="mudurusravanireddy56@gmail.com"/>
    <s v="APIDS"/>
    <n v="288600"/>
    <x v="245"/>
    <n v="5000"/>
    <s v="DV DATA &amp; ANALYTICS ICICI BANK"/>
    <x v="0"/>
  </r>
  <r>
    <s v="Malaya Ranjan Bhunya"/>
    <n v="202411"/>
    <n v="202411"/>
    <s v="BBSR"/>
    <n v="8249223393"/>
    <s v="malaya.7836@gmail.com"/>
    <s v="APIDS"/>
    <n v="300000"/>
    <x v="246"/>
    <n v="60000"/>
    <s v="DV DATA &amp; ANALYTICS HDFC BANK"/>
    <x v="15"/>
  </r>
  <r>
    <s v="Kallakunta Vijay Anand"/>
    <n v="202410"/>
    <n v="202410"/>
    <s v="BLR"/>
    <n v="919175188152"/>
    <s v="kvijay15798@gmail.com"/>
    <s v="APDA"/>
    <n v="295000"/>
    <x v="246"/>
    <n v="55000"/>
    <s v="DV DATA &amp; ANALYTICS ICICI BANK"/>
    <x v="0"/>
  </r>
  <r>
    <s v="Tushar Kanta Sahoo"/>
    <n v="202411"/>
    <n v="202411"/>
    <s v="BBSR"/>
    <n v="7077156237"/>
    <s v="tksahoo.1227@gmail.com"/>
    <s v="APIDS"/>
    <n v="300000"/>
    <x v="246"/>
    <n v="60000"/>
    <s v="DV DATA &amp; ANALYTICS HDFC BANK"/>
    <x v="15"/>
  </r>
  <r>
    <s v="Bidyabhusan Pattanaik "/>
    <n v="202311"/>
    <n v="202311"/>
    <s v="BLR"/>
    <n v="9090000869"/>
    <s v="anitakumaripattanayak@gmail.com"/>
    <s v="MPIDS"/>
    <n v="270000"/>
    <x v="246"/>
    <n v="29000"/>
    <s v="DV DATA &amp; ANALYTICS ICICI BANK"/>
    <x v="0"/>
  </r>
  <r>
    <s v="Monalisha Rout"/>
    <n v="202407"/>
    <n v="202407"/>
    <s v="BBSR"/>
    <n v="7008569094"/>
    <s v="monalisharout487@gmail.com"/>
    <s v="APIDS"/>
    <n v="280000"/>
    <x v="246"/>
    <n v="15000"/>
    <s v="DV DATA &amp; ANALYTICS ICICI BANK"/>
    <x v="0"/>
  </r>
  <r>
    <s v="GURUJI BISWA CHANDAN SAHOO"/>
    <n v="202411"/>
    <n v="202411"/>
    <s v="BBSR"/>
    <n v="6370664257"/>
    <s v="gurujisahoo98@gmail.com"/>
    <s v="APIDS"/>
    <n v="300000"/>
    <x v="247"/>
    <n v="60000"/>
    <s v="DV DATA &amp; ANALYTICS HDFC BANK"/>
    <x v="15"/>
  </r>
  <r>
    <s v="Rashmita Bisoe"/>
    <n v="202405"/>
    <n v="202405"/>
    <s v="BBSR"/>
    <n v="6372749159"/>
    <s v="rubydelly927@gmail.com"/>
    <s v="APIDS"/>
    <n v="280000"/>
    <x v="247"/>
    <n v="24000"/>
    <s v="DV DATA &amp; ANALYTICS HDFC BANK"/>
    <x v="8"/>
  </r>
  <r>
    <s v="Rajat Bisoe"/>
    <n v="202405"/>
    <n v="202405"/>
    <s v="BBSR"/>
    <n v="9668220059"/>
    <s v="rbisoe@gmail.com"/>
    <s v="APIDS"/>
    <n v="280000"/>
    <x v="247"/>
    <n v="24000"/>
    <s v="DV DATA &amp; ANALYTICS HDFC BANK"/>
    <x v="8"/>
  </r>
  <r>
    <s v="Ansh Sachdeva"/>
    <n v="202402"/>
    <n v="202402"/>
    <s v="BLR"/>
    <m/>
    <s v="sachdeva.ansh12@gmail.com"/>
    <s v="MPIDS"/>
    <n v="280000"/>
    <x v="247"/>
    <n v="30000"/>
    <s v="DV DATA &amp; ANALYTICS ICICI BANK"/>
    <x v="0"/>
  </r>
  <r>
    <s v="Mohit Mushla"/>
    <n v="202409"/>
    <n v="202409"/>
    <s v="BBSR"/>
    <n v="9610152365"/>
    <s v="mohitsmushhla@gmail.com"/>
    <s v="APIDS"/>
    <n v="295000"/>
    <x v="247"/>
    <n v="70000"/>
    <s v="DV DATA &amp; ANALYTICS HDFC BANK"/>
    <x v="0"/>
  </r>
  <r>
    <s v="Devshee Solanki "/>
    <n v="202406"/>
    <n v="202406"/>
    <s v="BLR"/>
    <n v="9111088360"/>
    <s v="devsheesolanki@gmail.com"/>
    <s v="APIDS"/>
    <n v="318600"/>
    <x v="247"/>
    <n v="10000"/>
    <s v="DV DATA &amp; ANALYTICS ICICI BANK"/>
    <x v="0"/>
  </r>
  <r>
    <s v="Debiprasad  Bhuyan"/>
    <n v="202409"/>
    <n v="202409"/>
    <s v="BBSR"/>
    <n v="8658969336"/>
    <s v="Debiprasadbhuyan1999@gmail.com"/>
    <s v="APIDS"/>
    <n v="313600"/>
    <x v="247"/>
    <n v="25000"/>
    <s v="DV DATA &amp; ANALYTICS ICICI BANK"/>
    <x v="0"/>
  </r>
  <r>
    <s v="Siddharth Behera"/>
    <n v="202411"/>
    <n v="202411"/>
    <s v="BBSR"/>
    <n v="8260969005"/>
    <s v="siddharthbehera718@gmail.com"/>
    <s v="APIDS"/>
    <n v="300000"/>
    <x v="247"/>
    <n v="5000"/>
    <s v="DV DATA &amp; ANALYTICS ICICI BANK"/>
    <x v="15"/>
  </r>
  <r>
    <s v="SUBRAT KUMAR SWAIN"/>
    <n v="202411"/>
    <n v="202411"/>
    <s v="BBSR"/>
    <n v="7537065008"/>
    <s v="subratkumarswain7@gmail.com"/>
    <s v="APIDS"/>
    <n v="308000"/>
    <x v="247"/>
    <n v="5000"/>
    <s v="DV DATA &amp; ANALYTICS ICICI BANK"/>
    <x v="12"/>
  </r>
  <r>
    <s v="Kshama kumawat"/>
    <n v="202410"/>
    <n v="202410"/>
    <s v="BLR"/>
    <n v="9425090838"/>
    <s v="deekshakumawat25@gmail.com"/>
    <s v="APIDS"/>
    <n v="308600"/>
    <x v="248"/>
    <n v="101200"/>
    <s v="DV DATA &amp; ANALYTICS ICICI BANK"/>
    <x v="0"/>
  </r>
  <r>
    <s v="Sai Pradad Panditray "/>
    <n v="202408"/>
    <n v="202408"/>
    <s v="BBSR"/>
    <n v="9090427386"/>
    <s v="sai.prasad714@gmail.com"/>
    <s v="APIDS"/>
    <n v="318000"/>
    <x v="248"/>
    <n v="99999"/>
    <s v="DV DATA &amp; ANALYTICS ICICI BANK"/>
    <x v="0"/>
  </r>
  <r>
    <s v="Satish Kumar "/>
    <n v="202411"/>
    <n v="202411"/>
    <s v="BLR"/>
    <n v="9380815648"/>
    <s v="satishkushtagi03765@gmail.com"/>
    <s v="APDA"/>
    <n v="270000"/>
    <x v="248"/>
    <n v="65000"/>
    <s v="DV DATA &amp; ANALYTICS ICICI BANK"/>
    <x v="0"/>
  </r>
  <r>
    <s v="Raghunandan Nagar"/>
    <n v="202411"/>
    <n v="202411"/>
    <s v="BLR"/>
    <n v="6263354178"/>
    <s v="dhakadraghu437@gmail.com"/>
    <s v="APDA"/>
    <n v="270000"/>
    <x v="248"/>
    <n v="65000"/>
    <s v="DV DATA &amp; ANALYTICS HDFC BANK"/>
    <x v="0"/>
  </r>
  <r>
    <s v="Anshul Rawat"/>
    <n v="202410"/>
    <n v="202410"/>
    <s v="BBSR"/>
    <n v="9389725097"/>
    <s v="anshulrawat313131@gmail.com"/>
    <s v="APIDS"/>
    <n v="313600"/>
    <x v="249"/>
    <n v="64000"/>
    <s v="DV DATA &amp; ANALYTICS ICICI BANK"/>
    <x v="0"/>
  </r>
  <r>
    <s v="Siyaa Agarwal"/>
    <n v="202402"/>
    <n v="202402"/>
    <s v="BLR"/>
    <n v="7002125396"/>
    <s v="Siyaa2003@gmail.com"/>
    <s v="MPIDS"/>
    <n v="270000"/>
    <x v="249"/>
    <n v="72000"/>
    <s v="DV DATA &amp; ANALYTICS ICICI BANK"/>
    <x v="0"/>
  </r>
  <r>
    <s v="Biswojyoti Das"/>
    <n v="202406"/>
    <n v="202406"/>
    <s v="BLR"/>
    <n v="9916681432"/>
    <s v="samalankita2002@gmail.com"/>
    <s v="APIDS"/>
    <n v="318000"/>
    <x v="249"/>
    <n v="78400"/>
    <s v="DV DATA &amp; ANALYTICS HDFC BANK"/>
    <x v="0"/>
  </r>
  <r>
    <s v="Kumari Sonali Pattanaik"/>
    <n v="202410"/>
    <n v="202410"/>
    <s v="BLR"/>
    <n v="8917389919"/>
    <s v="ksp21999@gmail.com"/>
    <s v="APDA"/>
    <n v="285000"/>
    <x v="249"/>
    <n v="70000"/>
    <s v="DV DATA &amp; ANALYTICS ICICI BANK"/>
    <x v="0"/>
  </r>
  <r>
    <s v="Sonali Pradhan"/>
    <n v="202412"/>
    <n v="202412"/>
    <s v="BBSR"/>
    <n v="7978185477"/>
    <s v="pradhansonali80@gmail.com"/>
    <s v="APDA"/>
    <n v="285000"/>
    <x v="249"/>
    <n v="15000"/>
    <s v="DV DATA &amp; ANALYTICS ICICI BANK"/>
    <x v="0"/>
  </r>
  <r>
    <s v="Bikash pradhan"/>
    <n v="202412"/>
    <n v="202412"/>
    <s v="BBSR"/>
    <n v="8926161516"/>
    <s v="bikashpradhan2002b11@gmail.com"/>
    <s v="APIDS"/>
    <n v="310000"/>
    <x v="248"/>
    <n v="5000"/>
    <s v="DV DATA &amp; ANALYTICS ICICI BANK"/>
    <x v="12"/>
  </r>
  <r>
    <s v="aditya raj soni"/>
    <n v="202408"/>
    <n v="202408"/>
    <s v="BBSR"/>
    <n v="7869041370"/>
    <s v="adityaraj2002soni@gmail.com"/>
    <s v="APDA"/>
    <n v="295000"/>
    <x v="250"/>
    <n v="50000"/>
    <s v="DV DATA &amp; ANALYTICS ICICI BANK"/>
    <x v="0"/>
  </r>
  <r>
    <s v="Abhipsa Mishra "/>
    <n v="202409"/>
    <n v="202409"/>
    <s v="BBSR"/>
    <n v="8327730643"/>
    <s v="abhipsamishra001@gmail.com"/>
    <s v="APIDS"/>
    <n v="300000"/>
    <x v="250"/>
    <n v="40000"/>
    <s v="DV DATA &amp; ANALYTICS ICICI BANK"/>
    <x v="0"/>
  </r>
  <r>
    <s v="Jaysinh Narendrasinh Chauhan"/>
    <n v="202408"/>
    <n v="202408"/>
    <s v="BBSR"/>
    <n v="7600686936"/>
    <s v="jaychauhan9724@gmail.com"/>
    <s v="APIDS"/>
    <n v="318600"/>
    <x v="250"/>
    <n v="81250"/>
    <s v="DV DATA &amp; ANALYTICS ICICI BANK"/>
    <x v="0"/>
  </r>
  <r>
    <s v="Divyansh Jaiswal "/>
    <n v="202408"/>
    <n v="202408"/>
    <s v="BBSR"/>
    <n v="6387050025"/>
    <s v="divyanshjaiswal472@gmail.com"/>
    <s v="APIDS"/>
    <n v="290000"/>
    <x v="250"/>
    <n v="65000"/>
    <s v="DV DATA &amp; ANALYTICS ICICI BANK"/>
    <x v="0"/>
  </r>
  <r>
    <s v="Monali Pradhan"/>
    <n v="202412"/>
    <n v="202412"/>
    <s v="BBSR"/>
    <n v="9.3375479028114604E+19"/>
    <s v="monali99pradhan@gmail.com"/>
    <s v="APIDS"/>
    <n v="310000"/>
    <x v="250"/>
    <n v="5000"/>
    <s v="DV DATA &amp; ANALYTICS ICICI BANK"/>
    <x v="12"/>
  </r>
  <r>
    <s v="Sonali Pradhan"/>
    <n v="202412"/>
    <n v="202412"/>
    <s v="BBSR"/>
    <n v="7978185477"/>
    <s v="pradhansonali80@gmail.com"/>
    <s v="APIDS"/>
    <n v="310000"/>
    <x v="250"/>
    <n v="5000"/>
    <s v="DV DATA &amp; ANALYTICS ICICI BANK"/>
    <x v="12"/>
  </r>
  <r>
    <s v="Gurpreet Singh Chahal"/>
    <n v="202409"/>
    <n v="202409"/>
    <s v="BBSR"/>
    <n v="9078667605"/>
    <s v="studentpurposes0@gmail.com"/>
    <s v="APIDS"/>
    <n v="313600"/>
    <x v="250"/>
    <n v="78400"/>
    <s v="DV DATA &amp; ANALYTICS ICICI BANK"/>
    <x v="0"/>
  </r>
  <r>
    <s v="Ranjana Bankey"/>
    <n v="202410"/>
    <n v="202410"/>
    <s v="BLR"/>
    <n v="6263135772"/>
    <s v="ranjanagurjar5@gmail.com"/>
    <s v="APDA"/>
    <n v="295000"/>
    <x v="251"/>
    <n v="40000"/>
    <s v="DV DATA &amp; ANALYTICS ICICI BANK"/>
    <x v="0"/>
  </r>
  <r>
    <s v="Karishma Kiro"/>
    <n v="202411"/>
    <n v="202411"/>
    <s v="BBSR"/>
    <n v="7894384546"/>
    <s v="karishmakiro1907@gmail.com"/>
    <s v="APIDS"/>
    <n v="318600"/>
    <x v="251"/>
    <n v="74500"/>
    <s v="DV DATA &amp; ANALYTICS ICICI BANK"/>
    <x v="0"/>
  </r>
  <r>
    <s v="Anushmita Nayak"/>
    <n v="202405"/>
    <n v="202405"/>
    <s v="BBSR"/>
    <n v="8457944362"/>
    <s v="anusmitan49@gmail.com"/>
    <s v="APIDS"/>
    <n v="280000"/>
    <x v="252"/>
    <n v="60000"/>
    <s v="DV DATA &amp; ANALYTICS ICICI BANK"/>
    <x v="0"/>
  </r>
  <r>
    <s v="Vishal sahu"/>
    <n v="202409"/>
    <n v="202409"/>
    <s v="BLR"/>
    <n v="7582045490"/>
    <s v="samalankita2002@gmail.com"/>
    <s v="APIDS"/>
    <n v="318600"/>
    <x v="252"/>
    <n v="71250"/>
    <s v="DV DATA &amp; ANALYTICS ICICI BANK"/>
    <x v="0"/>
  </r>
  <r>
    <s v="Gourahari Suman Kumar"/>
    <n v="202410"/>
    <n v="202410"/>
    <s v="BBSR"/>
    <n v="8249908407"/>
    <s v="gskumar.official@gmail.com"/>
    <s v="APDA"/>
    <n v="295000"/>
    <x v="252"/>
    <n v="95000"/>
    <s v="DV DATA &amp; ANALYTICS ICICI BANK"/>
    <x v="0"/>
  </r>
  <r>
    <s v="Ashish Parija "/>
    <n v="202410"/>
    <n v="202410"/>
    <s v="BBSR"/>
    <n v="8328977742"/>
    <s v="ashishparija9090@gmail.com"/>
    <s v="APDA"/>
    <n v="295000"/>
    <x v="252"/>
    <n v="85000"/>
    <s v="DV DATA &amp; ANALYTICS ICICI BANK"/>
    <x v="0"/>
  </r>
  <r>
    <s v="Omjeet Behera"/>
    <n v="202410"/>
    <n v="202410"/>
    <s v="BLR"/>
    <n v="9692919192"/>
    <s v="beheraomjeet@gmail.com"/>
    <s v="APIDS"/>
    <n v="318600"/>
    <x v="253"/>
    <n v="78250"/>
    <s v="DV DATA &amp; ANALYTICS HDFC BANK"/>
    <x v="0"/>
  </r>
  <r>
    <s v="Parth Sarathi Mohanty"/>
    <n v="202410"/>
    <n v="202410"/>
    <s v="BBSR"/>
    <n v="8658979467"/>
    <s v="parth.official706@gmail.com"/>
    <s v="APIDS"/>
    <n v="318600"/>
    <x v="253"/>
    <n v="104000"/>
    <s v="DV DATA &amp; ANALYTICS ICICI BANK"/>
    <x v="0"/>
  </r>
  <r>
    <s v="Satish Kumar "/>
    <n v="202411"/>
    <n v="202411"/>
    <s v="BLR"/>
    <n v="9380815648"/>
    <s v="satishkushtagi03765@gmail.com"/>
    <s v="APDA"/>
    <n v="270000"/>
    <x v="253"/>
    <n v="140000"/>
    <s v="Loan"/>
    <x v="0"/>
  </r>
  <r>
    <s v="Sasmita barik"/>
    <n v="202411"/>
    <n v="202411"/>
    <s v="BBSR"/>
    <n v="7978719639"/>
    <s v="koolkarina06@gmail.com"/>
    <s v="APIDS"/>
    <n v="318600"/>
    <x v="254"/>
    <n v="104533"/>
    <s v="DV DATA &amp; ANALYTICS ICICI BANK"/>
    <x v="0"/>
  </r>
  <r>
    <s v="Mansoor Shariff"/>
    <n v="202410"/>
    <n v="202410"/>
    <s v="BBSR"/>
    <n v="7008945238"/>
    <s v="kapital.amelio@gmail.com"/>
    <s v="APIDS"/>
    <n v="298000"/>
    <x v="254"/>
    <n v="180000"/>
    <s v="DV DATA &amp; ANALYTICS HDFC BANK"/>
    <x v="0"/>
  </r>
  <r>
    <s v="Sujit Subhrajit"/>
    <n v="202309"/>
    <n v="202309"/>
    <s v="BLR"/>
    <n v="9348339878"/>
    <s v="sujitsubhrajit9@gmail.com"/>
    <s v="MPIDS"/>
    <n v="280000"/>
    <x v="254"/>
    <n v="15000"/>
    <s v="DV DATA &amp; ANALYTICS ICICI BANK"/>
    <x v="0"/>
  </r>
  <r>
    <s v="Dimple Sharma"/>
    <n v="202303"/>
    <n v="202303"/>
    <s v="BLR"/>
    <n v="6283148140"/>
    <m/>
    <s v="APDA"/>
    <n v="260000"/>
    <x v="255"/>
    <n v="35000"/>
    <s v="DV DATA &amp; ANALYTICS ICICI BANK"/>
    <x v="0"/>
  </r>
  <r>
    <s v="Pratik Kumar"/>
    <n v="202407"/>
    <n v="202407"/>
    <s v="BLR"/>
    <n v="9902037501"/>
    <s v="pratik.ranchi@gmail.com"/>
    <s v="APIDS"/>
    <n v="290000"/>
    <x v="255"/>
    <n v="50000"/>
    <s v="DV DATA &amp; ANALYTICS ICICI BANK"/>
    <x v="0"/>
  </r>
  <r>
    <s v="Vishal chandravanshi"/>
    <n v="202411"/>
    <n v="202411"/>
    <s v="BLR"/>
    <n v="8815740449"/>
    <s v="chandravanshiv816@gmail.com"/>
    <s v="APDA"/>
    <n v="270000"/>
    <x v="255"/>
    <n v="26000"/>
    <s v="DV DATA &amp; ANALYTICS ICICI BANK"/>
    <x v="0"/>
  </r>
  <r>
    <s v="Sagar Samal"/>
    <n v="202408"/>
    <n v="202408"/>
    <s v="BBSR"/>
    <n v="8249417550"/>
    <s v="sagarsamal151@gmail.com"/>
    <s v="APIDS"/>
    <n v="290000"/>
    <x v="255"/>
    <n v="53000"/>
    <s v="DV DATA &amp; ANALYTICS ICICI BANK"/>
    <x v="0"/>
  </r>
  <r>
    <s v="Pallabi dash "/>
    <n v="202412"/>
    <n v="202412"/>
    <s v="BBSR"/>
    <n v="8457962570"/>
    <s v="pallabidash64294@gmail.com"/>
    <s v="APIDS"/>
    <n v="303000"/>
    <x v="255"/>
    <n v="5000"/>
    <s v="DV DATA &amp; ANALYTICS ICICI BANK"/>
    <x v="0"/>
  </r>
  <r>
    <s v="Chinmaya Routray "/>
    <n v="202408"/>
    <n v="202408"/>
    <s v="BBSR"/>
    <n v="9535193353"/>
    <s v="chinmayaroutray89@gmail.com"/>
    <s v="APIDS"/>
    <n v="290000"/>
    <x v="255"/>
    <n v="60000"/>
    <s v="DV DATA &amp; ANALYTICS ICICI BANK"/>
    <x v="0"/>
  </r>
  <r>
    <s v="Anshul Rawat"/>
    <n v="202410"/>
    <n v="202410"/>
    <s v="BBSR"/>
    <n v="9389725097"/>
    <s v="anshulrawat313131@gmail.com"/>
    <s v="APIDS"/>
    <n v="313600"/>
    <x v="255"/>
    <n v="4600"/>
    <s v="DV DATA &amp; ANALYTICS ICICI BANK"/>
    <x v="0"/>
  </r>
  <r>
    <s v="Fareed Ahmad"/>
    <n v="202409"/>
    <n v="202409"/>
    <s v="BBSR"/>
    <n v="9335741705"/>
    <s v="fareedahmad7139@gmail.com"/>
    <s v="APIDS"/>
    <n v="313600"/>
    <x v="256"/>
    <n v="95267"/>
    <s v="DV DATA &amp; ANALYTICS HDFC BANK"/>
    <x v="0"/>
  </r>
  <r>
    <s v="Piyush Ranjan Saha"/>
    <n v="202312"/>
    <n v="202312"/>
    <s v="BLR"/>
    <m/>
    <s v="piyushsonusaha@gmail.com"/>
    <s v="MPIDS"/>
    <n v="270000"/>
    <x v="256"/>
    <n v="50000"/>
    <s v="DV DATA &amp; ANALYTICS ICICI BANK"/>
    <x v="0"/>
  </r>
  <r>
    <s v="Debasmita das"/>
    <n v="202411"/>
    <n v="202411"/>
    <s v="BBSR"/>
    <n v="7848877070"/>
    <s v="dasdebasmita769@gmail.com"/>
    <s v="APIDS"/>
    <n v="288000"/>
    <x v="256"/>
    <n v="50000"/>
    <s v="DV DATA &amp; ANALYTICS ICICI BANK"/>
    <x v="0"/>
  </r>
  <r>
    <s v="Suvadeep Mukherjee"/>
    <n v="202408"/>
    <n v="202408"/>
    <s v="BBSR"/>
    <n v="9547106708"/>
    <s v="suvadeepmukherjee5@gmail.com"/>
    <s v="APIDS"/>
    <n v="318000"/>
    <x v="256"/>
    <n v="68750"/>
    <s v="DV DATA &amp; ANALYTICS ICICI BANK"/>
    <x v="0"/>
  </r>
  <r>
    <s v="Vishal chandravanshi"/>
    <n v="202411"/>
    <n v="202411"/>
    <s v="BLR"/>
    <n v="8815740449"/>
    <s v="chandravanshiv816@gmail.com"/>
    <s v="APDA"/>
    <n v="270000"/>
    <x v="256"/>
    <n v="20000"/>
    <s v="DV DATA &amp; ANALYTICS ICICI BANK"/>
    <x v="0"/>
  </r>
  <r>
    <s v="Janmajeya Rout"/>
    <n v="202412"/>
    <n v="202412"/>
    <s v="BBSR"/>
    <n v="9777136092"/>
    <s v="jnmejy.rout44@gmail.com"/>
    <s v="APDA"/>
    <n v="318000"/>
    <x v="256"/>
    <n v="5000"/>
    <s v="DV DATA &amp; ANALYTICS ICICI BANK"/>
    <x v="0"/>
  </r>
  <r>
    <s v="Priyanka Lenka"/>
    <n v="202412"/>
    <n v="202412"/>
    <s v="BBSR"/>
    <n v="7008906613"/>
    <s v="lenkapriyanka20007@gmail.com"/>
    <s v="APDA"/>
    <n v="318000"/>
    <x v="256"/>
    <n v="5000"/>
    <s v="DV DATA &amp; ANALYTICS ICICI BANK"/>
    <x v="0"/>
  </r>
  <r>
    <s v="Soumya ranjan Nayak"/>
    <n v="202411"/>
    <n v="202411"/>
    <s v="BBSR"/>
    <n v="8249758236"/>
    <s v="nayaksoumyaranjan560@gmail.com"/>
    <s v="APIDS"/>
    <n v="318600"/>
    <x v="257"/>
    <n v="45000"/>
    <s v="DV DATA &amp; ANALYTICS ICICI BANK"/>
    <x v="0"/>
  </r>
  <r>
    <s v="Arup ranjan patra"/>
    <n v="202411"/>
    <n v="202411"/>
    <s v="BBSR"/>
    <n v="8658287623"/>
    <s v="parupranjan@gmail.com"/>
    <s v="APIDS"/>
    <n v="318600"/>
    <x v="257"/>
    <n v="55000"/>
    <s v="DV DATA &amp; ANALYTICS ICICI BANK"/>
    <x v="0"/>
  </r>
  <r>
    <s v="Ishan bedi"/>
    <n v="202409"/>
    <n v="202409"/>
    <s v="BBSR"/>
    <n v="7876154936"/>
    <s v="ishankumar392@gmail.com"/>
    <s v="APIDS"/>
    <n v="318000"/>
    <x v="257"/>
    <n v="58000"/>
    <s v="DV DATA &amp; ANALYTICS ICICI BANK"/>
    <x v="0"/>
  </r>
  <r>
    <s v="Pallabi dash"/>
    <n v="202411"/>
    <n v="202411"/>
    <s v="BBSR"/>
    <n v="8457962570"/>
    <s v="Pallabidash64294@gmail.com"/>
    <s v="APIDS"/>
    <n v="318000"/>
    <x v="257"/>
    <n v="5000"/>
    <s v="DV DATA &amp; ANALYTICS ICICI BANK"/>
    <x v="0"/>
  </r>
  <r>
    <s v="Deepshikha Hazra"/>
    <n v="202411"/>
    <n v="202411"/>
    <s v="BBSR"/>
    <n v="6371313273"/>
    <s v="deepshikahazra@gmail.com"/>
    <s v="APIDS"/>
    <n v="318000"/>
    <x v="257"/>
    <n v="5000"/>
    <s v="DV DATA &amp; ANALYTICS ICICI BANK"/>
    <x v="0"/>
  </r>
  <r>
    <s v="Rohit kumar"/>
    <n v="202408"/>
    <n v="202408"/>
    <s v="BBSR"/>
    <n v="7339978482"/>
    <s v="rk26official@gmail.com"/>
    <s v="APIDS"/>
    <n v="280000"/>
    <x v="257"/>
    <n v="40000"/>
    <s v="DV DATA &amp; ANALYTICS ICICI BANK"/>
    <x v="0"/>
  </r>
  <r>
    <s v="Satish Kumar "/>
    <n v="202411"/>
    <n v="202411"/>
    <s v="BLR"/>
    <n v="9380815648"/>
    <s v="satishkushtagi03765@gmail.com"/>
    <s v="APDA"/>
    <n v="270000"/>
    <x v="258"/>
    <n v="143000"/>
    <s v="Loan"/>
    <x v="0"/>
  </r>
  <r>
    <s v="Swaraj patra"/>
    <n v="202411"/>
    <n v="202411"/>
    <s v="BLR"/>
    <n v="8144975553"/>
    <s v="swarajpatra555@gmail.com"/>
    <s v="APIDS"/>
    <n v="313600"/>
    <x v="258"/>
    <n v="90000"/>
    <s v="DV DATA &amp; ANALYTICS ICICI BANK"/>
    <x v="0"/>
  </r>
  <r>
    <s v="Muduru Sravani"/>
    <n v="202411"/>
    <n v="202411"/>
    <s v="BLR"/>
    <n v="8520868621"/>
    <s v="mudurusravanireddy56@gmail.com"/>
    <s v="APIDS"/>
    <n v="288600"/>
    <x v="259"/>
    <n v="56720"/>
    <s v="DV DATA &amp; ANALYTICS ICICI BANK"/>
    <x v="0"/>
  </r>
  <r>
    <s v="Ram sharma "/>
    <n v="202409"/>
    <n v="202409"/>
    <s v="BBSR"/>
    <n v="8074122524"/>
    <s v="sharma.phani482@gmail.com"/>
    <s v="APIDS"/>
    <n v="318000"/>
    <x v="259"/>
    <n v="50000"/>
    <s v="DV DATA &amp; ANALYTICS ICICI BANK"/>
    <x v="0"/>
  </r>
  <r>
    <s v="Subham Kumar Pradhan "/>
    <n v="202408"/>
    <n v="202408"/>
    <s v="BLR"/>
    <n v="9668283467"/>
    <s v="subhampradhan596@gmail.com"/>
    <s v="APDA"/>
    <n v="290000"/>
    <x v="260"/>
    <n v="50000"/>
    <s v="DV DATA &amp; ANALYTICS ICICI BANK"/>
    <x v="0"/>
  </r>
  <r>
    <s v="Satyasiva panda"/>
    <n v="202411"/>
    <n v="202411"/>
    <s v="BBSR"/>
    <s v="9348475078 / 8093626053"/>
    <s v="934847507a@gmail.com"/>
    <s v="APIDS"/>
    <n v="318600"/>
    <x v="260"/>
    <n v="50000"/>
    <s v="Cash"/>
    <x v="0"/>
  </r>
  <r>
    <s v="Raghunandan Nagar"/>
    <n v="202411"/>
    <n v="202411"/>
    <s v="BLR"/>
    <n v="6263354178"/>
    <s v="dhakadraghu437@gmail.com"/>
    <s v="APDA"/>
    <n v="270000"/>
    <x v="261"/>
    <n v="180000"/>
    <s v="Loan"/>
    <x v="3"/>
  </r>
  <r>
    <s v="Ram sharma "/>
    <n v="202409"/>
    <n v="202409"/>
    <s v="BBSR"/>
    <n v="8074122524"/>
    <s v="sharma.phani482@gmail.com"/>
    <s v="APIDS"/>
    <n v="318000"/>
    <x v="261"/>
    <n v="50000"/>
    <s v="DV DATA &amp; ANALYTICS ICICI BANK"/>
    <x v="0"/>
  </r>
  <r>
    <s v="Sasmita Sahoo "/>
    <n v="202408"/>
    <n v="202408"/>
    <s v="BBSR"/>
    <n v="8105989475"/>
    <s v="sasmita042022@gmail.com"/>
    <s v="APIDS"/>
    <n v="290000"/>
    <x v="261"/>
    <n v="10000"/>
    <s v="DV DATA &amp; ANALYTICS ICICI BANK"/>
    <x v="0"/>
  </r>
  <r>
    <s v="Abhijeet Samantaray"/>
    <n v="202410"/>
    <n v="202410"/>
    <s v="BLR"/>
    <n v="7328875928"/>
    <s v="abhidark234@gmail.com"/>
    <s v="APIDS"/>
    <n v="300000"/>
    <x v="262"/>
    <n v="59000"/>
    <s v="DV DATA &amp; ANALYTICS ICICI BANK"/>
    <x v="0"/>
  </r>
  <r>
    <s v="Farzana Tazeen "/>
    <n v="202407"/>
    <n v="202407"/>
    <s v="BBSR"/>
    <n v="6370070992"/>
    <s v="tazeenfarzana07@gmail.com"/>
    <s v="APIDS"/>
    <n v="280000"/>
    <x v="262"/>
    <n v="62600"/>
    <s v="DV DATA &amp; ANALYTICS ICICI BANK"/>
    <x v="0"/>
  </r>
  <r>
    <s v="Deepshika Hazra"/>
    <n v="202412"/>
    <n v="202412"/>
    <s v="BBSR"/>
    <n v="7894384546"/>
    <s v="karishma.kiro.2022@sse.ac.in"/>
    <s v="APIDS"/>
    <n v="318000"/>
    <x v="262"/>
    <n v="50000"/>
    <s v="Cash"/>
    <x v="0"/>
  </r>
  <r>
    <s v="Prachi pallabi pradhan"/>
    <n v="202409"/>
    <n v="202409"/>
    <s v="BBSR"/>
    <n v="7848805706"/>
    <s v="pallabiprachi9861@gmail.com"/>
    <s v="APIDS"/>
    <n v="318600"/>
    <x v="262"/>
    <n v="25000"/>
    <s v="DV DATA &amp; ANALYTICS ICICI BANK"/>
    <x v="0"/>
  </r>
  <r>
    <s v="Priyanka Lenka"/>
    <n v="202412"/>
    <n v="202412"/>
    <s v="BBSR"/>
    <n v="7008906613"/>
    <s v="lenkapriyanka20007@gmail.com"/>
    <s v="APIDS"/>
    <n v="280000"/>
    <x v="262"/>
    <n v="5000"/>
    <s v="DV DATA &amp; ANALYTICS ICICI BANK"/>
    <x v="0"/>
  </r>
  <r>
    <s v="Janmejaya Rout"/>
    <n v="202412"/>
    <n v="202412"/>
    <s v="BBSR"/>
    <n v="7008906613"/>
    <s v="pritampriyadarsini@gmail.com"/>
    <s v="APIDS"/>
    <n v="250000"/>
    <x v="262"/>
    <n v="5000"/>
    <s v="DV DATA &amp; ANALYTICS ICICI BANK"/>
    <x v="0"/>
  </r>
  <r>
    <s v="Malaya Ranjan Bhunya"/>
    <n v="202411"/>
    <n v="202411"/>
    <s v="BBSR"/>
    <n v="8249223393"/>
    <s v="malaya.7836@gmail.com"/>
    <s v="APIDS"/>
    <n v="300000"/>
    <x v="263"/>
    <n v="60000"/>
    <s v="DV DATA &amp; ANALYTICS HDFC BANK"/>
    <x v="0"/>
  </r>
  <r>
    <s v="Tushar Kanta Sahoo"/>
    <n v="202411"/>
    <n v="202411"/>
    <s v="BBSR"/>
    <n v="7077156237"/>
    <s v="tksahoo.1227@gmail.com"/>
    <s v="APIDS"/>
    <n v="300000"/>
    <x v="263"/>
    <n v="60000"/>
    <s v="DV DATA &amp; ANALYTICS HDFC BANK"/>
    <x v="0"/>
  </r>
  <r>
    <s v="GURUJI BISWA CHANDAN SAHOO"/>
    <n v="202411"/>
    <n v="202411"/>
    <s v="BBSR"/>
    <n v="6370664257"/>
    <s v="gurujisahoo98@gmail.com"/>
    <s v="APIDS"/>
    <n v="300000"/>
    <x v="263"/>
    <n v="60000"/>
    <s v="DV DATA &amp; ANALYTICS HDFC BANK"/>
    <x v="0"/>
  </r>
  <r>
    <s v="Tamanna Jena"/>
    <n v="202408"/>
    <n v="202408"/>
    <s v="BBSR"/>
    <n v="9437526613"/>
    <s v="jena07tamanna@gmail.com"/>
    <s v="APIDS"/>
    <n v="313600"/>
    <x v="263"/>
    <n v="69400"/>
    <s v="DV DATA &amp; ANALYTICS HDFC BANK"/>
    <x v="0"/>
  </r>
  <r>
    <s v="K Anirudha Senapaty"/>
    <n v="202407"/>
    <n v="202407"/>
    <s v="BLR"/>
    <n v="9938390458"/>
    <s v="anirudhasonu256287@gmail.com"/>
    <s v="APIDS"/>
    <n v="313600"/>
    <x v="263"/>
    <n v="45000"/>
    <s v="Loan"/>
    <x v="0"/>
  </r>
  <r>
    <s v="Naga Srawan Kumar Pabba"/>
    <n v="202411"/>
    <n v="202411"/>
    <s v="BLR"/>
    <n v="9666675665"/>
    <s v="shravan_kalva@yahoo.co.in"/>
    <s v="APIDS"/>
    <n v="320000"/>
    <x v="264"/>
    <n v="315000"/>
    <s v="Loan"/>
    <x v="0"/>
  </r>
  <r>
    <s v="Prashant Kumar Soni"/>
    <n v="202311"/>
    <n v="202311"/>
    <s v="BLR"/>
    <n v="8924820464"/>
    <s v="97soniprashant@gmail.com"/>
    <s v="MPIDS"/>
    <n v="270000"/>
    <x v="264"/>
    <n v="20000"/>
    <s v="DV DATA &amp; ANALYTICS ICICI BANK"/>
    <x v="0"/>
  </r>
  <r>
    <s v="Abhipsa Mishra "/>
    <n v="202409"/>
    <n v="202409"/>
    <s v="BBSR"/>
    <n v="8327730643"/>
    <s v="abhipsamishra001@gmail.com"/>
    <s v="APIDS"/>
    <n v="300000"/>
    <x v="265"/>
    <n v="66666"/>
    <s v="DV DATA &amp; ANALYTICS ICICI BANK"/>
    <x v="0"/>
  </r>
  <r>
    <s v="Dr Priyanka Parambat"/>
    <n v="202410"/>
    <n v="202410"/>
    <s v="BLR"/>
    <n v="8788832909"/>
    <s v="priyankaparambat841@gmail.com"/>
    <s v="APIDS"/>
    <n v="308600"/>
    <x v="265"/>
    <n v="50000"/>
    <s v="DV DATA &amp; ANALYTICS ICICI BANK"/>
    <x v="0"/>
  </r>
  <r>
    <s v="Sourabh tiwari"/>
    <n v="202407"/>
    <n v="202407"/>
    <s v="BLR"/>
    <n v="8349866668"/>
    <s v="sourabhtiwari99775@gmail.com"/>
    <s v="APIDS"/>
    <n v="275000"/>
    <x v="265"/>
    <n v="68750"/>
    <s v="DV DATA &amp; ANALYTICS ICICI BANK"/>
    <x v="0"/>
  </r>
  <r>
    <s v="Ram sharma "/>
    <n v="202409"/>
    <n v="202409"/>
    <s v="BBSR"/>
    <n v="8074122524"/>
    <s v="sharma.phani482@gmail.com"/>
    <s v="APIDS"/>
    <n v="318000"/>
    <x v="265"/>
    <n v="50000"/>
    <s v="DV DATA &amp; ANALYTICS ICICI BANK"/>
    <x v="0"/>
  </r>
  <r>
    <s v="Jhankar Anupam Parida"/>
    <n v="202408"/>
    <n v="202408"/>
    <s v="BBSR"/>
    <n v="7377373757"/>
    <s v="jhankar.anupam@gmail.com"/>
    <s v="APIDS"/>
    <n v="280000"/>
    <x v="266"/>
    <n v="45000"/>
    <s v="DV DATA &amp; ANALYTICS ICICI BANK"/>
    <x v="0"/>
  </r>
  <r>
    <s v="Kallakunta Vijay Anand"/>
    <n v="202410"/>
    <n v="202410"/>
    <s v="BLR"/>
    <n v="919175188152"/>
    <s v="kvijay15798@gmail.com"/>
    <s v="APDA"/>
    <n v="295000"/>
    <x v="266"/>
    <n v="50000"/>
    <s v="DV DATA &amp; ANALYTICS ICICI BANK"/>
    <x v="0"/>
  </r>
  <r>
    <s v="Katapally Suchithra"/>
    <n v="202409"/>
    <n v="202409"/>
    <s v="BBSR"/>
    <n v="7337310547"/>
    <s v="katapallysuchithra@gmail.com"/>
    <s v="APIDS"/>
    <n v="318600"/>
    <x v="266"/>
    <n v="54534"/>
    <s v="DV DATA &amp; ANALYTICS ICICI BANK"/>
    <x v="0"/>
  </r>
  <r>
    <s v="Khakan Kumar sahoo"/>
    <n v="202411"/>
    <n v="202411"/>
    <s v="BBSR"/>
    <n v="7008763365"/>
    <s v="kumarkhakansahoo1999@gmail.com"/>
    <s v="APDA"/>
    <n v="285000"/>
    <x v="267"/>
    <n v="65000"/>
    <s v="DV DATA &amp; ANALYTICS HDFC BANK"/>
    <x v="0"/>
  </r>
  <r>
    <s v="Devshee Solanki "/>
    <n v="202406"/>
    <n v="202406"/>
    <s v="BLR"/>
    <n v="9111088360"/>
    <s v="devsheesolanki@gmail.com"/>
    <s v="APIDS"/>
    <n v="318600"/>
    <x v="267"/>
    <n v="10000"/>
    <s v="DV DATA &amp; ANALYTICS ICICI BANK"/>
    <x v="0"/>
  </r>
  <r>
    <s v="Laxmipriya Swain"/>
    <n v="202410"/>
    <n v="202410"/>
    <s v="BBSR"/>
    <n v="8917310914"/>
    <s v="lpriyaswainswain@gmail.com"/>
    <s v="APDA"/>
    <n v="295000"/>
    <x v="267"/>
    <n v="40000"/>
    <s v="DV DATA &amp; ANALYTICS ICICI BANK"/>
    <x v="0"/>
  </r>
  <r>
    <s v="Dr Priyanka Parambat"/>
    <n v="202410"/>
    <n v="202410"/>
    <s v="BLR"/>
    <n v="8788832909"/>
    <s v="priyankaparambat841@gmail.com"/>
    <s v="APIDS"/>
    <n v="308600"/>
    <x v="267"/>
    <n v="50000"/>
    <s v="DV DATA &amp; ANALYTICS ICICI BANK"/>
    <x v="0"/>
  </r>
  <r>
    <s v="ANURANJANI"/>
    <n v="202408"/>
    <n v="202408"/>
    <s v="BBSR"/>
    <n v="9100931847"/>
    <s v="ianuranjanisharma@gmail.com"/>
    <s v="APIDS"/>
    <n v="318000"/>
    <x v="267"/>
    <n v="70000"/>
    <s v="DV DATA &amp; ANALYTICS ICICI BANK"/>
    <x v="0"/>
  </r>
  <r>
    <s v="Kruti Ballav Samantaray"/>
    <n v="202409"/>
    <n v="202409"/>
    <s v="BBSR"/>
    <n v="6370267455"/>
    <s v="krutiballavstark@gmail.com"/>
    <s v="APIDS"/>
    <n v="318600"/>
    <x v="267"/>
    <n v="63600"/>
    <s v="DV DATA &amp; ANALYTICS ICICI BANK"/>
    <x v="0"/>
  </r>
  <r>
    <s v="Ankit Rout"/>
    <n v="202412"/>
    <n v="202412"/>
    <s v="BLR"/>
    <n v="8120059066"/>
    <s v="routankit52@gmail.com"/>
    <s v="APIDS"/>
    <n v="318600"/>
    <x v="267"/>
    <n v="5000"/>
    <s v="DV DATA &amp; ANALYTICS ICICI BANK"/>
    <x v="0"/>
  </r>
  <r>
    <s v="Varun Krishnan"/>
    <n v="202412"/>
    <n v="202412"/>
    <s v="BLR"/>
    <n v="7639582796"/>
    <s v="varun.kovoor@gmail.com"/>
    <s v="APIDS"/>
    <n v="318600"/>
    <x v="267"/>
    <n v="5000"/>
    <s v="DV DATA &amp; ANALYTICS ICICI BANK"/>
    <x v="0"/>
  </r>
  <r>
    <s v="Arun Kumar Parida"/>
    <n v="202412"/>
    <n v="202412"/>
    <s v="BLR"/>
    <n v="8895706879"/>
    <s v="arunparida10@gmail.com"/>
    <s v="APIDS"/>
    <n v="318600"/>
    <x v="267"/>
    <n v="5000"/>
    <s v="DV DATA &amp; ANALYTICS ICICI BANK"/>
    <x v="0"/>
  </r>
  <r>
    <s v="Abhisek Das"/>
    <n v="202412"/>
    <n v="202412"/>
    <s v="BBSR"/>
    <n v="9439889560"/>
    <s v="rikuabhisek@gmail.com"/>
    <s v="APIDS"/>
    <n v="318600"/>
    <x v="267"/>
    <n v="5000"/>
    <s v="DV DATA &amp; ANALYTICS ICICI BANK"/>
    <x v="0"/>
  </r>
  <r>
    <s v="Pallabi dash"/>
    <n v="202411"/>
    <n v="202411"/>
    <s v="BBSR"/>
    <n v="8457962570"/>
    <s v="Pallabidash64294@gmail.com"/>
    <s v="APIDS"/>
    <n v="318000"/>
    <x v="268"/>
    <n v="50000"/>
    <s v="Cash"/>
    <x v="0"/>
  </r>
  <r>
    <s v="Harshana Naik"/>
    <n v="202410"/>
    <n v="202410"/>
    <s v="BBSR"/>
    <n v="9938299406"/>
    <s v="harshana.naik@gmail.com"/>
    <s v="APDA"/>
    <n v="275000"/>
    <x v="268"/>
    <n v="35000"/>
    <s v="DV DATA &amp; ANALYTICS ICICI BANK"/>
    <x v="0"/>
  </r>
  <r>
    <s v="Manisha Behera"/>
    <n v="202410"/>
    <n v="202410"/>
    <s v="BBSR"/>
    <n v="7205816953"/>
    <s v="capt.nobody41@gmail.com"/>
    <s v="APDA"/>
    <n v="295000"/>
    <x v="268"/>
    <n v="95000"/>
    <s v="DV DATA &amp; ANALYTICS ICICI BANK"/>
    <x v="0"/>
  </r>
  <r>
    <s v="Ram sharma "/>
    <n v="202409"/>
    <n v="202409"/>
    <s v="BBSR"/>
    <n v="8074122524"/>
    <s v="sharma.phani482@gmail.com"/>
    <s v="APIDS"/>
    <n v="318000"/>
    <x v="268"/>
    <n v="40000"/>
    <s v="DV DATA &amp; ANALYTICS ICICI BANK"/>
    <x v="0"/>
  </r>
  <r>
    <s v="C S Murali krishna"/>
    <n v="202412"/>
    <n v="202412"/>
    <s v="BLR"/>
    <n v="8919615290"/>
    <s v="murali.soukar@gmail.com"/>
    <s v="APIDS"/>
    <n v="298600"/>
    <x v="268"/>
    <n v="10000"/>
    <s v="DV DATA &amp; ANALYTICS ICICI BANK"/>
    <x v="0"/>
  </r>
  <r>
    <s v="Saurabh Singh"/>
    <n v="202412"/>
    <n v="202412"/>
    <s v="BLR"/>
    <n v="9110194489"/>
    <s v="saurabh.singhpersonal91@gmail.com"/>
    <s v="APDA"/>
    <n v="270000"/>
    <x v="268"/>
    <n v="5000"/>
    <s v="DV DATA &amp; ANALYTICS ICICI BANK"/>
    <x v="0"/>
  </r>
  <r>
    <s v="Animesh Hota"/>
    <n v="202409"/>
    <n v="202409"/>
    <s v="BLR"/>
    <n v="9437785044"/>
    <s v="animesh2804@gmail.com"/>
    <s v="APIDS"/>
    <n v="280000"/>
    <x v="269"/>
    <n v="100000"/>
    <s v="DV DATA &amp; ANALYTICS ICICI BANK"/>
    <x v="0"/>
  </r>
  <r>
    <s v="Pratyush Das"/>
    <n v="202410"/>
    <n v="202410"/>
    <s v="BLR"/>
    <n v="6370198026"/>
    <s v="das.pratyush001@gmail.com"/>
    <s v="APIDS"/>
    <n v="308600"/>
    <x v="269"/>
    <n v="50000"/>
    <s v="DV DATA &amp; ANALYTICS ICICI BANK"/>
    <x v="0"/>
  </r>
  <r>
    <s v="aditya raj soni"/>
    <n v="202408"/>
    <n v="202408"/>
    <s v="BBSR"/>
    <n v="7479452777"/>
    <s v="akashzx10rr@gmail.com"/>
    <s v="APIDS"/>
    <n v="290000"/>
    <x v="269"/>
    <n v="45000"/>
    <s v="DV DATA &amp; ANALYTICS ICICI BANK"/>
    <x v="0"/>
  </r>
  <r>
    <s v="Pinaki kar"/>
    <n v="202406"/>
    <n v="202406"/>
    <s v="BLR"/>
    <n v="8917287618"/>
    <s v="pinakikar619.pk@gmail.com"/>
    <s v="APIDS"/>
    <n v="290000"/>
    <x v="269"/>
    <n v="8000"/>
    <s v="DV DATA &amp; ANALYTICS ICICI BANK"/>
    <x v="0"/>
  </r>
  <r>
    <s v="Ashish Naik"/>
    <n v="202407"/>
    <n v="202407"/>
    <s v="BBSR"/>
    <n v="8123866112"/>
    <s v="ashishnaik4444@gmail.com"/>
    <s v="APIDS"/>
    <n v="270000"/>
    <x v="269"/>
    <n v="61500"/>
    <s v="DV DATA &amp; ANALYTICS ICICI BANK"/>
    <x v="0"/>
  </r>
  <r>
    <s v="Prabhujit Pattajoshi"/>
    <n v="202412"/>
    <n v="202412"/>
    <s v="BBSR"/>
    <n v="7008851772"/>
    <s v="prabhujitpattajoshi@gmail.com"/>
    <s v="APIDS"/>
    <n v="298000"/>
    <x v="269"/>
    <n v="5000"/>
    <s v="DV DATA &amp; ANALYTICS ICICI BANK"/>
    <x v="0"/>
  </r>
  <r>
    <s v="Chandan Nayak"/>
    <n v="202412"/>
    <n v="202412"/>
    <s v="BLR"/>
    <n v="9380224887"/>
    <s v="chandannayak914@gmail.com"/>
    <s v="APIDS"/>
    <n v="288600"/>
    <x v="269"/>
    <n v="5000"/>
    <s v="DV DATA &amp; ANALYTICS ICICI BANK"/>
    <x v="0"/>
  </r>
  <r>
    <s v="ADITYA"/>
    <n v="202412"/>
    <n v="202412"/>
    <s v="BBSR"/>
    <n v="7008794897"/>
    <s v="mishraadityakumar10@gmail.com"/>
    <s v="APIDS"/>
    <n v="288600"/>
    <x v="269"/>
    <n v="5000"/>
    <s v="DV DATA &amp; ANALYTICS ICICI BANK"/>
    <x v="0"/>
  </r>
  <r>
    <s v="Abhilipsa Behera"/>
    <n v="202407"/>
    <n v="202407"/>
    <s v="BLR"/>
    <n v="7978271633"/>
    <s v="abhilipssa@gmail.com"/>
    <s v="APDA"/>
    <n v="290000"/>
    <x v="270"/>
    <n v="60000"/>
    <s v="DV DATA &amp; ANALYTICS ICICI BANK"/>
    <x v="0"/>
  </r>
  <r>
    <s v="Shubham kumar"/>
    <n v="202408"/>
    <n v="202408"/>
    <s v="BLR"/>
    <n v="8340473608"/>
    <s v="shubhamkhandelwal2003@gmail.com"/>
    <s v="APIDS"/>
    <n v="318600"/>
    <x v="270"/>
    <n v="62000"/>
    <s v="DV DATA &amp; ANALYTICS ICICI BANK"/>
    <x v="0"/>
  </r>
  <r>
    <s v="SATYA RANJAN SWAIN"/>
    <n v="202401"/>
    <n v="202401"/>
    <s v="BLR"/>
    <m/>
    <s v="rsatyaranjanswain@gamil.com"/>
    <s v="MPIDS"/>
    <n v="280000"/>
    <x v="270"/>
    <n v="20000"/>
    <s v="DV DATA &amp; ANALYTICS ICICI BANK"/>
    <x v="0"/>
  </r>
  <r>
    <s v="Geetanjali Sethi"/>
    <n v="202409"/>
    <n v="202409"/>
    <s v="BBSR"/>
    <n v="9742942006"/>
    <s v="geetanjali128@gmail.com"/>
    <s v="APIDS"/>
    <n v="290000"/>
    <x v="270"/>
    <n v="63000"/>
    <s v="DV DATA &amp; ANALYTICS ICICI BANK"/>
    <x v="0"/>
  </r>
  <r>
    <s v="Soumya mangaraj"/>
    <n v="202412"/>
    <n v="202412"/>
    <s v="BBSR"/>
    <n v="7853066000"/>
    <s v="sinu.sasmitasahoo@gmail.com"/>
    <m/>
    <n v="295000"/>
    <x v="270"/>
    <n v="5000"/>
    <s v="Cash"/>
    <x v="0"/>
  </r>
  <r>
    <s v="Debasmita das"/>
    <n v="202411"/>
    <n v="202411"/>
    <s v="BBSR"/>
    <n v="7848877070"/>
    <s v="dasdebasmita769@gmail.com"/>
    <s v="APIDS"/>
    <n v="288000"/>
    <x v="270"/>
    <n v="40000"/>
    <s v="DV DATA &amp; ANALYTICS ICICI BANK"/>
    <x v="0"/>
  </r>
  <r>
    <s v="Priyanka Lenka"/>
    <n v="202412"/>
    <n v="202412"/>
    <s v="BBSR"/>
    <n v="7008906613"/>
    <s v="lenkapriyanka20007@gmail.com"/>
    <s v="APDA"/>
    <n v="318000"/>
    <x v="271"/>
    <n v="50000"/>
    <s v="DV DATA &amp; ANALYTICS ICICI BANK"/>
    <x v="0"/>
  </r>
  <r>
    <s v="Ranjana Bankey"/>
    <n v="202410"/>
    <n v="202410"/>
    <s v="BLR"/>
    <n v="6263135772"/>
    <s v="ranjanagurjar5@gmail.com"/>
    <s v="APDA"/>
    <n v="295000"/>
    <x v="271"/>
    <n v="100000"/>
    <s v="DV DATA &amp; ANALYTICS ICICI BANK"/>
    <x v="0"/>
  </r>
  <r>
    <s v="Mohit Mushla"/>
    <n v="202409"/>
    <n v="202409"/>
    <s v="BBSR"/>
    <n v="9610152365"/>
    <s v="mohitsmushhla@gmail.com"/>
    <s v="APIDS"/>
    <n v="295000"/>
    <x v="271"/>
    <n v="70000"/>
    <s v="DV DATA &amp; ANALYTICS ICICI BANK"/>
    <x v="0"/>
  </r>
  <r>
    <s v="Ashirbad Sahoo"/>
    <n v="202412"/>
    <n v="202412"/>
    <s v="BBSR"/>
    <n v="7077221785"/>
    <s v="ashirbad1424@gmail.com"/>
    <s v="APIDS"/>
    <n v="308000"/>
    <x v="271"/>
    <n v="5000"/>
    <s v="DV DATA &amp; ANALYTICS HDFC BANK"/>
    <x v="0"/>
  </r>
  <r>
    <s v="MISAL RAY "/>
    <n v="202402"/>
    <n v="202402"/>
    <s v="BLR"/>
    <n v="9337682776"/>
    <s v="misalray@gmail.com"/>
    <s v="APIDS"/>
    <n v="270000"/>
    <x v="272"/>
    <n v="65000"/>
    <s v="DV DATA &amp; ANALYTICS ICICI BANK"/>
    <x v="0"/>
  </r>
  <r>
    <s v="Arun Parida "/>
    <n v="202412"/>
    <n v="202412"/>
    <s v="BBSR"/>
    <n v="8895706879"/>
    <s v="arunparida10@gmail.com"/>
    <s v="APIDS"/>
    <n v="303600"/>
    <x v="272"/>
    <n v="38000"/>
    <s v="DV DATA &amp; ANALYTICS ICICI BANK"/>
    <x v="0"/>
  </r>
  <r>
    <s v="Shreya swati das "/>
    <n v="202412"/>
    <n v="202412"/>
    <s v="BBSR"/>
    <n v="9348598217"/>
    <m/>
    <s v="APIDS"/>
    <n v="303600"/>
    <x v="272"/>
    <n v="20000"/>
    <s v="DV DATA &amp; ANALYTICS ICICI BANK"/>
    <x v="0"/>
  </r>
  <r>
    <s v="Rashmita Bisoe"/>
    <n v="202405"/>
    <n v="202405"/>
    <s v="BBSR"/>
    <n v="6372749159"/>
    <s v="rubydelly927@gmail.com"/>
    <s v="APIDS"/>
    <n v="280000"/>
    <x v="273"/>
    <n v="24000"/>
    <s v="DV DATA &amp; ANALYTICS ICICI BANK"/>
    <x v="0"/>
  </r>
  <r>
    <s v="Rajat Bisoe"/>
    <n v="202405"/>
    <n v="202405"/>
    <s v="BBSR"/>
    <n v="9668220059"/>
    <s v="rbisoe@gmail.com"/>
    <s v="APIDS"/>
    <n v="280000"/>
    <x v="273"/>
    <n v="24000"/>
    <s v="DV DATA &amp; ANALYTICS ICICI BANK"/>
    <x v="0"/>
  </r>
  <r>
    <s v="Janmajeya Rout"/>
    <n v="202412"/>
    <n v="202412"/>
    <s v="BBSR"/>
    <n v="9777136092"/>
    <s v="jnmejy.rout44@gmail.com"/>
    <s v="APDA"/>
    <n v="318000"/>
    <x v="273"/>
    <n v="20000"/>
    <s v="DV DATA &amp; ANALYTICS ICICI BANK"/>
    <x v="0"/>
  </r>
  <r>
    <s v="Vishal chandravanshi"/>
    <n v="202411"/>
    <n v="202411"/>
    <s v="BLR"/>
    <n v="8815740449"/>
    <s v="chandravanshiv816@gmail.com"/>
    <s v="APDA"/>
    <n v="270000"/>
    <x v="273"/>
    <n v="50000"/>
    <s v="DV DATA &amp; ANALYTICS ICICI BANK"/>
    <x v="0"/>
  </r>
  <r>
    <s v="Shravan Kumar Kalvakuntla"/>
    <n v="202411"/>
    <n v="202411"/>
    <s v="BLR"/>
    <n v="9666675665"/>
    <s v="shravan_kalva@yahoo.co.in"/>
    <s v="APIDS"/>
    <n v="320000"/>
    <x v="273"/>
    <n v="31500"/>
    <s v="DV DATA &amp; ANALYTICS HDFC BANK"/>
    <x v="0"/>
  </r>
  <r>
    <s v="Pratik Kumar"/>
    <n v="202407"/>
    <n v="202407"/>
    <s v="BLR"/>
    <n v="9902037501"/>
    <s v="pratik.ranchi@gmail.com"/>
    <s v="APIDS"/>
    <n v="290000"/>
    <x v="273"/>
    <n v="60000"/>
    <s v="DV DATA &amp; ANALYTICS ICICI BANK"/>
    <x v="0"/>
  </r>
  <r>
    <s v="Shreeya Swati Das"/>
    <n v="202412"/>
    <n v="202412"/>
    <s v="BBSR"/>
    <n v="9348598217"/>
    <s v="shreeya98217swatidas@gmail.com"/>
    <s v="APIDS"/>
    <n v="303000"/>
    <x v="273"/>
    <n v="5000"/>
    <s v="DV DATA &amp; ANALYTICS ICICI BANK"/>
    <x v="0"/>
  </r>
  <r>
    <s v="Kaustuv Ranjan Sahu"/>
    <n v="202412"/>
    <n v="202412"/>
    <s v="BBSR"/>
    <n v="8093215059"/>
    <s v="kaustuv.maxcraze@gmail.com"/>
    <s v="APDA"/>
    <n v="275000"/>
    <x v="273"/>
    <n v="5000"/>
    <s v="DV DATA &amp; ANALYTICS ICICI BANK"/>
    <x v="0"/>
  </r>
  <r>
    <s v="Swaraj patra"/>
    <n v="202412"/>
    <n v="202412"/>
    <s v="BLR"/>
    <n v="8144975553"/>
    <s v="swarajpatra555@gmail.com"/>
    <s v="APIDS"/>
    <n v="313600"/>
    <x v="274"/>
    <n v="20000"/>
    <s v="DV DATA &amp; ANALYTICS ICICI BANK"/>
    <x v="0"/>
  </r>
  <r>
    <s v="Satyasiva panda"/>
    <n v="202411"/>
    <n v="202411"/>
    <s v="BBSR"/>
    <s v="9348475078 / 8093626053"/>
    <s v="934847507a@gmail.com"/>
    <s v="APIDS"/>
    <n v="318600"/>
    <x v="274"/>
    <n v="50000"/>
    <s v="DV DATA &amp; ANALYTICS ICICI BANK"/>
    <x v="0"/>
  </r>
  <r>
    <s v="Chinmaya Chandrakanta Mishra"/>
    <n v="202409"/>
    <n v="202409"/>
    <s v="BBSR"/>
    <n v="8144757055"/>
    <s v="chinmaymishra663@gmail.com"/>
    <s v="APIDS"/>
    <n v="313600"/>
    <x v="274"/>
    <n v="50000"/>
    <s v="DV DATA &amp; ANALYTICS HDFC BANK"/>
    <x v="0"/>
  </r>
  <r>
    <s v="Karishma Kiro"/>
    <n v="202411"/>
    <n v="202411"/>
    <s v="BBSR"/>
    <n v="7894384546"/>
    <s v="karishmakiro1907@gmail.com"/>
    <s v="APIDS"/>
    <n v="318600"/>
    <x v="274"/>
    <n v="79800"/>
    <s v="DV DATA &amp; ANALYTICS ICICI BANK"/>
    <x v="0"/>
  </r>
  <r>
    <s v="Bishnupriya Pani"/>
    <n v="202402"/>
    <n v="202402"/>
    <s v="BLR"/>
    <n v="7854078563"/>
    <s v="bishnupriyapani328@gmail.com"/>
    <s v="APDA"/>
    <n v="240000"/>
    <x v="274"/>
    <n v="3000"/>
    <s v="DV DATA &amp; ANALYTICS ICICI BANK"/>
    <x v="0"/>
  </r>
  <r>
    <s v="sasmita sahoo"/>
    <n v="202412"/>
    <n v="202412"/>
    <s v="BBSR"/>
    <n v="7853066000"/>
    <s v="sinu.sasmitasahoo@gmail.com"/>
    <s v="APDA"/>
    <n v="295000"/>
    <x v="275"/>
    <n v="100000"/>
    <s v="DV DATA &amp; ANALYTICS ICICI BANK"/>
    <x v="0"/>
  </r>
  <r>
    <s v="Kumar Jyoti Ranjan Tripathy"/>
    <n v="202409"/>
    <n v="202409"/>
    <s v="BBSR"/>
    <n v="8249054797"/>
    <s v="btripathy271@gmail.com"/>
    <s v="APIDS"/>
    <n v="295000"/>
    <x v="275"/>
    <n v="58000"/>
    <s v="DV DATA &amp; ANALYTICS HDFC BANK"/>
    <x v="0"/>
  </r>
  <r>
    <s v="Biswojyoyti Das"/>
    <n v="202406"/>
    <n v="202406"/>
    <s v="BLR"/>
    <n v="9916681432"/>
    <s v="samalankita2002@gmail.com"/>
    <s v="APIDS"/>
    <n v="318000"/>
    <x v="275"/>
    <n v="78400"/>
    <s v="DV DATA &amp; ANALYTICS HDFC BANK"/>
    <x v="0"/>
  </r>
  <r>
    <s v="sasmita sahoo"/>
    <n v="202412"/>
    <n v="202412"/>
    <s v="BBSR"/>
    <n v="7853066000"/>
    <s v="sinu.sasmitasahoo@gmail.com"/>
    <s v="APDA"/>
    <n v="295000"/>
    <x v="275"/>
    <n v="5000"/>
    <s v="DV DATA &amp; ANALYTICS ICICI BANK"/>
    <x v="0"/>
  </r>
  <r>
    <s v="Anarta Bhaskar"/>
    <n v="202410"/>
    <n v="202410"/>
    <s v="BLR"/>
    <s v="Anarta Bhaskar"/>
    <s v="anartabhaskar0415@gmail.com"/>
    <s v="APIDS"/>
    <n v="298600"/>
    <x v="276"/>
    <n v="157067"/>
    <s v="DV DATA &amp; ANALYTICS ICICI BANK"/>
    <x v="0"/>
  </r>
  <r>
    <s v="Harshana Naik"/>
    <n v="202410"/>
    <n v="202410"/>
    <s v="BBSR"/>
    <n v="9938299406"/>
    <s v="harshana.naik@gmail.com"/>
    <s v="APDA"/>
    <n v="275000"/>
    <x v="276"/>
    <n v="31250"/>
    <s v="DV DATA &amp; ANALYTICS ICICI BANK"/>
    <x v="0"/>
  </r>
  <r>
    <s v="Sasmita Barik"/>
    <n v="202411"/>
    <n v="202411"/>
    <s v="BBSR"/>
    <n v="7978719639"/>
    <s v="sasmita23barik@gmail.com"/>
    <s v="APIDS"/>
    <n v="318600"/>
    <x v="276"/>
    <n v="70000"/>
    <s v="DV DATA &amp; ANALYTICS ICICI BANK"/>
    <x v="0"/>
  </r>
  <r>
    <s v="Varun Krishnan"/>
    <n v="202412"/>
    <n v="202412"/>
    <s v="BLR"/>
    <n v="7639582796"/>
    <s v="varun.kovoor@gmail.com"/>
    <s v="APIDS"/>
    <n v="318600"/>
    <x v="277"/>
    <n v="24667"/>
    <s v="DV DATA &amp; ANALYTICS ICICI BANK"/>
    <x v="0"/>
  </r>
  <r>
    <s v="Kumari Sonali Pattanaik"/>
    <n v="202410"/>
    <n v="202410"/>
    <s v="BLR"/>
    <n v="8917389919"/>
    <s v="ksp21999@gmail.com"/>
    <s v="APDA"/>
    <n v="285000"/>
    <x v="277"/>
    <n v="70000"/>
    <s v="DV DATA &amp; ANALYTICS HDFC BANK"/>
    <x v="0"/>
  </r>
  <r>
    <s v="Byasadev Panda"/>
    <n v="202402"/>
    <n v="202402"/>
    <s v="BLR"/>
    <n v="7008091508"/>
    <s v="byasadevpanda@gmail.com"/>
    <s v="MPAA"/>
    <n v="270000"/>
    <x v="277"/>
    <n v="30000"/>
    <s v="DV DATA &amp; ANALYTICS ICICI BANK"/>
    <x v="0"/>
  </r>
  <r>
    <s v="Debiprasad  Bhuyan"/>
    <n v="202409"/>
    <n v="202409"/>
    <s v="BBSR"/>
    <n v="8658969336"/>
    <s v="Debiprasadbhuyan1999@gmail.com"/>
    <s v="APIDS"/>
    <n v="313600"/>
    <x v="277"/>
    <n v="40000"/>
    <s v="DV DATA &amp; ANALYTICS ICICI BANK"/>
    <x v="0"/>
  </r>
  <r>
    <s v="Kshama kumawat"/>
    <n v="202410"/>
    <n v="202410"/>
    <s v="BLR"/>
    <n v="9425090838"/>
    <s v="deekshakumawat25@gmail.com"/>
    <s v="APIDS"/>
    <n v="308600"/>
    <x v="277"/>
    <n v="101400"/>
    <s v="DV DATA &amp; ANALYTICS ICICI BANK"/>
    <x v="0"/>
  </r>
  <r>
    <s v="Gourahari Suman Kumar"/>
    <n v="202410"/>
    <n v="202410"/>
    <s v="BBSR"/>
    <n v="8249908407"/>
    <s v="gskumar.official@gmail.com"/>
    <s v="APDA"/>
    <n v="295000"/>
    <x v="278"/>
    <n v="85000"/>
    <s v="DV DATA &amp; ANALYTICS ICICI BANK"/>
    <x v="0"/>
  </r>
  <r>
    <s v="Vishal sahu"/>
    <n v="202409"/>
    <n v="202409"/>
    <s v="BLR"/>
    <n v="7582045490"/>
    <s v="samalankita2002@gmail.com"/>
    <s v="APIDS"/>
    <n v="318600"/>
    <x v="278"/>
    <n v="66250"/>
    <s v="DV DATA &amp; ANALYTICS ICICI BANK"/>
    <x v="0"/>
  </r>
  <r>
    <s v="Gurpreet Singh Chahal"/>
    <n v="202409"/>
    <n v="202409"/>
    <s v="BBSR"/>
    <n v="9078667605"/>
    <s v="studentpurposes0@gmail.com"/>
    <s v="APIDS"/>
    <n v="313600"/>
    <x v="278"/>
    <n v="78400"/>
    <s v="DV DATA &amp; ANALYTICS ICICI BANK"/>
    <x v="0"/>
  </r>
  <r>
    <s v="Harsh vardhan sharma"/>
    <n v="202501"/>
    <n v="202501"/>
    <s v="BBSR"/>
    <n v="7749945460"/>
    <s v="ankitasamal0810@gmail.com"/>
    <s v="APDA"/>
    <n v="295000"/>
    <x v="278"/>
    <n v="5000"/>
    <s v="DV DATA &amp; ANALYTICS HDFC BANK"/>
    <x v="0"/>
  </r>
  <r>
    <s v="Rakesh Prasad sahoo"/>
    <n v="202501"/>
    <n v="202501"/>
    <s v="BBSR"/>
    <n v="9337712942"/>
    <s v="sahoorakeshprasad1993@gmail.com"/>
    <s v="APIDS"/>
    <n v="288600"/>
    <x v="278"/>
    <n v="5000"/>
    <s v="DV DATA &amp; ANALYTICS HDFC BANK"/>
    <x v="0"/>
  </r>
  <r>
    <s v="C S Murali krishna"/>
    <n v="202412"/>
    <n v="202412"/>
    <s v="BLR"/>
    <n v="8919615290"/>
    <s v="murali.soukar@gmail.com"/>
    <s v="APIDS"/>
    <n v="298600"/>
    <x v="279"/>
    <n v="283300"/>
    <s v="DV DATA &amp; ANALYTICS ICICI BANK"/>
    <x v="0"/>
  </r>
  <r>
    <s v="Arun Kumar Parida"/>
    <n v="202412"/>
    <n v="202412"/>
    <s v="BLR"/>
    <n v="8895706879"/>
    <s v="arunparida10@gmail.com"/>
    <s v="APIDS"/>
    <n v="318600"/>
    <x v="280"/>
    <n v="260000"/>
    <s v="DV DATA &amp; ANALYTICS ICICI BANK"/>
    <x v="0"/>
  </r>
  <r>
    <s v="Gyana Prakash Behera"/>
    <n v="202501"/>
    <n v="202501"/>
    <s v="BLR"/>
    <m/>
    <m/>
    <s v="APIDS"/>
    <n v="318600"/>
    <x v="280"/>
    <n v="20000"/>
    <s v="Cash"/>
    <x v="0"/>
  </r>
  <r>
    <s v="Muduru Sravani"/>
    <n v="202411"/>
    <n v="202411"/>
    <s v="BLR"/>
    <n v="8520868621"/>
    <s v="mudurusravanireddy56@gmail.com"/>
    <s v="APIDS"/>
    <n v="288600"/>
    <x v="280"/>
    <n v="56750"/>
    <s v="DV DATA &amp; ANALYTICS ICICI BANK"/>
    <x v="0"/>
  </r>
  <r>
    <s v="Omjeet Behera"/>
    <n v="202410"/>
    <n v="202410"/>
    <s v="BLR"/>
    <n v="9692919192"/>
    <s v="beheraomjeet@gmail.com"/>
    <s v="APIDS"/>
    <n v="318600"/>
    <x v="281"/>
    <n v="78250"/>
    <s v="DV DATA &amp; ANALYTICS HDFC BANK"/>
    <x v="0"/>
  </r>
  <r>
    <s v="Prabhujit Pattajoshi"/>
    <n v="202412"/>
    <n v="202412"/>
    <s v="BBSR"/>
    <n v="7008851772"/>
    <s v="prabhujitpattajoshi@gmail.com"/>
    <s v="APIDS"/>
    <n v="298000"/>
    <x v="281"/>
    <n v="68000"/>
    <s v="DV DATA &amp; ANALYTICS ICICI BANK"/>
    <x v="0"/>
  </r>
  <r>
    <s v="Ankit Rout"/>
    <n v="202412"/>
    <n v="202412"/>
    <s v="BLR"/>
    <n v="8120059066"/>
    <s v="routankit52@gmail.com"/>
    <s v="APIDS"/>
    <n v="318600"/>
    <x v="281"/>
    <n v="70000"/>
    <s v="DV DATA &amp; ANALYTICS ICICI BANK"/>
    <x v="0"/>
  </r>
  <r>
    <s v="Abhipsa Mishra "/>
    <n v="202409"/>
    <n v="202409"/>
    <s v="BBSR"/>
    <n v="8327730643"/>
    <s v="abhipsamishra001@gmail.com"/>
    <s v="APIDS"/>
    <n v="300000"/>
    <x v="282"/>
    <n v="66666"/>
    <s v="DV DATA &amp; ANALYTICS ICICI BANK"/>
    <x v="0"/>
  </r>
  <r>
    <s v="Ishan bedi"/>
    <n v="202409"/>
    <n v="202409"/>
    <s v="BBSR"/>
    <n v="7876154936"/>
    <s v="ishankumar392@gmail.com"/>
    <s v="APIDS"/>
    <n v="318000"/>
    <x v="282"/>
    <n v="58000"/>
    <s v="DV DATA &amp; ANALYTICS ICICI BANK"/>
    <x v="0"/>
  </r>
  <r>
    <s v="Jaysinh Narendrasinh Chauhan"/>
    <n v="202408"/>
    <n v="202408"/>
    <s v="BBSR"/>
    <n v="7600686936"/>
    <s v="jaychauhan9724@gmail.com"/>
    <s v="APIDS"/>
    <n v="318600"/>
    <x v="282"/>
    <n v="81250"/>
    <s v="DV DATA &amp; ANALYTICS ICICI BANK"/>
    <x v="0"/>
  </r>
  <r>
    <s v="Pratiksha Kar"/>
    <n v="202501"/>
    <n v="202501"/>
    <s v="BBSR"/>
    <n v="7978734326"/>
    <s v="pratikshakar.5@gmail.com"/>
    <s v="APDA"/>
    <n v="295000"/>
    <x v="282"/>
    <n v="5000"/>
    <s v="DV DATA &amp; ANALYTICS ICICI BANK"/>
    <x v="11"/>
  </r>
  <r>
    <s v="Urvashi Singh Chouhan"/>
    <n v="202501"/>
    <n v="202501"/>
    <s v="BLR"/>
    <n v="6350225009"/>
    <s v="urvashi4chouhan@gmail.com"/>
    <s v="APIDS"/>
    <n v="295000"/>
    <x v="282"/>
    <n v="5000"/>
    <s v="DV DATA &amp; ANALYTICS ICICI BANK"/>
    <x v="15"/>
  </r>
  <r>
    <s v="Dhruti Mohan Tripathy "/>
    <n v="202501"/>
    <n v="202501"/>
    <s v="BLR"/>
    <m/>
    <m/>
    <s v="APIDS"/>
    <n v="295000"/>
    <x v="282"/>
    <n v="5000"/>
    <s v="DV DATA &amp; ANALYTICS ICICI BANK"/>
    <x v="0"/>
  </r>
  <r>
    <s v="Ashirbad Sahoo"/>
    <n v="202412"/>
    <n v="202412"/>
    <s v="BBSR"/>
    <n v="7077221785"/>
    <s v="ashirbad1424@gmail.com"/>
    <s v="APIDS"/>
    <n v="308000"/>
    <x v="283"/>
    <n v="50000"/>
    <s v="DV DATA &amp; ANALYTICS ICICI BANK"/>
    <x v="0"/>
  </r>
  <r>
    <s v="Tushar Kanta Biswal"/>
    <n v="202407"/>
    <n v="202407"/>
    <s v="BLR"/>
    <n v="8637267037"/>
    <s v="biswaltusharkanta663@gmail.com"/>
    <s v="APIDS"/>
    <n v="318000"/>
    <x v="283"/>
    <n v="100000"/>
    <s v="DV DATA &amp; ANALYTICS ICICI BANK"/>
    <x v="0"/>
  </r>
  <r>
    <s v="Arup ranjan patra"/>
    <n v="202411"/>
    <n v="202411"/>
    <s v="BBSR"/>
    <n v="8658287623"/>
    <s v="parupranjan@gmail.com"/>
    <s v="APIDS"/>
    <n v="318000"/>
    <x v="283"/>
    <n v="60000"/>
    <s v="DV DATA &amp; ANALYTICS ICICI BANK"/>
    <x v="0"/>
  </r>
  <r>
    <s v="Tushar Kanta Biswal"/>
    <n v="202407"/>
    <n v="202407"/>
    <s v="BLR"/>
    <n v="8637267037"/>
    <s v="biswaltusharkanta663@gmail.com"/>
    <s v="APIDS"/>
    <n v="318000"/>
    <x v="284"/>
    <n v="45000"/>
    <s v="DV DATA &amp; ANALYTICS ICICI BANK"/>
    <x v="0"/>
  </r>
  <r>
    <s v="Swaraj patra"/>
    <n v="202407"/>
    <n v="202407"/>
    <s v="BLR"/>
    <n v="8144975553"/>
    <s v="swarajpatra555@gmail.com"/>
    <s v="APIDS"/>
    <n v="313600"/>
    <x v="284"/>
    <n v="30000"/>
    <s v="DV DATA &amp; ANALYTICS ICICI BANK"/>
    <x v="0"/>
  </r>
  <r>
    <s v="Tushar Kanta Biswal"/>
    <n v="202407"/>
    <n v="202407"/>
    <s v="BLR"/>
    <n v="8637267037"/>
    <s v="biswaltusharkanta663@gmail.com"/>
    <s v="APIDS"/>
    <n v="318000"/>
    <x v="284"/>
    <n v="50000"/>
    <s v="DV DATA &amp; ANALYTICS ICICI BANK"/>
    <x v="0"/>
  </r>
  <r>
    <s v="Chinmay Routray"/>
    <n v="202408"/>
    <n v="202408"/>
    <s v="BBSR"/>
    <n v="9535193353"/>
    <s v="chinmayroutray89@gmail.com"/>
    <s v="APIDS"/>
    <n v="290000"/>
    <x v="284"/>
    <n v="60000"/>
    <s v="DV DATA &amp; ANALYTICS ICICI BANK"/>
    <x v="0"/>
  </r>
  <r>
    <s v="Paul Damein K "/>
    <n v="202501"/>
    <n v="202501"/>
    <s v="BBSR"/>
    <n v="9900424883"/>
    <s v="pauldamain2454@gmail.com"/>
    <s v="APIDS"/>
    <n v="301000"/>
    <x v="284"/>
    <n v="5000"/>
    <s v="DV DATA &amp; ANALYTICS ICICI BANK"/>
    <x v="0"/>
  </r>
  <r>
    <s v="Bikash ranjan Balabantaray"/>
    <n v="202501"/>
    <n v="202501"/>
    <s v="BBSR"/>
    <n v="7008152679"/>
    <s v="bikashbalabantaray64@gmail.com"/>
    <s v="APIDS"/>
    <n v="300000"/>
    <x v="284"/>
    <n v="5000"/>
    <s v="DV DATA &amp; ANALYTICS ICICI BANK"/>
    <x v="0"/>
  </r>
  <r>
    <s v="Janmajeya Rout"/>
    <n v="202412"/>
    <n v="202412"/>
    <s v="BBSR"/>
    <n v="9777136092"/>
    <s v="jnmejy.rout44@gmail.com"/>
    <s v="APDA"/>
    <n v="318000"/>
    <x v="284"/>
    <n v="25000"/>
    <s v="DV DATA &amp; ANALYTICS ICICI BANK"/>
    <x v="0"/>
  </r>
  <r>
    <s v="Shravan Kumar Kalvakuntla"/>
    <n v="202411"/>
    <n v="202411"/>
    <s v="BLR"/>
    <n v="9666675665"/>
    <s v="shravan_kalva@yahoo.co.in"/>
    <s v="APIDS"/>
    <n v="320000"/>
    <x v="285"/>
    <n v="47166"/>
    <s v="DV DATA &amp; ANALYTICS HDFC BANK"/>
    <x v="0"/>
  </r>
  <r>
    <s v="Sambit Kumar Swain "/>
    <n v="202407"/>
    <n v="202407"/>
    <s v="BLR"/>
    <n v="8260507879"/>
    <s v="sambitkuswain08@gmail.com"/>
    <s v="APIDS"/>
    <n v="280000"/>
    <x v="285"/>
    <n v="50000"/>
    <s v="DV DATA &amp; ANALYTICS ICICI BANK"/>
    <x v="11"/>
  </r>
  <r>
    <s v="Soumya ranjan Nayak"/>
    <n v="202411"/>
    <n v="202411"/>
    <s v="BBSR"/>
    <n v="8249758236"/>
    <s v="nayaksoumyaranjan560@gmail.com"/>
    <s v="APIDS"/>
    <n v="318600"/>
    <x v="285"/>
    <n v="60000"/>
    <s v="DV DATA &amp; ANALYTICS ICICI BANK"/>
    <x v="0"/>
  </r>
  <r>
    <s v="Subham Kumar Pradhan "/>
    <n v="202408"/>
    <n v="202408"/>
    <s v="BLR"/>
    <n v="9668283467"/>
    <s v="subhampradhan596@gmail.com"/>
    <s v="APDA"/>
    <n v="290000"/>
    <x v="285"/>
    <n v="35000"/>
    <s v="DV DATA &amp; ANALYTICS ICICI BANK"/>
    <x v="0"/>
  </r>
  <r>
    <s v="AJAY KUMAR JHA"/>
    <n v="202206"/>
    <n v="202206"/>
    <s v="BLR"/>
    <n v="7903251500"/>
    <s v="erajayk131@gmail.com"/>
    <s v="APDA"/>
    <n v="220000"/>
    <x v="285"/>
    <n v="5999"/>
    <s v="DV DATA &amp; ANALYTICS ICICI BANK"/>
    <x v="0"/>
  </r>
  <r>
    <s v="Dhruti Mohan Tripathy"/>
    <n v="202501"/>
    <n v="202501"/>
    <s v="BBSR"/>
    <n v="9338361529"/>
    <s v="b220022@iiit-bh.ac.in"/>
    <s v="APIDS"/>
    <n v="313000"/>
    <x v="285"/>
    <n v="5000"/>
    <s v="DV DATA &amp; ANALYTICS ICICI BANK"/>
    <x v="11"/>
  </r>
  <r>
    <s v="Paul Damein K"/>
    <n v="202501"/>
    <n v="202501"/>
    <s v="BLR"/>
    <n v="9900424883"/>
    <s v="pauldamain2454@gmail.com"/>
    <s v="APIDS"/>
    <n v="301000"/>
    <x v="285"/>
    <n v="5000"/>
    <s v="DV DATA &amp; ANALYTICS ICICI BANK"/>
    <x v="15"/>
  </r>
  <r>
    <s v="Debu prasad dalapati"/>
    <n v="202501"/>
    <n v="202501"/>
    <s v="BBSR"/>
    <n v="7008339878"/>
    <s v="Dalapatdebu1997@gmail.com"/>
    <s v="APIDS"/>
    <n v="310000"/>
    <x v="285"/>
    <n v="5000"/>
    <s v="DV DATA &amp; ANALYTICS ICICI BANK"/>
    <x v="12"/>
  </r>
  <r>
    <s v="RISHI VANDANA"/>
    <n v="202501"/>
    <n v="202501"/>
    <s v="BBSR"/>
    <n v="7567150031"/>
    <s v="rishi.itc@gmail.com"/>
    <s v="APIDS"/>
    <n v="310000"/>
    <x v="285"/>
    <n v="5000"/>
    <s v="DV DATA &amp; ANALYTICS ICICI BANK"/>
    <x v="12"/>
  </r>
  <r>
    <s v="Prateekshya Patnaik"/>
    <n v="202501"/>
    <n v="202501"/>
    <s v="BBSR"/>
    <n v="9861298754"/>
    <s v="prateekshya0603@gmail.com"/>
    <s v="APIDS"/>
    <n v="295000"/>
    <x v="285"/>
    <n v="5000"/>
    <s v="DV DATA &amp; ANALYTICS ICICI BANK"/>
    <x v="12"/>
  </r>
  <r>
    <s v="Debasish Sahoo"/>
    <n v="202501"/>
    <n v="202501"/>
    <s v="BBSR"/>
    <n v="8950291977"/>
    <m/>
    <s v="APIDS"/>
    <n v="295000"/>
    <x v="285"/>
    <n v="5000"/>
    <s v="Cash"/>
    <x v="15"/>
  </r>
  <r>
    <s v="Pratish kumar"/>
    <n v="202408"/>
    <n v="202408"/>
    <s v="BBSR"/>
    <n v="9873381254"/>
    <s v="kumardipupratish@gmail.com"/>
    <s v="APIDS"/>
    <n v="280000"/>
    <x v="286"/>
    <n v="40000"/>
    <s v="DV DATA &amp; ANALYTICS ICICI BANK"/>
    <x v="0"/>
  </r>
  <r>
    <s v="Pallabi dash "/>
    <n v="202412"/>
    <n v="202412"/>
    <s v="BBSR"/>
    <n v="8457962570"/>
    <s v="pallabidash64294@gmail.com"/>
    <s v="APIDS"/>
    <n v="303000"/>
    <x v="286"/>
    <n v="30000"/>
    <s v="DV DATA &amp; ANALYTICS ICICI BANK"/>
    <x v="0"/>
  </r>
  <r>
    <s v="Saurabh Singh"/>
    <n v="202412"/>
    <n v="202412"/>
    <s v="BLR"/>
    <n v="9110194489"/>
    <s v="saurabh.singhpersonal91@gmail.com"/>
    <s v="APDA"/>
    <n v="270000"/>
    <x v="286"/>
    <n v="50000"/>
    <s v="DV DATA &amp; ANALYTICS ICICI BANK"/>
    <x v="0"/>
  </r>
  <r>
    <s v="Mansoor Shariff"/>
    <n v="202410"/>
    <n v="202410"/>
    <s v="BBSR"/>
    <n v="7008945238"/>
    <s v="kapital.amelio@gmail.com"/>
    <s v="APIDS"/>
    <n v="298000"/>
    <x v="286"/>
    <n v="90000"/>
    <s v="DV DATA &amp; ANALYTICS ICICI BANK"/>
    <x v="0"/>
  </r>
  <r>
    <s v="Debasmita das"/>
    <n v="202411"/>
    <n v="202411"/>
    <s v="BBSR"/>
    <n v="7848877070"/>
    <s v="dasdebasmita769@gmail.com"/>
    <s v="APIDS"/>
    <n v="288000"/>
    <x v="287"/>
    <n v="48000"/>
    <s v="DV DATA &amp; ANALYTICS ICICI BANK"/>
    <x v="0"/>
  </r>
  <r>
    <s v="Sweety naik"/>
    <n v="202410"/>
    <n v="202410"/>
    <s v="BBSR"/>
    <s v="Sweety naik"/>
    <s v="sweetynaik1922@gmail.com"/>
    <s v="APIDS"/>
    <n v="318000"/>
    <x v="287"/>
    <n v="30000"/>
    <s v="DV DATA &amp; ANALYTICS ICICI BANK"/>
    <x v="0"/>
  </r>
  <r>
    <s v="Abhijeet Samantaray"/>
    <n v="202410"/>
    <n v="202410"/>
    <s v="BLR"/>
    <n v="7328875928"/>
    <s v="abhidark234@gmail.com"/>
    <s v="APIDS"/>
    <n v="300000"/>
    <x v="287"/>
    <n v="59000"/>
    <s v="DV DATA &amp; ANALYTICS ICICI BANK"/>
    <x v="0"/>
  </r>
  <r>
    <s v="Tanwin Nashit"/>
    <n v="202410"/>
    <n v="202410"/>
    <s v="BBSR"/>
    <n v="8480265755"/>
    <s v="kapital.amelio@gmail.com"/>
    <s v="APIDS"/>
    <n v="298000"/>
    <x v="287"/>
    <n v="60000"/>
    <s v="DV DATA &amp; ANALYTICS ICICI BANK"/>
    <x v="0"/>
  </r>
  <r>
    <s v="Ankita santosh khengare"/>
    <n v="202501"/>
    <n v="202501"/>
    <s v="BBSR"/>
    <m/>
    <m/>
    <s v="APIDS"/>
    <n v="298000"/>
    <x v="287"/>
    <n v="5000"/>
    <s v="DV DATA &amp; ANALYTICS HDFC BANK"/>
    <x v="0"/>
  </r>
  <r>
    <s v="aumyajeet Mishra"/>
    <n v="202501"/>
    <n v="202501"/>
    <s v="BBSR"/>
    <m/>
    <m/>
    <s v="APIDS"/>
    <n v="298000"/>
    <x v="287"/>
    <n v="5000"/>
    <s v="DV DATA &amp; ANALYTICS HDFC BANK"/>
    <x v="0"/>
  </r>
  <r>
    <s v="Prajakta"/>
    <n v="202501"/>
    <n v="202501"/>
    <s v="BLR"/>
    <m/>
    <m/>
    <s v="APIDS"/>
    <n v="298000"/>
    <x v="287"/>
    <n v="5000"/>
    <s v="DV DATA &amp; ANALYTICS HDFC BANK"/>
    <x v="0"/>
  </r>
  <r>
    <s v="Saumyajit Mishra"/>
    <n v="202501"/>
    <n v="202501"/>
    <s v="BBSR"/>
    <n v="7978977366"/>
    <s v="saumyajitmishra38@gmail.com"/>
    <s v="APDA"/>
    <n v="277000"/>
    <x v="288"/>
    <n v="5000"/>
    <s v="DV DATA &amp; ANALYTICS ICICI BANK"/>
    <x v="0"/>
  </r>
  <r>
    <s v="Rajendran Chinnappa Gounder karupaswamy"/>
    <n v="202501"/>
    <n v="202501"/>
    <s v="BLR"/>
    <n v="9880225476"/>
    <s v="ckrajendran6@gmail.com"/>
    <s v="APDA"/>
    <n v="298600"/>
    <x v="288"/>
    <n v="100000"/>
    <s v="DV DATA &amp; ANALYTICS ICICI BANK"/>
    <x v="0"/>
  </r>
  <r>
    <s v="Debasish Sahoo"/>
    <n v="202501"/>
    <n v="202501"/>
    <s v="BBSR"/>
    <n v="8950291977"/>
    <s v="debasishkumar111@gmail.com"/>
    <s v="APDA"/>
    <n v="290000"/>
    <x v="288"/>
    <n v="5000"/>
    <s v="DV DATA &amp; ANALYTICS HDFC BANK"/>
    <x v="0"/>
  </r>
  <r>
    <s v="Priyanka Lenka"/>
    <n v="202412"/>
    <n v="202412"/>
    <s v="BBSR"/>
    <n v="7008906613"/>
    <s v="lenkapriyanka20007@gmail.com"/>
    <s v="APDA"/>
    <n v="318000"/>
    <x v="288"/>
    <n v="85000"/>
    <s v="DV DATA &amp; ANALYTICS ICICI BANK"/>
    <x v="0"/>
  </r>
  <r>
    <s v="Amit Prasad Sahoo"/>
    <n v="202501"/>
    <n v="202501"/>
    <s v="BBSR"/>
    <n v="6370773719"/>
    <s v="amitprasadsahoo36@gmail.com"/>
    <s v="fdp"/>
    <n v="177000"/>
    <x v="288"/>
    <n v="5000"/>
    <s v="DV DATA &amp; ANALYTICS ICICI BANK"/>
    <x v="16"/>
  </r>
  <r>
    <s v="Pragyan Pranamita"/>
    <n v="202501"/>
    <n v="202501"/>
    <s v="BBSR"/>
    <n v="8249086255"/>
    <s v="pragyanpranamita25@gmail.com"/>
    <s v="fdp"/>
    <n v="177000"/>
    <x v="288"/>
    <n v="5000"/>
    <s v="DV DATA &amp; ANALYTICS ICICI BANK"/>
    <x v="16"/>
  </r>
  <r>
    <s v="Swetanjali Behera "/>
    <n v="202501"/>
    <n v="202501"/>
    <s v="BBSR"/>
    <s v="97779 79510"/>
    <s v="beheraswetanjali9@gmail.com"/>
    <s v="fdp"/>
    <n v="177000"/>
    <x v="288"/>
    <n v="5000"/>
    <s v="DV DATA &amp; ANALYTICS ICICI BANK"/>
    <x v="16"/>
  </r>
  <r>
    <s v="Satish Kumar "/>
    <n v="202411"/>
    <n v="202411"/>
    <s v="BLR"/>
    <n v="9380815648"/>
    <s v="satishkushtagi03765@gmail.com"/>
    <s v="APDA"/>
    <n v="270000"/>
    <x v="289"/>
    <n v="34000"/>
    <s v="DV DATA &amp; ANALYTICS ICICI BANK"/>
    <x v="0"/>
  </r>
  <r>
    <s v="Khakan Kumar sahoo"/>
    <n v="202411"/>
    <n v="202411"/>
    <s v="BBSR"/>
    <n v="7008763365"/>
    <s v="kumarkhakansahoo1999@gmail.com"/>
    <s v="APDA"/>
    <n v="285000"/>
    <x v="289"/>
    <n v="65000"/>
    <s v="DV DATA &amp; ANALYTICS HDFC BANK"/>
    <x v="12"/>
  </r>
  <r>
    <s v="Ayusha Tripathy"/>
    <n v="202409"/>
    <n v="202409"/>
    <s v="BBSR"/>
    <n v="9348824057"/>
    <s v="ayushatripathy27@gmail.com"/>
    <s v="APIDS"/>
    <n v="280000"/>
    <x v="289"/>
    <n v="50000"/>
    <s v="DV DATA &amp; ANALYTICS HDFC BANK"/>
    <x v="0"/>
  </r>
  <r>
    <s v="ROUSHAN KUMAR"/>
    <n v="202501"/>
    <n v="202501"/>
    <s v="BLR"/>
    <n v="6207931763"/>
    <s v="bhaktaroushan@gmail.com"/>
    <s v="APDA"/>
    <n v="280000"/>
    <x v="289"/>
    <n v="5000"/>
    <s v="DV DATA &amp; ANALYTICS HDFC BANK"/>
    <x v="17"/>
  </r>
  <r>
    <s v="Janmajeya Rout"/>
    <n v="202412"/>
    <n v="202412"/>
    <s v="BBSR"/>
    <n v="9777136092"/>
    <s v="jnmejy.rout44@gmail.com"/>
    <s v="APDA"/>
    <n v="318000"/>
    <x v="289"/>
    <n v="50000"/>
    <s v="DV DATA &amp; ANALYTICS ICICI BANK"/>
    <x v="0"/>
  </r>
  <r>
    <s v="Farzana Tazeen "/>
    <n v="202407"/>
    <n v="202407"/>
    <s v="BBSR"/>
    <n v="6370070992"/>
    <s v="tazeenfarzana07@gmail.com"/>
    <s v="APIDS"/>
    <n v="280000"/>
    <x v="290"/>
    <n v="62600"/>
    <s v="DV DATA &amp; ANALYTICS ICICI BANK"/>
    <x v="0"/>
  </r>
  <r>
    <s v="Bikash ranjan balabantaray "/>
    <n v="202501"/>
    <n v="202501"/>
    <s v="BBSR"/>
    <n v="7008152679"/>
    <s v="bikashbalabantaray64@gmail.com"/>
    <s v="APIDS"/>
    <n v="280000"/>
    <x v="290"/>
    <n v="10000"/>
    <s v="DV DATA &amp; ANALYTICS ICICI BANK"/>
    <x v="0"/>
  </r>
  <r>
    <s v="Bikash ranjan balabantaray "/>
    <n v="202501"/>
    <n v="202501"/>
    <s v="BBSR"/>
    <n v="7008152679"/>
    <s v="bikashbalabantaray64@gmail.com"/>
    <s v="APIDS"/>
    <n v="280000"/>
    <x v="290"/>
    <n v="15000"/>
    <s v="Cash"/>
    <x v="0"/>
  </r>
  <r>
    <s v="Manisha Behera"/>
    <n v="202410"/>
    <n v="202410"/>
    <s v="BBSR"/>
    <n v="7205816953"/>
    <s v="capt.nobody41@gmail.com"/>
    <s v="APDA"/>
    <n v="295000"/>
    <x v="290"/>
    <n v="50000"/>
    <s v="DV DATA &amp; ANALYTICS ICICI BANK"/>
    <x v="0"/>
  </r>
  <r>
    <s v="Devshee Solanki "/>
    <n v="202406"/>
    <n v="202406"/>
    <s v="BLR"/>
    <n v="9111088360"/>
    <s v="devsheesolanki@gmail.com"/>
    <s v="APIDS"/>
    <n v="318600"/>
    <x v="290"/>
    <n v="50000"/>
    <s v="DV DATA &amp; ANALYTICS ICICI BANK"/>
    <x v="0"/>
  </r>
  <r>
    <s v="Debiprasad  Bhuyan"/>
    <n v="202409"/>
    <n v="202409"/>
    <s v="BBSR"/>
    <n v="8658969336"/>
    <s v="Debiprasadbhuyan1999@gmail.com"/>
    <s v="APIDS"/>
    <n v="313600"/>
    <x v="290"/>
    <n v="35000"/>
    <s v="DV DATA &amp; ANALYTICS ICICI BANK"/>
    <x v="0"/>
  </r>
  <r>
    <s v="Piyush Mishra"/>
    <n v="202501"/>
    <n v="202501"/>
    <s v="BBSR"/>
    <n v="8984284695"/>
    <s v="bitulmishra@gmail.com"/>
    <s v="APIDS"/>
    <n v="300000"/>
    <x v="290"/>
    <n v="5000"/>
    <s v="DV DATA &amp; ANALYTICS HDFC BANK"/>
    <x v="12"/>
  </r>
  <r>
    <s v="Pradyumna Kumar Sahoo"/>
    <n v="202501"/>
    <n v="202501"/>
    <s v="BBSR"/>
    <n v="7008854840"/>
    <s v="pradyumnaksahoo27@gmail.com"/>
    <s v="APIDS"/>
    <n v="305000"/>
    <x v="290"/>
    <n v="5000"/>
    <s v="DV DATA &amp; ANALYTICS HDFC BANK"/>
    <x v="12"/>
  </r>
  <r>
    <s v="Bipasa das"/>
    <n v="202501"/>
    <n v="202501"/>
    <s v="BBSR"/>
    <n v="9337599274"/>
    <s v="dbipasa03@gmail.com"/>
    <s v="APIDS"/>
    <n v="318000"/>
    <x v="290"/>
    <n v="5000"/>
    <s v="DV DATA &amp; ANALYTICS HDFC BANK"/>
    <x v="15"/>
  </r>
  <r>
    <s v="Ranjana Bankey"/>
    <n v="202410"/>
    <n v="202410"/>
    <s v="BLR"/>
    <n v="6263135772"/>
    <s v="ranjanagurjar5@gmail.com"/>
    <s v="APDA"/>
    <n v="295000"/>
    <x v="291"/>
    <n v="100000"/>
    <s v="DV DATA &amp; ANALYTICS ICICI BANK"/>
    <x v="0"/>
  </r>
  <r>
    <s v="Ankita khengare"/>
    <n v="202501"/>
    <n v="202501"/>
    <s v="BLR"/>
    <n v="7499723280"/>
    <s v="khengareankita868@gmail.com"/>
    <s v="APIDS"/>
    <n v="300000"/>
    <x v="291"/>
    <n v="5000"/>
    <s v="DV DATA &amp; ANALYTICS HDFC BANK"/>
    <x v="12"/>
  </r>
  <r>
    <s v="Ankita khengare"/>
    <n v="202501"/>
    <n v="202501"/>
    <s v="BLR"/>
    <n v="7499723280"/>
    <s v="khengareankita868@gmail.com"/>
    <s v="APIDS"/>
    <n v="300000"/>
    <x v="292"/>
    <n v="30000"/>
    <s v="DV DATA &amp; ANALYTICS HDFC BANK"/>
    <x v="0"/>
  </r>
  <r>
    <s v="Kruti Ballav Samantaray"/>
    <n v="202409"/>
    <n v="202409"/>
    <s v="BBSR"/>
    <n v="6370267455"/>
    <s v="krutiballavstark@gmail.com"/>
    <s v="APIDS"/>
    <n v="318600"/>
    <x v="292"/>
    <n v="58600"/>
    <s v="DV DATA &amp; ANALYTICS ICICI BANK"/>
    <x v="0"/>
  </r>
  <r>
    <s v="Pratyush Das"/>
    <n v="202410"/>
    <n v="202410"/>
    <s v="BLR"/>
    <n v="6370198026"/>
    <s v="das.pratyush001@gmail.com"/>
    <s v="APIDS"/>
    <n v="308600"/>
    <x v="292"/>
    <n v="100000"/>
    <s v="DV DATA &amp; ANALYTICS ICICI BANK"/>
    <x v="0"/>
  </r>
  <r>
    <s v="Malaya Ranjan Bhunya"/>
    <n v="202411"/>
    <n v="202411"/>
    <s v="BBSR"/>
    <n v="8249223393"/>
    <s v="malaya.7836@gmail.com"/>
    <s v="APIDS"/>
    <n v="300000"/>
    <x v="293"/>
    <n v="60000"/>
    <s v="DV DATA &amp; ANALYTICS ICICI BANK"/>
    <x v="0"/>
  </r>
  <r>
    <s v="Tushar Kanta Sahoo"/>
    <n v="202411"/>
    <n v="202411"/>
    <s v="BBSR"/>
    <n v="7077156237"/>
    <s v="tksahoo.1227@gmail.com"/>
    <s v="APIDS"/>
    <n v="300000"/>
    <x v="293"/>
    <n v="60000"/>
    <s v="DV DATA &amp; ANALYTICS ICICI BANK"/>
    <x v="0"/>
  </r>
  <r>
    <s v="GURUJI BISWA CHANDAN SAHOO"/>
    <n v="202411"/>
    <n v="202411"/>
    <s v="BBSR"/>
    <n v="6370664257"/>
    <s v="gurujisahoo98@gmail.com"/>
    <s v="APIDS"/>
    <n v="300000"/>
    <x v="293"/>
    <n v="60000"/>
    <s v="DV DATA &amp; ANALYTICS ICICI BANK"/>
    <x v="0"/>
  </r>
  <r>
    <s v="Parth Sarathi Mohanty"/>
    <n v="202410"/>
    <n v="202410"/>
    <s v="BBSR"/>
    <n v="8658979467"/>
    <s v="parth.official706@gmail.com"/>
    <s v="APIDS"/>
    <n v="318600"/>
    <x v="293"/>
    <n v="55000"/>
    <s v="DV DATA &amp; ANALYTICS ICICI BANK"/>
    <x v="0"/>
  </r>
  <r>
    <s v="Rudranarayan samal"/>
    <n v="202405"/>
    <n v="202405"/>
    <s v="BBSR"/>
    <n v="9078225834"/>
    <s v="rudranarayanasamal0011@gmail.com"/>
    <s v="APIDS"/>
    <n v="318600"/>
    <x v="294"/>
    <n v="105000"/>
    <s v="Loan"/>
    <x v="0"/>
  </r>
  <r>
    <s v="Ayusha Tripathy"/>
    <n v="202409"/>
    <n v="202409"/>
    <s v="BBSR"/>
    <n v="9348824057"/>
    <s v="ayushatripathy27@gmail.com"/>
    <s v="APIDS"/>
    <n v="280000"/>
    <x v="294"/>
    <n v="18000"/>
    <s v="DV DATA &amp; ANALYTICS HDFC BANK"/>
    <x v="0"/>
  </r>
  <r>
    <s v="Parth Sarathi Mohanty"/>
    <n v="202410"/>
    <n v="202410"/>
    <s v="BBSR"/>
    <n v="8658979467"/>
    <s v="parth.official706@gmail.com"/>
    <s v="APIDS"/>
    <n v="318600"/>
    <x v="294"/>
    <n v="50000"/>
    <s v="DV DATA &amp; ANALYTICS ICICI BANK"/>
    <x v="0"/>
  </r>
  <r>
    <s v="Rajashree Das"/>
    <n v="202402"/>
    <n v="202402"/>
    <s v="BLR"/>
    <n v="7606900815"/>
    <s v="dasrajashree20@gmail.com"/>
    <s v="APIDS"/>
    <n v="270000"/>
    <x v="294"/>
    <n v="40000"/>
    <s v="DV ANALYTICS ICICI BANK"/>
    <x v="0"/>
  </r>
  <r>
    <s v="Varun Krishnan"/>
    <n v="202412"/>
    <n v="202412"/>
    <s v="BLR"/>
    <n v="7639582796"/>
    <s v="varun.kovoor@gmail.com"/>
    <s v="APIDS"/>
    <n v="318600"/>
    <x v="295"/>
    <n v="271333"/>
    <s v="Loan"/>
    <x v="0"/>
  </r>
  <r>
    <s v="Bibhu"/>
    <n v="202402"/>
    <n v="202402"/>
    <s v="BLR"/>
    <n v="8971045365"/>
    <s v="bppani@gmail.com"/>
    <s v="APIDS"/>
    <n v="270000"/>
    <x v="295"/>
    <n v="40000"/>
    <s v="DV ANALYTICS ICICI BANK"/>
    <x v="1"/>
  </r>
  <r>
    <s v="Debu prasad dalapati"/>
    <n v="202501"/>
    <n v="202501"/>
    <s v="BBSR"/>
    <n v="7008339878"/>
    <s v="Dalapatdebu1997@gmail.com"/>
    <s v="APIDS"/>
    <n v="310000"/>
    <x v="296"/>
    <n v="25000"/>
    <s v="DV DATA &amp; ANALYTICS ICICI BANK"/>
    <x v="0"/>
  </r>
  <r>
    <s v="Apurva Singh"/>
    <n v="202410"/>
    <n v="202410"/>
    <s v="BBSR"/>
    <n v="7234053844"/>
    <s v="theapurvasingh7@gmail.com"/>
    <s v="APIDS"/>
    <n v="318000"/>
    <x v="296"/>
    <n v="35000"/>
    <s v="DV DATA &amp; ANALYTICS ICICI BANK"/>
    <x v="0"/>
  </r>
  <r>
    <s v="Harshana Naik"/>
    <n v="202410"/>
    <n v="202410"/>
    <s v="BBSR"/>
    <n v="9938299406"/>
    <s v="harshana.naik@gmail.com"/>
    <s v="APDA"/>
    <n v="275000"/>
    <x v="296"/>
    <n v="66250"/>
    <s v="DV DATA &amp; ANALYTICS ICICI BANK"/>
    <x v="0"/>
  </r>
  <r>
    <s v="Kallakunta Vijay Anand"/>
    <n v="202410"/>
    <n v="202410"/>
    <s v="BLR"/>
    <n v="919175188152"/>
    <s v="kvijay15798@gmail.com"/>
    <s v="APDA"/>
    <n v="295000"/>
    <x v="296"/>
    <n v="70000"/>
    <s v="DV DATA &amp; ANALYTICS ICICI BANK"/>
    <x v="0"/>
  </r>
  <r>
    <s v="Bandana Nath"/>
    <n v="202501"/>
    <n v="202501"/>
    <s v="BBSR"/>
    <n v="9938450939"/>
    <s v="vandananath2305@gmail.com"/>
    <s v="APDA"/>
    <n v="295000"/>
    <x v="296"/>
    <n v="5000"/>
    <s v="DV DATA &amp; ANALYTICS ICICI BANK"/>
    <x v="12"/>
  </r>
  <r>
    <s v="GYANA PRAKASH BEHERA"/>
    <n v="202303"/>
    <n v="202303"/>
    <s v="BLR"/>
    <n v="9090876723"/>
    <s v="GYAN.INBOX@GMAIL.COM"/>
    <s v="APIDS"/>
    <n v="300000"/>
    <x v="297"/>
    <n v="75000"/>
    <s v="Cash"/>
    <x v="0"/>
  </r>
  <r>
    <s v="Prajakta"/>
    <n v="202501"/>
    <n v="202501"/>
    <s v="BLR"/>
    <n v="7767972086"/>
    <s v=" majagaonkarprajakta28@gmail.com"/>
    <s v="APIDS"/>
    <n v="300000"/>
    <x v="297"/>
    <n v="90000"/>
    <s v="DV DATA &amp; ANALYTICS ICICI BANK"/>
    <x v="0"/>
  </r>
  <r>
    <s v="Sujit Subhrajit"/>
    <n v="202309"/>
    <n v="202309"/>
    <s v="BLR"/>
    <n v="9348339878"/>
    <s v="sujitsubhrajit9@gmail.com"/>
    <s v="APIDS"/>
    <n v="280000"/>
    <x v="297"/>
    <n v="15000"/>
    <s v="DV DATA &amp; ANALYTICS ICICI BANK"/>
    <x v="0"/>
  </r>
  <r>
    <s v="Saumyajit Mishra"/>
    <n v="202501"/>
    <n v="202501"/>
    <s v="BBSR"/>
    <n v="7978977366"/>
    <s v="saumyajitmishra38@gmail.com"/>
    <s v="APIDS"/>
    <n v="280000"/>
    <x v="297"/>
    <n v="30000"/>
    <s v="DV DATA &amp; ANALYTICS ICICI BANK"/>
    <x v="0"/>
  </r>
  <r>
    <s v="Prajkta Balaso Majagaonkar"/>
    <n v="202501"/>
    <n v="202501"/>
    <s v="BLR"/>
    <n v="7767972086"/>
    <s v="majagaonkarprajakta28@gmail.com"/>
    <s v="APIDS "/>
    <n v="270000"/>
    <x v="297"/>
    <n v="5000"/>
    <s v="DV DATA &amp; ANALYTICS ICICI BANK"/>
    <x v="3"/>
  </r>
  <r>
    <s v="Saumyajit Mishra"/>
    <n v="202501"/>
    <n v="202501"/>
    <s v="BBSR"/>
    <n v="7978977366"/>
    <s v="saumyajitmishra38@gmail.com"/>
    <s v="APDA"/>
    <n v="277000"/>
    <x v="297"/>
    <n v="5000"/>
    <s v="Cash"/>
    <x v="15"/>
  </r>
  <r>
    <s v="Debasish Sahoo"/>
    <n v="202501"/>
    <n v="202501"/>
    <s v="BBSR"/>
    <n v="8950291977"/>
    <s v="debasishkumar111@gmail.com"/>
    <s v="APIDS "/>
    <n v="290000"/>
    <x v="297"/>
    <n v="5000"/>
    <s v="DV DATA &amp; ANALYTICS ICICI BANK"/>
    <x v="15"/>
  </r>
  <r>
    <s v="Himangi hanwat"/>
    <n v="202501"/>
    <n v="202501"/>
    <s v="BBSR"/>
    <n v="6263344699"/>
    <s v="hanwathimangi@gmail.com"/>
    <s v="APDA"/>
    <n v="285000"/>
    <x v="297"/>
    <n v="5000"/>
    <s v="DV DATA &amp; ANALYTICS ICICI BANK"/>
    <x v="12"/>
  </r>
  <r>
    <s v="Piyush Mishra"/>
    <n v="202501"/>
    <n v="202501"/>
    <s v="BBSR"/>
    <n v="8984284695"/>
    <s v="bitulmishra@gmail.com"/>
    <s v="APIDS "/>
    <n v="300000"/>
    <x v="297"/>
    <n v="5000"/>
    <s v="DV DATA &amp; ANALYTICS ICICI BANK"/>
    <x v="12"/>
  </r>
  <r>
    <s v="Pradyumna Kumar Sahoo"/>
    <n v="202501"/>
    <n v="202501"/>
    <s v="BBSR"/>
    <n v="7008854840"/>
    <s v="pradyumnaksahoo27@gmail.com"/>
    <s v="APIDS "/>
    <n v="305000"/>
    <x v="297"/>
    <n v="5000"/>
    <s v="DV DATA &amp; ANALYTICS ICICI BANK"/>
    <x v="12"/>
  </r>
  <r>
    <s v="ROUSHAN KUMAR"/>
    <n v="202501"/>
    <n v="202501"/>
    <s v="BLR"/>
    <n v="6207931763"/>
    <s v="bhaktaroushan@gmail.com"/>
    <s v="APDA"/>
    <n v="280000"/>
    <x v="297"/>
    <n v="5000"/>
    <s v="DV DATA &amp; ANALYTICS ICICI BANK"/>
    <x v="17"/>
  </r>
  <r>
    <s v="Bipasa das"/>
    <n v="202501"/>
    <n v="202501"/>
    <s v="BBSR"/>
    <n v="9337599274"/>
    <s v="dbipasa03@gmail.com"/>
    <s v="APIDS "/>
    <n v="318000"/>
    <x v="297"/>
    <n v="5000"/>
    <s v="DV DATA &amp; ANALYTICS ICICI BANK"/>
    <x v="15"/>
  </r>
  <r>
    <s v="J RAJDEEP JAYDEN"/>
    <n v="202501"/>
    <n v="202501"/>
    <s v="BLR"/>
    <n v="7899117115"/>
    <s v="rajdeepjayden2002@gmail.com"/>
    <s v="APDA"/>
    <n v="275000"/>
    <x v="297"/>
    <n v="5000"/>
    <s v="DV DATA &amp; ANALYTICS ICICI BANK"/>
    <x v="11"/>
  </r>
  <r>
    <s v="Sarthak Mohanty"/>
    <n v="202501"/>
    <n v="202501"/>
    <s v="BBSR"/>
    <n v="7751934465"/>
    <s v="sarthakmohantyy@gmail.com"/>
    <s v="APDA"/>
    <n v="275000"/>
    <x v="297"/>
    <n v="5000"/>
    <s v="DV DATA &amp; ANALYTICS ICICI BANK"/>
    <x v="18"/>
  </r>
  <r>
    <s v="Debashish Sahoo"/>
    <n v="202409"/>
    <n v="202409"/>
    <s v="BBSR"/>
    <n v="9556203077"/>
    <s v="sahoo.debashish@hotmail.com"/>
    <s v="APIDS"/>
    <n v="313600"/>
    <x v="297"/>
    <n v="15000"/>
    <s v="DV DATA &amp; ANALYTICS ICICI BANK"/>
    <x v="0"/>
  </r>
  <r>
    <s v="Avinash Kumar Pandey"/>
    <n v="202406"/>
    <n v="202406"/>
    <s v="BLR"/>
    <n v="9958139119"/>
    <s v="avmcagovicsi@gmail.com"/>
    <s v="APIDS"/>
    <n v="290000"/>
    <x v="298"/>
    <n v="41000"/>
    <s v="DV DATA &amp; ANALYTICS ICICI BANK"/>
    <x v="0"/>
  </r>
  <r>
    <s v="Bipasa das"/>
    <n v="202501"/>
    <n v="202501"/>
    <s v="BBSR"/>
    <n v="9337599274"/>
    <s v="dbipasa03@gmail.com"/>
    <s v="APIDS "/>
    <n v="318000"/>
    <x v="298"/>
    <n v="50000"/>
    <s v="DV DATA &amp; ANALYTICS ICICI BANK"/>
    <x v="0"/>
  </r>
  <r>
    <s v="Asutosh Das "/>
    <n v="202501"/>
    <n v="202501"/>
    <s v="BBSR"/>
    <n v="9438367836"/>
    <s v="adash52000@gmail.com"/>
    <s v="APIDS "/>
    <n v="318000"/>
    <x v="298"/>
    <n v="50000"/>
    <s v="DV DATA &amp; ANALYTICS ICICI BANK"/>
    <x v="0"/>
  </r>
  <r>
    <s v="Mansoor Shariff"/>
    <n v="202410"/>
    <n v="202410"/>
    <s v="BBSR"/>
    <n v="7008945238"/>
    <s v="kapital.amelio@gmail.com"/>
    <s v="APIDS"/>
    <n v="298000"/>
    <x v="298"/>
    <n v="66000"/>
    <s v="DV DATA &amp; ANALYTICS ICICI BANK"/>
    <x v="0"/>
  </r>
  <r>
    <s v="Amit Prasad Sahoo"/>
    <n v="202501"/>
    <n v="202501"/>
    <s v="BBSR"/>
    <s v="6370-773719"/>
    <s v="amitprasadsahoo36@gmail.com"/>
    <s v="APIDS"/>
    <n v="298000"/>
    <x v="298"/>
    <n v="77000"/>
    <s v="DV DATA &amp; ANALYTICS ICICI BANK"/>
    <x v="0"/>
  </r>
  <r>
    <s v="Debasish Sahoo"/>
    <n v="202501"/>
    <n v="202501"/>
    <s v="BBSR"/>
    <n v="8950291977"/>
    <s v="debasishkumar111@gmail.com"/>
    <s v="APIDS "/>
    <n v="290000"/>
    <x v="298"/>
    <n v="15000"/>
    <s v="DV DATA &amp; ANALYTICS ICICI BANK"/>
    <x v="0"/>
  </r>
  <r>
    <s v="Bandana Nath"/>
    <n v="202501"/>
    <n v="202501"/>
    <s v="BBSR"/>
    <n v="9938450939"/>
    <s v="vandananath2305@gmail.com"/>
    <s v="APDA"/>
    <n v="295000"/>
    <x v="298"/>
    <n v="5000"/>
    <s v="DV DATA &amp; ANALYTICS HDFC BANK"/>
    <x v="12"/>
  </r>
  <r>
    <s v="Subhalaxmi Pradhan"/>
    <n v="202501"/>
    <n v="202501"/>
    <s v="BBSR"/>
    <n v="9861210210"/>
    <s v="subhalaxmi015@gmail.com"/>
    <s v="APIDS "/>
    <n v="300000"/>
    <x v="298"/>
    <n v="5000"/>
    <s v="DV DATA &amp; ANALYTICS HDFC BANK"/>
    <x v="12"/>
  </r>
  <r>
    <s v="Vivek Singh"/>
    <n v="202501"/>
    <n v="202501"/>
    <s v="BBSR"/>
    <n v="9509717355"/>
    <s v="singhcavivek@gmail.com"/>
    <s v="APDA"/>
    <n v="295000"/>
    <x v="298"/>
    <n v="5000"/>
    <s v="DV DATA &amp; ANALYTICS HDFC BANK"/>
    <x v="12"/>
  </r>
  <r>
    <s v="RISHI VANDANA"/>
    <n v="202501"/>
    <n v="202501"/>
    <s v="BBSR"/>
    <n v="7567150031"/>
    <s v="rishi.itc@gmail.com"/>
    <s v="APIDS"/>
    <n v="310000"/>
    <x v="299"/>
    <n v="305000"/>
    <s v="DV DATA &amp; ANALYTICS ICICI BANK"/>
    <x v="0"/>
  </r>
  <r>
    <s v="Mohit Narayan Naik"/>
    <n v="202501"/>
    <n v="202501"/>
    <s v="BBSR"/>
    <n v="7602548521"/>
    <s v="mohit287782@gmail.com"/>
    <s v="APIDS"/>
    <n v="310000"/>
    <x v="299"/>
    <n v="22917"/>
    <s v="DV DATA &amp; ANALYTICS ICICI BANK"/>
    <x v="0"/>
  </r>
  <r>
    <s v="Anshul Rawat"/>
    <n v="202410"/>
    <n v="202410"/>
    <s v="BBSR"/>
    <n v="9389725097"/>
    <s v="anshulrawat313131@gmail.com"/>
    <s v="APIDS"/>
    <n v="313600"/>
    <x v="300"/>
    <n v="200000"/>
    <s v="DV DATA &amp; ANALYTICS ICICI BANK"/>
    <x v="0"/>
  </r>
  <r>
    <s v="Pradyumna Kumar Sahoo"/>
    <n v="202501"/>
    <n v="202501"/>
    <s v="BBSR"/>
    <n v="7008854840"/>
    <s v="pradyumnaksahoo27@gmail.com"/>
    <s v="APIDS "/>
    <n v="305000"/>
    <x v="300"/>
    <n v="50000"/>
    <s v="DV DATA &amp; ANALYTICS ICICI BANK"/>
    <x v="0"/>
  </r>
  <r>
    <s v="Dhruti Mohan Tripathy "/>
    <n v="202501"/>
    <n v="202501"/>
    <s v="BLR"/>
    <n v="9338361529"/>
    <s v="b220022@iiit-bh.ac.in"/>
    <s v="APIDS"/>
    <n v="295000"/>
    <x v="300"/>
    <n v="72500"/>
    <s v="DV DATA &amp; ANALYTICS ICICI BANK"/>
    <x v="0"/>
  </r>
  <r>
    <s v="Urvashi Singh Chouhan"/>
    <n v="202501"/>
    <n v="202501"/>
    <s v="BLR"/>
    <n v="6350225009"/>
    <s v="urvashi4chouhan@gmail.com"/>
    <s v="APIDS"/>
    <n v="295000"/>
    <x v="300"/>
    <n v="58000"/>
    <s v="DV DATA &amp; ANALYTICS ICICI BANK"/>
    <x v="0"/>
  </r>
  <r>
    <s v="Anushmita Nayak"/>
    <n v="202405"/>
    <n v="202405"/>
    <s v="BBSR"/>
    <n v="8457944362"/>
    <s v="anusmitan49@gmail.com"/>
    <s v="APIDS"/>
    <n v="280000"/>
    <x v="301"/>
    <n v="20004"/>
    <s v="DV DATA &amp; ANALYTICS ICICI BANK"/>
    <x v="0"/>
  </r>
  <r>
    <s v="Ankit Rout"/>
    <n v="202412"/>
    <n v="202412"/>
    <s v="BLR"/>
    <n v="8120059066"/>
    <s v="routankit52@gmail.com"/>
    <s v="APIDS"/>
    <n v="318600"/>
    <x v="301"/>
    <n v="70000"/>
    <s v="DV DATA &amp; ANALYTICS ICICI BANK"/>
    <x v="0"/>
  </r>
  <r>
    <s v="Abhishek Das"/>
    <n v="202405"/>
    <n v="202405"/>
    <s v="BBSR"/>
    <n v="9439889560"/>
    <s v="rikuabhisek@gmail.com"/>
    <s v="APIDS"/>
    <n v="318600"/>
    <x v="301"/>
    <n v="200000"/>
    <s v="DV DATA &amp; ANALYTICS ICICI BANK"/>
    <x v="0"/>
  </r>
  <r>
    <s v="Laxmipriya Swain"/>
    <n v="202410"/>
    <n v="202410"/>
    <s v="BBSR"/>
    <n v="8917310914"/>
    <s v="lpriyaswainswain@gmail.com"/>
    <s v="APDA"/>
    <n v="295000"/>
    <x v="301"/>
    <n v="30000"/>
    <s v="DV DATA &amp; ANALYTICS ICICI BANK"/>
    <x v="0"/>
  </r>
  <r>
    <s v="Animesh Das"/>
    <n v="202501"/>
    <n v="202501"/>
    <s v="BBSR"/>
    <n v="9124002774"/>
    <s v="dasanimesh.professional@gmail.com"/>
    <s v="APIDS"/>
    <n v="303600"/>
    <x v="301"/>
    <n v="50000"/>
    <s v="DV DATA &amp; ANALYTICS ICICI BANK"/>
    <x v="0"/>
  </r>
  <r>
    <s v="J RAJDEEP JAYDEN"/>
    <n v="202501"/>
    <n v="202501"/>
    <s v="BLR"/>
    <n v="7899117115"/>
    <s v="rajdeepjayden2002@gmail.com"/>
    <s v="APDA"/>
    <n v="275000"/>
    <x v="302"/>
    <n v="270000"/>
    <s v="DV DATA &amp; ANALYTICS ICICI BANK"/>
    <x v="0"/>
  </r>
  <r>
    <s v="Taniya Rudra "/>
    <n v="202501"/>
    <n v="202501"/>
    <s v="BBSR"/>
    <n v="7389633550"/>
    <s v="taniyaru2000@gmail.com"/>
    <s v="APIDS"/>
    <n v="308000"/>
    <x v="302"/>
    <n v="40000"/>
    <s v="DV DATA &amp; ANALYTICS HDFC BANK"/>
    <x v="0"/>
  </r>
  <r>
    <s v="Sasmita Barik"/>
    <n v="202411"/>
    <n v="202411"/>
    <s v="BBSR"/>
    <n v="7978719639"/>
    <s v="sasmita23barik@gmail.com"/>
    <s v="APIDS"/>
    <n v="318600"/>
    <x v="303"/>
    <n v="70000"/>
    <s v="DV DATA &amp; ANALYTICS ICICI BANK"/>
    <x v="0"/>
  </r>
  <r>
    <s v="Satyasiva panda"/>
    <n v="202411"/>
    <n v="202411"/>
    <s v="BBSR"/>
    <s v="9348475078 / 8093626053"/>
    <s v="934847507a@gmail.com"/>
    <s v="APIDS"/>
    <n v="318600"/>
    <x v="303"/>
    <n v="50000"/>
    <s v="DV DATA &amp; ANALYTICS ICICI BANK"/>
    <x v="0"/>
  </r>
  <r>
    <s v="Ashirbad Sahoo"/>
    <n v="202412"/>
    <n v="202412"/>
    <s v="BBSR"/>
    <n v="7077221785"/>
    <s v="ashirbad1424@gmail.com"/>
    <s v="APIDS"/>
    <n v="308000"/>
    <x v="303"/>
    <n v="50000"/>
    <s v="DV DATA &amp; ANALYTICS HDFC BANK"/>
    <x v="0"/>
  </r>
  <r>
    <s v="Rajat Bisoe"/>
    <n v="202405"/>
    <n v="202405"/>
    <s v="BBSR"/>
    <n v="9668220059"/>
    <s v="rbisoe@gmail.com"/>
    <s v="APIDS"/>
    <n v="280000"/>
    <x v="303"/>
    <n v="24000"/>
    <s v="DV DATA &amp; ANALYTICS HDFC BANK"/>
    <x v="0"/>
  </r>
  <r>
    <s v="Pratyush Das"/>
    <n v="202410"/>
    <n v="202410"/>
    <s v="BLR"/>
    <n v="6370198026"/>
    <s v="das.pratyush001@gmail.com"/>
    <s v="APIDS"/>
    <n v="308600"/>
    <x v="303"/>
    <n v="45000"/>
    <s v="DV DATA &amp; ANALYTICS ICICI BANK"/>
    <x v="0"/>
  </r>
  <r>
    <s v="Sasmita Sahoo "/>
    <n v="202408"/>
    <n v="202408"/>
    <s v="BBSR"/>
    <n v="8105989475"/>
    <s v="sasmita042022@gmail.com"/>
    <s v="APIDS"/>
    <n v="290000"/>
    <x v="303"/>
    <n v="100000"/>
    <s v="DV DATA &amp; ANALYTICS ICICI BANK"/>
    <x v="0"/>
  </r>
  <r>
    <s v="Omjeet Behera"/>
    <n v="202410"/>
    <n v="202410"/>
    <s v="BLR"/>
    <n v="9692919192"/>
    <s v="beheraomjeet@gmail.com"/>
    <s v="APIDS"/>
    <n v="318600"/>
    <x v="304"/>
    <n v="78250"/>
    <s v="DV DATA &amp; ANALYTICS HDFC BANK"/>
    <x v="0"/>
  </r>
  <r>
    <s v="Prachi pallabi pradhan"/>
    <n v="202409"/>
    <n v="202409"/>
    <s v="BBSR"/>
    <n v="7848805706"/>
    <s v="pallabiprachi9861@gmail.com"/>
    <s v="APIDS"/>
    <n v="318600"/>
    <x v="304"/>
    <n v="20000"/>
    <s v="DV DATA &amp; ANALYTICS ICICI BANK"/>
    <x v="0"/>
  </r>
  <r>
    <s v="Subhalaxmi pradhan"/>
    <n v="202501"/>
    <n v="202501"/>
    <s v="BBSR"/>
    <n v="8280000015"/>
    <s v="subhalaxmi015@gmail.com"/>
    <s v="APIDS"/>
    <n v="318600"/>
    <x v="304"/>
    <n v="50000"/>
    <s v="DV DATA &amp; ANALYTICS ICICI BANK"/>
    <x v="0"/>
  </r>
  <r>
    <s v="Prabhujit Pattajoshi"/>
    <n v="202412"/>
    <n v="202412"/>
    <s v="BBSR"/>
    <n v="7008851772"/>
    <s v="prabhujitpattajoshi@gmail.com"/>
    <s v="APIDS"/>
    <n v="298000"/>
    <x v="304"/>
    <n v="68000"/>
    <s v="DV DATA &amp; ANALYTICS ICICI BANK"/>
    <x v="0"/>
  </r>
  <r>
    <s v="Vivek singh"/>
    <n v="202501"/>
    <n v="202501"/>
    <s v="BLR"/>
    <n v="9509717355"/>
    <s v="singhcavivek@gmail.com"/>
    <s v="APIDS"/>
    <n v="298000"/>
    <x v="304"/>
    <n v="70000"/>
    <s v="DV DATA &amp; ANALYTICS ICICI BANK"/>
    <x v="0"/>
  </r>
  <r>
    <s v="Shreya Pande"/>
    <n v="202501"/>
    <n v="202501"/>
    <s v="BLR"/>
    <n v="7400661239"/>
    <s v="shreyapande17@gmail.com"/>
    <s v="APIDS "/>
    <n v="290000"/>
    <x v="304"/>
    <n v="5000"/>
    <s v="DV DATA &amp; ANALYTICS ICICI BANK"/>
    <x v="0"/>
  </r>
  <r>
    <s v="Bishal Chinmay Das"/>
    <n v="202501"/>
    <n v="202501"/>
    <s v="BBSR"/>
    <n v="6371771058"/>
    <s v="bishalchinmayd@gmail.com"/>
    <s v="APDA "/>
    <n v="280000"/>
    <x v="304"/>
    <n v="5000"/>
    <s v="DV DATA &amp; ANALYTICS ICICI BANK"/>
    <x v="0"/>
  </r>
  <r>
    <s v="Komal Ramesh Chawre"/>
    <n v="202501"/>
    <n v="202501"/>
    <s v="BLR"/>
    <n v="8329488094"/>
    <s v="komalchawre726@gmail.com"/>
    <s v="APIDS "/>
    <n v="290000"/>
    <x v="304"/>
    <n v="5000"/>
    <s v="DV DATA &amp; ANALYTICS ICICI BANK"/>
    <x v="0"/>
  </r>
  <r>
    <s v="Kiran Thakur"/>
    <n v="202501"/>
    <n v="202501"/>
    <s v="BLR"/>
    <n v="7841960474"/>
    <s v="kt385579@gmail.com"/>
    <s v="APIDS "/>
    <n v="290000"/>
    <x v="304"/>
    <n v="5000"/>
    <s v="DV DATA &amp; ANALYTICS ICICI BANK"/>
    <x v="0"/>
  </r>
  <r>
    <s v="Sidharth Panda"/>
    <n v="202501"/>
    <n v="202501"/>
    <s v="BBSR"/>
    <n v="9337494446"/>
    <s v="pandasidharth142@gmail.com"/>
    <s v="APDA "/>
    <n v="295000"/>
    <x v="304"/>
    <n v="5000"/>
    <s v="DV DATA &amp; ANALYTICS ICICI BANK"/>
    <x v="0"/>
  </r>
  <r>
    <s v="Shubham Somkuwar"/>
    <n v="202501"/>
    <n v="202501"/>
    <s v="BLR"/>
    <n v="9835420061"/>
    <s v="arieslucky93@gmail.com"/>
    <s v="APDA "/>
    <n v="295000"/>
    <x v="304"/>
    <n v="5000"/>
    <s v="DV DATA &amp; ANALYTICS ICICI BANK"/>
    <x v="0"/>
  </r>
  <r>
    <s v="Sudarshan Panda"/>
    <n v="202501"/>
    <n v="202501"/>
    <s v="BBSR"/>
    <n v="8249778903"/>
    <s v="panda.sudarahanbabu@gmail.com"/>
    <s v="APDA "/>
    <n v="275000"/>
    <x v="304"/>
    <n v="5000"/>
    <s v="DV DATA &amp; ANALYTICS ICICI BANK"/>
    <x v="0"/>
  </r>
  <r>
    <s v="Anindita Paul"/>
    <n v="202501"/>
    <n v="202501"/>
    <s v="BBSR"/>
    <n v="9124433189"/>
    <s v="paulanindita1995@gmail.com"/>
    <s v="APIDS "/>
    <n v="303000"/>
    <x v="304"/>
    <n v="5000"/>
    <s v="DV DATA &amp; ANALYTICS ICICI BANK"/>
    <x v="0"/>
  </r>
  <r>
    <s v="Sidhartha Pattanayak"/>
    <n v="202501"/>
    <n v="202501"/>
    <s v="BBSR, BLR"/>
    <n v="9003119954"/>
    <s v="sidharthapattanayak03@gmail.com"/>
    <s v="APIDS "/>
    <n v="290000"/>
    <x v="304"/>
    <n v="5000"/>
    <s v="DV DATA &amp; ANALYTICS ICICI BANK"/>
    <x v="0"/>
  </r>
  <r>
    <s v="Martin Kumar Khora"/>
    <n v="202501"/>
    <n v="202501"/>
    <s v="BBSR"/>
    <n v="8144690058"/>
    <s v="khora.martin9@gmail.com"/>
    <s v="APIDS "/>
    <n v="318600"/>
    <x v="304"/>
    <n v="5000"/>
    <s v="DV DATA &amp; ANALYTICS ICICI BANK"/>
    <x v="0"/>
  </r>
  <r>
    <s v="PRARABDH MISHRA "/>
    <n v="202501"/>
    <n v="202501"/>
    <s v="BLR"/>
    <n v="8962221327"/>
    <s v="Meprarabdh@gmail.com"/>
    <s v="APIDS "/>
    <n v="318600"/>
    <x v="305"/>
    <n v="230000"/>
    <s v="Loan"/>
    <x v="0"/>
  </r>
  <r>
    <s v="Karishma Kiro"/>
    <n v="202411"/>
    <n v="202411"/>
    <s v="BBSR"/>
    <n v="7894384546"/>
    <s v="karishmakiro1907@gmail.com"/>
    <s v="APIDS"/>
    <n v="318600"/>
    <x v="305"/>
    <n v="79500"/>
    <s v="DV DATA &amp; ANALYTICS ICICI BANK"/>
    <x v="0"/>
  </r>
  <r>
    <s v="Vishal chandravanshi"/>
    <n v="202411"/>
    <n v="202411"/>
    <s v="BLR"/>
    <n v="8815740449"/>
    <s v="chandravanshiv816@gmail.com"/>
    <s v="APDA"/>
    <n v="270000"/>
    <x v="305"/>
    <n v="50000"/>
    <s v="DV DATA &amp; ANALYTICS ICICI BANK"/>
    <x v="0"/>
  </r>
  <r>
    <s v="Muduru Sravani"/>
    <n v="202411"/>
    <n v="202411"/>
    <s v="BLR"/>
    <n v="8520868621"/>
    <s v="mudurusravanireddy56@gmail.com"/>
    <s v="APIDS"/>
    <n v="288600"/>
    <x v="306"/>
    <n v="56720"/>
    <s v="DV DATA &amp; ANALYTICS ICICI BANK"/>
    <x v="0"/>
  </r>
  <r>
    <s v="Sarthak Mohanty"/>
    <n v="202501"/>
    <n v="202501"/>
    <s v="BBSR"/>
    <n v="7751934465"/>
    <s v="sarthakmohantyy@gmail.com"/>
    <s v="APDA"/>
    <n v="275000"/>
    <x v="306"/>
    <n v="55000"/>
    <s v="DV DATA &amp; ANALYTICS ICICI BANK"/>
    <x v="0"/>
  </r>
  <r>
    <s v="Sidharth Panda"/>
    <n v="202501"/>
    <n v="202501"/>
    <s v="BBSR"/>
    <n v="9337494446"/>
    <s v="pandasidharth142@gmail.com"/>
    <s v="APDA "/>
    <n v="295000"/>
    <x v="306"/>
    <n v="5000"/>
    <s v="DV DATA &amp; ANALYTICS ICICI BANK"/>
    <x v="0"/>
  </r>
  <r>
    <s v="Sidhartha Pattanayak"/>
    <n v="202501"/>
    <n v="202501"/>
    <s v="BBSR, BLR"/>
    <n v="9003119954"/>
    <s v="sidharthapattanayak03@gmail.com"/>
    <s v="APIDS "/>
    <n v="290000"/>
    <x v="306"/>
    <n v="5000"/>
    <s v="DV DATA &amp; ANALYTICS ICICI BANK"/>
    <x v="0"/>
  </r>
  <r>
    <s v="Ayusha Tripathy"/>
    <n v="202409"/>
    <n v="202409"/>
    <s v="BBSR"/>
    <n v="9348824057"/>
    <s v="ayushatripathy27@gmail.com"/>
    <s v="APIDS"/>
    <n v="280000"/>
    <x v="306"/>
    <n v="95000"/>
    <s v="DV DATA &amp; ANALYTICS ICICI BANK"/>
    <x v="0"/>
  </r>
  <r>
    <s v="Ishan bedi"/>
    <n v="202409"/>
    <n v="202409"/>
    <s v="BBSR"/>
    <n v="7876154936"/>
    <s v="ishankumar392@gmail.com"/>
    <s v="APIDS"/>
    <n v="318000"/>
    <x v="281"/>
    <n v="58000"/>
    <s v="DV DATA &amp; ANALYTICS ICICI BANK"/>
    <x v="0"/>
  </r>
  <r>
    <s v="Prashant Kumar Soni  "/>
    <n v="202312"/>
    <n v="202312"/>
    <s v="BLR"/>
    <n v="8924820464"/>
    <s v="97soniprashant@gmail.com"/>
    <s v="MPIDS"/>
    <n v="270000"/>
    <x v="307"/>
    <n v="10000"/>
    <s v="DV DATA &amp; ANALYTICS ICICI BANK"/>
    <x v="0"/>
  </r>
  <r>
    <s v="Bishal Chinmay Das"/>
    <n v="202501"/>
    <n v="202501"/>
    <s v="BBSR"/>
    <n v="6371771058"/>
    <s v="bishalchinmayd@gmail.com"/>
    <s v="APDA "/>
    <n v="280000"/>
    <x v="307"/>
    <n v="90000"/>
    <s v="DV DATA &amp; ANALYTICS ICICI BANK"/>
    <x v="0"/>
  </r>
  <r>
    <s v="Sidhartha Pattanayak"/>
    <n v="202501"/>
    <n v="202501"/>
    <s v="BBSR, BLR"/>
    <n v="9003119954"/>
    <s v="sidharthapattanayak03@gmail.com"/>
    <s v="APIDS "/>
    <n v="290000"/>
    <x v="308"/>
    <n v="285000"/>
    <s v="Loan"/>
    <x v="0"/>
  </r>
  <r>
    <s v="Abhipsa Mishra "/>
    <n v="202409"/>
    <n v="202409"/>
    <s v="BBSR"/>
    <n v="8327730643"/>
    <s v="abhipsamishra001@gmail.com"/>
    <s v="APIDS"/>
    <n v="300000"/>
    <x v="308"/>
    <n v="66666"/>
    <s v="DV DATA &amp; ANALYTICS ICICI BANK"/>
    <x v="0"/>
  </r>
  <r>
    <s v="Anidita Paul"/>
    <n v="202501"/>
    <n v="202501"/>
    <s v="BBSR"/>
    <n v="9124433189"/>
    <s v="paulanindita1995@gmail.com"/>
    <s v="APIDS"/>
    <n v="303000"/>
    <x v="309"/>
    <n v="50000"/>
    <s v="DV DATA &amp; ANALYTICS ICICI BANK"/>
    <x v="0"/>
  </r>
  <r>
    <s v="Sudarshan Panda"/>
    <n v="202410"/>
    <n v="202410"/>
    <s v="BBSR"/>
    <n v="8249778903"/>
    <s v="panda.sudarshanbabu@gmail.com"/>
    <s v="APIDS"/>
    <n v="318000"/>
    <x v="309"/>
    <n v="60000"/>
    <s v="DV DATA &amp; ANALYTICS ICICI BANK"/>
    <x v="0"/>
  </r>
  <r>
    <s v="Shreya Pande"/>
    <n v="202501"/>
    <n v="202501"/>
    <s v="BLR"/>
    <n v="7400661239"/>
    <s v="shreyapande17@gmail.com"/>
    <s v="APIDS "/>
    <n v="290000"/>
    <x v="309"/>
    <n v="71250"/>
    <s v="DV DATA &amp; ANALYTICS ICICI BANK"/>
    <x v="0"/>
  </r>
  <r>
    <s v="Sweety naik"/>
    <n v="202410"/>
    <n v="202410"/>
    <s v="BBSR"/>
    <s v="Sweety naik"/>
    <s v="sweetynaik1922@gmail.com"/>
    <s v="APIDS"/>
    <n v="318000"/>
    <x v="309"/>
    <n v="30000"/>
    <s v="DV DATA &amp; ANALYTICS ICICI BANK"/>
    <x v="0"/>
  </r>
  <r>
    <s v="Tanu Sambharia"/>
    <n v="202501"/>
    <n v="202501"/>
    <s v="BBSR"/>
    <n v="8821907123"/>
    <s v=" tanusambharia@gmail.com"/>
    <s v="APDA "/>
    <n v="275000"/>
    <x v="309"/>
    <n v="50000"/>
    <s v="DV DATA &amp; ANALYTICS ICICI BANK"/>
    <x v="0"/>
  </r>
  <r>
    <s v="Arup ranjan patra"/>
    <n v="202411"/>
    <n v="202411"/>
    <s v="BBSR"/>
    <n v="8658287623"/>
    <s v="parupranjan@gmail.com"/>
    <s v="APIDS"/>
    <n v="318600"/>
    <x v="309"/>
    <n v="50000"/>
    <s v="DV DATA &amp; ANALYTICS ICICI BANK"/>
    <x v="0"/>
  </r>
  <r>
    <s v="Bandana Nath"/>
    <n v="202501"/>
    <n v="202501"/>
    <s v="BBSR"/>
    <n v="9938450939"/>
    <s v="vandananath2305@gmail.com"/>
    <s v="APDA"/>
    <n v="295000"/>
    <x v="310"/>
    <n v="60000"/>
    <s v="DV DATA &amp; ANALYTICS ICICI BANK"/>
    <x v="0"/>
  </r>
  <r>
    <s v="Bandana Nath"/>
    <n v="202502"/>
    <n v="202502"/>
    <s v="BBSR"/>
    <n v="9938450939"/>
    <s v="vandananath2305@gmail.com"/>
    <s v="APDA"/>
    <n v="295000"/>
    <x v="310"/>
    <n v="5000"/>
    <s v="DV DATA &amp; ANALYTICS ICICI BANK"/>
    <x v="12"/>
  </r>
  <r>
    <s v="Rima Sony"/>
    <n v="202502"/>
    <n v="202502"/>
    <s v="BLR"/>
    <n v="9163983988"/>
    <s v="rimasonyofficial@gmail.com"/>
    <s v="APDA"/>
    <n v="278000"/>
    <x v="310"/>
    <n v="5000"/>
    <s v="DV DATA &amp; ANALYTICS ICICI BANK"/>
    <x v="15"/>
  </r>
  <r>
    <s v="Tanu Sambharia"/>
    <n v="202502"/>
    <n v="202502"/>
    <s v="BLR"/>
    <n v="8821907123"/>
    <s v="tanusambharia@gmail.com"/>
    <s v="APDA"/>
    <n v="275000"/>
    <x v="310"/>
    <n v="5000"/>
    <s v="DV DATA &amp; ANALYTICS ICICI BANK"/>
    <x v="3"/>
  </r>
  <r>
    <s v="Gargee Chikhale"/>
    <n v="202502"/>
    <n v="202502"/>
    <s v="BLR"/>
    <s v="6265220047-8269786057"/>
    <s v="Chikhalegargee@gmail.com"/>
    <s v="APIDS"/>
    <n v="290000"/>
    <x v="310"/>
    <n v="5000"/>
    <s v="DV DATA &amp; ANALYTICS ICICI BANK"/>
    <x v="3"/>
  </r>
  <r>
    <s v="Sonali Pradhan"/>
    <n v="202502"/>
    <n v="202502"/>
    <s v="BBSR"/>
    <n v="7978185477"/>
    <s v="pradhansonali80@gmail.com"/>
    <s v="APDA"/>
    <n v="295000"/>
    <x v="310"/>
    <n v="5000"/>
    <s v="DV DATA &amp; ANALYTICS ICICI BANK"/>
    <x v="12"/>
  </r>
  <r>
    <s v="Adarshit Soni"/>
    <n v="202502"/>
    <n v="202502"/>
    <s v="BLR"/>
    <n v="8628858380"/>
    <s v="adarshitsoni@gmail.com"/>
    <s v="APIDS"/>
    <n v="298000"/>
    <x v="310"/>
    <n v="5000"/>
    <s v="DV DATA &amp; ANALYTICS ICICI BANK"/>
    <x v="15"/>
  </r>
  <r>
    <s v="Abhijeet Samantaray"/>
    <n v="202410"/>
    <n v="202410"/>
    <s v="BLR"/>
    <n v="7328875928"/>
    <s v="abhidark234@gmail.com"/>
    <s v="APIDS"/>
    <n v="300000"/>
    <x v="311"/>
    <n v="59000"/>
    <s v="DV DATA &amp; ANALYTICS ICICI BANK"/>
    <x v="0"/>
  </r>
  <r>
    <s v="Rajendran Chinna gounder Karupaswamy"/>
    <n v="202408"/>
    <n v="202408"/>
    <s v="BBSR"/>
    <n v="9880225476"/>
    <s v="ckrajendran6@gmail.com"/>
    <s v="APIDS"/>
    <n v="313600"/>
    <x v="311"/>
    <n v="100000"/>
    <s v="DV DATA &amp; ANALYTICS HDFC BANK"/>
    <x v="0"/>
  </r>
  <r>
    <s v="Naga Srawan Kumar Pabba"/>
    <n v="202411"/>
    <n v="202411"/>
    <s v="BLR"/>
    <n v="9949127361"/>
    <s v="nagashravan@gmail.com"/>
    <s v="APIDS"/>
    <n v="320000"/>
    <x v="311"/>
    <n v="47166"/>
    <s v="DV DATA &amp; ANALYTICS HDFC BANK"/>
    <x v="0"/>
  </r>
  <r>
    <s v="Sweta Mangaraj"/>
    <n v="202502"/>
    <n v="202502"/>
    <s v="BBSR"/>
    <n v="9437203370"/>
    <s v="nirupamapradhan178@gmail.com"/>
    <s v="APIDS"/>
    <n v="318000"/>
    <x v="311"/>
    <n v="5000"/>
    <s v="DV DATA &amp; ANALYTICS ICICI BANK"/>
    <x v="11"/>
  </r>
  <r>
    <s v="Anusha M"/>
    <n v="202502"/>
    <n v="202502"/>
    <s v="BLR"/>
    <n v="7338540317"/>
    <s v="anusha.07.m@gmail.com"/>
    <s v="APIDS"/>
    <n v="318000"/>
    <x v="311"/>
    <n v="5000"/>
    <s v="DV DATA &amp; ANALYTICS ICICI BANK"/>
    <x v="3"/>
  </r>
  <r>
    <s v="Monalisha Rout"/>
    <n v="202407"/>
    <n v="202407"/>
    <s v="BBSR"/>
    <n v="7008569094"/>
    <s v="monalisharout487@gmail.com"/>
    <s v="APIDS"/>
    <n v="280000"/>
    <x v="312"/>
    <n v="28000"/>
    <s v="DV DATA &amp; ANALYTICS ICICI BANK"/>
    <x v="0"/>
  </r>
  <r>
    <s v="Pallabi dash "/>
    <n v="202412"/>
    <n v="202412"/>
    <s v="BBSR"/>
    <n v="8457962570"/>
    <s v="pallabidash64294@gmail.com"/>
    <s v="APIDS"/>
    <n v="303000"/>
    <x v="312"/>
    <n v="30000"/>
    <s v="DV DATA &amp; ANALYTICS ICICI BANK"/>
    <x v="0"/>
  </r>
  <r>
    <s v="Bishal Chinmay Das"/>
    <n v="202501"/>
    <n v="202501"/>
    <s v="BBSR"/>
    <n v="6371771058"/>
    <s v="bishalchinmayd@gmail.com"/>
    <s v="APDA "/>
    <n v="280000"/>
    <x v="312"/>
    <n v="75000"/>
    <s v="Cash"/>
    <x v="0"/>
  </r>
  <r>
    <s v="Rohit kumar"/>
    <n v="202408"/>
    <n v="202408"/>
    <s v="BBSR"/>
    <n v="7339978482"/>
    <s v="rk26official@gmail.com"/>
    <s v="APIDS"/>
    <n v="280000"/>
    <x v="313"/>
    <n v="50000"/>
    <s v="DV DATA &amp; ANALYTICS ICICI BANK"/>
    <x v="0"/>
  </r>
  <r>
    <s v="Bandana Nath"/>
    <n v="202501"/>
    <n v="202501"/>
    <s v="BBSR"/>
    <n v="9938450939"/>
    <s v="vandananath2305@gmail.com"/>
    <s v="APDA"/>
    <n v="295000"/>
    <x v="313"/>
    <n v="30000"/>
    <s v="DV DATA &amp; ANALYTICS ICICI BANK"/>
    <x v="0"/>
  </r>
  <r>
    <s v="Priyanka Lenka"/>
    <n v="202412"/>
    <n v="202412"/>
    <s v="BBSR"/>
    <n v="7008906613"/>
    <s v="lenkapriyanka20007@gmail.com"/>
    <s v="APDA"/>
    <n v="318000"/>
    <x v="314"/>
    <n v="70000"/>
    <s v="DV DATA &amp; ANALYTICS ICICI BANK"/>
    <x v="0"/>
  </r>
  <r>
    <s v="Gargee Chikhale"/>
    <n v="202502"/>
    <n v="202502"/>
    <s v="BLR"/>
    <s v="6265220047-8269786057"/>
    <s v="Chikhalegargee@gmail.com"/>
    <s v="APIDS"/>
    <n v="290000"/>
    <x v="314"/>
    <n v="67500"/>
    <s v="DV DATA &amp; ANALYTICS ICICI BANK"/>
    <x v="0"/>
  </r>
  <r>
    <s v="Debasmita das"/>
    <n v="202411"/>
    <n v="202411"/>
    <s v="BBSR"/>
    <n v="7848877070"/>
    <s v="dasdebasmita769@gmail.com"/>
    <s v="APIDS"/>
    <n v="288000"/>
    <x v="314"/>
    <n v="48000"/>
    <s v="DV DATA &amp; ANALYTICS ICICI BANK"/>
    <x v="0"/>
  </r>
  <r>
    <s v="Chandan N"/>
    <n v="202502"/>
    <n v="202502"/>
    <s v="BLR"/>
    <n v="6360952506"/>
    <s v="chandann722n@gmail.com"/>
    <s v="APDA"/>
    <n v="275000"/>
    <x v="314"/>
    <n v="5000"/>
    <s v="DV DATA &amp; ANALYTICS ICICI BANK"/>
    <x v="0"/>
  </r>
  <r>
    <s v="Daya Sagar Padhi"/>
    <n v="202502"/>
    <n v="202502"/>
    <s v="BBSR"/>
    <n v="8260531184"/>
    <s v="dayasagar7539@gmail.com"/>
    <s v="APIDS"/>
    <n v="305000"/>
    <x v="314"/>
    <n v="5000"/>
    <s v="DV DATA &amp; ANALYTICS ICICI BANK"/>
    <x v="0"/>
  </r>
  <r>
    <s v="Payolina Nanda"/>
    <n v="202502"/>
    <n v="202502"/>
    <s v="BBSR"/>
    <s v="70081 74226"/>
    <s v="payolina.nanda95@gmail.com"/>
    <s v="APDA"/>
    <n v="270000"/>
    <x v="314"/>
    <n v="5000"/>
    <s v="DV DATA &amp; ANALYTICS ICICI BANK"/>
    <x v="0"/>
  </r>
  <r>
    <s v="Ashutosh Rath"/>
    <n v="202502"/>
    <n v="202502"/>
    <s v="BBSR"/>
    <n v="9777521980"/>
    <s v="ashutoshrath002@gmail.com"/>
    <s v="APDA"/>
    <n v="275000"/>
    <x v="314"/>
    <n v="5000"/>
    <s v="DV DATA &amp; ANALYTICS ICICI BANK"/>
    <x v="0"/>
  </r>
  <r>
    <s v="Janmajeya Rout"/>
    <n v="202412"/>
    <n v="202412"/>
    <s v="BBSR"/>
    <n v="9777136092"/>
    <s v="jnmejy.rout44@gmail.com"/>
    <s v="APDA"/>
    <n v="318000"/>
    <x v="315"/>
    <n v="50000"/>
    <s v="DV DATA &amp; ANALYTICS ICICI BANK"/>
    <x v="0"/>
  </r>
  <r>
    <s v="Prajkta Balaso Majagaonkar"/>
    <n v="202501"/>
    <n v="202501"/>
    <s v="BLR"/>
    <n v="7767972086"/>
    <s v="majagaonkarprajakta28@gmail.com"/>
    <s v="APIDS "/>
    <n v="270000"/>
    <x v="315"/>
    <n v="90000"/>
    <s v="DV DATA &amp; ANALYTICS ICICI BANK"/>
    <x v="0"/>
  </r>
  <r>
    <s v="Bipasa das"/>
    <n v="202501"/>
    <n v="202501"/>
    <s v="BBSR"/>
    <n v="9337599274"/>
    <s v="dbipasa03@gmail.com"/>
    <s v="APIDS"/>
    <n v="318000"/>
    <x v="315"/>
    <n v="50000"/>
    <s v="DV DATA &amp; ANALYTICS HDFC BANK"/>
    <x v="0"/>
  </r>
  <r>
    <s v="Partha Sarathi Behuria"/>
    <n v="202408"/>
    <n v="202408"/>
    <s v="BBSR"/>
    <n v="7205263396"/>
    <s v="partha.gudu.behuria@gmail.com"/>
    <s v="APIDS"/>
    <n v="290000"/>
    <x v="315"/>
    <n v="53000"/>
    <s v="DV DATA &amp; ANALYTICS ICICI BANK"/>
    <x v="0"/>
  </r>
  <r>
    <s v="Rakesh Prasad sahoo"/>
    <n v="202502"/>
    <n v="202502"/>
    <s v="BBSR"/>
    <n v="9337712942"/>
    <s v="sahoorakeshprasad1993@gmail.com"/>
    <s v="APIDS"/>
    <n v="288600"/>
    <x v="316"/>
    <n v="5000"/>
    <s v="DV DATA &amp; ANALYTICS ICICI BANK"/>
    <x v="0"/>
  </r>
  <r>
    <s v="VIDHATA TIWARI"/>
    <n v="202502"/>
    <n v="202502"/>
    <s v="BLR"/>
    <n v="7224841928"/>
    <s v="vidhatatiwari0428@gmail.com"/>
    <s v="APIDS"/>
    <n v="303000"/>
    <x v="316"/>
    <n v="5000"/>
    <s v="DV DATA &amp; ANALYTICS ICICI BANK"/>
    <x v="0"/>
  </r>
  <r>
    <s v="Pradeep Kumar Dalei"/>
    <n v="202502"/>
    <n v="202502"/>
    <s v="BBSR"/>
    <n v="6372170874"/>
    <s v="kumarpdalei@gmail.com"/>
    <s v="APIDS"/>
    <n v="270000"/>
    <x v="316"/>
    <n v="5000"/>
    <s v="DV DATA &amp; ANALYTICS ICICI BANK"/>
    <x v="0"/>
  </r>
  <r>
    <s v="Rojalini Sethi"/>
    <n v="202202"/>
    <n v="202202"/>
    <s v="BBSR"/>
    <n v="8895901452"/>
    <s v="rojalinsethy7@gmail.com"/>
    <s v="APIDS"/>
    <n v="270000"/>
    <x v="316"/>
    <n v="150000"/>
    <s v="DV DATA &amp; ANALYTICS ICICI BANK"/>
    <x v="0"/>
  </r>
  <r>
    <s v="Adarshit Soni"/>
    <n v="202502"/>
    <n v="202502"/>
    <s v="BLR"/>
    <n v="8628858380"/>
    <s v="adarshitsoni@gmail.com"/>
    <s v="APIDS"/>
    <n v="298000"/>
    <x v="316"/>
    <n v="50000"/>
    <s v="DV DATA &amp; ANALYTICS ICICI BANK"/>
    <x v="0"/>
  </r>
  <r>
    <s v="Animesh Das"/>
    <n v="202501"/>
    <n v="202501"/>
    <s v="BBSR"/>
    <n v="9124002774"/>
    <s v="dasanimesh.professional@gmail.com"/>
    <s v="APIDS"/>
    <n v="303600"/>
    <x v="317"/>
    <n v="20000"/>
    <s v="DV DATA &amp; ANALYTICS ICICI BANK"/>
    <x v="0"/>
  </r>
  <r>
    <s v="Swaraj patra"/>
    <n v="202501"/>
    <n v="202501"/>
    <s v="BLR"/>
    <n v="8144975553"/>
    <s v="swarajpatra555@gmail.com"/>
    <s v="APIDS"/>
    <n v="313600"/>
    <x v="317"/>
    <n v="125000"/>
    <s v="DV DATA &amp; ANALYTICS ICICI BANK"/>
    <x v="0"/>
  </r>
  <r>
    <s v="Urvashi Singh Chouhan"/>
    <n v="202501"/>
    <n v="202501"/>
    <s v="BLR"/>
    <n v="6350225009"/>
    <s v="urvashi4chouhan@gmail.com"/>
    <s v="APIDS"/>
    <n v="295000"/>
    <x v="317"/>
    <n v="58000"/>
    <s v="DV DATA &amp; ANALYTICS ICICI BANK"/>
    <x v="0"/>
  </r>
  <r>
    <s v="Debiprasad  Bhuyan"/>
    <n v="202409"/>
    <n v="202409"/>
    <s v="BBSR"/>
    <n v="8658969336"/>
    <s v="Debiprasadbhuyan1999@gmail.com"/>
    <s v="APIDS"/>
    <n v="313600"/>
    <x v="318"/>
    <n v="40000"/>
    <s v="DV DATA &amp; ANALYTICS ICICI BANK"/>
    <x v="0"/>
  </r>
  <r>
    <s v="Kaustuv Ranjan Sahu"/>
    <n v="202412"/>
    <n v="202412"/>
    <s v="BBSR"/>
    <n v="8093215059"/>
    <s v="kaustuv.maxcraze@gmail.com"/>
    <s v="APDA"/>
    <n v="275000"/>
    <x v="318"/>
    <n v="50000"/>
    <s v="DV DATA &amp; ANALYTICS ICICI BANK"/>
    <x v="0"/>
  </r>
  <r>
    <s v="Asutosh Das "/>
    <n v="202501"/>
    <n v="202501"/>
    <s v="BBSR"/>
    <n v="9438367836"/>
    <s v="adash52000@gmail.com"/>
    <s v="APIDS "/>
    <n v="318000"/>
    <x v="318"/>
    <n v="75000"/>
    <s v="DV DATA &amp; ANALYTICS ICICI BANK"/>
    <x v="0"/>
  </r>
  <r>
    <s v="Bikash ranjan Balabantaray"/>
    <n v="202501"/>
    <n v="202501"/>
    <s v="BBSR"/>
    <n v="7008152679"/>
    <s v="bikashbalabantaray64@gmail.com"/>
    <s v="APIDS"/>
    <n v="300000"/>
    <x v="318"/>
    <n v="35000"/>
    <s v="DV DATA &amp; ANALYTICS ICICI BANK"/>
    <x v="0"/>
  </r>
  <r>
    <s v="Tushar Kanta Sahoo"/>
    <n v="202411"/>
    <n v="202411"/>
    <s v="BBSR"/>
    <n v="7077156237"/>
    <s v="tksahoo.1227@gmail.com"/>
    <s v="APIDS"/>
    <n v="300000"/>
    <x v="319"/>
    <n v="60000"/>
    <s v="DV DATA &amp; ANALYTICS ICICI BANK"/>
    <x v="0"/>
  </r>
  <r>
    <s v="Saishreeta Pattnaik"/>
    <n v="202502"/>
    <n v="202502"/>
    <s v="BBSR"/>
    <n v="8249159887"/>
    <s v="saishreeta.pattnaik@gmail.com"/>
    <s v="APDA"/>
    <n v="260000"/>
    <x v="319"/>
    <n v="5000"/>
    <s v="DV DATA &amp; ANALYTICS ICICI BANK"/>
    <x v="0"/>
  </r>
  <r>
    <s v="Monalisha Bhuyan"/>
    <n v="202502"/>
    <n v="202502"/>
    <s v="BBSR"/>
    <n v="8249159887"/>
    <s v="Monalishabhuyan939@gmail.com"/>
    <s v="APDA"/>
    <n v="295000"/>
    <x v="319"/>
    <n v="5000"/>
    <s v="DV DATA &amp; ANALYTICS ICICI BANK"/>
    <x v="0"/>
  </r>
  <r>
    <s v="Abhijit dalai"/>
    <n v="202502"/>
    <n v="202502"/>
    <s v="BBSR"/>
    <n v="8114923133"/>
    <s v="abhijitdalai1111@gmail.com"/>
    <s v="APDA"/>
    <n v="285000"/>
    <x v="319"/>
    <n v="5000"/>
    <s v="DV DATA &amp; ANALYTICS ICICI BANK"/>
    <x v="0"/>
  </r>
  <r>
    <s v="Ronismita sahu"/>
    <n v="202502"/>
    <n v="202502"/>
    <s v="BBSR"/>
    <n v="7008079795"/>
    <s v="ronismitasahu@gmail.com"/>
    <s v="APDA"/>
    <n v="280000"/>
    <x v="319"/>
    <n v="5000"/>
    <s v="DV DATA &amp; ANALYTICS ICICI BANK"/>
    <x v="0"/>
  </r>
  <r>
    <s v="Sweta Mangaraj "/>
    <n v="202502"/>
    <n v="202502"/>
    <s v="BBSR"/>
    <n v="9437203370"/>
    <s v="Swetamangarajjgd@gmail.com"/>
    <s v="APIDS"/>
    <n v="280000"/>
    <x v="319"/>
    <n v="100000"/>
    <s v="DV DATA &amp; ANALYTICS ICICI BANK"/>
    <x v="0"/>
  </r>
  <r>
    <s v="Mohit Narayan Naik"/>
    <n v="202501"/>
    <n v="202501"/>
    <s v="BBSR"/>
    <n v="7602548521"/>
    <s v="mohit287782@gmail.com"/>
    <s v="APIDS"/>
    <n v="310000"/>
    <x v="319"/>
    <n v="22917"/>
    <s v="DV DATA &amp; ANALYTICS ICICI BANK"/>
    <x v="0"/>
  </r>
  <r>
    <s v="VIDHATA TIWARI"/>
    <n v="202502"/>
    <n v="202502"/>
    <s v="BLR"/>
    <n v="7224841928"/>
    <s v="vidhatatiwari0428@gmail.com"/>
    <s v="APIDS"/>
    <n v="303000"/>
    <x v="320"/>
    <n v="74500"/>
    <s v="DV DATA &amp; ANALYTICS ICICI BANK"/>
    <x v="0"/>
  </r>
  <r>
    <s v="Omm Prakash Parida"/>
    <n v="202502"/>
    <n v="202502"/>
    <s v="BBSR"/>
    <n v="8984333691"/>
    <s v="omprakashparida458@gmail.com"/>
    <s v="APIDS"/>
    <n v="290000"/>
    <x v="320"/>
    <n v="26000"/>
    <s v="DV DATA &amp; ANALYTICS ICICI BANK"/>
    <x v="0"/>
  </r>
  <r>
    <s v="Payolina Nanda"/>
    <n v="202502"/>
    <n v="202502"/>
    <s v="BBSR"/>
    <s v="70081 74226"/>
    <s v="payolina.nanda95@gmail.com"/>
    <s v="APDA"/>
    <n v="270000"/>
    <x v="320"/>
    <n v="70000"/>
    <s v="DV DATA &amp; ANALYTICS ICICI BANK"/>
    <x v="0"/>
  </r>
  <r>
    <s v="Rakesh Prasad sahoo"/>
    <n v="202501"/>
    <n v="202501"/>
    <s v="BBSR"/>
    <n v="9337712942"/>
    <s v="sahoorakeshprasad1993@gmail.com"/>
    <s v="APIDS"/>
    <n v="288600"/>
    <x v="320"/>
    <n v="70900"/>
    <s v="DV DATA &amp; ANALYTICS HDFC BANK"/>
    <x v="0"/>
  </r>
  <r>
    <s v="Daya Sagar Padhi"/>
    <n v="202502"/>
    <n v="202502"/>
    <s v="BBSR"/>
    <n v="8260531184"/>
    <s v="dayasagar7539@gmail.com"/>
    <s v="APIDS"/>
    <n v="305000"/>
    <x v="313"/>
    <n v="25000"/>
    <s v="DV DATA &amp; ANALYTICS ICICI BANK"/>
    <x v="0"/>
  </r>
  <r>
    <s v="Debasish Sahoo"/>
    <n v="202501"/>
    <n v="202501"/>
    <s v="BBSR"/>
    <n v="8950291977"/>
    <m/>
    <s v="APIDS"/>
    <n v="295000"/>
    <x v="313"/>
    <n v="25000"/>
    <s v="DV DATA &amp; ANALYTICS ICICI BANK"/>
    <x v="0"/>
  </r>
  <r>
    <s v="Adarshit Soni"/>
    <n v="202502"/>
    <n v="202502"/>
    <s v="BLR"/>
    <n v="8628858380"/>
    <s v="adarshitsoni@gmail.com"/>
    <s v="APIDS"/>
    <n v="298000"/>
    <x v="313"/>
    <n v="19500"/>
    <s v="DV DATA &amp; ANALYTICS ICICI BANK"/>
    <x v="0"/>
  </r>
  <r>
    <s v="Saumyajit Mishra"/>
    <n v="202501"/>
    <n v="202501"/>
    <s v="BBSR"/>
    <n v="7978977366"/>
    <s v="saumyajitmishra38@gmail.com"/>
    <s v="APDA"/>
    <n v="277000"/>
    <x v="313"/>
    <n v="60000"/>
    <s v="DV DATA &amp; ANALYTICS ICICI BANK"/>
    <x v="0"/>
  </r>
  <r>
    <s v="Deepshikha Hazra"/>
    <n v="202411"/>
    <n v="202411"/>
    <s v="BBSR"/>
    <n v="6371313273"/>
    <s v="deepshikahazra@gmail.com"/>
    <s v="APIDS"/>
    <n v="318000"/>
    <x v="313"/>
    <n v="80000"/>
    <s v="DV DATA &amp; ANALYTICS ICICI BANK"/>
    <x v="0"/>
  </r>
  <r>
    <s v="Manisha Behera"/>
    <n v="202410"/>
    <n v="202410"/>
    <s v="BBSR"/>
    <n v="7205816953"/>
    <s v="capt.nobody41@gmail.com"/>
    <s v="APDA"/>
    <n v="295000"/>
    <x v="321"/>
    <n v="30000"/>
    <s v="DV DATA &amp; ANALYTICS ICICI BANK"/>
    <x v="0"/>
  </r>
  <r>
    <s v="Sai Pradad Panditray"/>
    <n v="202408"/>
    <n v="202408"/>
    <s v="BBSR"/>
    <m/>
    <s v="sai.prasad714@gmail.com"/>
    <s v="APIDS"/>
    <n v="290000"/>
    <x v="321"/>
    <n v="23002"/>
    <s v="DV DATA &amp; ANALYTICS ICICI BANK"/>
    <x v="0"/>
  </r>
  <r>
    <s v="Prateekshya Patnaik"/>
    <n v="202501"/>
    <n v="202501"/>
    <s v="BBSR"/>
    <n v="9861298754"/>
    <s v="prateekshya0603@gmail.com"/>
    <s v="APIDS"/>
    <n v="295000"/>
    <x v="321"/>
    <n v="50000"/>
    <s v="DV DATA &amp; ANALYTICS ICICI BANK"/>
    <x v="0"/>
  </r>
  <r>
    <s v="Dhruti Mohan Tripathy"/>
    <n v="202501"/>
    <n v="202501"/>
    <s v="BBSR"/>
    <n v="9338361529"/>
    <s v="b220022@iiit-bh.ac.in"/>
    <s v="APIDS"/>
    <n v="313000"/>
    <x v="321"/>
    <n v="80000"/>
    <s v="Cash"/>
    <x v="0"/>
  </r>
  <r>
    <s v="Animesh Das"/>
    <n v="202501"/>
    <n v="202501"/>
    <s v="BBSR"/>
    <n v="9124002774"/>
    <s v="dasanimesh.professional@gmail.com"/>
    <s v="APIDS"/>
    <n v="303600"/>
    <x v="322"/>
    <n v="50000"/>
    <s v="Cash"/>
    <x v="0"/>
  </r>
  <r>
    <s v="Animesh Das"/>
    <n v="202501"/>
    <n v="202501"/>
    <s v="BBSR"/>
    <n v="9124002774"/>
    <s v="dasanimesh.professional@gmail.com"/>
    <s v="APIDS"/>
    <n v="303600"/>
    <x v="322"/>
    <n v="25000"/>
    <s v="DV DATA &amp; ANALYTICS ICICI BANK"/>
    <x v="0"/>
  </r>
  <r>
    <s v="Sonali Pradhan"/>
    <n v="202412"/>
    <n v="202412"/>
    <s v="BBSR"/>
    <n v="7978185477"/>
    <s v="pradhansonali80@gmail.com"/>
    <s v="APDA"/>
    <n v="285000"/>
    <x v="322"/>
    <n v="99000"/>
    <s v="DV DATA &amp; ANALYTICS ICICI BANK"/>
    <x v="0"/>
  </r>
  <r>
    <s v="Shubham Somkuwar"/>
    <n v="202501"/>
    <n v="202501"/>
    <s v="BLR"/>
    <n v="9835420061"/>
    <s v="arieslucky93@gmail.com"/>
    <s v="APDA "/>
    <n v="295000"/>
    <x v="322"/>
    <n v="73750"/>
    <s v="DV DATA &amp; ANALYTICS ICICI BANK"/>
    <x v="0"/>
  </r>
  <r>
    <s v="Siba Prasad Samantaray"/>
    <n v="202502"/>
    <n v="202502"/>
    <s v="BBSR"/>
    <n v="7064878951"/>
    <s v="sibanshuprasads@gmail.com"/>
    <s v="APDA "/>
    <n v="275000"/>
    <x v="322"/>
    <n v="5000"/>
    <s v="Cash"/>
    <x v="15"/>
  </r>
  <r>
    <s v="Avishek Dash"/>
    <n v="202502"/>
    <n v="202502"/>
    <s v="BBSR"/>
    <n v="9178605888"/>
    <s v="ad.avishek.official@gmail.com"/>
    <s v="APIDS"/>
    <n v="290000"/>
    <x v="322"/>
    <n v="5000"/>
    <s v="DV DATA &amp; ANALYTICS ICICI BANK"/>
    <x v="0"/>
  </r>
  <r>
    <s v="Pradyumna Kumar Sahoo"/>
    <n v="202501"/>
    <n v="202501"/>
    <s v="BBSR"/>
    <n v="7008854840"/>
    <s v="pradyumnaksahoo27@gmail.com"/>
    <s v="APIDS"/>
    <n v="305000"/>
    <x v="323"/>
    <n v="50000"/>
    <s v="DV DATA &amp; ANALYTICS HDFC BANK"/>
    <x v="0"/>
  </r>
  <r>
    <s v="Sonali Pradhan"/>
    <n v="202412"/>
    <n v="202412"/>
    <s v="BBSR"/>
    <n v="7978185477"/>
    <s v="pradhansonali80@gmail.com"/>
    <s v="APDA"/>
    <n v="285000"/>
    <x v="323"/>
    <n v="51000"/>
    <s v="DV DATA &amp; ANALYTICS ICICI BANK"/>
    <x v="0"/>
  </r>
  <r>
    <s v="Taniya Rudra "/>
    <n v="202501"/>
    <n v="202501"/>
    <s v="BBSR"/>
    <n v="7389633550"/>
    <s v="taniyaru2000@gmail.com"/>
    <s v="APIDS"/>
    <n v="308000"/>
    <x v="323"/>
    <n v="60000"/>
    <s v="DV DATA &amp; ANALYTICS HDFC BANK"/>
    <x v="0"/>
  </r>
  <r>
    <s v="Himangi hanwat"/>
    <n v="202501"/>
    <n v="202501"/>
    <s v="BBSR"/>
    <n v="6263344699"/>
    <s v="hanwathimangi@gmail.com"/>
    <s v="APDA"/>
    <n v="285000"/>
    <x v="323"/>
    <n v="75000"/>
    <s v="DV DATA &amp; ANALYTICS ICICI BANK"/>
    <x v="0"/>
  </r>
  <r>
    <s v="Manasi Mahakud"/>
    <n v="202502"/>
    <n v="202502"/>
    <s v="BBSR"/>
    <n v="6263344699"/>
    <s v="manasimahakud123@gmail.com"/>
    <s v="APIDS"/>
    <n v="3180000"/>
    <x v="323"/>
    <n v="5000"/>
    <s v="DV DATA &amp; ANALYTICS ICICI BANK"/>
    <x v="12"/>
  </r>
  <r>
    <s v="S S SOUDAMINI JENA"/>
    <n v="202502"/>
    <n v="202502"/>
    <s v="BBSR"/>
    <n v="6371003023"/>
    <s v="jsoudamini35@gmail.com"/>
    <s v="APIDS"/>
    <n v="290000"/>
    <x v="323"/>
    <n v="30000"/>
    <s v="DV DATA &amp; ANALYTICS ICICI BANK"/>
    <x v="0"/>
  </r>
  <r>
    <s v="Bidyadhar chhatoi"/>
    <n v="202502"/>
    <n v="202502"/>
    <s v="BBSR"/>
    <n v="7894447645"/>
    <s v="bidyadharchhatoi19@gmail.com"/>
    <s v="APDA"/>
    <n v="275000"/>
    <x v="323"/>
    <n v="5000"/>
    <s v="DV DATA &amp; ANALYTICS ICICI BANK"/>
    <x v="11"/>
  </r>
  <r>
    <s v="Soumyakanta Gouda"/>
    <n v="202502"/>
    <n v="202502"/>
    <s v="BBSR"/>
    <n v="7504903905"/>
    <s v="somyokant44@gmail.com"/>
    <s v="APIDS"/>
    <n v="308000"/>
    <x v="323"/>
    <n v="5000"/>
    <s v="DV DATA &amp; ANALYTICS ICICI BANK"/>
    <x v="19"/>
  </r>
  <r>
    <s v="Ankita Sahoo"/>
    <n v="202502"/>
    <n v="202502"/>
    <s v="BBSR"/>
    <n v="9178498404"/>
    <s v="sahoo.ankita220@gmail.com"/>
    <s v="APDA"/>
    <n v="313600"/>
    <x v="323"/>
    <n v="5000"/>
    <s v="Cash"/>
    <x v="11"/>
  </r>
  <r>
    <s v="Ashirbad Sahoo"/>
    <n v="202412"/>
    <n v="202412"/>
    <s v="BBSR"/>
    <n v="7077221785"/>
    <s v="ashirbad1424@gmail.com"/>
    <s v="APIDS"/>
    <n v="308000"/>
    <x v="324"/>
    <n v="100000"/>
    <s v="DV DATA &amp; ANALYTICS ICICI BANK"/>
    <x v="0"/>
  </r>
  <r>
    <s v="GURUJI BISWA CHANDAN SAHOO"/>
    <n v="202411"/>
    <n v="202411"/>
    <s v="BBSR"/>
    <n v="6370664257"/>
    <s v="gurujisahoo98@gmail.com"/>
    <s v="APIDS"/>
    <n v="300000"/>
    <x v="324"/>
    <n v="60000"/>
    <s v="DV DATA &amp; ANALYTICS HDFC BANK"/>
    <x v="15"/>
  </r>
  <r>
    <s v="Ashutosh Rath"/>
    <n v="202502"/>
    <n v="202502"/>
    <s v="BBSR"/>
    <n v="9777521980"/>
    <s v="ashutoshrath002@gmail.com"/>
    <s v="APDA"/>
    <n v="275000"/>
    <x v="324"/>
    <n v="35000"/>
    <s v="DV DATA &amp; ANALYTICS ICICI BANK"/>
    <x v="0"/>
  </r>
  <r>
    <s v="Surekha Manjari Bhanj"/>
    <n v="202502"/>
    <n v="202502"/>
    <s v="BBSR"/>
    <n v="8093570215"/>
    <s v="surekhabhanjdeo@gmail.com"/>
    <s v="APIDS"/>
    <n v="308600"/>
    <x v="324"/>
    <n v="5000"/>
    <s v="DV DATA &amp; ANALYTICS ICICI BANK"/>
    <x v="0"/>
  </r>
  <r>
    <s v="Suraj Kumar Pradhan"/>
    <n v="202502"/>
    <n v="202502"/>
    <s v="BBSR"/>
    <n v="9348549305"/>
    <s v="surajpradhan1498@gmail.com"/>
    <s v="APDA"/>
    <n v="275000"/>
    <x v="324"/>
    <n v="5000"/>
    <s v="DV DATA &amp; ANALYTICS ICICI BANK"/>
    <x v="0"/>
  </r>
  <r>
    <s v="Rakesh Pradhan"/>
    <n v="202502"/>
    <n v="202502"/>
    <s v="BBSR"/>
    <n v="8904449366"/>
    <s v="Rakesh36pradhan@gmail.com"/>
    <s v="APIDS"/>
    <n v="290000"/>
    <x v="324"/>
    <n v="5000"/>
    <s v="DV DATA &amp; ANALYTICS ICICI BANK"/>
    <x v="0"/>
  </r>
  <r>
    <s v="Laxmipriya Swain"/>
    <n v="202410"/>
    <n v="202410"/>
    <s v="BBSR"/>
    <n v="8917310914"/>
    <s v="lpriyaswainswain@gmail.com"/>
    <s v="APDA"/>
    <n v="295000"/>
    <x v="325"/>
    <n v="50000"/>
    <s v="DV DATA &amp; ANALYTICS ICICI BANK"/>
    <x v="0"/>
  </r>
  <r>
    <s v="Sinu sukari"/>
    <n v="202502"/>
    <n v="202502"/>
    <s v="BBSR"/>
    <n v="9439618783"/>
    <s v="sinusukari123@gmail.com"/>
    <s v="APDA"/>
    <n v="275000"/>
    <x v="325"/>
    <n v="50000"/>
    <s v="DV DATA &amp; ANALYTICS ICICI BANK"/>
    <x v="0"/>
  </r>
  <r>
    <s v="Tanu Sambharia"/>
    <n v="202311"/>
    <n v="202311"/>
    <s v="BLR"/>
    <n v="8821907123"/>
    <s v=" tanusambharia@gmail.com"/>
    <s v="MPIDS"/>
    <n v="280000"/>
    <x v="325"/>
    <n v="50000"/>
    <s v="DV DATA &amp; ANALYTICS HDFC BANK"/>
    <x v="0"/>
  </r>
  <r>
    <s v="Sarthak Mohanty"/>
    <n v="202501"/>
    <n v="202501"/>
    <s v="BBSR"/>
    <n v="7751934465"/>
    <s v="sarthakmohantyy@gmail.com"/>
    <s v="APDA"/>
    <n v="275000"/>
    <x v="325"/>
    <n v="55000"/>
    <s v="DV DATA &amp; ANALYTICS ICICI BANK"/>
    <x v="0"/>
  </r>
  <r>
    <s v="Shreya Pande"/>
    <n v="202501"/>
    <n v="202501"/>
    <s v="BLR"/>
    <n v="7400661239"/>
    <s v="shreyapande17@gmail.com"/>
    <s v="APIDS "/>
    <n v="290000"/>
    <x v="326"/>
    <n v="71250"/>
    <s v="DV DATA &amp; ANALYTICS ICICI BANK"/>
    <x v="0"/>
  </r>
  <r>
    <s v="Vishal chandravanshi"/>
    <n v="202411"/>
    <n v="202411"/>
    <s v="BLR"/>
    <n v="8815740449"/>
    <s v="chandravanshiv816@gmail.com"/>
    <s v="APDA"/>
    <n v="270000"/>
    <x v="326"/>
    <n v="50000"/>
    <s v="DV DATA &amp; ANALYTICS ICICI BANK"/>
    <x v="0"/>
  </r>
  <r>
    <s v="Sasmita Barik"/>
    <n v="202411"/>
    <n v="202411"/>
    <s v="BBSR"/>
    <n v="7978719639"/>
    <s v="sasmita23barik@gmail.com"/>
    <s v="APIDS"/>
    <n v="318600"/>
    <x v="327"/>
    <n v="69067"/>
    <s v="DV DATA &amp; ANALYTICS ICICI BANK"/>
    <x v="0"/>
  </r>
  <r>
    <s v="Manisha Behera"/>
    <n v="202410"/>
    <n v="202410"/>
    <s v="BBSR"/>
    <n v="7205816953"/>
    <s v="capt.nobody41@gmail.com"/>
    <s v="APDA"/>
    <n v="295000"/>
    <x v="327"/>
    <n v="10000"/>
    <s v="DV DATA &amp; ANALYTICS ICICI BANK"/>
    <x v="0"/>
  </r>
  <r>
    <s v="Sasmita Sahoo "/>
    <n v="202408"/>
    <n v="202408"/>
    <s v="BBSR"/>
    <n v="7853066000"/>
    <s v="sinu.sasmitasahoo@gmail.com"/>
    <s v="APIDS"/>
    <n v="290000"/>
    <x v="327"/>
    <n v="75000"/>
    <s v="DV DATA &amp; ANALYTICS ICICI BANK"/>
    <x v="0"/>
  </r>
  <r>
    <s v="Prabhujit Pattajoshi"/>
    <n v="202412"/>
    <n v="202412"/>
    <s v="BBSR"/>
    <n v="7008851772"/>
    <s v="prabhujitpattajoshi@gmail.com"/>
    <s v="APIDS"/>
    <n v="298000"/>
    <x v="327"/>
    <n v="68000"/>
    <s v="DV DATA &amp; ANALYTICS ICICI BANK"/>
    <x v="0"/>
  </r>
  <r>
    <s v="Ankit Rout"/>
    <n v="202412"/>
    <n v="202412"/>
    <s v="BLR"/>
    <n v="8120059066"/>
    <s v="routankit52@gmail.com"/>
    <s v="APIDS"/>
    <n v="318600"/>
    <x v="328"/>
    <n v="70000"/>
    <s v="DV DATA &amp; ANALYTICS ICICI BANK"/>
    <x v="0"/>
  </r>
  <r>
    <s v="Satyasiva panda"/>
    <n v="202411"/>
    <n v="202411"/>
    <s v="BBSR"/>
    <s v="9348475078 / 8093626053"/>
    <s v="934847507a@gmail.com"/>
    <s v="APIDS"/>
    <n v="318600"/>
    <x v="328"/>
    <n v="50000"/>
    <s v="DV DATA &amp; ANALYTICS ICICI BANK"/>
    <x v="0"/>
  </r>
  <r>
    <s v="Surekha Manjari Bhanj"/>
    <n v="202502"/>
    <n v="202502"/>
    <s v="BBSR"/>
    <n v="8093570215"/>
    <s v="surekhabhanjdeo@gmail.com"/>
    <s v="APIDS"/>
    <n v="308600"/>
    <x v="328"/>
    <n v="50000"/>
    <s v="DV DATA &amp; ANALYTICS ICICI BANK"/>
    <x v="0"/>
  </r>
  <r>
    <s v="Sudarshan Panda"/>
    <n v="202410"/>
    <n v="202410"/>
    <s v="BBSR"/>
    <n v="8249778903"/>
    <s v="panda.sudarshanbabu@gmail.com"/>
    <s v="APIDS"/>
    <n v="318000"/>
    <x v="328"/>
    <n v="70000"/>
    <s v="DV DATA &amp; ANALYTICS ICICI BANK"/>
    <x v="0"/>
  </r>
  <r>
    <s v="Sidharth Panda"/>
    <n v="202501"/>
    <n v="202501"/>
    <s v="BBSR"/>
    <n v="9337494446"/>
    <s v="pandasidharth142@gmail.com"/>
    <s v="APDA "/>
    <n v="295000"/>
    <x v="329"/>
    <n v="96667"/>
    <s v="DV DATA &amp; ANALYTICS ICICI BANK"/>
    <x v="0"/>
  </r>
  <r>
    <s v="Ankita Das"/>
    <n v="202401"/>
    <n v="202401"/>
    <s v="BBSR"/>
    <n v="9178498404"/>
    <s v="sahoo.ankita220@gmail.com"/>
    <s v="MPIDS"/>
    <n v="265000"/>
    <x v="329"/>
    <n v="101200"/>
    <s v="DV DATA &amp; ANALYTICS HDFC BANK"/>
    <x v="0"/>
  </r>
  <r>
    <s v="Bidyadhar chhatoi"/>
    <n v="202502"/>
    <n v="202502"/>
    <s v="BBSR"/>
    <n v="7894447645"/>
    <s v="bidyadharchhatoi19@gmail.com"/>
    <s v="APDA"/>
    <n v="275000"/>
    <x v="329"/>
    <n v="55000"/>
    <s v="DV DATA &amp; ANALYTICS ICICI BANK"/>
    <x v="0"/>
  </r>
  <r>
    <s v="Subhalaxmi Sahoo"/>
    <s v="Dv 202401"/>
    <n v="202401"/>
    <s v="BLR"/>
    <s v="9861210210 / 8280000015"/>
    <s v="subhalaxmi015@gmail.com"/>
    <s v="MPAA"/>
    <n v="240000"/>
    <x v="329"/>
    <n v="50000"/>
    <s v="DV DATA &amp; ANALYTICS ICICI BANK"/>
    <x v="0"/>
  </r>
  <r>
    <s v="Rakesh Pradhan"/>
    <n v="202502"/>
    <n v="202502"/>
    <s v="BBSR"/>
    <n v="8904449366"/>
    <s v="Rakesh36pradhan@gmail.com"/>
    <s v="APIDS"/>
    <n v="290000"/>
    <x v="330"/>
    <n v="285000"/>
    <s v="Loan"/>
    <x v="0"/>
  </r>
  <r>
    <s v="Garvit Yadav"/>
    <n v="202502"/>
    <n v="202502"/>
    <s v="BBSR"/>
    <n v="9571975658"/>
    <s v="garvity56@gmail.com"/>
    <s v="APIDS"/>
    <n v="292050"/>
    <x v="330"/>
    <n v="5000"/>
    <s v="DV DATA &amp; ANALYTICS ICICI BANK"/>
    <x v="0"/>
  </r>
  <r>
    <s v="Prachi pallabi pradhan"/>
    <n v="202409"/>
    <n v="202409"/>
    <s v="BBSR"/>
    <n v="7848805706"/>
    <s v="pallabiprachi9861@gmail.com"/>
    <s v="APIDS"/>
    <n v="318600"/>
    <x v="331"/>
    <n v="45000"/>
    <s v="DV DATA &amp; ANALYTICS ICICI BANK"/>
    <x v="0"/>
  </r>
  <r>
    <s v="Manasi Mahakud"/>
    <n v="202502"/>
    <n v="202502"/>
    <s v="BBSR"/>
    <n v="6263344699"/>
    <s v="manasimahakud123@gmail.com"/>
    <s v="APIDS"/>
    <n v="3180000"/>
    <x v="331"/>
    <n v="78000"/>
    <s v="DV DATA &amp; ANALYTICS ICICI BANK"/>
    <x v="0"/>
  </r>
  <r>
    <s v="Vivek Singh"/>
    <n v="202501"/>
    <n v="202501"/>
    <s v="BBSR"/>
    <n v="9509717355"/>
    <s v="singhcavivek@gmail.com"/>
    <s v="APDA"/>
    <n v="295000"/>
    <x v="331"/>
    <n v="70000"/>
    <s v="DV DATA &amp; ANALYTICS HDFC BANK"/>
    <x v="0"/>
  </r>
  <r>
    <s v="Karishma Kiro"/>
    <n v="202411"/>
    <n v="202411"/>
    <s v="BBSR"/>
    <n v="7894384546"/>
    <s v="karishmakiro1907@gmail.com"/>
    <s v="APIDS"/>
    <n v="318600"/>
    <x v="331"/>
    <n v="79500"/>
    <s v="DV DATA &amp; ANALYTICS ICICI BANK"/>
    <x v="0"/>
  </r>
  <r>
    <s v="Bipasa das"/>
    <n v="202501"/>
    <n v="202501"/>
    <s v="BBSR"/>
    <n v="9337599274"/>
    <s v="dbipasa03@gmail.com"/>
    <s v="APIDS"/>
    <n v="318000"/>
    <x v="331"/>
    <n v="50000"/>
    <s v="DV DATA &amp; ANALYTICS HDFC BANK"/>
    <x v="0"/>
  </r>
  <r>
    <s v="Anidita Paul"/>
    <n v="202501"/>
    <n v="202501"/>
    <s v="BBSR"/>
    <n v="9124433189"/>
    <s v="paulanindita1995@gmail.com"/>
    <s v="APIDS"/>
    <n v="303000"/>
    <x v="332"/>
    <n v="50000"/>
    <s v="DV DATA &amp; ANALYTICS ICICI BANK"/>
    <x v="0"/>
  </r>
  <r>
    <s v="Taniya Rudra "/>
    <n v="202501"/>
    <n v="202501"/>
    <s v="BBSR"/>
    <n v="7389633550"/>
    <s v="taniyaru2000@gmail.com"/>
    <s v="APIDS"/>
    <n v="308000"/>
    <x v="332"/>
    <n v="49000"/>
    <s v="DV DATA &amp; ANALYTICS HDFC BANK"/>
    <x v="0"/>
  </r>
  <r>
    <s v="Sidharth Panda"/>
    <n v="202501"/>
    <n v="202501"/>
    <s v="BBSR"/>
    <n v="9337494446"/>
    <s v="pandasidharth142@gmail.com"/>
    <s v="APDA "/>
    <n v="295000"/>
    <x v="332"/>
    <n v="96667"/>
    <s v="DV DATA &amp; ANALYTICS ICICI BANK"/>
    <x v="0"/>
  </r>
  <r>
    <s v="Gargee Chikhale"/>
    <n v="202502"/>
    <n v="202502"/>
    <s v="BLR"/>
    <s v="6265220047-8269786057"/>
    <s v="Chikhalegargee@gmail.com"/>
    <s v="APIDS"/>
    <n v="290000"/>
    <x v="332"/>
    <n v="72500"/>
    <s v="DV DATA &amp; ANALYTICS ICICI BANK"/>
    <x v="0"/>
  </r>
  <r>
    <s v="Muduru Sravani"/>
    <n v="202411"/>
    <n v="202411"/>
    <s v="BLR"/>
    <n v="8520868621"/>
    <s v="mudurusravanireddy56@gmail.com"/>
    <s v="APIDS"/>
    <n v="288600"/>
    <x v="332"/>
    <n v="50000"/>
    <s v="DV DATA &amp; ANALYTICS ICICI BANK"/>
    <x v="0"/>
  </r>
  <r>
    <s v="Mohit Narayan Naik"/>
    <n v="202501"/>
    <n v="202501"/>
    <s v="BBSR"/>
    <n v="7602548521"/>
    <s v="mohit287782@gmail.com"/>
    <s v="APIDS"/>
    <n v="310000"/>
    <x v="333"/>
    <n v="130000"/>
    <s v="DV DATA &amp; ANALYTICS ICICI BANK"/>
    <x v="0"/>
  </r>
  <r>
    <s v="Sweta Mangaraj "/>
    <n v="202502"/>
    <n v="202502"/>
    <s v="BBSR"/>
    <n v="9437203370"/>
    <s v="Swetamangarajjgd@gmail.com"/>
    <s v="APIDS"/>
    <n v="280000"/>
    <x v="333"/>
    <n v="100000"/>
    <s v="DV DATA &amp; ANALYTICS ICICI BANK"/>
    <x v="0"/>
  </r>
  <r>
    <s v="Ashutosh Rath"/>
    <n v="202502"/>
    <n v="202502"/>
    <s v="BBSR"/>
    <n v="9777521980"/>
    <s v="ashutoshrath002@gmail.com"/>
    <s v="APDA"/>
    <n v="275000"/>
    <x v="333"/>
    <n v="50000"/>
    <s v="DV DATA &amp; ANALYTICS ICICI BANK"/>
    <x v="0"/>
  </r>
  <r>
    <s v="Kirti Kaushal"/>
    <n v="202503"/>
    <n v="202503"/>
    <s v="BLR"/>
    <n v="7415530793"/>
    <s v="kaushalkirti96@gmail.com"/>
    <s v="APIDS "/>
    <n v="295000"/>
    <x v="333"/>
    <n v="5000"/>
    <s v="DV DATA &amp; ANALYTICS ICICI BANK"/>
    <x v="15"/>
  </r>
  <r>
    <s v="Abinash Murmu"/>
    <n v="202503"/>
    <n v="202503"/>
    <s v="BBSR"/>
    <n v="9438061168"/>
    <s v="lionex.desmond00@gmail.com"/>
    <s v="APDA "/>
    <n v="290000"/>
    <x v="333"/>
    <n v="5000"/>
    <s v="DV DATA &amp; ANALYTICS ICICI BANK"/>
    <x v="12"/>
  </r>
  <r>
    <s v="Soumya Ranjan Pradhan"/>
    <n v="202503"/>
    <n v="202503"/>
    <s v="BBSR"/>
    <n v="8249777371"/>
    <s v="soumyadluvangel@gmail.com"/>
    <s v="APIDS "/>
    <n v="305000"/>
    <x v="333"/>
    <n v="5000"/>
    <s v="DV DATA &amp; ANALYTICS ICICI BANK"/>
    <x v="12"/>
  </r>
  <r>
    <s v="Gopal Krishna Patro"/>
    <n v="202503"/>
    <n v="202503"/>
    <s v="BBSR"/>
    <n v="8658034176"/>
    <s v="gopalkrishnapatro348@gmail.com"/>
    <s v="APIDS "/>
    <n v="295000"/>
    <x v="333"/>
    <n v="5000"/>
    <s v="DV DATA &amp; ANALYTICS ICICI BANK"/>
    <x v="15"/>
  </r>
  <r>
    <s v="DEBABRATA KANDAR"/>
    <n v="202503"/>
    <n v="202503"/>
    <s v="BBSR"/>
    <n v="7681800448"/>
    <s v="drkdebabrata212k@gmail.com"/>
    <s v="APDA "/>
    <n v="295000"/>
    <x v="333"/>
    <n v="5000"/>
    <s v="DV DATA &amp; ANALYTICS ICICI BANK"/>
    <x v="12"/>
  </r>
  <r>
    <s v="Abhishek Kumar Singh"/>
    <n v="202503"/>
    <n v="202503"/>
    <s v="BLR"/>
    <n v="8439366403"/>
    <s v="abhishekaero93@gmail.com"/>
    <s v="APIDS "/>
    <n v="300000"/>
    <x v="333"/>
    <n v="5000"/>
    <s v="DV DATA &amp; ANALYTICS ICICI BANK"/>
    <x v="12"/>
  </r>
  <r>
    <s v="Soumya ranjan Nayak"/>
    <n v="202411"/>
    <n v="202411"/>
    <s v="BBSR"/>
    <n v="8249758236"/>
    <s v="nayaksoumyaranjan560@gmail.com"/>
    <s v="APIDS"/>
    <n v="318600"/>
    <x v="334"/>
    <n v="90000"/>
    <s v="DV DATA &amp; ANALYTICS ICICI BANK"/>
    <x v="0"/>
  </r>
  <r>
    <s v="Avishek Dash"/>
    <n v="202502"/>
    <n v="202502"/>
    <s v="BBSR"/>
    <n v="9178605888"/>
    <s v="ad.avishek.official@gmail.com"/>
    <s v="APIDS"/>
    <n v="290000"/>
    <x v="334"/>
    <n v="50000"/>
    <s v="Cash"/>
    <x v="0"/>
  </r>
  <r>
    <s v="Biswajit pradhan"/>
    <n v="202408"/>
    <n v="202408"/>
    <s v="BBSR"/>
    <m/>
    <m/>
    <s v="APIDS"/>
    <n v="318000"/>
    <x v="334"/>
    <n v="30000"/>
    <s v="DV DATA &amp; ANALYTICS ICICI BANK"/>
    <x v="0"/>
  </r>
  <r>
    <s v="S S SOUDAMINI JENA"/>
    <n v="202502"/>
    <n v="202502"/>
    <s v="BBSR"/>
    <n v="6371003023"/>
    <s v="jsoudamini35@gmail.com"/>
    <s v="APIDS"/>
    <n v="290000"/>
    <x v="334"/>
    <n v="80000"/>
    <s v="DV DATA &amp; ANALYTICS ICICI BANK"/>
    <x v="0"/>
  </r>
  <r>
    <s v="Soumyakanta Gouda"/>
    <n v="202502"/>
    <n v="202502"/>
    <s v="BBSR"/>
    <n v="7504903905"/>
    <s v="somyokant44@gmail.com"/>
    <s v="APIDS"/>
    <n v="308000"/>
    <x v="334"/>
    <n v="50000"/>
    <s v="DV DATA &amp; ANALYTICS ICICI BANK"/>
    <x v="0"/>
  </r>
  <r>
    <s v="Priyanka Lenka"/>
    <n v="202412"/>
    <n v="202412"/>
    <s v="BBSR"/>
    <n v="7008906613"/>
    <s v="lenkapriyanka20007@gmail.com"/>
    <s v="APDA"/>
    <n v="318000"/>
    <x v="335"/>
    <n v="70000"/>
    <s v="DV DATA &amp; ANALYTICS ICICI BANK"/>
    <x v="0"/>
  </r>
  <r>
    <s v="VIDHATA TIWARI"/>
    <n v="202502"/>
    <n v="202502"/>
    <s v="BLR"/>
    <n v="7224841928"/>
    <s v="vidhatatiwari0428@gmail.com"/>
    <s v="APIDS"/>
    <n v="303000"/>
    <x v="335"/>
    <n v="74500"/>
    <s v="DV DATA &amp; ANALYTICS ICICI BANK"/>
    <x v="0"/>
  </r>
  <r>
    <s v="Soumyakanta Gouda"/>
    <n v="202502"/>
    <n v="202502"/>
    <s v="BBSR"/>
    <n v="7504903905"/>
    <s v="somyokant44@gmail.com"/>
    <s v="APIDS"/>
    <n v="308000"/>
    <x v="335"/>
    <n v="25000"/>
    <s v="DV DATA &amp; ANALYTICS ICICI BANK"/>
    <x v="0"/>
  </r>
  <r>
    <s v="Prajkta Balaso Majagaonkar"/>
    <n v="202501"/>
    <n v="202501"/>
    <s v="BLR"/>
    <n v="7767972086"/>
    <s v="majagaonkarprajakta28@gmail.com"/>
    <s v="APIDS "/>
    <n v="270000"/>
    <x v="335"/>
    <n v="50000"/>
    <s v="DV DATA &amp; ANALYTICS ICICI BANK"/>
    <x v="0"/>
  </r>
  <r>
    <s v="Harsh vardhan sharma"/>
    <n v="202501"/>
    <n v="202501"/>
    <s v="BBSR"/>
    <n v="7749945460"/>
    <s v="ankitasamal0810@gmail.com"/>
    <s v="APDA"/>
    <n v="295000"/>
    <x v="335"/>
    <n v="90000"/>
    <s v="DV DATA &amp; ANALYTICS HDFC BANK"/>
    <x v="0"/>
  </r>
  <r>
    <s v="Debadutta Sarangi"/>
    <n v="202502"/>
    <n v="202502"/>
    <s v="BBSR"/>
    <n v="8847889479"/>
    <s v="debaduttasarangi63@gmail.com"/>
    <s v="APDA"/>
    <n v="303000"/>
    <x v="335"/>
    <n v="5000"/>
    <s v="DV DATA &amp; ANALYTICS HDFC BANK"/>
    <x v="0"/>
  </r>
  <r>
    <s v="Ronismita sahu"/>
    <n v="202502"/>
    <n v="202502"/>
    <s v="BBSR"/>
    <n v="7008079795"/>
    <s v="ronismitasahu@gmail.com"/>
    <s v="APDA"/>
    <n v="280000"/>
    <x v="336"/>
    <n v="275000"/>
    <s v="DV DATA &amp; ANALYTICS ICICI BANK"/>
    <x v="0"/>
  </r>
  <r>
    <s v="Abhijeet Samantaray"/>
    <n v="202410"/>
    <n v="202410"/>
    <s v="BLR"/>
    <n v="7328875928"/>
    <s v="abhidark234@gmail.com"/>
    <s v="APIDS"/>
    <n v="300000"/>
    <x v="337"/>
    <n v="59000"/>
    <s v="DV DATA &amp; ANALYTICS ICICI BANK"/>
    <x v="0"/>
  </r>
  <r>
    <s v="Chandan N"/>
    <n v="202502"/>
    <n v="202502"/>
    <s v="BLR"/>
    <n v="6360952506"/>
    <s v="chandann722n@gmail.com"/>
    <s v="APDA"/>
    <n v="275000"/>
    <x v="337"/>
    <n v="90000"/>
    <s v="DV DATA &amp; ANALYTICS ICICI BANK"/>
    <x v="0"/>
  </r>
  <r>
    <s v="Biswajit pradhan"/>
    <n v="202408"/>
    <n v="202408"/>
    <s v="BBSR"/>
    <m/>
    <m/>
    <s v="APIDS"/>
    <n v="318000"/>
    <x v="337"/>
    <n v="20000"/>
    <s v="DV DATA &amp; ANALYTICS ICICI BANK"/>
    <x v="0"/>
  </r>
  <r>
    <s v="Arup ranjan patra"/>
    <n v="202411"/>
    <n v="202411"/>
    <s v="BBSR"/>
    <n v="8658287623"/>
    <s v="parupranjan@gmail.com"/>
    <s v="APIDS"/>
    <n v="318600"/>
    <x v="337"/>
    <n v="50000"/>
    <s v="DV DATA &amp; ANALYTICS ICICI BANK"/>
    <x v="0"/>
  </r>
  <r>
    <s v="Abhijit dalai"/>
    <n v="202502"/>
    <n v="202502"/>
    <s v="BBSR"/>
    <n v="8114923133"/>
    <s v="abhijitdalai1111@gmail.com"/>
    <s v="APDA"/>
    <n v="285000"/>
    <x v="337"/>
    <n v="30000"/>
    <s v="DV DATA &amp; ANALYTICS ICICI BANK"/>
    <x v="0"/>
  </r>
  <r>
    <s v="Suraj Kumar Pradhan"/>
    <n v="202502"/>
    <n v="202502"/>
    <s v="BBSR"/>
    <n v="9348549305"/>
    <s v="surajpradhan1498@gmail.com"/>
    <s v="APDA"/>
    <n v="275000"/>
    <x v="337"/>
    <n v="15000"/>
    <s v="DV DATA &amp; ANALYTICS ICICI BANK"/>
    <x v="0"/>
  </r>
  <r>
    <s v="Omm Prakash Parida"/>
    <n v="202503"/>
    <n v="202503"/>
    <s v="BBSR"/>
    <s v="8984333691/ 7735795463"/>
    <s v="omprakashparida458@gmail.com"/>
    <s v="APIDS "/>
    <n v="290000"/>
    <x v="337"/>
    <n v="25000"/>
    <s v="DV DATA &amp; ANALYTICS HDFC BANK"/>
    <x v="0"/>
  </r>
  <r>
    <s v="Varahagiri Venkata Nitish Bhardwaj"/>
    <n v="202503"/>
    <n v="202503"/>
    <s v="BBSR"/>
    <n v="7978155304"/>
    <s v="nitish2572b@gmail.com"/>
    <s v="APIDS "/>
    <n v="290000"/>
    <x v="337"/>
    <n v="5000"/>
    <s v="DV DATA &amp; ANALYTICS HDFC BANK"/>
    <x v="15"/>
  </r>
  <r>
    <s v="Anwesha panigrahi"/>
    <n v="202503"/>
    <n v="202503"/>
    <s v="BBSR"/>
    <n v="8144743349"/>
    <s v="panwesha121@gmail.com"/>
    <s v="APDA"/>
    <n v="280000"/>
    <x v="337"/>
    <n v="5000"/>
    <s v="DV DATA &amp; ANALYTICS HDFC BANK"/>
    <x v="20"/>
  </r>
  <r>
    <s v="Shraddha Verma"/>
    <n v="202503"/>
    <n v="202503"/>
    <s v="BLR"/>
    <n v="9691099448"/>
    <s v="shraddhaverma40011@gmail.com"/>
    <s v="APDA"/>
    <n v="270000"/>
    <x v="337"/>
    <n v="5000"/>
    <s v="DV DATA &amp; ANALYTICS HDFC BANK"/>
    <x v="21"/>
  </r>
  <r>
    <s v="Om Prakash Parida"/>
    <n v="202503"/>
    <n v="202503"/>
    <s v="BBSR"/>
    <n v="8984333691"/>
    <s v="omprakashparida458@gmail.com"/>
    <s v="APIDS "/>
    <n v="290000"/>
    <x v="337"/>
    <n v="5000"/>
    <s v="DV DATA &amp; ANALYTICS HDFC BANK"/>
    <x v="15"/>
  </r>
  <r>
    <s v="Siba Prasad Samantaray"/>
    <n v="202502"/>
    <n v="202502"/>
    <s v="BBSR"/>
    <n v="7064878951"/>
    <s v="sibanshuprasads@gmail.com"/>
    <s v="APDA "/>
    <n v="275000"/>
    <x v="338"/>
    <n v="100000"/>
    <s v="DV DATA &amp; ANALYTICS HDFC BANK"/>
    <x v="0"/>
  </r>
  <r>
    <s v="Pramod"/>
    <n v="202503"/>
    <n v="202503"/>
    <s v="BLR"/>
    <n v="9019813416"/>
    <s v="pr4mod8055@gmail.com"/>
    <s v="APIDS"/>
    <n v="295000"/>
    <x v="338"/>
    <n v="100000"/>
    <s v="DV DATA &amp; ANALYTICS HDFC BANK"/>
    <x v="0"/>
  </r>
  <r>
    <s v="Payolina Nanda"/>
    <n v="202502"/>
    <n v="202502"/>
    <s v="BBSR"/>
    <s v="70081 74226"/>
    <s v="payolina.nanda95@gmail.com"/>
    <s v="APDA"/>
    <n v="270000"/>
    <x v="338"/>
    <n v="66666"/>
    <s v="DV DATA &amp; ANALYTICS ICICI BANK"/>
    <x v="0"/>
  </r>
  <r>
    <s v="Smruti Behera"/>
    <n v="202503"/>
    <n v="202503"/>
    <s v="BBSR"/>
    <s v=" 91104 30546"/>
    <s v="smrutirekhabehera531@gmail.com"/>
    <s v="APDA"/>
    <n v="280000"/>
    <x v="338"/>
    <n v="50000"/>
    <s v="DV DATA &amp; ANALYTICS ICICI BANK"/>
    <x v="0"/>
  </r>
  <r>
    <s v="Deepshikha Hazra"/>
    <n v="202411"/>
    <n v="202411"/>
    <s v="BBSR"/>
    <n v="6371313273"/>
    <s v="deepshikahazra@gmail.com"/>
    <s v="APIDS"/>
    <n v="318000"/>
    <x v="338"/>
    <n v="30000"/>
    <s v="DV DATA &amp; ANALYTICS ICICI BANK"/>
    <x v="0"/>
  </r>
  <r>
    <s v="Kaustuv Ranjan Sahu"/>
    <n v="202412"/>
    <n v="202412"/>
    <s v="BBSR"/>
    <n v="8093215059"/>
    <s v="kaustuv.maxcraze@gmail.com"/>
    <s v="APDA"/>
    <n v="275000"/>
    <x v="339"/>
    <n v="50000"/>
    <s v="DV DATA &amp; ANALYTICS ICICI BANK"/>
    <x v="0"/>
  </r>
  <r>
    <s v="Rajendran Chinna gounder Karupaswamy"/>
    <n v="202408"/>
    <n v="202408"/>
    <s v="BBSR"/>
    <n v="9880225476"/>
    <s v="ckrajendran6@gmail.com"/>
    <s v="APIDS"/>
    <n v="313600"/>
    <x v="339"/>
    <n v="45000"/>
    <s v="DV DATA &amp; ANALYTICS HDFC BANK"/>
    <x v="0"/>
  </r>
  <r>
    <s v="Adarshit Soni"/>
    <n v="202502"/>
    <n v="202502"/>
    <s v="BLR"/>
    <n v="8628858380"/>
    <s v="adarshitsoni@gmail.com"/>
    <s v="APIDS"/>
    <n v="298000"/>
    <x v="339"/>
    <n v="74500"/>
    <s v="DV DATA &amp; ANALYTICS ICICI BANK"/>
    <x v="0"/>
  </r>
  <r>
    <s v="Omm Prakash Parida"/>
    <n v="202503"/>
    <n v="202503"/>
    <s v="BBSR"/>
    <s v="8984333691/ 7735795463"/>
    <s v="omprakashparida458@gmail.com"/>
    <s v="APIDS "/>
    <n v="290000"/>
    <x v="339"/>
    <n v="15000"/>
    <s v="DV DATA &amp; ANALYTICS HDFC BANK"/>
    <x v="0"/>
  </r>
  <r>
    <s v="Urvashi Singh Chouhan"/>
    <n v="202501"/>
    <n v="202501"/>
    <s v="BLR"/>
    <n v="6350225009"/>
    <s v="urvashi4chouhan@gmail.com"/>
    <s v="APIDS"/>
    <n v="295000"/>
    <x v="339"/>
    <n v="58000"/>
    <s v="DV DATA &amp; ANALYTICS ICICI BANK"/>
    <x v="0"/>
  </r>
  <r>
    <s v="Pallabi dash "/>
    <n v="202412"/>
    <n v="202412"/>
    <s v="BBSR"/>
    <n v="8457962570"/>
    <s v="pallabidash64294@gmail.com"/>
    <s v="APIDS"/>
    <n v="303000"/>
    <x v="340"/>
    <n v="188000"/>
    <s v="DV DATA &amp; ANALYTICS ICICI BANK"/>
    <x v="0"/>
  </r>
  <r>
    <s v="Bipasa das"/>
    <n v="202501"/>
    <n v="202501"/>
    <s v="BBSR"/>
    <n v="9337599274"/>
    <s v="dbipasa03@gmail.com"/>
    <s v="APIDS"/>
    <n v="318000"/>
    <x v="340"/>
    <n v="98000"/>
    <s v="DV DATA &amp; ANALYTICS HDFC BANK"/>
    <x v="0"/>
  </r>
  <r>
    <s v="Bikash ranjan Balabantaray"/>
    <n v="202501"/>
    <n v="202501"/>
    <s v="BBSR"/>
    <n v="7008152679"/>
    <s v="bikashbalabantaray64@gmail.com"/>
    <s v="APIDS"/>
    <n v="300000"/>
    <x v="340"/>
    <n v="15000"/>
    <s v="DV DATA &amp; ANALYTICS ICICI BANK"/>
    <x v="0"/>
  </r>
  <r>
    <s v="Gopal Krishna Patra "/>
    <n v="202503"/>
    <n v="202503"/>
    <s v="BBSR"/>
    <n v="8658034176"/>
    <s v="gopalkrishnapatro348@gmail.com"/>
    <s v="APIDS"/>
    <n v="295000"/>
    <x v="341"/>
    <n v="96666"/>
    <s v="DV DATA &amp; ANALYTICS ICICI BANK"/>
    <x v="0"/>
  </r>
  <r>
    <s v="Kirti Kaushal"/>
    <n v="202503"/>
    <n v="202503"/>
    <s v="BLR"/>
    <n v="7415530793"/>
    <s v="kaushalkirti96@gmail.com"/>
    <s v="APIDS "/>
    <n v="295000"/>
    <x v="341"/>
    <n v="96666"/>
    <s v="DV DATA &amp; ANALYTICS ICICI BANK"/>
    <x v="0"/>
  </r>
  <r>
    <s v="Bipasa das"/>
    <n v="202501"/>
    <n v="202501"/>
    <s v="BBSR"/>
    <n v="9337599274"/>
    <s v="dbipasa03@gmail.com"/>
    <s v="APIDS"/>
    <n v="318000"/>
    <x v="341"/>
    <n v="50000"/>
    <s v="DV DATA &amp; ANALYTICS HDFC BANK"/>
    <x v="0"/>
  </r>
  <r>
    <s v="Ashutosh Bose"/>
    <n v="202503"/>
    <n v="202503"/>
    <s v="BBSR"/>
    <n v="8637213649"/>
    <s v="ashubose03@gmail.com"/>
    <s v="APIDS"/>
    <n v="318000"/>
    <x v="341"/>
    <n v="5000"/>
    <s v="DV DATA &amp; ANALYTICS HDFC BANK"/>
    <x v="0"/>
  </r>
  <r>
    <s v="Shubhashree Parimita"/>
    <n v="202503"/>
    <n v="202503"/>
    <s v="BBSR"/>
    <n v="7008354521"/>
    <s v="sparimitanitrkl20@gmail.com"/>
    <s v="APIDS"/>
    <n v="318000"/>
    <x v="341"/>
    <n v="5000"/>
    <s v="DV DATA &amp; ANALYTICS HDFC BANK"/>
    <x v="0"/>
  </r>
  <r>
    <s v="Janmajeya Rout"/>
    <n v="202412"/>
    <n v="202412"/>
    <s v="BBSR"/>
    <n v="9777136092"/>
    <s v="jnmejy.rout44@gmail.com"/>
    <s v="APDA"/>
    <n v="318000"/>
    <x v="341"/>
    <n v="50000"/>
    <s v="DV DATA &amp; ANALYTICS ICICI BANK"/>
    <x v="0"/>
  </r>
  <r>
    <s v="Shravan Kumar Kalvakuntla"/>
    <n v="202411"/>
    <n v="202411"/>
    <s v="BLR"/>
    <n v="9666675665"/>
    <s v="shravan_kalva@yahoo.co.in"/>
    <s v="APIDS"/>
    <n v="320000"/>
    <x v="342"/>
    <n v="47166"/>
    <s v="DV DATA &amp; ANALYTICS HDFC BANK"/>
    <x v="0"/>
  </r>
  <r>
    <s v="Animesh Das"/>
    <n v="202501"/>
    <n v="202501"/>
    <s v="BBSR"/>
    <n v="9124002774"/>
    <s v="dasanimesh.professional@gmail.com"/>
    <s v="APIDS"/>
    <n v="303600"/>
    <x v="342"/>
    <n v="70000"/>
    <s v="Cash"/>
    <x v="0"/>
  </r>
  <r>
    <s v="VIDHATA TIWARI"/>
    <n v="202502"/>
    <n v="202502"/>
    <s v="BLR"/>
    <n v="7224841928"/>
    <s v="vidhatatiwari0428@gmail.com"/>
    <s v="APIDS"/>
    <n v="303000"/>
    <x v="342"/>
    <n v="74500"/>
    <s v="DV DATA &amp; ANALYTICS ICICI BANK"/>
    <x v="0"/>
  </r>
  <r>
    <s v="Anusha M"/>
    <n v="202502"/>
    <n v="202502"/>
    <s v="BLR"/>
    <n v="7338540317"/>
    <s v="anusha.07.m@gmail.com"/>
    <s v="APIDS"/>
    <n v="318000"/>
    <x v="342"/>
    <n v="60000"/>
    <s v="DV DATA &amp; ANALYTICS ICICI BANK"/>
    <x v="0"/>
  </r>
  <r>
    <s v="Abhishek Kumar Singh"/>
    <n v="202503"/>
    <n v="202503"/>
    <s v="BLR"/>
    <n v="8439366403"/>
    <s v="abhishekaero93@gmail.com"/>
    <s v="APIDS "/>
    <n v="300000"/>
    <x v="342"/>
    <n v="30000"/>
    <s v="DV DATA &amp; ANALYTICS ICICI BANK"/>
    <x v="0"/>
  </r>
  <r>
    <s v="Subhankit "/>
    <n v="202502"/>
    <n v="202502"/>
    <s v="BLR"/>
    <n v="8917326376"/>
    <s v="Subhankitsubu@gmail.com"/>
    <s v="APDA"/>
    <n v="290000"/>
    <x v="343"/>
    <n v="75000"/>
    <s v="DV DATA &amp; ANALYTICS ICICI BANK"/>
    <x v="0"/>
  </r>
  <r>
    <s v="Ashish Kumar Sahu"/>
    <n v="202408"/>
    <n v="202408"/>
    <s v="BLR"/>
    <n v="8847806051"/>
    <s v="ashis1996sahu@gmail.com"/>
    <s v="APDA"/>
    <n v="290000"/>
    <x v="343"/>
    <n v="40000"/>
    <s v="DV DATA &amp; ANALYTICS ICICI BANK"/>
    <x v="0"/>
  </r>
  <r>
    <s v="Rakesh Prasad sahoo"/>
    <n v="202501"/>
    <n v="202501"/>
    <s v="BBSR"/>
    <n v="9337712942"/>
    <s v="sahoorakeshprasad1993@gmail.com"/>
    <s v="APIDS"/>
    <n v="288600"/>
    <x v="343"/>
    <n v="70900"/>
    <s v="DV DATA &amp; ANALYTICS HDFC BANK"/>
    <x v="0"/>
  </r>
  <r>
    <s v="Saumyajit Mishra"/>
    <n v="202501"/>
    <n v="202501"/>
    <s v="BBSR"/>
    <n v="7978977366"/>
    <s v="saumyajitmishra38@gmail.com"/>
    <s v="APDA"/>
    <n v="277000"/>
    <x v="343"/>
    <n v="60000"/>
    <s v="DV DATA &amp; ANALYTICS ICICI BANK"/>
    <x v="0"/>
  </r>
  <r>
    <s v="Dhruti Mohan Tripathy "/>
    <n v="202501"/>
    <n v="202501"/>
    <s v="BLR"/>
    <n v="9338361529"/>
    <s v="b220022@iiit-bh.ac.in"/>
    <s v="APIDS"/>
    <n v="295000"/>
    <x v="343"/>
    <n v="70000"/>
    <s v="DV DATA &amp; ANALYTICS ICICI BANK"/>
    <x v="0"/>
  </r>
  <r>
    <s v="Gopinath Shetty"/>
    <n v="202406"/>
    <n v="202406"/>
    <s v="BLR"/>
    <n v="8296392591"/>
    <s v="gopinathpc2293@gmail.com"/>
    <s v="APIDS"/>
    <n v="270000"/>
    <x v="344"/>
    <n v="60000"/>
    <s v="DV DATA &amp; ANALYTICS ICICI BANK"/>
    <x v="0"/>
  </r>
  <r>
    <s v="Malaya Ranjan Bhunya"/>
    <n v="202411"/>
    <n v="202411"/>
    <s v="BBSR"/>
    <n v="8249223393"/>
    <s v="malaya.7836@gmail.com"/>
    <s v="APIDS"/>
    <n v="300000"/>
    <x v="344"/>
    <n v="60000"/>
    <s v="DV DATA &amp; ANALYTICS HDFC BANK"/>
    <x v="0"/>
  </r>
  <r>
    <s v="Asutosh Das "/>
    <n v="202502"/>
    <n v="202502"/>
    <s v="BBSR"/>
    <n v="9438367836"/>
    <s v="adash52000@gmail.com"/>
    <s v="APDA"/>
    <n v="275000"/>
    <x v="344"/>
    <n v="75000"/>
    <s v="DV DATA &amp; ANALYTICS ICICI BANK"/>
    <x v="0"/>
  </r>
  <r>
    <s v="Abinash Murmu"/>
    <n v="202503"/>
    <n v="202503"/>
    <s v="BBSR"/>
    <n v="9438061168"/>
    <s v="lionex.desmond00@gmail.com"/>
    <s v="APDA "/>
    <n v="290000"/>
    <x v="344"/>
    <n v="96666"/>
    <s v="DV DATA &amp; ANALYTICS ICICI BANK"/>
    <x v="0"/>
  </r>
  <r>
    <s v="Varahagiri Venkata Nitish Bhardwaj"/>
    <n v="202503"/>
    <n v="202503"/>
    <s v="BBSR"/>
    <n v="7978155304"/>
    <s v="nitish2572b@gmail.com"/>
    <s v="APIDS "/>
    <n v="290000"/>
    <x v="344"/>
    <n v="15000"/>
    <s v="DV DATA &amp; ANALYTICS HDFC BANK"/>
    <x v="0"/>
  </r>
  <r>
    <s v="Manisha Behera"/>
    <n v="202410"/>
    <n v="202410"/>
    <s v="BBSR"/>
    <n v="7205816953"/>
    <s v="capt.nobody41@gmail.com"/>
    <s v="APDA"/>
    <n v="295000"/>
    <x v="344"/>
    <n v="10000"/>
    <s v="DV DATA &amp; ANALYTICS ICICI BANK"/>
    <x v="0"/>
  </r>
  <r>
    <s v="Garvit Yadav"/>
    <n v="202502"/>
    <n v="202502"/>
    <s v="BBSR"/>
    <n v="9571975658"/>
    <s v="garvity56@gmail.com"/>
    <s v="APIDS"/>
    <n v="292050"/>
    <x v="345"/>
    <n v="50000"/>
    <s v="DV DATA &amp; ANALYTICS ICICI BANK"/>
    <x v="0"/>
  </r>
  <r>
    <s v="Martin Kumar Khora"/>
    <n v="202501"/>
    <n v="202501"/>
    <s v="BBSR"/>
    <n v="8144690058"/>
    <s v="khora.martin9@gmail.com"/>
    <s v="APIDS "/>
    <n v="318600"/>
    <x v="345"/>
    <n v="41000"/>
    <s v="DV DATA &amp; ANALYTICS ICICI BANK"/>
    <x v="0"/>
  </r>
  <r>
    <s v="Soumya Ranjan Pradhan"/>
    <n v="202503"/>
    <n v="202503"/>
    <s v="BBSR"/>
    <n v="8249777371"/>
    <s v="soumyadluvangel@gmail.com"/>
    <s v="APIDS "/>
    <n v="305000"/>
    <x v="345"/>
    <n v="100000"/>
    <s v="DV DATA &amp; ANALYTICS ICICI BANK"/>
    <x v="0"/>
  </r>
  <r>
    <s v="Balamurugan Ayyaru"/>
    <n v="202503"/>
    <n v="202503"/>
    <s v="BLR"/>
    <n v="9095187287"/>
    <s v="bmayyaru@gmail.com"/>
    <s v="APIDS"/>
    <n v="295000"/>
    <x v="345"/>
    <n v="5000"/>
    <s v="DV DATA &amp; ANALYTICS ICICI BANK"/>
    <x v="20"/>
  </r>
  <r>
    <s v="Pritam Piusha Panda"/>
    <n v="202503"/>
    <n v="202503"/>
    <s v="BBSR"/>
    <n v="7682983243"/>
    <s v="pritam.panda.smt001@gmail.com"/>
    <s v="APDA"/>
    <n v="290000"/>
    <x v="346"/>
    <n v="5000"/>
    <s v="DV DATA &amp; ANALYTICS ICICI BANK"/>
    <x v="15"/>
  </r>
  <r>
    <s v="Dharam Yadav"/>
    <n v="202503"/>
    <n v="202503"/>
    <s v="BLR"/>
    <n v="6206297765"/>
    <s v="dharamgope19997@gmail.com"/>
    <s v="APIDS"/>
    <n v="303000"/>
    <x v="346"/>
    <n v="48000"/>
    <s v="DV DATA &amp; ANALYTICS ICICI BANK"/>
    <x v="0"/>
  </r>
  <r>
    <s v="Anwesha panigrahi"/>
    <n v="202503"/>
    <n v="202503"/>
    <s v="BBSR"/>
    <n v="8144743349"/>
    <s v="panwesha121@gmail.com"/>
    <s v="APDA"/>
    <n v="280000"/>
    <x v="346"/>
    <n v="75000"/>
    <s v="DV DATA &amp; ANALYTICS HDFC BANK"/>
    <x v="0"/>
  </r>
  <r>
    <s v="Debadutta Sarangi"/>
    <n v="202502"/>
    <n v="202502"/>
    <s v="BBSR"/>
    <n v="8847889479"/>
    <s v="debaduttasarangi63@gmail.com"/>
    <s v="APDA"/>
    <n v="303000"/>
    <x v="346"/>
    <n v="74500"/>
    <s v="DV DATA &amp; ANALYTICS HDFC BANK"/>
    <x v="0"/>
  </r>
  <r>
    <s v="Anidita Paul"/>
    <n v="202501"/>
    <n v="202501"/>
    <s v="BBSR"/>
    <n v="9124433189"/>
    <s v="paulanindita1995@gmail.com"/>
    <s v="APIDS"/>
    <n v="303000"/>
    <x v="346"/>
    <n v="50000"/>
    <s v="DV DATA &amp; ANALYTICS ICICI BANK"/>
    <x v="0"/>
  </r>
  <r>
    <s v="Janmajeya Rout"/>
    <n v="202412"/>
    <n v="202412"/>
    <s v="BBSR"/>
    <n v="9777136092"/>
    <s v="jnmejy.rout44@gmail.com"/>
    <s v="APDA"/>
    <n v="318000"/>
    <x v="346"/>
    <n v="50000"/>
    <s v="DV DATA &amp; ANALYTICS ICICI BANK"/>
    <x v="0"/>
  </r>
  <r>
    <s v="Bibekananda Pujari"/>
    <n v="202503"/>
    <n v="202503"/>
    <s v="BBSR"/>
    <n v="8327722327"/>
    <s v="bibekroshan21@gmail.com"/>
    <s v="APDA"/>
    <n v="295000"/>
    <x v="346"/>
    <n v="5000"/>
    <s v="DV DATA &amp; ANALYTICS ICICI BANK"/>
    <x v="12"/>
  </r>
  <r>
    <s v="Pravat Panda"/>
    <n v="202503"/>
    <n v="202503"/>
    <s v="BBSR"/>
    <n v="7536905293"/>
    <s v="pravatpanda2002@gmail.com"/>
    <s v="APIDS"/>
    <n v="305000"/>
    <x v="346"/>
    <n v="5000"/>
    <s v="DV DATA &amp; ANALYTICS ICICI BANK"/>
    <x v="21"/>
  </r>
  <r>
    <s v="Ankita Das"/>
    <n v="202401"/>
    <n v="202401"/>
    <s v="BBSR"/>
    <n v="9178498404"/>
    <s v="sahoo.ankita220@gmail.com"/>
    <s v="MPIDS"/>
    <n v="265000"/>
    <x v="347"/>
    <n v="83800"/>
    <s v="DV DATA &amp; ANALYTICS HDFC BANK"/>
    <x v="0"/>
  </r>
  <r>
    <s v="Surekha Manjari Bhanj"/>
    <n v="202502"/>
    <n v="202502"/>
    <s v="BBSR"/>
    <n v="8093570215"/>
    <s v="surekhabhanjdeo@gmail.com"/>
    <s v="APIDS"/>
    <n v="308600"/>
    <x v="348"/>
    <n v="50000"/>
    <s v="DV DATA &amp; ANALYTICS ICICI BANK"/>
    <x v="0"/>
  </r>
  <r>
    <s v="Manasi Mahakud"/>
    <n v="202502"/>
    <n v="202502"/>
    <s v="BBSR"/>
    <n v="6263344699"/>
    <s v="manasimahakud123@gmail.com"/>
    <s v="APIDS"/>
    <n v="3180000"/>
    <x v="348"/>
    <n v="78000"/>
    <s v="DV DATA &amp; ANALYTICS ICICI BANK"/>
    <x v="0"/>
  </r>
  <r>
    <s v="Tushar Kanta Sahoo"/>
    <n v="202411"/>
    <n v="202411"/>
    <s v="BBSR"/>
    <n v="7077156237"/>
    <s v="tksahoo.1227@gmail.com"/>
    <s v="APIDS"/>
    <n v="300000"/>
    <x v="348"/>
    <n v="55000"/>
    <s v="DV DATA &amp; ANALYTICS HDFC BANK"/>
    <x v="0"/>
  </r>
  <r>
    <s v="Ashish parija"/>
    <n v="202410"/>
    <n v="202410"/>
    <s v="BBSR"/>
    <n v="8328977742"/>
    <s v="lpriyaswainswain@gmail.com"/>
    <s v="APDA"/>
    <n v="295000"/>
    <x v="348"/>
    <n v="80000"/>
    <s v="DV DATA &amp; ANALYTICS HDFC BANK"/>
    <x v="0"/>
  </r>
  <r>
    <s v="Ashirbad Sahoo"/>
    <n v="202412"/>
    <n v="202412"/>
    <s v="BBSR"/>
    <n v="7077221785"/>
    <s v="ashirbad1424@gmail.com"/>
    <s v="APIDS"/>
    <n v="308000"/>
    <x v="348"/>
    <n v="53000"/>
    <s v="DV DATA &amp; ANALYTICS HDFC BANK"/>
    <x v="0"/>
  </r>
  <r>
    <s v="Sinu sukari"/>
    <n v="202502"/>
    <n v="202502"/>
    <s v="BBSR"/>
    <n v="9439618783"/>
    <s v="sinusukari123@gmail.com"/>
    <s v="APDA"/>
    <n v="275000"/>
    <x v="349"/>
    <n v="70000"/>
    <s v="DV DATA &amp; ANALYTICS ICICI BANK"/>
    <x v="0"/>
  </r>
  <r>
    <s v="Abhijit dalai"/>
    <n v="202502"/>
    <n v="202502"/>
    <s v="BBSR"/>
    <n v="8114923133"/>
    <s v="abhijitdalai1111@gmail.com"/>
    <s v="APDA"/>
    <n v="285000"/>
    <x v="349"/>
    <n v="50000"/>
    <s v="DV DATA &amp; ANALYTICS ICICI BANK"/>
    <x v="0"/>
  </r>
  <r>
    <s v="Bidyadhar chhatoi"/>
    <n v="202502"/>
    <n v="202502"/>
    <s v="BBSR"/>
    <n v="7894447645"/>
    <s v="bidyadharchhatoi19@gmail.com"/>
    <s v="APDA"/>
    <n v="275000"/>
    <x v="349"/>
    <n v="55000"/>
    <s v="DV DATA &amp; ANALYTICS ICICI BANK"/>
    <x v="0"/>
  </r>
  <r>
    <s v="Himangi hanwat"/>
    <n v="202501"/>
    <n v="202501"/>
    <s v="BBSR"/>
    <n v="6263344699"/>
    <s v="hanwathimangi@gmail.com"/>
    <s v="APDA"/>
    <n v="285000"/>
    <x v="349"/>
    <n v="75000"/>
    <s v="DV DATA &amp; ANALYTICS ICICI BANK"/>
    <x v="0"/>
  </r>
  <r>
    <s v="Subhrajeet sidharth jena"/>
    <n v="202503"/>
    <n v="202503"/>
    <s v="BBSR"/>
    <n v="9938727272"/>
    <s v="Sidheart053@gmail.com"/>
    <s v="APIDS"/>
    <n v="295000"/>
    <x v="349"/>
    <n v="25000"/>
    <s v="Cash"/>
    <x v="0"/>
  </r>
  <r>
    <s v="Subhrajeet sidharth jena"/>
    <n v="202503"/>
    <n v="202503"/>
    <s v="BBSR"/>
    <n v="9938727272"/>
    <s v="sidheart053@gmail.com"/>
    <s v="APIDS"/>
    <n v="295000"/>
    <x v="349"/>
    <n v="5000"/>
    <s v="DV DATA &amp; ANALYTICS ICICI BANK"/>
    <x v="0"/>
  </r>
  <r>
    <s v="Balamurugan Ayyaru"/>
    <n v="202503"/>
    <n v="202503"/>
    <s v="BBSR"/>
    <n v="9095187287"/>
    <s v="ssspatra23@gmail.com"/>
    <s v="APIDS"/>
    <n v="295000"/>
    <x v="349"/>
    <n v="5000"/>
    <s v="DV DATA &amp; ANALYTICS ICICI BANK"/>
    <x v="0"/>
  </r>
  <r>
    <s v="Pritam Piusha Panda"/>
    <n v="202503"/>
    <n v="202503"/>
    <s v="BBSR"/>
    <n v="7682983243"/>
    <s v="pritam.panda.smt001@gmail.com"/>
    <s v="APDA"/>
    <n v="290000"/>
    <x v="349"/>
    <n v="5000"/>
    <s v="DV DATA &amp; ANALYTICS ICICI BANK"/>
    <x v="0"/>
  </r>
  <r>
    <s v="RAVINDRANATH P"/>
    <n v="202503"/>
    <n v="202503"/>
    <s v="BBSR"/>
    <n v="8217676155"/>
    <s v="ravipswamy20@gmail.com"/>
    <s v="APIDS"/>
    <n v="290000"/>
    <x v="349"/>
    <n v="5000"/>
    <s v="DV DATA &amp; ANALYTICS ICICI BANK"/>
    <x v="0"/>
  </r>
  <r>
    <s v="Manjushree Ashok Sonawane"/>
    <n v="202503"/>
    <n v="202503"/>
    <s v="BBSR"/>
    <s v="+91 8459273343"/>
    <s v="manju.stat1311@gmail.com"/>
    <s v="APIDS"/>
    <n v="295000"/>
    <x v="349"/>
    <n v="5000"/>
    <s v="DV DATA &amp; ANALYTICS ICICI BANK"/>
    <x v="0"/>
  </r>
  <r>
    <s v="SUBHASHREE BISOYI"/>
    <n v="202503"/>
    <n v="202503"/>
    <s v="BBSR"/>
    <m/>
    <m/>
    <s v="APIDS"/>
    <n v="295000"/>
    <x v="349"/>
    <n v="5000"/>
    <s v="Cash"/>
    <x v="0"/>
  </r>
  <r>
    <s v="Sarthak Mohanty"/>
    <n v="202501"/>
    <n v="202501"/>
    <s v="BBSR"/>
    <n v="7751934465"/>
    <s v="sarthakmohantyy@gmail.com"/>
    <s v="APDA"/>
    <n v="275000"/>
    <x v="350"/>
    <n v="55000"/>
    <s v="DV DATA &amp; ANALYTICS ICICI BANK"/>
    <x v="0"/>
  </r>
  <r>
    <s v="Satyasiva panda"/>
    <n v="202411"/>
    <n v="202411"/>
    <s v="BBSR"/>
    <s v="9348475078 / 8093626053"/>
    <s v="934847507a@gmail.com"/>
    <s v="APIDS"/>
    <n v="318600"/>
    <x v="350"/>
    <n v="50000"/>
    <s v="DV DATA &amp; ANALYTICS ICICI BANK"/>
    <x v="0"/>
  </r>
  <r>
    <s v="Avishek Dash"/>
    <n v="202502"/>
    <n v="202502"/>
    <s v="BBSR"/>
    <n v="9178605888"/>
    <s v="ad.avishek.official@gmail.com"/>
    <s v="APIDS"/>
    <n v="290000"/>
    <x v="350"/>
    <n v="75000"/>
    <s v="Cash"/>
    <x v="0"/>
  </r>
  <r>
    <s v="Ankit Rout"/>
    <n v="202412"/>
    <n v="202412"/>
    <s v="BLR"/>
    <n v="8120059066"/>
    <s v="routankit52@gmail.com"/>
    <s v="APIDS"/>
    <n v="318600"/>
    <x v="350"/>
    <n v="88000"/>
    <s v="DV DATA &amp; ANALYTICS ICICI BANK"/>
    <x v="0"/>
  </r>
  <r>
    <s v="Monalisha Bhuyan"/>
    <n v="202502"/>
    <n v="202502"/>
    <s v="BBSR"/>
    <n v="8249159887"/>
    <s v="Monalishabhuyan939@gmail.com"/>
    <s v="APDA"/>
    <n v="295000"/>
    <x v="350"/>
    <n v="15000"/>
    <s v="DV DATA &amp; ANALYTICS ICICI BANK"/>
    <x v="0"/>
  </r>
  <r>
    <s v="Shreya Pande"/>
    <n v="202501"/>
    <n v="202501"/>
    <s v="BLR"/>
    <n v="7400661239"/>
    <s v="shreyapande17@gmail.com"/>
    <s v="APIDS "/>
    <n v="290000"/>
    <x v="351"/>
    <n v="71250"/>
    <s v="DV DATA &amp; ANALYTICS ICICI BANK"/>
    <x v="0"/>
  </r>
  <r>
    <s v="Ashish parija"/>
    <n v="202410"/>
    <n v="202410"/>
    <s v="BBSR"/>
    <n v="8328977742"/>
    <s v="lpriyaswainswain@gmail.com"/>
    <s v="APDA"/>
    <n v="295000"/>
    <x v="351"/>
    <n v="19000"/>
    <s v="Cash"/>
    <x v="0"/>
  </r>
  <r>
    <s v="Apurva Singh"/>
    <n v="202410"/>
    <n v="202410"/>
    <s v="BBSR"/>
    <n v="7234053844"/>
    <s v="theapurvasingh7@gmail.com"/>
    <s v="APIDS"/>
    <n v="318000"/>
    <x v="351"/>
    <n v="30000"/>
    <s v="DV DATA &amp; ANALYTICS ICICI BANK"/>
    <x v="0"/>
  </r>
  <r>
    <s v="Sidharth Panda"/>
    <n v="202501"/>
    <n v="202501"/>
    <s v="BBSR"/>
    <n v="9337494446"/>
    <s v="pandasidharth142@gmail.com"/>
    <s v="APDA "/>
    <n v="295000"/>
    <x v="351"/>
    <n v="99666"/>
    <s v="DV DATA &amp; ANALYTICS ICICI BANK"/>
    <x v="0"/>
  </r>
  <r>
    <s v="Varahagiri Venkata Nitish Bhardwaj"/>
    <n v="202503"/>
    <n v="202503"/>
    <s v="BBSR"/>
    <n v="7978155304"/>
    <s v="nitish2572b@gmail.com"/>
    <s v="APIDS "/>
    <n v="290000"/>
    <x v="352"/>
    <n v="270000"/>
    <s v="Loan"/>
    <x v="0"/>
  </r>
  <r>
    <s v="Prachi pallabi pradhan"/>
    <n v="202409"/>
    <n v="202409"/>
    <s v="BBSR"/>
    <n v="7848805706"/>
    <s v="pallabiprachi9861@gmail.com"/>
    <s v="APIDS"/>
    <n v="318600"/>
    <x v="352"/>
    <n v="25000"/>
    <s v="DV DATA &amp; ANALYTICS ICICI BANK"/>
    <x v="0"/>
  </r>
  <r>
    <s v="Subrat"/>
    <n v="202503"/>
    <n v="202503"/>
    <s v="BBSR"/>
    <m/>
    <m/>
    <s v="APIDS"/>
    <n v="318600"/>
    <x v="352"/>
    <n v="5000"/>
    <s v="DV DATA &amp; ANALYTICS ICICI BANK"/>
    <x v="0"/>
  </r>
  <r>
    <s v="Pravat Panda"/>
    <n v="202503"/>
    <n v="202503"/>
    <s v="BBSR"/>
    <n v="7536905293"/>
    <s v="pravatpanda2002@gmail.com"/>
    <s v="APIDS"/>
    <n v="305000"/>
    <x v="353"/>
    <n v="75000"/>
    <s v="DV DATA &amp; ANALYTICS ICICI BANK"/>
    <x v="0"/>
  </r>
  <r>
    <s v="Anushmita Nayak"/>
    <n v="202405"/>
    <n v="202405"/>
    <s v="BBSR"/>
    <n v="8457944362"/>
    <s v="anusmitan49@gmail.com"/>
    <s v="APIDS"/>
    <n v="280000"/>
    <x v="353"/>
    <n v="50000"/>
    <s v="DV DATA &amp; ANALYTICS ICICI BANK"/>
    <x v="0"/>
  </r>
  <r>
    <s v="Pradyumna Kumar Sahoo"/>
    <n v="202501"/>
    <n v="202501"/>
    <s v="BBSR"/>
    <n v="7008854840"/>
    <s v="pradyumnaksahoo27@gmail.com"/>
    <s v="APIDS"/>
    <n v="305000"/>
    <x v="353"/>
    <n v="50000"/>
    <s v="DV DATA &amp; ANALYTICS HDFC BANK"/>
    <x v="0"/>
  </r>
  <r>
    <s v="Gargee Chikhale"/>
    <n v="202502"/>
    <n v="202502"/>
    <s v="BLR"/>
    <s v="6265220047-8269786057"/>
    <s v="Chikhalegargee@gmail.com"/>
    <s v="APIDS"/>
    <n v="290000"/>
    <x v="353"/>
    <n v="72500"/>
    <s v="DV DATA &amp; ANALYTICS ICICI BANK"/>
    <x v="0"/>
  </r>
  <r>
    <s v="Soumyakanta Gouda"/>
    <n v="202502"/>
    <n v="202502"/>
    <s v="BBSR"/>
    <n v="7504903905"/>
    <s v="somyokant44@gmail.com"/>
    <s v="APIDS"/>
    <n v="308000"/>
    <x v="354"/>
    <n v="233000"/>
    <s v="DV DATA &amp; ANALYTICS ICICI BANK"/>
    <x v="0"/>
  </r>
  <r>
    <s v="Ashutosh Bose"/>
    <n v="202503"/>
    <n v="202503"/>
    <s v="BBSR"/>
    <n v="8637213649"/>
    <s v="ashubose03@gmail.com"/>
    <s v="APIDS"/>
    <n v="318000"/>
    <x v="354"/>
    <n v="30000"/>
    <s v="DV DATA &amp; ANALYTICS HDFC BANK"/>
    <x v="0"/>
  </r>
  <r>
    <s v="Manjushree Ashok Sonawane"/>
    <n v="202503"/>
    <n v="202503"/>
    <s v="BBSR"/>
    <s v="+91 8459273343"/>
    <s v="manju.stat1311@gmail.com"/>
    <s v="APIDS"/>
    <n v="295000"/>
    <x v="354"/>
    <n v="50000"/>
    <s v="DV DATA &amp; ANALYTICS ICICI BANK"/>
    <x v="0"/>
  </r>
  <r>
    <s v="Bibekananda Pujari"/>
    <n v="202503"/>
    <n v="202503"/>
    <s v="BBSR"/>
    <n v="8327722327"/>
    <s v="bibekroshan21@gmail.com"/>
    <s v="APDA"/>
    <n v="295000"/>
    <x v="355"/>
    <n v="46000"/>
    <s v="DV DATA &amp; ANALYTICS ICICI BANK"/>
    <x v="0"/>
  </r>
  <r>
    <s v="Vivek Singh"/>
    <n v="202501"/>
    <n v="202501"/>
    <s v="BBSR"/>
    <n v="9509717355"/>
    <s v="singhcavivek@gmail.com"/>
    <s v="APDA"/>
    <n v="295000"/>
    <x v="355"/>
    <n v="70000"/>
    <s v="DV DATA &amp; ANALYTICS HDFC BANK"/>
    <x v="0"/>
  </r>
  <r>
    <s v="Pradyumna Kumar Sahoo"/>
    <n v="202501"/>
    <n v="202501"/>
    <s v="BBSR"/>
    <n v="7008854840"/>
    <s v="pradyumnaksahoo27@gmail.com"/>
    <s v="APIDS"/>
    <n v="305000"/>
    <x v="355"/>
    <n v="50000"/>
    <s v="DV DATA &amp; ANALYTICS HDFC BANK"/>
    <x v="0"/>
  </r>
  <r>
    <s v="Manjushree Ashok Sonawane"/>
    <n v="202503"/>
    <n v="202503"/>
    <s v="BBSR"/>
    <s v="+91 8459273343"/>
    <s v="manju.stat1311@gmail.com"/>
    <s v="APIDS"/>
    <n v="295000"/>
    <x v="355"/>
    <n v="40000"/>
    <s v="DV DATA &amp; ANALYTICS ICICI BANK"/>
    <x v="0"/>
  </r>
  <r>
    <s v="Deepshikha Hazra"/>
    <n v="202411"/>
    <n v="202411"/>
    <s v="BBSR"/>
    <n v="6371313273"/>
    <s v="deepshikahazra@gmail.com"/>
    <s v="APIDS"/>
    <n v="318000"/>
    <x v="355"/>
    <n v="50000"/>
    <s v="DV DATA &amp; ANALYTICS ICICI BANK"/>
    <x v="0"/>
  </r>
  <r>
    <s v="Indira Desai"/>
    <n v="202503"/>
    <n v="202503"/>
    <s v="BLR"/>
    <n v="8867159435"/>
    <s v="indirad1290@gmail.com"/>
    <s v="APIDS"/>
    <n v="318000"/>
    <x v="356"/>
    <n v="285000"/>
    <s v="DV DATA &amp; ANALYTICS ICICI BANK"/>
    <x v="0"/>
  </r>
  <r>
    <s v="Indira Desai"/>
    <n v="202503"/>
    <n v="202503"/>
    <s v="BLR"/>
    <n v="8867159435"/>
    <s v="indirad1290@gmail.com"/>
    <s v="APIDS"/>
    <n v="290000"/>
    <x v="356"/>
    <n v="5000"/>
    <s v="DV DATA &amp; ANALYTICS ICICI BANK"/>
    <x v="0"/>
  </r>
  <r>
    <s v="Durga Prasad Choudhury"/>
    <n v="202504"/>
    <n v="202504"/>
    <s v="BBSR"/>
    <n v="7381676848"/>
    <s v="Choudhurydp13@gmail.com"/>
    <s v="APIDS"/>
    <n v="318600"/>
    <x v="356"/>
    <n v="5000"/>
    <s v="DV DATA &amp; ANALYTICS ICICI BANK"/>
    <x v="0"/>
  </r>
  <r>
    <s v="Shreya Pateriya"/>
    <n v="202504"/>
    <n v="202504"/>
    <s v="BLR"/>
    <n v="7470307309"/>
    <s v="shreyapateriya100@gmail.com"/>
    <s v="APIDS"/>
    <n v="290000"/>
    <x v="356"/>
    <n v="5000"/>
    <s v="DV DATA &amp; ANALYTICS ICICI BANK"/>
    <x v="0"/>
  </r>
  <r>
    <s v="Riya Mohanty"/>
    <n v="202504"/>
    <n v="202504"/>
    <s v="BBSR"/>
    <s v="9178275281(Both)"/>
    <s v="riyamohanty023@gmail.com"/>
    <s v="APDA"/>
    <n v="295000"/>
    <x v="356"/>
    <n v="5000"/>
    <s v="DV DATA &amp; ANALYTICS ICICI BANK"/>
    <x v="0"/>
  </r>
  <r>
    <s v="Preeti Roy"/>
    <n v="202504"/>
    <n v="202504"/>
    <s v="BBSR"/>
    <n v="9348380892"/>
    <s v="preetiroy1394@gmail.com"/>
    <s v="APIDS"/>
    <n v="280000"/>
    <x v="356"/>
    <n v="5000"/>
    <s v="DV DATA &amp; ANALYTICS ICICI BANK"/>
    <x v="0"/>
  </r>
  <r>
    <s v="Budhes Kumar Prusty"/>
    <n v="202504"/>
    <n v="202504"/>
    <s v="BBSR"/>
    <n v="7790033042"/>
    <s v="bkp773@gmail.com"/>
    <s v="APIDS"/>
    <n v="298000"/>
    <x v="356"/>
    <n v="5000"/>
    <s v="DV DATA &amp; ANALYTICS ICICI BANK"/>
    <x v="0"/>
  </r>
  <r>
    <s v="Bibekananda Pujari"/>
    <n v="202503"/>
    <n v="202503"/>
    <s v="BBSR"/>
    <n v="8327722327"/>
    <s v="bibekroshan21@gmail.com"/>
    <s v="APDA"/>
    <n v="295000"/>
    <x v="357"/>
    <n v="50000"/>
    <s v="DV DATA &amp; ANALYTICS ICICI BANK"/>
    <x v="0"/>
  </r>
  <r>
    <s v="Tanu Sambharia"/>
    <n v="202501"/>
    <n v="202501"/>
    <s v="BBSR"/>
    <n v="8821907123"/>
    <s v=" tanusambharia@gmail.com"/>
    <s v="APDA "/>
    <n v="275000"/>
    <x v="357"/>
    <n v="50000"/>
    <s v="DV DATA &amp; ANALYTICS ICICI BANK"/>
    <x v="0"/>
  </r>
  <r>
    <s v="Manjushree Ashok Sonawane"/>
    <n v="202503"/>
    <n v="202503"/>
    <s v="BBSR"/>
    <s v="+91 8459273343"/>
    <s v="manju.stat1311@gmail.com"/>
    <s v="APIDS"/>
    <n v="295000"/>
    <x v="357"/>
    <n v="40000"/>
    <s v="DV DATA &amp; ANALYTICS ICICI BANK"/>
    <x v="0"/>
  </r>
  <r>
    <s v="Pritam Piusha Panda"/>
    <n v="202503"/>
    <n v="202503"/>
    <s v="BBSR"/>
    <n v="7682983243"/>
    <s v="pritam.panda.smt001@gmail.com"/>
    <s v="APDA"/>
    <n v="290000"/>
    <x v="357"/>
    <n v="50000"/>
    <s v="DV DATA &amp; ANALYTICS ICICI BANK"/>
    <x v="0"/>
  </r>
  <r>
    <s v="Deepshikha Hazra"/>
    <n v="202411"/>
    <n v="202411"/>
    <s v="BBSR"/>
    <n v="6371313273"/>
    <s v="deepshikahazra@gmail.com"/>
    <s v="APIDS"/>
    <n v="318000"/>
    <x v="357"/>
    <n v="15000"/>
    <s v="DV DATA &amp; ANALYTICS ICICI BANK"/>
    <x v="0"/>
  </r>
  <r>
    <s v="Mohit Narayan Naik"/>
    <n v="202501"/>
    <n v="202501"/>
    <s v="BBSR"/>
    <n v="7602548521"/>
    <s v="mohit287782@gmail.com"/>
    <s v="APIDS"/>
    <n v="310000"/>
    <x v="358"/>
    <n v="61000"/>
    <s v="DV DATA &amp; ANALYTICS ICICI BANK"/>
    <x v="0"/>
  </r>
  <r>
    <s v="RAVINDRANATH P"/>
    <n v="202503"/>
    <n v="202503"/>
    <s v="BBSR"/>
    <n v="8217676155"/>
    <s v="ravipswamy20@gmail.com"/>
    <s v="APIDS"/>
    <n v="290000"/>
    <x v="358"/>
    <n v="23750"/>
    <s v="DV DATA &amp; ANALYTICS ICICI BANK"/>
    <x v="0"/>
  </r>
  <r>
    <s v="Taniya Rudra "/>
    <n v="202501"/>
    <n v="202501"/>
    <s v="BBSR"/>
    <n v="7389633550"/>
    <s v="taniyaru2000@gmail.com"/>
    <s v="APIDS"/>
    <n v="308000"/>
    <x v="358"/>
    <n v="49000"/>
    <s v="DV DATA &amp; ANALYTICS HDFC BANK"/>
    <x v="0"/>
  </r>
  <r>
    <s v="Shubham Somkuwar"/>
    <n v="202501"/>
    <n v="202501"/>
    <s v="BLR"/>
    <n v="9835420061"/>
    <s v="arieslucky93@gmail.com"/>
    <s v="APDA "/>
    <n v="295000"/>
    <x v="359"/>
    <n v="50000"/>
    <s v="DV DATA &amp; ANALYTICS ICICI BANK"/>
    <x v="0"/>
  </r>
  <r>
    <s v="Balamurugan Ayyaru"/>
    <n v="202503"/>
    <n v="202503"/>
    <s v="BLR"/>
    <n v="9095187287"/>
    <s v="bmayyaru@gmail.com"/>
    <s v="APIDS"/>
    <n v="295000"/>
    <x v="359"/>
    <n v="30000"/>
    <s v="DV DATA &amp; ANALYTICS ICICI BANK"/>
    <x v="0"/>
  </r>
  <r>
    <s v="S S SOUDAMINI JENA"/>
    <n v="202502"/>
    <n v="202502"/>
    <s v="BBSR"/>
    <n v="6371003023"/>
    <s v="jsoudamini35@gmail.com"/>
    <s v="APIDS"/>
    <n v="290000"/>
    <x v="359"/>
    <n v="80000"/>
    <s v="DV DATA &amp; ANALYTICS ICICI BANK"/>
    <x v="0"/>
  </r>
  <r>
    <s v="Prajakta"/>
    <n v="202501"/>
    <n v="202501"/>
    <s v="BLR"/>
    <m/>
    <m/>
    <s v="APIDS"/>
    <n v="298000"/>
    <x v="359"/>
    <n v="45000"/>
    <s v="DV DATA &amp; ANALYTICS HDFC BANK"/>
    <x v="0"/>
  </r>
  <r>
    <s v="Ashutosh Bose"/>
    <n v="202503"/>
    <n v="202503"/>
    <s v="BBSR"/>
    <n v="8637213649"/>
    <s v="ashubose03@gmail.com"/>
    <s v="APIDS"/>
    <n v="318000"/>
    <x v="360"/>
    <n v="45000"/>
    <s v="DV DATA &amp; ANALYTICS HDFC BANK"/>
    <x v="0"/>
  </r>
  <r>
    <s v="Pramod"/>
    <n v="202503"/>
    <n v="202503"/>
    <s v="BLR"/>
    <n v="9019813416"/>
    <s v="pr4mod8055@gmail.com"/>
    <s v="APIDS"/>
    <n v="295000"/>
    <x v="360"/>
    <n v="90000"/>
    <s v="DV DATA &amp; ANALYTICS HDFC BANK"/>
    <x v="0"/>
  </r>
  <r>
    <s v="Abhishek Kumar Singh"/>
    <n v="202503"/>
    <n v="202503"/>
    <s v="BLR"/>
    <n v="8439366403"/>
    <s v="abhishekaero93@gmail.com"/>
    <s v="APIDS "/>
    <n v="300000"/>
    <x v="361"/>
    <n v="270000"/>
    <s v="DV DATA &amp; ANALYTICS ICICI BANK"/>
    <x v="0"/>
  </r>
  <r>
    <s v="Madhusudan Das"/>
    <n v="202504"/>
    <n v="202504"/>
    <s v="BBSR"/>
    <n v="9861108817"/>
    <s v="mdsalesforce30@gmail.com"/>
    <s v="APDA "/>
    <n v="275000"/>
    <x v="361"/>
    <n v="5000"/>
    <s v="DV DATA &amp; ANALYTICS ICICI BANK"/>
    <x v="22"/>
  </r>
  <r>
    <s v="Harish H B"/>
    <n v="202504"/>
    <n v="202504"/>
    <s v="BLR"/>
    <n v="9861108817"/>
    <s v="harish.hawaldar96@gmail.com"/>
    <s v="APIDS "/>
    <n v="275000"/>
    <x v="361"/>
    <n v="5000"/>
    <s v="DV DATA &amp; ANALYTICS ICICI BANK"/>
    <x v="20"/>
  </r>
  <r>
    <s v="Shikhar bhatnagar"/>
    <n v="202504"/>
    <n v="202504"/>
    <s v="BLR"/>
    <n v="8269109139"/>
    <s v="ar1.shikhar@gmail.com"/>
    <s v="APIDS "/>
    <n v="295000"/>
    <x v="361"/>
    <n v="5000"/>
    <s v="DV DATA &amp; ANALYTICS ICICI BANK"/>
    <x v="20"/>
  </r>
  <r>
    <s v="MANJUNATHA R"/>
    <n v="202504"/>
    <n v="202504"/>
    <s v="BLR"/>
    <s v="yes"/>
    <s v="manjus9184@gmail.com"/>
    <s v="APDA "/>
    <n v="150000"/>
    <x v="361"/>
    <n v="5000"/>
    <s v="DV DATA &amp; ANALYTICS ICICI BANK"/>
    <x v="20"/>
  </r>
  <r>
    <s v="Teena Manghwani"/>
    <n v="202504"/>
    <n v="202504"/>
    <s v="BLR"/>
    <n v="8005932384"/>
    <s v="teena.1195manghwani@gmail.com"/>
    <s v="APIDS "/>
    <n v="290000"/>
    <x v="361"/>
    <n v="5000"/>
    <s v="DV DATA &amp; ANALYTICS ICICI BANK"/>
    <x v="11"/>
  </r>
  <r>
    <s v="Gopal Krishna Patro"/>
    <n v="202503"/>
    <n v="202503"/>
    <s v="BBSR"/>
    <n v="8658034176"/>
    <s v="gopalkrishnapatro348@gmail.com"/>
    <s v="APIDS "/>
    <n v="295000"/>
    <x v="362"/>
    <n v="96666"/>
    <s v="DV DATA &amp; ANALYTICS ICICI BANK"/>
    <x v="0"/>
  </r>
  <r>
    <s v="Kaustuv Ranjan Sahu"/>
    <n v="202412"/>
    <n v="202412"/>
    <s v="BBSR"/>
    <n v="8093215059"/>
    <s v="kaustuv.maxcraze@gmail.com"/>
    <s v="APDA"/>
    <n v="275000"/>
    <x v="362"/>
    <n v="50000"/>
    <s v="DV DATA &amp; ANALYTICS ICICI BANK"/>
    <x v="0"/>
  </r>
  <r>
    <s v="Bikash ranjan Balabantaray"/>
    <n v="202501"/>
    <n v="202501"/>
    <s v="BBSR"/>
    <n v="7008152679"/>
    <s v="bikashbalabantaray64@gmail.com"/>
    <s v="APIDS"/>
    <n v="300000"/>
    <x v="362"/>
    <n v="40000"/>
    <s v="DV DATA &amp; ANALYTICS ICICI BANK"/>
    <x v="0"/>
  </r>
  <r>
    <s v="Payolina Nanda"/>
    <n v="202502"/>
    <n v="202502"/>
    <s v="BBSR"/>
    <s v="70081 74226"/>
    <s v="payolina.nanda95@gmail.com"/>
    <s v="APDA"/>
    <n v="270000"/>
    <x v="362"/>
    <n v="66667"/>
    <s v="DV DATA &amp; ANALYTICS ICICI BANK"/>
    <x v="0"/>
  </r>
  <r>
    <s v="Payolina Nanda"/>
    <n v="202502"/>
    <n v="202502"/>
    <s v="BBSR"/>
    <s v="70081 74226"/>
    <s v="payolina.nanda95@gmail.com"/>
    <s v="APDA"/>
    <n v="270000"/>
    <x v="362"/>
    <n v="70000"/>
    <s v="DV DATA &amp; ANALYTICS ICICI BANK"/>
    <x v="0"/>
  </r>
  <r>
    <s v="Muduru Sravani"/>
    <n v="202411"/>
    <n v="202411"/>
    <s v="BLR"/>
    <n v="8520868621"/>
    <s v="mudurusravanireddy56@gmail.com"/>
    <s v="APIDS"/>
    <n v="288600"/>
    <x v="363"/>
    <n v="50000"/>
    <s v="DV DATA &amp; ANALYTICS ICICI BANK"/>
    <x v="0"/>
  </r>
  <r>
    <s v="Adarshit Soni"/>
    <n v="202502"/>
    <n v="202502"/>
    <s v="BLR"/>
    <n v="8628858380"/>
    <s v="adarshitsoni@gmail.com"/>
    <s v="APIDS"/>
    <n v="298000"/>
    <x v="363"/>
    <n v="74500"/>
    <s v="DV DATA &amp; ANALYTICS ICICI BANK"/>
    <x v="0"/>
  </r>
  <r>
    <s v="Kirti Kaushal"/>
    <n v="202503"/>
    <n v="202503"/>
    <s v="BLR"/>
    <n v="7415530793"/>
    <s v="kaushalkirti96@gmail.com"/>
    <s v="APIDS "/>
    <n v="295000"/>
    <x v="363"/>
    <n v="96666"/>
    <s v="DV DATA &amp; ANALYTICS ICICI BANK"/>
    <x v="0"/>
  </r>
  <r>
    <s v="Anusha M"/>
    <n v="202502"/>
    <n v="202502"/>
    <s v="BLR"/>
    <n v="7338540317"/>
    <s v="anusha.07.m@gmail.com"/>
    <s v="APIDS"/>
    <n v="318000"/>
    <x v="363"/>
    <n v="60000"/>
    <s v="DV DATA &amp; ANALYTICS ICICI BANK"/>
    <x v="0"/>
  </r>
  <r>
    <s v="Madhusudan Das"/>
    <n v="202504"/>
    <n v="202504"/>
    <s v="BBSR"/>
    <n v="9861108817"/>
    <s v="mdsalesforce30@gmail.com"/>
    <s v="APDA"/>
    <n v="275000"/>
    <x v="363"/>
    <n v="5000"/>
    <s v="DV DATA &amp; ANALYTICS ICICI BANK"/>
    <x v="22"/>
  </r>
  <r>
    <s v="PRATIK KUMAR MOHANTY"/>
    <n v="202504"/>
    <n v="202504"/>
    <s v="BBSR"/>
    <n v="8917465590"/>
    <s v="mohanty.pratikrocks@gmail.com"/>
    <s v="APIDS"/>
    <n v="318600"/>
    <x v="363"/>
    <n v="5000"/>
    <s v="DV DATA &amp; ANALYTICS ICICI BANK"/>
    <x v="12"/>
  </r>
  <r>
    <s v="Debasish Priyadarshi"/>
    <n v="202504"/>
    <n v="202504"/>
    <s v="BBSR"/>
    <n v="8658625711"/>
    <s v="www.priyadarshidebasish@gmail.com"/>
    <s v="APIDS"/>
    <n v="318600"/>
    <x v="363"/>
    <n v="5000"/>
    <s v="DV DATA &amp; ANALYTICS ICICI BANK"/>
    <x v="12"/>
  </r>
  <r>
    <s v="Sangeet Kumar Parida"/>
    <n v="202504"/>
    <n v="202504"/>
    <s v="BBSR"/>
    <n v="9178907238"/>
    <s v="paridasangeet@gmail.com"/>
    <s v="APIDS"/>
    <n v="290000"/>
    <x v="363"/>
    <n v="5000"/>
    <s v="DV DATA &amp; ANALYTICS ICICI BANK"/>
    <x v="12"/>
  </r>
  <r>
    <s v="Smruti Behera"/>
    <n v="202503"/>
    <n v="202503"/>
    <s v="BBSR"/>
    <s v=" 91104 30546"/>
    <s v="smrutirekhabehera531@gmail.com"/>
    <s v="APDA"/>
    <n v="280000"/>
    <x v="364"/>
    <n v="50000"/>
    <s v="DV DATA &amp; ANALYTICS ICICI BANK"/>
    <x v="0"/>
  </r>
  <r>
    <s v="Abinash Murmu"/>
    <n v="202503"/>
    <n v="202503"/>
    <s v="BBSR"/>
    <n v="9438061168"/>
    <s v="lionex.desmond00@gmail.com"/>
    <s v="APDA "/>
    <n v="290000"/>
    <x v="364"/>
    <n v="97000"/>
    <s v="DV DATA &amp; ANALYTICS ICICI BANK"/>
    <x v="0"/>
  </r>
  <r>
    <s v="Siba Prasad Samantaray"/>
    <n v="202502"/>
    <n v="202502"/>
    <s v="BBSR"/>
    <n v="7064878951"/>
    <s v="sibanshuprasads@gmail.com"/>
    <s v="APDA "/>
    <n v="275000"/>
    <x v="364"/>
    <n v="42500"/>
    <s v="DV DATA &amp; ANALYTICS HDFC BANK"/>
    <x v="0"/>
  </r>
  <r>
    <s v="Sonali Pradhan"/>
    <n v="202502"/>
    <n v="202502"/>
    <s v="BBSR"/>
    <n v="7978185477"/>
    <s v="pradhansonali80@gmail.com"/>
    <s v="APDA"/>
    <n v="295000"/>
    <x v="364"/>
    <n v="40000"/>
    <s v="DV DATA &amp; ANALYTICS ICICI BANK"/>
    <x v="0"/>
  </r>
  <r>
    <s v="Omm Prakash Parida"/>
    <n v="202502"/>
    <n v="202502"/>
    <s v="BBSR"/>
    <n v="8984333691"/>
    <s v="omprakashparida458@gmail.com"/>
    <s v="APIDS"/>
    <n v="290000"/>
    <x v="364"/>
    <n v="42000"/>
    <s v="DV DATA &amp; ANALYTICS ICICI BANK"/>
    <x v="0"/>
  </r>
  <r>
    <s v="Sweta Mangaraj"/>
    <n v="202502"/>
    <n v="202502"/>
    <s v="BBSR"/>
    <n v="9437203370"/>
    <s v="nirupamapradhan178@gmail.com"/>
    <s v="APIDS"/>
    <n v="318000"/>
    <x v="365"/>
    <n v="100000"/>
    <s v="DV DATA &amp; ANALYTICS ICICI BANK"/>
    <x v="0"/>
  </r>
  <r>
    <s v="Akash Panda"/>
    <n v="202504"/>
    <n v="202504"/>
    <s v="BBSR"/>
    <n v="7978414886"/>
    <s v="akashpanda6778@gmail.com"/>
    <s v="APDA"/>
    <n v="280000"/>
    <x v="365"/>
    <n v="5000"/>
    <s v="DV DATA &amp; ANALYTICS ICICI BANK"/>
    <x v="0"/>
  </r>
  <r>
    <s v="Rabinarayan Sahu"/>
    <n v="202504"/>
    <n v="202504"/>
    <s v="BBSR"/>
    <n v="9937504405"/>
    <s v="rabi6824@gmail.com"/>
    <s v="APIDS"/>
    <n v="300000"/>
    <x v="365"/>
    <n v="5000"/>
    <s v="DV DATA &amp; ANALYTICS ICICI BANK"/>
    <x v="0"/>
  </r>
  <r>
    <s v="Aniket Singh"/>
    <n v="202504"/>
    <n v="202504"/>
    <s v="BLR"/>
    <n v="8601502425"/>
    <s v="aniketsingh235333@gmail.com"/>
    <s v="APIDS"/>
    <n v="303600"/>
    <x v="365"/>
    <n v="5000"/>
    <s v="DV DATA &amp; ANALYTICS ICICI BANK"/>
    <x v="0"/>
  </r>
  <r>
    <s v="Priyanshu mohanty"/>
    <n v="202504"/>
    <n v="202504"/>
    <s v="BBSR"/>
    <n v="7064473587"/>
    <s v="mohantypriyanshu1@gmail.com"/>
    <s v="APDA"/>
    <n v="280000"/>
    <x v="365"/>
    <n v="5000"/>
    <s v="DV DATA &amp; ANALYTICS ICICI BANK"/>
    <x v="0"/>
  </r>
  <r>
    <s v="Avishek Panda"/>
    <n v="202504"/>
    <n v="202504"/>
    <s v="BBSR"/>
    <n v="8658984730"/>
    <s v="avishek.panda@gmail.com"/>
    <s v="APDA"/>
    <n v="280000"/>
    <x v="365"/>
    <n v="5000"/>
    <s v="DV DATA &amp; ANALYTICS ICICI BANK"/>
    <x v="0"/>
  </r>
  <r>
    <s v="Shikhar bhatnagar"/>
    <n v="202504"/>
    <n v="202504"/>
    <s v="BLR"/>
    <n v="8269109139"/>
    <s v="ar1.shikhar@gmail.com"/>
    <s v="APIDS "/>
    <n v="295000"/>
    <x v="366"/>
    <n v="90000"/>
    <s v="DV DATA &amp; ANALYTICS ICICI BANK"/>
    <x v="0"/>
  </r>
  <r>
    <s v="Shubham Somkuwar"/>
    <n v="202501"/>
    <n v="202501"/>
    <s v="BLR"/>
    <n v="9835420061"/>
    <s v="arieslucky93@gmail.com"/>
    <s v="APDA "/>
    <n v="295000"/>
    <x v="366"/>
    <n v="22000"/>
    <s v="DV DATA &amp; ANALYTICS ICICI BANK"/>
    <x v="0"/>
  </r>
  <r>
    <s v="Urvashi Singh Chouhan"/>
    <n v="202501"/>
    <n v="202501"/>
    <s v="BLR"/>
    <n v="6350225009"/>
    <s v="urvashi4chouhan@gmail.com"/>
    <s v="APIDS"/>
    <n v="295000"/>
    <x v="366"/>
    <n v="58000"/>
    <s v="DV DATA &amp; ANALYTICS ICICI BANK"/>
    <x v="0"/>
  </r>
  <r>
    <s v="Anwesha panigrahi"/>
    <n v="202503"/>
    <n v="202503"/>
    <s v="BBSR"/>
    <n v="8144743349"/>
    <s v="panwesha121@gmail.com"/>
    <s v="APDA"/>
    <n v="280000"/>
    <x v="366"/>
    <n v="75000"/>
    <s v="DV DATA &amp; ANALYTICS HDFC BANK"/>
    <x v="0"/>
  </r>
  <r>
    <s v="RAVINDRANATH P"/>
    <n v="202503"/>
    <n v="202503"/>
    <s v="BBSR"/>
    <n v="8217676155"/>
    <s v="ravipswamy20@gmail.com"/>
    <s v="APIDS"/>
    <n v="290000"/>
    <x v="366"/>
    <n v="52200"/>
    <s v="DV DATA &amp; ANALYTICS ICICI BANK"/>
    <x v="0"/>
  </r>
  <r>
    <s v="Suraj singh"/>
    <n v="202504"/>
    <n v="202504"/>
    <s v="BLR"/>
    <n v="6376950297"/>
    <s v="Surajrajput2604@gmail.com"/>
    <s v="APIDS"/>
    <n v="290000"/>
    <x v="366"/>
    <n v="5000"/>
    <s v="DV DATA &amp; ANALYTICS ICICI BANK"/>
    <x v="21"/>
  </r>
  <r>
    <s v="Anmol Kumari"/>
    <n v="202504"/>
    <n v="202504"/>
    <s v="BLR"/>
    <n v="9304081503"/>
    <s v="k.anmol1405@gmail.com"/>
    <s v="APIDS"/>
    <n v="300000"/>
    <x v="366"/>
    <n v="5000"/>
    <s v="DV DATA &amp; ANALYTICS ICICI BANK"/>
    <x v="23"/>
  </r>
  <r>
    <s v="Asmin Anan kumar"/>
    <n v="202504"/>
    <n v="202504"/>
    <s v="BBSR"/>
    <n v="7504262338"/>
    <s v="asminkumar031@gmail.com"/>
    <s v="APIDS"/>
    <n v="300000"/>
    <x v="366"/>
    <n v="5000"/>
    <s v="DV DATA &amp; ANALYTICS ICICI BANK"/>
    <x v="15"/>
  </r>
  <r>
    <s v="Amiyanshu pratihari"/>
    <n v="202504"/>
    <n v="202504"/>
    <s v="BLR"/>
    <n v="7416577724"/>
    <s v="Pratihari.amiyanshu@gmail.com"/>
    <s v="APIDS"/>
    <n v="300000"/>
    <x v="366"/>
    <n v="5000"/>
    <s v="DV DATA &amp; ANALYTICS ICICI BANK"/>
    <x v="15"/>
  </r>
  <r>
    <s v="Mrutyunjaya Mallick"/>
    <n v="202504"/>
    <n v="202504"/>
    <s v="BBSR"/>
    <n v="7735381720"/>
    <s v="mallickmrutyunjaya784@gmail.com"/>
    <s v="APIDS"/>
    <n v="300000"/>
    <x v="366"/>
    <n v="5000"/>
    <s v="DV DATA &amp; ANALYTICS ICICI BANK"/>
    <x v="15"/>
  </r>
  <r>
    <s v="Riya Mohanty"/>
    <n v="202504"/>
    <n v="202504"/>
    <s v="BBSR"/>
    <n v="9178275281"/>
    <s v="riyamohanty023@gmail.com"/>
    <s v="APIDS"/>
    <n v="295000"/>
    <x v="366"/>
    <n v="5000"/>
    <s v="DV DATA &amp; ANALYTICS ICICI BANK"/>
    <x v="15"/>
  </r>
  <r>
    <s v="B Jaya Vardini"/>
    <n v="202504"/>
    <n v="202504"/>
    <s v="BBSR"/>
    <n v="7735852688"/>
    <s v="jayavardini2000@gmail.com"/>
    <s v="APIDS"/>
    <n v="290000"/>
    <x v="366"/>
    <n v="5000"/>
    <s v="DV DATA &amp; ANALYTICS ICICI BANK"/>
    <x v="15"/>
  </r>
  <r>
    <s v="Amiyanshu pratihari"/>
    <n v="202504"/>
    <n v="202504"/>
    <s v="BBSR"/>
    <n v="7416577724"/>
    <s v="Pratihari.amiyanshu@gmail.com"/>
    <s v="APIDS"/>
    <n v="300000"/>
    <x v="367"/>
    <n v="60000"/>
    <s v="DV DATA &amp; ANALYTICS ICICI BANK"/>
    <x v="0"/>
  </r>
  <r>
    <s v="Durga Prasad Choudhury"/>
    <n v="202504"/>
    <n v="202504"/>
    <s v="BBSR"/>
    <n v="7381676848"/>
    <s v="Choudhurydp13@gmail.com"/>
    <s v="APIDS"/>
    <n v="318600"/>
    <x v="367"/>
    <n v="78400"/>
    <s v="DV DATA &amp; ANALYTICS ICICI BANK"/>
    <x v="0"/>
  </r>
  <r>
    <s v="Janmajeya Rout"/>
    <n v="202412"/>
    <n v="202412"/>
    <s v="BBSR"/>
    <n v="9777136092"/>
    <s v="jnmejy.rout44@gmail.com"/>
    <s v="APDA"/>
    <n v="318000"/>
    <x v="367"/>
    <n v="50000"/>
    <s v="DV DATA &amp; ANALYTICS ICICI BANK"/>
    <x v="0"/>
  </r>
  <r>
    <s v="Rakesh Prasad sahoo"/>
    <n v="202501"/>
    <n v="202501"/>
    <s v="BBSR"/>
    <n v="9337712942"/>
    <s v="sahoorakeshprasad1993@gmail.com"/>
    <s v="APIDS"/>
    <n v="288600"/>
    <x v="367"/>
    <n v="70000"/>
    <s v="DV DATA &amp; ANALYTICS HDFC BANK"/>
    <x v="0"/>
  </r>
  <r>
    <s v="Madhu harish"/>
    <n v="202504"/>
    <n v="202504"/>
    <s v="BLR"/>
    <n v="6379785896"/>
    <s v="madhuharish.jai@gmail.com"/>
    <s v="APDA"/>
    <n v="270000"/>
    <x v="367"/>
    <n v="55000"/>
    <s v="DV DATA &amp; ANALYTICS HDFC BANK"/>
    <x v="0"/>
  </r>
  <r>
    <s v="Akash Panda"/>
    <n v="202504"/>
    <n v="202504"/>
    <s v="BBSR"/>
    <n v="7978414886"/>
    <s v="akashpanda6778@gmail.com"/>
    <s v="APDA"/>
    <n v="280000"/>
    <x v="368"/>
    <n v="270000"/>
    <s v="DV DATA &amp; ANALYTICS ICICI BANK"/>
    <x v="0"/>
  </r>
  <r>
    <s v="Jyoti Pal "/>
    <n v="202504"/>
    <n v="202504"/>
    <s v="BBSR"/>
    <n v="9560152504"/>
    <s v="jyotipal55412@gmail.com"/>
    <s v="APIDS"/>
    <n v="318000"/>
    <x v="368"/>
    <n v="5000"/>
    <s v="DV DATA &amp; ANALYTICS ICICI BANK"/>
    <x v="0"/>
  </r>
  <r>
    <s v="Bishnupriya Pani"/>
    <n v="202402"/>
    <n v="202402"/>
    <s v="BLR"/>
    <n v="7854078563"/>
    <s v="bishnupriyapani328@gmail.com"/>
    <s v="MPAA"/>
    <n v="240000"/>
    <x v="368"/>
    <n v="17000"/>
    <s v="DV DATA &amp; ANALYTICS ICICI BANK"/>
    <x v="0"/>
  </r>
  <r>
    <s v="Budhes Kumar Prusty"/>
    <n v="202504"/>
    <n v="202504"/>
    <s v="BBSR"/>
    <n v="7790033042"/>
    <s v="bkp773@gmail.com"/>
    <s v="APIDS"/>
    <n v="298000"/>
    <x v="369"/>
    <n v="46000"/>
    <s v="DV DATA &amp; ANALYTICS ICICI BANK"/>
    <x v="0"/>
  </r>
  <r>
    <s v="Shravan Kumar Kalvakuntla"/>
    <n v="202411"/>
    <n v="202411"/>
    <s v="BLR"/>
    <n v="9666675665"/>
    <s v="shravan_kalva@yahoo.co.in"/>
    <s v="APIDS"/>
    <n v="320000"/>
    <x v="369"/>
    <n v="47166"/>
    <s v="DV DATA &amp; ANALYTICS HDFC BANK"/>
    <x v="0"/>
  </r>
  <r>
    <s v="Harish H B"/>
    <n v="202504"/>
    <n v="202504"/>
    <s v="BLR"/>
    <n v="9861108817"/>
    <s v="harish.hawaldar96@gmail.com"/>
    <s v="APIDS "/>
    <n v="275000"/>
    <x v="369"/>
    <n v="90000"/>
    <s v="DV DATA &amp; ANALYTICS ICICI BANK"/>
    <x v="0"/>
  </r>
  <r>
    <s v="Debadutta Sarangi"/>
    <n v="202502"/>
    <n v="202502"/>
    <s v="BBSR"/>
    <n v="8847889479"/>
    <s v="debaduttasarangi63@gmail.com"/>
    <s v="APDA"/>
    <n v="303000"/>
    <x v="369"/>
    <n v="74500"/>
    <s v="DV DATA &amp; ANALYTICS HDFC BANK"/>
    <x v="0"/>
  </r>
  <r>
    <s v="Laxmipriya Swain"/>
    <n v="202410"/>
    <n v="202410"/>
    <s v="BBSR"/>
    <n v="8917310914"/>
    <s v="lpriyaswainswain@gmail.com"/>
    <s v="APDA"/>
    <n v="295000"/>
    <x v="369"/>
    <n v="50000"/>
    <s v="DV DATA &amp; ANALYTICS ICICI BANK"/>
    <x v="0"/>
  </r>
  <r>
    <s v="B Jaya Vardini"/>
    <n v="202504"/>
    <n v="202504"/>
    <s v="BBSR"/>
    <n v="7735852688"/>
    <s v="jayavardini2000@gmail.com"/>
    <s v="APIDS"/>
    <n v="290000"/>
    <x v="370"/>
    <n v="280000"/>
    <s v="Loan"/>
    <x v="0"/>
  </r>
  <r>
    <s v="Ashutosh Das"/>
    <n v="202311"/>
    <n v="202311"/>
    <s v="BBSR"/>
    <n v="7077568560"/>
    <s v="ashutoshdas1106@gmail.com"/>
    <s v="APIDS"/>
    <n v="240000"/>
    <x v="370"/>
    <n v="56500"/>
    <s v="DV DATA &amp; ANALYTICS ICICI BANK"/>
    <x v="0"/>
  </r>
  <r>
    <s v="Preeti Roy"/>
    <n v="202504"/>
    <n v="202504"/>
    <s v="BBSR"/>
    <n v="9348380892"/>
    <s v="preetiroy1394@gmail.com"/>
    <s v="APIDS"/>
    <n v="280000"/>
    <x v="371"/>
    <n v="91665"/>
    <s v="DV DATA &amp; ANALYTICS ICICI BANK"/>
    <x v="0"/>
  </r>
  <r>
    <s v="Subrat Bhol"/>
    <n v="202504"/>
    <n v="202504"/>
    <s v="BBSR"/>
    <n v="9040440279"/>
    <s v="subrat93eee@gmail.com"/>
    <s v="APIDS"/>
    <n v="295000"/>
    <x v="371"/>
    <n v="90000"/>
    <s v="DV DATA &amp; ANALYTICS ICICI BANK"/>
    <x v="0"/>
  </r>
  <r>
    <s v="Shikhar bhatnagar"/>
    <n v="202504"/>
    <n v="202504"/>
    <s v="BLR"/>
    <n v="8269109139"/>
    <s v="ar1.shikhar@gmail.com"/>
    <s v="APIDS "/>
    <n v="295000"/>
    <x v="371"/>
    <n v="80000"/>
    <s v="DV DATA &amp; ANALYTICS ICICI BANK"/>
    <x v="0"/>
  </r>
  <r>
    <s v="Debasish Priyadarshi"/>
    <n v="202504"/>
    <n v="202504"/>
    <s v="BBSR"/>
    <n v="8658625711"/>
    <s v="www.priyadarshidebasish@gmail.com"/>
    <s v="APIDS"/>
    <n v="318600"/>
    <x v="371"/>
    <n v="50000"/>
    <s v="DV DATA &amp; ANALYTICS ICICI BANK"/>
    <x v="0"/>
  </r>
  <r>
    <s v="Tushar Kanta Biswal"/>
    <n v="202407"/>
    <n v="202407"/>
    <s v="BLR"/>
    <n v="8637267037"/>
    <s v="biswaltusharkanta663@gmail.com"/>
    <s v="APIDS"/>
    <n v="318000"/>
    <x v="372"/>
    <n v="25000"/>
    <s v="DV DATA &amp; ANALYTICS ICICI BANK"/>
    <x v="0"/>
  </r>
  <r>
    <s v="Saumyajit Mishra"/>
    <n v="202501"/>
    <n v="202501"/>
    <s v="BBSR"/>
    <n v="7978977366"/>
    <s v="saumyajitmishra38@gmail.com"/>
    <s v="APDA"/>
    <n v="277000"/>
    <x v="372"/>
    <n v="50000"/>
    <s v="DV DATA &amp; ANALYTICS ICICI BANK"/>
    <x v="0"/>
  </r>
  <r>
    <s v="Dhruti Mohan Tripathy "/>
    <n v="202501"/>
    <n v="202501"/>
    <s v="BLR"/>
    <m/>
    <m/>
    <s v="APIDS"/>
    <n v="295000"/>
    <x v="372"/>
    <n v="80500"/>
    <s v="DV DATA &amp; ANALYTICS ICICI BANK"/>
    <x v="0"/>
  </r>
  <r>
    <s v="Aniket Singh"/>
    <n v="202504"/>
    <n v="202504"/>
    <s v="BLR"/>
    <n v="8601502425"/>
    <s v="aniketsingh235333@gmail.com"/>
    <s v="APIDS"/>
    <n v="303600"/>
    <x v="372"/>
    <n v="99527"/>
    <s v="DV DATA &amp; ANALYTICS ICICI BANK"/>
    <x v="0"/>
  </r>
  <r>
    <s v="Mrutyunjaya Mallick"/>
    <n v="202504"/>
    <n v="202504"/>
    <s v="BBSR"/>
    <n v="7735381720"/>
    <s v="mallickmrutyunjaya784@gmail.com"/>
    <s v="APIDS"/>
    <n v="300000"/>
    <x v="373"/>
    <n v="58000"/>
    <s v="DV DATA &amp; ANALYTICS ICICI BANK"/>
    <x v="0"/>
  </r>
  <r>
    <s v="Debiprasad  Bhuyan"/>
    <n v="202409"/>
    <n v="202409"/>
    <s v="BBSR"/>
    <n v="8658969336"/>
    <s v="Debiprasadbhuyan1999@gmail.com"/>
    <s v="APIDS"/>
    <n v="313600"/>
    <x v="373"/>
    <n v="50000"/>
    <s v="DV DATA &amp; ANALYTICS ICICI BANK"/>
    <x v="0"/>
  </r>
  <r>
    <s v="Manasi Mahakud"/>
    <n v="202502"/>
    <n v="202502"/>
    <s v="BBSR"/>
    <n v="6263344699"/>
    <s v="manasimahakud123@gmail.com"/>
    <s v="APIDS"/>
    <n v="3180000"/>
    <x v="373"/>
    <n v="78000"/>
    <s v="DV DATA &amp; ANALYTICS ICICI BANK"/>
    <x v="0"/>
  </r>
  <r>
    <s v="Teena Manghwani"/>
    <n v="202504"/>
    <n v="202504"/>
    <s v="BLR"/>
    <n v="8005932384"/>
    <s v="teena.1195manghwani@gmail.com"/>
    <s v="APIDS "/>
    <n v="290000"/>
    <x v="373"/>
    <n v="35000"/>
    <s v="DV DATA &amp; ANALYTICS ICICI BANK"/>
    <x v="0"/>
  </r>
  <r>
    <s v="Chandan N"/>
    <n v="202502"/>
    <n v="202502"/>
    <s v="BLR"/>
    <n v="6360952506"/>
    <s v="chandann722n@gmail.com"/>
    <s v="APDA"/>
    <n v="275000"/>
    <x v="373"/>
    <n v="50000"/>
    <s v="DV DATA &amp; ANALYTICS ICICI BANK"/>
    <x v="0"/>
  </r>
  <r>
    <s v="Bidyadhar chhatoi"/>
    <n v="202502"/>
    <n v="202502"/>
    <s v="BBSR"/>
    <n v="7894447645"/>
    <s v="bidyadharchhatoi19@gmail.com"/>
    <s v="APDA"/>
    <n v="275000"/>
    <x v="373"/>
    <n v="55000"/>
    <s v="DV DATA &amp; ANALYTICS ICICI BANK"/>
    <x v="0"/>
  </r>
  <r>
    <s v="Madhusudan Das"/>
    <n v="202504"/>
    <n v="202504"/>
    <s v="BBSR"/>
    <n v="9861108817"/>
    <s v="mdsalesforce30@gmail.com"/>
    <s v="APDA "/>
    <n v="275000"/>
    <x v="374"/>
    <n v="275000"/>
    <s v="DV DATA &amp; ANALYTICS ICICI BANK"/>
    <x v="0"/>
  </r>
  <r>
    <s v="Balamurugan Ayyaru"/>
    <n v="202503"/>
    <n v="202503"/>
    <s v="BLR"/>
    <n v="9095187287"/>
    <s v="bmayyaru@gmail.com"/>
    <s v="APIDS"/>
    <n v="295000"/>
    <x v="374"/>
    <n v="35000"/>
    <s v="DV DATA &amp; ANALYTICS ICICI BANK"/>
    <x v="0"/>
  </r>
  <r>
    <s v="Pravat Panda"/>
    <n v="202503"/>
    <n v="202503"/>
    <s v="BBSR"/>
    <n v="7536905293"/>
    <s v="pravatpanda2002@gmail.com"/>
    <s v="APIDS"/>
    <n v="305000"/>
    <x v="375"/>
    <n v="75000"/>
    <s v="DV DATA &amp; ANALYTICS ICICI BANK"/>
    <x v="0"/>
  </r>
  <r>
    <s v="Riya Mohanty"/>
    <n v="202504"/>
    <n v="202504"/>
    <s v="BBSR"/>
    <s v="9178275281(Both)"/>
    <s v="riyamohanty023@gmail.com"/>
    <s v="APDA"/>
    <n v="295000"/>
    <x v="375"/>
    <n v="72000"/>
    <s v="DV DATA &amp; ANALYTICS ICICI BANK"/>
    <x v="0"/>
  </r>
  <r>
    <s v="Surekha Manjari Bhanj"/>
    <n v="202502"/>
    <n v="202502"/>
    <s v="BBSR"/>
    <n v="8093570215"/>
    <s v="surekhabhanjdeo@gmail.com"/>
    <s v="APIDS"/>
    <n v="308600"/>
    <x v="375"/>
    <n v="100000"/>
    <s v="DV DATA &amp; ANALYTICS ICICI BANK"/>
    <x v="0"/>
  </r>
  <r>
    <s v="Bikash ranjan Balabantaray"/>
    <n v="202501"/>
    <n v="202501"/>
    <s v="BBSR"/>
    <n v="7008152679"/>
    <s v="bikashbalabantaray64@gmail.com"/>
    <s v="APIDS"/>
    <n v="300000"/>
    <x v="375"/>
    <n v="30000"/>
    <s v="DV DATA &amp; ANALYTICS ICICI BANK"/>
    <x v="0"/>
  </r>
  <r>
    <s v="Anupam Das"/>
    <n v="202210"/>
    <n v="202210"/>
    <s v="BLR"/>
    <n v="7349524907"/>
    <m/>
    <s v="APIDS"/>
    <n v="270000"/>
    <x v="375"/>
    <n v="15000"/>
    <s v="DV DATA &amp; ANALYTICS ICICI BANK"/>
    <x v="0"/>
  </r>
  <r>
    <s v="Subhrajeet Patra"/>
    <n v="202504"/>
    <n v="202504"/>
    <s v="BBSR"/>
    <n v="7847962193"/>
    <s v="subhrajeet0700@gmail.com"/>
    <s v="APIDS"/>
    <n v="290000"/>
    <x v="375"/>
    <n v="5000"/>
    <s v="DV DATA &amp; ANALYTICS ICICI BANK"/>
    <x v="0"/>
  </r>
  <r>
    <s v="Subham Kumar Dash"/>
    <n v="202504"/>
    <n v="202504"/>
    <s v="BBSR"/>
    <n v="9668575086"/>
    <s v="subhamsonu7873@gmail.com"/>
    <s v="APDA"/>
    <n v="275000"/>
    <x v="375"/>
    <n v="5000"/>
    <s v="DV DATA &amp; ANALYTICS ICICI BANK"/>
    <x v="0"/>
  </r>
  <r>
    <s v="Bisal Kumar Sahu"/>
    <n v="202504"/>
    <n v="202504"/>
    <s v="BBSR"/>
    <n v="7008974050"/>
    <s v="bisal.sahu1997@gmail.com"/>
    <s v="APDA"/>
    <n v="280000"/>
    <x v="375"/>
    <n v="5000"/>
    <s v="DV DATA &amp; ANALYTICS ICICI BANK"/>
    <x v="0"/>
  </r>
  <r>
    <s v="Balamurgan P "/>
    <n v="202504"/>
    <n v="202504"/>
    <s v="BLR"/>
    <n v="9361378163"/>
    <s v="balamurgandme1999@gmail.com"/>
    <s v="APDA"/>
    <n v="295000"/>
    <x v="376"/>
    <n v="50000"/>
    <s v="DV DATA &amp; ANALYTICS ICICI BANK"/>
    <x v="0"/>
  </r>
  <r>
    <s v="Soumya Ranjan Pradhan"/>
    <n v="202503"/>
    <n v="202503"/>
    <s v="BBSR"/>
    <n v="8249777371"/>
    <s v="soumyadluvangel@gmail.com"/>
    <s v="APIDS "/>
    <n v="305000"/>
    <x v="376"/>
    <n v="50000"/>
    <s v="DV DATA &amp; ANALYTICS ICICI BANK"/>
    <x v="0"/>
  </r>
  <r>
    <s v="TOSHALI SAHOO"/>
    <n v="202504"/>
    <n v="202504"/>
    <s v="BBSR"/>
    <m/>
    <m/>
    <s v="APIDS"/>
    <n v="292050"/>
    <x v="376"/>
    <n v="5000"/>
    <s v="DV DATA &amp; ANALYTICS ICICI BANK"/>
    <x v="0"/>
  </r>
  <r>
    <s v="Subhankit "/>
    <n v="202502"/>
    <n v="202502"/>
    <s v="BLR"/>
    <n v="8917326376"/>
    <s v="Subhankitsubu@gmail.com"/>
    <s v="APDA"/>
    <n v="290000"/>
    <x v="377"/>
    <n v="50000"/>
    <s v="DV DATA &amp; ANALYTICS ICICI BANK"/>
    <x v="0"/>
  </r>
  <r>
    <s v="GURUJI BISWA CHANDAN SAHOO"/>
    <n v="202411"/>
    <n v="202411"/>
    <s v="BBSR"/>
    <n v="6370664257"/>
    <s v="gurujisahoo98@gmail.com"/>
    <s v="APIDS"/>
    <n v="300000"/>
    <x v="377"/>
    <n v="55000"/>
    <s v="DV DATA &amp; ANALYTICS HDFC BANK"/>
    <x v="0"/>
  </r>
  <r>
    <s v="Anidita Paul"/>
    <n v="202501"/>
    <n v="202501"/>
    <s v="BBSR"/>
    <n v="9124433189"/>
    <s v="paulanindita1995@gmail.com"/>
    <s v="APIDS"/>
    <n v="303000"/>
    <x v="377"/>
    <n v="50000"/>
    <s v="DV DATA &amp; ANALYTICS ICICI BANK"/>
    <x v="0"/>
  </r>
  <r>
    <s v="Ashutosh Bose"/>
    <n v="202503"/>
    <n v="202503"/>
    <s v="BBSR"/>
    <n v="8637213649"/>
    <s v="ashubose03@gmail.com"/>
    <s v="APIDS"/>
    <n v="318000"/>
    <x v="377"/>
    <n v="75000"/>
    <s v="DV DATA &amp; ANALYTICS HDFC BANK"/>
    <x v="0"/>
  </r>
  <r>
    <s v="Subhalaxmi Sahoo"/>
    <s v="Dv 202401"/>
    <n v="202401"/>
    <s v="BLR"/>
    <n v="9040113623"/>
    <s v="sachi@gmail.com"/>
    <s v="MPAA"/>
    <n v="240000"/>
    <x v="377"/>
    <n v="50000"/>
    <s v="DV DATA &amp; ANALYTICS ICICI BANK"/>
    <x v="0"/>
  </r>
  <r>
    <s v="Ankita Sahoo"/>
    <n v="202502"/>
    <n v="202502"/>
    <s v="BBSR"/>
    <n v="9178498404"/>
    <s v="sahoo.ankita220@gmail.com"/>
    <s v="APDA"/>
    <n v="313600"/>
    <x v="378"/>
    <n v="100000"/>
    <s v="DV DATA &amp; ANALYTICS ICICI BANK"/>
    <x v="0"/>
  </r>
  <r>
    <s v="Avishek Dash"/>
    <n v="202502"/>
    <n v="202502"/>
    <s v="BBSR"/>
    <n v="9178605888"/>
    <s v="ad.avishek.official@gmail.com"/>
    <s v="APIDS"/>
    <n v="290000"/>
    <x v="378"/>
    <n v="50000"/>
    <s v="DV DATA &amp; ANALYTICS ICICI BANK"/>
    <x v="0"/>
  </r>
  <r>
    <s v="Shreya Pande"/>
    <n v="202501"/>
    <n v="202501"/>
    <s v="BLR"/>
    <n v="7400661239"/>
    <s v="shreyapande17@gmail.com"/>
    <s v="APIDS "/>
    <n v="290000"/>
    <x v="378"/>
    <n v="71250"/>
    <s v="DV DATA &amp; ANALYTICS ICICI BANK"/>
    <x v="0"/>
  </r>
  <r>
    <s v="Pradeep Kumar Dalei"/>
    <n v="202502"/>
    <n v="202502"/>
    <s v="BBSR"/>
    <n v="6372170874"/>
    <s v="kumarpdalei@gmail.com"/>
    <s v="APIDS"/>
    <n v="270000"/>
    <x v="378"/>
    <n v="50000"/>
    <s v="DV DATA &amp; ANALYTICS ICICI BANK"/>
    <x v="0"/>
  </r>
  <r>
    <s v="Dibyashree purohit"/>
    <n v="202504"/>
    <n v="202504"/>
    <s v="BBSR"/>
    <n v="7205019698"/>
    <s v="dibyapurohit9@gmail.com"/>
    <s v="APDA"/>
    <n v="285000"/>
    <x v="378"/>
    <n v="5000"/>
    <s v="DV DATA &amp; ANALYTICS ICICI BANK"/>
    <x v="0"/>
  </r>
  <r>
    <s v="Mohammad sahidul islam"/>
    <n v="202504"/>
    <n v="202504"/>
    <s v="BBSR"/>
    <n v="6370338688"/>
    <s v="mdsaidulislamsahid66@gmail.com"/>
    <s v="APIDS"/>
    <n v="290000"/>
    <x v="378"/>
    <n v="5000"/>
    <s v="DV DATA &amp; ANALYTICS ICICI BANK"/>
    <x v="0"/>
  </r>
  <r>
    <s v="Shruti Joshi"/>
    <n v="202504"/>
    <n v="202504"/>
    <s v="BLR"/>
    <n v="9926976947"/>
    <s v="shrutisharma8249@gmail.com"/>
    <s v="APIDS"/>
    <n v="290000"/>
    <x v="378"/>
    <n v="5000"/>
    <s v="DV DATA &amp; ANALYTICS ICICI BANK"/>
    <x v="0"/>
  </r>
  <r>
    <s v="Simran Patro"/>
    <n v="202504"/>
    <n v="202504"/>
    <s v="BLR"/>
    <n v="9178785088"/>
    <s v="patrosimi143@gmail.com"/>
    <s v="APDA"/>
    <n v="250000"/>
    <x v="378"/>
    <n v="5000"/>
    <s v="DV DATA &amp; ANALYTICS ICICI BANK"/>
    <x v="0"/>
  </r>
  <r>
    <s v="Toshali Tanmayee Sahu"/>
    <n v="202504"/>
    <n v="202504"/>
    <s v="BBSR"/>
    <n v="7978755765"/>
    <s v="toshali1995@gmail.com"/>
    <s v="APIDS"/>
    <n v="305000"/>
    <x v="378"/>
    <n v="5000"/>
    <s v="DV DATA &amp; ANALYTICS ICICI BANK"/>
    <x v="0"/>
  </r>
  <r>
    <s v="_x000a_Lakshya Prakash Sahoo"/>
    <n v="202504"/>
    <n v="202504"/>
    <s v="BBSR"/>
    <n v="9040687885"/>
    <s v="laxpayne7@gmail.com"/>
    <s v="APIDS"/>
    <n v="305000"/>
    <x v="378"/>
    <n v="5000"/>
    <s v="DV DATA &amp; ANALYTICS ICICI BANK"/>
    <x v="0"/>
  </r>
  <r>
    <s v="Smith Acharya"/>
    <n v="202504"/>
    <n v="202504"/>
    <s v="BLR"/>
    <n v="9777457799"/>
    <s v="smithacharya507@gmail.com"/>
    <s v="APIDS"/>
    <n v="305000"/>
    <x v="378"/>
    <n v="5000"/>
    <s v="DV DATA &amp; ANALYTICS ICICI BANK"/>
    <x v="0"/>
  </r>
  <r>
    <s v="Badi Chandrasekhar "/>
    <n v="202504"/>
    <n v="202504"/>
    <s v="BLR"/>
    <n v="8249310073"/>
    <s v="badichandrasekhar2158@gmail.com"/>
    <s v="APIDS"/>
    <n v="305000"/>
    <x v="378"/>
    <n v="5000"/>
    <s v="DV DATA &amp; ANALYTICS ICICI BANK"/>
    <x v="0"/>
  </r>
  <r>
    <s v="Darshana Parida "/>
    <n v="202504"/>
    <n v="202504"/>
    <s v="BLR"/>
    <n v="8763858082"/>
    <s v="paridadarshna@gmail.com"/>
    <s v="APDA"/>
    <n v="305000"/>
    <x v="378"/>
    <n v="5000"/>
    <s v="DV DATA &amp; ANALYTICS ICICI BANK"/>
    <x v="0"/>
  </r>
  <r>
    <s v="Akrum Durrani"/>
    <n v="202504"/>
    <n v="202504"/>
    <s v="BBSR"/>
    <n v="7978599099"/>
    <s v="akramrazakhan.durrani@gmail.com"/>
    <s v="APIDS"/>
    <n v="295000"/>
    <x v="378"/>
    <n v="5000"/>
    <s v="DV DATA &amp; ANALYTICS ICICI BANK"/>
    <x v="0"/>
  </r>
  <r>
    <s v="Apurav Tiwari "/>
    <n v="202504"/>
    <n v="202504"/>
    <s v="BBSR"/>
    <n v="9424677178"/>
    <s v="apuravtiwari3986@gmail.com"/>
    <s v="APDA"/>
    <n v="295000"/>
    <x v="378"/>
    <n v="5000"/>
    <s v="DV DATA &amp; ANALYTICS ICICI BANK"/>
    <x v="0"/>
  </r>
  <r>
    <s v="Sheetal Mohanty"/>
    <n v="202504"/>
    <n v="202504"/>
    <s v="BLR"/>
    <n v="7978008062"/>
    <s v="mohanty.sheetal2000@gmail.com"/>
    <s v="APIDS"/>
    <n v="295000"/>
    <x v="378"/>
    <n v="5000"/>
    <s v="DV DATA &amp; ANALYTICS ICICI BANK"/>
    <x v="0"/>
  </r>
  <r>
    <s v="A.S.DINESH"/>
    <n v="202504"/>
    <n v="202504"/>
    <s v="BLR"/>
    <n v="9750285555"/>
    <s v="asdineshdinesh771@gmail.com"/>
    <s v="APIDS"/>
    <n v="295000"/>
    <x v="378"/>
    <n v="5000"/>
    <s v="DV DATA &amp; ANALYTICS ICICI BANK"/>
    <x v="0"/>
  </r>
  <r>
    <s v="Manjunatha R"/>
    <n v="202504"/>
    <n v="202504"/>
    <s v="BLR"/>
    <n v="7075700925"/>
    <s v="manjus9184@gmail.com"/>
    <s v="APIDS"/>
    <n v="295000"/>
    <x v="378"/>
    <n v="5000"/>
    <s v="DV DATA &amp; ANALYTICS ICICI BANK"/>
    <x v="0"/>
  </r>
  <r>
    <s v="Anushka"/>
    <n v="202504"/>
    <n v="202504"/>
    <s v="BLR"/>
    <n v="9179530703"/>
    <s v="kharanushka0703@gmail.com"/>
    <s v="APDA"/>
    <n v="250000"/>
    <x v="378"/>
    <n v="5000"/>
    <s v="DV DATA &amp; ANALYTICS ICICI BANK"/>
    <x v="0"/>
  </r>
  <r>
    <s v="Sheetal Mohanty"/>
    <n v="202504"/>
    <n v="202504"/>
    <s v="BLR"/>
    <n v="7978008062"/>
    <s v="mohanty.sheetal2000@gmail.com"/>
    <s v="APIDS"/>
    <n v="295000"/>
    <x v="379"/>
    <n v="96666"/>
    <s v="DV DATA &amp; ANALYTICS ICICI BANK"/>
    <x v="0"/>
  </r>
  <r>
    <s v="Bishal Chinmay Das"/>
    <n v="202501"/>
    <n v="202501"/>
    <s v="BBSR"/>
    <n v="6371771058"/>
    <s v="bishalchinmayd@gmail.com"/>
    <s v="APDA "/>
    <n v="280000"/>
    <x v="379"/>
    <n v="45000"/>
    <s v="DV DATA &amp; ANALYTICS ICICI BANK"/>
    <x v="0"/>
  </r>
  <r>
    <s v="Ashutosh Rath"/>
    <n v="202502"/>
    <n v="202502"/>
    <s v="BBSR"/>
    <n v="9777521980"/>
    <s v="ashutoshrath002@gmail.com"/>
    <s v="APDA"/>
    <n v="275000"/>
    <x v="379"/>
    <n v="35000"/>
    <s v="DV DATA &amp; ANALYTICS ICICI BANK"/>
    <x v="0"/>
  </r>
  <r>
    <s v="Sinu sukari"/>
    <n v="202502"/>
    <n v="202502"/>
    <s v="BBSR"/>
    <n v="9439618783"/>
    <s v="sinusukari123@gmail.com"/>
    <s v="APDA"/>
    <n v="275000"/>
    <x v="379"/>
    <n v="80000"/>
    <s v="DV DATA &amp; ANALYTICS ICICI BANK"/>
    <x v="0"/>
  </r>
  <r>
    <s v="Pritam Piusha Panda"/>
    <n v="202503"/>
    <n v="202503"/>
    <s v="BBSR"/>
    <n v="7682983243"/>
    <s v="pritam.panda.smt001@gmail.com"/>
    <s v="APDA"/>
    <n v="290000"/>
    <x v="379"/>
    <n v="30000"/>
    <s v="DV DATA &amp; ANALYTICS ICICI BANK"/>
    <x v="0"/>
  </r>
  <r>
    <s v="Gargee Chikhale"/>
    <n v="202502"/>
    <n v="202502"/>
    <s v="BLR"/>
    <s v="6265220047-8269786057"/>
    <s v="Chikhalegargee@gmail.com"/>
    <s v="APIDS"/>
    <n v="290000"/>
    <x v="379"/>
    <n v="72500"/>
    <s v="DV DATA &amp; ANALYTICS ICICI BANK"/>
    <x v="0"/>
  </r>
  <r>
    <s v="Subham Kumar Dash"/>
    <n v="202504"/>
    <n v="202504"/>
    <s v="BBSR"/>
    <n v="9668575086"/>
    <s v="subhamsonu7873@gmail.com"/>
    <s v="APDA"/>
    <n v="275000"/>
    <x v="380"/>
    <n v="90000"/>
    <s v="DV DATA &amp; ANALYTICS ICICI BANK"/>
    <x v="0"/>
  </r>
  <r>
    <s v="A.S.DINESH"/>
    <n v="202504"/>
    <n v="202504"/>
    <s v="BLR"/>
    <n v="9750285555"/>
    <s v="asdineshdinesh771@gmail.com"/>
    <s v="APIDS"/>
    <n v="295000"/>
    <x v="380"/>
    <n v="96666"/>
    <s v="DV DATA &amp; ANALYTICS ICICI BANK"/>
    <x v="0"/>
  </r>
  <r>
    <s v="Anushka"/>
    <n v="202504"/>
    <n v="202504"/>
    <s v="BLR"/>
    <n v="9179530703"/>
    <s v="kharanushka0703@gmail.com"/>
    <s v="APDA"/>
    <n v="250000"/>
    <x v="380"/>
    <n v="61250"/>
    <s v="DV DATA &amp; ANALYTICS ICICI BANK"/>
    <x v="0"/>
  </r>
  <r>
    <s v="Shubhashree Parimita"/>
    <n v="202503"/>
    <n v="202503"/>
    <s v="BBSR"/>
    <n v="7008354521"/>
    <s v="sparimitanitrkl20@gmail.com"/>
    <s v="APIDS"/>
    <n v="318000"/>
    <x v="380"/>
    <n v="101000"/>
    <s v="DV DATA &amp; ANALYTICS HDFC BANK"/>
    <x v="0"/>
  </r>
  <r>
    <s v="Toshali Tanmayee Sahu"/>
    <n v="202504"/>
    <n v="202504"/>
    <s v="BBSR"/>
    <n v="7978755765"/>
    <s v="toshali1995@gmail.com"/>
    <s v="APIDS"/>
    <n v="305000"/>
    <x v="381"/>
    <n v="200000"/>
    <s v="DV DATA &amp; ANALYTICS ICICI BANK"/>
    <x v="0"/>
  </r>
  <r>
    <s v="MANJUNATHA R"/>
    <n v="202504"/>
    <n v="202504"/>
    <s v="BLR"/>
    <s v="yes"/>
    <s v="manjus9184@gmail.com"/>
    <s v="APDA "/>
    <n v="150000"/>
    <x v="381"/>
    <n v="150000"/>
    <s v="DV DATA &amp; ANALYTICS ICICI BANK"/>
    <x v="0"/>
  </r>
  <r>
    <s v="Bibekananda Pujari"/>
    <n v="202503"/>
    <n v="202503"/>
    <s v="BBSR"/>
    <n v="8327722327"/>
    <s v="bibekroshan21@gmail.com"/>
    <s v="APDA"/>
    <n v="295000"/>
    <x v="381"/>
    <n v="10000"/>
    <s v="DV DATA &amp; ANALYTICS ICICI BANK"/>
    <x v="0"/>
  </r>
  <r>
    <s v="Srilakshmi"/>
    <n v="202505"/>
    <n v="202505"/>
    <s v="BBSR"/>
    <n v="8904981151"/>
    <s v="dearshrimj@gmail.com"/>
    <s v="APDA"/>
    <n v="295000"/>
    <x v="381"/>
    <n v="10000"/>
    <s v="DV DATA &amp; ANALYTICS ICICI BANK"/>
    <x v="20"/>
  </r>
  <r>
    <s v="Chirashree Mandal"/>
    <n v="202505"/>
    <n v="202505"/>
    <s v="BBSR"/>
    <n v="8637235926"/>
    <s v="itschirashreeofficial@gmail.com"/>
    <s v="APIDS"/>
    <n v="295000"/>
    <x v="382"/>
    <n v="5000"/>
    <s v="DV DATA &amp; ANALYTICS ICICI BANK"/>
    <x v="0"/>
  </r>
  <r>
    <s v="Gargee Chikhale"/>
    <n v="202502"/>
    <n v="202502"/>
    <s v="BLR"/>
    <s v="6265220047-8269786057"/>
    <s v="Chikhalegargee@gmail.com"/>
    <s v="APIDS"/>
    <n v="290000"/>
    <x v="382"/>
    <n v="72500"/>
    <s v="DV DATA &amp; ANALYTICS ICICI BANK"/>
    <x v="0"/>
  </r>
  <r>
    <s v="Sudarshan Panda"/>
    <n v="202410"/>
    <n v="202410"/>
    <s v="BBSR"/>
    <n v="8249778903"/>
    <s v="panda.sudarshanbabu@gmail.com"/>
    <s v="APIDS"/>
    <n v="318000"/>
    <x v="382"/>
    <n v="70000"/>
    <s v="DV DATA &amp; ANALYTICS ICICI BANK"/>
    <x v="0"/>
  </r>
  <r>
    <s v="Vivek Singh"/>
    <n v="202501"/>
    <n v="202501"/>
    <s v="BBSR"/>
    <n v="9509717355"/>
    <s v="singhcavivek@gmail.com"/>
    <s v="APDA"/>
    <n v="295000"/>
    <x v="382"/>
    <n v="70000"/>
    <s v="DV DATA &amp; ANALYTICS HDFC BANK"/>
    <x v="0"/>
  </r>
  <r>
    <s v="Bibekananda Pujari"/>
    <n v="202503"/>
    <n v="202503"/>
    <s v="BBSR"/>
    <n v="8327722327"/>
    <s v="bibekroshan21@gmail.com"/>
    <s v="APDA"/>
    <n v="295000"/>
    <x v="382"/>
    <n v="86666"/>
    <s v="DV DATA &amp; ANALYTICS ICICI BANK"/>
    <x v="0"/>
  </r>
  <r>
    <s v="Abhijit dalai"/>
    <n v="202502"/>
    <n v="202502"/>
    <s v="BBSR"/>
    <n v="8114923133"/>
    <s v="abhijitdalai1111@gmail.com"/>
    <s v="APDA"/>
    <n v="285000"/>
    <x v="383"/>
    <n v="50000"/>
    <s v="DV DATA &amp; ANALYTICS ICICI BANK"/>
    <x v="0"/>
  </r>
  <r>
    <s v="Bisal Kumar Sahu"/>
    <n v="202504"/>
    <n v="202504"/>
    <s v="BBSR"/>
    <n v="7008974050"/>
    <s v="bisal.sahu1997@gmail.com"/>
    <s v="APDA"/>
    <n v="280000"/>
    <x v="383"/>
    <n v="50000"/>
    <s v="DV DATA &amp; ANALYTICS ICICI BANK"/>
    <x v="0"/>
  </r>
  <r>
    <s v="Tanuja Ranjendra Somvanshi"/>
    <n v="202311"/>
    <n v="202311"/>
    <s v="BLR"/>
    <n v="8624067392"/>
    <s v="tanujasomvanshi3011@gmail.com"/>
    <s v="MPIDS"/>
    <n v="280000"/>
    <x v="383"/>
    <n v="50000"/>
    <s v="DV DATA &amp; ANALYTICS HDFC BANK"/>
    <x v="0"/>
  </r>
  <r>
    <s v="Toshali Tanmayee Sahu"/>
    <n v="202504"/>
    <n v="202504"/>
    <s v="BBSR"/>
    <n v="7978755765"/>
    <s v="toshali1995@gmail.com"/>
    <s v="APIDS"/>
    <n v="305000"/>
    <x v="383"/>
    <n v="85000"/>
    <s v="DV DATA &amp; ANALYTICS ICICI BANK"/>
    <x v="0"/>
  </r>
  <r>
    <s v="Dibyashree purohit"/>
    <n v="202504"/>
    <n v="202504"/>
    <s v="BBSR"/>
    <n v="7205019698"/>
    <s v="dibyapurohit9@gmail.com"/>
    <s v="APDA"/>
    <n v="285000"/>
    <x v="383"/>
    <n v="93334"/>
    <s v="DV DATA &amp; ANALYTICS ICICI BANK"/>
    <x v="0"/>
  </r>
  <r>
    <s v="Darshana Parida "/>
    <n v="202504"/>
    <n v="202504"/>
    <s v="BLR"/>
    <n v="8763858082"/>
    <s v="paridadarshna@gmail.com"/>
    <s v="APDA"/>
    <n v="305000"/>
    <x v="384"/>
    <n v="10000"/>
    <s v="DV DATA &amp; ANALYTICS ICICI BANK"/>
    <x v="0"/>
  </r>
  <r>
    <s v="Shruti Joshi"/>
    <n v="202504"/>
    <n v="202504"/>
    <s v="BLR"/>
    <n v="9926976947"/>
    <s v="shrutisharma8249@gmail.com"/>
    <s v="APIDS"/>
    <n v="290000"/>
    <x v="384"/>
    <n v="285000"/>
    <s v="DV DATA &amp; ANALYTICS ICICI BANK"/>
    <x v="0"/>
  </r>
  <r>
    <s v="RAVINDRANATH P"/>
    <n v="202503"/>
    <n v="202503"/>
    <s v="BBSR"/>
    <n v="8217676155"/>
    <s v="ravipswamy20@gmail.com"/>
    <s v="APIDS"/>
    <n v="290000"/>
    <x v="384"/>
    <n v="52200"/>
    <s v="DV DATA &amp; ANALYTICS ICICI BANK"/>
    <x v="0"/>
  </r>
  <r>
    <s v="Asmin Anan kumar"/>
    <n v="202504"/>
    <n v="202504"/>
    <s v="BBSR"/>
    <n v="7504262338"/>
    <s v="asminkumar031@gmail.com"/>
    <s v="APIDS"/>
    <n v="300000"/>
    <x v="385"/>
    <n v="50000"/>
    <s v="DV DATA &amp; ANALYTICS ICICI BANK"/>
    <x v="0"/>
  </r>
  <r>
    <s v="Bisal Kumar Sahu"/>
    <n v="202504"/>
    <n v="202504"/>
    <s v="BBSR"/>
    <n v="7008974050"/>
    <s v="bisal.sahu1997@gmail.com"/>
    <s v="APDA"/>
    <n v="280000"/>
    <x v="385"/>
    <n v="220000"/>
    <s v="DV DATA &amp; ANALYTICS ICICI BANK"/>
    <x v="0"/>
  </r>
  <r>
    <s v="Manjushree Ashok Sonawane"/>
    <n v="202503"/>
    <n v="202503"/>
    <s v="BBSR"/>
    <s v="+91 8459273343"/>
    <s v="manju.stat1311@gmail.com"/>
    <s v="APIDS"/>
    <n v="295000"/>
    <x v="385"/>
    <n v="100000"/>
    <s v="DV DATA &amp; ANALYTICS ICICI BANK"/>
    <x v="0"/>
  </r>
  <r>
    <s v="Bikash ranjan Balabantaray"/>
    <n v="202501"/>
    <n v="202501"/>
    <s v="BBSR"/>
    <n v="7008152679"/>
    <s v="bikashbalabantaray64@gmail.com"/>
    <s v="APIDS"/>
    <n v="300000"/>
    <x v="386"/>
    <n v="50000"/>
    <s v="DV DATA &amp; ANALYTICS ICICI BANK"/>
    <x v="0"/>
  </r>
  <r>
    <s v="Prajkta Balaso Majagaonkar"/>
    <n v="202501"/>
    <n v="202501"/>
    <s v="BLR"/>
    <n v="7767972086"/>
    <s v="majagaonkarprajakta28@gmail.com"/>
    <s v="APIDS "/>
    <n v="270000"/>
    <x v="386"/>
    <n v="18000"/>
    <s v="DV DATA &amp; ANALYTICS ICICI BANK"/>
    <x v="3"/>
  </r>
  <r>
    <s v="Taniya Rudra "/>
    <n v="202501"/>
    <n v="202501"/>
    <s v="BBSR"/>
    <n v="7389633550"/>
    <s v="taniyaru2000@gmail.com"/>
    <s v="APIDS"/>
    <n v="308000"/>
    <x v="386"/>
    <n v="45000"/>
    <s v="DV DATA &amp; ANALYTICS HDFC BANK"/>
    <x v="0"/>
  </r>
  <r>
    <s v="Darshana Parida "/>
    <n v="202504"/>
    <n v="202504"/>
    <s v="BLR"/>
    <n v="8763858082"/>
    <s v="paridadarshna@gmail.com"/>
    <s v="APDA"/>
    <n v="305000"/>
    <x v="386"/>
    <n v="83333"/>
    <s v="DV DATA &amp; ANALYTICS ICICI BANK"/>
    <x v="0"/>
  </r>
  <r>
    <s v="S S SOUDAMINI JENA"/>
    <n v="202502"/>
    <n v="202502"/>
    <s v="BBSR"/>
    <n v="6371003023"/>
    <s v="jsoudamini35@gmail.com"/>
    <s v="APIDS"/>
    <n v="290000"/>
    <x v="386"/>
    <n v="95000"/>
    <s v="DV DATA &amp; ANALYTICS ICICI BANK"/>
    <x v="0"/>
  </r>
  <r>
    <s v="DHARMESH DARSHAN PANDA"/>
    <n v="202403"/>
    <n v="202403"/>
    <s v="BLR"/>
    <n v="8327739908"/>
    <m/>
    <s v="APIDS"/>
    <n v="265000"/>
    <x v="386"/>
    <n v="50000"/>
    <s v="DV DATA &amp; ANALYTICS ICICI BANK"/>
    <x v="0"/>
  </r>
  <r>
    <s v="Milan prasad parimanik"/>
    <n v="202505"/>
    <n v="202505"/>
    <s v="BLR"/>
    <n v="7749931569"/>
    <s v="milan.prasad156@gmail.com "/>
    <s v="APIDS"/>
    <n v="305000"/>
    <x v="387"/>
    <n v="300000"/>
    <s v="DV DATA &amp; ANALYTICS ICICI BANK"/>
    <x v="0"/>
  </r>
  <r>
    <s v="Kirti Kaushal"/>
    <n v="202503"/>
    <n v="202503"/>
    <s v="BLR"/>
    <n v="7415530793"/>
    <s v="kaushalkirti96@gmail.com"/>
    <s v="APIDS "/>
    <n v="295000"/>
    <x v="388"/>
    <n v="96666"/>
    <s v="DV DATA &amp; ANALYTICS ICICI BANK"/>
    <x v="0"/>
  </r>
  <r>
    <s v="Shreya Pateriya"/>
    <n v="202504"/>
    <n v="202504"/>
    <s v="BLR"/>
    <n v="7470307309"/>
    <s v="shreyapateriya100@gmail.com"/>
    <s v="APIDS"/>
    <n v="290000"/>
    <x v="388"/>
    <n v="70000"/>
    <s v="DV DATA &amp; ANALYTICS ICICI BANK"/>
    <x v="0"/>
  </r>
  <r>
    <s v="Adarshit Soni"/>
    <n v="202502"/>
    <n v="202502"/>
    <s v="BLR"/>
    <n v="8628858380"/>
    <s v="adarshitsoni@gmail.com"/>
    <s v="APIDS"/>
    <n v="298000"/>
    <x v="388"/>
    <n v="74500"/>
    <s v="DV DATA &amp; ANALYTICS ICICI BANK"/>
    <x v="0"/>
  </r>
  <r>
    <s v="Mohit Narayan Naik"/>
    <n v="202501"/>
    <n v="202501"/>
    <s v="BBSR"/>
    <n v="7602548521"/>
    <s v="mohit287782@gmail.com"/>
    <s v="APIDS"/>
    <n v="310000"/>
    <x v="388"/>
    <n v="61166"/>
    <s v="DV DATA &amp; ANALYTICS ICICI BANK"/>
    <x v="0"/>
  </r>
  <r>
    <s v="Omm Prakash Parida"/>
    <n v="202502"/>
    <n v="202502"/>
    <s v="BBSR"/>
    <n v="8984333691"/>
    <s v="omprakashparida458@gmail.com"/>
    <s v="APIDS"/>
    <n v="290000"/>
    <x v="388"/>
    <n v="42000"/>
    <s v="DV DATA &amp; ANALYTICS ICICI BANK"/>
    <x v="0"/>
  </r>
  <r>
    <s v="Omkar Mohanty"/>
    <n v="202505"/>
    <n v="202505"/>
    <s v="BBSR"/>
    <n v="8197055831"/>
    <s v="o.mohanty97@gmail.com"/>
    <s v="APDA"/>
    <n v="290000"/>
    <x v="389"/>
    <n v="100000"/>
    <s v="DV DATA &amp; ANALYTICS ICICI BANK"/>
    <x v="0"/>
  </r>
  <r>
    <s v="Amiyanshu pratihari"/>
    <n v="202504"/>
    <n v="202504"/>
    <s v="BLR"/>
    <n v="7416577724"/>
    <s v="Pratihari.amiyanshu@gmail.com"/>
    <s v="APIDS"/>
    <n v="300000"/>
    <x v="389"/>
    <n v="60000"/>
    <s v="DV DATA &amp; ANALYTICS ICICI BANK"/>
    <x v="0"/>
  </r>
  <r>
    <s v="Pramod"/>
    <n v="202503"/>
    <n v="202503"/>
    <s v="BLR"/>
    <n v="9019813416"/>
    <s v="pr4mod8055@gmail.com"/>
    <s v="APIDS"/>
    <n v="295000"/>
    <x v="389"/>
    <n v="100000"/>
    <s v="DV DATA &amp; ANALYTICS ICICI BANK"/>
    <x v="0"/>
  </r>
  <r>
    <s v="Payolina Nanda"/>
    <n v="202502"/>
    <n v="202502"/>
    <s v="BBSR"/>
    <s v="70081 74226"/>
    <s v="payolina.nanda95@gmail.com"/>
    <s v="APDA"/>
    <n v="270000"/>
    <x v="389"/>
    <n v="66667"/>
    <s v="DV DATA &amp; ANALYTICS ICICI BANK"/>
    <x v="0"/>
  </r>
  <r>
    <s v="Apurav Tiwari "/>
    <n v="202504"/>
    <n v="202504"/>
    <s v="BBSR"/>
    <n v="9424677178"/>
    <s v="apuravtiwari3986@gmail.com"/>
    <s v="APDA"/>
    <n v="295000"/>
    <x v="390"/>
    <n v="50000"/>
    <s v="DV DATA &amp; ANALYTICS ICICI BANK"/>
    <x v="0"/>
  </r>
  <r>
    <s v="Gopal Krishna Patro"/>
    <n v="202503"/>
    <n v="202503"/>
    <s v="BBSR"/>
    <n v="8658034176"/>
    <s v="gopalkrishnapatro348@gmail.com"/>
    <s v="APIDS "/>
    <n v="295000"/>
    <x v="390"/>
    <n v="50000"/>
    <s v="DV DATA &amp; ANALYTICS ICICI BANK"/>
    <x v="0"/>
  </r>
  <r>
    <s v="Madhu harish"/>
    <n v="202504"/>
    <n v="202504"/>
    <s v="BLR"/>
    <n v="6379785896"/>
    <s v="madhuharish.jai@gmail.com"/>
    <s v="APDA"/>
    <n v="270000"/>
    <x v="390"/>
    <n v="60000"/>
    <s v="DV DATA &amp; ANALYTICS HDFC BANK"/>
    <x v="0"/>
  </r>
  <r>
    <s v="VIDHATA TIWARI"/>
    <n v="202502"/>
    <n v="202502"/>
    <s v="BLR"/>
    <n v="7224841928"/>
    <s v="vidhatatiwari0428@gmail.com"/>
    <s v="APIDS"/>
    <n v="303000"/>
    <x v="390"/>
    <n v="74500"/>
    <s v="DV DATA &amp; ANALYTICS ICICI BANK"/>
    <x v="0"/>
  </r>
  <r>
    <s v="Anusha M"/>
    <n v="202502"/>
    <n v="202502"/>
    <s v="BLR"/>
    <n v="7338540317"/>
    <s v="anusha.07.m@gmail.com"/>
    <s v="APIDS"/>
    <n v="318000"/>
    <x v="390"/>
    <n v="60000"/>
    <s v="DV DATA &amp; ANALYTICS ICICI BANK"/>
    <x v="0"/>
  </r>
  <r>
    <s v="Debrupa Behera"/>
    <n v="202505"/>
    <n v="202505"/>
    <s v="BLR"/>
    <n v="6370349156"/>
    <s v="debrupabehera@gmail.com"/>
    <s v="APIDS"/>
    <n v="298000"/>
    <x v="390"/>
    <n v="5000"/>
    <s v="DV DATA &amp; ANALYTICS ICICI BANK"/>
    <x v="0"/>
  </r>
  <r>
    <s v="Sumanta Das"/>
    <n v="202505"/>
    <n v="202505"/>
    <s v="BBSR"/>
    <n v="7979112319"/>
    <s v="sumanta.hhh@gmail.com"/>
    <s v="APIDS"/>
    <n v="285000"/>
    <x v="390"/>
    <n v="5000"/>
    <s v="DV DATA &amp; ANALYTICS ICICI BANK"/>
    <x v="0"/>
  </r>
  <r>
    <s v="MILAN PRASAD PARIMANIK"/>
    <n v="202505"/>
    <n v="202505"/>
    <s v="BBSR"/>
    <n v="7749931569"/>
    <s v="milan.prasad156@gmail.com"/>
    <s v="APIDS"/>
    <n v="305000"/>
    <x v="390"/>
    <n v="5000"/>
    <s v="DV DATA &amp; ANALYTICS ICICI BANK"/>
    <x v="0"/>
  </r>
  <r>
    <s v="Savita Saini"/>
    <n v="202505"/>
    <n v="202505"/>
    <s v="BLR"/>
    <n v="9418980073"/>
    <s v="Savita.saini21@outlook.com"/>
    <s v="APIDS"/>
    <n v="290000"/>
    <x v="390"/>
    <n v="5000"/>
    <s v="DV DATA &amp; ANALYTICS ICICI BANK"/>
    <x v="0"/>
  </r>
  <r>
    <s v="Omkar Mohanty"/>
    <n v="202505"/>
    <n v="202505"/>
    <s v="BBSR"/>
    <n v="8197055831"/>
    <s v="o.mohanty97@gmail.com"/>
    <s v="APDA"/>
    <n v="285000"/>
    <x v="390"/>
    <n v="5000"/>
    <s v="DV DATA &amp; ANALYTICS ICICI BANK"/>
    <x v="12"/>
  </r>
  <r>
    <s v="Subir kumar behera"/>
    <n v="202505"/>
    <n v="202505"/>
    <s v="BBSR"/>
    <n v="8917498089"/>
    <s v="subirbehera1999@gmail.com"/>
    <s v="APDA"/>
    <n v="270000"/>
    <x v="390"/>
    <n v="5000"/>
    <s v="DV DATA &amp; ANALYTICS ICICI BANK"/>
    <x v="20"/>
  </r>
  <r>
    <s v="Sayed Mobassiruddin"/>
    <n v="202505"/>
    <n v="202505"/>
    <s v="BBSR"/>
    <n v="7326912744"/>
    <s v="sayedtakmil754221@gmail.com"/>
    <s v="APIDS"/>
    <n v="290000"/>
    <x v="390"/>
    <n v="5000"/>
    <s v="DV DATA &amp; ANALYTICS ICICI BANK"/>
    <x v="15"/>
  </r>
  <r>
    <s v="Arjun"/>
    <n v="202505"/>
    <n v="202505"/>
    <s v="BLR"/>
    <n v="8115539225"/>
    <s v="arjunbanerjee1415@gmail.com"/>
    <s v="APIDS"/>
    <n v="290000"/>
    <x v="390"/>
    <n v="5000"/>
    <s v="DV DATA &amp; ANALYTICS ICICI BANK"/>
    <x v="15"/>
  </r>
  <r>
    <s v="Shubham sanjay patil"/>
    <n v="202505"/>
    <n v="202505"/>
    <s v="BLR"/>
    <n v="8459360374"/>
    <s v="patilshubhamrediff@gmail.com"/>
    <s v="APDA"/>
    <n v="270000"/>
    <x v="390"/>
    <n v="5000"/>
    <s v="DV DATA &amp; ANALYTICS ICICI BANK"/>
    <x v="20"/>
  </r>
  <r>
    <s v="Jyoti Pal "/>
    <n v="202504"/>
    <n v="202504"/>
    <s v="BBSR"/>
    <n v="9560152504"/>
    <s v="jyotipal55412@gmail.com"/>
    <s v="APIDS"/>
    <n v="318000"/>
    <x v="391"/>
    <n v="300000"/>
    <s v="Loan"/>
    <x v="0"/>
  </r>
  <r>
    <s v="Sonali Pradhan"/>
    <n v="202412"/>
    <n v="202412"/>
    <s v="BBSR"/>
    <n v="7978185477"/>
    <s v="pradhansonali80@gmail.com"/>
    <s v="APDA"/>
    <n v="285000"/>
    <x v="391"/>
    <n v="30000"/>
    <s v="DV DATA &amp; ANALYTICS ICICI BANK"/>
    <x v="0"/>
  </r>
  <r>
    <s v="Raunak rai"/>
    <n v="202504"/>
    <n v="202504"/>
    <s v="BLR"/>
    <n v="6393735467"/>
    <s v="rairaunak593@gmail.com"/>
    <s v="APDA"/>
    <n v="270000"/>
    <x v="392"/>
    <n v="40000"/>
    <s v="DV DATA &amp; ANALYTICS ICICI BANK"/>
    <x v="0"/>
  </r>
  <r>
    <s v="Harish H B"/>
    <n v="202504"/>
    <n v="202504"/>
    <s v="BLR"/>
    <n v="9113574876"/>
    <s v="harish.hawaldar96@gmail.com"/>
    <s v="APIDS "/>
    <n v="275000"/>
    <x v="392"/>
    <n v="90000"/>
    <s v="DV DATA &amp; ANALYTICS ICICI BANK"/>
    <x v="0"/>
  </r>
  <r>
    <s v="Preeti Roy"/>
    <n v="202504"/>
    <n v="202504"/>
    <s v="BBSR"/>
    <n v="9348380892"/>
    <s v="preetiroy1394@gmail.com"/>
    <s v="APIDS"/>
    <n v="280000"/>
    <x v="392"/>
    <n v="91672"/>
    <s v="DV DATA &amp; ANALYTICS ICICI BANK"/>
    <x v="0"/>
  </r>
  <r>
    <s v="Anwesha panigrahi"/>
    <n v="202503"/>
    <n v="202503"/>
    <s v="BBSR"/>
    <n v="8144743349"/>
    <s v="panwesha121@gmail.com"/>
    <s v="APDA"/>
    <n v="280000"/>
    <x v="392"/>
    <n v="75000"/>
    <s v="DV DATA &amp; ANALYTICS HDFC BANK"/>
    <x v="0"/>
  </r>
  <r>
    <s v="Teena Manghwani"/>
    <n v="202504"/>
    <n v="202504"/>
    <s v="BLR"/>
    <n v="8005932384"/>
    <s v="teena.1195manghwani@gmail.com"/>
    <s v="APIDS "/>
    <n v="290000"/>
    <x v="392"/>
    <n v="36250"/>
    <s v="DV DATA &amp; ANALYTICS ICICI BANK"/>
    <x v="0"/>
  </r>
  <r>
    <s v="Debasish Priyadarshi"/>
    <n v="202504"/>
    <n v="202504"/>
    <s v="BBSR"/>
    <n v="8658625711"/>
    <s v="www.priyadarshidebasish@gmail.com"/>
    <s v="APIDS"/>
    <n v="318600"/>
    <x v="393"/>
    <n v="90000"/>
    <s v="DV DATA &amp; ANALYTICS ICICI BANK"/>
    <x v="0"/>
  </r>
  <r>
    <s v="Mrutyunjaya Mallick"/>
    <n v="202504"/>
    <n v="202504"/>
    <s v="BBSR"/>
    <n v="7735381720"/>
    <s v="mallickmrutyunjaya784@gmail.com"/>
    <s v="APIDS"/>
    <n v="300000"/>
    <x v="393"/>
    <n v="55000"/>
    <s v="DV DATA &amp; ANALYTICS ICICI BANK"/>
    <x v="0"/>
  </r>
  <r>
    <s v="Durga Prasad Choudhury"/>
    <n v="202504"/>
    <n v="202504"/>
    <s v="BBSR"/>
    <n v="7381676848"/>
    <s v="Choudhurydp13@gmail.com"/>
    <s v="APIDS"/>
    <n v="318600"/>
    <x v="393"/>
    <n v="78400"/>
    <s v="DV DATA &amp; ANALYTICS ICICI BANK"/>
    <x v="0"/>
  </r>
  <r>
    <s v="Debadutta Sarangi"/>
    <n v="202502"/>
    <n v="202502"/>
    <s v="BBSR"/>
    <n v="8847889479"/>
    <s v="debaduttasarangi63@gmail.com"/>
    <s v="APDA"/>
    <n v="303000"/>
    <x v="393"/>
    <n v="74500"/>
    <s v="DV DATA &amp; ANALYTICS HDFC BANK"/>
    <x v="0"/>
  </r>
  <r>
    <s v="Subrat Bhol"/>
    <n v="202504"/>
    <n v="202504"/>
    <s v="BBSR"/>
    <n v="9040440279"/>
    <s v="subrat93eee@gmail.com"/>
    <s v="APIDS"/>
    <n v="295000"/>
    <x v="393"/>
    <n v="60000"/>
    <s v="DV DATA &amp; ANALYTICS ICICI BANK"/>
    <x v="0"/>
  </r>
  <r>
    <s v="Sheetal Mohanty"/>
    <n v="202504"/>
    <n v="202504"/>
    <s v="BLR"/>
    <n v="7978008062"/>
    <s v="mohanty.sheetal2000@gmail.com"/>
    <s v="APIDS"/>
    <n v="295000"/>
    <x v="394"/>
    <n v="96666"/>
    <s v="DV DATA &amp; ANALYTICS ICICI BANK"/>
    <x v="0"/>
  </r>
  <r>
    <s v="_x000a_Lakshya Prakash Sahoo"/>
    <n v="202504"/>
    <n v="202504"/>
    <s v="BBSR"/>
    <n v="9040687885"/>
    <s v="laxpayne7@gmail.com"/>
    <s v="APIDS"/>
    <n v="305000"/>
    <x v="394"/>
    <n v="180000"/>
    <s v="Loan"/>
    <x v="0"/>
  </r>
  <r>
    <s v="Teena Manghwani"/>
    <n v="202504"/>
    <n v="202504"/>
    <s v="BLR"/>
    <n v="8005932384"/>
    <s v="teena.1195manghwani@gmail.com"/>
    <s v="APIDS "/>
    <n v="290000"/>
    <x v="394"/>
    <n v="36250"/>
    <s v="DV DATA &amp; ANALYTICS ICICI BANK"/>
    <x v="0"/>
  </r>
  <r>
    <s v="Saumyajit Mishra"/>
    <n v="202501"/>
    <n v="202501"/>
    <s v="BBSR"/>
    <n v="7978977366"/>
    <s v="saumyajitmishra38@gmail.com"/>
    <s v="APDA"/>
    <n v="277000"/>
    <x v="395"/>
    <n v="25000"/>
    <s v="DV DATA &amp; ANALYTICS ICICI BANK"/>
    <x v="0"/>
  </r>
  <r>
    <s v="Swayansu Satyapragyan Sahu"/>
    <n v="202505"/>
    <n v="202505"/>
    <s v="BBSR"/>
    <n v="7855901814"/>
    <s v="swayansusahu3@gmail.com"/>
    <s v="APDA"/>
    <n v="295000"/>
    <x v="395"/>
    <n v="5000"/>
    <s v="DV DATA &amp; ANALYTICS ICICI BANK"/>
    <x v="0"/>
  </r>
  <r>
    <s v="Pabitra Kumar Panda"/>
    <n v="202505"/>
    <n v="202505"/>
    <s v="BBSR"/>
    <n v="9114528570"/>
    <s v="kumarpabitra844@gmail.com"/>
    <s v="APIDS "/>
    <n v="313000"/>
    <x v="395"/>
    <n v="5000"/>
    <s v="DV DATA &amp; ANALYTICS ICICI BANK"/>
    <x v="0"/>
  </r>
  <r>
    <s v="PRIYABRATA MOHAPATRA"/>
    <n v="202505"/>
    <n v="202505"/>
    <s v="BBSR"/>
    <n v="9938388112"/>
    <s v="priyabrata1213@gmail.com"/>
    <s v="APIDS "/>
    <n v="290000"/>
    <x v="395"/>
    <n v="5000"/>
    <s v="DV DATA &amp; ANALYTICS ICICI BANK"/>
    <x v="0"/>
  </r>
  <r>
    <s v="Abinash Murmu"/>
    <n v="202503"/>
    <n v="202503"/>
    <s v="BBSR"/>
    <n v="9438061168"/>
    <s v="lionex.desmond00@gmail.com"/>
    <s v="APDA "/>
    <n v="290000"/>
    <x v="395"/>
    <n v="97000"/>
    <s v="DV DATA &amp; ANALYTICS ICICI BANK"/>
    <x v="0"/>
  </r>
  <r>
    <s v="Siba Prasad Samantaray"/>
    <n v="202502"/>
    <n v="202502"/>
    <s v="BBSR"/>
    <n v="7064878951"/>
    <s v="sibanshuprasads@gmail.com"/>
    <s v="APDA "/>
    <n v="275000"/>
    <x v="396"/>
    <n v="42500"/>
    <s v="DV DATA &amp; ANALYTICS ICICI BANK"/>
    <x v="0"/>
  </r>
  <r>
    <s v="Chirashree mandal"/>
    <n v="202504"/>
    <n v="202504"/>
    <s v="BBSR"/>
    <n v="9101240860"/>
    <s v="itschirashreeofficial@gmail.com"/>
    <s v="APIDS"/>
    <n v="290000"/>
    <x v="396"/>
    <n v="285000"/>
    <s v="DV DATA &amp; ANALYTICS ICICI BANK"/>
    <x v="0"/>
  </r>
  <r>
    <s v="Mr. Barath Kumar"/>
    <n v="202505"/>
    <n v="202505"/>
    <s v="BBSR"/>
    <n v="6383180950"/>
    <s v="barathkumarsankaran@gmail.com"/>
    <s v="APIDS"/>
    <n v="290000"/>
    <x v="397"/>
    <n v="100000"/>
    <s v="Cash"/>
    <x v="0"/>
  </r>
  <r>
    <s v="Debrupa Behera"/>
    <n v="202505"/>
    <n v="202505"/>
    <s v="BLR"/>
    <n v="6370349156"/>
    <s v="debrupabehera@gmail.com"/>
    <s v="APIDS"/>
    <n v="298000"/>
    <x v="397"/>
    <n v="50000"/>
    <s v="DV DATA &amp; ANALYTICS ICICI BANK"/>
    <x v="0"/>
  </r>
  <r>
    <s v="Shubham Somkuwar"/>
    <n v="202501"/>
    <n v="202501"/>
    <s v="BLR"/>
    <n v="9835420061"/>
    <s v="arieslucky93@gmail.com"/>
    <s v="APDA "/>
    <n v="295000"/>
    <x v="397"/>
    <n v="70000"/>
    <s v="DV DATA &amp; ANALYTICS ICICI BANK"/>
    <x v="0"/>
  </r>
  <r>
    <s v="Rajendran Chinna gounder Karupaswamy"/>
    <n v="202408"/>
    <n v="202408"/>
    <s v="BBSR"/>
    <n v="9880225476"/>
    <s v="ckrajendran6@gmail.com"/>
    <s v="APIDS"/>
    <n v="313600"/>
    <x v="397"/>
    <n v="53600"/>
    <s v="DV DATA &amp; ANALYTICS HDFC BANK"/>
    <x v="0"/>
  </r>
  <r>
    <s v="Urvashi Singh Chouhan"/>
    <n v="202501"/>
    <n v="202501"/>
    <s v="BLR"/>
    <n v="6350225009"/>
    <s v="urvashi4chouhan@gmail.com"/>
    <s v="APIDS"/>
    <n v="295000"/>
    <x v="397"/>
    <n v="58000"/>
    <s v="DV DATA &amp; ANALYTICS ICICI BANK"/>
    <x v="0"/>
  </r>
  <r>
    <s v="Ashutosh Das"/>
    <n v="202311"/>
    <n v="202311"/>
    <s v="BBSR"/>
    <n v="7077568560"/>
    <s v="ashutoshdas1106@gmail.com"/>
    <s v="APIDS"/>
    <n v="240000"/>
    <x v="398"/>
    <n v="56500"/>
    <s v="DV DATA &amp; ANALYTICS ICICI BANK"/>
    <x v="0"/>
  </r>
  <r>
    <s v="Riya Mohanty"/>
    <n v="202504"/>
    <n v="202504"/>
    <s v="BBSR"/>
    <s v="9178275281(Both)"/>
    <s v="riyamohanty023@gmail.com"/>
    <s v="APDA"/>
    <n v="295000"/>
    <x v="398"/>
    <n v="54000"/>
    <s v="DV DATA &amp; ANALYTICS ICICI BANK"/>
    <x v="0"/>
  </r>
  <r>
    <s v="Pravat Panda"/>
    <n v="202503"/>
    <n v="202503"/>
    <s v="BBSR"/>
    <n v="7536905293"/>
    <s v="pravatpanda2002@gmail.com"/>
    <s v="APIDS"/>
    <n v="305000"/>
    <x v="398"/>
    <n v="75000"/>
    <s v="DV DATA &amp; ANALYTICS ICICI BANK"/>
    <x v="0"/>
  </r>
  <r>
    <s v="Siba Prasad Samantaray"/>
    <n v="202502"/>
    <n v="202502"/>
    <s v="BBSR"/>
    <n v="7064878951"/>
    <s v="sibanshuprasads@gmail.com"/>
    <s v="APDA "/>
    <n v="275000"/>
    <x v="398"/>
    <n v="42500"/>
    <s v="DV DATA &amp; ANALYTICS ICICI BANK"/>
    <x v="0"/>
  </r>
  <r>
    <s v="Satyasiva panda"/>
    <n v="202411"/>
    <n v="202411"/>
    <s v="BBSR"/>
    <s v="9348475078 / 8093626053"/>
    <s v="934847507a@gmail.com"/>
    <s v="APIDS"/>
    <n v="318600"/>
    <x v="398"/>
    <n v="45000"/>
    <s v="DV DATA &amp; ANALYTICS ICICI BANK"/>
    <x v="0"/>
  </r>
  <r>
    <s v="Pabitra Kumar Panda"/>
    <n v="202505"/>
    <n v="202505"/>
    <s v="BBSR"/>
    <n v="9114528570"/>
    <s v="kumarpabitra844@gmail.com"/>
    <s v="APIDS"/>
    <n v="318600"/>
    <x v="398"/>
    <n v="5000"/>
    <s v="DV DATA &amp; ANALYTICS ICICI BANK"/>
    <x v="0"/>
  </r>
  <r>
    <s v="PRIYABRATA MOHAPATRA"/>
    <n v="202505"/>
    <n v="202505"/>
    <s v="BBSR"/>
    <n v="9938388112"/>
    <s v="priyabrata1213@gmail.com"/>
    <s v="APIDS"/>
    <n v="318600"/>
    <x v="398"/>
    <n v="5000"/>
    <s v="DV DATA &amp; ANALYTICS ICICI BANK"/>
    <x v="0"/>
  </r>
  <r>
    <s v="Trishna Mohanty"/>
    <n v="202505"/>
    <n v="202505"/>
    <s v="BBSR"/>
    <n v="7978795714"/>
    <s v="Trishnamohanty99@gmail.com"/>
    <s v="APIDS"/>
    <n v="318600"/>
    <x v="398"/>
    <n v="5000"/>
    <s v="DV DATA &amp; ANALYTICS ICICI BANK"/>
    <x v="0"/>
  </r>
  <r>
    <s v="Prativa Ray "/>
    <n v="202505"/>
    <n v="202505"/>
    <s v="BBSR"/>
    <n v="6370912620"/>
    <s v="rayprativa917@gmail.com"/>
    <s v="APIDS"/>
    <n v="318600"/>
    <x v="399"/>
    <n v="5000"/>
    <s v="DV DATA &amp; ANALYTICS ICICI BANK"/>
    <x v="0"/>
  </r>
  <r>
    <s v="Priyambada Rout"/>
    <n v="202505"/>
    <n v="202505"/>
    <s v="BBSR"/>
    <n v="7682010699"/>
    <s v="routpriyambada111@gmail.com"/>
    <s v="APDA"/>
    <n v="280000"/>
    <x v="399"/>
    <n v="275000"/>
    <s v="DV DATA &amp; ANALYTICS ICICI BANK"/>
    <x v="0"/>
  </r>
  <r>
    <s v="Aniket Singh"/>
    <n v="202504"/>
    <n v="202504"/>
    <s v="BLR"/>
    <n v="8601502425"/>
    <s v="aniketsingh235333@gmail.com"/>
    <s v="APIDS"/>
    <n v="303600"/>
    <x v="400"/>
    <n v="99000"/>
    <s v="DV DATA &amp; ANALYTICS ICICI BANK"/>
    <x v="0"/>
  </r>
  <r>
    <s v="Simran Patro"/>
    <n v="202504"/>
    <n v="202504"/>
    <s v="BLR"/>
    <n v="9178785088"/>
    <s v="patrosimi143@gmail.com"/>
    <s v="APDA"/>
    <n v="250000"/>
    <x v="400"/>
    <n v="30000"/>
    <s v="DV DATA &amp; ANALYTICS ICICI BANK"/>
    <x v="0"/>
  </r>
  <r>
    <s v="Sumanta Das"/>
    <n v="202505"/>
    <n v="202505"/>
    <s v="BBSR"/>
    <n v="7979112319"/>
    <s v="sumanta.hhh@gmail.com"/>
    <s v="APIDS"/>
    <n v="285000"/>
    <x v="400"/>
    <n v="70000"/>
    <s v="DV DATA &amp; ANALYTICS ICICI BANK"/>
    <x v="0"/>
  </r>
  <r>
    <s v="Monalisha Bhuyan"/>
    <n v="202502"/>
    <n v="202502"/>
    <s v="BBSR"/>
    <n v="8249159887"/>
    <s v="Monalishabhuyan939@gmail.com"/>
    <s v="APDA"/>
    <n v="295000"/>
    <x v="400"/>
    <n v="20000"/>
    <s v="DV DATA &amp; ANALYTICS ICICI BANK"/>
    <x v="0"/>
  </r>
  <r>
    <s v="Subir kumar behera"/>
    <n v="202505"/>
    <n v="202505"/>
    <s v="BBSR"/>
    <n v="8917498089"/>
    <s v="subirbehera1999@gmail.com"/>
    <s v="APDA"/>
    <n v="270000"/>
    <x v="400"/>
    <n v="30000"/>
    <s v="DV DATA &amp; ANALYTICS ICICI BANK"/>
    <x v="0"/>
  </r>
  <r>
    <s v="Trishna Mohanty"/>
    <n v="202505"/>
    <n v="202505"/>
    <s v="BBSR"/>
    <n v="7978795714"/>
    <s v="Trishnamohanty99@gmail.com"/>
    <s v="APIDS"/>
    <n v="318600"/>
    <x v="401"/>
    <n v="300000"/>
    <s v="DV DATA &amp; ANALYTICS ICICI BANK"/>
    <x v="0"/>
  </r>
  <r>
    <s v="Bibekananda Pujari"/>
    <n v="202503"/>
    <n v="202503"/>
    <s v="BBSR"/>
    <n v="8327722327"/>
    <s v="bibekroshan21@gmail.com"/>
    <s v="APDA"/>
    <n v="295000"/>
    <x v="402"/>
    <n v="96666"/>
    <s v="DV DATA &amp; ANALYTICS ICICI BANK"/>
    <x v="0"/>
  </r>
  <r>
    <s v="Pradyumna Kumar Sahoo"/>
    <n v="202501"/>
    <n v="202501"/>
    <s v="BBSR"/>
    <n v="7008854840"/>
    <s v="pradyumnaksahoo27@gmail.com"/>
    <s v="APIDS"/>
    <n v="305000"/>
    <x v="402"/>
    <n v="50000"/>
    <s v="DV DATA &amp; ANALYTICS HDFC BANK"/>
    <x v="0"/>
  </r>
  <r>
    <s v="Rakesh Prasad sahoo"/>
    <n v="202501"/>
    <n v="202501"/>
    <s v="BBSR"/>
    <n v="9337712942"/>
    <s v="sahoorakeshprasad1993@gmail.com"/>
    <s v="APIDS"/>
    <n v="288600"/>
    <x v="402"/>
    <n v="70000"/>
    <s v="DV DATA &amp; ANALYTICS HDFC BANK"/>
    <x v="0"/>
  </r>
  <r>
    <s v="Sinu sukari"/>
    <n v="202502"/>
    <n v="202502"/>
    <s v="BBSR"/>
    <n v="9439618783"/>
    <s v="sinusukari123@gmail.com"/>
    <s v="APDA"/>
    <n v="275000"/>
    <x v="402"/>
    <n v="40000"/>
    <s v="DV DATA &amp; ANALYTICS ICICI BANK"/>
    <x v="0"/>
  </r>
  <r>
    <s v="Ashutosh Bose"/>
    <n v="202503"/>
    <n v="202503"/>
    <s v="BBSR"/>
    <n v="8637213649"/>
    <s v="ashubose03@gmail.com"/>
    <s v="APIDS"/>
    <n v="318000"/>
    <x v="402"/>
    <n v="75000"/>
    <s v="DV DATA &amp; ANALYTICS HDFC BANK"/>
    <x v="0"/>
  </r>
  <r>
    <s v="Pritam Piusha Panda"/>
    <n v="202503"/>
    <n v="202503"/>
    <s v="BBSR"/>
    <n v="7682983243"/>
    <s v="pritam.panda.smt001@gmail.com"/>
    <s v="APDA"/>
    <n v="290000"/>
    <x v="403"/>
    <n v="50000"/>
    <s v="DV DATA &amp; ANALYTICS ICICI BANK"/>
    <x v="0"/>
  </r>
  <r>
    <s v="Subhalaxmi pradhan"/>
    <n v="202501"/>
    <n v="202501"/>
    <s v="BBSR"/>
    <n v="8280000015"/>
    <s v="subhalaxmi015@gmail.com"/>
    <s v="APIDS"/>
    <n v="318600"/>
    <x v="403"/>
    <n v="50000"/>
    <s v="DV DATA &amp; ANALYTICS ICICI BANK"/>
    <x v="0"/>
  </r>
  <r>
    <s v="savita saini"/>
    <n v="202505"/>
    <n v="202505"/>
    <s v="BBSR"/>
    <n v="9999220981"/>
    <s v="savita.saini21@outlook.com"/>
    <s v="APIDS"/>
    <n v="295000"/>
    <x v="403"/>
    <n v="50000"/>
    <s v="DV DATA &amp; ANALYTICS ICICI BANK"/>
    <x v="0"/>
  </r>
  <r>
    <s v="Pratyaya Panda"/>
    <n v="202505"/>
    <n v="202505"/>
    <s v="BBSR"/>
    <n v="9853725944"/>
    <s v="pandapratyaya@gmail.com"/>
    <s v="APIDS"/>
    <n v="295000"/>
    <x v="403"/>
    <n v="40000"/>
    <s v="DV DATA &amp; ANALYTICS ICICI BANK"/>
    <x v="0"/>
  </r>
  <r>
    <s v="Pradeep Kumar Dalei"/>
    <n v="202502"/>
    <n v="202502"/>
    <s v="BBSR"/>
    <n v="6372170874"/>
    <s v="kumarpdalei@gmail.com"/>
    <s v="APIDS"/>
    <n v="270000"/>
    <x v="403"/>
    <n v="40000"/>
    <s v="DV DATA &amp; ANALYTICS ICICI BANK"/>
    <x v="0"/>
  </r>
  <r>
    <s v="Pratyaya Panda"/>
    <n v="202505"/>
    <n v="202505"/>
    <s v="BBSR"/>
    <n v="9853725944"/>
    <s v="pandapratyaya@gmail.com"/>
    <s v="APIDS"/>
    <n v="295000"/>
    <x v="403"/>
    <n v="22500"/>
    <s v="DV DATA &amp; ANALYTICS ICICI BANK"/>
    <x v="0"/>
  </r>
  <r>
    <s v="Darshana Parida "/>
    <n v="202504"/>
    <n v="202504"/>
    <s v="BLR"/>
    <n v="8763858082"/>
    <s v="paridadarshna@gmail.com"/>
    <s v="APDA"/>
    <n v="305000"/>
    <x v="404"/>
    <n v="93333"/>
    <s v="DV DATA &amp; ANALYTICS ICICI BANK"/>
    <x v="0"/>
  </r>
  <r>
    <s v="Manasi Mahakud"/>
    <n v="202502"/>
    <n v="202502"/>
    <s v="BBSR"/>
    <n v="6263344699"/>
    <s v="manasimahakud123@gmail.com"/>
    <s v="APIDS"/>
    <n v="318000"/>
    <x v="404"/>
    <n v="79600"/>
    <s v="DV DATA &amp; ANALYTICS ICICI BANK"/>
    <x v="0"/>
  </r>
  <r>
    <s v="Subham Kumar Dash"/>
    <n v="202504"/>
    <n v="202504"/>
    <s v="BBSR"/>
    <n v="9668575086"/>
    <s v="subhamsonu7873@gmail.com"/>
    <s v="APDA"/>
    <n v="275000"/>
    <x v="404"/>
    <n v="90000"/>
    <s v="DV DATA &amp; ANALYTICS ICICI BANK"/>
    <x v="0"/>
  </r>
  <r>
    <s v="Sarthak Mohanty"/>
    <n v="202501"/>
    <n v="202501"/>
    <s v="BBSR"/>
    <n v="7751934465"/>
    <s v="sarthakmohantyy@gmail.com"/>
    <s v="APDA"/>
    <n v="275000"/>
    <x v="404"/>
    <n v="55000"/>
    <s v="DV DATA &amp; ANALYTICS ICICI BANK"/>
    <x v="0"/>
  </r>
  <r>
    <s v="Rabinarayan Sahu"/>
    <n v="202504"/>
    <n v="202504"/>
    <s v="BBSR"/>
    <n v="9937504405"/>
    <s v="rabi6824@gmail.com"/>
    <s v="APIDS"/>
    <n v="300000"/>
    <x v="405"/>
    <n v="295000"/>
    <s v="DV DATA &amp; ANALYTICS ICICI BANK"/>
    <x v="0"/>
  </r>
  <r>
    <s v="Badi Chandrasekhar "/>
    <n v="202504"/>
    <n v="202504"/>
    <s v="BLR"/>
    <n v="8249310073"/>
    <s v="badichandrasekhar2158@gmail.com"/>
    <s v="APIDS"/>
    <n v="305000"/>
    <x v="405"/>
    <n v="50000"/>
    <s v="DV DATA &amp; ANALYTICS ICICI BANK"/>
    <x v="0"/>
  </r>
  <r>
    <s v="Anushka"/>
    <n v="202504"/>
    <n v="202504"/>
    <s v="BLR"/>
    <n v="9179530703"/>
    <s v="kharanushka0703@gmail.com"/>
    <s v="APDA"/>
    <n v="250000"/>
    <x v="405"/>
    <n v="61250"/>
    <s v="DV DATA &amp; ANALYTICS ICICI BANK"/>
    <x v="0"/>
  </r>
  <r>
    <s v="Prativa Ray "/>
    <n v="202505"/>
    <n v="202505"/>
    <s v="BBSR"/>
    <n v="6370912620"/>
    <s v="rayprativa917@gmail.com"/>
    <s v="APIDS"/>
    <n v="318600"/>
    <x v="406"/>
    <n v="300000"/>
    <s v="DV DATA &amp; ANALYTICS ICICI BANK"/>
    <x v="0"/>
  </r>
  <r>
    <s v="Apurav Tiwari "/>
    <n v="202504"/>
    <n v="202504"/>
    <s v="BBSR"/>
    <n v="9424677178"/>
    <s v="apuravtiwari3986@gmail.com"/>
    <s v="APDA"/>
    <n v="295000"/>
    <x v="406"/>
    <n v="50000"/>
    <s v="DV DATA &amp; ANALYTICS ICICI BANK"/>
    <x v="0"/>
  </r>
  <r>
    <s v="Sanitta Jackson"/>
    <n v="202505"/>
    <n v="202505"/>
    <s v="BBSR"/>
    <n v="7025195719"/>
    <s v="sanittawinna@gmail.com"/>
    <s v="APIDS"/>
    <n v="290000"/>
    <x v="406"/>
    <n v="5000"/>
    <s v="DV DATA &amp; ANALYTICS ICICI BANK"/>
    <x v="0"/>
  </r>
  <r>
    <s v="Biswajeet Behera"/>
    <n v="202505"/>
    <n v="202505"/>
    <s v="BBSR"/>
    <n v="6370882894"/>
    <s v="biswajeetbehera595@gmail.com"/>
    <s v="APIDS"/>
    <n v="290000"/>
    <x v="406"/>
    <n v="5000"/>
    <s v="DV DATA &amp; ANALYTICS ICICI BANK"/>
    <x v="0"/>
  </r>
  <r>
    <s v="Akhilesh Mahapatra"/>
    <n v="202505"/>
    <n v="202505"/>
    <s v="BBSR"/>
    <n v="8093821976"/>
    <s v="akhil.mahapatr3@gmail.com"/>
    <s v="APIDS"/>
    <n v="290000"/>
    <x v="406"/>
    <n v="5000"/>
    <s v="DV DATA &amp; ANALYTICS ICICI BANK"/>
    <x v="0"/>
  </r>
  <r>
    <s v="Somnath Sahu"/>
    <n v="202505"/>
    <n v="202505"/>
    <s v="BBSR"/>
    <n v="8328809369"/>
    <s v="somnathsahu56789@gmail.com"/>
    <s v="APDA"/>
    <n v="280000"/>
    <x v="406"/>
    <n v="5000"/>
    <s v="DV DATA &amp; ANALYTICS ICICI BANK"/>
    <x v="0"/>
  </r>
  <r>
    <s v="Nitin kumar"/>
    <n v="202505"/>
    <n v="202505"/>
    <s v="BBSR"/>
    <n v="9853490761"/>
    <s v="kumarnitin175920@gmail.com"/>
    <s v="APDA"/>
    <n v="275000"/>
    <x v="406"/>
    <n v="5000"/>
    <s v="DV DATA &amp; ANALYTICS ICICI BANK"/>
    <x v="0"/>
  </r>
  <r>
    <s v="Amanwit Kumar"/>
    <n v="202505"/>
    <n v="202505"/>
    <s v="BBSR"/>
    <n v="7327069956"/>
    <s v="amanwit.kumar.we@gmail.com"/>
    <s v="APIDS"/>
    <n v="300000"/>
    <x v="406"/>
    <n v="5000"/>
    <s v="DV DATA &amp; ANALYTICS ICICI BANK"/>
    <x v="0"/>
  </r>
  <r>
    <s v="Shubhanshu choudhary"/>
    <n v="202505"/>
    <n v="202505"/>
    <s v="BBSR"/>
    <n v="7224963334"/>
    <s v="shubhanshuchoudhary4@gmail.com"/>
    <s v="APIDS"/>
    <n v="275000"/>
    <x v="406"/>
    <n v="5000"/>
    <s v="DV DATA &amp; ANALYTICS ICICI BANK"/>
    <x v="0"/>
  </r>
  <r>
    <s v="Manish Anurag"/>
    <n v="202505"/>
    <n v="202505"/>
    <s v="BBSR"/>
    <n v="9937807573"/>
    <s v="manish.anurag00@gmail.com"/>
    <s v="APIDS"/>
    <n v="100000"/>
    <x v="406"/>
    <n v="5000"/>
    <s v="Cash"/>
    <x v="0"/>
  </r>
  <r>
    <s v="Adarsh Kumar Subudhi"/>
    <n v="202505"/>
    <n v="202505"/>
    <s v="BBSR"/>
    <n v="9040403320"/>
    <s v="adarshsubudhi789@gmail.com"/>
    <s v="APIDS"/>
    <n v="300000"/>
    <x v="406"/>
    <n v="10000"/>
    <s v="DV DATA &amp; ANALYTICS ICICI BANK"/>
    <x v="0"/>
  </r>
  <r>
    <s v="JANMAJOY NAYAK"/>
    <n v="202505"/>
    <n v="202505"/>
    <s v="BBSR"/>
    <n v="8917213852"/>
    <s v="janmajoynayak24@gmail.com"/>
    <s v="APIDS"/>
    <n v="290000"/>
    <x v="406"/>
    <n v="5000"/>
    <s v="DV DATA &amp; ANALYTICS ICICI BANK"/>
    <x v="0"/>
  </r>
  <r>
    <s v="Bishal Chinmay Das"/>
    <n v="202501"/>
    <n v="202501"/>
    <s v="BBSR"/>
    <n v="6371771058"/>
    <s v="bishalchinmayd@gmail.com"/>
    <s v="APDA "/>
    <n v="280000"/>
    <x v="407"/>
    <n v="55000"/>
    <s v="DV DATA &amp; ANALYTICS ICICI BANK"/>
    <x v="0"/>
  </r>
  <r>
    <s v="Harsh vardhan sharma"/>
    <n v="202501"/>
    <n v="202501"/>
    <s v="BBSR"/>
    <n v="7749945460"/>
    <s v="ankitasamal0810@gmail.com"/>
    <s v="APDA"/>
    <n v="295000"/>
    <x v="407"/>
    <n v="195000"/>
    <s v="DV DATA &amp; ANALYTICS HDFC BANK"/>
    <x v="0"/>
  </r>
  <r>
    <s v="Manish Anurag"/>
    <n v="202505"/>
    <n v="202505"/>
    <s v="BBSR"/>
    <n v="9937807573"/>
    <s v="manish.anurag00@gmail.com"/>
    <s v="APIDS"/>
    <n v="100000"/>
    <x v="407"/>
    <n v="100000"/>
    <s v="Cash"/>
    <x v="0"/>
  </r>
  <r>
    <s v="Anindita Paul"/>
    <n v="202501"/>
    <n v="202501"/>
    <s v="BBSR"/>
    <n v="9124433189"/>
    <s v="paulanindita1995@gmail.com"/>
    <s v="APIDS "/>
    <n v="303000"/>
    <x v="408"/>
    <n v="50000"/>
    <s v="DV DATA &amp; ANALYTICS ICICI BANK"/>
    <x v="0"/>
  </r>
  <r>
    <s v="Debasmita das"/>
    <n v="202411"/>
    <n v="202411"/>
    <s v="BBSR"/>
    <n v="7848877070"/>
    <s v="dasdebasmita769@gmail.com"/>
    <s v="APIDS"/>
    <n v="288000"/>
    <x v="408"/>
    <n v="96000"/>
    <s v="DV DATA &amp; ANALYTICS ICICI BANK"/>
    <x v="0"/>
  </r>
  <r>
    <s v="RAVINDRANATH P"/>
    <n v="202503"/>
    <n v="202503"/>
    <s v="BBSR"/>
    <n v="8217676155"/>
    <s v="ravipswamy20@gmail.com"/>
    <s v="APIDS"/>
    <n v="290000"/>
    <x v="408"/>
    <n v="52200"/>
    <s v="DV DATA &amp; ANALYTICS ICICI BANK"/>
    <x v="0"/>
  </r>
  <r>
    <s v="Swayansu Satyapragyan Sahu"/>
    <n v="202505"/>
    <n v="202505"/>
    <s v="BBSR"/>
    <n v="7855901814"/>
    <s v="swayansusahu3@gmail.com"/>
    <s v="APDA"/>
    <n v="295000"/>
    <x v="408"/>
    <n v="100000"/>
    <s v="DV DATA &amp; ANALYTICS ICICI BANK"/>
    <x v="0"/>
  </r>
  <r>
    <s v="Shubhashree Parimita"/>
    <n v="202503"/>
    <n v="202503"/>
    <s v="BBSR"/>
    <n v="7008354521"/>
    <s v="sparimitanitrkl20@gmail.com"/>
    <s v="APIDS"/>
    <n v="318000"/>
    <x v="409"/>
    <n v="101000"/>
    <s v="DV DATA &amp; ANALYTICS HDFC BANK"/>
    <x v="0"/>
  </r>
  <r>
    <s v="Teena Manghwani"/>
    <n v="202504"/>
    <n v="202504"/>
    <s v="BLR"/>
    <n v="8005932384"/>
    <s v="teena.1195manghwani@gmail.com"/>
    <s v="APIDS "/>
    <n v="290000"/>
    <x v="409"/>
    <n v="40000"/>
    <s v="DV DATA &amp; ANALYTICS ICICI BANK"/>
    <x v="0"/>
  </r>
  <r>
    <s v="Manjushree Ashok Sonawane"/>
    <n v="202503"/>
    <n v="202503"/>
    <s v="BBSR"/>
    <s v="+91 8459273343"/>
    <s v="manju.stat1311@gmail.com"/>
    <s v="APIDS"/>
    <n v="295000"/>
    <x v="409"/>
    <n v="100000"/>
    <s v="DV DATA &amp; ANALYTICS ICICI BANK"/>
    <x v="0"/>
  </r>
  <r>
    <s v="Dibyajyoti Jena"/>
    <n v="202505"/>
    <n v="202505"/>
    <s v="BLR"/>
    <n v="9861635166"/>
    <s v="dibyajyotijena.official@gmail.com"/>
    <s v="APIDS"/>
    <n v="295000"/>
    <x v="409"/>
    <n v="5000"/>
    <s v="DV DATA &amp; ANALYTICS ICICI BANK"/>
    <x v="0"/>
  </r>
  <r>
    <s v="Asmi Soumya Prakash"/>
    <n v="202505"/>
    <n v="202505"/>
    <s v="BLR"/>
    <n v="6371155612"/>
    <s v="asmisoumyaprakash@gmail.com"/>
    <s v="APDA"/>
    <n v="270000"/>
    <x v="409"/>
    <n v="5000"/>
    <s v="DV DATA &amp; ANALYTICS ICICI BANK"/>
    <x v="0"/>
  </r>
  <r>
    <s v="Pabitra Kumar Panda"/>
    <n v="202505"/>
    <n v="202505"/>
    <s v="BBSR"/>
    <n v="9114528570"/>
    <s v="kumarpabitra844@gmail.com"/>
    <s v="APIDS "/>
    <n v="313000"/>
    <x v="410"/>
    <n v="313000"/>
    <s v="DV DATA &amp; ANALYTICS ICICI BANK"/>
    <x v="0"/>
  </r>
  <r>
    <s v="Sanitta Jackson"/>
    <n v="202505"/>
    <n v="202505"/>
    <s v="BBSR"/>
    <n v="7025195719"/>
    <s v="sanittawinna@gmail.com"/>
    <s v="APIDS"/>
    <n v="290000"/>
    <x v="411"/>
    <n v="95000"/>
    <s v="DV DATA &amp; ANALYTICS ICICI BANK"/>
    <x v="0"/>
  </r>
  <r>
    <s v="Arjun"/>
    <n v="202505"/>
    <n v="202505"/>
    <s v="BLR"/>
    <n v="8115539225"/>
    <s v="arjunbanerjee1415@gmail.com"/>
    <s v="APIDS"/>
    <n v="290000"/>
    <x v="411"/>
    <n v="58000"/>
    <s v="DV DATA &amp; ANALYTICS ICICI BANK"/>
    <x v="0"/>
  </r>
  <r>
    <s v="Omkar Mohanty"/>
    <n v="202505"/>
    <n v="202505"/>
    <s v="BBSR"/>
    <n v="8197055831"/>
    <s v="o.mohanty97@gmail.com"/>
    <s v="APDA"/>
    <n v="290000"/>
    <x v="411"/>
    <n v="100000"/>
    <s v="DV DATA &amp; ANALYTICS ICICI BANK"/>
    <x v="0"/>
  </r>
  <r>
    <s v="Somnath Sahu"/>
    <n v="202505"/>
    <n v="202505"/>
    <s v="BBSR"/>
    <n v="8328809369"/>
    <s v="somnathsahu56789@gmail.com"/>
    <s v="APDA"/>
    <n v="280000"/>
    <x v="412"/>
    <n v="91666"/>
    <s v="DV DATA &amp; ANALYTICS ICICI BANK"/>
    <x v="0"/>
  </r>
  <r>
    <s v="Shubham sanjay patil"/>
    <n v="202505"/>
    <n v="202505"/>
    <s v="BLR"/>
    <n v="8459360374"/>
    <s v="patilshubhamrediff@gmail.com"/>
    <s v="APDA"/>
    <n v="270000"/>
    <x v="412"/>
    <n v="49000"/>
    <s v="DV DATA &amp; ANALYTICS ICICI BANK"/>
    <x v="0"/>
  </r>
  <r>
    <s v="Tanuja Ranjendra Somvanshi"/>
    <n v="202311"/>
    <n v="202311"/>
    <s v="BLR"/>
    <n v="8624067392"/>
    <s v="tanujasomvanshi3011@gmail.com"/>
    <s v="APIDS"/>
    <n v="280000"/>
    <x v="412"/>
    <n v="50000"/>
    <s v="DV DATA &amp; ANALYTICS HDFC BANK"/>
    <x v="0"/>
  </r>
  <r>
    <s v="Ashutosh Rath"/>
    <n v="202502"/>
    <n v="202502"/>
    <s v="BBSR"/>
    <n v="9777521980"/>
    <s v="ashutoshrath002@gmail.com"/>
    <s v="APDA"/>
    <n v="275000"/>
    <x v="412"/>
    <n v="40000"/>
    <s v="DV DATA &amp; ANALYTICS ICICI BANK"/>
    <x v="0"/>
  </r>
  <r>
    <s v="Dibyashree purohit"/>
    <n v="202504"/>
    <n v="202504"/>
    <s v="BBSR"/>
    <n v="7205019698"/>
    <s v="dibyapurohit9@gmail.com"/>
    <s v="APDA"/>
    <n v="285000"/>
    <x v="412"/>
    <n v="93334"/>
    <s v="DV DATA &amp; ANALYTICS ICICI BANK"/>
    <x v="0"/>
  </r>
  <r>
    <s v="Rabijyoti Das"/>
    <n v="202505"/>
    <n v="202505"/>
    <s v="BBSR"/>
    <n v="9932801988"/>
    <s v="rabijyotidas41@gmail.com"/>
    <s v="APIDS"/>
    <n v="290000"/>
    <x v="412"/>
    <n v="5000"/>
    <s v="DV DATA &amp; ANALYTICS ICICI BANK"/>
    <x v="0"/>
  </r>
  <r>
    <s v="Bibek Samal"/>
    <n v="202505"/>
    <n v="202505"/>
    <s v="BBSR"/>
    <n v="9348479151"/>
    <s v="bibeksamal29@gmail.com"/>
    <s v="APIDS"/>
    <n v="290000"/>
    <x v="412"/>
    <n v="5000"/>
    <s v="DV DATA &amp; ANALYTICS ICICI BANK"/>
    <x v="0"/>
  </r>
  <r>
    <s v="Aparjita Behera"/>
    <n v="202505"/>
    <n v="202505"/>
    <s v="BBSR"/>
    <n v="8770711403"/>
    <s v="dasib.pmp@gmail.com"/>
    <s v="APIDS"/>
    <n v="290000"/>
    <x v="413"/>
    <n v="100000"/>
    <s v="DV DATA &amp; ANALYTICS ICICI BANK"/>
    <x v="0"/>
  </r>
  <r>
    <s v="GYANA PRAKASH BEHERA"/>
    <n v="202303"/>
    <n v="202303"/>
    <s v="BLR"/>
    <n v="9090876723"/>
    <s v="GYAN.INBOX@GMAIL.COM"/>
    <s v="APIDS"/>
    <n v="300000"/>
    <x v="413"/>
    <n v="95000"/>
    <s v="DV DATA &amp; ANALYTICS ICICI BANK"/>
    <x v="0"/>
  </r>
  <r>
    <s v="Adarsh Kumar Subudhi"/>
    <n v="202505"/>
    <n v="202505"/>
    <s v="BBSR"/>
    <n v="9040403320"/>
    <s v="adarshsubudhi789@gmail.com"/>
    <s v="APIDS"/>
    <n v="300000"/>
    <x v="413"/>
    <n v="100000"/>
    <s v="DV DATA &amp; ANALYTICS ICICI BANK"/>
    <x v="0"/>
  </r>
  <r>
    <s v="MEKA SOWJANYA "/>
    <n v="202505"/>
    <n v="202505"/>
    <s v="BBSR"/>
    <n v="7729992948"/>
    <s v="sowjanya.meka6@gmail.com"/>
    <s v="APDA"/>
    <n v="275000"/>
    <x v="413"/>
    <n v="5000"/>
    <s v="DV DATA &amp; ANALYTICS ICICI BANK"/>
    <x v="0"/>
  </r>
  <r>
    <s v="Aparajita Behra "/>
    <n v="202505"/>
    <n v="202505"/>
    <s v="BBSR"/>
    <n v="8770711403"/>
    <s v="dasib.pmp@gmail.com"/>
    <s v="APDA"/>
    <n v="275000"/>
    <x v="414"/>
    <n v="58000"/>
    <s v="DV DATA &amp; ANALYTICS ICICI BANK"/>
    <x v="0"/>
  </r>
  <r>
    <s v="Dharam Yadav"/>
    <n v="202503"/>
    <n v="202503"/>
    <s v="BLR"/>
    <n v="6206297765"/>
    <s v="dharamgope19997@gmail.com"/>
    <s v="APIDS"/>
    <n v="303000"/>
    <x v="414"/>
    <n v="50000"/>
    <s v="DV DATA &amp; ANALYTICS ICICI BANK"/>
    <x v="0"/>
  </r>
  <r>
    <s v="Anusha M"/>
    <n v="202502"/>
    <n v="202502"/>
    <s v="BLR"/>
    <n v="7338540317"/>
    <s v="anusha.07.m@gmail.com"/>
    <s v="APIDS"/>
    <n v="318000"/>
    <x v="414"/>
    <n v="60000"/>
    <s v="DV DATA &amp; ANALYTICS ICICI BANK"/>
    <x v="0"/>
  </r>
  <r>
    <s v="Teena Manghwani"/>
    <n v="202504"/>
    <n v="202504"/>
    <s v="BLR"/>
    <n v="8005932384"/>
    <s v="teena.1195manghwani@gmail.com"/>
    <s v="APIDS "/>
    <n v="290000"/>
    <x v="414"/>
    <n v="31250"/>
    <s v="DV DATA &amp; ANALYTICS ICICI BANK"/>
    <x v="0"/>
  </r>
  <r>
    <s v="Omm Prakash Parida"/>
    <n v="202502"/>
    <n v="202502"/>
    <s v="BBSR"/>
    <n v="8984333691"/>
    <s v="omprakashparida458@gmail.com"/>
    <s v="APIDS"/>
    <n v="290000"/>
    <x v="414"/>
    <n v="35000"/>
    <s v="DV DATA &amp; ANALYTICS ICICI BANK"/>
    <x v="0"/>
  </r>
  <r>
    <s v="Himansu Sekhar Barik"/>
    <n v="202505"/>
    <n v="202505"/>
    <s v="BBSR"/>
    <n v="9040687885"/>
    <s v="himansubarik500@gmail.com"/>
    <s v="APIDS"/>
    <n v="300000"/>
    <x v="414"/>
    <n v="5000"/>
    <s v="DV DATA &amp; ANALYTICS ICICI BANK"/>
    <x v="0"/>
  </r>
  <r>
    <s v="M VISHAL"/>
    <n v="202505"/>
    <n v="202505"/>
    <s v="BLR"/>
    <n v="9046776043"/>
    <s v="vishal8451@gmail.com"/>
    <s v="APIDS"/>
    <n v="290000"/>
    <x v="414"/>
    <n v="5000"/>
    <s v="DV DATA &amp; ANALYTICS ICICI BANK"/>
    <x v="0"/>
  </r>
  <r>
    <s v="Shaan nandi"/>
    <n v="202505"/>
    <n v="202505"/>
    <s v="BLR"/>
    <n v="7601959801"/>
    <s v="nandishaan310@gmail.com"/>
    <s v="APIDS"/>
    <n v="290000"/>
    <x v="414"/>
    <n v="5000"/>
    <s v="DV DATA &amp; ANALYTICS ICICI BANK"/>
    <x v="0"/>
  </r>
  <r>
    <s v="Sushree Shivangi Panigrahi"/>
    <n v="202505"/>
    <n v="202505"/>
    <s v="BBSR"/>
    <n v="7978555713"/>
    <s v="shivangipanigrahi18@gmail.com"/>
    <s v="APIDS"/>
    <n v="305000"/>
    <x v="414"/>
    <n v="5000"/>
    <s v="DV DATA &amp; ANALYTICS ICICI BANK"/>
    <x v="0"/>
  </r>
  <r>
    <s v="Gopal Krishna Patra "/>
    <n v="202503"/>
    <n v="202503"/>
    <s v="BBSR"/>
    <n v="8658034176"/>
    <s v="gopalkrishnapatro348@gmail.com"/>
    <s v="APIDS"/>
    <n v="295000"/>
    <x v="415"/>
    <n v="46000"/>
    <s v="DV DATA &amp; ANALYTICS ICICI BANK"/>
    <x v="0"/>
  </r>
  <r>
    <s v="Preeti Roy"/>
    <n v="202504"/>
    <n v="202504"/>
    <s v="BBSR"/>
    <n v="9348380892"/>
    <s v="preetiroy1394@gmail.com"/>
    <s v="APIDS"/>
    <n v="280000"/>
    <x v="415"/>
    <n v="91667"/>
    <s v="DV DATA &amp; ANALYTICS ICICI BANK"/>
    <x v="0"/>
  </r>
  <r>
    <s v="Srilakshmi"/>
    <n v="202505"/>
    <n v="202505"/>
    <s v="BBSR"/>
    <n v="8904981151"/>
    <s v="dearshrimj@gmail.com"/>
    <s v="APDA"/>
    <n v="295000"/>
    <x v="415"/>
    <n v="80000"/>
    <s v="DV DATA &amp; ANALYTICS ICICI BANK"/>
    <x v="0"/>
  </r>
  <r>
    <s v="Amiyanshu pratihari"/>
    <n v="202504"/>
    <n v="202504"/>
    <s v="BLR"/>
    <n v="7416577724"/>
    <s v="Pratihari.amiyanshu@gmail.com"/>
    <s v="APIDS"/>
    <n v="300000"/>
    <x v="415"/>
    <n v="60000"/>
    <s v="DV DATA &amp; ANALYTICS ICICI BANK"/>
    <x v="0"/>
  </r>
  <r>
    <s v="Raunak rai"/>
    <n v="202504"/>
    <n v="202504"/>
    <s v="BLR"/>
    <n v="6393735467"/>
    <s v="rairaunak593@gmail.com"/>
    <s v="APDA"/>
    <n v="270000"/>
    <x v="415"/>
    <n v="45000"/>
    <s v="DV DATA &amp; ANALYTICS ICICI BANK"/>
    <x v="0"/>
  </r>
  <r>
    <s v="Ashish parija"/>
    <n v="202410"/>
    <n v="202410"/>
    <s v="BBSR"/>
    <n v="8328977742"/>
    <s v="lpriyaswainswain@gmail.com"/>
    <s v="APDA"/>
    <n v="295000"/>
    <x v="415"/>
    <n v="50000"/>
    <s v="DV DATA &amp; ANALYTICS ICICI BANK"/>
    <x v="0"/>
  </r>
  <r>
    <s v="Ismita  Sahu"/>
    <n v="202506"/>
    <n v="202506"/>
    <s v="BLR"/>
    <n v="6370796586"/>
    <s v="sahuismita11@gmail.com"/>
    <s v="APIDS"/>
    <n v="290000"/>
    <x v="416"/>
    <n v="285000"/>
    <s v="Loan"/>
    <x v="0"/>
  </r>
  <r>
    <s v="Akhilesh Mahapatra"/>
    <n v="202505"/>
    <n v="202505"/>
    <s v="BBSR"/>
    <n v="8093821976"/>
    <s v="akhil.mahapatr3@gmail.com"/>
    <s v="APIDS"/>
    <n v="290000"/>
    <x v="416"/>
    <n v="45000"/>
    <s v="DV DATA &amp; ANALYTICS ICICI BANK"/>
    <x v="0"/>
  </r>
  <r>
    <s v="Akhilesh Mahapatra"/>
    <n v="202505"/>
    <n v="202505"/>
    <s v="BBSR"/>
    <n v="8093821976"/>
    <s v="akhil.mahapatr3@gmail.com"/>
    <s v="APIDS"/>
    <n v="290000"/>
    <x v="417"/>
    <n v="200000"/>
    <s v="Loan"/>
    <x v="0"/>
  </r>
  <r>
    <s v="Avishek Dash"/>
    <n v="202502"/>
    <n v="202502"/>
    <s v="BBSR"/>
    <n v="9178605888"/>
    <s v="ad.avishek.official@gmail.com"/>
    <s v="APIDS"/>
    <n v="290000"/>
    <x v="417"/>
    <n v="50000"/>
    <s v="DV DATA &amp; ANALYTICS ICICI BANK"/>
    <x v="0"/>
  </r>
  <r>
    <s v="Sonali Pradhan"/>
    <n v="202412"/>
    <n v="202412"/>
    <s v="BBSR"/>
    <n v="7978185477"/>
    <s v="pradhansonali80@gmail.com"/>
    <s v="APDA"/>
    <n v="285000"/>
    <x v="417"/>
    <n v="70000"/>
    <s v="DV DATA &amp; ANALYTICS ICICI BANK"/>
    <x v="0"/>
  </r>
  <r>
    <s v="Dibyajyoti Jena"/>
    <n v="202505"/>
    <n v="202505"/>
    <s v="BLR"/>
    <n v="9861635166"/>
    <s v="dibyajyotijena.official@gmail.com"/>
    <s v="APIDS"/>
    <n v="295000"/>
    <x v="417"/>
    <n v="57000"/>
    <s v="DV DATA &amp; ANALYTICS ICICI BANK"/>
    <x v="0"/>
  </r>
  <r>
    <s v="Debrupa Behera"/>
    <n v="202505"/>
    <n v="202505"/>
    <s v="BLR"/>
    <n v="6370349156"/>
    <s v="debrupabehera@gmail.com"/>
    <s v="APIDS"/>
    <n v="298000"/>
    <x v="418"/>
    <n v="43000"/>
    <s v="DV DATA &amp; ANALYTICS ICICI BANK"/>
    <x v="0"/>
  </r>
  <r>
    <s v="Mrutyunjaya Mallick"/>
    <n v="202504"/>
    <n v="202504"/>
    <s v="BBSR"/>
    <n v="7735381720"/>
    <s v="mallickmrutyunjaya784@gmail.com"/>
    <s v="APIDS"/>
    <n v="300000"/>
    <x v="418"/>
    <n v="58000"/>
    <s v="DV DATA &amp; ANALYTICS ICICI BANK"/>
    <x v="0"/>
  </r>
  <r>
    <s v="Debasish Priyadarshi"/>
    <n v="202504"/>
    <n v="202504"/>
    <s v="BBSR"/>
    <n v="8658625711"/>
    <s v="www.priyadarshidebasish@gmail.com"/>
    <s v="APIDS"/>
    <n v="318600"/>
    <x v="418"/>
    <n v="89000"/>
    <s v="DV DATA &amp; ANALYTICS ICICI BANK"/>
    <x v="0"/>
  </r>
  <r>
    <s v="Subrat Bhol"/>
    <n v="202504"/>
    <n v="202504"/>
    <s v="BBSR"/>
    <n v="9040440279"/>
    <s v="subrat93eee@gmail.com"/>
    <s v="APIDS"/>
    <n v="295000"/>
    <x v="418"/>
    <n v="60000"/>
    <s v="DV DATA &amp; ANALYTICS ICICI BANK"/>
    <x v="0"/>
  </r>
  <r>
    <s v="Pratyaya Panda"/>
    <n v="202505"/>
    <n v="202505"/>
    <s v="BBSR"/>
    <n v="9853725944"/>
    <s v="pandapratyaya@gmail.com"/>
    <s v="APIDS"/>
    <n v="295000"/>
    <x v="419"/>
    <n v="245000"/>
    <s v="DV DATA &amp; ANALYTICS ICICI BANK"/>
    <x v="0"/>
  </r>
  <r>
    <s v="MEKA SOWJANYA "/>
    <n v="202505"/>
    <n v="202505"/>
    <s v="BBSR"/>
    <n v="7729992948"/>
    <s v="sowjanya.meka6@gmail.com"/>
    <s v="APDA"/>
    <n v="275000"/>
    <x v="420"/>
    <n v="275000"/>
    <s v="Loan"/>
    <x v="0"/>
  </r>
  <r>
    <s v="Balamurgan P "/>
    <n v="202504"/>
    <n v="202504"/>
    <s v="BLR"/>
    <n v="9361378163"/>
    <s v="balamurgandme1999@gmail.com"/>
    <s v="APDA"/>
    <n v="295000"/>
    <x v="420"/>
    <n v="50000"/>
    <s v="DV DATA &amp; ANALYTICS ICICI BANK"/>
    <x v="0"/>
  </r>
  <r>
    <s v="Rabijyoti Das"/>
    <n v="202505"/>
    <n v="202505"/>
    <s v="BBSR"/>
    <n v="9932801988"/>
    <s v="rabijyotidas41@gmail.com"/>
    <s v="APIDS"/>
    <n v="290000"/>
    <x v="421"/>
    <n v="50000"/>
    <s v="DV DATA &amp; ANALYTICS ICICI BANK"/>
    <x v="0"/>
  </r>
  <r>
    <s v="Rabijyoti Das"/>
    <n v="202505"/>
    <n v="202505"/>
    <s v="BBSR"/>
    <n v="9932801988"/>
    <s v="rabijyotidas41@gmail.com"/>
    <s v="APIDS"/>
    <n v="290000"/>
    <x v="421"/>
    <n v="200000"/>
    <s v="Loan"/>
    <x v="0"/>
  </r>
  <r>
    <s v="Siba Prasad Samantaray"/>
    <n v="202502"/>
    <n v="202502"/>
    <s v="BBSR"/>
    <n v="7064878951"/>
    <s v="sibanshuprasads@gmail.com"/>
    <s v="APDA "/>
    <n v="275000"/>
    <x v="421"/>
    <n v="42500"/>
    <s v="DV DATA &amp; ANALYTICS HDFC BANK"/>
    <x v="0"/>
  </r>
  <r>
    <s v="Nitin kumar"/>
    <n v="202505"/>
    <n v="202505"/>
    <s v="BBSR"/>
    <n v="9853490761"/>
    <s v="kumarnitin175920@gmail.com"/>
    <s v="APDA"/>
    <n v="275000"/>
    <x v="421"/>
    <n v="67500"/>
    <s v="DV DATA &amp; ANALYTICS ICICI BANK"/>
    <x v="0"/>
  </r>
  <r>
    <s v="Sushree Shivangi Panigrahi"/>
    <n v="202505"/>
    <n v="202505"/>
    <s v="BBSR"/>
    <n v="7978555713"/>
    <s v="shivangipanigrahi18@gmail.com"/>
    <s v="APIDS"/>
    <n v="305000"/>
    <x v="422"/>
    <n v="300000"/>
    <s v="DV DATA &amp; ANALYTICS ICICI BANK"/>
    <x v="0"/>
  </r>
  <r>
    <s v="Avinash Kumar Pandey"/>
    <n v="202406"/>
    <n v="202406"/>
    <s v="BLR"/>
    <n v="9958139119"/>
    <s v="avmcagovicsi@gmail.com"/>
    <s v="APIDS"/>
    <n v="290000"/>
    <x v="422"/>
    <n v="45000"/>
    <s v="DV DATA &amp; ANALYTICS ICICI BANK"/>
    <x v="0"/>
  </r>
  <r>
    <s v="Soumya ranjan swain"/>
    <n v="202406"/>
    <n v="202406"/>
    <s v="BBSR"/>
    <n v="6370288580"/>
    <s v="soumya.swain457@gmail.com"/>
    <s v="APIDS"/>
    <n v="313000"/>
    <x v="422"/>
    <n v="5000"/>
    <s v="DV DATA &amp; ANALYTICS ICICI BANK"/>
    <x v="0"/>
  </r>
  <r>
    <s v="Sauvagya Saumya Ranjan Jena"/>
    <n v="202406"/>
    <n v="202406"/>
    <s v="BBSR"/>
    <n v="8457935534"/>
    <s v="sauvagya1@gmail.com"/>
    <s v="APIDS"/>
    <n v="285000"/>
    <x v="422"/>
    <n v="5000"/>
    <s v="DV DATA &amp; ANALYTICS ICICI BANK"/>
    <x v="0"/>
  </r>
  <r>
    <s v="Shreya Pateriya"/>
    <n v="202504"/>
    <n v="202504"/>
    <s v="BLR"/>
    <n v="7470307309"/>
    <s v="shreyapateriya100@gmail.com"/>
    <s v="APIDS"/>
    <n v="290000"/>
    <x v="423"/>
    <n v="70000"/>
    <s v="DV DATA &amp; ANALYTICS ICICI BANK"/>
    <x v="0"/>
  </r>
  <r>
    <s v="Chandan N"/>
    <n v="202502"/>
    <n v="202502"/>
    <s v="BLR"/>
    <n v="6360952506"/>
    <s v="chandann722n@gmail.com"/>
    <s v="APDA"/>
    <n v="275000"/>
    <x v="423"/>
    <n v="45000"/>
    <s v="DV DATA &amp; ANALYTICS ICICI BANK"/>
    <x v="0"/>
  </r>
  <r>
    <s v="Rabijyoti Das"/>
    <n v="202505"/>
    <n v="202505"/>
    <s v="BBSR"/>
    <n v="9932801988"/>
    <s v="rabijyotidas41@gmail.com"/>
    <s v="APIDS"/>
    <n v="290000"/>
    <x v="423"/>
    <n v="50000"/>
    <s v="DV DATA &amp; ANALYTICS ICICI BANK"/>
    <x v="0"/>
  </r>
  <r>
    <s v="Likhitha M"/>
    <n v="202506"/>
    <n v="202506"/>
    <s v="BLR"/>
    <n v="8217844989"/>
    <s v="likhitham647@gmail.com"/>
    <s v="APIDS"/>
    <n v="290000"/>
    <x v="423"/>
    <n v="95000"/>
    <s v="DV DATA &amp; ANALYTICS ICICI BANK"/>
    <x v="0"/>
  </r>
  <r>
    <s v="Mohammad Sahil"/>
    <n v="202506"/>
    <n v="202506"/>
    <s v="BLR"/>
    <n v="9611383249"/>
    <s v="msahil9511@gmail.com"/>
    <s v="APIDS"/>
    <n v="290000"/>
    <x v="423"/>
    <n v="90000"/>
    <s v="DV DATA &amp; ANALYTICS ICICI BANK"/>
    <x v="0"/>
  </r>
  <r>
    <s v="Madhu harish"/>
    <n v="202504"/>
    <n v="202504"/>
    <s v="BLR"/>
    <n v="6379785896"/>
    <s v="madhuharish.jai@gmail.com"/>
    <s v="APDA"/>
    <n v="270000"/>
    <x v="424"/>
    <n v="65000"/>
    <s v="DV DATA &amp; ANALYTICS ICICI BANK"/>
    <x v="0"/>
  </r>
  <r>
    <s v="Jagannath Prasad Das"/>
    <n v="202506"/>
    <n v="202506"/>
    <s v="BBSR"/>
    <n v="7205064713"/>
    <s v="daspiyush2002@gmail.com"/>
    <s v="APIDS"/>
    <n v="290000"/>
    <x v="424"/>
    <n v="50000"/>
    <s v="DV DATA &amp; ANALYTICS ICICI BANK"/>
    <x v="0"/>
  </r>
  <r>
    <s v="Aryan Rout"/>
    <n v="202506"/>
    <n v="202506"/>
    <s v="BBSR"/>
    <n v="8018204095"/>
    <s v="aryanrout78@gmail.com"/>
    <s v="APIDS"/>
    <n v="300000"/>
    <x v="424"/>
    <n v="100000"/>
    <s v="Cash"/>
    <x v="0"/>
  </r>
  <r>
    <s v="Pradyumna Kumar Sahoo"/>
    <n v="202501"/>
    <n v="202501"/>
    <s v="BBSR"/>
    <n v="7008854840"/>
    <s v="pradyumnaksahoo27@gmail.com"/>
    <s v="APIDS"/>
    <n v="305000"/>
    <x v="424"/>
    <n v="50000"/>
    <s v="DV DATA &amp; ANALYTICS ICICI BANK"/>
    <x v="0"/>
  </r>
  <r>
    <s v="Sumanta Das"/>
    <n v="202505"/>
    <n v="202505"/>
    <s v="BBSR"/>
    <n v="7979112319"/>
    <s v="sumanta.hhh@gmail.com"/>
    <s v="APIDS"/>
    <n v="285000"/>
    <x v="424"/>
    <n v="70000"/>
    <s v="DV DATA &amp; ANALYTICS ICICI BANK"/>
    <x v="0"/>
  </r>
  <r>
    <s v="Asutosh Lenka"/>
    <n v="202505"/>
    <n v="202505"/>
    <s v="BBSR"/>
    <m/>
    <m/>
    <s v="APIDS"/>
    <n v="285000"/>
    <x v="424"/>
    <n v="5000"/>
    <s v="Cash"/>
    <x v="0"/>
  </r>
  <r>
    <s v="Aryan Rout"/>
    <n v="202506"/>
    <n v="202506"/>
    <s v="BBSR"/>
    <n v="8018204095"/>
    <s v="aryanrout78@gmail.com"/>
    <s v="APIDS"/>
    <n v="300000"/>
    <x v="424"/>
    <n v="5000"/>
    <s v="Cash"/>
    <x v="0"/>
  </r>
  <r>
    <s v="Gagan kumar "/>
    <n v="202506"/>
    <n v="202506"/>
    <s v="BBSR"/>
    <m/>
    <s v="aryanrout78@gmail.com"/>
    <s v="APIDS"/>
    <n v="300000"/>
    <x v="424"/>
    <n v="5000"/>
    <s v="Cash"/>
    <x v="0"/>
  </r>
  <r>
    <s v="Aparajita Behra "/>
    <n v="202505"/>
    <n v="202505"/>
    <s v="BBSR"/>
    <n v="8770711403"/>
    <s v="dasib.pmp@gmail.com"/>
    <s v="APDA"/>
    <n v="275000"/>
    <x v="424"/>
    <n v="5000"/>
    <s v="Cash"/>
    <x v="0"/>
  </r>
  <r>
    <s v="Swayansu Satyapragyan Sahu"/>
    <n v="202505"/>
    <n v="202505"/>
    <s v="BBSR"/>
    <n v="7855901814"/>
    <s v="swayansusahu3@gmail.com"/>
    <s v="APDA"/>
    <n v="295000"/>
    <x v="425"/>
    <n v="95000"/>
    <s v="DV DATA &amp; ANALYTICS ICICI BANK"/>
    <x v="0"/>
  </r>
  <r>
    <s v="Debadutta Sarangi"/>
    <n v="202502"/>
    <n v="202502"/>
    <s v="BBSR"/>
    <n v="8847889479"/>
    <s v="debaduttasarangi63@gmail.com"/>
    <s v="APDA"/>
    <n v="303000"/>
    <x v="425"/>
    <n v="74500"/>
    <s v="DV DATA &amp; ANALYTICS HDFC BANK"/>
    <x v="0"/>
  </r>
  <r>
    <s v="Chandan N"/>
    <n v="202502"/>
    <n v="202502"/>
    <s v="BLR"/>
    <n v="6360952506"/>
    <s v="chandann722n@gmail.com"/>
    <s v="APDA"/>
    <n v="275000"/>
    <x v="425"/>
    <n v="90000"/>
    <s v="DV DATA &amp; ANALYTICS ICICI BANK"/>
    <x v="0"/>
  </r>
  <r>
    <s v="Mr. Barath Kumar"/>
    <n v="202505"/>
    <n v="202505"/>
    <s v="BBSR"/>
    <n v="6383180950"/>
    <s v="barathkumarsankaran@gmail.com"/>
    <s v="APIDS"/>
    <n v="290000"/>
    <x v="425"/>
    <n v="50000"/>
    <s v="DV DATA &amp; ANALYTICS ICICI BANK"/>
    <x v="0"/>
  </r>
  <r>
    <s v="Sarthak kumar nayak"/>
    <n v="202506"/>
    <n v="202506"/>
    <s v="BBSR"/>
    <n v="9861234569"/>
    <s v="nayaksarthak08@gmail.com"/>
    <s v="APIDS"/>
    <n v="290000"/>
    <x v="425"/>
    <n v="67500"/>
    <s v="DV DATA &amp; ANALYTICS ICICI BANK"/>
    <x v="0"/>
  </r>
  <r>
    <s v="Durga Prasad Choudhury"/>
    <n v="202504"/>
    <n v="202504"/>
    <s v="BBSR"/>
    <n v="7381676848"/>
    <s v="Choudhurydp13@gmail.com"/>
    <s v="APIDS"/>
    <n v="318600"/>
    <x v="426"/>
    <n v="78400"/>
    <s v="DV DATA &amp; ANALYTICS ICICI BANK"/>
    <x v="0"/>
  </r>
  <r>
    <s v="Prangya Paramita Mahapatra"/>
    <n v="202506"/>
    <n v="202506"/>
    <s v="BBSR"/>
    <n v="9583657624"/>
    <s v="prangya94paramita@gmail.com"/>
    <s v="APIDS"/>
    <n v="290000"/>
    <x v="426"/>
    <n v="30000"/>
    <s v="DV DATA &amp; ANALYTICS ICICI BANK"/>
    <x v="0"/>
  </r>
  <r>
    <s v="savita saini"/>
    <n v="202505"/>
    <n v="202505"/>
    <s v="BBSR"/>
    <n v="9999220981"/>
    <s v="savita.saini21@outlook.com"/>
    <s v="APIDS"/>
    <n v="290000"/>
    <x v="426"/>
    <n v="72500"/>
    <s v="DV DATA &amp; ANALYTICS ICICI BANK"/>
    <x v="0"/>
  </r>
  <r>
    <s v="Bidyadhar chhatoi"/>
    <n v="202502"/>
    <n v="202502"/>
    <s v="BBSR"/>
    <n v="7894447645"/>
    <s v="bidyadharchhatoi19@gmail.com"/>
    <s v="APDA"/>
    <n v="275000"/>
    <x v="426"/>
    <n v="55000"/>
    <s v="DV DATA &amp; ANALYTICS ICICI BANK"/>
    <x v="0"/>
  </r>
  <r>
    <s v="Harish H B"/>
    <n v="202504"/>
    <n v="202504"/>
    <s v="BLR"/>
    <n v="9861108817"/>
    <s v="harish.hawaldar96@gmail.com"/>
    <s v="APIDS "/>
    <n v="275000"/>
    <x v="426"/>
    <n v="90000"/>
    <s v="DV DATA &amp; ANALYTICS ICICI BANK"/>
    <x v="0"/>
  </r>
  <r>
    <s v="Jagannath Prasad Das"/>
    <n v="202506"/>
    <n v="202506"/>
    <s v="BBSR"/>
    <n v="8249123381"/>
    <s v="Daspiyush2002@gmail.com"/>
    <s v="APIDS "/>
    <n v="290000"/>
    <x v="426"/>
    <n v="5000"/>
    <s v="DV DATA &amp; ANALYTICS ICICI BANK"/>
    <x v="20"/>
  </r>
  <r>
    <s v="Bikram keshari mohapatra"/>
    <n v="202506"/>
    <n v="202506"/>
    <s v="BBSR"/>
    <n v="8249123381"/>
    <s v="Kesharibikram009@gmail.con"/>
    <s v="APDA"/>
    <n v="270000"/>
    <x v="426"/>
    <n v="5000"/>
    <s v="DV DATA &amp; ANALYTICS ICICI BANK"/>
    <x v="20"/>
  </r>
  <r>
    <s v="Likhitha M"/>
    <n v="202506"/>
    <n v="202506"/>
    <s v="BLR,"/>
    <n v="8217844989"/>
    <s v="likhitham647@gmail.com"/>
    <s v="APIDS "/>
    <n v="290000"/>
    <x v="426"/>
    <n v="5000"/>
    <s v="DV DATA &amp; ANALYTICS ICICI BANK"/>
    <x v="20"/>
  </r>
  <r>
    <s v="Mohammad Sahil"/>
    <n v="202506"/>
    <n v="202506"/>
    <s v="BLR"/>
    <n v="9611383249"/>
    <s v="msahil9511@gmail.com"/>
    <s v="APIDS "/>
    <n v="275000"/>
    <x v="426"/>
    <n v="5000"/>
    <s v="DV DATA &amp; ANALYTICS ICICI BANK"/>
    <x v="20"/>
  </r>
  <r>
    <s v="Subhakanta Das"/>
    <n v="202506"/>
    <n v="202506"/>
    <s v="BBSR, BLR"/>
    <n v="9437388633"/>
    <s v="das.subhakanta1995@outlook.com"/>
    <s v="APIDS "/>
    <n v="290000"/>
    <x v="426"/>
    <n v="5000"/>
    <s v="DV DATA &amp; ANALYTICS ICICI BANK"/>
    <x v="20"/>
  </r>
  <r>
    <s v="Sunil kumar pradhan"/>
    <n v="202506"/>
    <n v="202506"/>
    <s v="BBSR"/>
    <n v="7978288798"/>
    <s v="pradhansunil2504@gmail.com"/>
    <s v="APIDS "/>
    <n v="313600"/>
    <x v="426"/>
    <n v="5000"/>
    <s v="DV DATA &amp; ANALYTICS ICICI BANK"/>
    <x v="12"/>
  </r>
  <r>
    <s v="Lipsa Behera"/>
    <n v="202506"/>
    <n v="202506"/>
    <s v="BBSR"/>
    <n v="7608979270"/>
    <s v="lipsa7270@gmail.com"/>
    <s v="APDA"/>
    <n v="290000"/>
    <x v="426"/>
    <n v="5000"/>
    <s v="DV DATA &amp; ANALYTICS ICICI BANK"/>
    <x v="12"/>
  </r>
  <r>
    <s v="Asutosh Lenka"/>
    <n v="202506"/>
    <n v="202506"/>
    <s v="BBSR"/>
    <n v="9827615446"/>
    <s v="lasutosh12@gmail.com"/>
    <s v="APIDS "/>
    <n v="313000"/>
    <x v="426"/>
    <n v="5000"/>
    <s v="DV DATA &amp; ANALYTICS ICICI BANK"/>
    <x v="11"/>
  </r>
  <r>
    <s v="Biswajit Ray"/>
    <n v="202506"/>
    <n v="202506"/>
    <s v="BBSR"/>
    <n v="8917455768"/>
    <s v="bray251999@gmail.com"/>
    <s v="APIDS "/>
    <n v="293600"/>
    <x v="426"/>
    <n v="5000"/>
    <s v="DV DATA &amp; ANALYTICS ICICI BANK"/>
    <x v="11"/>
  </r>
  <r>
    <s v="T Rakshita"/>
    <n v="202506"/>
    <n v="202506"/>
    <s v="BBSR"/>
    <n v="7008683982"/>
    <s v="rakshitaraj8@gmail.com"/>
    <s v="APDA"/>
    <n v="290000"/>
    <x v="426"/>
    <n v="5000"/>
    <s v="DV DATA &amp; ANALYTICS ICICI BANK"/>
    <x v="12"/>
  </r>
  <r>
    <s v="Shubh Jain"/>
    <n v="202506"/>
    <n v="202506"/>
    <s v="BLR"/>
    <n v="7020472621"/>
    <s v="jshubh139@gmail.com"/>
    <s v="APIDS "/>
    <n v="285000"/>
    <x v="426"/>
    <n v="5000"/>
    <s v="DV DATA &amp; ANALYTICS ICICI BANK"/>
    <x v="24"/>
  </r>
  <r>
    <s v="Amanwit Kumar"/>
    <n v="202505"/>
    <n v="202505"/>
    <s v="BBSR"/>
    <n v="7327069956"/>
    <s v="amanwit.kumar.we@gmail.com"/>
    <s v="APIDS"/>
    <n v="300000"/>
    <x v="427"/>
    <n v="98333"/>
    <s v="DV DATA &amp; ANALYTICS ICICI BANK"/>
    <x v="0"/>
  </r>
  <r>
    <s v="Subhakanta Das"/>
    <n v="202506"/>
    <n v="202506"/>
    <s v="BBSR, BLR"/>
    <n v="9437388633"/>
    <s v="das.subhakanta1995@outlook.com"/>
    <s v="APIDS "/>
    <n v="290000"/>
    <x v="427"/>
    <n v="285000"/>
    <s v="DV DATA &amp; ANALYTICS ICICI BANK"/>
    <x v="0"/>
  </r>
  <r>
    <s v="Shikhar bhatnagar"/>
    <n v="202504"/>
    <n v="202504"/>
    <s v="BLR"/>
    <n v="8269109139"/>
    <s v="ar1.shikhar@gmail.com"/>
    <s v="APIDS "/>
    <n v="295000"/>
    <x v="428"/>
    <n v="120000"/>
    <s v="DV DATA &amp; ANALYTICS ICICI BANK"/>
    <x v="0"/>
  </r>
  <r>
    <s v="Aniket Singh"/>
    <n v="202504"/>
    <n v="202504"/>
    <s v="BLR"/>
    <n v="8601502425"/>
    <s v="aniketsingh235333@gmail.com"/>
    <s v="APIDS"/>
    <n v="303600"/>
    <x v="428"/>
    <n v="99000"/>
    <s v="DV DATA &amp; ANALYTICS ICICI BANK"/>
    <x v="0"/>
  </r>
  <r>
    <s v="Shubhashree Parimita"/>
    <n v="202503"/>
    <n v="202503"/>
    <s v="BBSR"/>
    <n v="7008354521"/>
    <s v="sparimitanitrkl20@gmail.com"/>
    <s v="APIDS"/>
    <n v="318000"/>
    <x v="428"/>
    <n v="101000"/>
    <s v="DV DATA &amp; ANALYTICS HDFC BANK"/>
    <x v="0"/>
  </r>
  <r>
    <s v="Simran Patro"/>
    <n v="202504"/>
    <n v="202504"/>
    <s v="BLR"/>
    <n v="9178785088"/>
    <s v="patrosimi143@gmail.com"/>
    <s v="APDA"/>
    <n v="250000"/>
    <x v="428"/>
    <n v="30000"/>
    <s v="DV DATA &amp; ANALYTICS ICICI BANK"/>
    <x v="0"/>
  </r>
  <r>
    <s v="Subathra.B"/>
    <n v="202407"/>
    <n v="202407"/>
    <s v="BLR"/>
    <n v="7397150068"/>
    <s v="rakshanbs2518@gmail.com"/>
    <s v="APIDS"/>
    <n v="270000"/>
    <x v="429"/>
    <n v="45000"/>
    <s v="DV DATA &amp; ANALYTICS ICICI BANK"/>
    <x v="0"/>
  </r>
  <r>
    <s v="Pravat Panda"/>
    <n v="202503"/>
    <n v="202503"/>
    <s v="BBSR"/>
    <n v="7536905293"/>
    <s v="pravatpanda2002@gmail.com"/>
    <s v="APIDS"/>
    <n v="305000"/>
    <x v="429"/>
    <n v="75000"/>
    <s v="DV DATA &amp; ANALYTICS ICICI BANK"/>
    <x v="0"/>
  </r>
  <r>
    <s v="salony rath"/>
    <n v="202506"/>
    <n v="202506"/>
    <s v="BBSR"/>
    <n v="7684001678"/>
    <s v="rathsalony@gmail.com"/>
    <s v="APIDS"/>
    <n v="290000"/>
    <x v="429"/>
    <n v="35000"/>
    <s v="DV DATA &amp; ANALYTICS ICICI BANK"/>
    <x v="0"/>
  </r>
  <r>
    <s v="Sheetal Mohanty"/>
    <n v="202504"/>
    <n v="202504"/>
    <s v="BLR"/>
    <n v="7978008062"/>
    <s v="mohanty.sheetal2000@gmail.com"/>
    <s v="APIDS"/>
    <n v="295000"/>
    <x v="429"/>
    <n v="96667"/>
    <s v="DV DATA &amp; ANALYTICS ICICI BANK"/>
    <x v="0"/>
  </r>
  <r>
    <s v="Subir kumar behera"/>
    <n v="202505"/>
    <n v="202505"/>
    <s v="BBSR"/>
    <n v="8917498089"/>
    <s v="subirbehera1999@gmail.com"/>
    <s v="APDA"/>
    <n v="270000"/>
    <x v="429"/>
    <n v="30000"/>
    <s v="DV DATA &amp; ANALYTICS ICICI BANK"/>
    <x v="0"/>
  </r>
  <r>
    <s v="_x000a_Lakshya Prakash Sahoo"/>
    <n v="202504"/>
    <n v="202504"/>
    <s v="BBSR"/>
    <n v="9040687885"/>
    <s v="laxpayne7@gmail.com"/>
    <s v="APIDS"/>
    <n v="305000"/>
    <x v="429"/>
    <n v="75000"/>
    <s v="DV DATA &amp; ANALYTICS ICICI BANK"/>
    <x v="0"/>
  </r>
  <r>
    <s v="Ashutosh Bose"/>
    <n v="202503"/>
    <n v="202503"/>
    <s v="BBSR"/>
    <n v="8637213649"/>
    <s v="ashubose03@gmail.com"/>
    <s v="APIDS"/>
    <n v="318000"/>
    <x v="430"/>
    <n v="35000"/>
    <s v="DV DATA &amp; ANALYTICS HDFC BANK"/>
    <x v="0"/>
  </r>
  <r>
    <s v="Abhijit dalai"/>
    <n v="202502"/>
    <n v="202502"/>
    <s v="BBSR"/>
    <n v="8114923133"/>
    <s v="abhijitdalai1111@gmail.com"/>
    <s v="APDA"/>
    <n v="285000"/>
    <x v="430"/>
    <n v="50000"/>
    <s v="DV DATA &amp; ANALYTICS ICICI BANK"/>
    <x v="0"/>
  </r>
  <r>
    <s v="T Rakshita"/>
    <n v="202506"/>
    <n v="202506"/>
    <s v="BBSR"/>
    <n v="7008683982"/>
    <s v="rakshitaraj8@gmail.com"/>
    <s v="APDA"/>
    <n v="290000"/>
    <x v="430"/>
    <n v="50000"/>
    <s v="DV DATA &amp; ANALYTICS ICICI BANK"/>
    <x v="0"/>
  </r>
  <r>
    <s v="Satyajeet Sahoo"/>
    <n v="202506"/>
    <n v="202506"/>
    <s v="BBSR"/>
    <n v="8984102806"/>
    <s v="satyajeet125sahoo@gmail.com"/>
    <s v="APDA"/>
    <n v="280000"/>
    <x v="430"/>
    <n v="50000"/>
    <s v="DV DATA &amp; ANALYTICS ICICI BANK"/>
    <x v="0"/>
  </r>
  <r>
    <s v="Biswajit Panda"/>
    <n v="202506"/>
    <n v="202506"/>
    <s v="BBSR"/>
    <n v="7377558058"/>
    <s v="biswajitpanda5bharat@gmail.com"/>
    <s v="APIDS"/>
    <n v="290000"/>
    <x v="430"/>
    <n v="50000"/>
    <s v="Cash"/>
    <x v="0"/>
  </r>
  <r>
    <s v="Anushka"/>
    <n v="202504"/>
    <n v="202504"/>
    <s v="BLR"/>
    <n v="9179530703"/>
    <s v="kharanushka0703@gmail.com"/>
    <s v="APDA"/>
    <n v="250000"/>
    <x v="430"/>
    <n v="61250"/>
    <s v="DV DATA &amp; ANALYTICS ICICI BANK"/>
    <x v="0"/>
  </r>
  <r>
    <s v="Balamurgan P "/>
    <n v="202504"/>
    <n v="202504"/>
    <s v="BLR"/>
    <n v="9361378163"/>
    <s v="balamurgandme1999@gmail.com"/>
    <s v="APDA"/>
    <n v="295000"/>
    <x v="430"/>
    <n v="50000"/>
    <s v="DV DATA &amp; ANALYTICS ICICI BANK"/>
    <x v="0"/>
  </r>
  <r>
    <s v="Gulshan Mohapatra"/>
    <n v="202506"/>
    <n v="202506"/>
    <s v="BBSR"/>
    <n v="9337558060"/>
    <s v="Gulshanmohapatra97@gmail.com"/>
    <s v="APDA"/>
    <n v="270000"/>
    <x v="430"/>
    <n v="5000"/>
    <s v="DV DATA &amp; ANALYTICS ICICI BANK"/>
    <x v="0"/>
  </r>
  <r>
    <s v="Satyajeet Sahoo"/>
    <n v="202506"/>
    <n v="202506"/>
    <s v="BBSR"/>
    <n v="8984838375"/>
    <s v="satyajeet125sahoo@gmail.com"/>
    <s v="APDA"/>
    <n v="280000"/>
    <x v="430"/>
    <n v="5000"/>
    <s v="DV DATA &amp; ANALYTICS ICICI BANK"/>
    <x v="0"/>
  </r>
  <r>
    <s v="Kiran priyadarsini"/>
    <n v="202506"/>
    <n v="202506"/>
    <s v="BBSR"/>
    <n v="8917203708"/>
    <s v="kiran.priyadarsini@gmail.com"/>
    <s v="APIDS"/>
    <n v="290000"/>
    <x v="430"/>
    <n v="5000"/>
    <s v="DV DATA &amp; ANALYTICS ICICI BANK"/>
    <x v="0"/>
  </r>
  <r>
    <s v="Aman Kumar Panda"/>
    <n v="202506"/>
    <n v="202506"/>
    <s v="BBSR"/>
    <n v="8249819221"/>
    <s v="amanpanda56@gmail.com"/>
    <s v="APIDS"/>
    <n v="290000"/>
    <x v="430"/>
    <n v="5000"/>
    <s v="DV DATA &amp; ANALYTICS ICICI BANK"/>
    <x v="0"/>
  </r>
  <r>
    <s v="Charchil Kumar sethy"/>
    <n v="202506"/>
    <n v="202506"/>
    <s v="BBSR"/>
    <n v="7328861633"/>
    <s v="abcharchildgh@gmail.com"/>
    <s v="APDA"/>
    <n v="275000"/>
    <x v="430"/>
    <n v="5000"/>
    <s v="DV DATA &amp; ANALYTICS ICICI BANK"/>
    <x v="0"/>
  </r>
  <r>
    <s v="Pasmita Mohapatra"/>
    <n v="202506"/>
    <n v="202506"/>
    <s v="BBSR"/>
    <n v="9178640771"/>
    <s v="pasmitamohapatra8@gmail.com"/>
    <s v="APDA"/>
    <n v="275000"/>
    <x v="430"/>
    <n v="5000"/>
    <s v="DV DATA &amp; ANALYTICS ICICI BANK"/>
    <x v="0"/>
  </r>
  <r>
    <s v="Subham Kumar Dash"/>
    <n v="202504"/>
    <n v="202504"/>
    <s v="BBSR"/>
    <n v="9668575086"/>
    <s v="subhamsonu7873@gmail.com"/>
    <s v="APDA"/>
    <n v="275000"/>
    <x v="431"/>
    <n v="90000"/>
    <s v="DV DATA &amp; ANALYTICS ICICI BANK"/>
    <x v="0"/>
  </r>
  <r>
    <s v="Darshana Parida "/>
    <n v="202504"/>
    <n v="202504"/>
    <s v="BLR"/>
    <n v="8763858082"/>
    <s v="paridadarshna@gmail.com"/>
    <s v="APDA"/>
    <n v="305000"/>
    <x v="431"/>
    <n v="93334"/>
    <s v="DV DATA &amp; ANALYTICS ICICI BANK"/>
    <x v="0"/>
  </r>
  <r>
    <s v="Gaurav Mohanty "/>
    <n v="202506"/>
    <n v="202506"/>
    <s v="BBSR"/>
    <n v="8895581013"/>
    <s v="gauravmohantybang63@gmail.com"/>
    <s v="APDA"/>
    <n v="305000"/>
    <x v="431"/>
    <n v="75000"/>
    <s v="DV DATA &amp; ANALYTICS ICICI BANK"/>
    <x v="0"/>
  </r>
  <r>
    <s v="Amanwit Kumar"/>
    <n v="202505"/>
    <n v="202505"/>
    <s v="BBSR"/>
    <n v="7327069956"/>
    <s v="amanwit.kumar.we@gmail.com"/>
    <s v="APIDS"/>
    <n v="300000"/>
    <x v="431"/>
    <n v="98333"/>
    <s v="DV DATA &amp; ANALYTICS ICICI BANK"/>
    <x v="0"/>
  </r>
  <r>
    <s v="Sayed Mobassiruddin"/>
    <n v="202505"/>
    <n v="202505"/>
    <s v="BBSR"/>
    <n v="7326912744"/>
    <s v="sayedtakmil754221@gmail.com"/>
    <s v="APIDS"/>
    <n v="290000"/>
    <x v="431"/>
    <n v="30000"/>
    <s v="DV DATA &amp; ANALYTICS ICICI BANK"/>
    <x v="0"/>
  </r>
  <r>
    <s v="Taniya Rudra "/>
    <n v="202501"/>
    <n v="202501"/>
    <s v="BBSR"/>
    <n v="7389633550"/>
    <s v="taniyaru2000@gmail.com"/>
    <s v="APIDS"/>
    <n v="308000"/>
    <x v="431"/>
    <n v="25000"/>
    <s v="DV DATA &amp; ANALYTICS ICICI BANK"/>
    <x v="0"/>
  </r>
  <r>
    <s v="Mr. Barath Kumar"/>
    <n v="202505"/>
    <n v="202505"/>
    <s v="BBSR"/>
    <n v="6383180950"/>
    <s v="barathkumarsankaran@gmail.com"/>
    <s v="APIDS"/>
    <n v="290000"/>
    <x v="432"/>
    <n v="50000"/>
    <s v="DV DATA &amp; ANALYTICS ICICI BANK"/>
    <x v="0"/>
  </r>
  <r>
    <s v="Animesh Das"/>
    <n v="202501"/>
    <n v="202501"/>
    <s v="BBSR"/>
    <n v="9124002774"/>
    <s v="dasanimesh.professional@gmail.com"/>
    <s v="APIDS"/>
    <n v="303600"/>
    <x v="432"/>
    <n v="83000"/>
    <s v="DV DATA &amp; ANALYTICS ICICI BANK"/>
    <x v="0"/>
  </r>
  <r>
    <s v="Balamurgan P "/>
    <n v="202404"/>
    <n v="202404"/>
    <s v="BBSR"/>
    <n v="9361378163"/>
    <s v="balamurgandme1999@gmail.com"/>
    <s v="APIDS"/>
    <n v="280000"/>
    <x v="432"/>
    <n v="50000"/>
    <s v="DV DATA &amp; ANALYTICS ICICI BANK"/>
    <x v="0"/>
  </r>
  <r>
    <s v="Sanitta Jackson"/>
    <n v="202505"/>
    <n v="202505"/>
    <s v="BBSR"/>
    <n v="7025195719"/>
    <s v="sanittawinna@gmail.com"/>
    <s v="APIDS"/>
    <n v="290000"/>
    <x v="432"/>
    <n v="95000"/>
    <s v="DV DATA &amp; ANALYTICS ICICI BANK"/>
    <x v="0"/>
  </r>
  <r>
    <s v="Sunil kumar pradhan"/>
    <n v="202506"/>
    <n v="202506"/>
    <s v="BBSR"/>
    <n v="7978288798"/>
    <s v="pradhansunil2504@gmail.com"/>
    <s v="APIDS "/>
    <n v="313600"/>
    <x v="433"/>
    <n v="313600"/>
    <s v="DV DATA &amp; ANALYTICS ICICI BANK"/>
    <x v="0"/>
  </r>
  <r>
    <s v="Adarsh Kumar Subudhi"/>
    <n v="202505"/>
    <n v="202505"/>
    <s v="BBSR"/>
    <n v="9040403320"/>
    <s v="adarshsubudhi789@gmail.com"/>
    <s v="APIDS"/>
    <n v="313600"/>
    <x v="433"/>
    <n v="100000"/>
    <s v="Cash"/>
    <x v="0"/>
  </r>
  <r>
    <s v="Asutosh Lenka"/>
    <n v="202505"/>
    <n v="202505"/>
    <s v="BBSR"/>
    <m/>
    <m/>
    <s v="APIDS"/>
    <n v="285000"/>
    <x v="434"/>
    <n v="118000"/>
    <s v="DV DATA &amp; ANALYTICS ICICI BANK"/>
    <x v="0"/>
  </r>
  <r>
    <s v="Apurva Tiwari"/>
    <n v="202410"/>
    <n v="202410"/>
    <s v="BBSR"/>
    <n v="7234053844"/>
    <s v="theapurvasingh7@gmail.com"/>
    <s v="APIDS"/>
    <n v="318000"/>
    <x v="434"/>
    <n v="50000"/>
    <s v="DV DATA &amp; ANALYTICS ICICI BANK"/>
    <x v="0"/>
  </r>
  <r>
    <s v="Shubh Jain"/>
    <n v="202506"/>
    <n v="202506"/>
    <s v="BLR"/>
    <n v="7020472621"/>
    <s v="jshubh139@gmail.com"/>
    <s v="APIDS "/>
    <n v="285000"/>
    <x v="434"/>
    <n v="50000"/>
    <s v="DV DATA &amp; ANALYTICS ICICI BANK"/>
    <x v="0"/>
  </r>
  <r>
    <s v="M VISHAL"/>
    <n v="202505"/>
    <n v="202505"/>
    <s v="BLR"/>
    <n v="9046776043"/>
    <s v="vishal8451@gmail.com"/>
    <s v="APIDS"/>
    <n v="290000"/>
    <x v="434"/>
    <n v="50000"/>
    <s v="DV DATA &amp; ANALYTICS ICICI BANK"/>
    <x v="0"/>
  </r>
  <r>
    <s v="Biswajit Ray"/>
    <n v="202506"/>
    <n v="202506"/>
    <s v="BBSR"/>
    <n v="8917455768"/>
    <s v="bray251999@gmail.com"/>
    <s v="APIDS "/>
    <n v="293600"/>
    <x v="435"/>
    <n v="60000"/>
    <s v="DV DATA &amp; ANALYTICS ICICI BANK"/>
    <x v="0"/>
  </r>
  <r>
    <s v="Riya Mohanty"/>
    <n v="202504"/>
    <n v="202504"/>
    <s v="BBSR"/>
    <s v="9178275281(Both)"/>
    <s v="riyamohanty023@gmail.com"/>
    <s v="APDA"/>
    <n v="295000"/>
    <x v="435"/>
    <n v="54000"/>
    <s v="DV DATA &amp; ANALYTICS ICICI BANK"/>
    <x v="0"/>
  </r>
  <r>
    <s v="PRIYABRATA MOHAPATRA"/>
    <n v="202505"/>
    <n v="202505"/>
    <s v="BBSR"/>
    <n v="9938388112"/>
    <s v="priyabrata1213@gmail.com"/>
    <s v="APIDS"/>
    <n v="318600"/>
    <x v="435"/>
    <n v="60000"/>
    <s v="DV DATA &amp; ANALYTICS ICICI BANK"/>
    <x v="0"/>
  </r>
  <r>
    <s v="Shubham sanjay patil"/>
    <n v="202505"/>
    <n v="202505"/>
    <s v="BLR"/>
    <n v="8459360374"/>
    <s v="patilshubhamrediff@gmail.com"/>
    <s v="APDA"/>
    <n v="270000"/>
    <x v="435"/>
    <n v="25000"/>
    <s v="DV DATA &amp; ANALYTICS ICICI BANK"/>
    <x v="0"/>
  </r>
  <r>
    <s v="Manish Anurag"/>
    <n v="202505"/>
    <n v="202505"/>
    <s v="BBSR"/>
    <n v="9937807573"/>
    <s v="manish.anurag00@gmail.com"/>
    <s v="APIDS"/>
    <n v="100000"/>
    <x v="435"/>
    <n v="100000"/>
    <s v="Cash"/>
    <x v="0"/>
  </r>
  <r>
    <s v="Bibek Samal"/>
    <n v="202505"/>
    <n v="202505"/>
    <s v="BBSR"/>
    <n v="9348479151"/>
    <s v="bibeksamal29@gmail.com"/>
    <s v="APIDS"/>
    <n v="290000"/>
    <x v="435"/>
    <n v="50000"/>
    <s v="Cash"/>
    <x v="0"/>
  </r>
  <r>
    <s v="Rohit kumar "/>
    <n v="202408"/>
    <n v="202408"/>
    <s v="BBSR"/>
    <n v="8209664616"/>
    <s v="rk26official@gmail.com"/>
    <s v="APDA"/>
    <n v="295000"/>
    <x v="436"/>
    <n v="50000"/>
    <s v="DV DATA &amp; ANALYTICS ICICI BANK"/>
    <x v="0"/>
  </r>
  <r>
    <s v="Badi Chandrasekhar "/>
    <n v="202504"/>
    <n v="202504"/>
    <s v="BLR"/>
    <n v="8249310073"/>
    <s v="badichandrasekhar2158@gmail.com"/>
    <s v="APIDS"/>
    <n v="305000"/>
    <x v="436"/>
    <n v="50000"/>
    <s v="DV DATA &amp; ANALYTICS ICICI BANK"/>
    <x v="0"/>
  </r>
  <r>
    <s v="Rehan Ahmed"/>
    <n v="202506"/>
    <n v="202506"/>
    <s v="BBSR"/>
    <n v="8338088007"/>
    <s v="mohdrehan.prof@gmail.com"/>
    <s v="APIDS"/>
    <n v="290000"/>
    <x v="436"/>
    <n v="285000"/>
    <s v="DV DATA &amp; ANALYTICS ICICI BANK"/>
    <x v="0"/>
  </r>
  <r>
    <s v="Arjun"/>
    <n v="202505"/>
    <n v="202505"/>
    <s v="BLR"/>
    <n v="8115539225"/>
    <s v="arjunbanerjee1415@gmail.com"/>
    <s v="APIDS"/>
    <n v="290000"/>
    <x v="437"/>
    <n v="53000"/>
    <s v="DV DATA &amp; ANALYTICS ICICI BANK"/>
    <x v="0"/>
  </r>
  <r>
    <s v="Aniket Patra"/>
    <n v="202506"/>
    <n v="202506"/>
    <s v="BBSR"/>
    <n v="7381933948"/>
    <s v="aniketpatra87@gmail.com"/>
    <s v="APIDS"/>
    <n v="290000"/>
    <x v="437"/>
    <n v="53000"/>
    <s v="DV DATA &amp; ANALYTICS ICICI BANK"/>
    <x v="0"/>
  </r>
  <r>
    <s v="M VISHAL"/>
    <n v="202505"/>
    <n v="202505"/>
    <s v="BLR"/>
    <n v="9046776043"/>
    <s v="vishal8451@gmail.com"/>
    <s v="APIDS"/>
    <n v="290000"/>
    <x v="437"/>
    <n v="50000"/>
    <s v="DV DATA &amp; ANALYTICS ICICI BANK"/>
    <x v="0"/>
  </r>
  <r>
    <s v="Ranjit Patro"/>
    <n v="202506"/>
    <n v="202506"/>
    <s v="BBSR"/>
    <n v="7854809127"/>
    <s v="ranjit18patro@gmail.com"/>
    <s v="APIDS"/>
    <n v="290000"/>
    <x v="437"/>
    <n v="95000"/>
    <s v="DV DATA &amp; ANALYTICS ICICI BANK"/>
    <x v="0"/>
  </r>
  <r>
    <s v="Sweta Gantayat"/>
    <n v="202506"/>
    <n v="202506"/>
    <s v="BBSR"/>
    <n v="9861924025"/>
    <s v="sweta.gantayat967@gmail.com"/>
    <s v="APIDS"/>
    <n v="295000"/>
    <x v="437"/>
    <n v="96666"/>
    <s v="DV DATA &amp; ANALYTICS ICICI BANK"/>
    <x v="0"/>
  </r>
  <r>
    <s v="Aniket Patra"/>
    <n v="202506"/>
    <n v="202506"/>
    <s v="BLR"/>
    <n v="7381933948"/>
    <s v="aniketpatra87@gmail.com"/>
    <s v="APIDS"/>
    <n v="290000"/>
    <x v="437"/>
    <n v="5000"/>
    <s v="DV DATA &amp; ANALYTICS ICICI BANK"/>
    <x v="0"/>
  </r>
  <r>
    <s v="Prasant Kumar Giri"/>
    <n v="202506"/>
    <n v="202506"/>
    <s v="BBSR"/>
    <n v="7978958308"/>
    <s v="prasantkumar252@gmail.com"/>
    <s v="APIDS"/>
    <n v="290000"/>
    <x v="437"/>
    <n v="5000"/>
    <s v="DV DATA &amp; ANALYTICS ICICI BANK"/>
    <x v="0"/>
  </r>
  <r>
    <s v="Shaan nandi"/>
    <n v="202505"/>
    <n v="202505"/>
    <s v="BLR"/>
    <n v="7601959801"/>
    <s v="nandishaan310@gmail.com"/>
    <s v="APIDS"/>
    <n v="290000"/>
    <x v="438"/>
    <n v="285000"/>
    <s v="DV DATA &amp; ANALYTICS ICICI BANK"/>
    <x v="0"/>
  </r>
  <r>
    <s v="Kiran priyadarsini"/>
    <n v="202506"/>
    <n v="202506"/>
    <s v="BBSR"/>
    <n v="8917203708"/>
    <s v="kiran.priyadarsini@gmail.com"/>
    <s v="APIDS"/>
    <n v="290000"/>
    <x v="438"/>
    <n v="57000"/>
    <s v="DV DATA &amp; ANALYTICS ICICI BANK"/>
    <x v="0"/>
  </r>
  <r>
    <s v="Debrupa Behera"/>
    <n v="202505"/>
    <n v="202505"/>
    <s v="BLR"/>
    <n v="6370349156"/>
    <s v="debrupabehera@gmail.com"/>
    <s v="APIDS"/>
    <n v="298000"/>
    <x v="439"/>
    <n v="66666"/>
    <s v="DV DATA &amp; ANALYTICS ICICI BANK"/>
    <x v="0"/>
  </r>
  <r>
    <s v="Lipsa Behera"/>
    <n v="202506"/>
    <n v="202506"/>
    <s v="BBSR"/>
    <n v="7608979270"/>
    <s v="lipsa7270@gmail.com"/>
    <s v="APDA"/>
    <n v="290000"/>
    <x v="439"/>
    <n v="96670"/>
    <s v="DV DATA &amp; ANALYTICS ICICI BANK"/>
    <x v="0"/>
  </r>
  <r>
    <s v="Asmi Soumya Prakash"/>
    <n v="202505"/>
    <n v="202505"/>
    <s v="BLR"/>
    <n v="6371155612"/>
    <s v="asmisoumyaprakash@gmail.com"/>
    <s v="APDA"/>
    <n v="270000"/>
    <x v="439"/>
    <n v="100000"/>
    <s v="DV DATA &amp; ANALYTICS ICICI BANK"/>
    <x v="0"/>
  </r>
  <r>
    <s v="Dibyashree purohit"/>
    <n v="202504"/>
    <n v="202504"/>
    <s v="BBSR"/>
    <n v="7205019698"/>
    <s v="dibyapurohit9@gmail.com"/>
    <s v="APDA"/>
    <n v="285000"/>
    <x v="439"/>
    <n v="93334"/>
    <s v="DV DATA &amp; ANALYTICS ICICI BANK"/>
    <x v="0"/>
  </r>
  <r>
    <s v="Anindita Paul"/>
    <n v="202501"/>
    <n v="202501"/>
    <s v="BBSR"/>
    <n v="9124433189"/>
    <s v="paulanindita1995@gmail.com"/>
    <s v="APIDS "/>
    <n v="303000"/>
    <x v="440"/>
    <n v="48000"/>
    <s v="DV DATA &amp; ANALYTICS ICICI BANK"/>
    <x v="0"/>
  </r>
  <r>
    <s v="Satyajeet Sahoo"/>
    <n v="202506"/>
    <n v="202506"/>
    <s v="BBSR"/>
    <n v="8984102806"/>
    <s v="satyajeet125sahoo@gmail.com"/>
    <s v="APDA"/>
    <n v="280000"/>
    <x v="440"/>
    <n v="50000"/>
    <s v="DV DATA &amp; ANALYTICS ICICI BANK"/>
    <x v="0"/>
  </r>
  <r>
    <s v="Shreya Pateriya"/>
    <n v="202504"/>
    <n v="202504"/>
    <s v="BLR"/>
    <n v="7470307309"/>
    <s v="shreyapateriya100@gmail.com"/>
    <s v="APIDS"/>
    <n v="290000"/>
    <x v="440"/>
    <n v="35000"/>
    <s v="DV DATA &amp; ANALYTICS ICICI BANK"/>
    <x v="0"/>
  </r>
  <r>
    <s v="Teena Manghwani"/>
    <n v="202504"/>
    <n v="202504"/>
    <s v="BLR"/>
    <n v="8005932384"/>
    <s v="teena.1195manghwani@gmail.com"/>
    <s v="APIDS "/>
    <n v="290000"/>
    <x v="440"/>
    <n v="71250"/>
    <s v="DV DATA &amp; ANALYTICS ICICI BANK"/>
    <x v="0"/>
  </r>
  <r>
    <s v="Omkar Mohanty"/>
    <n v="202505"/>
    <n v="202505"/>
    <s v="BBSR"/>
    <n v="8197055831"/>
    <s v="o.mohanty97@gmail.com"/>
    <s v="APDA"/>
    <n v="290000"/>
    <x v="440"/>
    <n v="80000"/>
    <s v="DV DATA &amp; ANALYTICS ICICI BANK"/>
    <x v="0"/>
  </r>
  <r>
    <s v="RAVINDRANATH P"/>
    <n v="202503"/>
    <n v="202503"/>
    <s v="BBSR"/>
    <n v="8217676155"/>
    <s v="ravipswamy20@gmail.com"/>
    <s v="APIDS"/>
    <n v="290000"/>
    <x v="440"/>
    <n v="52200"/>
    <s v="DV DATA &amp; ANALYTICS ICICI BANK"/>
    <x v="0"/>
  </r>
  <r>
    <s v="Aman Kumar Panda"/>
    <n v="202506"/>
    <n v="202506"/>
    <s v="BBSR"/>
    <n v="8249819221"/>
    <s v="amanpanda56@gmail.com"/>
    <s v="APIDS"/>
    <n v="290000"/>
    <x v="440"/>
    <n v="50000"/>
    <s v="DV DATA &amp; ANALYTICS ICICI BANK"/>
    <x v="0"/>
  </r>
  <r>
    <s v="Hrithik Malviya"/>
    <n v="202506"/>
    <n v="202506"/>
    <s v="BLR"/>
    <n v="7869105744"/>
    <s v="hrithikmalviya5@gmail.com"/>
    <s v="APIDS"/>
    <n v="280000"/>
    <x v="441"/>
    <n v="275000"/>
    <s v="Loan"/>
    <x v="0"/>
  </r>
  <r>
    <s v="Amiyanshu pratihari"/>
    <n v="202504"/>
    <n v="202504"/>
    <s v="BLR"/>
    <n v="7416577724"/>
    <s v="Pratihari.amiyanshu@gmail.com"/>
    <s v="APIDS"/>
    <n v="300000"/>
    <x v="441"/>
    <n v="60000"/>
    <s v="DV DATA &amp; ANALYTICS ICICI BANK"/>
    <x v="0"/>
  </r>
  <r>
    <s v="Amit Panigrahi"/>
    <n v="202507"/>
    <n v="202507"/>
    <s v="BBSR"/>
    <n v="6372580353"/>
    <s v="reachtome.amit@gmail.com"/>
    <s v="APIDS"/>
    <n v="298600"/>
    <x v="442"/>
    <n v="250000"/>
    <s v="Loan"/>
    <x v="0"/>
  </r>
  <r>
    <s v="Taniya Rudra "/>
    <n v="202501"/>
    <n v="202501"/>
    <s v="BBSR"/>
    <n v="7389633550"/>
    <s v="taniyaru2000@gmail.com"/>
    <s v="APIDS"/>
    <n v="308000"/>
    <x v="442"/>
    <n v="35000"/>
    <s v="DV DATA &amp; ANALYTICS HDFC BANK"/>
    <x v="0"/>
  </r>
  <r>
    <s v="AMIT PANIGRAHI"/>
    <n v="202507"/>
    <n v="202507"/>
    <s v="BBSR"/>
    <n v="6372580353"/>
    <s v="reachtome.amit@gmail.com"/>
    <s v="APIDS"/>
    <n v="298600"/>
    <x v="442"/>
    <n v="5000"/>
    <s v="DV DATA &amp; ANALYTICS HDFC BANK"/>
    <x v="0"/>
  </r>
  <r>
    <s v="Soyanshu Sekhar Samal"/>
    <n v="202507"/>
    <n v="202507"/>
    <s v="BBSR"/>
    <n v="6371746406"/>
    <s v="samalsoyanshu@gmail.com"/>
    <s v="APIDS"/>
    <n v="275000"/>
    <x v="442"/>
    <n v="5000"/>
    <s v="DV DATA &amp; ANALYTICS HDFC BANK"/>
    <x v="0"/>
  </r>
  <r>
    <s v="Srinibash Swain"/>
    <n v="202507"/>
    <n v="202507"/>
    <s v="BBSR"/>
    <n v="7978182037"/>
    <s v="srinibashswain2015@gmail.com"/>
    <s v="APIDS"/>
    <n v="290000"/>
    <x v="442"/>
    <n v="5000"/>
    <s v="DV DATA &amp; ANALYTICS HDFC BANK"/>
    <x v="0"/>
  </r>
  <r>
    <s v="Sweta Gantayat"/>
    <n v="202506"/>
    <n v="202506"/>
    <s v="BBSR"/>
    <n v="9861924025"/>
    <s v="sweta.gantayat967@gmail.com"/>
    <s v="APIDS"/>
    <n v="295000"/>
    <x v="442"/>
    <n v="5000"/>
    <s v="DV DATA &amp; ANALYTICS HDFC BANK"/>
    <x v="0"/>
  </r>
  <r>
    <s v="Aayush Mehta"/>
    <n v="202506"/>
    <n v="202506"/>
    <s v="BLR"/>
    <n v="7999869160"/>
    <s v="aayushmehta911@gmail.com"/>
    <s v="APIDS"/>
    <n v="3.18"/>
    <x v="442"/>
    <n v="5000"/>
    <s v="DV DATA &amp; ANALYTICS HDFC BANK"/>
    <x v="0"/>
  </r>
  <r>
    <s v="Akankshya Pattanayak"/>
    <n v="202506"/>
    <n v="202506"/>
    <s v="BBSR"/>
    <n v="8328814343"/>
    <s v="helloakankshya17@gmail.com"/>
    <s v="APDA"/>
    <n v="270000"/>
    <x v="442"/>
    <n v="5000"/>
    <s v="DV DATA &amp; ANALYTICS HDFC BANK"/>
    <x v="0"/>
  </r>
  <r>
    <s v="HRITHIK MALVIYA"/>
    <n v="202506"/>
    <n v="202506"/>
    <s v="BLR"/>
    <n v="7869105744"/>
    <s v="HRITHIKMALVIYA5@GMAIL.COM"/>
    <s v="APIDS"/>
    <n v="280000"/>
    <x v="442"/>
    <n v="5000"/>
    <s v="DV DATA &amp; ANALYTICS HDFC BANK"/>
    <x v="0"/>
  </r>
  <r>
    <s v="Akshat vyas"/>
    <n v="202506"/>
    <n v="202506"/>
    <s v="BLR"/>
    <n v="7000311400"/>
    <s v="akshatvyas5676@gmail.com"/>
    <s v="APIDS"/>
    <n v="290000"/>
    <x v="442"/>
    <n v="5000"/>
    <s v="DV DATA &amp; ANALYTICS HDFC BANK"/>
    <x v="0"/>
  </r>
  <r>
    <s v="V Prathap"/>
    <n v="202506"/>
    <n v="202506"/>
    <s v="BLR"/>
    <n v="7996790245"/>
    <s v="vathuluruprathap@gmail.com"/>
    <s v="APIDS"/>
    <n v="280000"/>
    <x v="442"/>
    <n v="5000"/>
    <s v="DV DATA &amp; ANALYTICS HDFC BANK"/>
    <x v="0"/>
  </r>
  <r>
    <s v="Bhagi ratha das"/>
    <n v="202506"/>
    <n v="202506"/>
    <s v="BLR"/>
    <n v="8917306295"/>
    <s v="bhagirathadas65@gmail.com"/>
    <s v="APIDS"/>
    <n v="290000"/>
    <x v="442"/>
    <n v="5000"/>
    <s v="DV DATA &amp; ANALYTICS HDFC BANK"/>
    <x v="0"/>
  </r>
  <r>
    <s v="Adyasha Nandini"/>
    <n v="202506"/>
    <n v="202506"/>
    <s v="BBSR"/>
    <n v="7978350399"/>
    <s v="Adyasha007nandini@gmail.com"/>
    <s v="APIDS"/>
    <n v="290000"/>
    <x v="442"/>
    <n v="5000"/>
    <s v="DV DATA &amp; ANALYTICS HDFC BANK"/>
    <x v="0"/>
  </r>
  <r>
    <s v="Prativa Padhy"/>
    <n v="202506"/>
    <n v="202506"/>
    <s v="BBSR"/>
    <n v="7978350399"/>
    <s v="prativapadhy96@gmail.com"/>
    <s v="APIDS"/>
    <n v="290000"/>
    <x v="442"/>
    <n v="5000"/>
    <s v="DV DATA &amp; ANALYTICS HDFC BANK"/>
    <x v="0"/>
  </r>
  <r>
    <s v="Srilakshmi"/>
    <n v="202505"/>
    <n v="202505"/>
    <s v="BBSR"/>
    <n v="8904981151"/>
    <s v="dearshrimj@gmail.com"/>
    <s v="APDA"/>
    <n v="295000"/>
    <x v="443"/>
    <n v="80000"/>
    <s v="DV DATA &amp; ANALYTICS ICICI BANK"/>
    <x v="0"/>
  </r>
  <r>
    <s v="Nikhil Jena"/>
    <n v="202402"/>
    <n v="202402"/>
    <s v="BBSR"/>
    <n v="8327759686"/>
    <s v="nikhiljena08@gmail.com"/>
    <s v="APDA"/>
    <n v="270000"/>
    <x v="443"/>
    <n v="55000"/>
    <s v="DV DATA &amp; ANALYTICS ICICI BANK"/>
    <x v="0"/>
  </r>
  <r>
    <s v="Aparajita Behra "/>
    <n v="202505"/>
    <n v="202505"/>
    <s v="BBSR"/>
    <n v="8770711403"/>
    <s v="dasib.pmp@gmail.com"/>
    <s v="APDA"/>
    <n v="275000"/>
    <x v="443"/>
    <n v="58000"/>
    <s v="DV DATA &amp; ANALYTICS ICICI BANK"/>
    <x v="0"/>
  </r>
  <r>
    <s v="Satyajeet Sahoo"/>
    <n v="202506"/>
    <n v="202506"/>
    <s v="BBSR"/>
    <n v="8984102806"/>
    <s v="satyajeet125sahoo@gmail.com"/>
    <s v="APDA"/>
    <n v="280000"/>
    <x v="443"/>
    <n v="50000"/>
    <s v="DV DATA &amp; ANALYTICS HDFC BANK"/>
    <x v="0"/>
  </r>
  <r>
    <s v="Pritam Piusha Panda"/>
    <n v="202503"/>
    <n v="202503"/>
    <s v="BBSR"/>
    <n v="7682983243"/>
    <s v="pritam.panda.smt001@gmail.com"/>
    <s v="APDA"/>
    <n v="290000"/>
    <x v="443"/>
    <n v="50000"/>
    <s v="DV DATA &amp; ANALYTICS ICICI BANK"/>
    <x v="0"/>
  </r>
  <r>
    <s v="Anwesh Prasad Khuntia"/>
    <n v="202507"/>
    <n v="202507"/>
    <s v="BBSR"/>
    <n v="7008992741"/>
    <s v="anweshkhuntia@gmail.com"/>
    <s v="APIDS"/>
    <n v="300000"/>
    <x v="443"/>
    <n v="50000"/>
    <s v="DV DATA &amp; ANALYTICS ICICI BANK"/>
    <x v="0"/>
  </r>
  <r>
    <s v="Akankshya Pattanayak"/>
    <n v="202506"/>
    <n v="202506"/>
    <s v="BBSR"/>
    <n v="8328814343"/>
    <s v="helloakankshya17@gmail.com"/>
    <s v="APDA"/>
    <n v="270000"/>
    <x v="444"/>
    <n v="44000"/>
    <s v="DV DATA &amp; ANALYTICS ICICI BANK"/>
    <x v="0"/>
  </r>
  <r>
    <s v="Subrat Bhol"/>
    <n v="202504"/>
    <n v="202504"/>
    <s v="BBSR"/>
    <n v="9040440279"/>
    <s v="subrat93eee@gmail.com"/>
    <s v="APIDS"/>
    <n v="295000"/>
    <x v="444"/>
    <n v="40000"/>
    <s v="DV DATA &amp; ANALYTICS ICICI BANK"/>
    <x v="0"/>
  </r>
  <r>
    <s v="Srinibash Swain"/>
    <n v="202507"/>
    <n v="202507"/>
    <s v="BBSR"/>
    <n v="7978182037"/>
    <s v="srinibashswain2015@gmail.com"/>
    <s v="APIDS"/>
    <n v="290000"/>
    <x v="444"/>
    <n v="5000"/>
    <s v="Cash"/>
    <x v="0"/>
  </r>
  <r>
    <s v="Pratik Kumar"/>
    <n v="202407"/>
    <n v="202407"/>
    <s v="BLR"/>
    <n v="9902037501"/>
    <s v="pratik.ranchi@gmail.com"/>
    <s v="APIDS"/>
    <n v="290000"/>
    <x v="444"/>
    <n v="40000"/>
    <s v="DV DATA &amp; ANALYTICS ICICI BANK"/>
    <x v="0"/>
  </r>
  <r>
    <s v="Dibyajyoti Jena"/>
    <n v="202505"/>
    <n v="202505"/>
    <s v="BLR"/>
    <n v="9861635166"/>
    <s v="dibyajyotijena.official@gmail.com"/>
    <s v="APIDS"/>
    <n v="295000"/>
    <x v="444"/>
    <n v="57000"/>
    <s v="DV DATA &amp; ANALYTICS ICICI BANK"/>
    <x v="0"/>
  </r>
  <r>
    <s v="Srinibash Swain"/>
    <n v="202507"/>
    <n v="202507"/>
    <s v="BBSR"/>
    <n v="7978182037"/>
    <s v="srinibashswain2015@gmail.com"/>
    <s v="APIDS"/>
    <n v="290000"/>
    <x v="444"/>
    <n v="40000"/>
    <s v="DV DATA &amp; ANALYTICS ICICI BANK"/>
    <x v="0"/>
  </r>
  <r>
    <s v="Soyanshu Sekhar Samal"/>
    <n v="202507"/>
    <n v="202507"/>
    <s v="BBSR"/>
    <n v="6371746406"/>
    <s v="samalsoyanshu@gmail.com"/>
    <s v="APIDS"/>
    <n v="275000"/>
    <x v="444"/>
    <n v="45000"/>
    <s v="DV DATA &amp; ANALYTICS HDFC BANK"/>
    <x v="0"/>
  </r>
  <r>
    <s v="Somnath Sahu"/>
    <n v="202505"/>
    <n v="202505"/>
    <s v="BBSR"/>
    <n v="8328809369"/>
    <s v="somnathsahu56789@gmail.com"/>
    <s v="APDA"/>
    <n v="280000"/>
    <x v="444"/>
    <n v="91667"/>
    <s v="DV DATA &amp; ANALYTICS ICICI BANK"/>
    <x v="0"/>
  </r>
  <r>
    <s v="Chandan Nayak"/>
    <n v="202412"/>
    <n v="202412"/>
    <s v="BLR"/>
    <n v="9380224887"/>
    <s v="chandannayak914@gmail.com"/>
    <s v="APIDS"/>
    <n v="288600"/>
    <x v="445"/>
    <n v="285000"/>
    <s v="DV DATA &amp; ANALYTICS ICICI BANK"/>
    <x v="0"/>
  </r>
  <r>
    <s v="Ayush Das"/>
    <n v="202507"/>
    <n v="202507"/>
    <s v="BBSR"/>
    <n v="8018322359"/>
    <s v="ad325428@gmail.com"/>
    <s v="APIDS"/>
    <n v="290000"/>
    <x v="445"/>
    <n v="5000"/>
    <s v="DV DATA &amp; ANALYTICS ICICI BANK"/>
    <x v="0"/>
  </r>
  <r>
    <s v="Ujjwal Sharma"/>
    <n v="202507"/>
    <n v="202507"/>
    <s v="BBSR"/>
    <n v="9861507071"/>
    <s v="ujjwallsharmaa123@gmail.com"/>
    <s v="APIDS"/>
    <n v="290000"/>
    <x v="445"/>
    <n v="5000"/>
    <s v="DV DATA &amp; ANALYTICS ICICI BANK"/>
    <x v="0"/>
  </r>
  <r>
    <s v="Sushil Kumar Prasad"/>
    <n v="202507"/>
    <n v="202507"/>
    <s v="BBSR"/>
    <n v="9337614820"/>
    <s v="prasadsusil073@gmail.com"/>
    <s v="APIDS"/>
    <n v="290000"/>
    <x v="445"/>
    <n v="5000"/>
    <s v="DV DATA &amp; ANALYTICS ICICI BANK"/>
    <x v="0"/>
  </r>
  <r>
    <s v="Om Prakash Behera"/>
    <n v="202507"/>
    <n v="202507"/>
    <s v="BBSR"/>
    <n v="9178746281"/>
    <s v="omprakashbehera1995@gmail.com"/>
    <s v="APIDS"/>
    <n v="290000"/>
    <x v="445"/>
    <n v="5000"/>
    <s v="DV DATA &amp; ANALYTICS ICICI BANK"/>
    <x v="0"/>
  </r>
  <r>
    <s v="Punita Chougule"/>
    <n v="202507"/>
    <n v="202507"/>
    <s v="BLR"/>
    <n v="8660271725"/>
    <s v="reachpunita@gmail.com"/>
    <s v="APIDS"/>
    <n v="285000"/>
    <x v="445"/>
    <n v="5000"/>
    <s v="DV DATA &amp; ANALYTICS ICICI BANK"/>
    <x v="0"/>
  </r>
  <r>
    <s v="Kaustuv Ranjan Sahu"/>
    <n v="202412"/>
    <n v="202412"/>
    <s v="BBSR"/>
    <n v="8093215059"/>
    <s v="kaustuv.maxcraze@gmail.com"/>
    <s v="APDA"/>
    <n v="275000"/>
    <x v="446"/>
    <n v="50000"/>
    <s v="DV DATA &amp; ANALYTICS ICICI BANK"/>
    <x v="0"/>
  </r>
  <r>
    <s v="Gulshan Mohapatra"/>
    <n v="202506"/>
    <n v="202506"/>
    <s v="BBSR"/>
    <n v="9337558060"/>
    <s v="Gulshanmohapatra97@gmail.com"/>
    <s v="APDA"/>
    <n v="270000"/>
    <x v="447"/>
    <n v="50000"/>
    <s v="Cash"/>
    <x v="0"/>
  </r>
  <r>
    <s v="Rajnandini Karan Pradhan"/>
    <n v="202507"/>
    <n v="202507"/>
    <s v="BBSR"/>
    <n v="9937464562"/>
    <s v="samalsoyanshu@gmail.com"/>
    <s v="APDA"/>
    <n v="275000"/>
    <x v="447"/>
    <n v="250000"/>
    <s v="DV DATA &amp; ANALYTICS ICICI BANK"/>
    <x v="0"/>
  </r>
  <r>
    <s v="Soumya Ranjan Pradhan"/>
    <n v="202503"/>
    <n v="202503"/>
    <s v="BBSR"/>
    <n v="8249777371"/>
    <s v="soumyadluvangel@gmail.com"/>
    <s v="APIDS "/>
    <n v="305000"/>
    <x v="447"/>
    <n v="100000"/>
    <s v="DV DATA &amp; ANALYTICS ICICI BANK"/>
    <x v="0"/>
  </r>
  <r>
    <s v="Shweta"/>
    <n v="202507"/>
    <n v="202507"/>
    <s v="BBSR"/>
    <n v="8762857081"/>
    <s v="shwetha.r1824@gmail.com"/>
    <s v="APIDS"/>
    <n v="290000"/>
    <x v="448"/>
    <n v="290000"/>
    <s v="DV DATA &amp; ANALYTICS ICICI BANK"/>
    <x v="0"/>
  </r>
  <r>
    <s v="Mohammad Sahil"/>
    <n v="202506"/>
    <n v="202506"/>
    <s v="BLR"/>
    <n v="9611383249"/>
    <s v="msahil9511@gmail.com"/>
    <s v="APIDS"/>
    <n v="290000"/>
    <x v="448"/>
    <n v="90000"/>
    <s v="DV DATA &amp; ANALYTICS ICICI BANK"/>
    <x v="0"/>
  </r>
  <r>
    <s v="Punita Chougule"/>
    <n v="202507"/>
    <n v="202507"/>
    <s v="BLR"/>
    <n v="8660271725"/>
    <s v="reachpunita@gmail.com"/>
    <s v="APIDS"/>
    <n v="285000"/>
    <x v="449"/>
    <n v="285000"/>
    <s v="DV DATA &amp; ANALYTICS ICICI BANK"/>
    <x v="0"/>
  </r>
  <r>
    <s v="Aryan Rout"/>
    <n v="202506"/>
    <n v="202506"/>
    <s v="BBSR"/>
    <n v="8018204095"/>
    <s v="aryanrout78@gmail.com"/>
    <s v="APIDS"/>
    <n v="300000"/>
    <x v="449"/>
    <n v="100000"/>
    <s v="Cash"/>
    <x v="0"/>
  </r>
  <r>
    <s v="Prasant Kumar Giri"/>
    <n v="202506"/>
    <n v="202506"/>
    <s v="BBSR"/>
    <n v="7978958308"/>
    <s v="prasantkumar252@gmail.com"/>
    <s v="APIDS"/>
    <n v="290000"/>
    <x v="450"/>
    <n v="60000"/>
    <s v="DV DATA &amp; ANALYTICS ICICI BANK"/>
    <x v="0"/>
  </r>
  <r>
    <s v="Ipsita Rani"/>
    <n v="202507"/>
    <n v="202507"/>
    <s v="BBSR"/>
    <n v="7848011038"/>
    <s v="ipsitarani0103@gmail.com"/>
    <s v="APIDS"/>
    <n v="290000"/>
    <x v="450"/>
    <n v="285000"/>
    <s v="DV DATA &amp; ANALYTICS ICICI BANK"/>
    <x v="0"/>
  </r>
  <r>
    <s v="Prativa Ray "/>
    <n v="202505"/>
    <n v="202505"/>
    <s v="BBSR"/>
    <n v="6370912620"/>
    <s v="rayprativa917@gmail.com"/>
    <s v="APIDS"/>
    <n v="318600"/>
    <x v="450"/>
    <n v="30000"/>
    <s v="DV DATA &amp; ANALYTICS ICICI BANK"/>
    <x v="0"/>
  </r>
  <r>
    <s v="Sumanta Das"/>
    <n v="202505"/>
    <n v="202505"/>
    <s v="BBSR"/>
    <n v="7979112319"/>
    <s v="sumanta.hhh@gmail.com"/>
    <s v="APIDS"/>
    <n v="285000"/>
    <x v="451"/>
    <n v="70000"/>
    <s v="DV DATA &amp; ANALYTICS ICICI BANK"/>
    <x v="0"/>
  </r>
  <r>
    <s v="Subir kumar behera"/>
    <n v="202505"/>
    <n v="202505"/>
    <s v="BBSR"/>
    <n v="8917498089"/>
    <s v="subirbehera1999@gmail.com"/>
    <s v="APDA"/>
    <n v="270000"/>
    <x v="451"/>
    <n v="50000"/>
    <s v="DV DATA &amp; ANALYTICS ICICI BANK"/>
    <x v="0"/>
  </r>
  <r>
    <s v="Ayush Das"/>
    <n v="202507"/>
    <n v="202507"/>
    <s v="BBSR"/>
    <n v="8018322359"/>
    <s v="ad325428@gmail.com"/>
    <s v="APIDS"/>
    <n v="290000"/>
    <x v="451"/>
    <n v="45000"/>
    <s v="DV DATA &amp; ANALYTICS ICICI BANK"/>
    <x v="0"/>
  </r>
  <r>
    <s v="Debasish Priyadarshi"/>
    <n v="202504"/>
    <n v="202504"/>
    <s v="BBSR"/>
    <n v="8658625711"/>
    <s v="www.priyadarshidebasish@gmail.com"/>
    <s v="APIDS"/>
    <n v="318600"/>
    <x v="451"/>
    <n v="89000"/>
    <s v="DV DATA &amp; ANALYTICS ICICI BANK"/>
    <x v="0"/>
  </r>
  <r>
    <s v="Ishani Daga"/>
    <n v="202507"/>
    <n v="202507"/>
    <s v="BBSR"/>
    <n v="7008650408"/>
    <s v=" ishanidaga13@gmail.com"/>
    <s v="APDA"/>
    <n v="295000"/>
    <x v="451"/>
    <n v="50000"/>
    <s v="DV DATA &amp; ANALYTICS ICICI BANK"/>
    <x v="0"/>
  </r>
  <r>
    <s v="Abhishek Nayak"/>
    <n v="202507"/>
    <n v="202507"/>
    <s v="BBSR"/>
    <n v="6371692518"/>
    <s v="nayakabhishek559@gmail.com"/>
    <s v="APIDS"/>
    <n v="290000"/>
    <x v="451"/>
    <n v="40000"/>
    <s v="DV DATA &amp; ANALYTICS ICICI BANK"/>
    <x v="0"/>
  </r>
  <r>
    <s v="Mr. Barath Kumar"/>
    <n v="202505"/>
    <n v="202505"/>
    <s v="BBSR"/>
    <n v="6383180950"/>
    <s v="barathkumarsankaran@gmail.com"/>
    <s v="APIDS"/>
    <n v="290000"/>
    <x v="452"/>
    <n v="90000"/>
    <s v="DV DATA &amp; ANALYTICS ICICI BANK"/>
    <x v="0"/>
  </r>
  <r>
    <s v="Savita Saini"/>
    <n v="202505"/>
    <n v="202505"/>
    <s v="BLR"/>
    <n v="9418980073"/>
    <s v="Savita.saini21@outlook.com"/>
    <s v="APIDS"/>
    <n v="290000"/>
    <x v="452"/>
    <n v="120000"/>
    <s v="DV DATA &amp; ANALYTICS ICICI BANK"/>
    <x v="0"/>
  </r>
  <r>
    <s v="Sarthak kumar nayak"/>
    <n v="202506"/>
    <n v="202506"/>
    <s v="BBSR"/>
    <n v="9861234569"/>
    <s v="nayaksarthak08@gmail.com"/>
    <s v="APIDS"/>
    <n v="290000"/>
    <x v="452"/>
    <n v="72500"/>
    <s v="DV DATA &amp; ANALYTICS ICICI BANK"/>
    <x v="0"/>
  </r>
  <r>
    <s v="Adyasha Nandini"/>
    <n v="202506"/>
    <n v="202506"/>
    <s v="BBSR"/>
    <n v="7978350399"/>
    <s v="Adyasha007nandini@gmail.com"/>
    <s v="APIDS"/>
    <n v="290000"/>
    <x v="452"/>
    <n v="50000"/>
    <s v="DV DATA &amp; ANALYTICS ICICI BANK"/>
    <x v="0"/>
  </r>
  <r>
    <s v="Arnab Pattnaik"/>
    <n v="202507"/>
    <n v="202507"/>
    <s v="BBSR"/>
    <n v="7978615737"/>
    <s v="pattnaikarnab@gmail.com"/>
    <s v="APIDS"/>
    <n v="290000"/>
    <x v="452"/>
    <n v="25000"/>
    <s v="DV DATA &amp; ANALYTICS ICICI BANK"/>
    <x v="0"/>
  </r>
  <r>
    <s v="Granth Jain"/>
    <n v="202507"/>
    <n v="202507"/>
    <s v="BBSR"/>
    <n v="7291946474"/>
    <s v="granthjain59@gmail.com"/>
    <s v="APIDS"/>
    <n v="318600"/>
    <x v="453"/>
    <n v="313000"/>
    <s v="DV DATA &amp; ANALYTICS ICICI BANK"/>
    <x v="0"/>
  </r>
  <r>
    <s v="Bhagi ratha das"/>
    <n v="202506"/>
    <n v="202506"/>
    <s v="BLR"/>
    <n v="8917306295"/>
    <s v="bhagirathadas65@gmail.com"/>
    <s v="APIDS"/>
    <n v="290000"/>
    <x v="453"/>
    <n v="60000"/>
    <s v="DV DATA &amp; ANALYTICS HDFC BANK"/>
    <x v="0"/>
  </r>
  <r>
    <s v="Lipsa Behera"/>
    <n v="202506"/>
    <n v="202506"/>
    <s v="BBSR"/>
    <n v="7608979270"/>
    <s v="lipsa7270@gmail.com"/>
    <s v="APDA"/>
    <n v="290000"/>
    <x v="454"/>
    <n v="193000"/>
    <s v="DV DATA &amp; ANALYTICS ICICI BANK"/>
    <x v="0"/>
  </r>
  <r>
    <s v="salony rath"/>
    <n v="202506"/>
    <n v="202506"/>
    <s v="BBSR"/>
    <n v="7684001678"/>
    <s v="rathsalony@gmail.com"/>
    <s v="APIDS"/>
    <n v="290000"/>
    <x v="454"/>
    <n v="58000"/>
    <s v="DV DATA &amp; ANALYTICS ICICI BANK"/>
    <x v="0"/>
  </r>
  <r>
    <s v="Jagannath Prasad Das"/>
    <n v="202506"/>
    <n v="202506"/>
    <s v="BBSR"/>
    <n v="7205064713"/>
    <s v="daspiyush2002@gmail.com"/>
    <s v="APIDS"/>
    <n v="290000"/>
    <x v="454"/>
    <n v="40000"/>
    <s v="DV DATA &amp; ANALYTICS ICICI BANK"/>
    <x v="0"/>
  </r>
  <r>
    <s v="Abhijit dalai"/>
    <n v="202502"/>
    <n v="202502"/>
    <s v="BBSR"/>
    <n v="8114923133"/>
    <s v="abhijitdalai1111@gmail.com"/>
    <s v="APDA"/>
    <n v="285000"/>
    <x v="454"/>
    <n v="55000"/>
    <s v="DV DATA &amp; ANALYTICS ICICI BANK"/>
    <x v="0"/>
  </r>
  <r>
    <s v="Omm Prakash Parida"/>
    <n v="202502"/>
    <n v="202502"/>
    <s v="BBSR"/>
    <n v="8984333691"/>
    <s v="omprakashparida458@gmail.com"/>
    <s v="APIDS"/>
    <n v="290000"/>
    <x v="455"/>
    <n v="20000"/>
    <s v="DV DATA &amp; ANALYTICS ICICI BANK"/>
    <x v="0"/>
  </r>
  <r>
    <s v="Swayansu Satyapragyan Sahu"/>
    <n v="202505"/>
    <n v="202505"/>
    <s v="BBSR"/>
    <n v="7855901814"/>
    <s v="swayansusahu3@gmail.com"/>
    <s v="APDA"/>
    <n v="295000"/>
    <x v="455"/>
    <n v="80000"/>
    <s v="DV DATA &amp; ANALYTICS ICICI BANK"/>
    <x v="0"/>
  </r>
  <r>
    <s v="G Damburu Naidu"/>
    <n v="202506"/>
    <n v="202506"/>
    <s v="BBSR"/>
    <n v="6371155365"/>
    <s v="gdamburunaidu@gmail.com"/>
    <s v="APIDS"/>
    <n v="318600"/>
    <x v="455"/>
    <n v="55000"/>
    <s v="DV DATA &amp; ANALYTICS ICICI BANK"/>
    <x v="0"/>
  </r>
  <r>
    <s v="Bibek Samal"/>
    <n v="202505"/>
    <n v="202505"/>
    <s v="BBSR"/>
    <n v="9348479151"/>
    <s v="bibeksamal29@gmail.com"/>
    <s v="APIDS"/>
    <n v="290000"/>
    <x v="455"/>
    <n v="40000"/>
    <s v="DV DATA &amp; ANALYTICS ICICI BANK"/>
    <x v="0"/>
  </r>
  <r>
    <s v="Mandadi Dinesh"/>
    <n v="202507"/>
    <n v="202507"/>
    <s v="BBSR"/>
    <n v="9966242409"/>
    <s v="dinesh143142@gmail.com"/>
    <s v="APIDS"/>
    <n v="290000"/>
    <x v="455"/>
    <n v="25000"/>
    <s v="DV DATA &amp; ANALYTICS ICICI BANK"/>
    <x v="0"/>
  </r>
  <r>
    <s v="V Prathap"/>
    <n v="202506"/>
    <n v="202506"/>
    <s v="BLR"/>
    <n v="7996790245"/>
    <s v="vathuluruprathap@gmail.com"/>
    <s v="APIDS"/>
    <n v="280000"/>
    <x v="455"/>
    <n v="57000"/>
    <s v="DV DATA &amp; ANALYTICS HDFC BANK"/>
    <x v="0"/>
  </r>
  <r>
    <s v="Prangya Paramita Mahapatra"/>
    <n v="202506"/>
    <n v="202506"/>
    <s v="BBSR"/>
    <n v="9583657624"/>
    <s v="prangya94paramita@gmail.com"/>
    <s v="APIDS"/>
    <n v="290000"/>
    <x v="455"/>
    <n v="30000"/>
    <s v="DV DATA &amp; ANALYTICS ICICI BANK"/>
    <x v="0"/>
  </r>
  <r>
    <s v="Chiranjeet Parida"/>
    <n v="202507"/>
    <n v="202507"/>
    <s v="BBSR"/>
    <n v="8249058341"/>
    <s v="chiranjeetp1999@gmail.com"/>
    <s v="APIDS"/>
    <n v="295000"/>
    <x v="455"/>
    <n v="5000"/>
    <s v="DV DATA &amp; ANALYTICS ICICI BANK"/>
    <x v="0"/>
  </r>
  <r>
    <s v="Samrit Nayak"/>
    <n v="202507"/>
    <n v="202507"/>
    <s v="BBSR"/>
    <n v="7978163148"/>
    <s v="Issamritnayak@gmail.com"/>
    <s v="APIDS"/>
    <n v="300000"/>
    <x v="455"/>
    <n v="5000"/>
    <s v="DV DATA &amp; ANALYTICS ICICI BANK"/>
    <x v="0"/>
  </r>
  <r>
    <s v="Binay Arpit Dwivedy"/>
    <n v="202507"/>
    <n v="202507"/>
    <s v="BBSR"/>
    <n v="7894043077"/>
    <s v="iambinay08@gmail.com"/>
    <s v="APIDS"/>
    <n v="285000"/>
    <x v="455"/>
    <n v="5000"/>
    <s v="DV DATA &amp; ANALYTICS ICICI BANK"/>
    <x v="0"/>
  </r>
  <r>
    <s v="Jyotirmayee Mohanta"/>
    <n v="202507"/>
    <n v="202507"/>
    <s v="BBSR"/>
    <n v="7205533636"/>
    <s v="jyotirmayeemohanta@gmail.com"/>
    <s v="APIDS"/>
    <n v="285000"/>
    <x v="455"/>
    <n v="5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455"/>
    <n v="5000"/>
    <s v="DV DATA &amp; ANALYTICS ICICI BANK"/>
    <x v="0"/>
  </r>
  <r>
    <s v="ASHOK MALLICK"/>
    <n v="202507"/>
    <n v="202507"/>
    <s v="BBSR"/>
    <n v="9778045445"/>
    <s v="ashokmallick9778@gmail.com"/>
    <s v="APDA"/>
    <n v="265000"/>
    <x v="455"/>
    <n v="5000"/>
    <s v="Cash"/>
    <x v="0"/>
  </r>
  <r>
    <s v="Sagar Rashmi Rath"/>
    <n v="202507"/>
    <n v="202507"/>
    <s v="BBSR"/>
    <n v="7008716582"/>
    <s v="rathrashmi7@gmail.com"/>
    <s v="APIDS"/>
    <n v="285000"/>
    <x v="455"/>
    <n v="5000"/>
    <s v="DV DATA &amp; ANALYTICS ICICI BANK"/>
    <x v="0"/>
  </r>
  <r>
    <s v="Mandadi Dinesh"/>
    <n v="202507"/>
    <n v="202507"/>
    <s v="BLR"/>
    <n v="9966242409"/>
    <s v="dinesh143142@gmail.com"/>
    <s v="APIDS"/>
    <n v="290000"/>
    <x v="455"/>
    <n v="5000"/>
    <s v="DV DATA &amp; ANALYTICS ICICI BANK"/>
    <x v="0"/>
  </r>
  <r>
    <s v="suguna devi"/>
    <n v="202507"/>
    <n v="202507"/>
    <s v="BLR"/>
    <n v="8072185657"/>
    <s v="suguna042@gmail.com"/>
    <s v="APDA"/>
    <n v="270000"/>
    <x v="455"/>
    <n v="5000"/>
    <s v="DV DATA &amp; ANALYTICS ICICI BANK"/>
    <x v="0"/>
  </r>
  <r>
    <s v="Chinmaya mohanty"/>
    <n v="202507"/>
    <n v="202507"/>
    <s v="BBSR"/>
    <n v="7978902314"/>
    <s v="chinmayamohanty78@gmail.com"/>
    <s v="APIDS"/>
    <n v="290000"/>
    <x v="455"/>
    <n v="5000"/>
    <s v="DV DATA &amp; ANALYTICS ICICI BANK"/>
    <x v="0"/>
  </r>
  <r>
    <s v="Ranjit Patro"/>
    <n v="202506"/>
    <n v="202506"/>
    <s v="BBSR"/>
    <n v="7854809127"/>
    <s v="ranjit18patro@gmail.com"/>
    <s v="APIDS"/>
    <n v="290000"/>
    <x v="437"/>
    <n v="95000"/>
    <s v="DV DATA &amp; ANALYTICS ICICI BANK"/>
    <x v="0"/>
  </r>
  <r>
    <s v="Mandadi Dinesh"/>
    <n v="202507"/>
    <n v="202507"/>
    <s v="BBSR"/>
    <n v="9966242409"/>
    <s v="dinesh143142@gmail.com"/>
    <s v="APIDS"/>
    <n v="290000"/>
    <x v="456"/>
    <n v="120000"/>
    <s v="DV DATA &amp; ANALYTICS ICICI BANK"/>
    <x v="0"/>
  </r>
  <r>
    <s v="Jyotirmayee Mohanta"/>
    <n v="202507"/>
    <n v="202507"/>
    <s v="BBSR"/>
    <n v="7205533636"/>
    <s v="jyotirmayeemohanta@gmail.com"/>
    <s v="APIDS"/>
    <n v="285000"/>
    <x v="456"/>
    <n v="70000"/>
    <s v="DV DATA &amp; ANALYTICS ICICI BANK"/>
    <x v="0"/>
  </r>
  <r>
    <s v="Shubh Jain"/>
    <n v="202506"/>
    <n v="202506"/>
    <s v="BLR"/>
    <n v="7020472621"/>
    <s v="jshubh139@gmail.com"/>
    <s v="APIDS "/>
    <n v="285000"/>
    <x v="456"/>
    <n v="45000"/>
    <s v="DV DATA &amp; ANALYTICS ICICI BANK"/>
    <x v="0"/>
  </r>
  <r>
    <s v="Soumya ranjan Nayak"/>
    <n v="202411"/>
    <n v="202411"/>
    <s v="BBSR"/>
    <n v="8249758236"/>
    <s v="nayaksoumyaranjan560@gmail.com"/>
    <s v="APIDS"/>
    <n v="318600"/>
    <x v="456"/>
    <n v="40000"/>
    <s v="DV DATA &amp; ANALYTICS ICICI BANK"/>
    <x v="0"/>
  </r>
  <r>
    <s v="Jaydev Sahoo"/>
    <n v="202203"/>
    <n v="202203"/>
    <s v="BLR"/>
    <n v="8249710039"/>
    <s v="jaydev.sahoo1993@gmail.com "/>
    <s v="MPIDS"/>
    <n v="250000"/>
    <x v="456"/>
    <n v="50000"/>
    <s v="DV DATA &amp; ANALYTICS ICICI BANK"/>
    <x v="0"/>
  </r>
  <r>
    <s v="suguna devi"/>
    <n v="202507"/>
    <n v="202507"/>
    <s v="BLR"/>
    <n v="8072185657"/>
    <s v="suguna042@gmail.com"/>
    <s v="APDA"/>
    <n v="270000"/>
    <x v="456"/>
    <n v="45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457"/>
    <n v="45000"/>
    <s v="DV DATA &amp; ANALYTICS ICICI BANK"/>
    <x v="0"/>
  </r>
  <r>
    <s v="T Rakshita"/>
    <n v="202506"/>
    <n v="202506"/>
    <s v="BBSR"/>
    <n v="7008683982"/>
    <s v="rakshitaraj8@gmail.com"/>
    <s v="APDA"/>
    <n v="290000"/>
    <x v="457"/>
    <n v="50000"/>
    <s v="DV DATA &amp; ANALYTICS ICICI BANK"/>
    <x v="0"/>
  </r>
  <r>
    <s v="Mrutyunjaya Mallick"/>
    <n v="202504"/>
    <n v="202504"/>
    <s v="BBSR"/>
    <n v="7735381720"/>
    <s v="mallickmrutyunjaya784@gmail.com"/>
    <s v="APIDS"/>
    <n v="300000"/>
    <x v="457"/>
    <n v="58000"/>
    <s v="DV DATA &amp; ANALYTICS ICICI BANK"/>
    <x v="0"/>
  </r>
  <r>
    <s v="Sweta Gantayat"/>
    <n v="202506"/>
    <n v="202506"/>
    <s v="BBSR"/>
    <n v="9861924025"/>
    <s v="sweta.gantayat967@gmail.com"/>
    <s v="APIDS"/>
    <n v="295000"/>
    <x v="457"/>
    <n v="96000"/>
    <s v="DV DATA &amp; ANALYTICS ICICI BANK"/>
    <x v="0"/>
  </r>
  <r>
    <s v="Anushka"/>
    <n v="202504"/>
    <n v="202504"/>
    <s v="BLR"/>
    <n v="9179530703"/>
    <s v="kharanushka0703@gmail.com"/>
    <s v="APDA"/>
    <n v="250000"/>
    <x v="457"/>
    <n v="61250"/>
    <s v="DV DATA &amp; ANALYTICS ICICI BANK"/>
    <x v="0"/>
  </r>
  <r>
    <s v="Chiranjeet Parida"/>
    <n v="202507"/>
    <n v="202507"/>
    <s v="BBSR"/>
    <n v="8249058341"/>
    <s v="chiranjeetp1999@gmail.com"/>
    <s v="APIDS"/>
    <n v="318600"/>
    <x v="457"/>
    <n v="50000"/>
    <s v="DV DATA &amp; ANALYTICS ICICI BANK"/>
    <x v="0"/>
  </r>
  <r>
    <s v="Likhitha M"/>
    <n v="202506"/>
    <n v="202506"/>
    <s v="BLR"/>
    <n v="8217844989"/>
    <s v="likhitham647@gmail.com"/>
    <s v="APIDS"/>
    <n v="290000"/>
    <x v="458"/>
    <n v="80000"/>
    <s v="DV DATA &amp; ANALYTICS ICICI BANK"/>
    <x v="0"/>
  </r>
  <r>
    <s v="Madhu harish"/>
    <n v="202504"/>
    <n v="202504"/>
    <s v="BLR"/>
    <n v="6379785896"/>
    <s v="madhuharish.jai@gmail.com"/>
    <s v="APDA"/>
    <n v="270000"/>
    <x v="458"/>
    <n v="50000"/>
    <s v="DV DATA &amp; ANALYTICS HDFC BANK"/>
    <x v="0"/>
  </r>
  <r>
    <s v="Samrit Nayak"/>
    <n v="202507"/>
    <n v="202507"/>
    <s v="BBSR"/>
    <n v="7978163148"/>
    <s v="Issamritnayak@gmail.com"/>
    <s v="APIDS"/>
    <n v="300000"/>
    <x v="458"/>
    <n v="50000"/>
    <s v="DV DATA &amp; ANALYTICS ICICI BANK"/>
    <x v="0"/>
  </r>
  <r>
    <s v="PRIYABRATA MOHAPATRA"/>
    <n v="202505"/>
    <n v="202505"/>
    <s v="BBSR"/>
    <n v="9938388112"/>
    <s v="priyabrata1213@gmail.com"/>
    <s v="APIDS "/>
    <n v="290000"/>
    <x v="458"/>
    <n v="60000"/>
    <s v="DV DATA &amp; ANALYTICS ICICI BANK"/>
    <x v="0"/>
  </r>
  <r>
    <s v="Subhalaxmi Pradhan"/>
    <n v="202501"/>
    <n v="202501"/>
    <s v="BBSR"/>
    <n v="9861210210"/>
    <s v="subhalaxmi015@gmail.com"/>
    <s v="APIDS "/>
    <n v="300000"/>
    <x v="459"/>
    <n v="50000"/>
    <s v="DV DATA &amp; ANALYTICS HDFC BANK"/>
    <x v="0"/>
  </r>
  <r>
    <s v="Siba Prasad Samantaray"/>
    <n v="202502"/>
    <n v="202502"/>
    <s v="BBSR"/>
    <n v="7064878951"/>
    <s v="sibanshuprasads@gmail.com"/>
    <s v="APDA "/>
    <n v="275000"/>
    <x v="459"/>
    <n v="37500"/>
    <s v="DV DATA &amp; ANALYTICS ICICI BANK"/>
    <x v="0"/>
  </r>
  <r>
    <s v="Bidyadhar chhatoi"/>
    <n v="202502"/>
    <n v="202502"/>
    <s v="BBSR"/>
    <n v="7894447645"/>
    <s v="bidyadharchhatoi19@gmail.com"/>
    <s v="APDA"/>
    <n v="275000"/>
    <x v="459"/>
    <n v="55000"/>
    <s v="DV DATA &amp; ANALYTICS ICICI BANK"/>
    <x v="0"/>
  </r>
  <r>
    <s v="Riya Mohanty"/>
    <n v="202504"/>
    <n v="202504"/>
    <s v="BBSR"/>
    <s v="9178275281(Both)"/>
    <s v="riyamohanty023@gmail.com"/>
    <s v="APDA"/>
    <n v="295000"/>
    <x v="459"/>
    <n v="54000"/>
    <s v="DV DATA &amp; ANALYTICS ICICI BANK"/>
    <x v="0"/>
  </r>
  <r>
    <s v="Shubham Somkuwar"/>
    <n v="202501"/>
    <n v="202501"/>
    <s v="BLR"/>
    <n v="9835420061"/>
    <s v="arieslucky93@gmail.com"/>
    <s v="APDA "/>
    <n v="295000"/>
    <x v="459"/>
    <n v="73500"/>
    <s v="DV DATA &amp; ANALYTICS ICICI BANK"/>
    <x v="0"/>
  </r>
  <r>
    <s v="Apurav Tiwari "/>
    <n v="202504"/>
    <n v="202504"/>
    <s v="BBSR"/>
    <n v="9424677178"/>
    <s v="apuravtiwari3986@gmail.com"/>
    <s v="APDA"/>
    <n v="295000"/>
    <x v="459"/>
    <n v="50000"/>
    <s v="DV DATA &amp; ANALYTICS ICICI BANK"/>
    <x v="0"/>
  </r>
  <r>
    <s v="Apurva Singh"/>
    <n v="202410"/>
    <n v="202410"/>
    <s v="BBSR"/>
    <n v="7234053844"/>
    <s v="theapurvasingh7@gmail.com"/>
    <s v="APIDS"/>
    <n v="318000"/>
    <x v="459"/>
    <n v="25000"/>
    <s v="DV DATA &amp; ANALYTICS ICICI BANK"/>
    <x v="0"/>
  </r>
  <r>
    <s v="Unknon"/>
    <n v="202410"/>
    <n v="202410"/>
    <s v="BBSR"/>
    <m/>
    <m/>
    <s v="APIDS"/>
    <n v="318000"/>
    <x v="459"/>
    <n v="15000"/>
    <s v="DV DATA &amp; ANALYTICS ICICI BANK"/>
    <x v="0"/>
  </r>
  <r>
    <s v="Rohini Dhekale"/>
    <n v="202507"/>
    <n v="202507"/>
    <s v="BLR"/>
    <n v="8855059125"/>
    <s v="rohini.dhekale10@gmail.com"/>
    <s v="APIDS"/>
    <n v="290000"/>
    <x v="460"/>
    <n v="95000"/>
    <s v="DV DATA &amp; ANALYTICS ICICI BANK"/>
    <x v="0"/>
  </r>
  <r>
    <s v="Ashutosh Sahoo"/>
    <n v="202507"/>
    <n v="202507"/>
    <s v="BBSR"/>
    <n v="6371252788"/>
    <s v="ashutoshsahur7@gmail.com"/>
    <s v="APIDS"/>
    <n v="290000"/>
    <x v="460"/>
    <n v="60000"/>
    <s v="Cash"/>
    <x v="0"/>
  </r>
  <r>
    <s v="Biswajit Ray"/>
    <n v="202506"/>
    <n v="202506"/>
    <s v="BBSR"/>
    <n v="8917455768"/>
    <s v="bray251999@gmail.com"/>
    <s v="APIDS "/>
    <n v="293600"/>
    <x v="460"/>
    <n v="60000"/>
    <s v="DV DATA &amp; ANALYTICS ICICI BANK"/>
    <x v="0"/>
  </r>
  <r>
    <s v="Likhitha M"/>
    <n v="202506"/>
    <n v="202506"/>
    <s v="BLR"/>
    <n v="8217844989"/>
    <s v="likhitham647@gmail.com"/>
    <s v="APIDS"/>
    <n v="290000"/>
    <x v="460"/>
    <n v="20000"/>
    <s v="DV DATA &amp; ANALYTICS ICICI BANK"/>
    <x v="0"/>
  </r>
  <r>
    <s v="Biswajit Panda"/>
    <n v="202506"/>
    <n v="202506"/>
    <s v="BBSR"/>
    <n v="7377558058"/>
    <s v="biswajitpanda5bharat@gmail.com"/>
    <s v="APIDS"/>
    <n v="290000"/>
    <x v="460"/>
    <n v="50000"/>
    <s v="Cash"/>
    <x v="0"/>
  </r>
  <r>
    <s v="Asutosh Lenka"/>
    <n v="202505"/>
    <n v="202505"/>
    <s v="BBSR"/>
    <m/>
    <m/>
    <s v="APIDS"/>
    <n v="285000"/>
    <x v="461"/>
    <n v="90000"/>
    <s v="DV DATA &amp; ANALYTICS ICICI BANK"/>
    <x v="0"/>
  </r>
  <r>
    <s v="Amiyanshu pratihari"/>
    <n v="202504"/>
    <n v="202504"/>
    <s v="BLR"/>
    <n v="7416577724"/>
    <s v="Pratihari.amiyanshu@gmail.com"/>
    <s v="APIDS"/>
    <n v="300000"/>
    <x v="461"/>
    <n v="50000"/>
    <s v="DV DATA &amp; ANALYTICS ICICI BANK"/>
    <x v="0"/>
  </r>
  <r>
    <s v="Aatif khan"/>
    <n v="202507"/>
    <n v="202507"/>
    <s v="BBSR"/>
    <n v="9981934661"/>
    <s v="aatifkh97@gmail.com"/>
    <s v="APIDS"/>
    <n v="300000"/>
    <x v="461"/>
    <n v="30000"/>
    <s v="DV DATA &amp; ANALYTICS ICICI BANK"/>
    <x v="0"/>
  </r>
  <r>
    <s v="Sourav Kumar sahu"/>
    <n v="202408"/>
    <n v="202408"/>
    <s v="BBSR"/>
    <n v="7077203772"/>
    <s v="Souravsahu1994@yahoo.com"/>
    <s v="APDA"/>
    <n v="270000"/>
    <x v="461"/>
    <n v="5000"/>
    <s v="DV DATA &amp; ANALYTICS ICICI BANK"/>
    <x v="0"/>
  </r>
  <r>
    <s v="Aatif khan"/>
    <n v="202408"/>
    <n v="202408"/>
    <s v="BLR"/>
    <n v="9981934661"/>
    <s v="aatifkh97@gmail.com"/>
    <s v="APDA"/>
    <n v="270000"/>
    <x v="461"/>
    <n v="5000"/>
    <s v="DV DATA &amp; ANALYTICS ICICI BANK"/>
    <x v="0"/>
  </r>
  <r>
    <s v="Sidhant kumar basuri"/>
    <n v="202408"/>
    <n v="202408"/>
    <s v="BLR"/>
    <n v="7735445001"/>
    <s v="sidhantbasuri504@gmail.com"/>
    <s v="APIDS"/>
    <n v="290000"/>
    <x v="461"/>
    <n v="5000"/>
    <s v="DV DATA &amp; ANALYTICS ICICI BANK"/>
    <x v="0"/>
  </r>
  <r>
    <s v="Arjun"/>
    <n v="202505"/>
    <n v="202505"/>
    <s v="BLR"/>
    <n v="8115539225"/>
    <s v="arjunbanerjee1415@gmail.com"/>
    <s v="APIDS"/>
    <n v="290000"/>
    <x v="462"/>
    <n v="58000"/>
    <s v="DV DATA &amp; ANALYTICS ICICI BANK"/>
    <x v="0"/>
  </r>
  <r>
    <s v="Sayed Mobassiruddin"/>
    <n v="202505"/>
    <n v="202505"/>
    <s v="BBSR"/>
    <n v="7326912744"/>
    <s v="sayedtakmil754221@gmail.com"/>
    <s v="APIDS"/>
    <n v="290000"/>
    <x v="462"/>
    <n v="45000"/>
    <s v="DV DATA &amp; ANALYTICS ICICI BANK"/>
    <x v="0"/>
  </r>
  <r>
    <s v="Sanghamitra nayak "/>
    <n v="202508"/>
    <n v="202508"/>
    <s v="BBSR"/>
    <n v="8249909142"/>
    <s v="sanghamitra.nayak93@gmail.com"/>
    <s v="APDA"/>
    <n v="275000"/>
    <x v="462"/>
    <n v="50000"/>
    <s v="DV DATA &amp; ANALYTICS ICICI BANK"/>
    <x v="0"/>
  </r>
  <r>
    <s v="Sanitta Jackson"/>
    <n v="202505"/>
    <n v="202505"/>
    <s v="BBSR"/>
    <n v="7025195719"/>
    <s v="sanittawinna@gmail.com"/>
    <s v="APIDS"/>
    <n v="290000"/>
    <x v="462"/>
    <n v="95000"/>
    <s v="DV DATA &amp; ANALYTICS ICICI BANK"/>
    <x v="0"/>
  </r>
  <r>
    <s v="Raunak rai"/>
    <n v="202504"/>
    <n v="202504"/>
    <s v="BLR"/>
    <n v="6393735467"/>
    <s v="rairaunak593@gmail.com"/>
    <s v="APDA"/>
    <n v="270000"/>
    <x v="462"/>
    <n v="45000"/>
    <s v="DV DATA &amp; ANALYTICS ICICI BANK"/>
    <x v="0"/>
  </r>
  <r>
    <s v="Nitin kumar"/>
    <n v="202505"/>
    <n v="202505"/>
    <s v="BBSR"/>
    <n v="9853490761"/>
    <s v="kumarnitin175920@gmail.com"/>
    <s v="APDA"/>
    <n v="275000"/>
    <x v="463"/>
    <n v="70000"/>
    <s v="DV DATA &amp; ANALYTICS ICICI BANK"/>
    <x v="0"/>
  </r>
  <r>
    <s v="Sourav Kumar sahu"/>
    <n v="202408"/>
    <n v="202408"/>
    <s v="BBSR"/>
    <n v="7077203772"/>
    <s v="Souravsahu1994@yahoo.com"/>
    <s v="APDA"/>
    <n v="270000"/>
    <x v="463"/>
    <n v="45000"/>
    <s v="DV DATA &amp; ANALYTICS ICICI BANK"/>
    <x v="0"/>
  </r>
  <r>
    <s v="Asutosh Lenka"/>
    <n v="202505"/>
    <n v="202505"/>
    <s v="BBSR"/>
    <m/>
    <m/>
    <s v="APIDS"/>
    <n v="285000"/>
    <x v="463"/>
    <n v="10000"/>
    <s v="DV DATA &amp; ANALYTICS ICICI BANK"/>
    <x v="0"/>
  </r>
  <r>
    <s v="Aman Kumar Panda"/>
    <n v="202506"/>
    <n v="202506"/>
    <s v="BBSR"/>
    <n v="8249819221"/>
    <s v="amanpanda56@gmail.com"/>
    <s v="APIDS"/>
    <n v="290000"/>
    <x v="463"/>
    <n v="70000"/>
    <s v="DV DATA &amp; ANALYTICS ICICI BANK"/>
    <x v="0"/>
  </r>
  <r>
    <s v="Aniket Patra"/>
    <n v="202506"/>
    <n v="202506"/>
    <s v="BBSR"/>
    <n v="7381933948"/>
    <s v="aniketpatra87@gmail.com"/>
    <s v="APIDS"/>
    <n v="290000"/>
    <x v="463"/>
    <n v="58000"/>
    <s v="DV DATA &amp; ANALYTICS ICICI BANK"/>
    <x v="0"/>
  </r>
  <r>
    <s v="Sanghamitra nayak"/>
    <n v="202508"/>
    <n v="202508"/>
    <s v="BBSR"/>
    <n v="8249909142"/>
    <s v="sanghamitra.nayak93@gmail com"/>
    <s v="APDA"/>
    <n v="280000"/>
    <x v="463"/>
    <n v="5000"/>
    <s v="DV DATA &amp; ANALYTICS ICICI BANK"/>
    <x v="0"/>
  </r>
  <r>
    <s v="Itishree panda"/>
    <n v="202508"/>
    <n v="202508"/>
    <s v="BBSR"/>
    <n v="7008270564"/>
    <s v="itishreepanda1230@gmail.com"/>
    <s v="APDA"/>
    <n v="280000"/>
    <x v="463"/>
    <n v="5000"/>
    <s v="DV DATA &amp; ANALYTICS ICICI BANK"/>
    <x v="0"/>
  </r>
  <r>
    <s v="Soham Raykhere"/>
    <n v="202508"/>
    <n v="202508"/>
    <s v="BLR"/>
    <n v="8871621441"/>
    <s v="sohamray011@gmail.com"/>
    <s v="APDA"/>
    <n v="295000"/>
    <x v="463"/>
    <n v="5000"/>
    <s v="DV DATA &amp; ANALYTICS ICICI BANK"/>
    <x v="0"/>
  </r>
  <r>
    <s v="Aayush Mehta"/>
    <n v="202506"/>
    <n v="202506"/>
    <s v="BLR"/>
    <n v="7999869160"/>
    <s v="aayushmehta911@gmail.com"/>
    <s v="APIDS"/>
    <n v="285000"/>
    <x v="464"/>
    <n v="313000"/>
    <s v="DV DATA &amp; ANALYTICS HDFC BANK"/>
    <x v="0"/>
  </r>
  <r>
    <s v="Deepshikha Hazra"/>
    <n v="202411"/>
    <n v="202411"/>
    <s v="BBSR"/>
    <n v="6371313273"/>
    <s v="deepshikahazra@gmail.com"/>
    <s v="APIDS"/>
    <n v="318000"/>
    <x v="464"/>
    <n v="45000"/>
    <s v="DV DATA &amp; ANALYTICS ICICI BANK"/>
    <x v="0"/>
  </r>
  <r>
    <s v="Amanwit Kumar"/>
    <n v="202505"/>
    <n v="202505"/>
    <s v="BBSR"/>
    <n v="7327069956"/>
    <s v="amanwit.kumar.we@gmail.com"/>
    <s v="APIDS"/>
    <n v="300000"/>
    <x v="465"/>
    <n v="98334"/>
    <s v="DV DATA &amp; ANALYTICS ICICI BANK"/>
    <x v="0"/>
  </r>
  <r>
    <s v="Mohammad Sahil"/>
    <n v="202506"/>
    <n v="202506"/>
    <s v="BLR"/>
    <n v="9611383249"/>
    <s v="msahil9511@gmail.com"/>
    <s v="APIDS"/>
    <n v="290000"/>
    <x v="465"/>
    <n v="90000"/>
    <s v="DV DATA &amp; ANALYTICS ICICI BANK"/>
    <x v="0"/>
  </r>
  <r>
    <s v="Kallakunta Vijay Anand"/>
    <n v="202410"/>
    <n v="202410"/>
    <s v="BLR"/>
    <n v="919175188152"/>
    <s v="kvijay15798@gmail.com"/>
    <s v="APDA"/>
    <n v="295000"/>
    <x v="465"/>
    <n v="75000"/>
    <s v="DV DATA &amp; ANALYTICS ICICI BANK"/>
    <x v="0"/>
  </r>
  <r>
    <s v="Manish Anurag"/>
    <n v="202505"/>
    <n v="202505"/>
    <s v="BBSR"/>
    <n v="9937807573"/>
    <s v="manish.anurag00@gmail.com"/>
    <s v="APIDS"/>
    <n v="300000"/>
    <x v="465"/>
    <n v="100000"/>
    <s v="Cash"/>
    <x v="0"/>
  </r>
  <r>
    <s v="Sambit kumar Nanda"/>
    <n v="202507"/>
    <n v="202507"/>
    <s v="BBSR"/>
    <n v="8260657010"/>
    <s v="sambit0003@gmail.com"/>
    <s v="APIDS"/>
    <n v="300000"/>
    <x v="466"/>
    <n v="40000"/>
    <s v="DV DATA &amp; ANALYTICS ICICI BANK"/>
    <x v="0"/>
  </r>
  <r>
    <s v="Anwesh Prasad Khuntia"/>
    <n v="202507"/>
    <n v="202507"/>
    <s v="BBSR"/>
    <n v="7008992741"/>
    <s v="anweshkhuntia@gmail.com"/>
    <s v="APIDS"/>
    <n v="300000"/>
    <x v="466"/>
    <n v="50000"/>
    <s v="DV DATA &amp; ANALYTICS ICICI BANK"/>
    <x v="0"/>
  </r>
  <r>
    <s v="Somnath Sahu"/>
    <n v="202505"/>
    <n v="202505"/>
    <s v="BBSR"/>
    <n v="8328809369"/>
    <s v="somnathsahu56789@gmail.com"/>
    <s v="APDA"/>
    <n v="280000"/>
    <x v="466"/>
    <n v="91667"/>
    <s v="DV DATA &amp; ANALYTICS ICICI BANK"/>
    <x v="0"/>
  </r>
  <r>
    <s v="Akankshya Pattanayak"/>
    <n v="202506"/>
    <n v="202506"/>
    <s v="BBSR"/>
    <n v="8328814343"/>
    <s v="helloakankshya17@gmail.com"/>
    <s v="APDA"/>
    <n v="270000"/>
    <x v="466"/>
    <n v="44000"/>
    <s v="DV DATA &amp; ANALYTICS HDFC BANK"/>
    <x v="0"/>
  </r>
  <r>
    <s v="Adarsh Kumar Subudhi"/>
    <n v="202505"/>
    <n v="202505"/>
    <s v="BBSR"/>
    <n v="9040403320"/>
    <s v="adarshsubudhi789@gmail.com"/>
    <s v="APIDS"/>
    <n v="300000"/>
    <x v="466"/>
    <n v="100000"/>
    <s v="DV DATA &amp; ANALYTICS ICICI BANK"/>
    <x v="0"/>
  </r>
  <r>
    <s v="Yashwanth M M"/>
    <n v="202507"/>
    <n v="202507"/>
    <s v="BBSR"/>
    <n v="9113827456"/>
    <s v="Yashwanthmm1997@gmail.com "/>
    <s v="APIDS"/>
    <n v="300000"/>
    <x v="466"/>
    <n v="30000"/>
    <s v="Cash"/>
    <x v="0"/>
  </r>
  <r>
    <s v="Nirban Mahanta"/>
    <n v="202507"/>
    <n v="202507"/>
    <s v="BBSR"/>
    <n v="7978367702"/>
    <s v="mahantanirban@outlook.com"/>
    <s v="APIDS"/>
    <n v="290000"/>
    <x v="467"/>
    <n v="65000"/>
    <s v="DV DATA &amp; ANALYTICS ICICI BANK"/>
    <x v="0"/>
  </r>
  <r>
    <s v="Sagar Rashmi Rath"/>
    <n v="202507"/>
    <n v="202507"/>
    <s v="BBSR"/>
    <n v="7008716582"/>
    <s v="rathrashmi7@gmail.com"/>
    <s v="APIDS"/>
    <n v="285000"/>
    <x v="467"/>
    <n v="50000"/>
    <s v="DV DATA &amp; ANALYTICS ICICI BANK"/>
    <x v="0"/>
  </r>
  <r>
    <s v="Ranjit Patro"/>
    <n v="202506"/>
    <n v="202506"/>
    <s v="BBSR"/>
    <n v="7854809127"/>
    <s v="ranjit18patro@gmail.com"/>
    <s v="APIDS"/>
    <n v="290000"/>
    <x v="467"/>
    <n v="100000"/>
    <s v="DV DATA &amp; ANALYTICS ICICI BANK"/>
    <x v="0"/>
  </r>
  <r>
    <s v="Badi Chandrasekhar "/>
    <n v="202504"/>
    <n v="202504"/>
    <s v="BLR"/>
    <n v="8249310073"/>
    <s v="badichandrasekhar2158@gmail.com"/>
    <s v="APIDS"/>
    <n v="305000"/>
    <x v="467"/>
    <n v="50000"/>
    <s v="DV DATA &amp; ANALYTICS ICICI BANK"/>
    <x v="0"/>
  </r>
  <r>
    <s v="Bubuna Pradhan"/>
    <n v="202508"/>
    <n v="202508"/>
    <s v="BLR"/>
    <n v="7008174505"/>
    <s v="bubunapradhan35768@gmail.com"/>
    <s v="APIDS"/>
    <n v="305000"/>
    <x v="467"/>
    <n v="5000"/>
    <s v="DV DATA &amp; ANALYTICS ICICI BANK"/>
    <x v="0"/>
  </r>
  <r>
    <s v="Roshan Roy"/>
    <n v="202508"/>
    <n v="202508"/>
    <s v="BLR"/>
    <n v="9686127750"/>
    <s v="roshanroy111999@gmail.com"/>
    <s v="APIDS"/>
    <n v="305000"/>
    <x v="467"/>
    <n v="5000"/>
    <s v="DV DATA &amp; ANALYTICS ICICI BANK"/>
    <x v="0"/>
  </r>
  <r>
    <s v="KANHU CHARAN DASH"/>
    <n v="202508"/>
    <n v="202508"/>
    <s v="BBSR"/>
    <n v="7978386221"/>
    <s v="kkanha643@gmail.com"/>
    <s v="APIDS"/>
    <n v="305000"/>
    <x v="467"/>
    <n v="5000"/>
    <s v="DV DATA &amp; ANALYTICS ICICI BANK"/>
    <x v="0"/>
  </r>
  <r>
    <s v="Ashman Kumar Panda"/>
    <n v="202508"/>
    <n v="202508"/>
    <s v="BLR"/>
    <n v="7978525517"/>
    <s v="ashman.kukun.3@gmail.com"/>
    <s v="APIDS"/>
    <n v="305000"/>
    <x v="467"/>
    <n v="5000"/>
    <s v="DV DATA &amp; ANALYTICS ICICI BANK"/>
    <x v="0"/>
  </r>
  <r>
    <s v="Sulva Panda"/>
    <n v="202508"/>
    <n v="202508"/>
    <s v="BLR"/>
    <s v="8249372326/7683865210"/>
    <s v="sulvapanda123@gmail.com"/>
    <s v="APIDS"/>
    <n v="305000"/>
    <x v="467"/>
    <n v="5000"/>
    <s v="DV DATA &amp; ANALYTICS ICICI BANK"/>
    <x v="0"/>
  </r>
  <r>
    <s v="Itishree panda"/>
    <n v="202508"/>
    <n v="202508"/>
    <s v="BBSR"/>
    <n v="7008270564"/>
    <s v="itishreepanda1230@gmail.com"/>
    <s v="APDA"/>
    <n v="280000"/>
    <x v="467"/>
    <n v="5000"/>
    <s v="DV DATA &amp; ANALYTICS ICICI BANK"/>
    <x v="0"/>
  </r>
  <r>
    <s v="Ritesh ray"/>
    <n v="202508"/>
    <n v="202508"/>
    <s v="BBSR"/>
    <n v="9337744538"/>
    <s v="Ray.ritesh007@gmail.com"/>
    <s v="APIDS"/>
    <n v="290000"/>
    <x v="467"/>
    <n v="5000"/>
    <s v="DV DATA &amp; ANALYTICS ICICI BANK"/>
    <x v="0"/>
  </r>
  <r>
    <s v="TAPASWINI NAYAK"/>
    <n v="202508"/>
    <n v="202508"/>
    <s v="BBSR"/>
    <n v="9078533214"/>
    <s v="nayaktapaswni3@gmail.com"/>
    <s v="APIDS"/>
    <n v="295000"/>
    <x v="467"/>
    <n v="5000"/>
    <s v="DV DATA &amp; ANALYTICS ICICI BANK"/>
    <x v="0"/>
  </r>
  <r>
    <s v="Abhisek Praharaj"/>
    <n v="202508"/>
    <n v="202508"/>
    <s v="BBSR"/>
    <n v="9437344795"/>
    <s v="abhisek.praharaj96@gmail.com"/>
    <s v="APIDS"/>
    <n v="300000"/>
    <x v="467"/>
    <n v="5000"/>
    <s v="DV DATA &amp; ANALYTICS ICICI BANK"/>
    <x v="0"/>
  </r>
  <r>
    <s v="Debrupa Behera"/>
    <n v="202505"/>
    <n v="202505"/>
    <s v="BLR"/>
    <n v="6370349156"/>
    <s v="debrupabehera@gmail.com"/>
    <s v="APIDS"/>
    <n v="298000"/>
    <x v="468"/>
    <n v="66667"/>
    <s v="DV DATA &amp; ANALYTICS ICICI BANK"/>
    <x v="0"/>
  </r>
  <r>
    <s v="RAVINDRANATH P"/>
    <n v="202503"/>
    <n v="202503"/>
    <s v="BBSR"/>
    <n v="8217676155"/>
    <s v="ravipswamy20@gmail.com"/>
    <s v="APIDS"/>
    <n v="290000"/>
    <x v="468"/>
    <n v="52200"/>
    <s v="DV DATA &amp; ANALYTICS ICICI BANK"/>
    <x v="0"/>
  </r>
  <r>
    <s v="Rohit kumar"/>
    <n v="202408"/>
    <n v="202408"/>
    <s v="BBSR"/>
    <n v="7339978482"/>
    <s v="rk26official@gmail.com"/>
    <s v="APIDS"/>
    <n v="280000"/>
    <x v="468"/>
    <n v="30000"/>
    <s v="DV DATA &amp; ANALYTICS ICICI BANK"/>
    <x v="0"/>
  </r>
  <r>
    <s v="Bhagi ratha das"/>
    <n v="202506"/>
    <n v="202506"/>
    <s v="BLR"/>
    <n v="8917306295"/>
    <s v="bhagirathadas65@gmail.com"/>
    <s v="APIDS"/>
    <n v="290000"/>
    <x v="468"/>
    <n v="60000"/>
    <s v="DV DATA &amp; ANALYTICS HDFC BANK"/>
    <x v="0"/>
  </r>
  <r>
    <s v="Prativa Padhy"/>
    <n v="202506"/>
    <n v="202506"/>
    <s v="BBSR"/>
    <n v="7978350399"/>
    <s v="prativapadhy96@gmail.com"/>
    <s v="APIDS"/>
    <n v="290000"/>
    <x v="468"/>
    <n v="100000"/>
    <s v="DV DATA &amp; ANALYTICS HDFC BANK"/>
    <x v="0"/>
  </r>
  <r>
    <s v="Prangya Paramita Mahapatra"/>
    <n v="202506"/>
    <n v="202506"/>
    <s v="BBSR"/>
    <n v="9583657624"/>
    <s v="prangya94paramita@gmail.com"/>
    <s v="APIDS"/>
    <n v="290000"/>
    <x v="469"/>
    <n v="30000"/>
    <s v="DV DATA &amp; ANALYTICS ICICI BANK"/>
    <x v="0"/>
  </r>
  <r>
    <s v="Ashutosh Rath"/>
    <n v="202502"/>
    <n v="202502"/>
    <s v="BBSR"/>
    <n v="9777521980"/>
    <s v="ashutoshrath002@gmail.com"/>
    <s v="APDA"/>
    <n v="275000"/>
    <x v="469"/>
    <n v="80000"/>
    <s v="DV DATA &amp; ANALYTICS ICICI BANK"/>
    <x v="0"/>
  </r>
  <r>
    <s v="Srilakshmi"/>
    <n v="202505"/>
    <n v="202505"/>
    <s v="BBSR"/>
    <n v="8904981151"/>
    <s v="dearshrimj@gmail.com"/>
    <s v="APDA"/>
    <n v="295000"/>
    <x v="469"/>
    <n v="80000"/>
    <s v="DV DATA &amp; ANALYTICS ICICI BANK"/>
    <x v="0"/>
  </r>
  <r>
    <s v="Srinibash Swain"/>
    <n v="202507"/>
    <n v="202507"/>
    <s v="BBSR"/>
    <n v="7978182037"/>
    <s v="srinibashswain2015@gmail.com"/>
    <s v="APIDS"/>
    <n v="290000"/>
    <x v="469"/>
    <n v="76000"/>
    <s v="DV DATA &amp; ANALYTICS ICICI BANK"/>
    <x v="0"/>
  </r>
  <r>
    <s v="Soyanshu Sekhar Samal"/>
    <n v="202507"/>
    <n v="202507"/>
    <s v="BBSR"/>
    <n v="6371746406"/>
    <s v="samalsoyanshu@gmail.com"/>
    <s v="APIDS"/>
    <n v="275000"/>
    <x v="469"/>
    <n v="50000"/>
    <s v="DV DATA &amp; ANALYTICS HDFC BANK"/>
    <x v="0"/>
  </r>
  <r>
    <s v="Simran Patro"/>
    <n v="202504"/>
    <n v="202504"/>
    <s v="BLR"/>
    <n v="9178785088"/>
    <s v="patrosimi143@gmail.com"/>
    <s v="APDA"/>
    <n v="250000"/>
    <x v="469"/>
    <n v="30000"/>
    <s v="DV DATA &amp; ANALYTICS ICICI BANK"/>
    <x v="0"/>
  </r>
  <r>
    <s v="Gulshan Mohapatra"/>
    <n v="202506"/>
    <n v="202506"/>
    <s v="BBSR"/>
    <n v="9337558060"/>
    <s v="Gulshanmohapatra97@gmail.com"/>
    <s v="APDA"/>
    <n v="270000"/>
    <x v="470"/>
    <n v="50000"/>
    <s v="DV DATA &amp; ANALYTICS ICICI BANK"/>
    <x v="0"/>
  </r>
  <r>
    <s v="Ashman Kumar Panda"/>
    <n v="202508"/>
    <n v="202508"/>
    <s v="BLR"/>
    <n v="7978525517"/>
    <s v="ashman.kukun.3@gmail.com"/>
    <s v="APIDS"/>
    <n v="305000"/>
    <x v="471"/>
    <n v="70000"/>
    <s v="DV DATA &amp; ANALYTICS ICICI BANK"/>
    <x v="0"/>
  </r>
  <r>
    <s v="aditya patsariya"/>
    <n v="202407"/>
    <n v="202407"/>
    <s v="BLR"/>
    <n v="8770058736"/>
    <s v="adityapatsariya0299@gmail.com"/>
    <s v="APIDS"/>
    <n v="290000"/>
    <x v="471"/>
    <n v="20000"/>
    <s v="DV DATA &amp; ANALYTICS ICICI BANK"/>
    <x v="0"/>
  </r>
  <r>
    <s v="Shubh Jain"/>
    <n v="202506"/>
    <n v="202506"/>
    <s v="BLR"/>
    <n v="7020472621"/>
    <s v="jshubh139@gmail.com"/>
    <s v="APIDS "/>
    <n v="285000"/>
    <x v="471"/>
    <n v="95000"/>
    <s v="DV DATA &amp; ANALYTICS ICICI BANK"/>
    <x v="0"/>
  </r>
  <r>
    <s v="Sourav Kumar sahu"/>
    <n v="202408"/>
    <n v="202408"/>
    <s v="BBSR"/>
    <n v="7077203772"/>
    <s v="Souravsahu1994@yahoo.com"/>
    <s v="APDA"/>
    <n v="270000"/>
    <x v="471"/>
    <n v="45000"/>
    <s v="DV DATA &amp; ANALYTICS ICICI BANK"/>
    <x v="0"/>
  </r>
  <r>
    <s v="Savita Saini"/>
    <n v="202505"/>
    <n v="202505"/>
    <s v="BLR"/>
    <n v="9418980073"/>
    <s v="Savita.saini21@outlook.com"/>
    <s v="APIDS"/>
    <n v="290000"/>
    <x v="471"/>
    <n v="22500"/>
    <s v="DV DATA &amp; ANALYTICS ICICI BANK"/>
    <x v="0"/>
  </r>
  <r>
    <s v="Aryan Rout"/>
    <n v="202506"/>
    <n v="202506"/>
    <s v="BBSR"/>
    <n v="8018204095"/>
    <s v="aryanrout78@gmail.com"/>
    <s v="APIDS"/>
    <n v="300000"/>
    <x v="471"/>
    <n v="88000"/>
    <s v="Cash"/>
    <x v="0"/>
  </r>
  <r>
    <s v="Aparajita Behra "/>
    <n v="202505"/>
    <n v="202505"/>
    <s v="BBSR"/>
    <n v="8770711403"/>
    <s v="dasib.pmp@gmail.com"/>
    <s v="APDA"/>
    <n v="275000"/>
    <x v="472"/>
    <n v="58000"/>
    <s v="DV DATA &amp; ANALYTICS ICICI BANK"/>
    <x v="0"/>
  </r>
  <r>
    <s v="Arnab Pattnaik"/>
    <n v="202507"/>
    <n v="202507"/>
    <s v="BBSR"/>
    <n v="7978615737"/>
    <s v="pattnaikarnab@gmail.com"/>
    <s v="APIDS"/>
    <n v="290000"/>
    <x v="472"/>
    <n v="30000"/>
    <s v="DV DATA &amp; ANALYTICS ICICI BANK"/>
    <x v="0"/>
  </r>
  <r>
    <s v="Wais Ahmed"/>
    <n v="202508"/>
    <n v="202508"/>
    <s v="BLR"/>
    <n v="7302861476"/>
    <s v="waisahmad567.wa@gmail.com"/>
    <s v="APIDS"/>
    <n v="318000"/>
    <x v="472"/>
    <n v="95000"/>
    <s v="DV DATA &amp; ANALYTICS ICICI BANK"/>
    <x v="0"/>
  </r>
  <r>
    <s v="Bibek Samal"/>
    <n v="202505"/>
    <n v="202505"/>
    <s v="BBSR"/>
    <n v="9348479151"/>
    <s v="bibeksamal29@gmail.com"/>
    <s v="APIDS"/>
    <n v="290000"/>
    <x v="472"/>
    <n v="20000"/>
    <s v="DV DATA &amp; ANALYTICS ICICI BANK"/>
    <x v="0"/>
  </r>
  <r>
    <s v="Chinmaya mohanty"/>
    <n v="202507"/>
    <n v="202507"/>
    <s v="BBSR"/>
    <n v="7978902314"/>
    <s v="chinmayamohanty78@gmail.com"/>
    <s v="APIDS"/>
    <n v="290000"/>
    <x v="472"/>
    <n v="35000"/>
    <s v="DV DATA &amp; ANALYTICS ICICI BANK"/>
    <x v="0"/>
  </r>
  <r>
    <s v="Abhishek Nayak"/>
    <n v="202507"/>
    <n v="202507"/>
    <s v="BBSR"/>
    <n v="6371692518"/>
    <s v="nayakabhishek559@gmail.com"/>
    <s v="APIDS"/>
    <n v="290000"/>
    <x v="472"/>
    <n v="40000"/>
    <s v="DV DATA &amp; ANALYTICS ICICI BANK"/>
    <x v="0"/>
  </r>
  <r>
    <s v="Roshan Roy"/>
    <n v="202508"/>
    <n v="202508"/>
    <s v="BLR"/>
    <n v="9686127750"/>
    <s v="roshanroy111999@gmail.com"/>
    <s v="APIDS"/>
    <n v="305000"/>
    <x v="472"/>
    <n v="95000"/>
    <s v="DV DATA &amp; ANALYTICS ICICI BANK"/>
    <x v="0"/>
  </r>
  <r>
    <s v="Wais Ahmed"/>
    <n v="202508"/>
    <n v="202508"/>
    <s v="BLR"/>
    <n v="7302861476"/>
    <s v="waisahmad567.wa@gmail.com"/>
    <s v="APIDS"/>
    <n v="300000"/>
    <x v="472"/>
    <n v="5000"/>
    <s v="DV DATA &amp; ANALYTICS ICICI BANK"/>
    <x v="0"/>
  </r>
  <r>
    <s v="Devidutta Nanda Goswami"/>
    <n v="202508"/>
    <n v="202508"/>
    <s v="BLR"/>
    <n v="7008955294"/>
    <s v="Dngoswami027@gmail.com"/>
    <s v="APIDS"/>
    <n v="300000"/>
    <x v="472"/>
    <n v="5000"/>
    <s v="DV DATA &amp; ANALYTICS ICICI BANK"/>
    <x v="0"/>
  </r>
  <r>
    <s v="SANKET KUMAR BASURI"/>
    <n v="202508"/>
    <n v="202508"/>
    <s v="BBSR"/>
    <n v="7004663520"/>
    <s v="sanketkumarbasuri@gmail.com"/>
    <s v="APIDS"/>
    <n v="29000"/>
    <x v="472"/>
    <n v="5000"/>
    <s v="DV DATA &amp; ANALYTICS ICICI BANK"/>
    <x v="0"/>
  </r>
  <r>
    <s v="Sneha Sharan"/>
    <n v="202508"/>
    <n v="202508"/>
    <s v="BLR, Online classes"/>
    <n v="7906215277"/>
    <s v="sneha.sharan45@gmail.com"/>
    <s v="APIDS"/>
    <n v="290000"/>
    <x v="472"/>
    <n v="5000"/>
    <s v="DV DATA &amp; ANALYTICS ICICI BANK"/>
    <x v="0"/>
  </r>
  <r>
    <s v="Akashdeep Behera"/>
    <n v="202508"/>
    <n v="202508"/>
    <s v="BLR"/>
    <n v="9827990081"/>
    <s v="akashdeepbehera0106@gmail.com"/>
    <s v="APIDS"/>
    <n v="290000"/>
    <x v="472"/>
    <n v="5000"/>
    <s v="DV DATA &amp; ANALYTICS ICICI BANK"/>
    <x v="0"/>
  </r>
  <r>
    <s v="Adyasha Panda"/>
    <n v="202508"/>
    <n v="202508"/>
    <s v="BBSR"/>
    <n v="8763542907"/>
    <s v="adyasha.panda246@gmail.com"/>
    <s v="APDA"/>
    <n v="290000"/>
    <x v="472"/>
    <n v="5000"/>
    <s v="DV DATA &amp; ANALYTICS ICICI BANK"/>
    <x v="0"/>
  </r>
  <r>
    <s v="Aditya Pratap Singh Tomar"/>
    <n v="202508"/>
    <n v="202508"/>
    <s v="BLR"/>
    <n v="9891118086"/>
    <s v="aadityatomar@gmail.com"/>
    <s v="APIDS"/>
    <n v="290000"/>
    <x v="472"/>
    <n v="5000"/>
    <s v="DV DATA &amp; ANALYTICS ICICI BANK"/>
    <x v="0"/>
  </r>
  <r>
    <s v="Supriya Naik"/>
    <n v="202508"/>
    <n v="202508"/>
    <s v="BLR"/>
    <n v="7978125145"/>
    <s v="supriyasipa8@gmail.com"/>
    <s v="APIDS"/>
    <n v="290000"/>
    <x v="473"/>
    <n v="60000"/>
    <s v="DV DATA &amp; ANALYTICS ICICI BANK"/>
    <x v="0"/>
  </r>
  <r>
    <s v="Sulva Panda"/>
    <n v="202508"/>
    <n v="202508"/>
    <s v="BLR"/>
    <s v="8249372326/7683865210"/>
    <s v="sulvapanda123@gmail.com"/>
    <s v="APIDS"/>
    <n v="305000"/>
    <x v="473"/>
    <n v="70000"/>
    <s v="DV DATA &amp; ANALYTICS ICICI BANK"/>
    <x v="0"/>
  </r>
  <r>
    <s v="Prateekshya Patnaik"/>
    <n v="202501"/>
    <n v="202501"/>
    <s v="BBSR"/>
    <n v="9861298754"/>
    <s v="prateekshya0603@gmail.com"/>
    <s v="APIDS"/>
    <n v="295000"/>
    <x v="473"/>
    <n v="100000"/>
    <s v="DV DATA &amp; ANALYTICS ICICI BANK"/>
    <x v="0"/>
  </r>
  <r>
    <s v="Sarthak kumar nayak"/>
    <n v="202506"/>
    <n v="202506"/>
    <s v="BBSR"/>
    <n v="9861234569"/>
    <s v="nayaksarthak08@gmail.com"/>
    <s v="APIDS"/>
    <n v="290000"/>
    <x v="474"/>
    <n v="72500"/>
    <s v="DV DATA &amp; ANALYTICS ICICI BANK"/>
    <x v="0"/>
  </r>
  <r>
    <s v="Manisha Balmiki "/>
    <n v="202508"/>
    <n v="202508"/>
    <s v="BLR"/>
    <n v="8310655729"/>
    <s v="manishabalmiki3008@gmail.com"/>
    <s v="APDA"/>
    <n v="290000"/>
    <x v="474"/>
    <n v="265000"/>
    <s v="DV DATA &amp; ANALYTICS ICICI BANK"/>
    <x v="0"/>
  </r>
  <r>
    <s v="Abhisek Praharaj"/>
    <n v="202508"/>
    <n v="202508"/>
    <s v="BBSR"/>
    <n v="9437344795"/>
    <s v="abhisek.praharaj96@gmail.com"/>
    <s v="APIDS"/>
    <n v="300000"/>
    <x v="474"/>
    <n v="60000"/>
    <s v="DV DATA &amp; ANALYTICS ICICI BANK"/>
    <x v="0"/>
  </r>
  <r>
    <s v="Ritesh ray"/>
    <n v="202508"/>
    <n v="202508"/>
    <s v="BBSR"/>
    <n v="9337744538"/>
    <s v="Ray.ritesh007@gmail.com"/>
    <s v="APIDS"/>
    <n v="290000"/>
    <x v="474"/>
    <n v="23750"/>
    <s v="DV DATA &amp; ANALYTICS ICICI BANK"/>
    <x v="0"/>
  </r>
  <r>
    <s v=" Joydeep Ghosh"/>
    <n v="202508"/>
    <n v="202508"/>
    <s v="BBSR"/>
    <n v="7003849307"/>
    <s v="joydeepghosh210@gmail.com"/>
    <s v="APIDS"/>
    <n v="290000"/>
    <x v="475"/>
    <n v="285000"/>
    <s v="DV DATA &amp; ANALYTICS ICICI BANK"/>
    <x v="0"/>
  </r>
  <r>
    <s v="Sanghamitra nayak "/>
    <n v="202508"/>
    <n v="202508"/>
    <s v="BBSR"/>
    <n v="8249909142"/>
    <s v="sanghamitra.nayak93@gmail.com"/>
    <s v="APDA"/>
    <n v="275000"/>
    <x v="475"/>
    <n v="50000"/>
    <s v="DV DATA &amp; ANALYTICS ICICI BANK"/>
    <x v="0"/>
  </r>
  <r>
    <s v="Itishree panda"/>
    <n v="202508"/>
    <n v="202508"/>
    <s v="BBSR"/>
    <n v="7008270564"/>
    <s v="itishreepanda1230@gmail.com"/>
    <s v="APDA"/>
    <n v="280000"/>
    <x v="475"/>
    <n v="50000"/>
    <s v="DV DATA &amp; ANALYTICS ICICI BANK"/>
    <x v="0"/>
  </r>
  <r>
    <s v="Jyoti Ranjan Mangaraj"/>
    <n v="202508"/>
    <n v="202508"/>
    <s v="BBSR"/>
    <n v="9938420883"/>
    <s v="jyotimangaraj0244@gmail.com"/>
    <s v="APIDS"/>
    <n v="300000"/>
    <x v="475"/>
    <n v="5000"/>
    <s v="DV DATA &amp; ANALYTICS ICICI BANK"/>
    <x v="0"/>
  </r>
  <r>
    <s v="Shivashankar V T"/>
    <n v="202508"/>
    <n v="202508"/>
    <s v="BBSR"/>
    <n v="9535151897"/>
    <s v="shivashankartamil242@gmail.com"/>
    <s v="APIDS"/>
    <n v="290000"/>
    <x v="475"/>
    <n v="5000"/>
    <s v="DV DATA &amp; ANALYTICS ICICI BANK"/>
    <x v="0"/>
  </r>
  <r>
    <s v="Gautam Samantaray"/>
    <n v="202508"/>
    <n v="202508"/>
    <s v="BBSR"/>
    <n v="8339810879"/>
    <s v="gsamantaray99@gmail.com"/>
    <s v="APIDS"/>
    <n v="290000"/>
    <x v="475"/>
    <n v="5000"/>
    <s v="DV DATA &amp; ANALYTICS ICICI BANK"/>
    <x v="0"/>
  </r>
  <r>
    <s v="Shivashankar V T"/>
    <n v="202508"/>
    <n v="202508"/>
    <s v="BBSR"/>
    <n v="9535151897"/>
    <s v="shivashankartamil242@gmail.com"/>
    <s v="APIDS"/>
    <n v="290000"/>
    <x v="476"/>
    <n v="285000"/>
    <s v="DV DATA &amp; ANALYTICS ICICI BANK"/>
    <x v="0"/>
  </r>
  <r>
    <s v="Ayush Das"/>
    <n v="202507"/>
    <n v="202507"/>
    <s v="BBSR"/>
    <n v="8018322359"/>
    <s v="ad325428@gmail.com"/>
    <s v="APIDS"/>
    <n v="290000"/>
    <x v="476"/>
    <n v="72500"/>
    <s v="DV DATA &amp; ANALYTICS ICICI BANK"/>
    <x v="0"/>
  </r>
  <r>
    <s v="Subir kumar behera"/>
    <n v="202505"/>
    <n v="202505"/>
    <s v="BBSR"/>
    <n v="8917498089"/>
    <s v="subirbehera1999@gmail.com"/>
    <s v="APDA"/>
    <n v="270000"/>
    <x v="476"/>
    <n v="50000"/>
    <s v="DV DATA &amp; ANALYTICS ICICI BANK"/>
    <x v="0"/>
  </r>
  <r>
    <s v="Prasant Kumar Giri"/>
    <n v="202506"/>
    <n v="202506"/>
    <s v="BBSR"/>
    <n v="7978958308"/>
    <s v="prasantkumar252@gmail.com"/>
    <s v="APIDS"/>
    <n v="290000"/>
    <x v="477"/>
    <n v="45000"/>
    <s v="DV DATA &amp; ANALYTICS ICICI BANK"/>
    <x v="0"/>
  </r>
  <r>
    <s v="Ishani Daga"/>
    <n v="202507"/>
    <n v="202507"/>
    <s v="BBSR"/>
    <n v="7008650408"/>
    <s v=" ishanidaga13@gmail.com"/>
    <s v="APDA"/>
    <n v="295000"/>
    <x v="477"/>
    <n v="50000"/>
    <s v="DV DATA &amp; ANALYTICS ICICI BANK"/>
    <x v="0"/>
  </r>
  <r>
    <s v="Jagannath Prasad Das"/>
    <n v="202506"/>
    <n v="202506"/>
    <s v="BBSR"/>
    <n v="7205064713"/>
    <s v="daspiyush2002@gmail.com"/>
    <s v="APIDS"/>
    <n v="290000"/>
    <x v="477"/>
    <n v="40000"/>
    <s v="DV DATA &amp; ANALYTICS ICICI BANK"/>
    <x v="0"/>
  </r>
  <r>
    <s v="Asmin Anan kumar"/>
    <n v="202504"/>
    <n v="202504"/>
    <s v="BBSR"/>
    <n v="7504262338"/>
    <s v="asminkumar031@gmail.com"/>
    <s v="APIDS"/>
    <n v="300000"/>
    <x v="477"/>
    <n v="50000"/>
    <s v="DV DATA &amp; ANALYTICS ICICI BANK"/>
    <x v="0"/>
  </r>
  <r>
    <s v="Balamurgan P "/>
    <n v="202504"/>
    <n v="202504"/>
    <s v="BLR"/>
    <n v="9361378163"/>
    <s v="balamurgandme1999@gmail.com"/>
    <s v="APDA"/>
    <n v="295000"/>
    <x v="477"/>
    <n v="50000"/>
    <s v="DV DATA &amp; ANALYTICS ICICI BANK"/>
    <x v="0"/>
  </r>
  <r>
    <s v="SANKET KUMAR BASURI"/>
    <n v="202508"/>
    <n v="202508"/>
    <s v="BBSR"/>
    <n v="7004663520"/>
    <s v="sanketkumarbasuri@gmail.com"/>
    <s v="APIDS"/>
    <n v="29000"/>
    <x v="477"/>
    <n v="95000"/>
    <s v="DV DATA &amp; ANALYTICS ICICI BANK"/>
    <x v="0"/>
  </r>
  <r>
    <s v="Bibek Samal"/>
    <n v="202505"/>
    <n v="202505"/>
    <s v="BBSR"/>
    <n v="9348479151"/>
    <s v="bibeksamal29@gmail.com"/>
    <s v="APIDS"/>
    <n v="290000"/>
    <x v="477"/>
    <n v="35000"/>
    <s v="DV DATA &amp; ANALYTICS ICICI BANK"/>
    <x v="0"/>
  </r>
  <r>
    <s v="Soham Raykhere"/>
    <n v="202508"/>
    <n v="202508"/>
    <s v="BLR"/>
    <n v="8871621441"/>
    <s v="sohamray011@gmail.com"/>
    <s v="APDA"/>
    <n v="295000"/>
    <x v="478"/>
    <n v="285000"/>
    <s v="DV DATA &amp; ANALYTICS ICICI BANK"/>
    <x v="0"/>
  </r>
  <r>
    <s v="KANHU CHARAN DASH"/>
    <n v="202508"/>
    <n v="202508"/>
    <s v="BBSR"/>
    <n v="7978386221"/>
    <s v="kkanha643@gmail.com"/>
    <s v="APIDS"/>
    <n v="305000"/>
    <x v="478"/>
    <n v="57000"/>
    <s v="DV DATA &amp; ANALYTICS ICICI BANK"/>
    <x v="0"/>
  </r>
  <r>
    <s v="Bandana Bhanja"/>
    <n v="202508"/>
    <n v="202508"/>
    <s v="BBSR"/>
    <n v="8249283535"/>
    <s v="bandana.angle@gmail.com"/>
    <s v="APIDS"/>
    <n v="305000"/>
    <x v="478"/>
    <n v="45000"/>
    <s v="DV DATA &amp; ANALYTICS ICICI BANK"/>
    <x v="0"/>
  </r>
  <r>
    <s v="Abinash Swain"/>
    <n v="202508"/>
    <n v="202508"/>
    <s v="BBSR"/>
    <n v="9938801268"/>
    <s v="abiswain830@gmail.com"/>
    <s v="APIDS"/>
    <n v="305000"/>
    <x v="478"/>
    <n v="5000"/>
    <s v="DV DATA &amp; ANALYTICS ICICI BANK"/>
    <x v="0"/>
  </r>
  <r>
    <s v="Devidutta Nanda Goswami"/>
    <n v="202508"/>
    <n v="202508"/>
    <s v="BLR"/>
    <n v="7008955294"/>
    <s v="Dngoswami027@gmail.com"/>
    <s v="APIDS"/>
    <n v="300000"/>
    <x v="479"/>
    <n v="95000"/>
    <s v="DV DATA &amp; ANALYTICS ICICI BANK"/>
    <x v="0"/>
  </r>
  <r>
    <s v="Ritesh ray"/>
    <n v="202508"/>
    <n v="202508"/>
    <s v="BBSR"/>
    <n v="9337744538"/>
    <s v="Ray.ritesh007@gmail.com"/>
    <s v="APIDS"/>
    <n v="290000"/>
    <x v="479"/>
    <n v="285000"/>
    <s v="DV DATA &amp; ANALYTICS ICICI BANK"/>
    <x v="0"/>
  </r>
  <r>
    <s v="Dibyasha Panigrahi"/>
    <n v="202508"/>
    <n v="202508"/>
    <s v="BBSR"/>
    <n v="7008445970"/>
    <s v="dIbspanigrahi@gmail.com"/>
    <s v="APIDS"/>
    <n v="290000"/>
    <x v="479"/>
    <n v="5000"/>
    <s v="DV DATA &amp; ANALYTICS HDFC BANK"/>
    <x v="15"/>
  </r>
  <r>
    <s v="Rojalin Majhi"/>
    <n v="202508"/>
    <n v="202508"/>
    <s v="BBSR"/>
    <n v="9078784680"/>
    <s v="gaurivachi02@gmail.com"/>
    <s v="APIDS"/>
    <n v="298600"/>
    <x v="479"/>
    <n v="5000"/>
    <s v="DV DATA &amp; ANALYTICS HDFC BANK"/>
    <x v="11"/>
  </r>
  <r>
    <s v="Devasish Tripathy"/>
    <n v="202508"/>
    <n v="202508"/>
    <s v="BBSR"/>
    <n v="7978594557"/>
    <s v="tripathy.asish9kumar6@gmail.com"/>
    <s v="APIDS"/>
    <n v="290000"/>
    <x v="479"/>
    <n v="5000"/>
    <s v="DV DATA &amp; ANALYTICS HDFC BANK"/>
    <x v="24"/>
  </r>
  <r>
    <s v="Asish Gupta"/>
    <n v="202508"/>
    <n v="202508"/>
    <s v="BBSR"/>
    <n v="9845313769"/>
    <s v="ashishg.dba@gmail.com"/>
    <s v="APIDS"/>
    <n v="285000"/>
    <x v="479"/>
    <n v="5000"/>
    <s v="DV DATA &amp; ANALYTICS HDFC BANK"/>
    <x v="15"/>
  </r>
  <r>
    <s v="Manish Chouksey"/>
    <n v="202508"/>
    <n v="202508"/>
    <s v="BLR"/>
    <n v="9907852031"/>
    <s v="manishchouksey04@gmail.com"/>
    <s v="APDA"/>
    <n v="250000"/>
    <x v="479"/>
    <n v="5000"/>
    <s v="DV DATA &amp; ANALYTICS HDFC BANK"/>
    <x v="20"/>
  </r>
  <r>
    <s v="Swagat Mahapatra"/>
    <n v="202508"/>
    <n v="202508"/>
    <s v="BBSR"/>
    <n v="8260893529"/>
    <s v="swagmohapatra11@gmail.com"/>
    <s v="APIDS"/>
    <n v="285000"/>
    <x v="479"/>
    <n v="5000"/>
    <s v="DV DATA &amp; ANALYTICS HDFC BANK"/>
    <x v="15"/>
  </r>
  <r>
    <s v="Dibyajyoti Jena"/>
    <n v="202505"/>
    <n v="202505"/>
    <s v="BLR"/>
    <n v="9861635166"/>
    <s v="dibyajyotijena.official@gmail.com"/>
    <s v="APIDS"/>
    <n v="295000"/>
    <x v="480"/>
    <n v="57000"/>
    <s v="DV DATA &amp; ANALYTICS ICICI BANK"/>
    <x v="0"/>
  </r>
  <r>
    <s v="salony rath"/>
    <n v="202506"/>
    <n v="202506"/>
    <s v="BBSR"/>
    <n v="7684001678"/>
    <s v="rathsalony@gmail.com"/>
    <s v="APIDS"/>
    <n v="290000"/>
    <x v="480"/>
    <n v="35000"/>
    <s v="DV DATA &amp; ANALYTICS ICICI BANK"/>
    <x v="0"/>
  </r>
  <r>
    <s v="Kushal Sahu "/>
    <n v="202508"/>
    <n v="202508"/>
    <s v="BBSR"/>
    <n v="7746005930"/>
    <s v="kushal16711@gmail.com"/>
    <s v="APDA"/>
    <n v="270000"/>
    <x v="481"/>
    <n v="200000"/>
    <s v="DV DATA &amp; ANALYTICS ICICI BANK"/>
    <x v="0"/>
  </r>
  <r>
    <s v="Pritam kumar Behera "/>
    <n v="202508"/>
    <n v="202508"/>
    <s v="BBSR"/>
    <n v="8328914323"/>
    <s v="pritamkumarbehera504@gmail.com"/>
    <s v="APIDS"/>
    <n v="290000"/>
    <x v="481"/>
    <n v="40000"/>
    <s v="DV DATA &amp; ANALYTICS ICICI BANK"/>
    <x v="0"/>
  </r>
  <r>
    <s v="satyabrata lenka"/>
    <n v="202508"/>
    <n v="202508"/>
    <s v="BBSR"/>
    <n v="9337165127"/>
    <s v="lenkasatyabrata2@gmail.com"/>
    <s v="APDA"/>
    <n v="295000"/>
    <x v="481"/>
    <n v="5000"/>
    <s v="DV DATA &amp; ANALYTICS ICICI BANK"/>
    <x v="0"/>
  </r>
  <r>
    <s v="Prasant Kumar Giri"/>
    <n v="202506"/>
    <n v="202506"/>
    <s v="BBSR"/>
    <n v="7978958308"/>
    <s v="prasantkumar252@gmail.com"/>
    <s v="APIDS"/>
    <n v="290000"/>
    <x v="481"/>
    <n v="15000"/>
    <s v="DV DATA &amp; ANALYTICS ICICI BANK"/>
    <x v="0"/>
  </r>
  <r>
    <s v="Vikash Kumar "/>
    <n v="202508"/>
    <n v="202508"/>
    <s v="BLR"/>
    <n v="8825160425"/>
    <s v="vkumar80558@gmail.com"/>
    <s v="APIDS"/>
    <n v="270000"/>
    <x v="482"/>
    <n v="270000"/>
    <s v="DV DATA &amp; ANALYTICS ICICI BANK"/>
    <x v="0"/>
  </r>
  <r>
    <s v="Shubham Rao"/>
    <n v="202406"/>
    <n v="202406"/>
    <s v="BLR"/>
    <n v="7459003323"/>
    <s v="starkknight110@gmail.com"/>
    <s v="APDA"/>
    <n v="295000"/>
    <x v="482"/>
    <n v="25000"/>
    <s v="DV DATA &amp; ANALYTICS ICICI BANK"/>
    <x v="0"/>
  </r>
  <r>
    <s v="salony rath"/>
    <n v="202506"/>
    <n v="202506"/>
    <s v="BBSR"/>
    <n v="7684001678"/>
    <s v="rathsalony@gmail.com"/>
    <s v="APIDS"/>
    <n v="290000"/>
    <x v="482"/>
    <n v="20000"/>
    <s v="DV DATA &amp; ANALYTICS ICICI BANK"/>
    <x v="0"/>
  </r>
  <r>
    <s v="Om Prakash Behera"/>
    <n v="202507"/>
    <n v="202507"/>
    <s v="BBSR"/>
    <n v="9178746281"/>
    <s v="omprakashbehera1995@gmail.com"/>
    <s v="APIDS"/>
    <n v="290000"/>
    <x v="482"/>
    <n v="50000"/>
    <s v="DV DATA &amp; ANALYTICS ICICI BANK"/>
    <x v="0"/>
  </r>
  <r>
    <s v="Chiranjeet Parida"/>
    <n v="202507"/>
    <n v="202507"/>
    <s v="BBSR"/>
    <n v="8249058341"/>
    <s v="chiranjeetp1999@gmail.com"/>
    <s v="APIDS"/>
    <n v="295000"/>
    <x v="482"/>
    <n v="50000"/>
    <s v="DV DATA &amp; ANALYTICS ICICI BANK"/>
    <x v="0"/>
  </r>
  <r>
    <s v="Abinash Swain"/>
    <n v="202508"/>
    <n v="202508"/>
    <s v="BBSR"/>
    <n v="9938801268"/>
    <s v="abiswain830@gmail.com"/>
    <s v="APIDS"/>
    <n v="305000"/>
    <x v="483"/>
    <n v="313000"/>
    <s v="DV DATA &amp; ANALYTICS ICICI BANK"/>
    <x v="0"/>
  </r>
  <r>
    <s v="T Rakshita"/>
    <n v="202506"/>
    <n v="202506"/>
    <s v="BBSR"/>
    <n v="7008683982"/>
    <s v="rakshitaraj8@gmail.com"/>
    <s v="APDA"/>
    <n v="290000"/>
    <x v="483"/>
    <n v="50000"/>
    <s v="DV DATA &amp; ANALYTICS ICICI BANK"/>
    <x v="0"/>
  </r>
  <r>
    <s v="Devasish Tripathy"/>
    <n v="202508"/>
    <n v="202508"/>
    <s v="BBSR"/>
    <n v="7978594557"/>
    <s v="tripathy.asish9kumar6@gmail.com"/>
    <s v="APIDS"/>
    <n v="290000"/>
    <x v="484"/>
    <n v="285000"/>
    <s v="DV DATA &amp; ANALYTICS HDFC BANK"/>
    <x v="0"/>
  </r>
  <r>
    <s v="Ashutosh Sahoo"/>
    <n v="202507"/>
    <n v="202507"/>
    <s v="BBSR"/>
    <n v="6371252788"/>
    <s v="ashutoshsahur7@gmail.com"/>
    <s v="APIDS"/>
    <n v="290000"/>
    <x v="484"/>
    <n v="60000"/>
    <s v="DV DATA &amp; ANALYTICS ICICI BANK"/>
    <x v="0"/>
  </r>
  <r>
    <s v="Swagat Mahapatra"/>
    <n v="202508"/>
    <n v="202508"/>
    <s v="BBSR"/>
    <n v="8260893529"/>
    <s v="swagmohapatra11@gmail.com"/>
    <s v="APIDS"/>
    <n v="285000"/>
    <x v="485"/>
    <n v="280000"/>
    <s v="DV DATA &amp; ANALYTICS HDFC BANK"/>
    <x v="0"/>
  </r>
  <r>
    <s v="Samrit Nayak"/>
    <n v="202507"/>
    <n v="202507"/>
    <s v="BBSR"/>
    <n v="7978163148"/>
    <s v="Issamritnayak@gmail.com"/>
    <s v="APIDS"/>
    <n v="300000"/>
    <x v="485"/>
    <n v="50000"/>
    <s v="DV DATA &amp; ANALYTICS ICICI BANK"/>
    <x v="0"/>
  </r>
  <r>
    <s v="Asutosh Lenka"/>
    <n v="202506"/>
    <n v="202506"/>
    <s v="BBSR"/>
    <n v="9827615446"/>
    <s v="lasutosh12@gmail.com"/>
    <s v="APIDS "/>
    <n v="313000"/>
    <x v="486"/>
    <n v="20000"/>
    <s v="DV DATA &amp; ANALYTICS ICICI BANK"/>
    <x v="0"/>
  </r>
  <r>
    <s v="V Prathap"/>
    <n v="202506"/>
    <n v="202506"/>
    <s v="BLR"/>
    <n v="7996790245"/>
    <s v="vathuluruprathap@gmail.com"/>
    <s v="APIDS"/>
    <n v="280000"/>
    <x v="486"/>
    <n v="57000"/>
    <s v="DV DATA &amp; ANALYTICS HDFC BANK"/>
    <x v="0"/>
  </r>
  <r>
    <s v="Shubham sanjay patil"/>
    <n v="202505"/>
    <n v="202505"/>
    <s v="BLR"/>
    <n v="8459360374"/>
    <s v="patilshubhamrediff@gmail.com"/>
    <s v="APDA"/>
    <n v="270000"/>
    <x v="486"/>
    <n v="30000"/>
    <s v="DV DATA &amp; ANALYTICS ICICI BANK"/>
    <x v="0"/>
  </r>
  <r>
    <s v="Ashutosh Sahoo"/>
    <n v="202507"/>
    <n v="202507"/>
    <s v="BBSR"/>
    <n v="6371252788"/>
    <s v="ashutoshsahur7@gmail.com"/>
    <s v="APIDS"/>
    <n v="290000"/>
    <x v="486"/>
    <n v="60000"/>
    <s v="DV DATA &amp; ANALYTICS ICICI BANK"/>
    <x v="0"/>
  </r>
  <r>
    <s v="Shruti Saswati Mohanty"/>
    <n v="202507"/>
    <n v="202507"/>
    <s v="BBSR"/>
    <n v="9439250391"/>
    <s v="shrutimohanty391@gmail.com"/>
    <s v="APIDS"/>
    <n v="290000"/>
    <x v="486"/>
    <n v="110000"/>
    <s v="DV DATA &amp; ANALYTICS ICICI BANK"/>
    <x v="0"/>
  </r>
  <r>
    <s v="Dibyasha Panigrahi"/>
    <n v="202508"/>
    <n v="202508"/>
    <s v="BBSR"/>
    <n v="7008445970"/>
    <s v="dIbspanigrahi@gmail.com"/>
    <s v="APIDS"/>
    <n v="290000"/>
    <x v="487"/>
    <n v="75000"/>
    <s v="DV DATA &amp; ANALYTICS HDFC BANK"/>
    <x v="0"/>
  </r>
  <r>
    <s v="Chinmaya mohanty"/>
    <n v="202507"/>
    <n v="202507"/>
    <s v="BBSR"/>
    <n v="7978902314"/>
    <s v="chinmayamohanty78@gmail.com"/>
    <s v="APIDS"/>
    <n v="290000"/>
    <x v="487"/>
    <n v="57000"/>
    <s v="DV DATA &amp; ANALYTICS ICICI BANK"/>
    <x v="0"/>
  </r>
  <r>
    <s v="suguna devi"/>
    <n v="202507"/>
    <n v="202507"/>
    <s v="BLR"/>
    <n v="8072185657"/>
    <s v="suguna042@gmail.com"/>
    <s v="APDA"/>
    <n v="270000"/>
    <x v="487"/>
    <n v="50000"/>
    <s v="DV DATA &amp; ANALYTICS ICICI BANK"/>
    <x v="0"/>
  </r>
  <r>
    <s v="Gautam Samantaray"/>
    <n v="202508"/>
    <n v="202508"/>
    <s v="BBSR"/>
    <n v="8339810879"/>
    <s v="gsamantaray99@gmail.com"/>
    <s v="APIDS"/>
    <n v="290000"/>
    <x v="487"/>
    <n v="57000"/>
    <s v="DV DATA &amp; ANALYTICS ICICI BANK"/>
    <x v="0"/>
  </r>
  <r>
    <s v="Dibyajyoti Jena"/>
    <n v="202505"/>
    <n v="202505"/>
    <s v="BLR"/>
    <n v="9861635166"/>
    <s v="dibyajyotijena.official@gmail.com"/>
    <s v="APIDS"/>
    <n v="295000"/>
    <x v="487"/>
    <n v="57000"/>
    <s v="DV DATA &amp; ANALYTICS ICICI BANK"/>
    <x v="0"/>
  </r>
  <r>
    <s v="Sidhant kumar basuri"/>
    <n v="202408"/>
    <n v="202408"/>
    <s v="BLR"/>
    <n v="7735445001"/>
    <s v="sidhantbasuri504@gmail.com"/>
    <s v="APIDS"/>
    <n v="290000"/>
    <x v="488"/>
    <n v="85000"/>
    <s v="DV DATA &amp; ANALYTICS ICICI BANK"/>
    <x v="0"/>
  </r>
  <r>
    <s v="Biswajit Ray"/>
    <n v="202506"/>
    <n v="202506"/>
    <s v="BBSR"/>
    <n v="8917455768"/>
    <s v="bray251999@gmail.com"/>
    <s v="APIDS "/>
    <n v="293600"/>
    <x v="488"/>
    <n v="57000"/>
    <s v="DV DATA &amp; ANALYTICS ICICI BANK"/>
    <x v="0"/>
  </r>
  <r>
    <s v="Asish Gupta"/>
    <n v="202508"/>
    <n v="202508"/>
    <s v="BBSR"/>
    <n v="9845313769"/>
    <s v="ashishg.dba@gmail.com"/>
    <s v="APIDS"/>
    <n v="285000"/>
    <x v="488"/>
    <n v="70000"/>
    <s v="DV DATA &amp; ANALYTICS HDFC BANK"/>
    <x v="0"/>
  </r>
  <r>
    <s v="Pradeep Kumar Dalei"/>
    <n v="202502"/>
    <n v="202502"/>
    <s v="BBSR"/>
    <n v="6372170874"/>
    <s v="kumarpdalei@gmail.com"/>
    <s v="APIDS"/>
    <n v="270000"/>
    <x v="488"/>
    <n v="100000"/>
    <s v="DV DATA &amp; ANALYTICS ICICI BANK"/>
    <x v="0"/>
  </r>
  <r>
    <s v="Sayed Mobassiruddin"/>
    <n v="202505"/>
    <n v="202505"/>
    <s v="BBSR"/>
    <n v="7326912744"/>
    <s v="sayedtakmil754221@gmail.com"/>
    <s v="APIDS"/>
    <n v="290000"/>
    <x v="488"/>
    <n v="50000"/>
    <s v="DV DATA &amp; ANALYTICS ICICI BANK"/>
    <x v="0"/>
  </r>
  <r>
    <s v="Rojalin Majhi"/>
    <n v="202508"/>
    <n v="202508"/>
    <s v="BBSR"/>
    <n v="9078784680"/>
    <s v="gaurivachi02@gmail.com"/>
    <s v="APIDS"/>
    <n v="298600"/>
    <x v="488"/>
    <n v="50000"/>
    <s v="DV DATA &amp; ANALYTICS HDFC BANK"/>
    <x v="0"/>
  </r>
  <r>
    <s v="Sagar Rashmi Rath"/>
    <n v="202507"/>
    <n v="202507"/>
    <s v="BBSR"/>
    <n v="7008716582"/>
    <s v="rathrashmi7@gmail.com"/>
    <s v="APIDS"/>
    <n v="285000"/>
    <x v="489"/>
    <n v="50000"/>
    <s v="Cash"/>
    <x v="0"/>
  </r>
  <r>
    <s v="Nirban Mahanta"/>
    <n v="202507"/>
    <n v="202507"/>
    <s v="BBSR"/>
    <n v="7978367702"/>
    <s v="mahantanirban@outlook.com"/>
    <s v="APIDS"/>
    <n v="290000"/>
    <x v="489"/>
    <n v="55000"/>
    <s v="DV DATA &amp; ANALYTICS ICICI BANK"/>
    <x v="0"/>
  </r>
  <r>
    <s v="Sidhant kumar basuri"/>
    <n v="202408"/>
    <n v="202408"/>
    <s v="BLR"/>
    <n v="7735445001"/>
    <s v="sidhantbasuri504@gmail.com"/>
    <s v="APIDS"/>
    <n v="290000"/>
    <x v="489"/>
    <n v="85000"/>
    <s v="DV DATA &amp; ANALYTICS ICICI BANK"/>
    <x v="0"/>
  </r>
  <r>
    <s v="Bibek Samal"/>
    <n v="202505"/>
    <n v="202505"/>
    <s v="BBSR"/>
    <n v="9348479151"/>
    <s v="bibeksamal29@gmail.com"/>
    <s v="APIDS"/>
    <n v="290000"/>
    <x v="489"/>
    <n v="25000"/>
    <s v="DV DATA &amp; ANALYTICS ICICI BANK"/>
    <x v="0"/>
  </r>
  <r>
    <s v="Jyoti Ranjan Mangaraj"/>
    <n v="202508"/>
    <n v="202508"/>
    <s v="BBSR"/>
    <n v="9938420883"/>
    <s v="jyotimangaraj0244@gmail.com"/>
    <s v="APIDS"/>
    <n v="300000"/>
    <x v="489"/>
    <n v="50000"/>
    <s v="DV DATA &amp; ANALYTICS ICICI BANK"/>
    <x v="0"/>
  </r>
  <r>
    <s v="Asmi Soumya Prakash"/>
    <n v="202505"/>
    <n v="202505"/>
    <s v="BLR"/>
    <n v="6371155612"/>
    <s v="asmisoumyaprakash@gmail.com"/>
    <s v="APDA"/>
    <n v="270000"/>
    <x v="489"/>
    <n v="100000"/>
    <s v="DV DATA &amp; ANALYTICS ICICI BANK"/>
    <x v="0"/>
  </r>
  <r>
    <s v="PAWAR RAHUL SHIVAJI"/>
    <n v="202302"/>
    <n v="202302"/>
    <s v="BLR"/>
    <n v="8421977650"/>
    <s v="rahulspdeoni@gmail.com"/>
    <s v="MPIDS"/>
    <n v="265500"/>
    <x v="490"/>
    <n v="25000"/>
    <s v="DV DATA &amp; ANALYTICS ICICI BANK"/>
    <x v="0"/>
  </r>
  <r>
    <s v="Bibhu R Samal"/>
    <n v="202508"/>
    <n v="202508"/>
    <s v="BBSR"/>
    <n v="9035565059"/>
    <s v="bibhursamal@gmail.com"/>
    <s v="Flex"/>
    <n v="120000"/>
    <x v="490"/>
    <n v="98000"/>
    <s v="DV DATA &amp; ANALYTICS ICICI BANK"/>
    <x v="0"/>
  </r>
  <r>
    <s v="Jyoti Ranjan Mangaraj"/>
    <n v="202508"/>
    <n v="202508"/>
    <s v="BBSR"/>
    <n v="9938420883"/>
    <s v="jyotimangaraj0244@gmail.com"/>
    <s v="APIDS"/>
    <n v="300000"/>
    <x v="490"/>
    <n v="85000"/>
    <s v="DV DATA &amp; ANALYTICS ICICI BANK"/>
    <x v="0"/>
  </r>
  <r>
    <s v="Aatif khan"/>
    <n v="202507"/>
    <n v="202507"/>
    <s v="BBSR"/>
    <n v="9981934661"/>
    <s v="aatifkh97@gmail.com"/>
    <s v="APIDS"/>
    <n v="300000"/>
    <x v="490"/>
    <n v="35000"/>
    <s v="DV DATA &amp; ANALYTICS ICICI BANK"/>
    <x v="0"/>
  </r>
  <r>
    <s v="Saumyajit Mishra"/>
    <n v="202501"/>
    <n v="202501"/>
    <s v="BBSR"/>
    <n v="7978977366"/>
    <s v="saumyajitmishra38@gmail.com"/>
    <s v="APDA"/>
    <n v="277000"/>
    <x v="490"/>
    <n v="10000"/>
    <s v="DV DATA &amp; ANALYTICS ICICI BANK"/>
    <x v="0"/>
  </r>
  <r>
    <s v="Manish Chouksey"/>
    <n v="202508"/>
    <n v="202508"/>
    <s v="BLR"/>
    <n v="9907852031"/>
    <s v="manishchouksey04@gmail.com"/>
    <s v="APDA"/>
    <n v="250000"/>
    <x v="490"/>
    <n v="45000"/>
    <s v="DV DATA &amp; ANALYTICS HDFC BANK"/>
    <x v="0"/>
  </r>
  <r>
    <s v="_x000a_Lakshya Prakash Sahoo"/>
    <n v="202504"/>
    <n v="202504"/>
    <s v="BBSR"/>
    <n v="9040687885"/>
    <s v="laxpayne7@gmail.com"/>
    <s v="APIDS"/>
    <n v="305000"/>
    <x v="490"/>
    <n v="70000"/>
    <s v="DV DATA &amp; ANALYTICS ICICI BANK"/>
    <x v="0"/>
  </r>
  <r>
    <s v="Aniket Patra"/>
    <n v="202506"/>
    <n v="202506"/>
    <s v="BBSR"/>
    <n v="7381933948"/>
    <s v="aniketpatra87@gmail.com"/>
    <s v="APIDS"/>
    <n v="290000"/>
    <x v="491"/>
    <n v="58000"/>
    <s v="DV DATA &amp; ANALYTICS ICICI BANK"/>
    <x v="0"/>
  </r>
  <r>
    <s v="H Vaishnavi"/>
    <n v="202509"/>
    <n v="202509"/>
    <s v="BLR"/>
    <n v="9740275255"/>
    <s v=" tvaish55k@gmail.com"/>
    <s v="APIDS"/>
    <n v="285000"/>
    <x v="491"/>
    <n v="285000"/>
    <s v="DV DATA &amp; ANALYTICS ICICI BANK"/>
    <x v="0"/>
  </r>
  <r>
    <s v="Jyotirmayee Mohanta"/>
    <n v="202507"/>
    <n v="202507"/>
    <s v="BBSR"/>
    <n v="7205533636"/>
    <s v="jyotirmayeemohanta@gmail.com"/>
    <s v="APIDS"/>
    <n v="285000"/>
    <x v="491"/>
    <n v="75000"/>
    <s v="DV DATA &amp; ANALYTICS ICICI BANK"/>
    <x v="0"/>
  </r>
  <r>
    <s v="Arnab Pattnaik"/>
    <n v="202507"/>
    <n v="202507"/>
    <s v="BBSR"/>
    <n v="7978615737"/>
    <s v="pattnaikarnab@gmail.com"/>
    <s v="APIDS"/>
    <n v="290000"/>
    <x v="492"/>
    <n v="40000"/>
    <s v="DV DATA &amp; ANALYTICS ICICI BANK"/>
    <x v="0"/>
  </r>
  <r>
    <s v="Aman Kumar Panda"/>
    <n v="202506"/>
    <n v="202506"/>
    <s v="BBSR"/>
    <n v="8249819221"/>
    <s v="amanpanda56@gmail.com"/>
    <s v="APIDS"/>
    <n v="290000"/>
    <x v="492"/>
    <n v="50000"/>
    <s v="DV DATA &amp; ANALYTICS ICICI BANK"/>
    <x v="0"/>
  </r>
  <r>
    <s v="Sidhant kumar basuri"/>
    <n v="202408"/>
    <n v="202408"/>
    <s v="BLR"/>
    <n v="7735445001"/>
    <s v="sidhantbasuri504@gmail.com"/>
    <s v="APIDS"/>
    <n v="290000"/>
    <x v="492"/>
    <n v="30000"/>
    <s v="DV DATA &amp; ANALYTICS ICICI BANK"/>
    <x v="0"/>
  </r>
  <r>
    <s v="Sourav Kumar sahu"/>
    <n v="202408"/>
    <n v="202408"/>
    <s v="BBSR"/>
    <n v="7077203772"/>
    <s v="Souravsahu1994@yahoo.com"/>
    <s v="APDA"/>
    <n v="270000"/>
    <x v="492"/>
    <n v="95000"/>
    <s v="DV DATA &amp; ANALYTICS ICICI BANK"/>
    <x v="0"/>
  </r>
  <r>
    <s v="Asutosh Lenka"/>
    <n v="202506"/>
    <n v="202506"/>
    <s v="BBSR"/>
    <n v="9827615446"/>
    <s v="lasutosh12@gmail.com"/>
    <s v="APIDS "/>
    <n v="313000"/>
    <x v="492"/>
    <n v="15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492"/>
    <n v="43000"/>
    <s v="DV DATA &amp; ANALYTICS ICICI BANK"/>
    <x v="0"/>
  </r>
  <r>
    <s v="Amiya Ranjan Behera"/>
    <n v="202509"/>
    <n v="202509"/>
    <s v="BBSR"/>
    <n v="8249824163"/>
    <s v="amiyaranjanbehera25@gmail.com"/>
    <s v="APIDS"/>
    <n v="318000"/>
    <x v="492"/>
    <n v="5000"/>
    <s v="DV DATA &amp; ANALYTICS ICICI BANK"/>
    <x v="0"/>
  </r>
  <r>
    <s v="H Vaishnavi"/>
    <n v="202509"/>
    <n v="202509"/>
    <s v="BLR"/>
    <n v="8249824163"/>
    <s v="tvaish55k@gmail.com"/>
    <s v="APIDS"/>
    <n v="290000"/>
    <x v="492"/>
    <n v="5000"/>
    <s v="DV DATA &amp; ANALYTICS ICICI BANK"/>
    <x v="0"/>
  </r>
  <r>
    <s v="Puruma sushma"/>
    <n v="202509"/>
    <n v="202509"/>
    <s v="BLR"/>
    <n v="9666368768"/>
    <s v="annaram8251@gmail.com"/>
    <s v="APIDS"/>
    <n v="318000"/>
    <x v="492"/>
    <n v="5000"/>
    <s v="DV DATA &amp; ANALYTICS ICICI BANK"/>
    <x v="0"/>
  </r>
  <r>
    <s v="Tanya Tiwari"/>
    <n v="202509"/>
    <n v="202509"/>
    <s v="BLR"/>
    <n v="9149048166"/>
    <s v="akshpandit2017@gmail.com"/>
    <s v="APIDS"/>
    <n v="295000"/>
    <x v="492"/>
    <n v="5000"/>
    <s v="DV DATA &amp; ANALYTICS ICICI BANK"/>
    <x v="0"/>
  </r>
  <r>
    <s v="Avadhanam chenchu Sudhakar"/>
    <n v="202509"/>
    <n v="202509"/>
    <s v="BLR"/>
    <n v="9502142433"/>
    <s v="sudavadh.ac@gmail.com"/>
    <s v="APIDS"/>
    <n v="290000"/>
    <x v="492"/>
    <n v="5000"/>
    <s v="DV DATA &amp; ANALYTICS ICICI BANK"/>
    <x v="0"/>
  </r>
  <r>
    <s v="Sarveshkanna.B"/>
    <n v="202509"/>
    <n v="202509"/>
    <s v="BLR"/>
    <n v="8870220343"/>
    <s v="sarveshkanna2003@gmail.com"/>
    <s v="APDA"/>
    <n v="270000"/>
    <x v="492"/>
    <n v="5000"/>
    <s v="DV DATA &amp; ANALYTICS ICICI BANK"/>
    <x v="0"/>
  </r>
  <r>
    <s v="Manas Raj"/>
    <n v="202509"/>
    <n v="202509"/>
    <s v="BLR"/>
    <n v="9556684377"/>
    <s v="manasraj147@gmail.com"/>
    <s v="APDA"/>
    <n v="280000"/>
    <x v="492"/>
    <n v="5000"/>
    <s v="DV DATA &amp; ANALYTICS ICICI BANK"/>
    <x v="0"/>
  </r>
  <r>
    <s v="Guru Prasad Das"/>
    <n v="202509"/>
    <n v="202509"/>
    <s v="BBSR"/>
    <n v="9051335790"/>
    <s v="guruprasad.das.patnaik@gmail.com"/>
    <s v="APIDS"/>
    <n v="318000"/>
    <x v="492"/>
    <n v="5000"/>
    <s v="DV DATA &amp; ANALYTICS ICICI BANK"/>
    <x v="0"/>
  </r>
  <r>
    <s v="Ranjit Patro"/>
    <n v="202506"/>
    <n v="202506"/>
    <s v="BBSR"/>
    <n v="7854809127"/>
    <s v="ranjit18patro@gmail.com"/>
    <s v="APIDS"/>
    <n v="290000"/>
    <x v="492"/>
    <n v="90000"/>
    <s v="DV DATA &amp; ANALYTICS ICICI BANK"/>
    <x v="0"/>
  </r>
  <r>
    <s v="Tanya Tiwari"/>
    <n v="202509"/>
    <n v="202509"/>
    <s v="BLR"/>
    <n v="9149048166"/>
    <s v="akshpandit2017@gmail.com"/>
    <s v="APIDS"/>
    <n v="295000"/>
    <x v="493"/>
    <n v="290000"/>
    <s v="DV DATA &amp; ANALYTICS ICICI BANK"/>
    <x v="0"/>
  </r>
  <r>
    <s v="Arjun"/>
    <n v="202505"/>
    <n v="202505"/>
    <s v="BLR"/>
    <n v="8115539225"/>
    <s v="arjunbanerjee1415@gmail.com"/>
    <s v="APIDS"/>
    <n v="290000"/>
    <x v="493"/>
    <n v="56000"/>
    <s v="DV DATA &amp; ANALYTICS ICICI BANK"/>
    <x v="0"/>
  </r>
  <r>
    <s v="Biswajit Panda"/>
    <n v="202506"/>
    <n v="202506"/>
    <s v="BBSR"/>
    <n v="7377558058"/>
    <s v="biswajitpanda5bharat@gmail.com"/>
    <s v="APIDS"/>
    <n v="290000"/>
    <x v="493"/>
    <n v="50000"/>
    <s v="Cash"/>
    <x v="0"/>
  </r>
  <r>
    <s v="Manoj"/>
    <n v="202509"/>
    <n v="202509"/>
    <s v="BLR"/>
    <n v="9902330789"/>
    <s v="toreachmanojn@gmail.com"/>
    <s v="APIDS"/>
    <n v="290000"/>
    <x v="493"/>
    <n v="12000"/>
    <s v="DV ANALYTICS ICICI BANK"/>
    <x v="0"/>
  </r>
  <r>
    <s v="Ashman Kumar Panda"/>
    <n v="202508"/>
    <n v="202508"/>
    <s v="BLR"/>
    <n v="7978525517"/>
    <s v="ashman.kukun.3@gmail.com"/>
    <s v="APIDS"/>
    <n v="305000"/>
    <x v="494"/>
    <n v="70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494"/>
    <n v="27000"/>
    <s v="DV DATA &amp; ANALYTICS ICICI BANK"/>
    <x v="0"/>
  </r>
  <r>
    <s v="Debrupa Behera"/>
    <n v="202505"/>
    <n v="202505"/>
    <s v="BLR"/>
    <n v="6370349156"/>
    <s v="debrupabehera@gmail.com"/>
    <s v="APIDS"/>
    <n v="298000"/>
    <x v="494"/>
    <n v="66667"/>
    <s v="DV DATA &amp; ANALYTICS ICICI BANK"/>
    <x v="0"/>
  </r>
  <r>
    <s v="Abhisek Praharaj"/>
    <n v="202508"/>
    <n v="202508"/>
    <s v="BBSR"/>
    <n v="9437344795"/>
    <s v="abhisek.praharaj96@gmail.com"/>
    <s v="APIDS"/>
    <n v="300000"/>
    <x v="494"/>
    <n v="60000"/>
    <s v="DV DATA &amp; ANALYTICS ICICI BANK"/>
    <x v="0"/>
  </r>
  <r>
    <s v="Sambit kumar Nanda"/>
    <n v="202507"/>
    <n v="202507"/>
    <s v="BBSR"/>
    <n v="8260657010"/>
    <s v="sambit0003@gmail.com"/>
    <s v="APIDS"/>
    <n v="300000"/>
    <x v="494"/>
    <n v="50000"/>
    <s v="DV DATA &amp; ANALYTICS ICICI BANK"/>
    <x v="0"/>
  </r>
  <r>
    <s v="Roshan Roy"/>
    <n v="202508"/>
    <n v="202508"/>
    <s v="BLR"/>
    <n v="9686127750"/>
    <s v="roshanroy111999@gmail.com"/>
    <s v="APIDS"/>
    <n v="305000"/>
    <x v="494"/>
    <n v="40000"/>
    <s v="DV DATA &amp; ANALYTICS ICICI BANK"/>
    <x v="0"/>
  </r>
  <r>
    <s v="Sanghamitra nayak "/>
    <n v="202508"/>
    <n v="202508"/>
    <s v="BBSR"/>
    <n v="8249909142"/>
    <s v="sanghamitra.nayak93@gmail.com"/>
    <s v="APDA"/>
    <n v="275000"/>
    <x v="495"/>
    <n v="50000"/>
    <s v="DV DATA &amp; ANALYTICS ICICI BANK"/>
    <x v="0"/>
  </r>
  <r>
    <s v="Itishree panda"/>
    <n v="202508"/>
    <n v="202508"/>
    <s v="BBSR"/>
    <n v="7008270564"/>
    <s v="itishreepanda1230@gmail.com"/>
    <s v="APDA"/>
    <n v="280000"/>
    <x v="495"/>
    <n v="50000"/>
    <s v="DV DATA &amp; ANALYTICS ICICI BANK"/>
    <x v="0"/>
  </r>
  <r>
    <s v="Wais Ahmed"/>
    <n v="202508"/>
    <n v="202508"/>
    <s v="BLR"/>
    <n v="7302861476"/>
    <s v="waisahmad567.wa@gmail.com"/>
    <s v="APIDS"/>
    <n v="318000"/>
    <x v="495"/>
    <n v="100000"/>
    <s v="DV DATA &amp; ANALYTICS ICICI BANK"/>
    <x v="0"/>
  </r>
  <r>
    <s v="Aparjita Behera"/>
    <n v="202505"/>
    <n v="202505"/>
    <s v="BBSR"/>
    <n v="8770711403"/>
    <s v="dasib.pmp@gmail.com"/>
    <s v="APIDS"/>
    <n v="290000"/>
    <x v="495"/>
    <n v="58000"/>
    <s v="DV DATA &amp; ANALYTICS ICICI BANK"/>
    <x v="0"/>
  </r>
  <r>
    <s v="Sulva Panda"/>
    <n v="202508"/>
    <n v="202508"/>
    <s v="BLR"/>
    <s v="8249372326/7683865210"/>
    <s v="sulvapanda123@gmail.com"/>
    <s v="APIDS"/>
    <n v="305000"/>
    <x v="495"/>
    <n v="70000"/>
    <s v="DV DATA &amp; ANALYTICS ICICI BANK"/>
    <x v="0"/>
  </r>
  <r>
    <s v="Vedarth Malik"/>
    <n v="202509"/>
    <n v="202509"/>
    <s v="BLR"/>
    <n v="9149044061"/>
    <s v="1997vedarthmalik@gmail.com"/>
    <s v="APIDS"/>
    <n v="293000"/>
    <x v="495"/>
    <n v="5000"/>
    <s v="DV DATA &amp; ANALYTICS ICICI BANK"/>
    <x v="0"/>
  </r>
  <r>
    <s v="Abhijit mohanty"/>
    <n v="202509"/>
    <n v="202509"/>
    <s v="BLR"/>
    <n v="8917452901"/>
    <s v="abhijitmohanty368@gmail.com"/>
    <s v="APIDS"/>
    <n v="290000"/>
    <x v="495"/>
    <n v="5000"/>
    <s v="DV DATA &amp; ANALYTICS ICICI BANK"/>
    <x v="0"/>
  </r>
  <r>
    <s v="Suchismita priyadarsini"/>
    <n v="202509"/>
    <n v="202509"/>
    <s v="BBSR"/>
    <s v="9178416363/ 6372892614"/>
    <s v="9178416363dv@gmail.com"/>
    <s v="APIDS"/>
    <n v="290000"/>
    <x v="495"/>
    <n v="5000"/>
    <s v="DV DATA &amp; ANALYTICS ICICI BANK"/>
    <x v="0"/>
  </r>
  <r>
    <s v="CHETAN HANSDAH"/>
    <n v="202509"/>
    <n v="202509"/>
    <s v="BBSR"/>
    <n v="9937552562"/>
    <s v="chetanhoec@gmail.com"/>
    <s v="APIDS"/>
    <n v="318600"/>
    <x v="495"/>
    <n v="5000"/>
    <s v="Cash"/>
    <x v="0"/>
  </r>
  <r>
    <s v="Rakesh Kumar"/>
    <n v="202509"/>
    <n v="202509"/>
    <s v="BLR"/>
    <n v="7480003795"/>
    <s v="8789rakeahyad@gmail.com"/>
    <s v="APIDS"/>
    <n v="290000"/>
    <x v="495"/>
    <n v="5000"/>
    <s v="DV DATA &amp; ANALYTICS ICICI BANK"/>
    <x v="0"/>
  </r>
  <r>
    <s v="Aditya Pattnaik"/>
    <n v="202509"/>
    <n v="202509"/>
    <s v="BBSR"/>
    <n v="8917254082"/>
    <s v="adityapattnaik21@gmail.com"/>
    <s v="APIDS"/>
    <n v="318600"/>
    <x v="495"/>
    <n v="5000"/>
    <s v="DV DATA &amp; ANALYTICS ICICI BANK"/>
    <x v="0"/>
  </r>
  <r>
    <s v="Ashutosh Behera"/>
    <n v="202509"/>
    <n v="202509"/>
    <s v="BBSR"/>
    <n v="8763276914"/>
    <s v="ashukvcrpf@gmail.com"/>
    <s v="APIDS"/>
    <n v="290000"/>
    <x v="495"/>
    <n v="5000"/>
    <s v="DV DATA &amp; ANALYTICS ICICI BANK"/>
    <x v="0"/>
  </r>
  <r>
    <s v="Manas Raj"/>
    <n v="202509"/>
    <n v="202509"/>
    <s v="BLR"/>
    <n v="9556684377"/>
    <s v="manasraj147@gmail.com"/>
    <s v="APDA"/>
    <n v="280000"/>
    <x v="496"/>
    <n v="275000"/>
    <s v="DV DATA &amp; ANALYTICS ICICI BANK"/>
    <x v="0"/>
  </r>
  <r>
    <s v="TAPASWINI NAYAK"/>
    <n v="202508"/>
    <n v="202508"/>
    <s v="BBSR"/>
    <n v="9078533214"/>
    <s v="nayaktapaswni3@gmail.com"/>
    <s v="APIDS"/>
    <n v="295000"/>
    <x v="496"/>
    <n v="35000"/>
    <s v="DV DATA &amp; ANALYTICS ICICI BANK"/>
    <x v="0"/>
  </r>
  <r>
    <s v="Guru Prasad Das"/>
    <n v="202509"/>
    <n v="202509"/>
    <s v="BBSR"/>
    <n v="9051335790"/>
    <s v="guruprasad.das.patnaik@gmail.com"/>
    <s v="APIDS"/>
    <n v="318000"/>
    <x v="496"/>
    <n v="50000"/>
    <s v="DV DATA &amp; ANALYTICS ICICI BANK"/>
    <x v="0"/>
  </r>
  <r>
    <s v="Avadhanam chenchu Sudhakar"/>
    <n v="202509"/>
    <n v="202509"/>
    <s v="BLR"/>
    <n v="9502142433"/>
    <s v="sudavadh.ac@gmail.com"/>
    <s v="APIDS"/>
    <n v="290000"/>
    <x v="496"/>
    <n v="50000"/>
    <s v="DV DATA &amp; ANALYTICS ICICI BANK"/>
    <x v="0"/>
  </r>
  <r>
    <s v="Aabhav Amitabh"/>
    <n v="202509"/>
    <n v="202509"/>
    <s v="BBSR"/>
    <n v="7827980603"/>
    <s v="aabhavamitabh@gmail.com"/>
    <s v="APIDS"/>
    <n v="318000"/>
    <x v="497"/>
    <n v="270000"/>
    <s v="DV DATA &amp; ANALYTICS ICICI BANK"/>
    <x v="0"/>
  </r>
  <r>
    <s v="Likhitha M"/>
    <n v="202506"/>
    <n v="202506"/>
    <s v="BLR"/>
    <n v="8217844989"/>
    <s v="likhitham647@gmail.com"/>
    <s v="APIDS"/>
    <n v="290000"/>
    <x v="497"/>
    <n v="90000"/>
    <s v="DV DATA &amp; ANALYTICS ICICI BANK"/>
    <x v="0"/>
  </r>
  <r>
    <s v="Anwesh Prasad Khuntia"/>
    <n v="202507"/>
    <n v="202507"/>
    <s v="BBSR"/>
    <n v="7008992741"/>
    <s v="anweshkhuntia@gmail.com"/>
    <s v="APIDS"/>
    <n v="300000"/>
    <x v="497"/>
    <n v="50000"/>
    <s v="DV DATA &amp; ANALYTICS ICICI BANK"/>
    <x v="0"/>
  </r>
  <r>
    <s v="Puruma sushma"/>
    <n v="202509"/>
    <n v="202509"/>
    <s v="BLR"/>
    <n v="9666368768"/>
    <s v="annaram8251@gmail.com"/>
    <s v="APIDS"/>
    <n v="318000"/>
    <x v="498"/>
    <n v="100000"/>
    <s v="DV DATA &amp; ANALYTICS ICICI BANK"/>
    <x v="0"/>
  </r>
  <r>
    <s v="Soyanshu Sekhar Samal"/>
    <n v="202507"/>
    <n v="202507"/>
    <s v="BBSR"/>
    <n v="6371746406"/>
    <s v="samalsoyanshu@gmail.com"/>
    <s v="APIDS"/>
    <n v="275000"/>
    <x v="498"/>
    <n v="70000"/>
    <s v="DV DATA &amp; ANALYTICS ICICI BANK"/>
    <x v="0"/>
  </r>
  <r>
    <s v="CHETAN HANSDAH"/>
    <n v="202509"/>
    <n v="202509"/>
    <s v="BBSR"/>
    <n v="9937552562"/>
    <s v="chetanhoec@gmail.com"/>
    <s v="APIDS"/>
    <n v="318600"/>
    <x v="498"/>
    <n v="104334"/>
    <s v="DV DATA &amp; ANALYTICS ICICI BANK"/>
    <x v="0"/>
  </r>
  <r>
    <s v="TAPASWINI NAYAK"/>
    <n v="202508"/>
    <n v="202508"/>
    <s v="BBSR"/>
    <n v="9078533214"/>
    <s v="nayaktapaswni3@gmail.com"/>
    <s v="APIDS"/>
    <n v="295000"/>
    <x v="498"/>
    <n v="15000"/>
    <s v="DV DATA &amp; ANALYTICS ICICI BANK"/>
    <x v="0"/>
  </r>
  <r>
    <s v="KANHU CHARAN DASH"/>
    <n v="202508"/>
    <n v="202508"/>
    <s v="BBSR"/>
    <n v="7978386221"/>
    <s v="kkanha643@gmail.com"/>
    <s v="APIDS"/>
    <n v="305000"/>
    <x v="498"/>
    <n v="93000"/>
    <s v="DV DATA &amp; ANALYTICS ICICI BANK"/>
    <x v="0"/>
  </r>
  <r>
    <s v="Sarveshkanna.B"/>
    <n v="202509"/>
    <n v="202509"/>
    <s v="BLR"/>
    <n v="8870220343"/>
    <s v="sarveshkanna2003@gmail.com"/>
    <s v="APDA"/>
    <n v="270000"/>
    <x v="499"/>
    <n v="80000"/>
    <s v="DV DATA &amp; ANALYTICS ICICI BANK"/>
    <x v="0"/>
  </r>
  <r>
    <s v="Gulshan Mohapatra"/>
    <n v="202506"/>
    <n v="202506"/>
    <s v="BBSR"/>
    <n v="9337558060"/>
    <s v="Gulshanmohapatra97@gmail.com"/>
    <s v="APDA"/>
    <n v="270000"/>
    <x v="499"/>
    <n v="80000"/>
    <s v="DV DATA &amp; ANALYTICS ICICI BANK"/>
    <x v="0"/>
  </r>
  <r>
    <s v="Suchismita priyadarsini"/>
    <n v="202509"/>
    <n v="202509"/>
    <s v="BBSR"/>
    <s v="9178416363/ 6372892614"/>
    <s v="9178416363dv@gmail.com"/>
    <s v="APIDS"/>
    <n v="290000"/>
    <x v="499"/>
    <n v="30000"/>
    <s v="DV DATA &amp; ANALYTICS ICICI BANK"/>
    <x v="0"/>
  </r>
  <r>
    <s v="Aditya Pattnaik"/>
    <n v="202509"/>
    <n v="202509"/>
    <s v="BBSR"/>
    <n v="8917254082"/>
    <s v="adityapattnaik21@gmail.com"/>
    <s v="APIDS"/>
    <n v="318600"/>
    <x v="499"/>
    <n v="104533"/>
    <s v="DV DATA &amp; ANALYTICS ICICI BANK"/>
    <x v="0"/>
  </r>
  <r>
    <s v="Bibhabasu Das"/>
    <n v="202509"/>
    <n v="202509"/>
    <s v="BBSR"/>
    <n v="9777905317"/>
    <s v="bibhabasudash321@gmail.com"/>
    <s v="APIDS"/>
    <n v="318600"/>
    <x v="499"/>
    <n v="50000"/>
    <s v="DV DATA &amp; ANALYTICS ICICI BANK"/>
    <x v="0"/>
  </r>
  <r>
    <s v="Pranjal Saxena"/>
    <n v="202509"/>
    <n v="202509"/>
    <s v="BLR"/>
    <n v="8889521480"/>
    <s v="pranjalsaxena1105.ps@gmail.com"/>
    <s v="APIDS"/>
    <n v="318600"/>
    <x v="499"/>
    <n v="15000"/>
    <s v="DV DATA &amp; ANALYTICS ICICI BANK"/>
    <x v="0"/>
  </r>
  <r>
    <s v="Suchismita priyadarsini"/>
    <n v="202509"/>
    <n v="202509"/>
    <s v="BBSR"/>
    <s v="9178416363/ 6372892614"/>
    <s v="9178416363dv@gmail.com"/>
    <s v="APIDS"/>
    <n v="290000"/>
    <x v="500"/>
    <n v="10000"/>
    <s v="DV DATA &amp; ANALYTICS ICICI BANK"/>
    <x v="0"/>
  </r>
  <r>
    <s v="Ishani Daga"/>
    <n v="202507"/>
    <n v="202507"/>
    <s v="BBSR"/>
    <n v="7008650408"/>
    <s v=" ishanidaga13@gmail.com"/>
    <s v="APDA"/>
    <n v="295000"/>
    <x v="500"/>
    <n v="50000"/>
    <s v="DV DATA &amp; ANALYTICS ICICI BANK"/>
    <x v="0"/>
  </r>
  <r>
    <s v="Abhijit mohanty"/>
    <n v="202509"/>
    <n v="202509"/>
    <s v="BLR"/>
    <n v="8917452901"/>
    <s v="abhijitmohanty368@gmail.com"/>
    <s v="APIDS"/>
    <n v="290000"/>
    <x v="500"/>
    <n v="40000"/>
    <s v="DV DATA &amp; ANALYTICS ICICI BANK"/>
    <x v="0"/>
  </r>
  <r>
    <s v="Pritam kumar Behera "/>
    <n v="202508"/>
    <n v="202508"/>
    <s v="BBSR"/>
    <n v="8328914323"/>
    <s v="pritamkumarbehera504@gmail.com"/>
    <s v="APIDS"/>
    <n v="290000"/>
    <x v="500"/>
    <n v="40000"/>
    <s v="DV DATA &amp; ANALYTICS ICICI BANK"/>
    <x v="0"/>
  </r>
  <r>
    <s v="Manoj"/>
    <n v="202509"/>
    <n v="202509"/>
    <s v="BLR"/>
    <n v="9902330789"/>
    <s v="toreachmanojn@gmail.com"/>
    <s v="APIDS"/>
    <n v="290000"/>
    <x v="500"/>
    <n v="215000"/>
    <s v="DV ANALYTICS ICICI BANK"/>
    <x v="0"/>
  </r>
  <r>
    <s v="G Damburu Naidu"/>
    <n v="202506"/>
    <n v="202506"/>
    <s v="BBSR"/>
    <n v="6371155365"/>
    <s v="gdamburunaidu@gmail.com"/>
    <s v="APIDS"/>
    <n v="318600"/>
    <x v="500"/>
    <n v="50000"/>
    <s v="DV DATA &amp; ANALYTICS ICICI BANK"/>
    <x v="0"/>
  </r>
  <r>
    <s v="Ashutosh Behera"/>
    <n v="202509"/>
    <n v="202509"/>
    <s v="BBSR"/>
    <n v="8763276914"/>
    <s v="ashukvcrpf@gmail.com"/>
    <s v="APIDS"/>
    <n v="290000"/>
    <x v="501"/>
    <n v="285000"/>
    <s v="DV DATA &amp; ANALYTICS ICICI BANK"/>
    <x v="0"/>
  </r>
  <r>
    <s v="Ayush Das"/>
    <n v="202507"/>
    <n v="202507"/>
    <s v="BBSR"/>
    <n v="8018322359"/>
    <s v="ad325428@gmail.com"/>
    <s v="APIDS"/>
    <n v="290000"/>
    <x v="501"/>
    <n v="72500"/>
    <s v="DV DATA &amp; ANALYTICS ICICI BANK"/>
    <x v="0"/>
  </r>
  <r>
    <s v="Bhagi ratha das"/>
    <n v="202506"/>
    <n v="202506"/>
    <s v="BLR"/>
    <n v="8917306295"/>
    <s v="bhagirathadas65@gmail.com"/>
    <s v="APIDS"/>
    <n v="290000"/>
    <x v="502"/>
    <n v="28000"/>
    <s v="DV DATA &amp; ANALYTICS ICICI BANK"/>
    <x v="0"/>
  </r>
  <r>
    <s v="Durga Prasad Choudhury"/>
    <n v="202504"/>
    <n v="202504"/>
    <s v="BBSR"/>
    <n v="7381676848"/>
    <s v="Choudhurydp13@gmail.com"/>
    <s v="APIDS"/>
    <n v="318600"/>
    <x v="502"/>
    <n v="68400"/>
    <s v="DV DATA &amp; ANALYTICS ICICI BANK"/>
    <x v="0"/>
  </r>
  <r>
    <s v="Manoj"/>
    <n v="202509"/>
    <n v="202509"/>
    <s v="BLR"/>
    <n v="9902330789"/>
    <s v="toreachmanojn@gmail.com"/>
    <s v="APIDS"/>
    <n v="290000"/>
    <x v="502"/>
    <n v="48000"/>
    <s v="DV DATA &amp; ANALYTICS ICICI BANK"/>
    <x v="0"/>
  </r>
  <r>
    <s v="Subir kumar behera"/>
    <n v="202505"/>
    <n v="202505"/>
    <s v="BBSR"/>
    <n v="8917498089"/>
    <s v="subirbehera1999@gmail.com"/>
    <s v="APDA"/>
    <n v="270000"/>
    <x v="502"/>
    <n v="50000"/>
    <s v="DV DATA &amp; ANALYTICS ICICI BANK"/>
    <x v="0"/>
  </r>
  <r>
    <s v="Manmohan"/>
    <n v="202509"/>
    <n v="202509"/>
    <s v="BLR"/>
    <n v="9753725114"/>
    <m/>
    <s v="APIDS"/>
    <n v="290000"/>
    <x v="502"/>
    <n v="70000"/>
    <s v="DV DATA &amp; ANALYTICS ICICI BANK"/>
    <x v="0"/>
  </r>
  <r>
    <s v="Girish Maharana"/>
    <n v="202509"/>
    <n v="202509"/>
    <s v="BBSR"/>
    <n v="9668788598"/>
    <s v="girishmaharana97@gmail.com"/>
    <s v="APIDS"/>
    <n v="300000"/>
    <x v="502"/>
    <n v="5000"/>
    <s v="DV DATA &amp; ANALYTICS HDFC BANK"/>
    <x v="0"/>
  </r>
  <r>
    <s v="Ananya Dev"/>
    <n v="202509"/>
    <n v="202509"/>
    <s v="BLR"/>
    <n v="7978043059"/>
    <s v="ishaananya123@gmail.com"/>
    <s v="APDA"/>
    <n v="270000"/>
    <x v="502"/>
    <n v="5000"/>
    <s v="DV DATA &amp; ANALYTICS HDFC BANK"/>
    <x v="0"/>
  </r>
  <r>
    <s v="Pranjal Saxena"/>
    <n v="202509"/>
    <n v="202509"/>
    <s v="BBSR"/>
    <n v="8889521480"/>
    <s v="pranjalsaxena1105.ps@gmail.com"/>
    <s v="APIDS"/>
    <n v="318000"/>
    <x v="502"/>
    <n v="5000"/>
    <s v="DV DATA &amp; ANALYTICS HDFC BANK"/>
    <x v="0"/>
  </r>
  <r>
    <s v="satya"/>
    <n v="202509"/>
    <n v="202509"/>
    <s v="BBSR"/>
    <n v="7205881836"/>
    <s v="likup9103@gmail.com"/>
    <s v="APIDS"/>
    <n v="318000"/>
    <x v="502"/>
    <n v="5000"/>
    <s v="DV DATA &amp; ANALYTICS HDFC BANK"/>
    <x v="0"/>
  </r>
  <r>
    <s v="Ajay kumar mahananda"/>
    <n v="202509"/>
    <n v="202509"/>
    <s v="BBSR"/>
    <n v="9031766719"/>
    <s v="ajay14.mahananda@gmail.com"/>
    <s v="APIDS"/>
    <n v="290000"/>
    <x v="502"/>
    <n v="5000"/>
    <s v="DV DATA &amp; ANALYTICS HDFC BANK"/>
    <x v="0"/>
  </r>
  <r>
    <s v="barshana pattanayak"/>
    <n v="202509"/>
    <n v="202509"/>
    <s v="BBSR"/>
    <n v="7978475273"/>
    <s v="pattanayakbarshana@gmail.com"/>
    <s v="APIDS"/>
    <n v="305000"/>
    <x v="502"/>
    <n v="5000"/>
    <s v="DV DATA &amp; ANALYTICS HDFC BANK"/>
    <x v="0"/>
  </r>
  <r>
    <s v="Harshitha Rabheendranath"/>
    <n v="202509"/>
    <n v="202509"/>
    <s v="BLR"/>
    <n v="8073584772"/>
    <s v="harshitharabheendranath@gmail.com"/>
    <s v="APIDS"/>
    <n v="290000"/>
    <x v="502"/>
    <n v="5000"/>
    <s v="DV DATA &amp; ANALYTICS HDFC BANK"/>
    <x v="0"/>
  </r>
  <r>
    <s v="Prasant Kumar Giri"/>
    <n v="202506"/>
    <n v="202506"/>
    <s v="BBSR"/>
    <n v="7978958308"/>
    <s v="prasantkumar252@gmail.com"/>
    <s v="APIDS"/>
    <n v="290000"/>
    <x v="503"/>
    <n v="60000"/>
    <s v="DV DATA &amp; ANALYTICS ICICI BANK"/>
    <x v="0"/>
  </r>
  <r>
    <s v="Harshitha Rabheendranath"/>
    <n v="202509"/>
    <n v="202509"/>
    <s v="BLR"/>
    <n v="8073584772"/>
    <s v="harshitharabheendranath@gmail.com"/>
    <s v="APIDS"/>
    <n v="290000"/>
    <x v="503"/>
    <n v="285000"/>
    <s v="DV DATA &amp; ANALYTICS HDFC BANK"/>
    <x v="0"/>
  </r>
  <r>
    <s v="Sarthak kumar nayak"/>
    <n v="202506"/>
    <n v="202506"/>
    <s v="BBSR"/>
    <n v="9861234569"/>
    <s v="nayaksarthak08@gmail.com"/>
    <s v="APIDS"/>
    <n v="290000"/>
    <x v="503"/>
    <n v="72500"/>
    <s v="DV DATA &amp; ANALYTICS ICICI BANK"/>
    <x v="0"/>
  </r>
  <r>
    <s v="salony rath"/>
    <n v="202506"/>
    <n v="202506"/>
    <s v="BBSR"/>
    <n v="7684001678"/>
    <s v="rathsalony@gmail.com"/>
    <s v="APIDS"/>
    <n v="290000"/>
    <x v="504"/>
    <n v="50000"/>
    <s v="DV DATA &amp; ANALYTICS ICICI BANK"/>
    <x v="0"/>
  </r>
  <r>
    <s v="M VISHAL"/>
    <n v="202505"/>
    <n v="202505"/>
    <s v="BLR"/>
    <n v="9046776043"/>
    <s v="vishal8451@gmail.com"/>
    <s v="APIDS"/>
    <n v="290000"/>
    <x v="504"/>
    <n v="45000"/>
    <s v="DV DATA &amp; ANALYTICS ICICI BANK"/>
    <x v="0"/>
  </r>
  <r>
    <s v="Manoj"/>
    <n v="202509"/>
    <n v="202509"/>
    <s v="BLR"/>
    <n v="9902330789"/>
    <s v="toreachmanojn@gmail.com"/>
    <s v="APIDS"/>
    <n v="290000"/>
    <x v="504"/>
    <n v="35000"/>
    <s v="DV ANALYTICS ICICI BANK"/>
    <x v="0"/>
  </r>
  <r>
    <s v="Nandan Acharya"/>
    <n v="202509"/>
    <n v="202509"/>
    <s v="BLR"/>
    <n v="8599087068"/>
    <s v="nandan.acharya1094@gmail.com "/>
    <s v="APIDS"/>
    <n v="290000"/>
    <x v="504"/>
    <n v="180000"/>
    <s v="Cash"/>
    <x v="0"/>
  </r>
  <r>
    <s v="Vedarth Malik"/>
    <n v="202509"/>
    <n v="202509"/>
    <s v="BLR"/>
    <n v="9149044061"/>
    <s v="1997vedarthmalik@gmail.com"/>
    <s v="APIDS"/>
    <n v="293000"/>
    <x v="505"/>
    <n v="293000"/>
    <s v="DV DATA &amp; ANALYTICS ICICI BANK"/>
    <x v="0"/>
  </r>
  <r>
    <s v="Abhishek Bhatia"/>
    <n v="202509"/>
    <n v="202509"/>
    <s v="BBSR"/>
    <n v="8.8004911298431894E+19"/>
    <s v="ab112902@gmail.com"/>
    <s v="APIDS"/>
    <n v="285000"/>
    <x v="505"/>
    <n v="80000"/>
    <s v="DV DATA &amp; ANALYTICS ICICI BANK"/>
    <x v="0"/>
  </r>
  <r>
    <s v="Abhishek Bhatia"/>
    <n v="202509"/>
    <n v="202509"/>
    <s v="BBSR"/>
    <n v="8.8004911298431894E+19"/>
    <s v="ab112902@gmail.com"/>
    <s v="APIDS"/>
    <n v="285000"/>
    <x v="506"/>
    <n v="12000"/>
    <s v="DV DATA &amp; ANALYTICS ICICI BANK"/>
    <x v="0"/>
  </r>
  <r>
    <s v="Nandan Acharya"/>
    <n v="202509"/>
    <n v="202509"/>
    <s v="BLR"/>
    <n v="8599087068"/>
    <s v="nandan.acharya1094@gmail.com "/>
    <s v="APIDS"/>
    <n v="290000"/>
    <x v="506"/>
    <n v="90000"/>
    <s v="Cash"/>
    <x v="0"/>
  </r>
  <r>
    <s v="Devidutta Nanda Goswami"/>
    <n v="202508"/>
    <n v="202508"/>
    <s v="BLR"/>
    <n v="7008955294"/>
    <s v="Dngoswami027@gmail.com"/>
    <s v="APIDS"/>
    <n v="300000"/>
    <x v="506"/>
    <n v="200000"/>
    <s v="DV DATA &amp; ANALYTICS ICICI BANK"/>
    <x v="0"/>
  </r>
  <r>
    <s v="Roshan Roy"/>
    <n v="202508"/>
    <n v="202508"/>
    <s v="BLR"/>
    <n v="9686127750"/>
    <s v="roshanroy111999@gmail.com"/>
    <s v="APIDS"/>
    <n v="305000"/>
    <x v="506"/>
    <n v="55000"/>
    <s v="DV DATA &amp; ANALYTICS ICICI BANK"/>
    <x v="0"/>
  </r>
  <r>
    <s v="Abhijit dalai"/>
    <n v="202502"/>
    <n v="202502"/>
    <s v="BBSR"/>
    <n v="8114923133"/>
    <s v="abhijitdalai1111@gmail.com"/>
    <s v="APDA"/>
    <n v="285000"/>
    <x v="507"/>
    <n v="20000"/>
    <s v="DV DATA &amp; ANALYTICS ICICI BANK"/>
    <x v="0"/>
  </r>
  <r>
    <s v="Dibyasha Panigrahi"/>
    <n v="202508"/>
    <n v="202508"/>
    <s v="BBSR"/>
    <n v="7008445970"/>
    <s v="dIbspanigrahi@gmail.com"/>
    <s v="APIDS"/>
    <n v="290000"/>
    <x v="507"/>
    <n v="70000"/>
    <s v="DV DATA &amp; ANALYTICS ICICI BANK"/>
    <x v="0"/>
  </r>
  <r>
    <s v="Samrit Nayak"/>
    <n v="202507"/>
    <n v="202507"/>
    <s v="BBSR"/>
    <n v="7978163148"/>
    <s v="Issamritnayak@gmail.com"/>
    <s v="APIDS"/>
    <n v="300000"/>
    <x v="507"/>
    <n v="100000"/>
    <s v="DV DATA &amp; ANALYTICS ICICI BANK"/>
    <x v="0"/>
  </r>
  <r>
    <s v="Chinmaya mohanty"/>
    <n v="202507"/>
    <n v="202507"/>
    <s v="BBSR"/>
    <n v="7978902314"/>
    <s v="chinmayamohanty78@gmail.com"/>
    <s v="APIDS"/>
    <n v="290000"/>
    <x v="507"/>
    <n v="5000"/>
    <s v="DV DATA &amp; ANALYTICS ICICI BANK"/>
    <x v="0"/>
  </r>
  <r>
    <s v="SANKET KUMAR BASURI"/>
    <n v="202508"/>
    <n v="202508"/>
    <s v="BBSR"/>
    <n v="7004663520"/>
    <s v="sanketkumarbasuri@gmail.com"/>
    <s v="APIDS"/>
    <n v="29000"/>
    <x v="507"/>
    <n v="60000"/>
    <s v="DV DATA &amp; ANALYTICS ICICI BANK"/>
    <x v="0"/>
  </r>
  <r>
    <s v="Chiranjeeb Dash"/>
    <n v="202509"/>
    <n v="202509"/>
    <s v="BBSR"/>
    <n v="9090385233"/>
    <s v="chiranjeebdash.work@gmail.com"/>
    <s v="APIDS"/>
    <n v="29000"/>
    <x v="507"/>
    <n v="5000"/>
    <s v="DV DATA &amp; ANALYTICS ICICI BANK"/>
    <x v="0"/>
  </r>
  <r>
    <s v="Aiswariya Pattanaik "/>
    <n v="202509"/>
    <n v="202509"/>
    <s v="BBSR"/>
    <n v="9583436866"/>
    <s v="Patnaikaishwarya99@gmail.com"/>
    <s v="APIDS"/>
    <n v="29000"/>
    <x v="507"/>
    <n v="5000"/>
    <s v="Cash"/>
    <x v="0"/>
  </r>
  <r>
    <s v="nikitha guduvi"/>
    <n v="202509"/>
    <n v="202509"/>
    <s v="BBSR"/>
    <n v="9632675294"/>
    <s v="guduviniktha@gmail.com"/>
    <s v="APIDS"/>
    <n v="29000"/>
    <x v="507"/>
    <n v="5000"/>
    <s v="DV DATA &amp; ANALYTICS ICICI BANK"/>
    <x v="0"/>
  </r>
  <r>
    <s v="Sanjeev Tripathy"/>
    <n v="202509"/>
    <n v="202509"/>
    <s v="BBSR"/>
    <n v="7809822222"/>
    <s v="sanju.trip@gmail.com"/>
    <s v="APIDS"/>
    <n v="29000"/>
    <x v="507"/>
    <n v="5000"/>
    <s v="DV DATA &amp; ANALYTICS ICICI BANK"/>
    <x v="0"/>
  </r>
  <r>
    <s v="Danish sunan"/>
    <n v="202509"/>
    <n v="202509"/>
    <s v="BBSR"/>
    <n v="7853069163"/>
    <s v="danishsunani62@gmail.com"/>
    <s v="APIDS"/>
    <n v="29000"/>
    <x v="507"/>
    <n v="5000"/>
    <s v="DV DATA &amp; ANALYTICS ICICI BANK"/>
    <x v="0"/>
  </r>
  <r>
    <s v="Chandana"/>
    <n v="202509"/>
    <n v="202509"/>
    <s v="BBSR"/>
    <n v="9066846020"/>
    <s v="chandanakk1995@gmail.com"/>
    <s v="APIDS"/>
    <n v="29000"/>
    <x v="507"/>
    <n v="5000"/>
    <s v="DV DATA &amp; ANALYTICS ICICI BANK"/>
    <x v="0"/>
  </r>
  <r>
    <s v="barun mshra"/>
    <n v="202509"/>
    <n v="202509"/>
    <s v="BBSR"/>
    <n v="7847869188"/>
    <s v="barun.mishra.016@gmail.com"/>
    <s v="APIDS"/>
    <n v="29000"/>
    <x v="507"/>
    <n v="5000"/>
    <s v="DV DATA &amp; ANALYTICS ICICI BANK"/>
    <x v="0"/>
  </r>
  <r>
    <s v="Manmohan"/>
    <n v="202509"/>
    <n v="202509"/>
    <s v="BLR"/>
    <n v="9753725114"/>
    <m/>
    <s v="APIDS"/>
    <n v="290000"/>
    <x v="507"/>
    <n v="5000"/>
    <s v="DV DATA &amp; ANALYTICS ICICI BANK"/>
    <x v="0"/>
  </r>
  <r>
    <s v="Aabhav Amitabh"/>
    <n v="202509"/>
    <n v="202509"/>
    <s v="BBSR"/>
    <n v="7827980603"/>
    <s v="aabhavamitabh@gmail.com"/>
    <s v="APIDS"/>
    <n v="318000"/>
    <x v="507"/>
    <n v="5000"/>
    <s v="DV DATA &amp; ANALYTICS ICICI BANK"/>
    <x v="0"/>
  </r>
  <r>
    <s v="Bibhabasu Das"/>
    <n v="202509"/>
    <n v="202509"/>
    <s v="BBSR"/>
    <n v="9777905317"/>
    <s v="bibhabasudash321@gmail.com"/>
    <s v="APIDS"/>
    <n v="318600"/>
    <x v="507"/>
    <n v="5000"/>
    <s v="DV DATA &amp; ANALYTICS ICICI BANK"/>
    <x v="0"/>
  </r>
  <r>
    <s v="Chinmaya mohanty"/>
    <n v="202507"/>
    <n v="202507"/>
    <s v="BBSR"/>
    <n v="7978902314"/>
    <s v="chinmayamohanty78@gmail.com"/>
    <s v="APIDS"/>
    <n v="290000"/>
    <x v="508"/>
    <n v="40000"/>
    <s v="DV DATA &amp; ANALYTICS ICICI BANK"/>
    <x v="0"/>
  </r>
  <r>
    <s v="Ashutosh Sahoo"/>
    <n v="202507"/>
    <n v="202507"/>
    <s v="BBSR"/>
    <n v="6371252788"/>
    <s v="ashutoshsahur7@gmail.com"/>
    <s v="APIDS"/>
    <n v="290000"/>
    <x v="508"/>
    <n v="50000"/>
    <s v="Cash"/>
    <x v="0"/>
  </r>
  <r>
    <s v="barun mshra"/>
    <n v="202509"/>
    <n v="202509"/>
    <s v="BBSR"/>
    <n v="7847869188"/>
    <s v="barun.mishra.016@gmail.com"/>
    <s v="APIDS"/>
    <n v="29000"/>
    <x v="508"/>
    <n v="88000"/>
    <s v="DV DATA &amp; ANALYTICS ICICI BANK"/>
    <x v="0"/>
  </r>
  <r>
    <s v="Chiranjeet Parida"/>
    <n v="202507"/>
    <n v="202507"/>
    <s v="BBSR"/>
    <n v="8249058341"/>
    <s v="chiranjeetp1999@gmail.com"/>
    <s v="APIDS"/>
    <n v="295000"/>
    <x v="508"/>
    <n v="50000"/>
    <s v="DV DATA &amp; ANALYTICS ICICI BANK"/>
    <x v="0"/>
  </r>
  <r>
    <s v="Bibek Samal"/>
    <n v="202505"/>
    <n v="202505"/>
    <s v="BBSR"/>
    <n v="9348479151"/>
    <s v="bibeksamal29@gmail.com"/>
    <s v="APIDS"/>
    <n v="290000"/>
    <x v="508"/>
    <n v="50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508"/>
    <n v="68000"/>
    <s v="DV DATA &amp; ANALYTICS ICICI BANK"/>
    <x v="0"/>
  </r>
  <r>
    <s v="Rojalin Majhi"/>
    <n v="202508"/>
    <n v="202508"/>
    <s v="BBSR"/>
    <n v="9078784680"/>
    <s v="gaurivachi02@gmail.com"/>
    <s v="APIDS"/>
    <n v="298600"/>
    <x v="509"/>
    <n v="100000"/>
    <s v="DV DATA &amp; ANALYTICS HDFC BANK"/>
    <x v="0"/>
  </r>
  <r>
    <s v="Ananya Dev"/>
    <n v="202509"/>
    <n v="202509"/>
    <s v="BLR"/>
    <n v="7978043059"/>
    <s v="ishaananya123@gmail.com"/>
    <s v="APDA"/>
    <n v="270000"/>
    <x v="509"/>
    <n v="20000"/>
    <s v="DV DATA &amp; ANALYTICS HDFC BANK"/>
    <x v="0"/>
  </r>
  <r>
    <s v="Rohini Dhekale"/>
    <n v="202507"/>
    <n v="202507"/>
    <s v="BLR"/>
    <n v="8855059125"/>
    <s v="rohini.dhekale10@gmail.com"/>
    <s v="APIDS"/>
    <n v="290000"/>
    <x v="509"/>
    <n v="190000"/>
    <s v="DV DATA &amp; ANALYTICS ICICI BANK"/>
    <x v="0"/>
  </r>
  <r>
    <s v="V Prathap"/>
    <n v="202506"/>
    <n v="202506"/>
    <s v="BLR"/>
    <n v="7996790245"/>
    <s v="vathuluruprathap@gmail.com"/>
    <s v="APIDS"/>
    <n v="280000"/>
    <x v="509"/>
    <n v="57000"/>
    <s v="DV DATA &amp; ANALYTICS HDFC BANK"/>
    <x v="0"/>
  </r>
  <r>
    <s v="Aditya Pratap Singh Tomar"/>
    <n v="202508"/>
    <n v="202508"/>
    <s v="BLR"/>
    <n v="9891118086"/>
    <s v="aadityatomar@gmail.com"/>
    <s v="APIDS"/>
    <n v="290000"/>
    <x v="510"/>
    <n v="71250"/>
    <s v="DV DATA &amp; ANALYTICS ICICI BANK"/>
    <x v="0"/>
  </r>
  <r>
    <s v="Pranjal Saxena"/>
    <n v="202509"/>
    <n v="202509"/>
    <s v="BLR"/>
    <n v="8889521480"/>
    <s v="pranjalsaxena1105.ps@gmail.com"/>
    <s v="APIDS"/>
    <n v="318600"/>
    <x v="510"/>
    <n v="303000"/>
    <s v="DV DATA &amp; ANALYTICS ICICI BANK"/>
    <x v="0"/>
  </r>
  <r>
    <s v="Chiranjeeb Dash"/>
    <n v="202509"/>
    <n v="202509"/>
    <s v="BBSR"/>
    <n v="9090385233"/>
    <s v="chiranjeebdash.work@gmail.com"/>
    <s v="APIDS"/>
    <n v="318600"/>
    <x v="511"/>
    <n v="313000"/>
    <s v="DV DATA &amp; ANALYTICS ICICI BANK"/>
    <x v="0"/>
  </r>
  <r>
    <s v="Akankshya Pattanayak"/>
    <n v="202506"/>
    <n v="202506"/>
    <s v="BBSR"/>
    <n v="8328814343"/>
    <s v="helloakankshya17@gmail.com"/>
    <s v="APDA"/>
    <n v="270000"/>
    <x v="511"/>
    <n v="44000"/>
    <s v="DV DATA &amp; ANALYTICS HDFC BANK"/>
    <x v="0"/>
  </r>
  <r>
    <s v="T Rakshita"/>
    <n v="202506"/>
    <n v="202506"/>
    <s v="BBSR"/>
    <n v="7008683982"/>
    <s v="rakshitaraj8@gmail.com"/>
    <s v="APDA"/>
    <n v="290000"/>
    <x v="511"/>
    <n v="75000"/>
    <s v="DV DATA &amp; ANALYTICS ICICI BANK"/>
    <x v="0"/>
  </r>
  <r>
    <s v="nikitha guduvi"/>
    <n v="202509"/>
    <n v="202509"/>
    <s v="BBSR"/>
    <n v="9632675294"/>
    <s v="guduviniktha@gmail.com"/>
    <s v="APIDS"/>
    <n v="29000"/>
    <x v="512"/>
    <n v="71250"/>
    <s v="DV DATA &amp; ANALYTICS ICICI BANK"/>
    <x v="0"/>
  </r>
  <r>
    <s v="T Rakshita"/>
    <n v="202506"/>
    <n v="202506"/>
    <s v="BBSR"/>
    <n v="7008683982"/>
    <s v="rakshitaraj8@gmail.com"/>
    <s v="APDA"/>
    <n v="290000"/>
    <x v="512"/>
    <n v="70000"/>
    <s v="DV DATA &amp; ANALYTICS ICICI BANK"/>
    <x v="0"/>
  </r>
  <r>
    <s v="satya"/>
    <n v="202509"/>
    <n v="202509"/>
    <s v="BBSR"/>
    <n v="7205881836"/>
    <s v="likup9103@gmail.com"/>
    <s v="APIDS"/>
    <n v="318000"/>
    <x v="512"/>
    <n v="80000"/>
    <s v="DV DATA &amp; ANALYTICS HDFC BANK"/>
    <x v="0"/>
  </r>
  <r>
    <s v="Aiswariya Pattanaik "/>
    <n v="202509"/>
    <n v="202509"/>
    <s v="BBSR"/>
    <n v="9583436866"/>
    <s v="Patnaikaishwarya99@gmail.com"/>
    <s v="APIDS"/>
    <n v="29000"/>
    <x v="512"/>
    <n v="50000"/>
    <s v="DV DATA &amp; ANALYTICS HDFC BANK"/>
    <x v="0"/>
  </r>
  <r>
    <s v="T Rakshita"/>
    <n v="202506"/>
    <n v="202506"/>
    <s v="BBSR"/>
    <n v="7008683982"/>
    <s v="rakshitaraj8@gmail.com"/>
    <s v="APDA"/>
    <n v="290000"/>
    <x v="512"/>
    <n v="70000"/>
    <s v="DV DATA &amp; ANALYTICS ICICI BANK"/>
    <x v="0"/>
  </r>
  <r>
    <s v="Bandana Bhanja"/>
    <n v="202508"/>
    <n v="202508"/>
    <s v="BBSR"/>
    <n v="8249283535"/>
    <s v="bandana.angle@gmail.com"/>
    <s v="APIDS"/>
    <n v="305000"/>
    <x v="512"/>
    <n v="40000"/>
    <s v="DV ANALYTICS PVT LTD"/>
    <x v="0"/>
  </r>
  <r>
    <s v="Ananya Dev"/>
    <n v="202509"/>
    <n v="202509"/>
    <s v="BLR"/>
    <n v="7978043059"/>
    <s v="ishaananya123@gmail.com"/>
    <s v="APDA"/>
    <n v="270000"/>
    <x v="512"/>
    <n v="30000"/>
    <s v="DV DATA &amp; ANALYTICS HDFC BANK"/>
    <x v="0"/>
  </r>
  <r>
    <s v="suguna devi"/>
    <n v="202507"/>
    <n v="202507"/>
    <s v="BLR"/>
    <n v="8072185657"/>
    <s v="suguna042@gmail.com"/>
    <s v="APDA"/>
    <n v="270000"/>
    <x v="512"/>
    <n v="20000"/>
    <s v="DV DATA &amp; ANALYTICS ICICI BANK"/>
    <x v="0"/>
  </r>
  <r>
    <s v="Jagannath Prasad Das"/>
    <n v="202506"/>
    <n v="202506"/>
    <s v="BBSR"/>
    <n v="7205064713"/>
    <s v="daspiyush2002@gmail.com"/>
    <s v="APIDS"/>
    <n v="290000"/>
    <x v="512"/>
    <n v="50000"/>
    <s v="DV DATA &amp; ANALYTICS ICICI BANK"/>
    <x v="0"/>
  </r>
  <r>
    <s v="Sagar Rashmi Rath"/>
    <n v="202507"/>
    <n v="202507"/>
    <s v="BBSR"/>
    <n v="7008716582"/>
    <s v="rathrashmi7@gmail.com"/>
    <s v="APIDS"/>
    <n v="285000"/>
    <x v="512"/>
    <n v="50000"/>
    <s v="DV DATA &amp; ANALYTICS ICICI BANK"/>
    <x v="0"/>
  </r>
  <r>
    <s v="Prangya Paramita Mahapatra"/>
    <n v="202506"/>
    <n v="202506"/>
    <s v="BBSR"/>
    <n v="9583657624"/>
    <s v="prangya94paramita@gmail.com"/>
    <s v="APIDS"/>
    <n v="290000"/>
    <x v="512"/>
    <n v="30000"/>
    <s v="DV DATA &amp; ANALYTICS ICICI BANK"/>
    <x v="0"/>
  </r>
  <r>
    <s v="Bibhu R Samal"/>
    <n v="202508"/>
    <n v="202508"/>
    <s v="BBSR"/>
    <n v="9035565059"/>
    <s v="bibhursamal@gmail.com"/>
    <s v="Flex"/>
    <n v="120000"/>
    <x v="512"/>
    <n v="95000"/>
    <s v="DV DATA &amp; ANALYTICS ICICI BANK"/>
    <x v="0"/>
  </r>
  <r>
    <s v="Bibhu R Samal"/>
    <n v="202508"/>
    <n v="202508"/>
    <s v="BBSR"/>
    <n v="9035565059"/>
    <s v="bibhursamal@gmail.com"/>
    <s v="Flex"/>
    <n v="120000"/>
    <x v="512"/>
    <n v="10000"/>
    <s v="DV DATA &amp; ANALYTICS ICICI BANK"/>
    <x v="0"/>
  </r>
  <r>
    <s v="Jyotirmayee Mohanta"/>
    <n v="202507"/>
    <n v="202507"/>
    <s v="BBSR"/>
    <n v="7205533636"/>
    <s v="jyotirmayeemohanta@gmail.com"/>
    <s v="APIDS"/>
    <n v="285000"/>
    <x v="281"/>
    <n v="75000"/>
    <s v="DV DATA &amp; ANALYTICS ICICI BANK"/>
    <x v="0"/>
  </r>
  <r>
    <s v="Sayed Mobassiruddin"/>
    <n v="202505"/>
    <n v="202505"/>
    <s v="BBSR"/>
    <n v="7326912744"/>
    <s v="sayedtakmil754221@gmail.com"/>
    <s v="APIDS"/>
    <n v="290000"/>
    <x v="281"/>
    <n v="50000"/>
    <s v="DV DATA &amp; ANALYTICS ICICI BANK"/>
    <x v="0"/>
  </r>
  <r>
    <s v="Nirban Mahanta"/>
    <n v="202507"/>
    <n v="202507"/>
    <s v="BBSR"/>
    <n v="7978367702"/>
    <s v="mahantanirban@outlook.com"/>
    <s v="APIDS"/>
    <n v="290000"/>
    <x v="281"/>
    <n v="55000"/>
    <s v="DV DATA &amp; ANALYTICS ICICI BANK"/>
    <x v="0"/>
  </r>
  <r>
    <s v="Asish Gupta"/>
    <n v="202508"/>
    <n v="202508"/>
    <s v="BBSR"/>
    <n v="9845313769"/>
    <s v="ashishg.dba@gmail.com"/>
    <s v="APIDS"/>
    <n v="285000"/>
    <x v="281"/>
    <n v="70000"/>
    <s v="DV DATA &amp; ANALYTICS HDFC BANK"/>
    <x v="0"/>
  </r>
  <r>
    <s v="PAWAR RAHUL SHIVAJI"/>
    <n v="202302"/>
    <n v="202302"/>
    <s v="BLR"/>
    <n v="8421977650"/>
    <s v="rahulspdeoni@gmail.com"/>
    <s v="MPIDS"/>
    <n v="265500"/>
    <x v="281"/>
    <n v="20000"/>
    <s v="DV DATA &amp; ANALYTICS ICICI BANK"/>
    <x v="0"/>
  </r>
  <r>
    <s v="aditya raj soni"/>
    <n v="202408"/>
    <n v="202408"/>
    <s v="BBSR"/>
    <n v="7869041370"/>
    <s v="adityaraj2002soni@gmail.com"/>
    <s v="APDA"/>
    <n v="295000"/>
    <x v="281"/>
    <n v="30000"/>
    <s v="DV DATA &amp; ANALYTICS ICICI BANK"/>
    <x v="0"/>
  </r>
  <r>
    <s v="Asutosh Lenka"/>
    <n v="202506"/>
    <n v="202506"/>
    <s v="BBSR"/>
    <n v="9827615446"/>
    <s v="lasutosh12@gmail.com"/>
    <s v="APIDS "/>
    <n v="313000"/>
    <x v="281"/>
    <n v="12000"/>
    <s v="DV DATA &amp; ANALYTICS ICICI BANK"/>
    <x v="0"/>
  </r>
  <r>
    <s v="Chiranjib Sahoo"/>
    <n v="202510"/>
    <n v="202510"/>
    <s v="BLR"/>
    <n v="7735985352"/>
    <s v="schiranjib6@gmail.com"/>
    <s v="APIDS"/>
    <n v="318000"/>
    <x v="281"/>
    <n v="5000"/>
    <s v="DV DATA &amp; ANALYTICS ICICI BANK"/>
    <x v="0"/>
  </r>
  <r>
    <s v="Aman Singh"/>
    <n v="202510"/>
    <n v="202510"/>
    <s v="BLR"/>
    <n v="7004747590"/>
    <s v="amansingh989917@gmail.com"/>
    <s v="APIDS"/>
    <n v="300000"/>
    <x v="281"/>
    <n v="5000"/>
    <s v="DV DATA &amp; ANALYTICS ICICI BANK"/>
    <x v="0"/>
  </r>
  <r>
    <s v="Srini Boorugu"/>
    <n v="202510"/>
    <n v="202510"/>
    <s v="BLR"/>
    <n v="8106812929"/>
    <s v="sboorugu@gmail.com"/>
    <s v="APIDS"/>
    <n v="295000"/>
    <x v="281"/>
    <n v="5000"/>
    <s v="DV DATA &amp; ANALYTICS ICICI BANK"/>
    <x v="0"/>
  </r>
  <r>
    <s v="Shubham Barai"/>
    <n v="202510"/>
    <n v="202510"/>
    <s v="BLR"/>
    <n v="7008069156"/>
    <s v="baraishubham918@gmail.com"/>
    <s v="APIDS"/>
    <n v="318000"/>
    <x v="281"/>
    <n v="12000"/>
    <s v="DV DATA &amp; ANALYTICS ICICI BANK"/>
    <x v="0"/>
  </r>
  <r>
    <s v="Biswajeet"/>
    <n v="202510"/>
    <n v="202510"/>
    <s v="BBSR"/>
    <n v="9827001405"/>
    <s v="dbiswajit.work@gmail.com"/>
    <s v="APIDS"/>
    <n v="300000"/>
    <x v="281"/>
    <n v="5000"/>
    <s v="DV DATA &amp; ANALYTICS ICICI BANK"/>
    <x v="0"/>
  </r>
  <r>
    <s v="Adarsh"/>
    <n v="202510"/>
    <n v="202510"/>
    <s v="BLR"/>
    <n v="7676329548"/>
    <s v="aadarsh1976@gmail.com"/>
    <s v="APIDS"/>
    <n v="300000"/>
    <x v="281"/>
    <n v="5000"/>
    <s v="DV DATA &amp; ANALYTICS ICICI BANK"/>
    <x v="0"/>
  </r>
  <r>
    <s v="Bandana Bhanja"/>
    <n v="202510"/>
    <n v="202510"/>
    <s v="BBSR"/>
    <n v="8249283535"/>
    <s v="bandana.angle@gmail.com"/>
    <s v="APDA"/>
    <n v="295000"/>
    <x v="331"/>
    <n v="5000"/>
    <s v="DV DATA &amp; ANALYTICS ICICI BANK"/>
    <x v="0"/>
  </r>
  <r>
    <s v="Rachana K K"/>
    <n v="202510"/>
    <n v="202510"/>
    <s v="BLR"/>
    <n v="9632258955"/>
    <s v="99.rachanakk@gmail.com"/>
    <s v="APIDS"/>
    <n v="295000"/>
    <x v="331"/>
    <n v="5000"/>
    <s v="DV DATA &amp; ANALYTICS ICICI BANK"/>
    <x v="0"/>
  </r>
  <r>
    <s v="Luv Dixit ( Kush Dixit )"/>
    <n v="202510"/>
    <n v="202510"/>
    <s v="BLR"/>
    <n v="9319810566"/>
    <s v="dixitluv163@gmail.com"/>
    <s v="APIDS"/>
    <n v="318000"/>
    <x v="331"/>
    <n v="10000"/>
    <s v="DV DATA &amp; ANALYTICS ICICI BANK"/>
    <x v="0"/>
  </r>
  <r>
    <s v="R Giridhar Reddy"/>
    <n v="202510"/>
    <n v="202510"/>
    <s v="BLR"/>
    <n v="8088950824"/>
    <s v="giridharr4567@gmail.com"/>
    <s v="APIDS"/>
    <n v="290000"/>
    <x v="331"/>
    <n v="5000"/>
    <s v="DV DATA &amp; ANALYTICS ICICI BANK"/>
    <x v="0"/>
  </r>
  <r>
    <s v="Srini Boorugu"/>
    <n v="202510"/>
    <n v="202510"/>
    <s v="BLR"/>
    <n v="8106812929"/>
    <s v="sboorugu@gmail.com"/>
    <s v="APIDS"/>
    <n v="295000"/>
    <x v="331"/>
    <n v="290000"/>
    <s v="DV DATA &amp; ANALYTICS ICICI BANK"/>
    <x v="0"/>
  </r>
  <r>
    <s v="SANKET KUMAR BASURI"/>
    <n v="202508"/>
    <n v="202508"/>
    <s v="BBSR"/>
    <n v="7004663520"/>
    <s v="sanketkumarbasuri@gmail.com"/>
    <s v="APIDS"/>
    <n v="295000"/>
    <x v="331"/>
    <n v="40000"/>
    <s v="DV DATA &amp; ANALYTICS ICICI BANK"/>
    <x v="0"/>
  </r>
  <r>
    <s v="Geetesh Ganweer"/>
    <n v="202509"/>
    <n v="202509"/>
    <s v="BBSR"/>
    <n v="9172738454"/>
    <s v="geeteshganweer1@gmail.com"/>
    <s v="APIDS"/>
    <n v="300000"/>
    <x v="356"/>
    <n v="285000"/>
    <s v="DV DATA &amp; ANALYTICS ICICI BANK"/>
    <x v="0"/>
  </r>
  <r>
    <s v="Aman Kumar Panda"/>
    <n v="202506"/>
    <n v="202506"/>
    <s v="BBSR"/>
    <n v="8249819221"/>
    <s v="amanpanda56@gmail.com"/>
    <s v="APIDS"/>
    <n v="290000"/>
    <x v="356"/>
    <n v="50000"/>
    <s v="DV DATA &amp; ANALYTICS ICICI BANK"/>
    <x v="0"/>
  </r>
  <r>
    <s v="Amit Panigrahi"/>
    <n v="202507"/>
    <n v="202507"/>
    <s v="BBSR"/>
    <n v="6372580353"/>
    <s v="reachtome.amit@gmail.com"/>
    <s v="APIDS"/>
    <n v="290000"/>
    <x v="356"/>
    <n v="35000"/>
    <s v="DV DATA &amp; ANALYTICS ICICI BANK"/>
    <x v="0"/>
  </r>
  <r>
    <s v="Shruti Saswati Mohanty"/>
    <n v="202507"/>
    <n v="202507"/>
    <s v="BBSR"/>
    <n v="9439250391"/>
    <s v="shrutimohanty391@gmail.com"/>
    <s v="APIDS"/>
    <n v="290000"/>
    <x v="513"/>
    <n v="60000"/>
    <s v="DV DATA &amp; ANALYTICS ICICI BANK"/>
    <x v="0"/>
  </r>
  <r>
    <s v="Gautam Samantaray"/>
    <n v="202508"/>
    <n v="202508"/>
    <s v="BBSR"/>
    <n v="8339810879"/>
    <s v="gsamantaray99@gmail.com"/>
    <s v="APIDS"/>
    <n v="290000"/>
    <x v="513"/>
    <n v="57500"/>
    <s v="DV DATA &amp; ANALYTICS ICICI BANK"/>
    <x v="0"/>
  </r>
  <r>
    <s v="Satyajeet Sahoo"/>
    <n v="202506"/>
    <n v="202506"/>
    <s v="BBSR"/>
    <n v="8984102806"/>
    <s v="satyajeet125sahoo@gmail.com"/>
    <s v="APDA"/>
    <n v="280000"/>
    <x v="513"/>
    <n v="50000"/>
    <s v="DV DATA &amp; ANALYTICS ICICI BANK"/>
    <x v="0"/>
  </r>
  <r>
    <s v="Asmin Anan kumar"/>
    <n v="202504"/>
    <n v="202504"/>
    <s v="BBSR"/>
    <n v="7504262338"/>
    <s v="asminkumar031@gmail.com"/>
    <s v="APIDS"/>
    <n v="300000"/>
    <x v="513"/>
    <n v="50000"/>
    <s v="DV DATA &amp; ANALYTICS ICICI BANK"/>
    <x v="0"/>
  </r>
  <r>
    <s v="Aniket Patra"/>
    <n v="202506"/>
    <n v="202506"/>
    <s v="BBSR"/>
    <n v="7381933948"/>
    <s v="aniketpatra87@gmail.com"/>
    <s v="APIDS"/>
    <n v="290000"/>
    <x v="513"/>
    <n v="58000"/>
    <s v="DV DATA &amp; ANALYTICS ICICI BANK"/>
    <x v="0"/>
  </r>
  <r>
    <s v="Aatif khan"/>
    <n v="202507"/>
    <n v="202507"/>
    <s v="BBSR"/>
    <n v="9981934661"/>
    <s v="aatifkh97@gmail.com"/>
    <s v="APIDS"/>
    <n v="300000"/>
    <x v="513"/>
    <n v="50000"/>
    <s v="DV DATA &amp; ANALYTICS ICICI BANK"/>
    <x v="0"/>
  </r>
  <r>
    <s v="Guru Prasad Das"/>
    <n v="202509"/>
    <n v="202509"/>
    <s v="BBSR"/>
    <n v="9051335790"/>
    <s v="guruprasad.das.patnaik@gmail.com"/>
    <s v="APIDS"/>
    <n v="318000"/>
    <x v="513"/>
    <n v="50000"/>
    <s v="DV DATA &amp; ANALYTICS ICICI BANK"/>
    <x v="0"/>
  </r>
  <r>
    <s v="Asutosh Lenka"/>
    <n v="202505"/>
    <n v="202505"/>
    <s v="BBSR"/>
    <m/>
    <m/>
    <s v="APIDS"/>
    <n v="285000"/>
    <x v="434"/>
    <n v="5000"/>
    <s v="DV DATA &amp; ANALYTICS ICICI BANK"/>
    <x v="0"/>
  </r>
  <r>
    <s v="Raunak rai"/>
    <n v="202504"/>
    <n v="202504"/>
    <s v="BLR"/>
    <n v="6393735467"/>
    <s v="rairaunak593@gmail.com"/>
    <s v="APDA"/>
    <n v="270000"/>
    <x v="434"/>
    <n v="45000"/>
    <s v="DV DATA &amp; ANALYTICS ICICI BANK"/>
    <x v="0"/>
  </r>
  <r>
    <s v="Aman Singh"/>
    <n v="202510"/>
    <n v="202510"/>
    <s v="BLR"/>
    <n v="7004747590"/>
    <s v="amansingh989917@gmail.com"/>
    <s v="APIDS"/>
    <n v="300000"/>
    <x v="434"/>
    <n v="95000"/>
    <s v="DV DATA &amp; ANALYTICS ICICI BANK"/>
    <x v="0"/>
  </r>
  <r>
    <s v="Girish Maharana"/>
    <n v="202509"/>
    <n v="202509"/>
    <s v="BBSR"/>
    <n v="9668788598"/>
    <s v="girishmaharana97@gmail.com"/>
    <s v="APIDS"/>
    <n v="300000"/>
    <x v="434"/>
    <n v="110000"/>
    <s v="DV DATA &amp; ANALYTICS HDFC BANK"/>
    <x v="0"/>
  </r>
  <r>
    <s v="suguna devi"/>
    <n v="202507"/>
    <n v="202507"/>
    <s v="BLR"/>
    <n v="8072185657"/>
    <s v="suguna042@gmail.com"/>
    <s v="APDA"/>
    <n v="270000"/>
    <x v="434"/>
    <n v="50000"/>
    <s v="DV DATA &amp; ANALYTICS ICICI BANK"/>
    <x v="0"/>
  </r>
  <r>
    <s v=" Geetesh Ganweer"/>
    <n v="202510"/>
    <n v="202510"/>
    <s v="BLR"/>
    <n v="9172738454"/>
    <s v="geeteshganweer1@gmail.com"/>
    <s v="APIDS"/>
    <n v="290000"/>
    <x v="434"/>
    <n v="5000"/>
    <s v="DV DATA &amp; ANALYTICS ICICI BANK"/>
    <x v="0"/>
  </r>
  <r>
    <s v="Manasi Padhy"/>
    <n v="202510"/>
    <n v="202510"/>
    <s v="BLR"/>
    <n v="8280964774"/>
    <s v="manasi.p5798@gmail.com"/>
    <s v="APIDS"/>
    <n v="290000"/>
    <x v="434"/>
    <n v="5000"/>
    <s v="DV DATA &amp; ANALYTICS ICICI BANK"/>
    <x v="0"/>
  </r>
  <r>
    <s v="Ashutosh Bose"/>
    <n v="202503"/>
    <n v="202503"/>
    <s v="BBSR"/>
    <n v="8637213649"/>
    <s v="ashubose03@gmail.com"/>
    <s v="APIDS"/>
    <n v="318000"/>
    <x v="461"/>
    <n v="45000"/>
    <s v="DV DATA &amp; ANALYTICS ICICI BANK"/>
    <x v="0"/>
  </r>
  <r>
    <s v="Suchismita priyadarsini"/>
    <n v="202509"/>
    <n v="202509"/>
    <s v="BBSR"/>
    <s v="9178416363/ 6372892614"/>
    <s v="9178416363dv@gmail.com"/>
    <s v="APIDS"/>
    <n v="290000"/>
    <x v="461"/>
    <n v="102000"/>
    <s v="DV DATA &amp; ANALYTICS ICICI BANK"/>
    <x v="0"/>
  </r>
  <r>
    <s v="Ayushi Raoulo"/>
    <n v="202510"/>
    <n v="202510"/>
    <s v="BBSR"/>
    <n v="9692157482"/>
    <s v="rauloayushi@gmail.com"/>
    <s v="APIDS"/>
    <n v="270000"/>
    <x v="461"/>
    <n v="5000"/>
    <s v="DV DATA &amp; ANALYTICS ICICI BANK"/>
    <x v="0"/>
  </r>
  <r>
    <s v="Sohan Pradhan "/>
    <n v="202510"/>
    <n v="202510"/>
    <s v="BBSR"/>
    <n v="8249639937"/>
    <s v="pradhansohan2004@gmail.com"/>
    <s v="APDA"/>
    <n v="290000"/>
    <x v="461"/>
    <n v="5000"/>
    <s v="DV DATA &amp; ANALYTICS ICICI BANK"/>
    <x v="0"/>
  </r>
  <r>
    <s v="Girish Maharana"/>
    <n v="202509"/>
    <n v="202509"/>
    <s v="BBSR"/>
    <n v="9668788598"/>
    <s v="girishmaharana97@gmail.com"/>
    <s v="APIDS"/>
    <n v="300000"/>
    <x v="461"/>
    <n v="185000"/>
    <s v="Loan"/>
    <x v="0"/>
  </r>
  <r>
    <s v="Biswajit Ray"/>
    <n v="202506"/>
    <n v="202506"/>
    <s v="BBSR"/>
    <n v="8917455768"/>
    <s v="bray251999@gmail.com"/>
    <s v="APIDS "/>
    <n v="293600"/>
    <x v="487"/>
    <n v="50000"/>
    <s v="DV DATA &amp; ANALYTICS ICICI BANK"/>
    <x v="0"/>
  </r>
  <r>
    <s v="Sanghamitra nayak "/>
    <n v="202508"/>
    <n v="202508"/>
    <s v="BBSR"/>
    <n v="8249909142"/>
    <s v="sanghamitra.nayak93@gmail.com"/>
    <s v="APDA"/>
    <n v="275000"/>
    <x v="487"/>
    <n v="185000"/>
    <s v="DV DATA &amp; ANALYTICS ICICI BANK"/>
    <x v="0"/>
  </r>
  <r>
    <s v="Itishree panda"/>
    <n v="202508"/>
    <n v="202508"/>
    <s v="BBSR"/>
    <n v="7008270564"/>
    <s v="itishreepanda1230@gmail.com"/>
    <s v="APDA"/>
    <n v="280000"/>
    <x v="487"/>
    <n v="185000"/>
    <s v="DV DATA &amp; ANALYTICS ICICI BANK"/>
    <x v="0"/>
  </r>
  <r>
    <s v="Anwesh Prasad Khuntia"/>
    <n v="202507"/>
    <n v="202507"/>
    <s v="BBSR"/>
    <n v="7008992741"/>
    <s v="anweshkhuntia@gmail.com"/>
    <s v="APIDS"/>
    <n v="300000"/>
    <x v="514"/>
    <n v="50000"/>
    <s v="DV DATA &amp; ANALYTICS ICICI BANK"/>
    <x v="0"/>
  </r>
  <r>
    <s v="Sourav Kumar sahu"/>
    <n v="202408"/>
    <n v="202408"/>
    <s v="BBSR"/>
    <n v="7077203772"/>
    <s v="Souravsahu1994@yahoo.com"/>
    <s v="APDA"/>
    <n v="270000"/>
    <x v="514"/>
    <n v="50000"/>
    <s v="DV DATA &amp; ANALYTICS ICICI BANK"/>
    <x v="0"/>
  </r>
  <r>
    <s v="Manmohan"/>
    <n v="202509"/>
    <n v="202509"/>
    <s v="BLR"/>
    <n v="9753725114"/>
    <m/>
    <s v="APIDS"/>
    <n v="290000"/>
    <x v="514"/>
    <n v="51250"/>
    <s v="DV DATA &amp; ANALYTICS ICICI BANK"/>
    <x v="0"/>
  </r>
  <r>
    <s v="Rachana K K"/>
    <n v="202510"/>
    <n v="202510"/>
    <s v="BLR"/>
    <n v="9632258955"/>
    <s v="99.rachanakk@gmail.com"/>
    <s v="APIDS"/>
    <n v="295000"/>
    <x v="514"/>
    <n v="97000"/>
    <s v="DV DATA &amp; ANALYTICS ICICI BANK"/>
    <x v="0"/>
  </r>
  <r>
    <s v="Arjun"/>
    <n v="202505"/>
    <n v="202505"/>
    <s v="BLR"/>
    <n v="8115539225"/>
    <s v="arjunbanerjee1415@gmail.com"/>
    <s v="APIDS"/>
    <n v="290000"/>
    <x v="514"/>
    <n v="50000"/>
    <s v="DV DATA &amp; ANALYTICS ICICI BANK"/>
    <x v="0"/>
  </r>
  <r>
    <s v="Sourav Kumar sahu"/>
    <n v="202408"/>
    <n v="202408"/>
    <s v="BBSR"/>
    <n v="7077203772"/>
    <s v="Souravsahu1994@yahoo.com"/>
    <s v="APDA"/>
    <n v="270000"/>
    <x v="514"/>
    <n v="50000"/>
    <s v="DV DATA &amp; ANALYTICS ICICI BANK"/>
    <x v="0"/>
  </r>
  <r>
    <s v="Abhisek Praharaj"/>
    <n v="202508"/>
    <n v="202508"/>
    <s v="BBSR"/>
    <n v="9437344795"/>
    <s v="abhisek.praharaj96@gmail.com"/>
    <s v="APIDS"/>
    <n v="300000"/>
    <x v="515"/>
    <n v="60000"/>
    <s v="DV DATA &amp; ANALYTICS ICICI BANK"/>
    <x v="0"/>
  </r>
  <r>
    <s v="Sulva Panda"/>
    <n v="202508"/>
    <n v="202508"/>
    <s v="BLR"/>
    <s v="8249372326/7683865210"/>
    <s v="sulvapanda123@gmail.com"/>
    <s v="APIDS"/>
    <n v="305000"/>
    <x v="515"/>
    <n v="70000"/>
    <s v="DV DATA &amp; ANALYTICS ICICI BANK"/>
    <x v="0"/>
  </r>
  <r>
    <s v="Riya Mohanty"/>
    <n v="202504"/>
    <n v="202504"/>
    <s v="BBSR"/>
    <n v="9178275281"/>
    <s v="riyamohanty023@gmail.com"/>
    <s v="APIDS"/>
    <n v="295000"/>
    <x v="515"/>
    <n v="30000"/>
    <s v="DV DATA &amp; ANALYTICS ICICI BANK"/>
    <x v="0"/>
  </r>
  <r>
    <s v="Avadhanam chenchu Sudhakar"/>
    <n v="202509"/>
    <n v="202509"/>
    <s v="BLR"/>
    <n v="9502142433"/>
    <s v="sudavadh.ac@gmail.com"/>
    <s v="APIDS"/>
    <n v="290000"/>
    <x v="515"/>
    <n v="50000"/>
    <s v="DV DATA &amp; ANALYTICS ICICI BANK"/>
    <x v="0"/>
  </r>
  <r>
    <s v="SANKET KUMAR BASURI"/>
    <n v="202508"/>
    <n v="202508"/>
    <s v="BBSR"/>
    <n v="7004663520"/>
    <s v="sanketkumarbasuri@gmail.com"/>
    <s v="APIDS"/>
    <n v="290000"/>
    <x v="515"/>
    <n v="50000"/>
    <s v="DV DATA &amp; ANALYTICS ICICI BANK"/>
    <x v="0"/>
  </r>
  <r>
    <s v="Aditya Pattnaik"/>
    <n v="202509"/>
    <n v="202509"/>
    <s v="BBSR"/>
    <n v="8917254082"/>
    <s v="adityapattnaik21@gmail.com"/>
    <s v="APIDS"/>
    <n v="318600"/>
    <x v="515"/>
    <n v="104533"/>
    <s v="DV DATA &amp; ANALYTICS ICICI BANK"/>
    <x v="0"/>
  </r>
  <r>
    <s v="Bhagi ratha das"/>
    <n v="202506"/>
    <n v="202506"/>
    <s v="BLR"/>
    <n v="8917306295"/>
    <s v="bhagirathadas65@gmail.com"/>
    <s v="APIDS"/>
    <n v="290000"/>
    <x v="516"/>
    <n v="80000"/>
    <s v="DV DATA &amp; ANALYTICS HDFC BANK"/>
    <x v="0"/>
  </r>
  <r>
    <s v="Dibyajyoti Jena"/>
    <n v="202505"/>
    <n v="202505"/>
    <s v="BLR"/>
    <n v="9861635166"/>
    <s v="dibyajyotijena.official@gmail.com"/>
    <s v="APIDS"/>
    <n v="295000"/>
    <x v="516"/>
    <n v="50000"/>
    <s v="DV DATA &amp; ANALYTICS ICICI BANK"/>
    <x v="0"/>
  </r>
  <r>
    <s v="Biswajeet"/>
    <n v="202510"/>
    <n v="202510"/>
    <s v="BBSR"/>
    <n v="9827001405"/>
    <s v="dbiswajit.work@gmail.com"/>
    <s v="APIDS"/>
    <n v="300000"/>
    <x v="516"/>
    <n v="50000"/>
    <s v="DV DATA &amp; ANALYTICS ICICI BANK"/>
    <x v="0"/>
  </r>
  <r>
    <s v="Ishani Daga"/>
    <n v="202507"/>
    <n v="202507"/>
    <s v="BBSR"/>
    <n v="7008650408"/>
    <s v=" ishanidaga13@gmail.com"/>
    <s v="APDA"/>
    <n v="295000"/>
    <x v="516"/>
    <n v="50000"/>
    <s v="DV DATA &amp; ANALYTICS ICICI BANK"/>
    <x v="0"/>
  </r>
  <r>
    <s v="Soyanshu Sekhar Samal"/>
    <n v="202507"/>
    <n v="202507"/>
    <s v="BBSR"/>
    <n v="6371746406"/>
    <s v="samalsoyanshu@gmail.com"/>
    <s v="APIDS"/>
    <n v="275000"/>
    <x v="516"/>
    <n v="60000"/>
    <s v="DV DATA &amp; ANALYTICS HDFC BANK"/>
    <x v="0"/>
  </r>
  <r>
    <s v="Abhijit mohanty"/>
    <n v="202509"/>
    <n v="202509"/>
    <s v="BLR"/>
    <n v="8917452901"/>
    <s v="abhijitmohanty368@gmail.com"/>
    <s v="APIDS"/>
    <n v="290000"/>
    <x v="516"/>
    <n v="40000"/>
    <s v="DV DATA &amp; ANALYTICS ICICI BANK"/>
    <x v="0"/>
  </r>
  <r>
    <s v="SHASHANK BASAVARAJAPPA"/>
    <n v="202509"/>
    <n v="202509"/>
    <s v="BLR"/>
    <n v="9886369082"/>
    <s v="shashank.b44@gmail.com"/>
    <s v="Gen Ai"/>
    <n v="70000"/>
    <x v="516"/>
    <n v="70000"/>
    <s v="DV DATA &amp; ANALYTICS ICICI BANK"/>
    <x v="0"/>
  </r>
  <r>
    <s v="Chiranjib Sahoo"/>
    <n v="202510"/>
    <n v="202510"/>
    <s v="BLR"/>
    <n v="7735985352"/>
    <s v="schiranjib6@gmail.com"/>
    <s v="APIDS"/>
    <n v="318000"/>
    <x v="517"/>
    <n v="270000"/>
    <s v="DV DATA &amp; ANALYTICS ICICI BANK"/>
    <x v="0"/>
  </r>
  <r>
    <s v="satya"/>
    <n v="202509"/>
    <n v="202509"/>
    <s v="BBSR"/>
    <n v="7205881836"/>
    <s v="likup9103@gmail.com"/>
    <s v="APIDS"/>
    <n v="318000"/>
    <x v="517"/>
    <n v="85000"/>
    <s v="DV DATA &amp; ANALYTICS HDFC BANK"/>
    <x v="0"/>
  </r>
  <r>
    <s v="Arnab Pattnaik"/>
    <n v="202507"/>
    <n v="202507"/>
    <s v="BBSR"/>
    <n v="7978615737"/>
    <s v="pattnaikarnab@gmail.com"/>
    <s v="APIDS"/>
    <n v="290000"/>
    <x v="518"/>
    <n v="40000"/>
    <s v="DV DATA &amp; ANALYTICS ICICI BANK"/>
    <x v="0"/>
  </r>
  <r>
    <s v="Shubham Barai"/>
    <n v="202510"/>
    <n v="202510"/>
    <s v="BLR"/>
    <n v="7008069156"/>
    <s v="baraishubham918@gmail.com"/>
    <s v="APIDS"/>
    <n v="318000"/>
    <x v="519"/>
    <n v="290000"/>
    <s v="DV DATA &amp; ANALYTICS ICICI BANK"/>
    <x v="0"/>
  </r>
  <r>
    <s v="Sweety Dash "/>
    <n v="202510"/>
    <n v="202510"/>
    <s v="BBSR"/>
    <n v="7978096297"/>
    <s v="dashsweety02@gmail.com"/>
    <s v="APIDS"/>
    <n v="318000"/>
    <x v="519"/>
    <n v="120000"/>
    <s v="Cash"/>
    <x v="0"/>
  </r>
  <r>
    <s v="Sweety Dash "/>
    <n v="202510"/>
    <n v="202510"/>
    <s v="BBSR"/>
    <n v="7978096297"/>
    <s v="dashsweety02@gmail.com"/>
    <s v="APIDS"/>
    <n v="318000"/>
    <x v="519"/>
    <n v="5000"/>
    <s v="DV DATA &amp; ANALYTICS ICICI BANK"/>
    <x v="0"/>
  </r>
  <r>
    <s v="Mandhalapu sree annapurna"/>
    <n v="202510"/>
    <n v="202510"/>
    <s v="BBSR"/>
    <n v="8897039118"/>
    <s v="sreeannapurnamandhalapu@gmail.com"/>
    <s v="APIDS"/>
    <n v="318000"/>
    <x v="519"/>
    <n v="5000"/>
    <s v="DV DATA &amp; ANALYTICS ICICI BANK"/>
    <x v="0"/>
  </r>
  <r>
    <s v="Amaan Ali Ahad"/>
    <n v="202510"/>
    <n v="202510"/>
    <s v="BBSR"/>
    <n v="9938749842"/>
    <s v="amaanaliahad1234@gmail.com"/>
    <s v="APIDS"/>
    <n v="318000"/>
    <x v="519"/>
    <n v="5000"/>
    <s v="DV DATA &amp; ANALYTICS ICICI BANK"/>
    <x v="0"/>
  </r>
  <r>
    <s v="koushalya palei"/>
    <n v="202510"/>
    <n v="202510"/>
    <s v="BBSR"/>
    <n v="9178755209"/>
    <s v="koushalyapalei376@gmail.com"/>
    <s v="APIDS"/>
    <n v="318000"/>
    <x v="519"/>
    <n v="5000"/>
    <s v="DV DATA &amp; ANALYTICS ICICI BANK"/>
    <x v="0"/>
  </r>
  <r>
    <s v="CHETAN HANSDAH"/>
    <n v="202509"/>
    <n v="202509"/>
    <s v="BBSR"/>
    <n v="9937552562"/>
    <s v="chetanhoec@gmail.com"/>
    <s v="APIDS"/>
    <n v="318600"/>
    <x v="520"/>
    <n v="104333"/>
    <s v="Cash"/>
    <x v="0"/>
  </r>
  <r>
    <s v="salony rath"/>
    <n v="202506"/>
    <n v="202506"/>
    <s v="BBSR"/>
    <n v="7684001678"/>
    <s v="rathsalony@gmail.com"/>
    <s v="APIDS"/>
    <n v="290000"/>
    <x v="520"/>
    <n v="50000"/>
    <s v="DV DATA &amp; ANALYTICS ICICI BANK"/>
    <x v="0"/>
  </r>
  <r>
    <s v="koushalya palei"/>
    <n v="202510"/>
    <n v="202510"/>
    <s v="BBSR"/>
    <n v="9178755209"/>
    <s v="koushalyapalei376@gmail.com"/>
    <s v="APIDS"/>
    <n v="318000"/>
    <x v="520"/>
    <n v="300000"/>
    <s v="DV DATA &amp; ANALYTICS ICICI BANK"/>
    <x v="0"/>
  </r>
  <r>
    <s v="Mandhalapu sree annapurna"/>
    <n v="202510"/>
    <n v="202510"/>
    <s v="BBSR"/>
    <n v="8897039118"/>
    <s v="sreeannapurnamandhalapu@gmail.com"/>
    <s v="APIDS"/>
    <n v="318000"/>
    <x v="521"/>
    <n v="285000"/>
    <s v="DV DATA &amp; ANALYTICS ICICI BANK"/>
    <x v="0"/>
  </r>
  <r>
    <s v="Prativa Padhy"/>
    <n v="202506"/>
    <n v="202506"/>
    <s v="BBSR"/>
    <n v="7978350399"/>
    <s v="prativapadhy96@gmail.com"/>
    <s v="APIDS"/>
    <n v="290000"/>
    <x v="521"/>
    <n v="50000"/>
    <s v="DV DATA &amp; ANALYTICS HDFC BANK"/>
    <x v="0"/>
  </r>
  <r>
    <s v="Asmi Soumya Prakash"/>
    <n v="202505"/>
    <n v="202505"/>
    <s v="BLR"/>
    <n v="6371155612"/>
    <s v="asmisoumyaprakash@gmail.com"/>
    <s v="APDA"/>
    <n v="270000"/>
    <x v="521"/>
    <n v="60000"/>
    <s v="DV DATA &amp; ANALYTICS ICICI BANK"/>
    <x v="0"/>
  </r>
  <r>
    <s v="L Rahul"/>
    <n v="202510"/>
    <n v="202510"/>
    <s v="BBSR"/>
    <n v="9591103576"/>
    <s v="rahulakshmikanth@gmail.com"/>
    <s v="APIDS"/>
    <n v="318000"/>
    <x v="521"/>
    <n v="5000"/>
    <s v="DV DATA &amp; ANALYTICS ICICI BANK"/>
    <x v="0"/>
  </r>
  <r>
    <s v="manas pradhan"/>
    <n v="202510"/>
    <n v="202510"/>
    <s v="BBSR"/>
    <n v="7008941437"/>
    <s v="manas.pradhan56@gmail.com"/>
    <s v="APIDS"/>
    <n v="318000"/>
    <x v="521"/>
    <n v="5000"/>
    <s v="DV DATA &amp; ANALYTICS ICICI BANK"/>
    <x v="0"/>
  </r>
  <r>
    <s v="Wais Ahmed"/>
    <n v="202508"/>
    <n v="202508"/>
    <s v="BLR"/>
    <n v="7302861476"/>
    <s v="waisahmad567.wa@gmail.com"/>
    <s v="APIDS"/>
    <n v="318000"/>
    <x v="522"/>
    <n v="100000"/>
    <s v="DV DATA &amp; ANALYTICS ICICI BANK"/>
    <x v="0"/>
  </r>
  <r>
    <s v="Sohan Pradhan "/>
    <n v="202510"/>
    <n v="202510"/>
    <s v="BBSR"/>
    <n v="8249639937"/>
    <s v="pradhansohan2004@gmail.com"/>
    <s v="APDA"/>
    <n v="290000"/>
    <x v="522"/>
    <n v="25000"/>
    <s v="DV DATA &amp; ANALYTICS ICICI BANK"/>
    <x v="0"/>
  </r>
  <r>
    <s v="R Giridhar Reddy"/>
    <n v="202510"/>
    <n v="202510"/>
    <s v="BLR"/>
    <n v="8088950824"/>
    <s v="giridharr4567@gmail.com"/>
    <s v="APIDS"/>
    <n v="290000"/>
    <x v="522"/>
    <n v="45000"/>
    <s v="DV DATA &amp; ANALYTICS ICICI BANK"/>
    <x v="0"/>
  </r>
  <r>
    <s v="Neethu Aziz"/>
    <n v="202510"/>
    <n v="202510"/>
    <s v="BLR"/>
    <s v="9497358995/9611002625"/>
    <s v="neethu005@gmail.com"/>
    <s v="APIDS"/>
    <n v="290000"/>
    <x v="522"/>
    <n v="70000"/>
    <s v="DV DATA &amp; ANALYTICS ICICI BANK"/>
    <x v="0"/>
  </r>
  <r>
    <s v="Aiswariya Pattanaik "/>
    <n v="202509"/>
    <n v="202509"/>
    <s v="BBSR"/>
    <n v="9583436866"/>
    <s v="Patnaikaishwarya99@gmail.com"/>
    <s v="APIDS"/>
    <n v="29000"/>
    <x v="522"/>
    <n v="50000"/>
    <s v="DV DATA &amp; ANALYTICS ICICI BANK"/>
    <x v="0"/>
  </r>
  <r>
    <s v="Manasi Padhy"/>
    <n v="202510"/>
    <n v="202510"/>
    <s v="BLR"/>
    <n v="8280964774"/>
    <s v="manasi.p5798@gmail.com"/>
    <s v="APIDS"/>
    <n v="290000"/>
    <x v="523"/>
    <n v="285000"/>
    <s v="DV DATA &amp; ANALYTICS ICICI BANK"/>
    <x v="0"/>
  </r>
  <r>
    <s v="Puruma sushma"/>
    <n v="202509"/>
    <n v="202509"/>
    <s v="BLR"/>
    <n v="9666368768"/>
    <s v="annaram8251@gmail.com"/>
    <s v="APIDS"/>
    <n v="318000"/>
    <x v="523"/>
    <n v="60000"/>
    <s v="DV DATA &amp; ANALYTICS ICICI BANK"/>
    <x v="0"/>
  </r>
  <r>
    <s v="L Rahul"/>
    <n v="202510"/>
    <n v="202510"/>
    <s v="BBSR"/>
    <n v="9591103576"/>
    <s v="rahulakshmikanth@gmail.com"/>
    <s v="APIDS"/>
    <n v="318000"/>
    <x v="523"/>
    <n v="5000"/>
    <s v="DV DATA &amp; ANALYTICS ICICI BANK"/>
    <x v="0"/>
  </r>
  <r>
    <s v="Ayushi Raoulo"/>
    <n v="202510"/>
    <n v="202510"/>
    <s v="BBSR"/>
    <n v="9692157482"/>
    <s v="rauloayushi@gmail.com"/>
    <s v="APIDS"/>
    <n v="270000"/>
    <x v="524"/>
    <n v="50000"/>
    <s v="DV DATA &amp; ANALYTICS ICICI BANK"/>
    <x v="0"/>
  </r>
  <r>
    <s v="soumya ranjan sahoo"/>
    <n v="202510"/>
    <n v="202510"/>
    <s v="BBSR"/>
    <n v="6295695210"/>
    <s v="sahoosoumyaranjan497@gmail.com"/>
    <s v="APIDS"/>
    <n v="270000"/>
    <x v="524"/>
    <n v="270000"/>
    <s v="DV DATA &amp; ANALYTICS ICICI BANK"/>
    <x v="0"/>
  </r>
  <r>
    <s v="Akankshya Pattanayak"/>
    <n v="202506"/>
    <n v="202506"/>
    <s v="BBSR"/>
    <n v="8328814343"/>
    <s v="helloakankshya17@gmail.com"/>
    <s v="APDA"/>
    <n v="270000"/>
    <x v="525"/>
    <n v="44000"/>
    <s v="DV DATA &amp; ANALYTICS HDFC BANK"/>
    <x v="0"/>
  </r>
  <r>
    <s v="Subir kumar behera"/>
    <n v="202505"/>
    <n v="202505"/>
    <s v="BBSR"/>
    <n v="8917498089"/>
    <s v="subirbehera1999@gmail.com"/>
    <s v="APDA"/>
    <n v="270000"/>
    <x v="525"/>
    <n v="50000"/>
    <s v="DV DATA &amp; ANALYTICS ICICI BANK"/>
    <x v="0"/>
  </r>
  <r>
    <s v="satya"/>
    <n v="202509"/>
    <n v="202509"/>
    <s v="BBSR"/>
    <n v="7205881836"/>
    <s v="likup9103@gmail.com"/>
    <s v="APIDS"/>
    <n v="318000"/>
    <x v="525"/>
    <n v="95000"/>
    <s v="DV DATA &amp; ANALYTICS HDFC BANK"/>
    <x v="0"/>
  </r>
  <r>
    <s v="Samrit Nayak"/>
    <n v="202507"/>
    <n v="202507"/>
    <s v="BBSR"/>
    <n v="7978163148"/>
    <s v="Issamritnayak@gmail.com"/>
    <s v="APIDS"/>
    <n v="300000"/>
    <x v="525"/>
    <n v="50000"/>
    <s v="DV DATA &amp; ANALYTICS ICICI BANK"/>
    <x v="0"/>
  </r>
  <r>
    <s v="Ashman Kumar Panda"/>
    <n v="202508"/>
    <n v="202508"/>
    <s v="BLR"/>
    <n v="7978525517"/>
    <s v="ashman.kukun.3@gmail.com"/>
    <s v="APIDS"/>
    <n v="305000"/>
    <x v="525"/>
    <n v="70000"/>
    <s v="DV DATA &amp; ANALYTICS ICICI BANK"/>
    <x v="0"/>
  </r>
  <r>
    <s v="Sambit kumar Nanda"/>
    <n v="202507"/>
    <n v="202507"/>
    <s v="BBSR"/>
    <n v="8260657010"/>
    <s v="sambit0003@gmail.com"/>
    <s v="APIDS"/>
    <n v="300000"/>
    <x v="525"/>
    <n v="50000"/>
    <s v="DV DATA &amp; ANALYTICS ICICI BANK"/>
    <x v="0"/>
  </r>
  <r>
    <s v="Chinmayee Panda"/>
    <n v="202510"/>
    <n v="202510"/>
    <s v="BBSR"/>
    <n v="7540916989"/>
    <s v="chinmayeepanda8556@gmail.com"/>
    <s v="APIDS"/>
    <n v="290000"/>
    <x v="525"/>
    <n v="5000"/>
    <s v="DV DATA &amp; ANALYTICS ICICI BANK"/>
    <x v="0"/>
  </r>
  <r>
    <s v="KALAIARASI SUBRAMANIAN"/>
    <n v="202510"/>
    <n v="202510"/>
    <s v="BBSR"/>
    <n v="7845027250"/>
    <s v="Kalaiarasi07004@gmail.com"/>
    <s v="APIDS"/>
    <n v="318000"/>
    <x v="525"/>
    <n v="5000"/>
    <s v="DV DATA &amp; ANALYTICS ICICI BANK"/>
    <x v="0"/>
  </r>
  <r>
    <s v="sumitra moharana"/>
    <n v="202510"/>
    <n v="202510"/>
    <s v="BBSR"/>
    <n v="9861066126"/>
    <m/>
    <s v="APIDS"/>
    <n v="290000"/>
    <x v="525"/>
    <n v="5000"/>
    <s v="DV DATA &amp; ANALYTICS ICICI BANK"/>
    <x v="0"/>
  </r>
  <r>
    <s v="Kirtimayee Dash"/>
    <n v="202510"/>
    <n v="202510"/>
    <s v="BBSR"/>
    <n v="7325947007"/>
    <s v="daskirtimayee8@gmail.com"/>
    <s v="APIDS"/>
    <n v="290000"/>
    <x v="525"/>
    <n v="5000"/>
    <s v="DV DATA &amp; ANALYTICS ICICI BANK"/>
    <x v="0"/>
  </r>
  <r>
    <s v="Manish Chouksey"/>
    <n v="202508"/>
    <n v="202508"/>
    <s v="BLR"/>
    <n v="9907852031"/>
    <s v="manishchouksey04@gmail.com"/>
    <s v="APDA"/>
    <n v="250000"/>
    <x v="526"/>
    <n v="45000"/>
    <s v="DV DATA &amp; ANALYTICS HDFC BANK"/>
    <x v="0"/>
  </r>
  <r>
    <s v="barun mshra"/>
    <n v="202509"/>
    <n v="202509"/>
    <s v="BBSR"/>
    <n v="7847869188"/>
    <s v="barun.mishra.016@gmail.com"/>
    <s v="APIDS"/>
    <n v="29000"/>
    <x v="526"/>
    <n v="75000"/>
    <s v="DV DATA &amp; ANALYTICS ICICI BANK"/>
    <x v="0"/>
  </r>
  <r>
    <s v="Ashutosh Sahoo"/>
    <n v="202507"/>
    <n v="202507"/>
    <s v="BBSR"/>
    <n v="6371252788"/>
    <s v="ashutoshsahur7@gmail.com"/>
    <s v="APIDS"/>
    <n v="290000"/>
    <x v="526"/>
    <n v="120000"/>
    <s v="DV DATA &amp; ANALYTICS ICICI BANK"/>
    <x v="0"/>
  </r>
  <r>
    <s v="Dibyasha Panigrahi"/>
    <n v="202508"/>
    <n v="202508"/>
    <s v="BBSR"/>
    <n v="7008445970"/>
    <s v="dIbspanigrahi@gmail.com"/>
    <s v="APIDS"/>
    <n v="290000"/>
    <x v="526"/>
    <n v="70000"/>
    <s v="DV DATA &amp; ANALYTICS HDFC BANK"/>
    <x v="0"/>
  </r>
  <r>
    <s v="Samrit Nayak"/>
    <n v="202507"/>
    <n v="202507"/>
    <s v="BBSR"/>
    <n v="7978163148"/>
    <s v="Issamritnayak@gmail.com"/>
    <s v="APIDS"/>
    <n v="300000"/>
    <x v="526"/>
    <n v="50000"/>
    <s v="DV DATA &amp; ANALYTICS ICICI BANK"/>
    <x v="0"/>
  </r>
  <r>
    <s v="L Rahul"/>
    <n v="202510"/>
    <n v="202510"/>
    <s v="BBSR"/>
    <n v="9591103576"/>
    <s v="rahulakshmikanth@gmail.com"/>
    <s v="APIDS"/>
    <n v="318000"/>
    <x v="527"/>
    <n v="285000"/>
    <s v="Cash"/>
    <x v="0"/>
  </r>
  <r>
    <s v="Megha Tiwari"/>
    <n v="202301"/>
    <n v="202301"/>
    <s v="BLR"/>
    <n v="8871308975"/>
    <s v="meghatiwari250@gmail.com"/>
    <s v="MPIDS"/>
    <n v="270000"/>
    <x v="527"/>
    <n v="30000"/>
    <s v="DV DATA &amp; ANALYTICS ICICI BANK"/>
    <x v="0"/>
  </r>
  <r>
    <s v="KANHU CHARAN DASH"/>
    <n v="202508"/>
    <n v="202508"/>
    <s v="BBSR"/>
    <n v="7978386221"/>
    <s v="kkanha643@gmail.com"/>
    <s v="APIDS"/>
    <n v="305000"/>
    <x v="527"/>
    <n v="25000"/>
    <s v="DV DATA &amp; ANALYTICS ICICI BANK"/>
    <x v="0"/>
  </r>
  <r>
    <s v="Rojalin Majhi"/>
    <n v="202508"/>
    <n v="202508"/>
    <s v="BBSR"/>
    <n v="9078784680"/>
    <s v="gaurivachi02@gmail.com"/>
    <s v="APIDS"/>
    <n v="298600"/>
    <x v="528"/>
    <n v="143000"/>
    <s v="DV DATA &amp; ANALYTICS HDFC BANK"/>
    <x v="0"/>
  </r>
  <r>
    <s v="Gaurav Mohanty "/>
    <n v="202506"/>
    <n v="202506"/>
    <s v="BBSR"/>
    <n v="8895581013"/>
    <s v="gauravmohantybang63@gmail.com"/>
    <s v="APDA"/>
    <n v="305000"/>
    <x v="528"/>
    <n v="75000"/>
    <s v="DV DATA &amp; ANALYTICS ICICI BANK"/>
    <x v="0"/>
  </r>
  <r>
    <s v="Abhishek Bhatia"/>
    <n v="202509"/>
    <n v="202509"/>
    <s v="BBSR"/>
    <n v="880049112"/>
    <s v="ab112902@gmail.com"/>
    <s v="APIDS"/>
    <n v="285000"/>
    <x v="528"/>
    <n v="93000"/>
    <s v="DV DATA &amp; ANALYTICS ICICI BANK"/>
    <x v="0"/>
  </r>
  <r>
    <s v="Pramukh "/>
    <n v="202510"/>
    <n v="202510"/>
    <s v="BBSR"/>
    <n v="9480793792"/>
    <s v="ab112902@gmail.com"/>
    <s v="APIDS"/>
    <n v="285000"/>
    <x v="528"/>
    <n v="98333"/>
    <s v="DV DATA &amp; ANALYTICS ICICI BANK"/>
    <x v="0"/>
  </r>
  <r>
    <s v="manas pradhan"/>
    <n v="202510"/>
    <n v="202510"/>
    <s v="BBSR"/>
    <n v="7008941437"/>
    <s v="manas.pradhan56@gmail.com"/>
    <s v="APIDS"/>
    <n v="318000"/>
    <x v="529"/>
    <n v="313000"/>
    <s v="DV DATA &amp; ANALYTICS ICICI BANK"/>
    <x v="0"/>
  </r>
  <r>
    <s v="TAPASWINI NAYAK"/>
    <n v="202508"/>
    <n v="202508"/>
    <s v="BBSR"/>
    <n v="9078533214"/>
    <s v="nayaktapaswni3@gmail.com"/>
    <s v="APIDS"/>
    <n v="295000"/>
    <x v="529"/>
    <n v="50000"/>
    <s v="DV DATA &amp; ANALYTICS ICICI BANK"/>
    <x v="0"/>
  </r>
  <r>
    <s v="Chiranjeet Parida"/>
    <n v="202507"/>
    <n v="202507"/>
    <s v="BBSR"/>
    <n v="8249058341"/>
    <s v="chiranjeetp1999@gmail.com"/>
    <s v="APIDS"/>
    <n v="295000"/>
    <x v="529"/>
    <n v="50000"/>
    <s v="DV DATA &amp; ANALYTICS ICICI BANK"/>
    <x v="0"/>
  </r>
  <r>
    <s v="Luv Dixit ( Kush Dixit )"/>
    <n v="202510"/>
    <n v="202510"/>
    <s v="BLR"/>
    <n v="9319810566"/>
    <s v="dixitluv163@gmail.com"/>
    <s v="APIDS"/>
    <n v="318000"/>
    <x v="530"/>
    <n v="308000"/>
    <s v="DV DATA &amp; ANALYTICS ICICI BANK"/>
    <x v="0"/>
  </r>
  <r>
    <s v="Amrit Anushil Swain"/>
    <n v="202510"/>
    <n v="202510"/>
    <s v="BBSR"/>
    <n v="7606002742"/>
    <s v="amritswain15@gmail.com"/>
    <s v="APIDS"/>
    <n v="318000"/>
    <x v="530"/>
    <n v="95000"/>
    <s v="DV DATA &amp; ANALYTICS ICICI BANK"/>
    <x v="0"/>
  </r>
  <r>
    <s v="sumitra moharana"/>
    <n v="202510"/>
    <n v="202510"/>
    <s v="BBSR"/>
    <n v="9861066126"/>
    <m/>
    <s v="APIDS"/>
    <n v="290000"/>
    <x v="531"/>
    <n v="50000"/>
    <s v="DV DATA &amp; ANALYTICS ICICI BANK"/>
    <x v="0"/>
  </r>
  <r>
    <s v="suguna devi"/>
    <n v="202507"/>
    <n v="202507"/>
    <s v="BLR"/>
    <n v="8072185657"/>
    <s v="suguna042@gmail.com"/>
    <s v="APDA"/>
    <n v="270000"/>
    <x v="531"/>
    <n v="50000"/>
    <s v="DV DATA &amp; ANALYTICS ICICI BANK"/>
    <x v="0"/>
  </r>
  <r>
    <s v="Chinmaya mohanty"/>
    <n v="202507"/>
    <n v="202507"/>
    <s v="BBSR"/>
    <n v="7978902314"/>
    <s v="chinmayamohanty78@gmail.com"/>
    <s v="APIDS"/>
    <n v="290000"/>
    <x v="531"/>
    <n v="60000"/>
    <s v="DV DATA &amp; ANALYTICS ICICI BANK"/>
    <x v="0"/>
  </r>
  <r>
    <s v="Shubham sanjay patil"/>
    <n v="202505"/>
    <n v="202505"/>
    <s v="BLR"/>
    <n v="8459360374"/>
    <s v="patilshubhamrediff@gmail.com"/>
    <s v="APDA"/>
    <n v="270000"/>
    <x v="531"/>
    <n v="20000"/>
    <s v="DV DATA &amp; ANALYTICS ICICI BANK"/>
    <x v="0"/>
  </r>
  <r>
    <s v="KALAIARASI SUBRAMANIAN"/>
    <n v="202510"/>
    <n v="202510"/>
    <s v="BBSR"/>
    <n v="7845027250"/>
    <s v="Kalaiarasi07004@gmail.com"/>
    <s v="APIDS"/>
    <n v="318000"/>
    <x v="531"/>
    <n v="104333"/>
    <s v="DV DATA &amp; ANALYTICS ICICI BANK"/>
    <x v="0"/>
  </r>
  <r>
    <s v="Shubham Jain "/>
    <n v="202510"/>
    <n v="202510"/>
    <s v="BLR"/>
    <n v="8826265972"/>
    <s v="shubham56jain@gmail.com"/>
    <s v="Gen Ai"/>
    <n v="70000"/>
    <x v="531"/>
    <n v="35000"/>
    <s v="DV DATA &amp; ANALYTICS ICICI BANK"/>
    <x v="0"/>
  </r>
  <r>
    <s v="Ananya Dev"/>
    <n v="202509"/>
    <n v="202509"/>
    <s v="BLR"/>
    <n v="7978043059"/>
    <s v="ishaananya123@gmail.com"/>
    <s v="APDA"/>
    <n v="270000"/>
    <x v="532"/>
    <n v="45000"/>
    <s v="DV DATA &amp; ANALYTICS HDFC BANK"/>
    <x v="0"/>
  </r>
  <r>
    <s v="Kirtimayee Dash"/>
    <n v="202510"/>
    <n v="202510"/>
    <s v="BBSR"/>
    <n v="7325947007"/>
    <s v="daskirtimayee8@gmail.com"/>
    <s v="APIDS"/>
    <n v="290000"/>
    <x v="532"/>
    <n v="285000"/>
    <s v="DV DATA &amp; ANALYTICS ICICI BANK"/>
    <x v="0"/>
  </r>
  <r>
    <s v="Mr x"/>
    <n v="202510"/>
    <n v="202510"/>
    <s v="BBSR"/>
    <m/>
    <m/>
    <s v="APIDS"/>
    <n v="290000"/>
    <x v="533"/>
    <n v="60000"/>
    <s v="DV DATA &amp; ANALYTICS ICICI BANK"/>
    <x v="0"/>
  </r>
  <r>
    <s v="Sagar Rashmi Rath"/>
    <n v="202507"/>
    <n v="202507"/>
    <s v="BBSR"/>
    <n v="7008716582"/>
    <s v="rathrashmi7@gmail.com"/>
    <s v="APIDS"/>
    <n v="285000"/>
    <x v="533"/>
    <n v="50000"/>
    <s v="Cash"/>
    <x v="0"/>
  </r>
  <r>
    <s v="Gautam Samantaray"/>
    <n v="202508"/>
    <n v="202508"/>
    <s v="BBSR"/>
    <n v="8339810879"/>
    <s v="gsamantaray99@gmail.com"/>
    <s v="APIDS"/>
    <n v="290000"/>
    <x v="533"/>
    <n v="40000"/>
    <s v="DV DATA &amp; ANALYTICS ICICI BANK"/>
    <x v="0"/>
  </r>
  <r>
    <s v="Aparajita Behra "/>
    <n v="202505"/>
    <n v="202505"/>
    <s v="BBSR"/>
    <n v="8770711403"/>
    <s v="dasib.pmp@gmail.com"/>
    <s v="APDA"/>
    <n v="275000"/>
    <x v="533"/>
    <n v="53000"/>
    <s v="DV DATA &amp; ANALYTICS ICICI BANK"/>
    <x v="0"/>
  </r>
  <r>
    <s v="Biswajit Ray"/>
    <n v="202506"/>
    <n v="202506"/>
    <s v="BBSR"/>
    <n v="8917455768"/>
    <s v="bray251999@gmail.com"/>
    <s v="APIDS "/>
    <n v="293600"/>
    <x v="515"/>
    <n v="50000"/>
    <s v="DV DATA &amp; ANALYTICS ICICI BANK"/>
    <x v="0"/>
  </r>
  <r>
    <s v="Biswajit Ray"/>
    <n v="202506"/>
    <n v="202506"/>
    <s v="BBSR"/>
    <n v="8917455768"/>
    <s v="bray251999@gmail.com"/>
    <s v="APIDS "/>
    <n v="293600"/>
    <x v="515"/>
    <n v="10000"/>
    <s v="DV DATA &amp; ANALYTICS ICICI BANK"/>
    <x v="0"/>
  </r>
  <r>
    <s v="Asish Gupta"/>
    <n v="202508"/>
    <n v="202508"/>
    <s v="BBSR"/>
    <n v="9845313769"/>
    <s v="ashishg.dba@gmail.com"/>
    <s v="APIDS"/>
    <n v="285000"/>
    <x v="515"/>
    <n v="70000"/>
    <s v="DV DATA &amp; ANALYTICS HDFC BANK"/>
    <x v="0"/>
  </r>
  <r>
    <s v="Aman Kumar Panda"/>
    <n v="202506"/>
    <n v="202506"/>
    <s v="BBSR"/>
    <n v="8249819221"/>
    <s v="amanpanda56@gmail.com"/>
    <s v="APIDS"/>
    <n v="290000"/>
    <x v="515"/>
    <n v="65000"/>
    <s v="DV DATA &amp; ANALYTICS ICICI BANK"/>
    <x v="0"/>
  </r>
  <r>
    <s v="Prasant Kumar Giri"/>
    <n v="202506"/>
    <n v="202506"/>
    <s v="BBSR"/>
    <n v="7978958308"/>
    <s v="prasantkumar252@gmail.com"/>
    <s v="APIDS"/>
    <n v="290000"/>
    <x v="515"/>
    <n v="60000"/>
    <s v="DV DATA &amp; ANALYTICS ICICI BANK"/>
    <x v="0"/>
  </r>
  <r>
    <s v="G Damburu Naidu"/>
    <n v="202506"/>
    <n v="202506"/>
    <s v="BBSR"/>
    <n v="6371155365"/>
    <s v="gdamburunaidu@gmail.com"/>
    <s v="APIDS"/>
    <n v="318600"/>
    <x v="515"/>
    <n v="20000"/>
    <s v="DV DATA &amp; ANALYTICS ICICI BANK"/>
    <x v="0"/>
  </r>
  <r>
    <s v="Biswajeet"/>
    <n v="202510"/>
    <n v="202510"/>
    <s v="BBSR"/>
    <n v="9827001405"/>
    <s v="dbiswajit.work@gmail.com"/>
    <s v="APIDS"/>
    <n v="300000"/>
    <x v="515"/>
    <n v="40000"/>
    <s v="DV DATA &amp; ANALYTICS ICICI BANK"/>
    <x v="0"/>
  </r>
  <r>
    <s v="Rachana K K"/>
    <n v="202510"/>
    <n v="202510"/>
    <s v="BLR"/>
    <n v="9632258955"/>
    <s v="99.rachanakk@gmail.com"/>
    <s v="APIDS"/>
    <n v="295000"/>
    <x v="534"/>
    <n v="99000"/>
    <s v="DV DATA &amp; ANALYTICS ICICI BANK"/>
    <x v="0"/>
  </r>
  <r>
    <s v="Aniket Patra"/>
    <n v="202506"/>
    <n v="202506"/>
    <s v="BBSR"/>
    <n v="7381933948"/>
    <s v="aniketpatra87@gmail.com"/>
    <s v="APIDS"/>
    <n v="290000"/>
    <x v="534"/>
    <n v="58000"/>
    <s v="DV DATA &amp; ANALYTICS ICICI BANK"/>
    <x v="0"/>
  </r>
  <r>
    <s v="Aman Singh"/>
    <n v="202510"/>
    <n v="202510"/>
    <s v="BLR"/>
    <n v="7004747590"/>
    <s v="amansingh989917@gmail.com"/>
    <s v="APIDS"/>
    <n v="300000"/>
    <x v="534"/>
    <n v="50000"/>
    <s v="DV DATA &amp; ANALYTICS ICICI BANK"/>
    <x v="0"/>
  </r>
  <r>
    <s v="G Damburu Naidu"/>
    <n v="202506"/>
    <n v="202506"/>
    <s v="BBSR"/>
    <n v="6371155365"/>
    <s v="gdamburunaidu@gmail.com"/>
    <s v="APIDS"/>
    <n v="318600"/>
    <x v="534"/>
    <n v="25000"/>
    <s v="DV DATA &amp; ANALYTICS ICICI BANK"/>
    <x v="0"/>
  </r>
  <r>
    <s v="Nirban Mahanta"/>
    <n v="202507"/>
    <n v="202507"/>
    <s v="BBSR"/>
    <n v="7978367702"/>
    <s v="mahantanirban@outlook.com"/>
    <s v="APIDS"/>
    <n v="290000"/>
    <x v="534"/>
    <n v="55000"/>
    <s v="DV DATA &amp; ANALYTICS ICICI BANK"/>
    <x v="0"/>
  </r>
  <r>
    <s v="Sanskar Chhalotre"/>
    <n v="202511"/>
    <n v="202511"/>
    <s v="BLR"/>
    <n v="7828736160"/>
    <s v="sanskargurjar59@gmail.com"/>
    <s v="APIDS"/>
    <n v="318000"/>
    <x v="534"/>
    <n v="5000"/>
    <s v="DV DATA &amp; ANALYTICS ICICI BANK"/>
    <x v="0"/>
  </r>
  <r>
    <s v="Asish Pattanaik"/>
    <n v="202511"/>
    <n v="202511"/>
    <s v="BBSR"/>
    <n v="7978419313"/>
    <s v="ashishpattanaik98@gmail.com"/>
    <s v="APIDS"/>
    <n v="300000"/>
    <x v="534"/>
    <n v="5000"/>
    <s v="DV DATA &amp; ANALYTICS ICICI BANK"/>
    <x v="0"/>
  </r>
  <r>
    <s v="manas ranjan sahu"/>
    <n v="202511"/>
    <n v="202511"/>
    <s v="BBSR"/>
    <n v="8249791912"/>
    <s v="manassensei@gmail.com"/>
    <s v="APIDS"/>
    <n v="300000"/>
    <x v="534"/>
    <n v="5000"/>
    <s v="DV DATA &amp; ANALYTICS ICICI BANK"/>
    <x v="0"/>
  </r>
  <r>
    <s v="MANAS PADHIARY"/>
    <n v="202511"/>
    <n v="202511"/>
    <s v="BBSR"/>
    <n v="8342977764"/>
    <s v="manaspadhiaryyyy21@gmail.com"/>
    <s v="APIDS"/>
    <n v="290000"/>
    <x v="534"/>
    <n v="5000"/>
    <s v="DV DATA &amp; ANALYTICS ICICI BANK"/>
    <x v="0"/>
  </r>
  <r>
    <s v="Ashutosh Das"/>
    <n v="202511"/>
    <n v="202511"/>
    <s v="BBSR"/>
    <n v="9938365349"/>
    <s v="ashutoshdas9938@gmail.com"/>
    <s v="APIDS"/>
    <n v="290000"/>
    <x v="534"/>
    <n v="5000"/>
    <s v="DV DATA &amp; ANALYTICS ICICI BANK"/>
    <x v="0"/>
  </r>
  <r>
    <s v="Sttitapragyan"/>
    <n v="202511"/>
    <n v="202511"/>
    <s v="BBSR"/>
    <s v="9439751560/6371473245"/>
    <s v="sthita635@gmail.com"/>
    <s v="APIDS"/>
    <n v="290000"/>
    <x v="534"/>
    <n v="5000"/>
    <s v="DV DATA &amp; ANALYTICS ICICI BANK"/>
    <x v="0"/>
  </r>
  <r>
    <s v="BILLA MANGAL MONDAL"/>
    <n v="202511"/>
    <n v="202511"/>
    <s v="BBSR"/>
    <n v="9178415449"/>
    <s v="billamangal21@gmail.com"/>
    <s v="APIDS"/>
    <n v="318000"/>
    <x v="534"/>
    <n v="5000"/>
    <s v="DV DATA &amp; ANALYTICS ICICI BANK"/>
    <x v="0"/>
  </r>
  <r>
    <s v="Ananya bhakti"/>
    <n v="202511"/>
    <n v="202511"/>
    <s v="BBSR"/>
    <n v="7978293275"/>
    <s v="bhaktimayee223@gmail.com"/>
    <s v="APDA"/>
    <n v="318000"/>
    <x v="534"/>
    <n v="5000"/>
    <s v="DV DATA &amp; ANALYTICS ICICI BANK"/>
    <x v="0"/>
  </r>
  <r>
    <s v="Tantaray yusuf"/>
    <n v="202511"/>
    <n v="202511"/>
    <s v="BBSR"/>
    <n v="6006980490"/>
    <s v="Mytkashmir786@gmail.com"/>
    <s v="APIDS"/>
    <n v="290000"/>
    <x v="534"/>
    <n v="5000"/>
    <s v="DV DATA &amp; ANALYTICS ICICI BANK"/>
    <x v="0"/>
  </r>
  <r>
    <s v="sonya ranjan samal"/>
    <n v="202511"/>
    <n v="202511"/>
    <s v="BBSR"/>
    <n v="7608928591"/>
    <s v="sonyaranjansamal197@gmail.com"/>
    <s v="APIDS"/>
    <n v="310000"/>
    <x v="534"/>
    <n v="5000"/>
    <s v="DV DATA &amp; ANALYTICS ICICI BANK"/>
    <x v="0"/>
  </r>
  <r>
    <s v="Soumya Ranjan Samal"/>
    <n v="202511"/>
    <n v="202511"/>
    <s v="BBSR"/>
    <n v="9348492720"/>
    <s v="samalsoumya263@gmail.com"/>
    <s v="APIDS"/>
    <n v="310000"/>
    <x v="534"/>
    <n v="5000"/>
    <s v="DV DATA &amp; ANALYTICS ICICI BANK"/>
    <x v="0"/>
  </r>
  <r>
    <s v="sagar sahu"/>
    <n v="202510"/>
    <n v="202510"/>
    <s v="BBSR"/>
    <n v="9337646169"/>
    <s v="Sagarsahutry15@gmail.com"/>
    <s v="APIDS"/>
    <n v="300000"/>
    <x v="535"/>
    <n v="265000"/>
    <s v="DV DATA &amp; ANALYTICS ICICI BANK"/>
    <x v="0"/>
  </r>
  <r>
    <s v="Omm Prakash Parida"/>
    <n v="202502"/>
    <n v="202502"/>
    <s v="BBSR"/>
    <n v="8984333691"/>
    <s v="omprakashparida458@gmail.com"/>
    <s v="APIDS"/>
    <n v="290000"/>
    <x v="535"/>
    <n v="50000"/>
    <s v="DV DATA &amp; ANALYTICS ICICI BANK"/>
    <x v="0"/>
  </r>
  <r>
    <s v="Chinmayee Panda"/>
    <n v="202510"/>
    <n v="202510"/>
    <s v="BBSR"/>
    <n v="7540916989"/>
    <s v="chinmayeepanda8556@gmail.com"/>
    <s v="APIDS"/>
    <n v="290000"/>
    <x v="535"/>
    <n v="50000"/>
    <s v="DV DATA &amp; ANALYTICS ICICI BANK"/>
    <x v="0"/>
  </r>
  <r>
    <s v="CHETAN HANSDAH"/>
    <n v="202509"/>
    <n v="202509"/>
    <s v="BBSR"/>
    <n v="9937552562"/>
    <s v="chetanhoec@gmail.com"/>
    <s v="APIDS"/>
    <n v="318600"/>
    <x v="536"/>
    <n v="104333"/>
    <s v="DV DATA &amp; ANALYTICS ICICI BANK"/>
    <x v="0"/>
  </r>
  <r>
    <s v="Roshan Roy"/>
    <n v="202508"/>
    <n v="202508"/>
    <s v="BLR"/>
    <n v="9686127750"/>
    <s v="roshanroy111999@gmail.com"/>
    <s v="APIDS"/>
    <n v="305000"/>
    <x v="536"/>
    <n v="50000"/>
    <s v="DV DATA &amp; ANALYTICS ICICI BANK"/>
    <x v="0"/>
  </r>
  <r>
    <s v="PAWAR RAHUL SHIVAJI"/>
    <n v="202302"/>
    <n v="202302"/>
    <s v="BLR"/>
    <n v="8421977650"/>
    <s v="rahulspdeoni@gmail.com"/>
    <s v="MPIDS"/>
    <n v="265500"/>
    <x v="536"/>
    <n v="20000"/>
    <s v="DV DATA &amp; ANALYTICS ICICI BANK"/>
    <x v="0"/>
  </r>
  <r>
    <s v="Aatif khan"/>
    <n v="202507"/>
    <n v="202507"/>
    <s v="BBSR"/>
    <n v="9981934661"/>
    <s v="aatifkh97@gmail.com"/>
    <s v="APIDS"/>
    <n v="300000"/>
    <x v="536"/>
    <n v="30000"/>
    <s v="DV DATA &amp; ANALYTICS ICICI BANK"/>
    <x v="0"/>
  </r>
  <r>
    <s v="Prativa Padhy"/>
    <n v="202506"/>
    <n v="202506"/>
    <s v="BBSR"/>
    <n v="7978350399"/>
    <s v="prativapadhy96@gmail.com"/>
    <s v="APIDS"/>
    <n v="290000"/>
    <x v="537"/>
    <n v="50000"/>
    <s v="DV DATA &amp; ANALYTICS HDFC BANK"/>
    <x v="0"/>
  </r>
  <r>
    <s v="Anwesh Prasad Khuntia"/>
    <n v="202507"/>
    <n v="202507"/>
    <s v="BBSR"/>
    <n v="7008992741"/>
    <s v="anweshkhuntia@gmail.com"/>
    <s v="APIDS"/>
    <n v="300000"/>
    <x v="537"/>
    <n v="50000"/>
    <s v="DV DATA &amp; ANALYTICS ICICI BANK"/>
    <x v="0"/>
  </r>
  <r>
    <s v="KANHU CHARAN DASH"/>
    <n v="202508"/>
    <n v="202508"/>
    <s v="BBSR"/>
    <n v="7978386221"/>
    <s v="kkanha643@gmail.com"/>
    <s v="APIDS"/>
    <n v="305000"/>
    <x v="537"/>
    <n v="10000"/>
    <s v="DV DATA &amp; ANALYTICS ICICI BANK"/>
    <x v="0"/>
  </r>
  <r>
    <s v="Bandana Bhanja"/>
    <n v="202508"/>
    <n v="202508"/>
    <s v="BBSR"/>
    <n v="8249283535"/>
    <s v="bandana.angle@gmail.com"/>
    <s v="APIDS"/>
    <n v="305000"/>
    <x v="537"/>
    <n v="30000"/>
    <s v="DV DATA &amp; ANALYTICS ICICI BANK"/>
    <x v="0"/>
  </r>
  <r>
    <s v="Ashman Kumar Panda"/>
    <n v="202508"/>
    <n v="202508"/>
    <s v="BLR"/>
    <n v="7978525517"/>
    <s v="ashman.kukun.3@gmail.com"/>
    <s v="APIDS"/>
    <n v="305000"/>
    <x v="537"/>
    <n v="75000"/>
    <s v="DV DATA &amp; ANALYTICS ICICI BANK"/>
    <x v="0"/>
  </r>
  <r>
    <s v="Jyotirmayee Mohanta"/>
    <n v="202507"/>
    <n v="202507"/>
    <s v="BBSR"/>
    <n v="7205533636"/>
    <s v="jyotirmayeemohanta@gmail.com"/>
    <s v="APIDS"/>
    <n v="285000"/>
    <x v="537"/>
    <n v="65000"/>
    <s v="DV DATA &amp; ANALYTICS ICICI BANK"/>
    <x v="0"/>
  </r>
  <r>
    <s v="Shubham Jain "/>
    <n v="202510"/>
    <n v="202510"/>
    <s v="BLR"/>
    <n v="8826265972"/>
    <s v="shubham56jain@gmail.com"/>
    <s v="Gen Ai"/>
    <n v="70000"/>
    <x v="538"/>
    <n v="35000"/>
    <s v="DV DATA &amp; ANALYTICS ICICI BANK"/>
    <x v="0"/>
  </r>
  <r>
    <s v="Rohan Raosaheb Awad"/>
    <n v="202510"/>
    <n v="202510"/>
    <s v="BLR"/>
    <n v="9867101459"/>
    <s v="rohanawadageni@gmail.com"/>
    <s v="Gen Ai"/>
    <n v="70000"/>
    <x v="538"/>
    <n v="70000"/>
    <s v="DV DATA &amp; ANALYTICS ICICI BANK"/>
    <x v="0"/>
  </r>
  <r>
    <s v="Soyanshu Sekhar Samal"/>
    <n v="202507"/>
    <n v="202507"/>
    <s v="BBSR"/>
    <n v="6371746406"/>
    <s v="samalsoyanshu@gmail.com"/>
    <s v="APIDS"/>
    <n v="275000"/>
    <x v="538"/>
    <n v="15000"/>
    <s v="DV DATA &amp; ANALYTICS HDFC BANK"/>
    <x v="0"/>
  </r>
  <r>
    <s v="Suchismita priyadarsini"/>
    <n v="202509"/>
    <n v="202509"/>
    <s v="BBSR"/>
    <s v="9178416363/ 6372892614"/>
    <s v="9178416363dv@gmail.com"/>
    <s v="APIDS"/>
    <n v="290000"/>
    <x v="538"/>
    <n v="71000"/>
    <s v="DV DATA &amp; ANALYTICS ICICI BANK"/>
    <x v="0"/>
  </r>
  <r>
    <s v="Sayed Mobassiruddin"/>
    <n v="202505"/>
    <n v="202505"/>
    <s v="BBSR"/>
    <n v="7326912744"/>
    <s v="sayedtakmil754221@gmail.com"/>
    <s v="APIDS"/>
    <n v="290000"/>
    <x v="538"/>
    <n v="50000"/>
    <s v="DV DATA &amp; ANALYTICS ICICI BANK"/>
    <x v="0"/>
  </r>
  <r>
    <s v="Papiya Mandal"/>
    <n v="202511"/>
    <n v="202511"/>
    <s v="BBSR"/>
    <n v="7283081822"/>
    <s v="thecurlynari@gmail.com"/>
    <s v="APDA"/>
    <n v="318000"/>
    <x v="539"/>
    <n v="308000"/>
    <s v="DV DATA &amp; ANALYTICS ICICI BANK"/>
    <x v="0"/>
  </r>
  <r>
    <s v="Ashutosh Das"/>
    <n v="202511"/>
    <n v="202511"/>
    <s v="BBSR"/>
    <n v="9938365349"/>
    <s v="ashutoshdas9938@gmail.com"/>
    <s v="APIDS"/>
    <n v="290000"/>
    <x v="540"/>
    <n v="95000"/>
    <s v="DV DATA &amp; ANALYTICS ICICI BANK"/>
    <x v="0"/>
  </r>
  <r>
    <s v="Adarsh"/>
    <n v="202510"/>
    <n v="202510"/>
    <s v="BLR"/>
    <n v="7676329548"/>
    <s v="aadarsh1976@gmail.com"/>
    <s v="APIDS"/>
    <n v="300000"/>
    <x v="540"/>
    <n v="50000"/>
    <s v="DV DATA &amp; ANALYTICS ICICI BANK"/>
    <x v="0"/>
  </r>
  <r>
    <s v="Abhisek Praharaj"/>
    <n v="202508"/>
    <n v="202508"/>
    <s v="BBSR"/>
    <n v="9437344795"/>
    <s v="abhisek.praharaj96@gmail.com"/>
    <s v="APIDS"/>
    <n v="300000"/>
    <x v="540"/>
    <n v="60000"/>
    <s v="DV DATA &amp; ANALYTICS ICICI BANK"/>
    <x v="0"/>
  </r>
  <r>
    <s v="Avadhanam chenchu Sudhakar"/>
    <n v="202509"/>
    <n v="202509"/>
    <s v="BLR"/>
    <n v="9502142433"/>
    <s v="sudavadh.ac@gmail.com"/>
    <s v="APIDS"/>
    <n v="290000"/>
    <x v="540"/>
    <n v="50000"/>
    <s v="DV DATA &amp; ANALYTICS ICICI BANK"/>
    <x v="0"/>
  </r>
  <r>
    <s v="Sulva Panda"/>
    <n v="202508"/>
    <n v="202508"/>
    <s v="BLR"/>
    <s v="8249372326/7683865210"/>
    <s v="sulvapanda123@gmail.com"/>
    <s v="APIDS"/>
    <n v="305000"/>
    <x v="540"/>
    <n v="70000"/>
    <s v="DV DATA &amp; ANALYTICS ICICI BANK"/>
    <x v="0"/>
  </r>
  <r>
    <s v="Guru Prasad Das"/>
    <n v="202509"/>
    <n v="202509"/>
    <s v="BBSR"/>
    <n v="9051335790"/>
    <s v="guruprasad.das.patnaik@gmail.com"/>
    <s v="APIDS"/>
    <n v="318000"/>
    <x v="541"/>
    <n v="50000"/>
    <s v="DV DATA &amp; ANALYTICS ICICI BANK"/>
    <x v="0"/>
  </r>
  <r>
    <s v="Sohan Pradhan "/>
    <n v="202510"/>
    <n v="202510"/>
    <s v="BBSR"/>
    <n v="8249639937"/>
    <s v="pradhansohan2004@gmail.com"/>
    <s v="APDA"/>
    <n v="290000"/>
    <x v="541"/>
    <n v="50000"/>
    <s v="DV DATA &amp; ANALYTICS ICICI BANK"/>
    <x v="0"/>
  </r>
  <r>
    <s v="Ishani Daga"/>
    <n v="202507"/>
    <n v="202507"/>
    <s v="BBSR"/>
    <n v="7008650408"/>
    <s v=" ishanidaga13@gmail.com"/>
    <s v="APDA"/>
    <n v="295000"/>
    <x v="541"/>
    <n v="50000"/>
    <s v="DV DATA &amp; ANALYTICS ICICI BANK"/>
    <x v="0"/>
  </r>
  <r>
    <s v="Abhijit dalai"/>
    <n v="202502"/>
    <n v="202502"/>
    <s v="BBSR"/>
    <n v="8114923133"/>
    <s v="abhijitdalai1111@gmail.com"/>
    <s v="APDA"/>
    <n v="285000"/>
    <x v="541"/>
    <n v="25000"/>
    <s v="DV DATA &amp; ANALYTICS ICICI BANK"/>
    <x v="0"/>
  </r>
  <r>
    <s v="Sweety Dash "/>
    <n v="202510"/>
    <n v="202510"/>
    <s v="BBSR"/>
    <n v="7978096297"/>
    <s v="dashsweety02@gmail.com"/>
    <s v="APIDS"/>
    <n v="318000"/>
    <x v="541"/>
    <n v="180000"/>
    <s v="DV DATA &amp; ANALYTICS ICICI BANK"/>
    <x v="0"/>
  </r>
  <r>
    <s v="Disha Das"/>
    <n v="202511"/>
    <n v="202511"/>
    <s v="BLR"/>
    <s v="7846973384/9090681789"/>
    <s v="dishadas1358@gmail.com"/>
    <s v="APIDS"/>
    <n v="290000"/>
    <x v="541"/>
    <n v="5000"/>
    <s v="DV DATA &amp; ANALYTICS ICICI BANK"/>
    <x v="0"/>
  </r>
  <r>
    <s v="Rajlaxmi rout"/>
    <n v="202511"/>
    <n v="202511"/>
    <s v="BBSR"/>
    <n v="8984292450"/>
    <s v="rajlaxmi.rima2002@gmail.com"/>
    <s v="APIDS"/>
    <n v="318600"/>
    <x v="541"/>
    <n v="5000"/>
    <s v="DV DATA &amp; ANALYTICS ICICI BANK"/>
    <x v="0"/>
  </r>
  <r>
    <s v="shreya mishra"/>
    <n v="202511"/>
    <n v="202511"/>
    <s v="BBSR"/>
    <n v="9343486236"/>
    <s v="shreyamishra1153@gmail.com"/>
    <s v="APDA"/>
    <n v="270000"/>
    <x v="541"/>
    <n v="5000"/>
    <s v="DV DATA &amp; ANALYTICS ICICI BANK"/>
    <x v="0"/>
  </r>
  <r>
    <s v="pujyban sahu"/>
    <n v="202511"/>
    <n v="202511"/>
    <s v="BBSR"/>
    <n v="8280897441"/>
    <s v="pujyabansahu786@gmail.com"/>
    <s v="APIDS"/>
    <n v="290000"/>
    <x v="541"/>
    <n v="5000"/>
    <s v="DV DATA &amp; ANALYTICS ICICI BANK"/>
    <x v="0"/>
  </r>
  <r>
    <s v="Sangram Bisoyi"/>
    <n v="202511"/>
    <n v="202511"/>
    <s v="BBSR"/>
    <s v="6355878691/8342011418"/>
    <s v="prembisoyi9090@gmail.com"/>
    <s v="APIDS"/>
    <n v="290000"/>
    <x v="541"/>
    <n v="5000"/>
    <s v="DV DATA &amp; ANALYTICS ICICI BANK"/>
    <x v="0"/>
  </r>
  <r>
    <s v="Prajakta Patra"/>
    <n v="202511"/>
    <n v="202511"/>
    <s v="BBSR"/>
    <s v="9556443615 / 7873027396"/>
    <s v="prajaktapatra5822@gmail.com"/>
    <s v="APDA"/>
    <n v="270000"/>
    <x v="541"/>
    <n v="5000"/>
    <s v="DV DATA &amp; ANALYTICS ICICI BANK"/>
    <x v="0"/>
  </r>
  <r>
    <s v="Sarita Behera"/>
    <n v="202511"/>
    <n v="202511"/>
    <s v="BBSR"/>
    <n v="8457990349"/>
    <s v="rinkybehera56@gmail.com"/>
    <s v="APIDS"/>
    <n v="290000"/>
    <x v="541"/>
    <n v="5000"/>
    <s v="DV DATA &amp; ANALYTICS ICICI BANK"/>
    <x v="0"/>
  </r>
  <r>
    <s v="Bibin Thomas"/>
    <n v="202511"/>
    <n v="202511"/>
    <s v="BLR"/>
    <n v="9663354446"/>
    <s v="bibinthomas20@gmail.com"/>
    <s v="APIDS"/>
    <n v="290000"/>
    <x v="541"/>
    <n v="5000"/>
    <s v="DV DATA &amp; ANALYTICS ICICI BANK"/>
    <x v="0"/>
  </r>
  <r>
    <s v="manas ranjan sahu"/>
    <n v="202511"/>
    <n v="202511"/>
    <s v="BBSR"/>
    <n v="8249791912"/>
    <s v="manassensei@gmail.com"/>
    <s v="APIDS"/>
    <n v="300000"/>
    <x v="542"/>
    <n v="72500"/>
    <s v="DV DATA &amp; ANALYTICS ICICI BANK"/>
    <x v="0"/>
  </r>
  <r>
    <s v="Manmohan"/>
    <n v="202509"/>
    <n v="202509"/>
    <s v="BLR"/>
    <n v="9753725114"/>
    <m/>
    <s v="APIDS"/>
    <n v="290000"/>
    <x v="542"/>
    <n v="51250"/>
    <s v="DV DATA &amp; ANALYTICS ICICI BANK"/>
    <x v="0"/>
  </r>
  <r>
    <s v="Asish Pattanaik"/>
    <n v="202511"/>
    <n v="202511"/>
    <s v="BBSR"/>
    <n v="7978419313"/>
    <s v="ashishpattanaik98@gmail.com"/>
    <s v="APIDS"/>
    <n v="300000"/>
    <x v="542"/>
    <n v="50000"/>
    <s v="DV DATA &amp; ANALYTICS ICICI BANK"/>
    <x v="0"/>
  </r>
  <r>
    <s v="Subir kumar behera"/>
    <n v="202505"/>
    <n v="202505"/>
    <s v="BBSR"/>
    <n v="8917498089"/>
    <s v="subirbehera1999@gmail.com"/>
    <s v="APDA"/>
    <n v="270000"/>
    <x v="542"/>
    <n v="5000"/>
    <s v="DV DATA &amp; ANALYTICS ICICI BANK"/>
    <x v="0"/>
  </r>
  <r>
    <s v="Sarveshkanna.B"/>
    <n v="202509"/>
    <n v="202509"/>
    <s v="BLR"/>
    <n v="8870220343"/>
    <s v="sarveshkanna2003@gmail.com"/>
    <s v="APDA"/>
    <n v="270000"/>
    <x v="542"/>
    <n v="110000"/>
    <s v="DV DATA &amp; ANALYTICS ICICI BANK"/>
    <x v="0"/>
  </r>
  <r>
    <s v="R Giridhar Reddy"/>
    <n v="202510"/>
    <n v="202510"/>
    <s v="BLR"/>
    <n v="8088950824"/>
    <s v="giridharr4567@gmail.com"/>
    <s v="APIDS"/>
    <n v="290000"/>
    <x v="542"/>
    <n v="50000"/>
    <s v="DV DATA &amp; ANALYTICS ICICI BANK"/>
    <x v="0"/>
  </r>
  <r>
    <s v="Bibin Thomas"/>
    <n v="202511"/>
    <n v="202511"/>
    <s v="BLR"/>
    <n v="9663354446"/>
    <s v="bibinthomas20@gmail.com"/>
    <s v="APIDS"/>
    <n v="290000"/>
    <x v="543"/>
    <n v="285000"/>
    <s v="DV DATA &amp; ANALYTICS ICICI BANK"/>
    <x v="0"/>
  </r>
  <r>
    <s v="Aditya Pattnaik"/>
    <n v="202509"/>
    <n v="202509"/>
    <s v="BBSR"/>
    <n v="8917254082"/>
    <s v="adityapattnaik21@gmail.com"/>
    <s v="APIDS"/>
    <n v="318600"/>
    <x v="543"/>
    <n v="104534"/>
    <s v="DV DATA &amp; ANALYTICS ICICI BANK"/>
    <x v="0"/>
  </r>
  <r>
    <s v="Abhishek Digambar Jain S "/>
    <n v="202511"/>
    <n v="202511"/>
    <s v="BLR"/>
    <n v="9164255732"/>
    <s v="abhishekdigambarjain@gmail.com "/>
    <s v="APDA"/>
    <n v="285000"/>
    <x v="544"/>
    <n v="285000"/>
    <s v="DV DATA &amp; ANALYTICS ICICI BANK"/>
    <x v="0"/>
  </r>
  <r>
    <s v="Sibarpita Tripathy "/>
    <n v="202407"/>
    <n v="202407"/>
    <s v="BBSR"/>
    <n v="8456937357"/>
    <s v="sibarpita.123@gmail.com"/>
    <s v="APIDS"/>
    <n v="290000"/>
    <x v="544"/>
    <n v="100000"/>
    <s v="DV DATA &amp; ANALYTICS ICICI BANK"/>
    <x v="0"/>
  </r>
  <r>
    <s v="Abhijit mohanty"/>
    <n v="202509"/>
    <n v="202509"/>
    <s v="BLR"/>
    <n v="8917452901"/>
    <s v="abhijitmohanty368@gmail.com"/>
    <s v="APIDS"/>
    <n v="290000"/>
    <x v="544"/>
    <n v="40000"/>
    <s v="DV DATA &amp; ANALYTICS ICICI BANK"/>
    <x v="0"/>
  </r>
  <r>
    <s v="MANAS PADHIARY"/>
    <n v="202511"/>
    <n v="202511"/>
    <s v="BBSR"/>
    <n v="8342977764"/>
    <s v="manaspadhiarybls@gmail.com"/>
    <s v="APIDS"/>
    <n v="290000"/>
    <x v="545"/>
    <n v="50000"/>
    <s v="DV DATA &amp; ANALYTICS ICICI BANK"/>
    <x v="0"/>
  </r>
  <r>
    <s v="BILLA MANGAL MONDAL"/>
    <n v="202511"/>
    <n v="202511"/>
    <s v="BBSR"/>
    <n v="9178415449"/>
    <s v="billamangal21@gmail.com"/>
    <s v="APIDS"/>
    <n v="318000"/>
    <x v="545"/>
    <n v="100000"/>
    <s v="DV DATA &amp; ANALYTICS ICICI BANK"/>
    <x v="0"/>
  </r>
  <r>
    <s v="Sttitapragyan"/>
    <n v="202511"/>
    <n v="202511"/>
    <s v="BBSR"/>
    <s v="9439751560/6371473245"/>
    <s v="sthita635@gmail.com"/>
    <s v="APIDS"/>
    <n v="318000"/>
    <x v="545"/>
    <n v="285000"/>
    <s v="DV DATA &amp; ANALYTICS ICICI BANK"/>
    <x v="0"/>
  </r>
  <r>
    <s v="Prithviraj R Patil"/>
    <n v="202511"/>
    <n v="202511"/>
    <s v="BBSR"/>
    <n v="8549993599"/>
    <s v="ppatil6989@gmail.com"/>
    <s v="APIDS"/>
    <n v="280000"/>
    <x v="546"/>
    <n v="285000"/>
    <s v="DV DATA &amp; ANALYTICS ICICI BANK"/>
    <x v="0"/>
  </r>
  <r>
    <s v="salony rath"/>
    <n v="202506"/>
    <n v="202506"/>
    <s v="BBSR"/>
    <n v="7684001678"/>
    <s v="rathsalony@gmail.com"/>
    <s v="APIDS"/>
    <n v="290000"/>
    <x v="546"/>
    <n v="40000"/>
    <s v="DV DATA &amp; ANALYTICS ICICI BANK"/>
    <x v="0"/>
  </r>
  <r>
    <s v="Sarita Behera"/>
    <n v="202511"/>
    <n v="202511"/>
    <s v="BBSR"/>
    <n v="8457990349"/>
    <s v="rinkybehera56@gmail.com"/>
    <s v="APIDS"/>
    <n v="290000"/>
    <x v="546"/>
    <n v="50000"/>
    <s v="DV DATA &amp; ANALYTICS ICICI BANK"/>
    <x v="0"/>
  </r>
  <r>
    <s v="pujyban sahu"/>
    <n v="202511"/>
    <n v="202511"/>
    <s v="BBSR"/>
    <n v="8280897441"/>
    <s v="pujyabansahu786@gmail.com"/>
    <s v="APIDS"/>
    <n v="290000"/>
    <x v="547"/>
    <n v="285000"/>
    <s v="DV DATA &amp; ANALYTICS ICICI BANK"/>
    <x v="0"/>
  </r>
  <r>
    <s v="Prateekshya Patnaik"/>
    <n v="202501"/>
    <n v="202501"/>
    <s v="BBSR"/>
    <n v="9861298754"/>
    <s v="prateekshya0603@gmail.com"/>
    <s v="APIDS"/>
    <n v="295000"/>
    <x v="547"/>
    <n v="70000"/>
    <s v="DV DATA &amp; ANALYTICS ICICI BANK"/>
    <x v="0"/>
  </r>
  <r>
    <s v="Sanskar Chhalotre"/>
    <n v="202511"/>
    <n v="202511"/>
    <s v="BLR"/>
    <n v="7828736160"/>
    <s v="sanskargurjar59@gmail.com"/>
    <s v="APIDS"/>
    <n v="295000"/>
    <x v="548"/>
    <n v="313000"/>
    <s v="DV DATA &amp; ANALYTICS ICICI BANK"/>
    <x v="0"/>
  </r>
  <r>
    <s v="Simrit Rai"/>
    <n v="202511"/>
    <n v="202511"/>
    <s v="BBSR"/>
    <n v="9337141213"/>
    <s v="titul.simrit@gmail.com"/>
    <s v="APIDS"/>
    <n v="290000"/>
    <x v="548"/>
    <n v="5000"/>
    <s v="DV DATA &amp; ANALYTICS ICICI BANK"/>
    <x v="0"/>
  </r>
  <r>
    <s v="Papiya Mandal"/>
    <n v="202511"/>
    <n v="202511"/>
    <s v="BBSR"/>
    <n v="7283081822"/>
    <s v="thecurlynari@gmail.com"/>
    <s v="APIDS"/>
    <n v="313000"/>
    <x v="548"/>
    <n v="5000"/>
    <s v="DV DATA &amp; ANALYTICS ICICI BANK"/>
    <x v="0"/>
  </r>
  <r>
    <s v="Satya Ranjan Das"/>
    <n v="202511"/>
    <n v="202511"/>
    <s v="BBSR"/>
    <s v="9776249591/9692824499"/>
    <s v="dsatyaranjan785@gmail.com"/>
    <s v="APIDS"/>
    <n v="290000"/>
    <x v="548"/>
    <n v="5000"/>
    <s v="DV DATA &amp; ANALYTICS ICICI BANK"/>
    <x v="0"/>
  </r>
  <r>
    <s v="Bhanu Pratap Dwivedi"/>
    <n v="202511"/>
    <n v="202511"/>
    <s v="BBSR"/>
    <m/>
    <m/>
    <s v="APIDS"/>
    <m/>
    <x v="548"/>
    <n v="5000"/>
    <s v="DV DATA &amp; ANALYTICS ICICI BANK"/>
    <x v="0"/>
  </r>
  <r>
    <s v="Abhishek Digambar Jain S"/>
    <n v="202511"/>
    <n v="202511"/>
    <s v="BLR"/>
    <n v="9164255732"/>
    <s v="abhishekdigambarjain@gmail.com"/>
    <s v="APDA"/>
    <n v="285000"/>
    <x v="548"/>
    <n v="5000"/>
    <s v="DV DATA &amp; ANALYTICS ICICI BANK"/>
    <x v="0"/>
  </r>
  <r>
    <s v="Prithviraj R Patil"/>
    <n v="202511"/>
    <n v="202511"/>
    <s v="BLR"/>
    <n v="8549993599"/>
    <s v="ppatil6989@gmail.com"/>
    <s v="APDA"/>
    <n v="285000"/>
    <x v="548"/>
    <n v="5000"/>
    <s v="DV DATA &amp; ANALYTICS ICICI BANK"/>
    <x v="0"/>
  </r>
  <r>
    <s v="Adari Venkata Ramana"/>
    <n v="202511"/>
    <n v="202511"/>
    <s v="BLR"/>
    <n v="7093839972"/>
    <s v="adari.vraman@gmail.com"/>
    <s v="AL/ML"/>
    <n v="220000"/>
    <x v="548"/>
    <n v="5000"/>
    <s v="DV DATA &amp; ANALYTICS ICICI BANK"/>
    <x v="0"/>
  </r>
  <r>
    <s v="Aiswariya Pattanaik "/>
    <n v="202509"/>
    <n v="202509"/>
    <s v="BBSR"/>
    <n v="9583436866"/>
    <s v="Patnaikaishwarya99@gmail.com"/>
    <s v="APIDS"/>
    <n v="290000"/>
    <x v="549"/>
    <n v="50000"/>
    <s v="DV DATA &amp; ANALYTICS ICICI BANK"/>
    <x v="0"/>
  </r>
  <r>
    <s v="Rajlaxmi rout"/>
    <n v="202511"/>
    <n v="202511"/>
    <s v="BBSR"/>
    <n v="8984292450"/>
    <s v="rajlaxmi.rima2002@gmail.com"/>
    <s v="APIDS"/>
    <n v="318600"/>
    <x v="549"/>
    <n v="313000"/>
    <s v="DV DATA &amp; ANALYTICS ICICI BANK"/>
    <x v="0"/>
  </r>
  <r>
    <s v="Adari Venkata Ramana"/>
    <n v="202511"/>
    <n v="202511"/>
    <s v="BLR"/>
    <n v="7093839972"/>
    <s v="adari.vraman@gmail.com"/>
    <s v="AL/ML"/>
    <n v="220000"/>
    <x v="550"/>
    <n v="195000"/>
    <s v="DV DATA &amp; ANALYTICS ICICI BANK"/>
    <x v="0"/>
  </r>
  <r>
    <s v="Teena Manghwani"/>
    <n v="202504"/>
    <n v="202504"/>
    <s v="BLR"/>
    <n v="8005932384"/>
    <s v="teena.1195manghwani@gmail.com"/>
    <s v="APIDS "/>
    <n v="290000"/>
    <x v="550"/>
    <n v="35000"/>
    <s v="DV DATA &amp; ANALYTICS ICICI BANK"/>
    <x v="0"/>
  </r>
  <r>
    <s v="Amrit Anushil Swain"/>
    <n v="202510"/>
    <n v="202510"/>
    <s v="BBSR"/>
    <n v="7606002742"/>
    <s v="amritswain15@gmail.com"/>
    <s v="APIDS"/>
    <n v="318000"/>
    <x v="550"/>
    <n v="95000"/>
    <s v="DV DATA &amp; ANALYTICS ICICI BANK"/>
    <x v="0"/>
  </r>
  <r>
    <s v="Abhishek Bhatia"/>
    <n v="202509"/>
    <n v="202509"/>
    <s v="BBSR"/>
    <n v="8.8004911298431894E+19"/>
    <s v="ab112902@gmail.com"/>
    <s v="APIDS"/>
    <n v="285000"/>
    <x v="551"/>
    <n v="90000"/>
    <s v="DV DATA &amp; ANALYTICS ICICI BANK"/>
    <x v="0"/>
  </r>
  <r>
    <s v="Pramukh "/>
    <n v="202510"/>
    <n v="202510"/>
    <s v="BBSR"/>
    <n v="9480793792"/>
    <s v="ab112902@gmail.com"/>
    <s v="APIDS"/>
    <n v="285000"/>
    <x v="551"/>
    <n v="98333"/>
    <s v="DV DATA &amp; ANALYTICS ICICI BANK"/>
    <x v="0"/>
  </r>
  <r>
    <s v="barun mshra"/>
    <n v="202509"/>
    <n v="202509"/>
    <s v="BBSR"/>
    <n v="7847869188"/>
    <s v="barun.mishra.016@gmail.com"/>
    <s v="APIDS"/>
    <n v="290000"/>
    <x v="551"/>
    <n v="75000"/>
    <s v="DV DATA &amp; ANALYTICS ICICI BANK"/>
    <x v="0"/>
  </r>
  <r>
    <s v="Jyotipraksh Udayabhanu"/>
    <n v="202511"/>
    <n v="202511"/>
    <s v="BBSR"/>
    <s v="90405 47258"/>
    <s v="jpu258@gmail.com"/>
    <s v="APIDS"/>
    <n v="290000"/>
    <x v="551"/>
    <n v="5000"/>
    <s v="DV DATA &amp; ANALYTICS ICICI BANK"/>
    <x v="0"/>
  </r>
  <r>
    <s v="Debasish Ojha"/>
    <n v="202511"/>
    <n v="202511"/>
    <s v="BBSR"/>
    <n v="9938905049"/>
    <s v="1998debasis@gmail.com"/>
    <s v="APIDS"/>
    <n v="290000"/>
    <x v="551"/>
    <n v="5000"/>
    <s v="DV DATA &amp; ANALYTICS ICICI BANK"/>
    <x v="0"/>
  </r>
  <r>
    <s v="Somyak Sambhav Mishra"/>
    <n v="202511"/>
    <n v="202511"/>
    <s v="BBSR"/>
    <n v="8455089115"/>
    <s v="mishrasomyak@gmail.com"/>
    <s v="APDA"/>
    <n v="270000"/>
    <x v="551"/>
    <n v="5000"/>
    <s v="DV DATA &amp; ANALYTICS ICICI BANK"/>
    <x v="0"/>
  </r>
  <r>
    <s v="Siddharth Kumar"/>
    <n v="202511"/>
    <n v="202511"/>
    <s v="BLR"/>
    <n v="7256058624"/>
    <s v="siddharth7256@gmail.com"/>
    <s v="APIDS"/>
    <n v="293000"/>
    <x v="551"/>
    <n v="5000"/>
    <s v="DV DATA &amp; ANALYTICS ICICI BANK"/>
    <x v="0"/>
  </r>
  <r>
    <s v="Ananya Dev"/>
    <n v="202509"/>
    <n v="202509"/>
    <s v="BLR"/>
    <n v="7978043059"/>
    <s v="ishaananya123@gmail.com"/>
    <s v="APDA"/>
    <n v="270000"/>
    <x v="552"/>
    <n v="50000"/>
    <s v="DV DATA &amp; ANALYTICS HDFC BANK"/>
    <x v="0"/>
  </r>
  <r>
    <s v="nikitha guduvi"/>
    <n v="202509"/>
    <n v="202509"/>
    <s v="BBSR"/>
    <n v="9632675294"/>
    <s v="guduviniktha@gmail.com"/>
    <s v="APIDS"/>
    <n v="290000"/>
    <x v="552"/>
    <n v="71250"/>
    <s v="DV DATA &amp; ANALYTICS ICICI BANK"/>
    <x v="0"/>
  </r>
  <r>
    <s v="KALAIARASI SUBRAMANIAN"/>
    <n v="202510"/>
    <n v="202510"/>
    <s v="BBSR"/>
    <n v="7845027250"/>
    <s v="Kalaiarasi07004@gmail.com"/>
    <s v="APIDS"/>
    <n v="318000"/>
    <x v="552"/>
    <n v="104333"/>
    <s v="DV DATA &amp; ANALYTICS ICICI BANK"/>
    <x v="0"/>
  </r>
  <r>
    <s v="Dibyasha Panigrahi"/>
    <n v="202508"/>
    <n v="202508"/>
    <s v="BBSR"/>
    <n v="7008445970"/>
    <s v="dIbspanigrahi@gmail.com"/>
    <s v="APIDS"/>
    <n v="290000"/>
    <x v="552"/>
    <n v="70000"/>
    <s v="DV DATA &amp; ANALYTICS ICICI BANK"/>
    <x v="0"/>
  </r>
  <r>
    <s v="Pritam kumar Behera "/>
    <n v="202508"/>
    <n v="202508"/>
    <s v="BBSR"/>
    <n v="8328914323"/>
    <s v="pritamkumarbehera504@gmail.com"/>
    <s v="APIDS"/>
    <n v="290000"/>
    <x v="553"/>
    <n v="40000"/>
    <s v="DV DATA &amp; ANALYTICS ICICI BANK"/>
    <x v="0"/>
  </r>
  <r>
    <s v="Abhisek Praharaj"/>
    <n v="202508"/>
    <n v="202508"/>
    <s v="BBSR"/>
    <n v="9437344795"/>
    <s v="abhisek.praharaj96@gmail.com"/>
    <s v="APIDS"/>
    <n v="300000"/>
    <x v="553"/>
    <n v="55000"/>
    <s v="DV DATA &amp; ANALYTICS ICICI BANK"/>
    <x v="0"/>
  </r>
  <r>
    <s v="Puruma sushma"/>
    <n v="202509"/>
    <n v="202509"/>
    <s v="BLR"/>
    <n v="9666368768"/>
    <s v="annaram8251@gmail.com"/>
    <s v="APIDS"/>
    <n v="318000"/>
    <x v="553"/>
    <n v="125000"/>
    <s v="DV DATA &amp; ANALYTICS ICICI BANK"/>
    <x v="0"/>
  </r>
  <r>
    <s v="TAPASWINI NAYAK"/>
    <n v="202508"/>
    <n v="202508"/>
    <s v="BBSR"/>
    <n v="9078533214"/>
    <s v="nayaktapaswni3@gmail.com"/>
    <s v="APIDS"/>
    <n v="295000"/>
    <x v="553"/>
    <n v="50000"/>
    <s v="DV DATA &amp; ANALYTICS ICICI BANK"/>
    <x v="0"/>
  </r>
  <r>
    <s v="Balamurgan P "/>
    <n v="202504"/>
    <n v="202504"/>
    <s v="BLR"/>
    <n v="9361378163"/>
    <s v="balamurgandme1999@gmail.com"/>
    <s v="APDA"/>
    <n v="295000"/>
    <x v="553"/>
    <n v="60000"/>
    <s v="DV DATA &amp; ANALYTICS ICICI BANK"/>
    <x v="0"/>
  </r>
  <r>
    <s v="Asish Gupta"/>
    <n v="202508"/>
    <n v="202508"/>
    <s v="BBSR"/>
    <n v="9845313769"/>
    <s v="ashishg.dba@gmail.com"/>
    <s v="APIDS"/>
    <n v="285000"/>
    <x v="554"/>
    <n v="70000"/>
    <s v="DV DATA &amp; ANALYTICS HDFC BANK"/>
    <x v="0"/>
  </r>
  <r>
    <s v="Simrit Rai"/>
    <n v="202511"/>
    <n v="202511"/>
    <s v="BBSR"/>
    <n v="9337141213"/>
    <s v="titul.simrit@gmail.com"/>
    <s v="APIDS"/>
    <n v="290000"/>
    <x v="554"/>
    <n v="45000"/>
    <s v="DV DATA &amp; ANALYTICS ICICI BANK"/>
    <x v="0"/>
  </r>
  <r>
    <s v="Somyak Sambhav Mishra"/>
    <n v="202511"/>
    <n v="202511"/>
    <s v="BBSR"/>
    <n v="8455089115"/>
    <s v="mishrasomyak@gmail.com"/>
    <s v="APDA"/>
    <n v="270000"/>
    <x v="554"/>
    <n v="45000"/>
    <s v="DV DATA &amp; ANALYTICS ICICI BANK"/>
    <x v="0"/>
  </r>
  <r>
    <s v="Raunak rai"/>
    <n v="202504"/>
    <n v="202504"/>
    <s v="BLR"/>
    <n v="6393735467"/>
    <s v="rairaunak593@gmail.com"/>
    <s v="APDA"/>
    <n v="270000"/>
    <x v="554"/>
    <n v="45000"/>
    <s v="DV DATA &amp; ANALYTICS ICICI BANK"/>
    <x v="0"/>
  </r>
  <r>
    <s v="Chiranjeet Parida"/>
    <n v="202507"/>
    <n v="202507"/>
    <s v="BBSR"/>
    <n v="8249058341"/>
    <s v="chiranjeetp1999@gmail.com"/>
    <s v="APIDS"/>
    <n v="295000"/>
    <x v="555"/>
    <n v="50000"/>
    <s v="DV DATA &amp; ANALYTICS ICICI BANK"/>
    <x v="0"/>
  </r>
  <r>
    <s v="Bhanu Pratap Dwivedi"/>
    <n v="202511"/>
    <n v="202511"/>
    <s v="BBSR"/>
    <m/>
    <m/>
    <s v="APIDS"/>
    <m/>
    <x v="555"/>
    <n v="25000"/>
    <s v="DV DATA &amp; ANALYTICS ICICI BANK"/>
    <x v="0"/>
  </r>
  <r>
    <s v="suguna devi"/>
    <n v="202507"/>
    <n v="202507"/>
    <s v="BLR"/>
    <n v="8072185657"/>
    <s v="suguna042@gmail.com"/>
    <s v="APDA"/>
    <n v="270000"/>
    <x v="555"/>
    <n v="50000"/>
    <s v="DV DATA &amp; ANALYTICS ICICI BANK"/>
    <x v="0"/>
  </r>
  <r>
    <s v="ADHISH VIKAS "/>
    <n v="202511"/>
    <n v="202511"/>
    <s v="BLR"/>
    <n v="9353288842"/>
    <s v="adhishvikas@gmail.com"/>
    <s v="APIDS"/>
    <n v="290000"/>
    <x v="555"/>
    <n v="5000"/>
    <s v="DV DATA &amp; ANALYTICS ICICI BANK"/>
    <x v="0"/>
  </r>
  <r>
    <s v="Jyotipraksh Udayabhanu"/>
    <n v="202511"/>
    <n v="202511"/>
    <s v="BBSR"/>
    <s v="90405 47258"/>
    <s v="jpu258@gmail.com"/>
    <s v="APIDS"/>
    <n v="290000"/>
    <x v="556"/>
    <n v="90000"/>
    <s v="DV DATA &amp; ANALYTICS ICICI BANK"/>
    <x v="0"/>
  </r>
  <r>
    <s v="Pradyumna Kumar Sahoo"/>
    <n v="202501"/>
    <n v="202501"/>
    <s v="BBSR"/>
    <n v="7008854840"/>
    <s v="pradyumnaksahoo27@gmail.com"/>
    <s v="APIDS"/>
    <n v="305000"/>
    <x v="556"/>
    <n v="30000"/>
    <s v="DV DATA &amp; ANALYTICS HDFC BANK"/>
    <x v="0"/>
  </r>
  <r>
    <s v="Rachana K K"/>
    <n v="202510"/>
    <n v="202510"/>
    <s v="BLR"/>
    <n v="9632258955"/>
    <s v="99.rachanakk@gmail.com"/>
    <s v="APIDS"/>
    <n v="295000"/>
    <x v="556"/>
    <n v="94000"/>
    <s v="DV DATA &amp; ANALYTICS ICICI BANK"/>
    <x v="0"/>
  </r>
  <r>
    <s v="Gautam Samantaray"/>
    <n v="202508"/>
    <n v="202508"/>
    <s v="BBSR"/>
    <n v="8339810879"/>
    <s v="gsamantaray99@gmail.com"/>
    <s v="APIDS"/>
    <n v="290000"/>
    <x v="557"/>
    <n v="85000"/>
    <s v="DV DATA &amp; ANALYTICS ICICI BANK"/>
    <x v="0"/>
  </r>
  <r>
    <s v="Arnab Pattnaik"/>
    <n v="202507"/>
    <n v="202507"/>
    <s v="BBSR"/>
    <n v="7978615737"/>
    <s v="pattnaikarnab@gmail.com"/>
    <s v="APIDS"/>
    <n v="290000"/>
    <x v="557"/>
    <n v="50000"/>
    <s v="DV DATA &amp; ANALYTICS ICICI BANK"/>
    <x v="0"/>
  </r>
  <r>
    <s v="Jagannath Prasad Das"/>
    <n v="202506"/>
    <n v="202506"/>
    <s v="BBSR"/>
    <n v="7205064713"/>
    <s v="daspiyush2002@gmail.com"/>
    <s v="APIDS"/>
    <n v="290000"/>
    <x v="557"/>
    <n v="55000"/>
    <s v="DV DATA &amp; ANALYTICS ICICI BANK"/>
    <x v="0"/>
  </r>
  <r>
    <s v="Jyotipraksh Udayabhanu"/>
    <n v="202511"/>
    <n v="202511"/>
    <s v="BBSR"/>
    <s v="90405 47258"/>
    <s v="jpu258@gmail.com"/>
    <s v="APIDS"/>
    <n v="290000"/>
    <x v="557"/>
    <n v="5000"/>
    <s v="DV DATA &amp; ANALYTICS ICICI BANK"/>
    <x v="0"/>
  </r>
  <r>
    <s v="Leela Krishna"/>
    <n v="202511"/>
    <n v="202511"/>
    <s v="BBSR"/>
    <n v="7396886663"/>
    <s v="leelakrishnaburusu@gmail.com"/>
    <s v="APIDS"/>
    <n v="290000"/>
    <x v="557"/>
    <n v="5000"/>
    <s v="DV DATA &amp; ANALYTICS ICICI BANK"/>
    <x v="0"/>
  </r>
  <r>
    <s v="Raunak rai"/>
    <n v="202504"/>
    <n v="202504"/>
    <s v="BLR"/>
    <n v="6393735467"/>
    <s v="rairaunak593@gmail.com"/>
    <s v="APDA"/>
    <n v="270000"/>
    <x v="558"/>
    <n v="45000"/>
    <s v="DV DATA &amp; ANALYTICS ICICI BANK"/>
    <x v="0"/>
  </r>
  <r>
    <s v="Debasish Ojha"/>
    <n v="202511"/>
    <n v="202511"/>
    <s v="BBSR"/>
    <n v="9938905049"/>
    <s v="1998debasis@gmail.com"/>
    <s v="APIDS"/>
    <n v="290000"/>
    <x v="558"/>
    <n v="45000"/>
    <s v="DV DATA &amp; ANALYTICS ICICI BANK"/>
    <x v="0"/>
  </r>
  <r>
    <s v="sumitra moharana"/>
    <n v="202510"/>
    <n v="202510"/>
    <s v="BBSR"/>
    <n v="9861066126"/>
    <m/>
    <s v="APIDS"/>
    <n v="290000"/>
    <x v="558"/>
    <n v="72500"/>
    <s v="DV DATA &amp; ANALYTICS ICICI BANK"/>
    <x v="0"/>
  </r>
  <r>
    <s v="Chinmayee Panda"/>
    <n v="202510"/>
    <n v="202510"/>
    <s v="BBSR"/>
    <n v="7540916989"/>
    <s v="chinmayeepanda8556@gmail.com"/>
    <s v="APIDS"/>
    <n v="290000"/>
    <x v="558"/>
    <n v="50000"/>
    <s v="DV DATA &amp; ANALYTICS ICICI BANK"/>
    <x v="0"/>
  </r>
  <r>
    <s v="Sayed Mobassiruddin"/>
    <n v="202505"/>
    <n v="202505"/>
    <s v="BBSR"/>
    <n v="7326912744"/>
    <s v="sayedtakmil754221@gmail.com"/>
    <s v="APIDS"/>
    <n v="290000"/>
    <x v="558"/>
    <n v="40000"/>
    <s v="DV DATA &amp; ANALYTICS ICICI BANK"/>
    <x v="0"/>
  </r>
  <r>
    <s v="Suchismita priyadarsini"/>
    <n v="202509"/>
    <n v="202509"/>
    <s v="BBSR"/>
    <s v="9178416363/ 6372892614"/>
    <s v="9178416363dv@gmail.com"/>
    <s v="APIDS"/>
    <n v="290000"/>
    <x v="559"/>
    <n v="71000"/>
    <s v="DV DATA &amp; ANALYTICS ICICI BANK"/>
    <x v="0"/>
  </r>
  <r>
    <s v="Satya Ranjan Das"/>
    <n v="202511"/>
    <n v="202511"/>
    <s v="BBSR"/>
    <s v="9776249591/9692824499"/>
    <s v="dsatyaranjan785@gmail.com"/>
    <s v="APIDS"/>
    <n v="290000"/>
    <x v="559"/>
    <n v="45000"/>
    <s v="DV DATA &amp; ANALYTICS ICICI BANK"/>
    <x v="0"/>
  </r>
  <r>
    <s v="Somyak Sambhav Mishra"/>
    <n v="202511"/>
    <n v="202511"/>
    <s v="BBSR"/>
    <n v="8455089115"/>
    <s v="mishrasomyak@gmail.com"/>
    <s v="APDA"/>
    <n v="270000"/>
    <x v="559"/>
    <n v="220000"/>
    <s v="DV DATA &amp; ANALYTICS ICICI BANK"/>
    <x v="0"/>
  </r>
  <r>
    <s v="Avishek Dash"/>
    <n v="202502"/>
    <n v="202502"/>
    <s v="BBSR"/>
    <n v="9178605888"/>
    <s v="ad.avishek.official@gmail.com"/>
    <s v="APIDS"/>
    <n v="290000"/>
    <x v="560"/>
    <n v="50000"/>
    <s v="DV DATA &amp; ANALYTICS ICICI BANK"/>
    <x v="0"/>
  </r>
  <r>
    <s v="Rabindra Kumar Pattnaik"/>
    <n v="202301"/>
    <n v="202301"/>
    <s v="BLR"/>
    <n v="7787875888"/>
    <s v="rabindra.pattnaik1@gmail.com"/>
    <s v="MPIDS"/>
    <n v="280000"/>
    <x v="560"/>
    <n v="6000"/>
    <s v="DV DATA &amp; ANALYTICS ICICI BANK"/>
    <x v="0"/>
  </r>
  <r>
    <s v="Biswajeet"/>
    <n v="202510"/>
    <n v="202510"/>
    <s v="BBSR"/>
    <n v="9827001405"/>
    <s v="dbiswajit.work@gmail.com"/>
    <s v="APIDS"/>
    <n v="300000"/>
    <x v="560"/>
    <n v="40000"/>
    <s v="DV DATA &amp; ANALYTICS ICICI BANK"/>
    <x v="0"/>
  </r>
  <r>
    <s v="Tantaray yusuf"/>
    <n v="202511"/>
    <n v="202511"/>
    <s v="BBSR"/>
    <n v="6006980490"/>
    <s v="Mytkashmir786@gmail.com"/>
    <s v="APIDS"/>
    <n v="290000"/>
    <x v="560"/>
    <n v="70000"/>
    <s v="DV DATA &amp; ANALYTICS ICICI BANK"/>
    <x v="0"/>
  </r>
  <r>
    <s v="Nirban Mahanta"/>
    <n v="202507"/>
    <n v="202507"/>
    <s v="BBSR"/>
    <n v="7978367702"/>
    <s v="mahantanirban@outlook.com"/>
    <s v="APIDS"/>
    <n v="290000"/>
    <x v="560"/>
    <n v="55000"/>
    <s v="DV DATA &amp; ANALYTICS ICICI BANK"/>
    <x v="0"/>
  </r>
  <r>
    <s v="Aman Singh"/>
    <n v="202510"/>
    <n v="202510"/>
    <s v="BLR"/>
    <n v="7004747590"/>
    <s v="amansingh989917@gmail.com"/>
    <s v="APIDS"/>
    <n v="300000"/>
    <x v="560"/>
    <n v="50000"/>
    <s v="DV DATA &amp; ANALYTICS ICICI BANK"/>
    <x v="0"/>
  </r>
  <r>
    <s v="Meenakshi"/>
    <n v="202511"/>
    <n v="202511"/>
    <s v="BBSR"/>
    <n v="6371204275"/>
    <s v="minakshimitali16@gmail.com"/>
    <s v="APIDS"/>
    <n v="290000"/>
    <x v="561"/>
    <n v="100000"/>
    <s v="Cash"/>
    <x v="0"/>
  </r>
  <r>
    <s v="Ashish Kumar"/>
    <n v="202511"/>
    <n v="202511"/>
    <s v="BBSR"/>
    <n v="9908966499"/>
    <s v="ashish199662@gmail.com"/>
    <s v="APIDS"/>
    <n v="290000"/>
    <x v="561"/>
    <n v="40000"/>
    <s v="DV DATA &amp; ANALYTICS ICICI BANK"/>
    <x v="0"/>
  </r>
  <r>
    <s v="Shubh Jain"/>
    <n v="202506"/>
    <n v="202506"/>
    <s v="BLR"/>
    <n v="7020472621"/>
    <s v="jshubh139@gmail.com"/>
    <s v="APIDS "/>
    <n v="285000"/>
    <x v="561"/>
    <n v="95000"/>
    <s v="DV DATA &amp; ANALYTICS ICICI BANK"/>
    <x v="0"/>
  </r>
  <r>
    <s v="Abhay Godani"/>
    <n v="202512"/>
    <n v="202512"/>
    <s v="BLR"/>
    <n v="9752861091"/>
    <s v="mabhaygodani87@gmail.com"/>
    <s v="APDA"/>
    <n v="295000"/>
    <x v="561"/>
    <n v="93333"/>
    <s v="DV DATA &amp; ANALYTICS ICICI BANK"/>
    <x v="0"/>
  </r>
  <r>
    <s v="Narasimha"/>
    <n v="202512"/>
    <n v="202512"/>
    <s v="BLR"/>
    <n v="9566002023"/>
    <m/>
    <s v="APIDS"/>
    <n v="290000"/>
    <x v="561"/>
    <n v="5000"/>
    <s v="DV DATA &amp; ANALYTICS ICICI BANK"/>
    <x v="0"/>
  </r>
  <r>
    <s v="Truptiranjan"/>
    <n v="202512"/>
    <n v="202512"/>
    <s v="BBSR"/>
    <n v="9692141736"/>
    <m/>
    <s v="APIDS"/>
    <n v="290000"/>
    <x v="561"/>
    <n v="5000"/>
    <s v="DV DATA &amp; ANALYTICS ICICI BANK"/>
    <x v="0"/>
  </r>
  <r>
    <s v="Minal Anil Patil"/>
    <n v="202512"/>
    <n v="202512"/>
    <s v="BBSR"/>
    <n v="8308503154"/>
    <s v="saiminal32@gmail.com"/>
    <s v="APIDS"/>
    <n v="290000"/>
    <x v="561"/>
    <n v="0.82916666666666672"/>
    <s v="DV DATA &amp; ANALYTICS ICICI BANK"/>
    <x v="0"/>
  </r>
  <r>
    <s v="Manasi Badole"/>
    <n v="202512"/>
    <n v="202512"/>
    <s v="BBSR"/>
    <n v="8878656867"/>
    <s v="mansi130999@gmail.com"/>
    <s v="APIDS"/>
    <n v="290000"/>
    <x v="561"/>
    <n v="5000"/>
    <s v="DV DATA &amp; ANALYTICS ICICI BANK"/>
    <x v="0"/>
  </r>
  <r>
    <s v="Abhisek Mallick"/>
    <n v="202512"/>
    <n v="202512"/>
    <s v="BBSR"/>
    <n v="9348510656"/>
    <s v="mallickabhisek29@gmail.com"/>
    <s v="APIDS"/>
    <n v="290000"/>
    <x v="561"/>
    <n v="5000"/>
    <s v="DV DATA &amp; ANALYTICS ICICI BANK"/>
    <x v="0"/>
  </r>
  <r>
    <s v="Sagarika Biswas"/>
    <n v="202512"/>
    <n v="202512"/>
    <s v="BBSR"/>
    <n v="7749859195"/>
    <s v="sagarikabiswas957@gmail.com"/>
    <s v="APIDS"/>
    <n v="290000"/>
    <x v="561"/>
    <n v="5000"/>
    <s v="DV DATA &amp; ANALYTICS ICICI BANK"/>
    <x v="0"/>
  </r>
  <r>
    <s v="Aatif khan"/>
    <n v="202507"/>
    <n v="202507"/>
    <s v="BBSR"/>
    <n v="9981934661"/>
    <s v="aatifkh97@gmail.com"/>
    <s v="APIDS"/>
    <n v="300000"/>
    <x v="562"/>
    <n v="30000"/>
    <s v="DV DATA &amp; ANALYTICS ICICI BANK"/>
    <x v="0"/>
  </r>
  <r>
    <s v="PAWAR RAHUL SHIVAJI"/>
    <n v="202302"/>
    <n v="202302"/>
    <s v="BLR"/>
    <n v="8421977650"/>
    <s v="rahulspdeoni@gmail.com"/>
    <s v="MPIDS"/>
    <n v="265500"/>
    <x v="562"/>
    <n v="15000"/>
    <s v="DV DATA &amp; ANALYTICS ICICI BANK"/>
    <x v="0"/>
  </r>
  <r>
    <s v="Soyanshu Sekhar Samal"/>
    <n v="202507"/>
    <n v="202507"/>
    <s v="BBSR"/>
    <n v="6371746406"/>
    <s v="samalsoyanshu@gmail.com"/>
    <s v="APIDS"/>
    <n v="275000"/>
    <x v="562"/>
    <n v="15000"/>
    <s v="DV DATA &amp; ANALYTICS HDFC BANK"/>
    <x v="0"/>
  </r>
  <r>
    <s v="Siddharth Kumar"/>
    <n v="202511"/>
    <n v="202511"/>
    <s v="BLR"/>
    <n v="7256058624"/>
    <s v="siddharth7256@gmail.com"/>
    <s v="APIDS"/>
    <n v="293000"/>
    <x v="562"/>
    <n v="50000"/>
    <s v="DV DATA &amp; ANALYTICS ICICI BANK"/>
    <x v="0"/>
  </r>
  <r>
    <s v="Ashutosh Das"/>
    <n v="202511"/>
    <n v="202511"/>
    <s v="BBSR"/>
    <n v="9938365349"/>
    <s v="ashutoshdas9938@gmail.com"/>
    <s v="APIDS"/>
    <n v="290000"/>
    <x v="562"/>
    <n v="95000"/>
    <s v="DV DATA &amp; ANALYTICS ICICI BANK"/>
    <x v="0"/>
  </r>
  <r>
    <s v="BILLA MANGAL MONDAL"/>
    <n v="202511"/>
    <n v="202511"/>
    <s v="BBSR"/>
    <n v="9178415449"/>
    <s v="billamangal21@gmail.com"/>
    <s v="APIDS"/>
    <n v="318000"/>
    <x v="563"/>
    <n v="93333"/>
    <s v="DV DATA &amp; ANALYTICS ICICI BANK"/>
    <x v="0"/>
  </r>
  <r>
    <s v="Anwesh Prasad Khuntia"/>
    <n v="202507"/>
    <n v="202507"/>
    <s v="BBSR"/>
    <n v="7008992741"/>
    <s v="anweshkhuntia@gmail.com"/>
    <s v="APIDS"/>
    <n v="300000"/>
    <x v="563"/>
    <n v="45000"/>
    <s v="DV DATA &amp; ANALYTICS ICICI BANK"/>
    <x v="0"/>
  </r>
  <r>
    <s v="manas ranjan sahu"/>
    <n v="202511"/>
    <n v="202511"/>
    <s v="BBSR"/>
    <n v="8249791912"/>
    <s v="manassensei@gmail.com"/>
    <s v="APIDS"/>
    <n v="300000"/>
    <x v="563"/>
    <n v="72500"/>
    <s v="DV DATA &amp; ANALYTICS ICICI BANK"/>
    <x v="0"/>
  </r>
  <r>
    <s v="Sohan Pradhan "/>
    <n v="202510"/>
    <n v="202510"/>
    <s v="BBSR"/>
    <n v="8249639937"/>
    <s v="pradhansohan2004@gmail.com"/>
    <s v="APDA"/>
    <n v="290000"/>
    <x v="563"/>
    <n v="50000"/>
    <s v="DV DATA &amp; ANALYTICS ICICI BANK"/>
    <x v="0"/>
  </r>
  <r>
    <s v="Vivek Singh"/>
    <n v="202501"/>
    <n v="202501"/>
    <s v="BBSR"/>
    <n v="9509717355"/>
    <s v="singhcavivek@gmail.com"/>
    <s v="APDA"/>
    <n v="295000"/>
    <x v="563"/>
    <n v="5000"/>
    <s v="DV DATA &amp; ANALYTICS HDFC BANK"/>
    <x v="0"/>
  </r>
  <r>
    <s v="Narasimha"/>
    <n v="202512"/>
    <n v="202512"/>
    <s v="BLR"/>
    <n v="9566002023"/>
    <m/>
    <s v="APIDS"/>
    <n v="290000"/>
    <x v="563"/>
    <n v="50000"/>
    <s v="DV DATA &amp; ANALYTICS ICICI BANK"/>
    <x v="0"/>
  </r>
  <r>
    <s v="Avadhanam chenchu Sudhakar"/>
    <n v="202509"/>
    <n v="202509"/>
    <s v="BLR"/>
    <n v="9502142433"/>
    <s v="sudavadh.ac@gmail.com"/>
    <s v="APIDS"/>
    <n v="290000"/>
    <x v="564"/>
    <n v="50000"/>
    <s v="DV DATA &amp; ANALYTICS ICICI BANK"/>
    <x v="0"/>
  </r>
  <r>
    <s v="bibhudatta jena "/>
    <n v="202512"/>
    <n v="202512"/>
    <s v="BLR"/>
    <n v="8885045286"/>
    <s v="bibhudattaj@gmail.com"/>
    <s v="APIDS"/>
    <n v="290000"/>
    <x v="564"/>
    <n v="275000"/>
    <s v="Cash"/>
    <x v="0"/>
  </r>
  <r>
    <s v="Leela Krishna"/>
    <n v="202511"/>
    <n v="202511"/>
    <s v="BBSR"/>
    <n v="7396886663"/>
    <s v="leelakrishnaburusu@gmail.com"/>
    <s v="APIDS"/>
    <n v="290000"/>
    <x v="565"/>
    <n v="285000"/>
    <s v="DV DATA &amp; ANALYTICS ICICI BANK"/>
    <x v="0"/>
  </r>
  <r>
    <s v="Abhisek Mallick"/>
    <n v="202512"/>
    <n v="202512"/>
    <s v="BBSR"/>
    <n v="9348510656"/>
    <s v="mallickabhisek29@gmail.com"/>
    <s v="APIDS"/>
    <n v="290000"/>
    <x v="565"/>
    <n v="5000"/>
    <s v="DV DATA &amp; ANALYTICS ICICI BANK"/>
    <x v="0"/>
  </r>
  <r>
    <s v="Abhijit mohanty"/>
    <n v="202509"/>
    <n v="202509"/>
    <s v="BLR"/>
    <n v="8917452901"/>
    <s v="abhijitmohanty368@gmail.com"/>
    <s v="APIDS"/>
    <n v="290000"/>
    <x v="565"/>
    <n v="40000"/>
    <s v="DV DATA &amp; ANALYTICS ICICI BANK"/>
    <x v="0"/>
  </r>
  <r>
    <s v="Sagarika Biswas"/>
    <n v="202512"/>
    <n v="202512"/>
    <s v="BBSR"/>
    <n v="7749859195"/>
    <s v="sagarikabiswas957@gmail.com"/>
    <s v="APIDS"/>
    <n v="290000"/>
    <x v="566"/>
    <n v="60000"/>
    <s v="Cash"/>
    <x v="0"/>
  </r>
  <r>
    <s v="Dharmendra Kumar Sahoo"/>
    <n v="202401"/>
    <n v="202401"/>
    <s v="BLR"/>
    <n v="9035210110"/>
    <s v="contact.query.dks@gmail.com"/>
    <s v="MPIDS"/>
    <n v="290000"/>
    <x v="566"/>
    <n v="30000"/>
    <s v="Cash"/>
    <x v="0"/>
  </r>
  <r>
    <s v="Abhisek Mallick"/>
    <n v="202512"/>
    <n v="202512"/>
    <s v="BBSR"/>
    <n v="9348510656"/>
    <s v="mallickabhisek29@gmail.com"/>
    <s v="APIDS"/>
    <n v="290000"/>
    <x v="566"/>
    <n v="295000"/>
    <s v="DV DATA &amp; ANALYTICS ICICI BANK"/>
    <x v="0"/>
  </r>
  <r>
    <s v="J RAJDEEP JAYDEN"/>
    <n v="202501"/>
    <n v="202501"/>
    <s v="BLR"/>
    <n v="7899117115"/>
    <s v="rajdeepjayden2002@gmail.com"/>
    <s v="APDA"/>
    <n v="275000"/>
    <x v="567"/>
    <n v="15000"/>
    <s v="DV DATA &amp; ANALYTICS ICICI BANK"/>
    <x v="0"/>
  </r>
  <r>
    <s v="SANKET KUMAR BASURI"/>
    <n v="202508"/>
    <n v="202508"/>
    <s v="BBSR"/>
    <n v="7004663520"/>
    <s v="sanketkumarbasuri@gmail.com"/>
    <s v="APIDS"/>
    <n v="290000"/>
    <x v="567"/>
    <n v="80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567"/>
    <n v="50000"/>
    <s v="DV DATA &amp; ANALYTICS ICICI BANK"/>
    <x v="0"/>
  </r>
  <r>
    <s v="Adarsh"/>
    <n v="202510"/>
    <n v="202510"/>
    <s v="BLR"/>
    <n v="7676329548"/>
    <s v="aadarsh1976@gmail.com"/>
    <s v="APIDS"/>
    <n v="300000"/>
    <x v="567"/>
    <n v="50000"/>
    <s v="DV DATA &amp; ANALYTICS ICICI BANK"/>
    <x v="0"/>
  </r>
  <r>
    <s v="Sarita Behera"/>
    <n v="202511"/>
    <n v="202511"/>
    <s v="BBSR"/>
    <n v="8457990349"/>
    <s v="rinkybehera56@gmail.com"/>
    <s v="APIDS"/>
    <n v="290000"/>
    <x v="567"/>
    <n v="50000"/>
    <s v="DV DATA &amp; ANALYTICS ICICI BANK"/>
    <x v="0"/>
  </r>
  <r>
    <s v="Asish Pattanaik"/>
    <n v="202511"/>
    <n v="202511"/>
    <s v="BBSR"/>
    <n v="7978419313"/>
    <s v="ashishpattanaik98@gmail.com"/>
    <s v="APIDS"/>
    <n v="300000"/>
    <x v="567"/>
    <n v="50000"/>
    <s v="DV DATA &amp; ANALYTICS ICICI BANK"/>
    <x v="0"/>
  </r>
  <r>
    <s v="Ishani Daga"/>
    <n v="202507"/>
    <n v="202507"/>
    <s v="BBSR"/>
    <n v="7008650408"/>
    <s v=" ishanidaga13@gmail.com"/>
    <s v="APDA"/>
    <n v="295000"/>
    <x v="567"/>
    <n v="20000"/>
    <s v="DV DATA &amp; ANALYTICS ICICI BANK"/>
    <x v="0"/>
  </r>
  <r>
    <s v="Pratik Nanda"/>
    <n v="202512"/>
    <n v="202512"/>
    <s v="BBSR"/>
    <n v="7978744691"/>
    <s v="pratiknanda2000@gmail.com"/>
    <s v="APDA"/>
    <n v="295000"/>
    <x v="567"/>
    <n v="5000"/>
    <s v="DV DATA &amp; ANALYTICS ICICI BANK"/>
    <x v="0"/>
  </r>
  <r>
    <s v="soumya sethi"/>
    <n v="202512"/>
    <n v="202512"/>
    <s v="BBSR"/>
    <n v="6372849072"/>
    <s v="soumyaprakash2224@gmail.com"/>
    <s v="APIDS"/>
    <n v="318600"/>
    <x v="567"/>
    <n v="5000"/>
    <s v="DV DATA &amp; ANALYTICS ICICI BANK"/>
    <x v="0"/>
  </r>
  <r>
    <s v="chalavadi mohan sai sasidhar"/>
    <n v="202512"/>
    <n v="202512"/>
    <s v="BBSR"/>
    <n v="7842722674"/>
    <s v="mohansai94@gmail.com"/>
    <s v="APIDS"/>
    <n v="318600"/>
    <x v="567"/>
    <n v="5000"/>
    <s v="DV DATA &amp; ANALYTICS ICICI BANK"/>
    <x v="0"/>
  </r>
  <r>
    <s v="Inteshar Ahmad Khan"/>
    <n v="202512"/>
    <n v="202512"/>
    <s v="BLR"/>
    <n v="7205891552"/>
    <s v="intezaid786@gmail.com"/>
    <s v="APIDS"/>
    <n v="318600"/>
    <x v="567"/>
    <n v="5000"/>
    <s v="DV DATA &amp; ANALYTICS ICICI BANK"/>
    <x v="0"/>
  </r>
  <r>
    <s v="Soumya Ranjan Pradhan"/>
    <n v="202503"/>
    <n v="202503"/>
    <s v="BBSR"/>
    <n v="8249777371"/>
    <s v="soumyadluvangel@gmail.com"/>
    <s v="APIDS "/>
    <n v="305000"/>
    <x v="568"/>
    <n v="50000"/>
    <s v="DV DATA &amp; ANALYTICS ICICI BANK"/>
    <x v="0"/>
  </r>
  <r>
    <s v="Bandana Bhanja"/>
    <n v="202508"/>
    <n v="202508"/>
    <s v="BBSR"/>
    <n v="8249283535"/>
    <s v="bandana.angle@gmail.com"/>
    <s v="APIDS"/>
    <n v="305000"/>
    <x v="568"/>
    <n v="40000"/>
    <s v="DV DATA &amp; ANALYTICS ICICI BANK"/>
    <x v="0"/>
  </r>
  <r>
    <s v="Jyoti Ranjan Mangaraj"/>
    <n v="202508"/>
    <n v="202508"/>
    <s v="BBSR"/>
    <n v="9938420883"/>
    <s v="jyotimangaraj0244@gmail.com"/>
    <s v="APIDS"/>
    <n v="300000"/>
    <x v="568"/>
    <n v="150000"/>
    <s v="DV DATA &amp; ANALYTICS ICICI BANK"/>
    <x v="0"/>
  </r>
  <r>
    <s v="Truptiranjan"/>
    <n v="202512"/>
    <n v="202512"/>
    <s v="BBSR"/>
    <n v="9692141736"/>
    <m/>
    <s v="APIDS"/>
    <n v="290000"/>
    <x v="568"/>
    <n v="45000"/>
    <s v="DV DATA &amp; ANALYTICS ICICI BANK"/>
    <x v="0"/>
  </r>
  <r>
    <s v="R Giridhar Reddy"/>
    <n v="202510"/>
    <n v="202510"/>
    <s v="BLR"/>
    <n v="8088950824"/>
    <s v="giridharr4567@gmail.com"/>
    <s v="APIDS"/>
    <n v="290000"/>
    <x v="568"/>
    <n v="50000"/>
    <s v="DV DATA &amp; ANALYTICS ICICI BANK"/>
    <x v="0"/>
  </r>
  <r>
    <s v="Satyajeet Sahoo"/>
    <n v="202506"/>
    <n v="202506"/>
    <s v="BBSR"/>
    <n v="8984838375"/>
    <s v="satyajeet125sahoo@gmail.com"/>
    <s v="APDA"/>
    <n v="280000"/>
    <x v="569"/>
    <n v="30000"/>
    <s v="DV DATA &amp; ANALYTICS ICICI BANK"/>
    <x v="0"/>
  </r>
  <r>
    <s v="Chinmaya mohanty"/>
    <n v="202507"/>
    <n v="202507"/>
    <s v="BBSR"/>
    <n v="7978902314"/>
    <s v="chinmayamohanty78@gmail.com"/>
    <s v="APIDS"/>
    <n v="290000"/>
    <x v="569"/>
    <n v="40000"/>
    <s v="DV DATA &amp; ANALYTICS ICICI BANK"/>
    <x v="0"/>
  </r>
  <r>
    <s v="Manmohan"/>
    <n v="202509"/>
    <n v="202509"/>
    <s v="BLR"/>
    <n v="9753725114"/>
    <m/>
    <s v="APIDS"/>
    <n v="290000"/>
    <x v="569"/>
    <n v="51250"/>
    <s v="DV DATA &amp; ANALYTICS ICICI BANK"/>
    <x v="0"/>
  </r>
  <r>
    <s v="Manasi Badole"/>
    <n v="202512"/>
    <n v="202512"/>
    <s v="BBSR"/>
    <n v="8878656867"/>
    <s v="mansi130999@gmail.com"/>
    <s v="APIDS"/>
    <n v="290000"/>
    <x v="569"/>
    <n v="285000"/>
    <s v="DV DATA &amp; ANALYTICS ICICI BANK"/>
    <x v="0"/>
  </r>
  <r>
    <s v="Soumya Prakash Sethi"/>
    <n v="202512"/>
    <n v="202512"/>
    <s v="BBSR"/>
    <n v="6372849072"/>
    <s v="soumyaprakash0012@gmail.com"/>
    <s v="APIDS"/>
    <n v="290000"/>
    <x v="570"/>
    <n v="285000"/>
    <s v="DV DATA &amp; ANALYTICS ICICI BANK"/>
    <x v="0"/>
  </r>
  <r>
    <s v="Sagar Rashmi Rath"/>
    <n v="202507"/>
    <n v="202507"/>
    <s v="BBSR"/>
    <n v="7008716582"/>
    <s v="rathrashmi7@gmail.com"/>
    <s v="APIDS"/>
    <n v="285000"/>
    <x v="570"/>
    <n v="50000"/>
    <s v="DV DATA &amp; ANALYTICS ICICI BANK"/>
    <x v="0"/>
  </r>
  <r>
    <s v="Sambit kumar Nanda"/>
    <n v="202507"/>
    <n v="202507"/>
    <s v="BBSR"/>
    <n v="8260657010"/>
    <s v="sambit0003@gmail.com"/>
    <s v="APIDS"/>
    <n v="300000"/>
    <x v="571"/>
    <n v="45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571"/>
    <n v="32000"/>
    <s v="DV DATA &amp; ANALYTICS ICICI BANK"/>
    <x v="0"/>
  </r>
  <r>
    <s v="Prativa Padhy"/>
    <n v="202506"/>
    <n v="202506"/>
    <s v="BBSR"/>
    <n v="7978350399"/>
    <s v="prativapadhy96@gmail.com"/>
    <s v="APIDS"/>
    <n v="290000"/>
    <x v="571"/>
    <n v="50000"/>
    <s v="DV DATA &amp; ANALYTICS HDFC BANK"/>
    <x v="0"/>
  </r>
  <r>
    <s v="Minal Anil Patil"/>
    <n v="202512"/>
    <n v="202512"/>
    <s v="BBSR"/>
    <n v="8308503154"/>
    <s v="saiminal32@gmail.com"/>
    <s v="APIDS"/>
    <n v="290000"/>
    <x v="571"/>
    <n v="45000"/>
    <s v="DV DATA &amp; ANALYTICS ICICI BANK"/>
    <x v="0"/>
  </r>
  <r>
    <s v="chalavadi mohan sai sasidhar"/>
    <n v="202512"/>
    <n v="202512"/>
    <s v="BLR"/>
    <n v="7842722674"/>
    <s v="mohansai94@gmail.com"/>
    <s v="APIDS"/>
    <n v="290000"/>
    <x v="572"/>
    <n v="45000"/>
    <s v="DV DATA &amp; ANALYTICS ICICI BANK"/>
    <x v="0"/>
  </r>
  <r>
    <s v="Madhur Bahri"/>
    <n v="202512"/>
    <n v="202512"/>
    <s v="BLR"/>
    <n v="9592308086"/>
    <m/>
    <s v="APIDS"/>
    <n v="290000"/>
    <x v="572"/>
    <n v="285000"/>
    <s v="DV DATA &amp; ANALYTICS ICICI BANK"/>
    <x v="0"/>
  </r>
  <r>
    <s v="Pratik Nanda"/>
    <n v="202512"/>
    <n v="202512"/>
    <s v="BBSR"/>
    <n v="7978744691"/>
    <s v="pratiknanda2000@gmail.com"/>
    <s v="APDA"/>
    <n v="295000"/>
    <x v="573"/>
    <n v="275000"/>
    <s v="DV DATA &amp; ANALYTICS ICICI BANK"/>
    <x v="0"/>
  </r>
  <r>
    <s v="Shruti Saswati Mohanty"/>
    <n v="202507"/>
    <n v="202507"/>
    <s v="BBSR"/>
    <n v="9439250391"/>
    <s v="shrutimohanty391@gmail.com"/>
    <s v="APIDS"/>
    <n v="290000"/>
    <x v="573"/>
    <n v="45000"/>
    <s v="DV DATA &amp; ANALYTICS ICICI BANK"/>
    <x v="0"/>
  </r>
  <r>
    <s v="Madhur Bahari"/>
    <n v="202512"/>
    <n v="202512"/>
    <s v="BLR"/>
    <n v="9592308086"/>
    <s v="madhurbahri2612@gmail.com"/>
    <s v="APIDS"/>
    <n v="290000"/>
    <x v="573"/>
    <n v="5000"/>
    <s v="DV DATA &amp; ANALYTICS ICICI BANK"/>
    <x v="0"/>
  </r>
  <r>
    <s v="Smrutirekha Mohapatra"/>
    <n v="202512"/>
    <n v="202512"/>
    <s v="BBSR"/>
    <n v="9337609334"/>
    <s v="jobforsuman95@gmail.com"/>
    <s v="APIDS"/>
    <n v="290000"/>
    <x v="573"/>
    <n v="5000"/>
    <s v="DV DATA &amp; ANALYTICS ICICI BANK"/>
    <x v="0"/>
  </r>
  <r>
    <s v="gyana ranjan parida"/>
    <n v="202512"/>
    <n v="202512"/>
    <s v="BBSR"/>
    <n v="8658106255"/>
    <s v="gyanrajanparida98@gmail.com"/>
    <s v="APIDS"/>
    <n v="290000"/>
    <x v="573"/>
    <n v="5000"/>
    <s v="DV DATA &amp; ANALYTICS ICICI BANK"/>
    <x v="0"/>
  </r>
  <r>
    <s v="Akash"/>
    <n v="202512"/>
    <n v="202512"/>
    <s v="BLR"/>
    <n v="8018387222"/>
    <s v="akash21@gmail.com"/>
    <s v="APIDS"/>
    <n v="318000"/>
    <x v="573"/>
    <n v="5000"/>
    <s v="DV DATA &amp; ANALYTICS ICICI BANK"/>
    <x v="0"/>
  </r>
  <r>
    <s v="Suryakant Das"/>
    <n v="202512"/>
    <n v="202512"/>
    <s v="BBSR"/>
    <n v="8763218254"/>
    <s v="suryakant.das1975@gmail.com"/>
    <s v="APIDS"/>
    <n v="290000"/>
    <x v="573"/>
    <n v="5000"/>
    <s v="DV DATA &amp; ANALYTICS ICICI BANK"/>
    <x v="0"/>
  </r>
  <r>
    <s v="Priyanka"/>
    <n v="202512"/>
    <n v="202512"/>
    <s v="BLR"/>
    <n v="8249113069"/>
    <s v="priyankapriyadarsiniam@gmail.com"/>
    <s v="APDA"/>
    <n v="270000"/>
    <x v="573"/>
    <n v="5000"/>
    <s v="DV DATA &amp; ANALYTICS ICICI BANK"/>
    <x v="0"/>
  </r>
  <r>
    <s v="Adyasha Bhanja"/>
    <n v="202512"/>
    <n v="202512"/>
    <s v="BBSR"/>
    <n v="9348569362"/>
    <s v="adyashabhanja5@gmail.com"/>
    <s v="APIDS"/>
    <n v="290000"/>
    <x v="573"/>
    <n v="5000"/>
    <s v="DV DATA &amp; ANALYTICS ICICI BANK"/>
    <x v="0"/>
  </r>
  <r>
    <s v="Aranya"/>
    <n v="202512"/>
    <n v="202512"/>
    <s v="BBSR"/>
    <n v="9439836987"/>
    <s v="lulu9437@gmail.com"/>
    <s v="APIDS"/>
    <n v="290000"/>
    <x v="573"/>
    <n v="5000"/>
    <s v="DV DATA &amp; ANALYTICS ICICI BANK"/>
    <x v="0"/>
  </r>
  <r>
    <s v="Akash Padhiary"/>
    <n v="202512"/>
    <n v="202512"/>
    <s v="BLR"/>
    <s v="70084 66674"/>
    <s v="akashpadhiary@gmail.com"/>
    <s v="APIDS"/>
    <n v="290000"/>
    <x v="573"/>
    <n v="5000"/>
    <s v="DV DATA &amp; ANALYTICS ICICI BANK"/>
    <x v="0"/>
  </r>
  <r>
    <s v="Deepshikha Vishwakarma"/>
    <n v="202512"/>
    <n v="202512"/>
    <s v="BBSR"/>
    <n v="9861014174"/>
    <s v="deepshikhav082@gmail.com"/>
    <s v="APIDS"/>
    <n v="290000"/>
    <x v="573"/>
    <n v="5000"/>
    <s v="DV DATA &amp; ANALYTICS ICICI BANK"/>
    <x v="0"/>
  </r>
  <r>
    <s v="SUBRAT PANDAB"/>
    <n v="202512"/>
    <n v="202512"/>
    <s v="BBSR"/>
    <n v="9090815303"/>
    <s v="pandab.subrat11@gmail.com"/>
    <s v="APIDS"/>
    <n v="290000"/>
    <x v="573"/>
    <n v="5000"/>
    <s v="DV DATA &amp; ANALYTICS ICICI BANK"/>
    <x v="0"/>
  </r>
  <r>
    <s v="A vishal"/>
    <n v="202512"/>
    <n v="202512"/>
    <s v="BBSR"/>
    <n v="7008254556"/>
    <s v="avishaal39@gmail.com"/>
    <s v="APIDS"/>
    <n v="290000"/>
    <x v="573"/>
    <n v="5000"/>
    <s v="DV DATA &amp; ANALYTICS ICICI BANK"/>
    <x v="0"/>
  </r>
  <r>
    <s v="sumeet pradhan"/>
    <n v="202512"/>
    <n v="202512"/>
    <s v="BBSR"/>
    <n v="7077629281"/>
    <s v="s.sourav0303@gmail.com"/>
    <s v="APIDS"/>
    <n v="300000"/>
    <x v="573"/>
    <n v="5000"/>
    <s v="DV DATA &amp; ANALYTICS ICICI BANK"/>
    <x v="0"/>
  </r>
  <r>
    <s v="ARANYA KAMAL BEHERA "/>
    <n v="202512"/>
    <n v="202512"/>
    <s v="BBSR"/>
    <n v="9439836987"/>
    <s v="lulu9437@gmail.com "/>
    <s v="APIDS"/>
    <n v="290000"/>
    <x v="574"/>
    <n v="285000"/>
    <s v="DV DATA &amp; ANALYTICS ICICI BANK"/>
    <x v="0"/>
  </r>
  <r>
    <s v="Adyasha Bhanja"/>
    <n v="202512"/>
    <n v="202512"/>
    <s v="BBSR"/>
    <n v="9348569362"/>
    <s v="adyashabhanja5@gmail.com"/>
    <s v="APIDS"/>
    <n v="290000"/>
    <x v="574"/>
    <n v="45000"/>
    <s v="DV DATA &amp; ANALYTICS ICICI BANK"/>
    <x v="0"/>
  </r>
  <r>
    <s v="Kushal Sahu "/>
    <n v="202508"/>
    <n v="202508"/>
    <s v="BBSR"/>
    <n v="7746005930"/>
    <s v="kushal16711@gmail.com"/>
    <s v="APDA"/>
    <n v="270000"/>
    <x v="574"/>
    <n v="25000"/>
    <s v="DV DATA &amp; ANALYTICS ICICI BANK"/>
    <x v="0"/>
  </r>
  <r>
    <s v="Amrit Anushil Swain"/>
    <n v="202510"/>
    <n v="202510"/>
    <s v="BBSR"/>
    <n v="7606002742"/>
    <s v="amritswain15@gmail.com"/>
    <s v="APIDS"/>
    <n v="318000"/>
    <x v="575"/>
    <n v="95000"/>
    <s v="DV DATA &amp; ANALYTICS ICICI BANK"/>
    <x v="0"/>
  </r>
  <r>
    <s v="Pritam Piusha Panda"/>
    <n v="202503"/>
    <n v="202503"/>
    <s v="BBSR"/>
    <n v="7682983243"/>
    <s v="pritam.panda.smt001@gmail.com"/>
    <s v="APDA"/>
    <n v="290000"/>
    <x v="575"/>
    <n v="110000"/>
    <s v="DV DATA &amp; ANALYTICS ICICI BANK"/>
    <x v="0"/>
  </r>
  <r>
    <s v="KALAIARASI SUBRAMANIAN"/>
    <n v="202510"/>
    <n v="202510"/>
    <s v="BBSR"/>
    <n v="7845027250"/>
    <s v="Kalaiarasi07004@gmail.com"/>
    <s v="APIDS"/>
    <n v="318000"/>
    <x v="575"/>
    <n v="99000"/>
    <s v="DV DATA &amp; ANALYTICS ICICI BANK"/>
    <x v="0"/>
  </r>
  <r>
    <s v="MRUTUNJAY BEHERA"/>
    <n v="202512"/>
    <n v="202512"/>
    <s v="BBSR"/>
    <n v="6370867973"/>
    <s v="mrutunjaybehera71@gmail.com"/>
    <s v="APIDS"/>
    <n v="290000"/>
    <x v="576"/>
    <n v="5000"/>
    <s v="DV DATA &amp; ANALYTICS ICICI BANK"/>
    <x v="0"/>
  </r>
  <r>
    <s v="MRUTUNJAY BEHERA"/>
    <n v="202512"/>
    <n v="202512"/>
    <s v="BBSR"/>
    <n v="6370867973"/>
    <s v="mrutunjaybehera71@gmail.com"/>
    <s v="APIDS"/>
    <n v="290000"/>
    <x v="576"/>
    <n v="285000"/>
    <s v="DV DATA &amp; ANALYTICS ICICI BANK"/>
    <x v="0"/>
  </r>
  <r>
    <s v="Ayushi Raoulo"/>
    <n v="202510"/>
    <n v="202510"/>
    <s v="BBSR"/>
    <n v="9692157482"/>
    <s v="rauloayushi@gmail.com"/>
    <s v="APIDS"/>
    <n v="270000"/>
    <x v="577"/>
    <n v="50000"/>
    <s v="DV DATA &amp; ANALYTICS ICICI BANK"/>
    <x v="0"/>
  </r>
  <r>
    <s v="Jyotipraksh Udayabhanu"/>
    <n v="202511"/>
    <n v="202511"/>
    <s v="BBSR"/>
    <s v="90405 47258"/>
    <s v="jpu258@gmail.com"/>
    <s v="APIDS"/>
    <n v="290000"/>
    <x v="577"/>
    <n v="90000"/>
    <s v="DV DATA &amp; ANALYTICS ICICI BANK"/>
    <x v="0"/>
  </r>
  <r>
    <s v="Bhanu Pratap Dwivedi"/>
    <n v="202511"/>
    <n v="202511"/>
    <s v="BBSR"/>
    <m/>
    <m/>
    <s v="APIDS"/>
    <m/>
    <x v="577"/>
    <n v="15000"/>
    <s v="DV DATA &amp; ANALYTICS ICICI BANK"/>
    <x v="0"/>
  </r>
  <r>
    <s v="MANAS PADHIARY"/>
    <n v="202511"/>
    <n v="202511"/>
    <s v="BBSR"/>
    <n v="8342977764"/>
    <s v="manaspadhiaryyyy21@gmail.com"/>
    <s v="APIDS"/>
    <n v="290000"/>
    <x v="577"/>
    <n v="50000"/>
    <s v="DV DATA &amp; ANALYTICS ICICI BANK"/>
    <x v="0"/>
  </r>
  <r>
    <s v="Pramukh "/>
    <n v="202510"/>
    <n v="202510"/>
    <s v="BBSR"/>
    <n v="9480793792"/>
    <s v="ab112902@gmail.com"/>
    <s v="APIDS"/>
    <n v="285000"/>
    <x v="577"/>
    <n v="98333"/>
    <s v="DV DATA &amp; ANALYTICS ICICI BANK"/>
    <x v="0"/>
  </r>
  <r>
    <s v="SUBRAT PANDAB"/>
    <n v="202512"/>
    <n v="202512"/>
    <s v="BBSR"/>
    <n v="9090815303"/>
    <s v="pandab.subrat11@gmail.com"/>
    <s v="APIDS"/>
    <n v="290000"/>
    <x v="577"/>
    <n v="50000"/>
    <s v="DV DATA &amp; ANALYTICS ICICI BANK"/>
    <x v="0"/>
  </r>
  <r>
    <s v="barun mshra"/>
    <n v="202509"/>
    <n v="202509"/>
    <s v="BBSR"/>
    <n v="7847869188"/>
    <s v="barun.mishra.016@gmail.com"/>
    <s v="APIDS"/>
    <n v="29000"/>
    <x v="578"/>
    <n v="75000"/>
    <s v="DV DATA &amp; ANALYTICS ICICI BANK"/>
    <x v="0"/>
  </r>
  <r>
    <s v="Aiswariya Pattanaik "/>
    <n v="202509"/>
    <n v="202509"/>
    <s v="BBSR"/>
    <n v="9583436866"/>
    <s v="Patnaikaishwarya99@gmail.com"/>
    <s v="APIDS"/>
    <n v="29000"/>
    <x v="578"/>
    <n v="50000"/>
    <s v="DV DATA &amp; ANALYTICS HDFC BANK"/>
    <x v="0"/>
  </r>
  <r>
    <s v="Deepshikha Vishwakarma"/>
    <n v="202512"/>
    <n v="202512"/>
    <s v="BBSR"/>
    <n v="9861014174"/>
    <s v="deepshikhav082@gmail.com"/>
    <s v="APIDS"/>
    <n v="290000"/>
    <x v="578"/>
    <n v="95000"/>
    <s v="DV DATA &amp; ANALYTICS ICICI BANK"/>
    <x v="0"/>
  </r>
  <r>
    <s v="A vishal"/>
    <n v="202512"/>
    <n v="202512"/>
    <s v="BBSR"/>
    <n v="7008254556"/>
    <s v="avishaal39@gmail.com"/>
    <s v="APIDS"/>
    <n v="290000"/>
    <x v="579"/>
    <n v="285000"/>
    <s v="DV DATA &amp; ANALYTICS ICICI BANK"/>
    <x v="0"/>
  </r>
  <r>
    <s v="sumitra moharana"/>
    <n v="202510"/>
    <n v="202510"/>
    <s v="BBSR"/>
    <n v="9861066126"/>
    <m/>
    <s v="APIDS"/>
    <n v="290000"/>
    <x v="579"/>
    <n v="50000"/>
    <s v="DV DATA &amp; ANALYTICS ICICI BANK"/>
    <x v="0"/>
  </r>
  <r>
    <s v="MRUTUNJAY BEHERA"/>
    <n v="202512"/>
    <n v="202512"/>
    <s v="BBSR"/>
    <n v="6370867973"/>
    <s v="mrutunjaybehera71@gmail.com"/>
    <s v="APIDS"/>
    <n v="290000"/>
    <x v="580"/>
    <n v="313000"/>
    <s v="DV DATA &amp; ANALYTICS ICICI BANK"/>
    <x v="0"/>
  </r>
  <r>
    <s v="Ridhi Jain"/>
    <n v="202601"/>
    <n v="202601"/>
    <s v="BBSR"/>
    <n v="9399486546"/>
    <s v="jainridhi0304@gmail.com"/>
    <s v="APIDS"/>
    <n v="295000"/>
    <x v="580"/>
    <n v="5000"/>
    <s v="DV DATA &amp; ANALYTICS ICICI BANK"/>
    <x v="0"/>
  </r>
  <r>
    <s v="soumya prusty"/>
    <n v="202601"/>
    <n v="202601"/>
    <s v="BBSR"/>
    <n v="9399486546"/>
    <s v="jainridhi0304@gmail.com"/>
    <s v="APIDS"/>
    <n v="318600"/>
    <x v="580"/>
    <n v="5000"/>
    <s v="DV DATA &amp; ANALYTICS ICICI BANK"/>
    <x v="0"/>
  </r>
  <r>
    <s v="Chiranjeet Parida"/>
    <n v="202507"/>
    <n v="202507"/>
    <s v="BBSR"/>
    <n v="8249058341"/>
    <s v="chiranjeetp1999@gmail.com"/>
    <s v="APIDS"/>
    <n v="295000"/>
    <x v="581"/>
    <n v="45000"/>
    <s v="DV DATA &amp; ANALYTICS ICICI BANK"/>
    <x v="0"/>
  </r>
  <r>
    <s v="Inteshar Ahmad Khan"/>
    <n v="202512"/>
    <n v="202512"/>
    <s v="BLR"/>
    <n v="7205891552"/>
    <s v="intezaid786@gmail.com"/>
    <s v="APIDS"/>
    <n v="318600"/>
    <x v="581"/>
    <n v="90000"/>
    <s v="DV DATA &amp; ANALYTICS ICICI BANK"/>
    <x v="0"/>
  </r>
  <r>
    <s v="gyana ranjan parida"/>
    <n v="202512"/>
    <n v="202512"/>
    <s v="BBSR"/>
    <n v="8658106255"/>
    <s v="gyanrajanparida98@gmail.com"/>
    <s v="APIDS"/>
    <n v="290000"/>
    <x v="581"/>
    <n v="95000"/>
    <s v="DV DATA &amp; ANALYTICS ICICI BANK"/>
    <x v="0"/>
  </r>
  <r>
    <s v="chalavadi mohan sai sasidhar"/>
    <n v="202512"/>
    <n v="202512"/>
    <s v="BBSR"/>
    <n v="7842722674"/>
    <s v="mohansai94@gmail.com"/>
    <s v="APIDS"/>
    <n v="318600"/>
    <x v="581"/>
    <n v="50000"/>
    <s v="DV DATA &amp; ANALYTICS ICICI BANK"/>
    <x v="0"/>
  </r>
  <r>
    <s v="Chinmayee Panda"/>
    <n v="202510"/>
    <n v="202510"/>
    <s v="BBSR"/>
    <n v="7540916989"/>
    <s v="chinmayeepanda8556@gmail.com"/>
    <s v="APIDS"/>
    <n v="290000"/>
    <x v="581"/>
    <n v="50000"/>
    <s v="DV DATA &amp; ANALYTICS ICICI BANK"/>
    <x v="0"/>
  </r>
  <r>
    <s v="Gaurav Mohanty "/>
    <n v="202506"/>
    <n v="202506"/>
    <s v="BBSR"/>
    <n v="8895581013"/>
    <s v="gauravmohantybang63@gmail.com"/>
    <s v="APDA"/>
    <n v="305000"/>
    <x v="582"/>
    <n v="75000"/>
    <s v="DV DATA &amp; ANALYTICS ICICI BANK"/>
    <x v="0"/>
  </r>
  <r>
    <s v="Prabhujit Pattajoshi"/>
    <n v="202412"/>
    <n v="202412"/>
    <s v="BBSR"/>
    <n v="7008851772"/>
    <s v="prabhujitpattajoshi@gmail.com"/>
    <s v="APIDS"/>
    <n v="298000"/>
    <x v="582"/>
    <n v="89000"/>
    <s v="Loan"/>
    <x v="0"/>
  </r>
  <r>
    <s v="Prasant Kumar Giri"/>
    <n v="202506"/>
    <n v="202506"/>
    <s v="BBSR"/>
    <n v="7978958308"/>
    <s v="prasantkumar252@gmail.com"/>
    <s v="APIDS"/>
    <n v="290000"/>
    <x v="582"/>
    <n v="45000"/>
    <s v="DV DATA &amp; ANALYTICS ICICI BANK"/>
    <x v="0"/>
  </r>
  <r>
    <s v="KALAIARASI SUBRAMANIAN"/>
    <n v="202510"/>
    <n v="202510"/>
    <s v="BBSR"/>
    <n v="7845027250"/>
    <s v="Kalaiarasi07004@gmail.com"/>
    <s v="APIDS"/>
    <n v="318000"/>
    <x v="582"/>
    <n v="5333"/>
    <s v="DV DATA &amp; ANALYTICS ICICI BANK"/>
    <x v="0"/>
  </r>
  <r>
    <s v="K vishal Majhi "/>
    <n v="202601"/>
    <n v="202601"/>
    <s v="BBSR"/>
    <n v="9348628812"/>
    <s v="kvishalmajhi@gmail.com"/>
    <s v="APIDS"/>
    <n v="318000"/>
    <x v="582"/>
    <n v="5000"/>
    <s v="DV DATA &amp; ANALYTICS ICICI BANK"/>
    <x v="0"/>
  </r>
  <r>
    <s v="Simrit Rai"/>
    <n v="202511"/>
    <n v="202511"/>
    <s v="BBSR"/>
    <n v="9337141213"/>
    <s v="titul.simrit@gmail.com"/>
    <s v="APIDS"/>
    <n v="290000"/>
    <x v="583"/>
    <n v="50000"/>
    <s v="DV DATA &amp; ANALYTICS ICICI BANK"/>
    <x v="0"/>
  </r>
  <r>
    <s v="Debasish Ojha"/>
    <n v="202511"/>
    <n v="202511"/>
    <s v="BBSR"/>
    <n v="9938905049"/>
    <s v="1998debasis@gmail.com"/>
    <s v="APIDS"/>
    <n v="290000"/>
    <x v="583"/>
    <n v="50000"/>
    <s v="DV DATA &amp; ANALYTICS ICICI BANK"/>
    <x v="0"/>
  </r>
  <r>
    <s v="sumeet pradhan"/>
    <n v="202512"/>
    <n v="202512"/>
    <s v="BBSR"/>
    <n v="7077629281"/>
    <s v="s.sourav0303@gmail.com"/>
    <s v="APIDS"/>
    <n v="300000"/>
    <x v="583"/>
    <n v="95000"/>
    <s v="DV DATA &amp; ANALYTICS ICICI BANK"/>
    <x v="0"/>
  </r>
  <r>
    <s v="Ayush Das"/>
    <n v="202507"/>
    <n v="202507"/>
    <s v="BBSR"/>
    <n v="8018322359"/>
    <s v="ad325428@gmail.com"/>
    <s v="APIDS"/>
    <n v="290000"/>
    <x v="583"/>
    <n v="95000"/>
    <s v="DV DATA &amp; ANALYTICS ICICI BANK"/>
    <x v="0"/>
  </r>
  <r>
    <s v="Tantaray yusuf"/>
    <n v="202511"/>
    <n v="202511"/>
    <s v="BBSR"/>
    <n v="6006980490"/>
    <s v="Mytkashmir786@gmail.com"/>
    <s v="APIDS"/>
    <n v="290000"/>
    <x v="584"/>
    <n v="40000"/>
    <s v="DV DATA &amp; ANALYTICS ICICI BANK"/>
    <x v="0"/>
  </r>
  <r>
    <s v="sumitra moharana"/>
    <n v="202510"/>
    <n v="202510"/>
    <s v="BBSR"/>
    <n v="9861066126"/>
    <m/>
    <s v="APIDS"/>
    <n v="290000"/>
    <x v="584"/>
    <n v="21250"/>
    <s v="DV DATA &amp; ANALYTICS ICICI BANK"/>
    <x v="0"/>
  </r>
  <r>
    <s v="aditya raj soni"/>
    <n v="202408"/>
    <n v="202408"/>
    <s v="BBSR"/>
    <n v="7479452777"/>
    <s v="akashzx10rr@gmail.com"/>
    <s v="APIDS"/>
    <n v="290000"/>
    <x v="585"/>
    <n v="20000"/>
    <s v="DV DATA &amp; ANALYTICS ICICI BANK"/>
    <x v="0"/>
  </r>
  <r>
    <s v="Biswajeet"/>
    <n v="202510"/>
    <n v="202510"/>
    <s v="BBSR"/>
    <n v="9827001405"/>
    <s v="dbiswajit.work@gmail.com"/>
    <s v="APIDS"/>
    <n v="300000"/>
    <x v="585"/>
    <n v="40000"/>
    <s v="DV DATA &amp; ANALYTICS ICICI BANK"/>
    <x v="0"/>
  </r>
  <r>
    <s v="Satya Ranjan Das"/>
    <n v="202511"/>
    <n v="202511"/>
    <s v="BBSR"/>
    <s v="9776249591/9692824499"/>
    <s v="dsatyaranjan785@gmail.com"/>
    <s v="APIDS"/>
    <n v="290000"/>
    <x v="585"/>
    <n v="80000"/>
    <s v="DV DATA &amp; ANALYTICS ICICI BANK"/>
    <x v="0"/>
  </r>
  <r>
    <s v="Ananya Dev"/>
    <n v="202509"/>
    <n v="202509"/>
    <s v="BLR"/>
    <n v="7978043059"/>
    <s v="ishaananya123@gmail.com"/>
    <s v="APDA"/>
    <n v="270000"/>
    <x v="585"/>
    <n v="50000"/>
    <s v="DV DATA &amp; ANALYTICS HDFC BANK"/>
    <x v="0"/>
  </r>
  <r>
    <s v="Apurva Singh"/>
    <n v="202601"/>
    <n v="202601"/>
    <s v="BLR"/>
    <n v="7234053844"/>
    <m/>
    <s v="APDA"/>
    <n v="270000"/>
    <x v="585"/>
    <n v="100000"/>
    <s v="DV DATA &amp; ANALYTICS HDFC BANK"/>
    <x v="0"/>
  </r>
  <r>
    <s v="Shibashankar Rana"/>
    <n v="202601"/>
    <n v="202601"/>
    <s v="BLR"/>
    <n v="9348885414"/>
    <s v="shibashankarrana09@gmail.com"/>
    <s v="APDA"/>
    <n v="295000"/>
    <x v="585"/>
    <n v="5000"/>
    <s v="DV DATA &amp; ANALYTICS HDFC BANK"/>
    <x v="0"/>
  </r>
  <r>
    <s v="Sanjib Nayak"/>
    <n v="202601"/>
    <n v="202601"/>
    <s v="BBSR"/>
    <n v="8917248592"/>
    <s v="nsanjib285@gmail.com"/>
    <s v="APIDS"/>
    <n v="290000"/>
    <x v="585"/>
    <n v="5000"/>
    <s v="DV DATA &amp; ANALYTICS HDFC BANK"/>
    <x v="0"/>
  </r>
  <r>
    <s v="Jasobanta Acharya"/>
    <n v="202601"/>
    <n v="202601"/>
    <s v="BBSR"/>
    <n v="6371628699"/>
    <s v="charyajasobanta1@gmail.com"/>
    <s v="APIDS"/>
    <n v="295000"/>
    <x v="585"/>
    <n v="5000"/>
    <s v="DV DATA &amp; ANALYTICS HDFC BANK"/>
    <x v="0"/>
  </r>
  <r>
    <s v="Anand Gosai"/>
    <n v="202601"/>
    <n v="202601"/>
    <s v="BBSR"/>
    <n v="8000058885"/>
    <s v="anand.gosaidriver@gmail.com"/>
    <s v="APIDS"/>
    <n v="300000"/>
    <x v="585"/>
    <n v="5000"/>
    <s v="DV DATA &amp; ANALYTICS HDFC BANK"/>
    <x v="0"/>
  </r>
  <r>
    <s v="M VISHAL"/>
    <n v="202505"/>
    <n v="202505"/>
    <s v="BLR"/>
    <n v="9046776043"/>
    <s v="vishal8451@gmail.com"/>
    <s v="APIDS"/>
    <n v="290000"/>
    <x v="586"/>
    <n v="140000"/>
    <s v="DV DATA &amp; ANALYTICS ICICI BANK"/>
    <x v="0"/>
  </r>
  <r>
    <s v="Chinmayee Panda"/>
    <n v="202510"/>
    <n v="202510"/>
    <s v="BBSR"/>
    <n v="7540916989"/>
    <s v="chinmayeepanda8556@gmail.com"/>
    <s v="APIDS"/>
    <n v="290000"/>
    <x v="586"/>
    <n v="50000"/>
    <s v="DV DATA &amp; ANALYTICS ICICI BANK"/>
    <x v="0"/>
  </r>
  <r>
    <s v="Narasimha"/>
    <n v="202512"/>
    <n v="202512"/>
    <s v="BLR"/>
    <n v="9566002023"/>
    <m/>
    <s v="APIDS"/>
    <n v="290000"/>
    <x v="586"/>
    <n v="50000"/>
    <s v="DV DATA &amp; ANALYTICS ICICI BANK"/>
    <x v="0"/>
  </r>
  <r>
    <s v="Bhanu Pratap Dwivedi"/>
    <n v="202511"/>
    <n v="202511"/>
    <s v="BBSR"/>
    <m/>
    <m/>
    <s v="APIDS"/>
    <m/>
    <x v="586"/>
    <n v="90000"/>
    <s v="DV DATA &amp; ANALYTICS ICICI BANK"/>
    <x v="0"/>
  </r>
  <r>
    <s v="Sagarika Biswas"/>
    <n v="202512"/>
    <n v="202512"/>
    <s v="BBSR"/>
    <n v="7749859195"/>
    <s v="sagarikabiswas957@gmail.com"/>
    <s v="APIDS"/>
    <n v="290000"/>
    <x v="587"/>
    <n v="60000"/>
    <s v="DV DATA &amp; ANALYTICS ICICI BANK"/>
    <x v="0"/>
  </r>
  <r>
    <s v="manas ranjan sahu"/>
    <n v="202511"/>
    <n v="202511"/>
    <s v="BBSR"/>
    <n v="8249791912"/>
    <s v="manassensei@gmail.com"/>
    <s v="APIDS"/>
    <n v="300000"/>
    <x v="587"/>
    <n v="70000"/>
    <s v="DV DATA &amp; ANALYTICS ICICI BANK"/>
    <x v="0"/>
  </r>
  <r>
    <s v="Aman Singh"/>
    <n v="202510"/>
    <n v="202510"/>
    <s v="BLR"/>
    <n v="7004747590"/>
    <s v="amansingh989917@gmail.com"/>
    <s v="APIDS"/>
    <n v="300000"/>
    <x v="587"/>
    <n v="100000"/>
    <s v="DV DATA &amp; ANALYTICS ICICI BANK"/>
    <x v="0"/>
  </r>
  <r>
    <s v="M VISHAL"/>
    <n v="202505"/>
    <n v="202505"/>
    <s v="BLR"/>
    <n v="9046776043"/>
    <s v="vishal8451@gmail.com"/>
    <s v="APIDS"/>
    <n v="290000"/>
    <x v="587"/>
    <n v="40000"/>
    <s v="DV DATA &amp; ANALYTICS ICICI BANK"/>
    <x v="0"/>
  </r>
  <r>
    <s v="BILLA MANGAL MONDAL"/>
    <n v="202511"/>
    <n v="202511"/>
    <s v="BBSR"/>
    <n v="9178415449"/>
    <s v="billamangal21@gmail.com"/>
    <s v="APIDS"/>
    <n v="318000"/>
    <x v="588"/>
    <n v="100000"/>
    <s v="DV DATA &amp; ANALYTICS ICICI BANK"/>
    <x v="0"/>
  </r>
  <r>
    <s v="Ashutosh Das"/>
    <n v="202511"/>
    <n v="202511"/>
    <s v="BBSR"/>
    <n v="9938365349"/>
    <s v="ashutoshdas9938@gmail.com"/>
    <s v="APIDS"/>
    <n v="290000"/>
    <x v="588"/>
    <n v="95000"/>
    <s v="DV DATA &amp; ANALYTICS ICICI BANK"/>
    <x v="0"/>
  </r>
  <r>
    <s v="Abhay Godani"/>
    <n v="202512"/>
    <n v="202512"/>
    <s v="BLR"/>
    <n v="9752861091"/>
    <s v="mabhaygodani87@gmail.com"/>
    <s v="APDA"/>
    <n v="295000"/>
    <x v="588"/>
    <n v="97333"/>
    <s v="DV DATA &amp; ANALYTICS ICICI BANK"/>
    <x v="0"/>
  </r>
  <r>
    <s v="K vishal Majhi "/>
    <n v="202506"/>
    <n v="202506"/>
    <s v="BBSR"/>
    <n v="9348628812"/>
    <s v="kvishalmajhi@gmail.com/MILTONKISKUMAJHI@GMAIL.COM "/>
    <s v="APDA"/>
    <n v="295000"/>
    <x v="588"/>
    <n v="50000"/>
    <s v="DV DATA &amp; ANALYTICS ICICI BANK"/>
    <x v="0"/>
  </r>
  <r>
    <s v="Shibashankar Rana"/>
    <n v="202601"/>
    <n v="202601"/>
    <s v="BLR"/>
    <n v="9348885414"/>
    <s v="shibashankarrana09@gmail.com"/>
    <s v="APDA"/>
    <n v="295000"/>
    <x v="589"/>
    <n v="290000"/>
    <s v="DV DATA &amp; ANALYTICS HDFC BANK"/>
    <x v="0"/>
  </r>
  <r>
    <s v="Avadhanam chenchu Sudhakar"/>
    <n v="202509"/>
    <n v="202509"/>
    <s v="BLR"/>
    <n v="9502142433"/>
    <s v="sudavadh.ac@gmail.com"/>
    <s v="APIDS"/>
    <n v="290000"/>
    <x v="589"/>
    <n v="50000"/>
    <s v="DV DATA &amp; ANALYTICS ICICI BANK"/>
    <x v="0"/>
  </r>
  <r>
    <s v="BISWARANJAN DAS"/>
    <n v="202506"/>
    <n v="202506"/>
    <s v="BBSR"/>
    <n v="9937897087"/>
    <s v="biswaranjan.das@hotmail.com"/>
    <s v="APIDS"/>
    <n v="290000"/>
    <x v="590"/>
    <n v="290000"/>
    <s v="DV DATA &amp; ANALYTICS ICICI BANK"/>
    <x v="0"/>
  </r>
  <r>
    <s v="Sohan Pradhan "/>
    <n v="202510"/>
    <n v="202510"/>
    <s v="BBSR"/>
    <n v="8249639937"/>
    <s v="pradhansohan2004@gmail.com"/>
    <s v="APDA"/>
    <n v="290000"/>
    <x v="590"/>
    <n v="50200"/>
    <s v="DV DATA &amp; ANALYTICS ICICI BANK"/>
    <x v="0"/>
  </r>
  <r>
    <s v="Akankshya Pattanayak"/>
    <n v="202506"/>
    <n v="202506"/>
    <s v="BBSR"/>
    <n v="8328814343"/>
    <s v="helloakankshya17@gmail.com"/>
    <s v="APDA"/>
    <n v="270000"/>
    <x v="590"/>
    <n v="45000"/>
    <s v="DV DATA &amp; ANALYTICS HDFC BANK"/>
    <x v="0"/>
  </r>
  <r>
    <s v="Anshuman Tripathy"/>
    <n v="202601"/>
    <n v="202601"/>
    <s v="BBSR"/>
    <n v="9937792267"/>
    <s v="sumisabda@gmail.com"/>
    <s v="APIDS"/>
    <n v="318000"/>
    <x v="590"/>
    <n v="5000"/>
    <s v="DV DATA &amp; ANALYTICS ICICI BANK"/>
    <x v="0"/>
  </r>
  <r>
    <s v="Anwesh Amat"/>
    <n v="202601"/>
    <n v="202601"/>
    <s v="BLR"/>
    <n v="9692879887"/>
    <s v="_x000a_amatanwesh@gmail.com"/>
    <s v="APDA"/>
    <n v="280000"/>
    <x v="590"/>
    <n v="5000"/>
    <s v="DV DATA &amp; ANALYTICS ICICI BANK"/>
    <x v="0"/>
  </r>
  <r>
    <s v="Manoj Kumar Nayak"/>
    <n v="202601"/>
    <n v="202601"/>
    <s v="BBSR"/>
    <n v="7377856528"/>
    <s v="manojkumarnayak12bdk@gmail.com"/>
    <s v="APIDS"/>
    <n v="290000"/>
    <x v="590"/>
    <n v="5000"/>
    <s v="DV DATA &amp; ANALYTICS ICICI BANK"/>
    <x v="0"/>
  </r>
  <r>
    <s v="Soma"/>
    <n v="202601"/>
    <n v="202601"/>
    <s v="BBSR"/>
    <n v="7847056138"/>
    <s v="soma0412@gmail.com"/>
    <s v="APIDS"/>
    <n v="290000"/>
    <x v="590"/>
    <n v="10000"/>
    <s v="DV DATA &amp; ANALYTICS ICICI BANK"/>
    <x v="0"/>
  </r>
  <r>
    <s v="Sourav Mohanty"/>
    <n v="202601"/>
    <n v="202601"/>
    <s v="BBSR"/>
    <n v="9040907618"/>
    <s v="souravmohantycvrce@gmail.com"/>
    <s v="APIDS"/>
    <n v="290000"/>
    <x v="590"/>
    <n v="5000"/>
    <s v="DV DATA &amp; ANALYTICS ICICI BANK"/>
    <x v="0"/>
  </r>
  <r>
    <s v="BISWARANJAN DAS"/>
    <n v="202601"/>
    <n v="202601"/>
    <s v="BBSR"/>
    <n v="9937897087"/>
    <s v="greatbiswa@gmail.com"/>
    <s v="APIDS"/>
    <n v="290000"/>
    <x v="590"/>
    <n v="5000"/>
    <s v="DV DATA &amp; ANALYTICS ICICI BANK"/>
    <x v="0"/>
  </r>
  <r>
    <s v="Manjunatha H R"/>
    <n v="202601"/>
    <n v="202601"/>
    <s v="BLR"/>
    <n v="9901238184"/>
    <s v="manjuhr19@gmail.com"/>
    <s v="APIDS"/>
    <n v="290000"/>
    <x v="590"/>
    <n v="5000"/>
    <s v="DV DATA &amp; ANALYTICS ICICI BANK"/>
    <x v="0"/>
  </r>
  <r>
    <s v="Rakesh"/>
    <n v="202601"/>
    <n v="202601"/>
    <s v="BBSR"/>
    <s v="7978503948/9583057649"/>
    <s v="nrakesh508@gmail.com"/>
    <s v="APIDS"/>
    <n v="290000"/>
    <x v="590"/>
    <n v="5000"/>
    <s v="DV DATA &amp; ANALYTICS ICICI BANK"/>
    <x v="0"/>
  </r>
  <r>
    <s v="anshuman pattjoshi"/>
    <n v="202601"/>
    <n v="202601"/>
    <s v="BBSR"/>
    <n v="9776974226"/>
    <s v="pattjoshianshu04@gmail.com"/>
    <s v="APIDS"/>
    <n v="290000"/>
    <x v="590"/>
    <n v="5000"/>
    <s v="DV DATA &amp; ANALYTICS ICICI BANK"/>
    <x v="0"/>
  </r>
  <r>
    <s v="Anshuman Tripathy"/>
    <n v="202601"/>
    <n v="202601"/>
    <s v="BBSR"/>
    <n v="9937792267"/>
    <s v="sumisabda@gmail.com"/>
    <s v="APIDS"/>
    <n v="318000"/>
    <x v="591"/>
    <n v="313000"/>
    <s v="DV DATA &amp; ANALYTICS ICICI BANK"/>
    <x v="0"/>
  </r>
  <r>
    <s v="Sarita Behera"/>
    <n v="202511"/>
    <n v="202511"/>
    <s v="BBSR"/>
    <n v="8457990349"/>
    <s v="rinkybehera56@gmail.com"/>
    <s v="APIDS"/>
    <n v="290000"/>
    <x v="591"/>
    <n v="50000"/>
    <s v="DV DATA &amp; ANALYTICS ICICI BANK"/>
    <x v="0"/>
  </r>
  <r>
    <s v="Kaushal kishore jadon"/>
    <n v="202601"/>
    <n v="202601"/>
    <s v="BBSR"/>
    <n v="8815437928"/>
    <s v="writetokaushal9607@gmail.com"/>
    <s v="APIDS"/>
    <n v="290000"/>
    <x v="591"/>
    <n v="5000"/>
    <s v="DV DATA &amp; ANALYTICS ICICI BANK"/>
    <x v="0"/>
  </r>
  <r>
    <s v="Suman Mohanty"/>
    <n v="202601"/>
    <n v="202601"/>
    <s v="BBSR"/>
    <n v="9178026952"/>
    <s v="sumanmohanti8260@gmail.com"/>
    <s v="APIDS"/>
    <n v="290000"/>
    <x v="591"/>
    <n v="10000"/>
    <s v="Cash"/>
    <x v="0"/>
  </r>
  <r>
    <s v="K vishal Majhi "/>
    <n v="202601"/>
    <n v="202601"/>
    <s v="BBSR"/>
    <n v="9348628812"/>
    <s v="kvishalmajhi@gmail.com"/>
    <s v="APIDS"/>
    <n v="318000"/>
    <x v="592"/>
    <n v="220000"/>
    <s v="DV DATA &amp; ANALYTICS ICICI BANK"/>
    <x v="0"/>
  </r>
  <r>
    <s v="Manish Chouksey"/>
    <n v="202508"/>
    <n v="202508"/>
    <s v="BLR"/>
    <n v="9907852031"/>
    <s v="manishchouksey04@gmail.com"/>
    <s v="APDA"/>
    <n v="250000"/>
    <x v="592"/>
    <n v="160000"/>
    <s v="DV DATA &amp; ANALYTICS HDFC BANK"/>
    <x v="0"/>
  </r>
  <r>
    <s v="Sampark Mohapatra"/>
    <n v="202601"/>
    <n v="202601"/>
    <s v="BBSR"/>
    <n v="8984922281"/>
    <s v="samparkb05@gmail.com"/>
    <s v="APIDS"/>
    <n v="318000"/>
    <x v="593"/>
    <n v="285000"/>
    <s v="DV DATA &amp; ANALYTICS ICICI BANK"/>
    <x v="0"/>
  </r>
  <r>
    <s v="Ridhi Jain"/>
    <n v="202601"/>
    <n v="202601"/>
    <s v="BBSR"/>
    <n v="9399486546"/>
    <s v="jainridhi0304@gmail.com"/>
    <s v="APIDS"/>
    <n v="295000"/>
    <x v="593"/>
    <n v="67500"/>
    <s v="DV DATA &amp; ANALYTICS ICICI BANK"/>
    <x v="0"/>
  </r>
  <r>
    <s v="Abhishek Nayak"/>
    <n v="202507"/>
    <n v="202507"/>
    <s v="BBSR"/>
    <n v="6371692518"/>
    <s v="nayakabhishek559@gmail.com"/>
    <s v="APIDS"/>
    <n v="290000"/>
    <x v="593"/>
    <n v="20000"/>
    <s v="Cash"/>
    <x v="0"/>
  </r>
  <r>
    <s v="Anand Gosai"/>
    <n v="202601"/>
    <n v="202601"/>
    <s v="BBSR"/>
    <n v="8000058885"/>
    <s v="anand.gosaidriver@gmail.com"/>
    <s v="APIDS"/>
    <n v="300000"/>
    <x v="594"/>
    <n v="230000"/>
    <s v="DV DATA &amp; ANALYTICS HDFC BANK"/>
    <x v="0"/>
  </r>
  <r>
    <s v="Manmohan"/>
    <n v="202509"/>
    <n v="202509"/>
    <s v="BLR"/>
    <n v="9753725114"/>
    <m/>
    <s v="APIDS"/>
    <n v="290000"/>
    <x v="594"/>
    <n v="51250"/>
    <s v="DV DATA &amp; ANALYTICS ICICI BANK"/>
    <x v="0"/>
  </r>
  <r>
    <s v="Badi Chandrasekhar "/>
    <n v="202504"/>
    <n v="202504"/>
    <s v="BLR"/>
    <n v="8249310073"/>
    <s v="badichandrasekhar2158@gmail.com"/>
    <s v="APIDS"/>
    <n v="305000"/>
    <x v="594"/>
    <n v="50000"/>
    <s v="DV DATA &amp; ANALYTICS ICICI BANK"/>
    <x v="0"/>
  </r>
  <r>
    <s v="Sachidananda patnaik"/>
    <n v="202601"/>
    <n v="202601"/>
    <s v="BBSR"/>
    <n v="7847056138"/>
    <s v="sachipatnaik73@gmail.com"/>
    <s v="APIDS"/>
    <n v="305000"/>
    <x v="594"/>
    <n v="70000"/>
    <s v="Cash"/>
    <x v="0"/>
  </r>
  <r>
    <s v="Adarsh"/>
    <n v="202510"/>
    <n v="202510"/>
    <s v="BLR"/>
    <n v="7676329548"/>
    <s v="aadarsh1976@gmail.com"/>
    <s v="APIDS"/>
    <n v="300000"/>
    <x v="595"/>
    <n v="50000"/>
    <s v="DV DATA &amp; ANALYTICS ICICI BANK"/>
    <x v="0"/>
  </r>
  <r>
    <s v="Siddharth Kumar"/>
    <n v="202511"/>
    <n v="202511"/>
    <s v="BLR"/>
    <n v="7256058624"/>
    <s v="siddharth7256@gmail.com"/>
    <s v="APIDS"/>
    <n v="293000"/>
    <x v="595"/>
    <n v="60000"/>
    <s v="DV DATA &amp; ANALYTICS ICICI BANK"/>
    <x v="0"/>
  </r>
  <r>
    <s v="Asish Pattanaik"/>
    <n v="202511"/>
    <n v="202511"/>
    <s v="BBSR"/>
    <n v="7978419313"/>
    <s v="ashishpattanaik98@gmail.com"/>
    <s v="APIDS"/>
    <n v="300000"/>
    <x v="595"/>
    <n v="50000"/>
    <s v="DV DATA &amp; ANALYTICS ICICI BANK"/>
    <x v="0"/>
  </r>
  <r>
    <s v="Aiswariya Pattanaik "/>
    <n v="202509"/>
    <n v="202509"/>
    <s v="BBSR"/>
    <n v="9583436866"/>
    <s v="Patnaikaishwarya99@gmail.com"/>
    <s v="APIDS"/>
    <n v="29000"/>
    <x v="595"/>
    <n v="45000"/>
    <s v="Cash"/>
    <x v="0"/>
  </r>
  <r>
    <s v="R Giridhar Reddy"/>
    <n v="202510"/>
    <n v="202510"/>
    <s v="BLR"/>
    <n v="8088950824"/>
    <s v="giridharr4567@gmail.com"/>
    <s v="APIDS"/>
    <n v="290000"/>
    <x v="595"/>
    <n v="50000"/>
    <s v="DV DATA &amp; ANALYTICS ICICI BANK"/>
    <x v="0"/>
  </r>
  <r>
    <s v="Dharmendra Kumar Sahoo"/>
    <n v="202401"/>
    <n v="202401"/>
    <s v="BLR"/>
    <n v="9035210110"/>
    <s v="contact.query.dks@gmail.com"/>
    <s v="MPIDS"/>
    <n v="290000"/>
    <x v="595"/>
    <n v="25000"/>
    <s v="Cash"/>
    <x v="0"/>
  </r>
  <r>
    <s v="Abhishek Nayak"/>
    <n v="202507"/>
    <n v="202507"/>
    <s v="BBSR"/>
    <n v="6371692518"/>
    <s v="nayakabhishek559@gmail.com"/>
    <s v="APIDS"/>
    <n v="290000"/>
    <x v="595"/>
    <n v="25000"/>
    <s v="DV DATA &amp; ANALYTICS ICICI BANK"/>
    <x v="0"/>
  </r>
  <r>
    <s v="Anwesh Amat"/>
    <n v="202601"/>
    <n v="202601"/>
    <s v="BLR"/>
    <n v="9692879887"/>
    <s v="_x000a_amatanwesh@gmail.com"/>
    <s v="APDA"/>
    <n v="280000"/>
    <x v="596"/>
    <n v="110000"/>
    <s v="DV DATA &amp; ANALYTICS ICICI BANK"/>
    <x v="0"/>
  </r>
  <r>
    <s v="Rakesh kumar Nayak "/>
    <n v="202601"/>
    <n v="202601"/>
    <s v="BBSR"/>
    <s v="7978503948/9583057649"/>
    <s v=" nrakesh508@gmail.com"/>
    <s v="APIDS"/>
    <n v="290000"/>
    <x v="596"/>
    <n v="285000"/>
    <s v="DV DATA &amp; ANALYTICS ICICI BANK"/>
    <x v="0"/>
  </r>
  <r>
    <s v="Meenakshi"/>
    <n v="202511"/>
    <n v="202511"/>
    <s v="BBSR"/>
    <n v="6371204275"/>
    <s v="minakshimitali16@gmail.com"/>
    <s v="APIDS"/>
    <n v="290000"/>
    <x v="597"/>
    <n v="100000"/>
    <s v="Cash"/>
    <x v="0"/>
  </r>
  <r>
    <s v="Adyasha Bhanja"/>
    <n v="202512"/>
    <n v="202512"/>
    <s v="BBSR"/>
    <n v="9348569362"/>
    <s v="adyashabhanja5@gmail.com"/>
    <s v="APIDS"/>
    <n v="290000"/>
    <x v="597"/>
    <n v="100000"/>
    <s v="DV DATA &amp; ANALYTICS ICICI BANK"/>
    <x v="0"/>
  </r>
  <r>
    <s v="Sanjib Nayak"/>
    <n v="202601"/>
    <n v="202601"/>
    <s v="BBSR"/>
    <n v="8917248592"/>
    <s v="nsanjib285@gmail.com"/>
    <s v="APIDS"/>
    <n v="290000"/>
    <x v="597"/>
    <n v="20000"/>
    <s v="DV DATA &amp; ANALYTICS HDFC BANK"/>
    <x v="0"/>
  </r>
  <r>
    <s v="Truptiranjan"/>
    <n v="202512"/>
    <n v="202512"/>
    <s v="BBSR"/>
    <n v="9692141736"/>
    <m/>
    <s v="APIDS"/>
    <n v="290000"/>
    <x v="597"/>
    <n v="40000"/>
    <s v="DV DATA &amp; ANALYTICS ICICI BANK"/>
    <x v="0"/>
  </r>
  <r>
    <s v="MG Suhasa Subramanya "/>
    <n v="202601"/>
    <n v="202601"/>
    <s v="BLR"/>
    <n v="6366191660"/>
    <s v="mgsuhasasubramanya@gmail.com"/>
    <s v="APIDS"/>
    <n v="290000"/>
    <x v="597"/>
    <n v="95000"/>
    <s v="DV DATA &amp; ANALYTICS ICICI BANK"/>
    <x v="0"/>
  </r>
  <r>
    <s v="Sourav Mohanty"/>
    <n v="202601"/>
    <n v="202601"/>
    <s v="BBSR"/>
    <n v="9040907618"/>
    <s v="souravmohantycvrce@gmail.com"/>
    <s v="APIDS"/>
    <n v="290000"/>
    <x v="598"/>
    <n v="270000"/>
    <s v="DV DATA &amp; ANALYTICS ICICI BANK"/>
    <x v="0"/>
  </r>
  <r>
    <s v="chalavadi mohan sai sasidhar"/>
    <n v="202512"/>
    <n v="202512"/>
    <s v="BBSR"/>
    <n v="7842722674"/>
    <s v="mohansai94@gmail.com"/>
    <s v="APIDS"/>
    <n v="318600"/>
    <x v="599"/>
    <n v="50000"/>
    <s v="DV DATA &amp; ANALYTICS ICICI BANK"/>
    <x v="0"/>
  </r>
  <r>
    <s v="Abhijit mohanty"/>
    <n v="202509"/>
    <n v="202509"/>
    <s v="BLR"/>
    <n v="8917452901"/>
    <s v="abhijitmohanty368@gmail.com"/>
    <s v="APIDS"/>
    <n v="290000"/>
    <x v="599"/>
    <n v="50000"/>
    <s v="DV DATA &amp; ANALYTICS ICICI BANK"/>
    <x v="0"/>
  </r>
  <r>
    <s v="Kaushal kishore jadon"/>
    <n v="202601"/>
    <n v="202601"/>
    <s v="BBSR"/>
    <n v="8815437928"/>
    <s v="writetokaushal9607@gmail.com"/>
    <s v="APIDS"/>
    <n v="290000"/>
    <x v="599"/>
    <n v="45000"/>
    <s v="DV DATA &amp; ANALYTICS ICICI BANK"/>
    <x v="0"/>
  </r>
  <r>
    <s v="Deepshikha Vishwakarma"/>
    <n v="202512"/>
    <n v="202512"/>
    <s v="BBSR"/>
    <n v="9861014174"/>
    <s v="deepshikhav082@gmail.com"/>
    <s v="APIDS"/>
    <n v="290000"/>
    <x v="600"/>
    <n v="95000"/>
    <s v="DV DATA &amp; ANALYTICS ICICI BANK"/>
    <x v="0"/>
  </r>
  <r>
    <s v="Prachi Prava"/>
    <n v="202601"/>
    <n v="202601"/>
    <s v="BBSR"/>
    <n v="8105528528"/>
    <s v="prachiprava89@gmail.com"/>
    <s v="APIDS"/>
    <n v="290000"/>
    <x v="600"/>
    <n v="5000"/>
    <s v="DV DATA &amp; ANALYTICS ICICI BANK"/>
    <x v="0"/>
  </r>
  <r>
    <s v="STITHI NAYAK"/>
    <n v="202601"/>
    <n v="202601"/>
    <s v="BBSR"/>
    <n v="9668635717"/>
    <s v="sthitinayak25@gmail.com"/>
    <s v="APIDS"/>
    <n v="290000"/>
    <x v="600"/>
    <n v="5000"/>
    <s v="DV DATA &amp; ANALYTICS ICICI BANK"/>
    <x v="0"/>
  </r>
  <r>
    <s v="Aniruddha Dhalsamanta"/>
    <n v="202601"/>
    <n v="202601"/>
    <s v="BBSR"/>
    <n v="7853916753"/>
    <s v="aniruddha.cam20@gmail.com"/>
    <s v="APIDS"/>
    <n v="290000"/>
    <x v="600"/>
    <n v="5000"/>
    <s v="DV DATA &amp; ANALYTICS ICICI BANK"/>
    <x v="0"/>
  </r>
  <r>
    <s v="Ajit Sahoo"/>
    <n v="202601"/>
    <n v="202601"/>
    <s v="BBSR"/>
    <n v="9938872030"/>
    <s v="ajitkumarsahoo193@gmail.com"/>
    <s v="APIDS"/>
    <n v="290000"/>
    <x v="600"/>
    <n v="5000"/>
    <s v="DV DATA &amp; ANALYTICS ICICI BANK"/>
    <x v="0"/>
  </r>
  <r>
    <s v="Abhijit Sahoo"/>
    <n v="202601"/>
    <n v="202601"/>
    <s v="BBSR"/>
    <n v="8018295307"/>
    <s v="abhijitsahoo9437@gmail.com"/>
    <s v="APIDS"/>
    <n v="290000"/>
    <x v="600"/>
    <n v="5000"/>
    <s v="DV DATA &amp; ANALYTICS ICICI BANK"/>
    <x v="0"/>
  </r>
  <r>
    <s v="MG Suhasa Subramanya"/>
    <n v="202601"/>
    <n v="202601"/>
    <s v="BLR"/>
    <n v="6366191660"/>
    <s v="mgsuhasasubramanya@gmail.com"/>
    <s v="APIDS"/>
    <n v="290000"/>
    <x v="600"/>
    <n v="5000"/>
    <s v="DV DATA &amp; ANALYTICS ICICI BANK"/>
    <x v="0"/>
  </r>
  <r>
    <s v="Arka Sarathi Das"/>
    <n v="202601"/>
    <n v="202601"/>
    <s v="BBSR"/>
    <n v="7978164794"/>
    <s v="yoyoarka@gmail.com"/>
    <s v="APIDS"/>
    <n v="290000"/>
    <x v="600"/>
    <n v="5000"/>
    <s v="DV DATA &amp; ANALYTICS ICICI BANK"/>
    <x v="0"/>
  </r>
  <r>
    <s v="Ananya Dev"/>
    <n v="202509"/>
    <n v="202509"/>
    <s v="BLR"/>
    <n v="7978043059"/>
    <s v="ishaananya123@gmail.com"/>
    <s v="APDA"/>
    <n v="270000"/>
    <x v="601"/>
    <n v="70000"/>
    <s v="DV DATA &amp; ANALYTICS HDFC BANK"/>
    <x v="0"/>
  </r>
  <r>
    <s v="Shruti Saswati Mohanty"/>
    <n v="202507"/>
    <n v="202507"/>
    <s v="BBSR"/>
    <n v="9439250391"/>
    <s v="shrutimohanty391@gmail.com"/>
    <s v="APIDS"/>
    <n v="290000"/>
    <x v="601"/>
    <n v="40000"/>
    <s v="DV DATA &amp; ANALYTICS ICICI BANK"/>
    <x v="0"/>
  </r>
  <r>
    <s v="Ranjita Patel"/>
    <n v="202601"/>
    <n v="202601"/>
    <s v="BBSR"/>
    <n v="8867866625"/>
    <s v="ranjitap59@gmail.com"/>
    <s v="APIDS"/>
    <n v="290000"/>
    <x v="602"/>
    <n v="285000"/>
    <s v="DV DATA &amp; ANALYTICS ICICI BANK"/>
    <x v="0"/>
  </r>
  <r>
    <s v="NARENDRA PANIGRAHI"/>
    <n v="202601"/>
    <n v="202601"/>
    <s v="BBSR"/>
    <n v="9853944900"/>
    <s v="narendrapanigrahibgr@gmail.com"/>
    <s v="APDA"/>
    <n v="270000"/>
    <x v="602"/>
    <n v="5000"/>
    <s v="DV DATA &amp; ANALYTICS ICICI BANK"/>
    <x v="0"/>
  </r>
  <r>
    <s v="Sai Durga Sankar Bal"/>
    <n v="202601"/>
    <n v="202601"/>
    <s v="BBSR"/>
    <n v="9090062585"/>
    <s v="saidurga97@gmail.com"/>
    <s v="APIDS"/>
    <n v="290000"/>
    <x v="602"/>
    <n v="5000"/>
    <s v="DV DATA &amp; ANALYTICS ICICI BANK"/>
    <x v="0"/>
  </r>
  <r>
    <s v="Akash Padhiary"/>
    <n v="202601"/>
    <n v="202601"/>
    <s v="BLR"/>
    <n v="7008466674"/>
    <s v="akashpadhiary@gmail.com"/>
    <s v="APIDS"/>
    <n v="290000"/>
    <x v="602"/>
    <n v="5000"/>
    <s v="DV DATA &amp; ANALYTICS ICICI BANK"/>
    <x v="0"/>
  </r>
  <r>
    <s v="Ranjita Patel"/>
    <n v="202601"/>
    <n v="202601"/>
    <s v="BLR"/>
    <n v="8867866625"/>
    <s v="ranjitap59@gmail.com"/>
    <s v="APIDS"/>
    <n v="290000"/>
    <x v="603"/>
    <n v="5000"/>
    <s v="DV DATA &amp; ANALYTICS ICICI BANK"/>
    <x v="0"/>
  </r>
  <r>
    <s v="subhashree bisoyi"/>
    <n v="202601"/>
    <n v="202601"/>
    <s v="BBSR"/>
    <n v="9778775959"/>
    <s v="bisoyisubhashree47@gmail.com"/>
    <s v="APIDS"/>
    <n v="290000"/>
    <x v="603"/>
    <n v="5000"/>
    <s v="DV DATA &amp; ANALYTICS ICICI BANK"/>
    <x v="0"/>
  </r>
  <r>
    <s v="Arka Sarathi Das"/>
    <n v="202601"/>
    <n v="202601"/>
    <s v="BBSR"/>
    <n v="7978164794"/>
    <s v="yoyoarka@gmail.com "/>
    <s v="APIDS"/>
    <n v="290000"/>
    <x v="603"/>
    <n v="285000"/>
    <s v="DV DATA &amp; ANALYTICS ICICI BANK"/>
    <x v="0"/>
  </r>
  <r>
    <s v="Ayushi Raoulo"/>
    <n v="202510"/>
    <n v="202510"/>
    <s v="BBSR"/>
    <n v="9692157482"/>
    <s v="rauloayushi@gmail.com"/>
    <s v="APIDS"/>
    <n v="270000"/>
    <x v="603"/>
    <n v="50000"/>
    <s v="DV DATA &amp; ANALYTICS ICICI BANK"/>
    <x v="0"/>
  </r>
  <r>
    <s v="chalavadi mohan sai sasidhar"/>
    <n v="202512"/>
    <n v="202512"/>
    <s v="BBSR"/>
    <n v="7842722674"/>
    <s v="mohansai94@gmail.com"/>
    <s v="APIDS"/>
    <n v="318600"/>
    <x v="604"/>
    <n v="50000"/>
    <s v="DV DATA &amp; ANALYTICS ICICI BANK"/>
    <x v="0"/>
  </r>
  <r>
    <s v="Jyotipraksh Udayabhanu"/>
    <n v="202511"/>
    <n v="202511"/>
    <s v="BBSR"/>
    <s v="90405 47258"/>
    <s v="jpu258@gmail.com"/>
    <s v="APIDS"/>
    <n v="290000"/>
    <x v="604"/>
    <n v="95000"/>
    <s v="DV DATA &amp; ANALYTICS ICICI BANK"/>
    <x v="0"/>
  </r>
  <r>
    <s v="STITHI NAYAK"/>
    <n v="202601"/>
    <n v="202601"/>
    <s v="BBSR"/>
    <n v="9668635717"/>
    <s v="sthitinayak25@gmail.com"/>
    <s v="APIDS"/>
    <n v="290000"/>
    <x v="604"/>
    <n v="71250"/>
    <s v="DV DATA &amp; ANALYTICS ICICI BANK"/>
    <x v="0"/>
  </r>
  <r>
    <s v="gyana ranjan parida"/>
    <n v="202512"/>
    <n v="202512"/>
    <s v="BBSR"/>
    <n v="8658106255"/>
    <s v="gyanrajanparida98@gmail.com"/>
    <s v="APIDS"/>
    <n v="290000"/>
    <x v="605"/>
    <n v="95000"/>
    <s v="DV DATA &amp; ANALYTICS ICICI BANK"/>
    <x v="0"/>
  </r>
  <r>
    <s v="Aniruddha Dhalsamanta"/>
    <n v="202601"/>
    <n v="202601"/>
    <s v="BBSR"/>
    <n v="7853916753"/>
    <s v="aniruddha.cam20@gmail.com"/>
    <s v="APIDS"/>
    <n v="290000"/>
    <x v="605"/>
    <n v="285000"/>
    <s v="DV DATA &amp; ANALYTICS ICICI BANK"/>
    <x v="0"/>
  </r>
  <r>
    <s v="sumitra moharana"/>
    <n v="202510"/>
    <n v="202510"/>
    <s v="BBSR"/>
    <n v="9861066126"/>
    <m/>
    <s v="APIDS"/>
    <n v="290000"/>
    <x v="606"/>
    <n v="71000"/>
    <s v="DV DATA &amp; ANALYTICS ICICI BANK"/>
    <x v="0"/>
  </r>
  <r>
    <s v="Ajit Sahoo"/>
    <n v="202601"/>
    <n v="202601"/>
    <s v="BBSR"/>
    <n v="9938872030"/>
    <s v="ajitkumarsahoo193@gmail.com"/>
    <s v="APIDS"/>
    <n v="290000"/>
    <x v="606"/>
    <n v="71250"/>
    <s v="DV DATA &amp; ANALYTICS ICICI BANK"/>
    <x v="0"/>
  </r>
  <r>
    <s v="Inteshar Ahmad Khan"/>
    <n v="202512"/>
    <n v="202512"/>
    <s v="BLR"/>
    <n v="7205891552"/>
    <s v="intezaid786@gmail.com"/>
    <s v="APIDS"/>
    <n v="318600"/>
    <x v="606"/>
    <n v="90000"/>
    <s v="DV DATA &amp; ANALYTICS ICICI BANK"/>
    <x v="0"/>
  </r>
  <r>
    <s v="S Soumya Ranjan"/>
    <n v="202601"/>
    <n v="202601"/>
    <s v="BBSR"/>
    <n v="8249150006"/>
    <s v="SOUMYARANJANSETH345@GMAIL.COM"/>
    <s v="APIDS"/>
    <n v="290000"/>
    <x v="607"/>
    <n v="285000"/>
    <s v="DV DATA &amp; ANALYTICS ICICI BANK"/>
    <x v="0"/>
  </r>
  <r>
    <s v="Prachi Prava"/>
    <n v="202601"/>
    <n v="202601"/>
    <s v="BBSR"/>
    <n v="8105528528"/>
    <s v="prachiprava89@gmail.com"/>
    <s v="APIDS"/>
    <n v="290000"/>
    <x v="607"/>
    <n v="50000"/>
    <s v="DV DATA &amp; ANALYTICS ICICI BANK"/>
    <x v="0"/>
  </r>
  <r>
    <s v="Sanjib Nayak"/>
    <n v="202601"/>
    <n v="202601"/>
    <s v="BBSR"/>
    <n v="8917248592"/>
    <s v="nsanjib285@gmail.com"/>
    <s v="APIDS"/>
    <n v="290000"/>
    <x v="608"/>
    <n v="285000"/>
    <s v="DV DATA &amp; ANALYTICS HDFC BANK"/>
    <x v="0"/>
  </r>
  <r>
    <s v="Akash Padhiary"/>
    <n v="202512"/>
    <n v="202512"/>
    <s v="BLR"/>
    <s v="70084 66674"/>
    <s v="akashpadhiary@gmail.com"/>
    <s v="APIDS"/>
    <n v="290000"/>
    <x v="608"/>
    <n v="50000"/>
    <s v="DV DATA &amp; ANALYTICS ICICI BANK"/>
    <x v="0"/>
  </r>
  <r>
    <s v="Chinmaya mohanty"/>
    <n v="202507"/>
    <n v="202507"/>
    <s v="BBSR"/>
    <n v="7978902314"/>
    <s v="chinmayamohanty78@gmail.com"/>
    <s v="APIDS"/>
    <n v="290000"/>
    <x v="608"/>
    <n v="40000"/>
    <s v="DV DATA &amp; ANALYTICS ICICI BANK"/>
    <x v="0"/>
  </r>
  <r>
    <s v="SUBHASREE BISOYI"/>
    <n v="202601"/>
    <n v="202601"/>
    <s v="BBSR"/>
    <n v="9778775959"/>
    <s v="bisoyisubhashree47@gmail.com"/>
    <s v="APIDS"/>
    <n v="290000"/>
    <x v="609"/>
    <n v="285000"/>
    <s v="DV DATA &amp; ANALYTICS ICICI BANK"/>
    <x v="0"/>
  </r>
  <r>
    <s v="Jagannath Prasad Das"/>
    <n v="202506"/>
    <n v="202506"/>
    <s v="BBSR"/>
    <n v="7205064713"/>
    <s v="daspiyush2002@gmail.com"/>
    <s v="APIDS"/>
    <n v="290000"/>
    <x v="609"/>
    <n v="45000"/>
    <s v="DV DATA &amp; ANALYTICS ICICI BANK"/>
    <x v="0"/>
  </r>
  <r>
    <s v="Abhijit Sahoo"/>
    <n v="202601"/>
    <n v="202601"/>
    <s v="BBSR"/>
    <n v="8018295307"/>
    <s v="abhijitsahoo9437@gmail.com"/>
    <s v="APIDS"/>
    <n v="290000"/>
    <x v="609"/>
    <n v="50000"/>
    <s v="DV DATA &amp; ANALYTICS ICICI BANK"/>
    <x v="0"/>
  </r>
  <r>
    <s v="MANAS PADHIARY"/>
    <n v="202511"/>
    <n v="202511"/>
    <s v="BBSR"/>
    <n v="8342977764"/>
    <s v="manaspadhiaryyyy21@gmail.com"/>
    <s v="APIDS"/>
    <n v="290000"/>
    <x v="610"/>
    <n v="50000"/>
    <s v="DV DATA &amp; ANALYTICS ICICI BANK"/>
    <x v="0"/>
  </r>
  <r>
    <s v="Debasish Ojha"/>
    <n v="202511"/>
    <n v="202511"/>
    <s v="BBSR"/>
    <n v="9938905049"/>
    <s v="1998debasis@gmail.com"/>
    <s v="APIDS"/>
    <n v="290000"/>
    <x v="610"/>
    <n v="50000"/>
    <s v="DV DATA &amp; ANALYTICS ICICI BANK"/>
    <x v="0"/>
  </r>
  <r>
    <s v="Abhishek Nayak"/>
    <n v="202507"/>
    <n v="202507"/>
    <s v="BBSR"/>
    <n v="6371692518"/>
    <s v="nayakabhishek559@gmail.com"/>
    <s v="APIDS"/>
    <n v="290000"/>
    <x v="610"/>
    <n v="10000"/>
    <s v="DV DATA &amp; ANALYTICS ICICI BANK"/>
    <x v="0"/>
  </r>
  <r>
    <s v="Sai Durga Sankar Bal"/>
    <n v="202601"/>
    <n v="202601"/>
    <s v="BBSR"/>
    <n v="9090062585"/>
    <s v="saidurga97@gmail.com"/>
    <s v="APIDS"/>
    <n v="290000"/>
    <x v="610"/>
    <n v="45000"/>
    <s v="DV DATA &amp; ANALYTICS ICICI BANK"/>
    <x v="0"/>
  </r>
  <r>
    <s v="SUBRAT PANDAB"/>
    <n v="202512"/>
    <n v="202512"/>
    <s v="BBSR"/>
    <n v="9090815303"/>
    <s v="pandab.subrat11@gmail.com"/>
    <s v="APIDS"/>
    <n v="290000"/>
    <x v="610"/>
    <n v="50000"/>
    <s v="DV DATA &amp; ANALYTICS ICICI BANK"/>
    <x v="0"/>
  </r>
  <r>
    <s v="Sweety naik"/>
    <n v="202410"/>
    <n v="202410"/>
    <s v="BBSR"/>
    <s v="Sweety naik"/>
    <s v="sweetynaik1922@gmail.com"/>
    <s v="APIDS"/>
    <n v="318000"/>
    <x v="610"/>
    <n v="20000"/>
    <s v="DV DATA &amp; ANALYTICS ICICI BANK"/>
    <x v="0"/>
  </r>
  <r>
    <s v="Jyoti Ranjan Mangaraj"/>
    <n v="202508"/>
    <n v="202508"/>
    <s v="BBSR"/>
    <n v="9938420883"/>
    <s v="jyotimangaraj0244@gmail.com"/>
    <s v="APIDS"/>
    <n v="300000"/>
    <x v="610"/>
    <n v="75000"/>
    <s v="DV DATA &amp; ANALYTICS ICICI BANK"/>
    <x v="0"/>
  </r>
  <r>
    <s v="Jyoti Ranjan Mangaraj"/>
    <n v="202508"/>
    <n v="202508"/>
    <s v="BBSR"/>
    <n v="9938420883"/>
    <s v="jyotimangaraj0244@gmail.com"/>
    <s v="APIDS"/>
    <n v="300000"/>
    <x v="611"/>
    <n v="20000"/>
    <s v="DV DATA &amp; ANALYTICS ICICI BANK"/>
    <x v="0"/>
  </r>
  <r>
    <s v="Chinmaya mohanty"/>
    <n v="202507"/>
    <n v="202507"/>
    <s v="BBSR"/>
    <n v="7978902314"/>
    <s v="chinmayamohanty78@gmail.com"/>
    <s v="APIDS"/>
    <n v="290000"/>
    <x v="611"/>
    <n v="53000"/>
    <s v="DV DATA &amp; ANALYTICS ICICI BANK"/>
    <x v="0"/>
  </r>
  <r>
    <s v="Simrit Rai"/>
    <n v="202511"/>
    <n v="202511"/>
    <s v="BBSR"/>
    <n v="9337141213"/>
    <s v="titul.simrit@gmail.com"/>
    <s v="APIDS"/>
    <n v="290000"/>
    <x v="611"/>
    <n v="50000"/>
    <s v="DV DATA &amp; ANALYTICS ICICI BANK"/>
    <x v="0"/>
  </r>
  <r>
    <s v="Biswajeet"/>
    <n v="202510"/>
    <n v="202510"/>
    <s v="BBSR"/>
    <n v="9827001405"/>
    <s v="dbiswajit.work@gmail.com"/>
    <s v="APIDS"/>
    <n v="300000"/>
    <x v="611"/>
    <n v="40000"/>
    <s v="DV DATA &amp; ANALYTICS ICICI BANK"/>
    <x v="0"/>
  </r>
  <r>
    <s v="Nithin Shetty"/>
    <n v="202601"/>
    <n v="202601"/>
    <s v="BLR"/>
    <s v="77740 03258"/>
    <s v="21shetty@gmail.com"/>
    <s v="Gen Ai"/>
    <n v="143000"/>
    <x v="611"/>
    <n v="134000"/>
    <s v="DV DATA &amp; ANALYTICS ICICI BANK"/>
    <x v="0"/>
  </r>
  <r>
    <s v="Aiswariya Pattanaik "/>
    <n v="202509"/>
    <n v="202509"/>
    <s v="BBSR"/>
    <n v="9583436866"/>
    <s v="Patnaikaishwarya99@gmail.com"/>
    <s v="APIDS"/>
    <n v="29000"/>
    <x v="612"/>
    <n v="40000"/>
    <s v="DV DATA &amp; ANALYTICS ICICI BANK"/>
    <x v="0"/>
  </r>
  <r>
    <s v="manas ranjan sahu"/>
    <n v="202511"/>
    <n v="202511"/>
    <s v="BBSR"/>
    <n v="8249791912"/>
    <s v="manassensei@gmail.com"/>
    <s v="APIDS"/>
    <n v="300000"/>
    <x v="612"/>
    <n v="70000"/>
    <s v="DV DATA &amp; ANALYTICS ICICI BANK"/>
    <x v="0"/>
  </r>
  <r>
    <s v="Chinmayee Panda"/>
    <n v="202510"/>
    <n v="202510"/>
    <s v="BBSR"/>
    <n v="7540916989"/>
    <s v="chinmayeepanda8556@gmail.com"/>
    <s v="APIDS"/>
    <n v="290000"/>
    <x v="612"/>
    <n v="50000"/>
    <s v="DV DATA &amp; ANALYTICS ICICI BANK"/>
    <x v="0"/>
  </r>
  <r>
    <s v="Ridhi Jain"/>
    <n v="202601"/>
    <n v="202601"/>
    <s v="BBSR"/>
    <n v="9399486546"/>
    <s v="jainridhi0304@gmail.com"/>
    <s v="APIDS"/>
    <n v="295000"/>
    <x v="613"/>
    <n v="67500"/>
    <s v="DV DATA &amp; ANALYTICS ICICI BANK"/>
    <x v="0"/>
  </r>
  <r>
    <s v="Bibek Samal"/>
    <n v="202505"/>
    <n v="202505"/>
    <s v="BBSR"/>
    <n v="9348479151"/>
    <s v="bibeksamal29@gmail.com"/>
    <s v="APIDS"/>
    <n v="290000"/>
    <x v="613"/>
    <n v="25000"/>
    <s v="DV DATA &amp; ANALYTICS ICICI BANK"/>
    <x v="0"/>
  </r>
  <r>
    <s v="Narasimha"/>
    <n v="202512"/>
    <n v="202512"/>
    <s v="BLR"/>
    <n v="9566002023"/>
    <m/>
    <s v="APIDS"/>
    <n v="290000"/>
    <x v="613"/>
    <n v="50000"/>
    <s v="DV DATA &amp; ANALYTICS ICICI BANK"/>
    <x v="0"/>
  </r>
  <r>
    <s v="Prateekshya Patnaik"/>
    <n v="202501"/>
    <n v="202501"/>
    <s v="BBSR"/>
    <n v="9861298754"/>
    <s v="prateekshya0603@gmail.com"/>
    <s v="APIDS"/>
    <n v="295000"/>
    <x v="613"/>
    <n v="50000"/>
    <s v="DV DATA &amp; ANALYTICS ICICI BANK"/>
    <x v="0"/>
  </r>
  <r>
    <s v="Sambit kumar Nanda"/>
    <n v="202507"/>
    <n v="202507"/>
    <s v="BBSR"/>
    <n v="8260657010"/>
    <s v="sambit0003@gmail.com"/>
    <s v="APIDS"/>
    <n v="300000"/>
    <x v="613"/>
    <n v="30000"/>
    <s v="DV DATA &amp; ANALYTICS ICICI BANK"/>
    <x v="0"/>
  </r>
  <r>
    <s v="Adyasha Bhanja"/>
    <n v="202512"/>
    <n v="202512"/>
    <s v="BBSR"/>
    <n v="9348569362"/>
    <s v="adyashabhanja5@gmail.com"/>
    <s v="APIDS"/>
    <n v="290000"/>
    <x v="613"/>
    <n v="70000"/>
    <s v="DV DATA &amp; ANALYTICS ICICI BANK"/>
    <x v="0"/>
  </r>
  <r>
    <s v="Naveen"/>
    <n v="202602"/>
    <n v="202602"/>
    <s v="BLR"/>
    <n v="9972129694"/>
    <s v="naveenlivesfordestiny@gmail.com"/>
    <s v="APIDS"/>
    <n v="290000"/>
    <x v="613"/>
    <n v="5000"/>
    <s v="DV DATA &amp; ANALYTICS ICICI BANK"/>
    <x v="0"/>
  </r>
  <r>
    <s v="Smile Panda"/>
    <n v="202602"/>
    <n v="202602"/>
    <s v="BBSR"/>
    <n v="8455075275"/>
    <s v="smilepanda.280@gmail.com"/>
    <s v="APIDS"/>
    <n v="290000"/>
    <x v="613"/>
    <n v="5000"/>
    <s v="DV DATA &amp; ANALYTICS ICICI BANK"/>
    <x v="0"/>
  </r>
  <r>
    <s v="Bithal Pattnaik"/>
    <n v="202602"/>
    <n v="202602"/>
    <s v="BBSR"/>
    <n v="7064698530"/>
    <s v="bithalpattnaik373@gmail.com"/>
    <s v="APIDS"/>
    <n v="295000"/>
    <x v="614"/>
    <n v="5000"/>
    <s v="DV DATA &amp; ANALYTICS ICICI BANK"/>
    <x v="0"/>
  </r>
  <r>
    <s v="S Soumya Ranjan"/>
    <n v="202602"/>
    <n v="202602"/>
    <s v="BBSR"/>
    <n v="8249150006"/>
    <s v="SOUMYARANJANSETH345@GMAIL.COM"/>
    <s v="APIDS"/>
    <n v="290000"/>
    <x v="614"/>
    <n v="5000"/>
    <s v="DV DATA &amp; ANALYTICS ICICI BANK"/>
    <x v="0"/>
  </r>
  <r>
    <s v="Pramod"/>
    <n v="202602"/>
    <n v="202602"/>
    <s v="BBSR"/>
    <n v="9583655420"/>
    <s v="Pramodiffco1@gmail.com"/>
    <s v="APIDS"/>
    <n v="290000"/>
    <x v="614"/>
    <n v="5000"/>
    <s v="DV DATA &amp; ANALYTICS ICICI BANK"/>
    <x v="0"/>
  </r>
  <r>
    <s v="Abhisek Mohanty"/>
    <n v="202602"/>
    <n v="202602"/>
    <s v="BBSR"/>
    <n v="7609878723"/>
    <s v="Mabhisek00@gmail.com"/>
    <s v="APDA"/>
    <n v="270000"/>
    <x v="614"/>
    <n v="5000"/>
    <s v="Cash"/>
    <x v="0"/>
  </r>
  <r>
    <s v="Parth jain"/>
    <n v="202602"/>
    <n v="202602"/>
    <s v="BLR"/>
    <n v="9993574773"/>
    <s v="Jainparth757@gmail.com"/>
    <s v="APIDS"/>
    <n v="290000"/>
    <x v="614"/>
    <n v="5000"/>
    <s v="DV DATA &amp; ANALYTICS ICICI BANK"/>
    <x v="0"/>
  </r>
  <r>
    <s v="Manoj Mohanty"/>
    <n v="202602"/>
    <n v="202602"/>
    <s v="BBSR"/>
    <n v="9124554360"/>
    <s v="manoj.mohantyku@gmail.com"/>
    <s v="APIDS"/>
    <n v="290000"/>
    <x v="614"/>
    <n v="5000"/>
    <s v="Cash"/>
    <x v="0"/>
  </r>
  <r>
    <s v="Subhranshu Bidhani"/>
    <n v="202602"/>
    <n v="202602"/>
    <s v="BBSR"/>
    <s v="70080 36927"/>
    <s v="subhranshubidhani4@gmail.com"/>
    <s v="APDA"/>
    <n v="270000"/>
    <x v="614"/>
    <n v="5000"/>
    <s v="Cash"/>
    <x v="0"/>
  </r>
  <r>
    <s v="ananya pradhan"/>
    <n v="202602"/>
    <n v="202602"/>
    <s v="BBSR"/>
    <n v="8260810298"/>
    <s v="ananyapradhan7543@gmail.com"/>
    <s v="APIDS"/>
    <n v="2900000"/>
    <x v="614"/>
    <n v="5000"/>
    <s v="DV DATA &amp; ANALYTICS ICICI BANK"/>
    <x v="0"/>
  </r>
  <r>
    <s v="Aditya Narayana Champati"/>
    <n v="202602"/>
    <n v="202602"/>
    <s v="BBSR"/>
    <s v="9861888912/8917200000"/>
    <s v="adityanarayanchampati@gmail.com"/>
    <s v="APIDS"/>
    <n v="290000"/>
    <x v="614"/>
    <n v="5000"/>
    <s v="DV DATA &amp; ANALYTICS ICICI BANK"/>
    <x v="0"/>
  </r>
  <r>
    <s v="Bithal Pattnaik"/>
    <n v="202602"/>
    <n v="202602"/>
    <s v="BBSR"/>
    <n v="7064698530"/>
    <s v="bithalpattnaik373@gmail.com"/>
    <s v="APIDS"/>
    <n v="295000"/>
    <x v="614"/>
    <n v="290000"/>
    <s v="DV DATA &amp; ANALYTICS ICICI BANK"/>
    <x v="0"/>
  </r>
  <r>
    <s v="Parth jain"/>
    <n v="202602"/>
    <n v="202602"/>
    <s v="BLR"/>
    <n v="9993574773"/>
    <s v="Jainparth757@gmail.com"/>
    <s v="APIDS"/>
    <n v="290000"/>
    <x v="615"/>
    <n v="285000"/>
    <s v="DV DATA &amp; ANALYTICS ICICI BANK"/>
    <x v="0"/>
  </r>
  <r>
    <s v="Amit Kumar Das"/>
    <n v="202602"/>
    <n v="202602"/>
    <s v="BLR"/>
    <n v="9124667646"/>
    <s v="amitdas.official@yahoo.com"/>
    <s v="APIDS"/>
    <n v="290000"/>
    <x v="615"/>
    <n v="5000"/>
    <s v="DV DATA &amp; ANALYTICS ICICI BANK"/>
    <x v="0"/>
  </r>
  <r>
    <s v="Chitta Ranjan Swain"/>
    <n v="202602"/>
    <n v="202602"/>
    <s v="BLR"/>
    <n v="7978335369"/>
    <s v="cswain94@outlook.com"/>
    <s v="APIDS"/>
    <n v="290000"/>
    <x v="615"/>
    <n v="5000"/>
    <s v="DV DATA &amp; ANALYTICS ICICI BANK"/>
    <x v="0"/>
  </r>
  <r>
    <s v="Amrit Jena"/>
    <n v="202602"/>
    <n v="202602"/>
    <s v="BBSR"/>
    <n v="9692166101"/>
    <s v="amritkumarjena26@gmail.com"/>
    <s v="APIDS"/>
    <n v="290000"/>
    <x v="615"/>
    <n v="5000"/>
    <s v="DV DATA &amp; ANALYTICS ICICI BANK"/>
    <x v="0"/>
  </r>
  <r>
    <s v="Sandhya Rani Behera"/>
    <n v="202602"/>
    <n v="202602"/>
    <s v="BBSR"/>
    <n v="9078199285"/>
    <s v="sandhyaranibehera1403@gmail.com"/>
    <s v="APIDS"/>
    <n v="290000"/>
    <x v="615"/>
    <n v="5000"/>
    <s v="DV DATA &amp; ANALYTICS ICICI BANK"/>
    <x v="0"/>
  </r>
  <r>
    <s v="Jyoti Ranjan Mangaraj"/>
    <n v="202508"/>
    <n v="202508"/>
    <s v="BBSR"/>
    <n v="9938420883"/>
    <s v="jyotimangaraj0244@gmail.com"/>
    <s v="APIDS"/>
    <n v="300000"/>
    <x v="615"/>
    <n v="20000"/>
    <s v="DV DATA &amp; ANALYTICS ICICI BANK"/>
    <x v="0"/>
  </r>
  <r>
    <s v="Amit Kumar Das"/>
    <n v="202602"/>
    <n v="202602"/>
    <s v="BLR"/>
    <n v="9124667646"/>
    <s v="amitdas.official@yahoo.com"/>
    <s v="APIDS"/>
    <n v="290000"/>
    <x v="615"/>
    <n v="30000"/>
    <s v="DV DATA &amp; ANALYTICS ICICI BANK"/>
    <x v="0"/>
  </r>
  <r>
    <s v="Narasimha"/>
    <n v="202512"/>
    <n v="202512"/>
    <s v="BLR"/>
    <n v="9566002023"/>
    <m/>
    <s v="APIDS"/>
    <n v="290000"/>
    <x v="616"/>
    <n v="35000"/>
    <s v="DV DATA &amp; ANALYTICS ICICI BANK"/>
    <x v="0"/>
  </r>
  <r>
    <s v="Mukesh  Mishra"/>
    <n v="202602"/>
    <n v="202602"/>
    <s v="BLR"/>
    <n v="9591276529"/>
    <s v="mmblr89@gmail.com"/>
    <s v="APIDS"/>
    <n v="290000"/>
    <x v="616"/>
    <n v="58000"/>
    <s v="DV DATA &amp; ANALYTICS ICICI BANK"/>
    <x v="0"/>
  </r>
  <r>
    <s v="Smile Panda"/>
    <n v="202602"/>
    <n v="202602"/>
    <s v="BBSR"/>
    <n v="8455075275"/>
    <s v="smilepanda.280@gmail.com"/>
    <s v="APIDS"/>
    <n v="290000"/>
    <x v="616"/>
    <n v="100000"/>
    <s v="DV DATA &amp; ANALYTICS ICICI BANK"/>
    <x v="0"/>
  </r>
  <r>
    <s v="Sagarika Biswas"/>
    <n v="202512"/>
    <n v="202512"/>
    <s v="BBSR"/>
    <n v="7749859195"/>
    <s v="sagarikabiswas957@gmail.com"/>
    <s v="APIDS"/>
    <n v="290000"/>
    <x v="616"/>
    <n v="60000"/>
    <s v="DV DATA &amp; ANALYTICS ICICI BANK"/>
    <x v="0"/>
  </r>
  <r>
    <s v="Prachi Prava"/>
    <n v="202601"/>
    <n v="202601"/>
    <s v="BBSR"/>
    <n v="8105528528"/>
    <s v="prachiprava89@gmail.com"/>
    <s v="APIDS"/>
    <n v="290000"/>
    <x v="616"/>
    <n v="90000"/>
    <s v="DV DATA &amp; ANALYTICS ICICI BANK"/>
    <x v="0"/>
  </r>
  <r>
    <s v="Pramod"/>
    <n v="202602"/>
    <n v="202602"/>
    <s v="BBSR"/>
    <n v="9583655420"/>
    <s v="Pramodiffco1@gmail.com"/>
    <s v="APIDS"/>
    <n v="290000"/>
    <x v="617"/>
    <n v="285000"/>
    <s v="DV DATA &amp; ANALYTICS ICICI BANK"/>
    <x v="0"/>
  </r>
  <r>
    <s v="Gopinath Shetty"/>
    <n v="202406"/>
    <n v="202406"/>
    <s v="BLR"/>
    <n v="8296392591"/>
    <s v="gopinathpc2293@gmail.com"/>
    <s v="Gen Ai"/>
    <n v="270000"/>
    <x v="617"/>
    <n v="10000"/>
    <s v="DV DATA &amp; ANALYTICS ICICI BANK"/>
    <x v="0"/>
  </r>
  <r>
    <s v="Abhay Godani"/>
    <n v="202512"/>
    <n v="202512"/>
    <s v="BLR"/>
    <n v="9752861091"/>
    <s v="mabhaygodani87@gmail.com"/>
    <s v="APDA"/>
    <n v="295000"/>
    <x v="617"/>
    <n v="50000"/>
    <s v="DV DATA &amp; ANALYTICS ICICI BANK"/>
    <x v="0"/>
  </r>
  <r>
    <s v="Sachidananda patnaik"/>
    <n v="202601"/>
    <n v="202601"/>
    <s v="BBSR"/>
    <n v="7847056138"/>
    <s v="sachipatnaik73@gmail.com"/>
    <s v="APIDS"/>
    <n v="305000"/>
    <x v="618"/>
    <n v="70000"/>
    <s v="DV DATA &amp; ANALYTICS ICICI BANK"/>
    <x v="0"/>
  </r>
  <r>
    <s v="Shubham Somkuwar"/>
    <n v="202501"/>
    <n v="202501"/>
    <s v="BLR"/>
    <n v="9835420061"/>
    <s v="arieslucky93@gmail.com"/>
    <s v="APDA "/>
    <n v="295000"/>
    <x v="618"/>
    <n v="59000"/>
    <s v="DV DATA &amp; ANALYTICS ICICI BANK"/>
    <x v="0"/>
  </r>
  <r>
    <s v="Rishika M "/>
    <n v="202406"/>
    <n v="202406"/>
    <s v="BLR"/>
    <n v="8105603810"/>
    <s v="ashorishi93@gmail.com"/>
    <s v="APIDS"/>
    <n v="290000"/>
    <x v="618"/>
    <n v="50000"/>
    <s v="DV DATA &amp; ANALYTICS ICICI BANK"/>
    <x v="0"/>
  </r>
  <r>
    <s v="Sumanta Das"/>
    <n v="202505"/>
    <n v="202505"/>
    <s v="BBSR"/>
    <n v="7979112319"/>
    <s v="sumanta.hhh@gmail.com"/>
    <s v="APIDS"/>
    <n v="285000"/>
    <x v="618"/>
    <n v="70000"/>
    <s v="DV DATA &amp; ANALYTICS ICICI BANK"/>
    <x v="0"/>
  </r>
  <r>
    <s v="ananya pradhan"/>
    <n v="202602"/>
    <n v="202602"/>
    <s v="BBSR"/>
    <n v="8260810298"/>
    <s v="ananyapradhan7543@gmail.com"/>
    <s v="APIDS"/>
    <n v="2900000"/>
    <x v="618"/>
    <n v="55000"/>
    <s v="DV DATA &amp; ANALYTICS ICICI BANK"/>
    <x v="0"/>
  </r>
  <r>
    <s v="Nithin Shetty"/>
    <n v="202602"/>
    <n v="202602"/>
    <s v="BLR"/>
    <n v="7774003258"/>
    <s v="21shetty@gmail.com"/>
    <s v="Gen Ai"/>
    <n v="59000"/>
    <x v="619"/>
    <n v="5000"/>
    <s v="DV DATA &amp; ANALYTICS ICICI BANK"/>
    <x v="0"/>
  </r>
  <r>
    <s v="Swadhin Mcwann"/>
    <n v="202602"/>
    <n v="202602"/>
    <s v="BLR"/>
    <n v="7751029895"/>
    <s v="swadhinm0@gmail.com"/>
    <s v="Gen Ai"/>
    <n v="59000"/>
    <x v="619"/>
    <n v="5000"/>
    <s v="DV DATA &amp; ANALYTICS ICICI BANK"/>
    <x v="0"/>
  </r>
  <r>
    <s v="Mukesh Mishra"/>
    <n v="202602"/>
    <n v="202602"/>
    <s v="BLR"/>
    <n v="9591276529"/>
    <s v="mmblr89@gmail.com"/>
    <s v="Gen Ai"/>
    <n v="59000"/>
    <x v="619"/>
    <n v="5000"/>
    <s v="DV DATA &amp; ANALYTICS ICICI BANK"/>
    <x v="0"/>
  </r>
  <r>
    <s v="Rishika M"/>
    <n v="202602"/>
    <n v="202602"/>
    <s v="BLR"/>
    <n v="8105603810"/>
    <s v="ashorishi93@gmail.com"/>
    <s v="Gen Ai"/>
    <n v="59000"/>
    <x v="619"/>
    <n v="5000"/>
    <s v="DV DATA &amp; ANALYTICS ICICI BANK"/>
    <x v="0"/>
  </r>
  <r>
    <s v="Suresh reddy"/>
    <n v="202602"/>
    <n v="202602"/>
    <s v="BLR"/>
    <n v="8073549399"/>
    <s v="sbimmadi@gmail.com"/>
    <s v="Gen Ai"/>
    <n v="59000"/>
    <x v="619"/>
    <n v="5000"/>
    <s v="DV DATA &amp; ANALYTICS ICICI BANK"/>
    <x v="0"/>
  </r>
  <r>
    <s v="Kunal mukharu selote"/>
    <n v="202602"/>
    <n v="202602"/>
    <s v="BLR"/>
    <n v="7756836364"/>
    <s v="Selotekunal@gmail.com"/>
    <s v="Gen Ai"/>
    <n v="59000"/>
    <x v="619"/>
    <n v="5000"/>
    <s v="DV DATA &amp; ANALYTICS ICICI BANK"/>
    <x v="0"/>
  </r>
  <r>
    <s v="Madhu V"/>
    <n v="202602"/>
    <n v="202602"/>
    <s v="BLR"/>
    <n v="8894962499"/>
    <s v="mvijay92@gmail.com"/>
    <s v="Gen Ai"/>
    <n v="59000"/>
    <x v="619"/>
    <n v="5000"/>
    <s v="DV DATA &amp; ANALYTICS ICICI BANK"/>
    <x v="0"/>
  </r>
  <r>
    <s v="Rajender Nagpal"/>
    <n v="202602"/>
    <n v="202602"/>
    <s v="BLR"/>
    <n v="8894962499"/>
    <s v="Nagpal.raj888@gmail.com"/>
    <s v="Gen Ai"/>
    <n v="59000"/>
    <x v="619"/>
    <n v="5000"/>
    <s v="DV DATA &amp; ANALYTICS ICICI BANK"/>
    <x v="0"/>
  </r>
  <r>
    <s v="Barun Behera"/>
    <n v="202602"/>
    <n v="202602"/>
    <s v="BLR"/>
    <n v="9438137231"/>
    <s v="beherabarun61@gmail.com"/>
    <s v="Gen Ai"/>
    <n v="59000"/>
    <x v="619"/>
    <n v="5000"/>
    <s v="DV DATA &amp; ANALYTICS ICICI BANK"/>
    <x v="0"/>
  </r>
  <r>
    <s v="Sashank Sekhar Das"/>
    <n v="202602"/>
    <n v="202602"/>
    <s v="BLR"/>
    <n v="8431823888"/>
    <s v="sashank.das08@gmail.com"/>
    <s v="Gen Ai"/>
    <n v="59000"/>
    <x v="619"/>
    <n v="5000"/>
    <s v="DV DATA &amp; ANALYTICS ICICI BANK"/>
    <x v="0"/>
  </r>
  <r>
    <s v="Bhawana Ladhania"/>
    <n v="202602"/>
    <n v="202602"/>
    <s v="BLR"/>
    <n v="8260965842"/>
    <s v="ladhaniabhavna@gmail.com"/>
    <s v="Gen Ai"/>
    <n v="59000"/>
    <x v="619"/>
    <n v="5000"/>
    <s v="DV DATA &amp; ANALYTICS ICICI BANK"/>
    <x v="0"/>
  </r>
  <r>
    <s v="Rajesh Kumar"/>
    <n v="202602"/>
    <n v="202602"/>
    <s v="BLR"/>
    <n v="9346333647"/>
    <s v="brk12002@gmail.com"/>
    <s v="Gen Ai"/>
    <n v="59000"/>
    <x v="619"/>
    <n v="5000"/>
    <s v="DV DATA &amp; ANALYTICS ICICI BANK"/>
    <x v="0"/>
  </r>
  <r>
    <s v="Subhrajeet Mohanty"/>
    <n v="202602"/>
    <n v="202602"/>
    <s v="BLR"/>
    <n v="7008847432"/>
    <s v="mohantysubhrajeet99@gmail.com"/>
    <s v="Gen Ai"/>
    <n v="59000"/>
    <x v="619"/>
    <n v="5000"/>
    <s v="DV DATA &amp; ANALYTICS ICICI BANK"/>
    <x v="0"/>
  </r>
  <r>
    <s v="Dharmabrata"/>
    <n v="202602"/>
    <n v="202602"/>
    <s v="BLR"/>
    <n v="8144590655"/>
    <m/>
    <s v="Gen Ai"/>
    <n v="59000"/>
    <x v="619"/>
    <n v="5000"/>
    <s v="DV DATA &amp; ANALYTICS ICICI BANK"/>
    <x v="0"/>
  </r>
  <r>
    <s v="Vinay M"/>
    <n v="202602"/>
    <n v="202602"/>
    <s v="BLR"/>
    <n v="8904949279"/>
    <m/>
    <s v="Gen Ai"/>
    <n v="59000"/>
    <x v="619"/>
    <n v="5000"/>
    <s v="DV DATA &amp; ANALYTICS ICICI BANK"/>
    <x v="0"/>
  </r>
  <r>
    <s v="P Abhisekh Patnaik"/>
    <n v="202602"/>
    <n v="202602"/>
    <s v="BLR"/>
    <n v="9742317381"/>
    <m/>
    <s v="Gen Ai"/>
    <n v="59000"/>
    <x v="619"/>
    <n v="5000"/>
    <s v="DV DATA &amp; ANALYTICS ICICI BANK"/>
    <x v="0"/>
  </r>
  <r>
    <s v="Meka Lakshmi Raviteja"/>
    <n v="202602"/>
    <n v="202602"/>
    <s v="BLR"/>
    <n v="9030870070"/>
    <m/>
    <s v="Gen Ai"/>
    <n v="59000"/>
    <x v="619"/>
    <n v="5000"/>
    <s v="DV DATA &amp; ANALYTICS ICICI BANK"/>
    <x v="0"/>
  </r>
  <r>
    <s v="Gopinath Chennaiyan"/>
    <n v="202602"/>
    <n v="202602"/>
    <s v="BLR"/>
    <n v="8296392591"/>
    <s v="gopinathpc2293@gmail.com"/>
    <s v="Gen Ai"/>
    <n v="59000"/>
    <x v="619"/>
    <n v="5000"/>
    <s v="DV DATA &amp; ANALYTICS ICICI BANK"/>
    <x v="0"/>
  </r>
  <r>
    <s v="Abhinash"/>
    <n v="202602"/>
    <n v="202602"/>
    <s v="BLR"/>
    <n v="9583932629"/>
    <m/>
    <s v="Gen Ai"/>
    <n v="59000"/>
    <x v="619"/>
    <n v="5000"/>
    <s v="DV DATA &amp; ANALYTICS ICICI BANK"/>
    <x v="0"/>
  </r>
  <r>
    <s v="Shubham Somkuwar"/>
    <n v="202602"/>
    <n v="202602"/>
    <s v="BLR"/>
    <n v="9835420061"/>
    <s v="arieslucky93@gmail.com"/>
    <s v="Gen Ai"/>
    <n v="59000"/>
    <x v="619"/>
    <n v="5000"/>
    <s v="DV DATA &amp; ANALYTICS ICICI BANK"/>
    <x v="0"/>
  </r>
  <r>
    <s v="Korukollu divya"/>
    <n v="202602"/>
    <n v="202602"/>
    <s v="BLR"/>
    <n v="8919365336"/>
    <s v="korukollu.divya@gmail.com"/>
    <s v="Gen Ai"/>
    <n v="59000"/>
    <x v="619"/>
    <n v="5000"/>
    <s v="DV DATA &amp; ANALYTICS ICICI BANK"/>
    <x v="0"/>
  </r>
  <r>
    <s v="TAPAN PARIDA"/>
    <n v="202602"/>
    <n v="202602"/>
    <s v="BLR"/>
    <n v="8800113646"/>
    <s v="tapan.parida86@gmail.com"/>
    <s v="Gen Ai"/>
    <n v="59000"/>
    <x v="619"/>
    <n v="5000"/>
    <s v="DV DATA &amp; ANALYTICS ICICI BANK"/>
    <x v="0"/>
  </r>
  <r>
    <s v="Sapan Kumar Parida"/>
    <n v="202602"/>
    <n v="202602"/>
    <s v="BLR"/>
    <n v="9971807699"/>
    <m/>
    <s v="Gen Ai"/>
    <n v="59000"/>
    <x v="619"/>
    <n v="5000"/>
    <s v="DV DATA &amp; ANALYTICS ICICI BANK"/>
    <x v="0"/>
  </r>
  <r>
    <s v="SUBHASHREE SAHU"/>
    <n v="202602"/>
    <n v="202602"/>
    <s v="BLR"/>
    <n v="9632536626"/>
    <s v="subha2319@gmail.com"/>
    <s v="Gen Ai"/>
    <n v="59000"/>
    <x v="619"/>
    <n v="5000"/>
    <s v="DV DATA &amp; ANALYTICS ICICI BANK"/>
    <x v="0"/>
  </r>
  <r>
    <s v="ROHAN AWAD"/>
    <n v="202602"/>
    <n v="202602"/>
    <s v="BLR"/>
    <n v="9867101459"/>
    <s v="rohanawadageni@gmail.com"/>
    <s v="Gen Ai"/>
    <n v="59000"/>
    <x v="619"/>
    <n v="5000"/>
    <s v="DV DATA &amp; ANALYTICS ICICI BANK"/>
    <x v="0"/>
  </r>
  <r>
    <s v="Surya Kanta"/>
    <n v="202602"/>
    <n v="202602"/>
    <s v="BLR"/>
    <n v="8884021960"/>
    <m/>
    <s v="Gen Ai"/>
    <n v="59000"/>
    <x v="619"/>
    <n v="5000"/>
    <s v="DV DATA &amp; ANALYTICS ICICI BANK"/>
    <x v="0"/>
  </r>
  <r>
    <s v="Biswajeet Jaysingh"/>
    <n v="202602"/>
    <n v="202602"/>
    <s v="BLR"/>
    <n v="7795633102"/>
    <m/>
    <s v="Gen Ai"/>
    <n v="59000"/>
    <x v="619"/>
    <n v="5000"/>
    <s v="DV DATA &amp; ANALYTICS ICICI BANK"/>
    <x v="0"/>
  </r>
  <r>
    <s v="Arijit Nayak"/>
    <n v="202602"/>
    <n v="202602"/>
    <s v="BLR"/>
    <n v="7008867931"/>
    <s v="arijitprasadnayak351@gmail.com"/>
    <s v="Gen Ai"/>
    <n v="59000"/>
    <x v="619"/>
    <n v="5000"/>
    <s v="DV DATA &amp; ANALYTICS ICICI BANK"/>
    <x v="0"/>
  </r>
  <r>
    <s v="SONALI PRADHAN"/>
    <n v="202602"/>
    <n v="202602"/>
    <s v="BLR"/>
    <m/>
    <s v="pradhansonali80@gmail.com"/>
    <s v="Gen Ai"/>
    <n v="59000"/>
    <x v="619"/>
    <n v="5000"/>
    <s v="DV DATA &amp; ANALYTICS ICICI BANK"/>
    <x v="0"/>
  </r>
  <r>
    <s v="Nupur"/>
    <n v="202602"/>
    <n v="202602"/>
    <s v="BLR"/>
    <m/>
    <m/>
    <s v="Gen Ai"/>
    <n v="59000"/>
    <x v="619"/>
    <n v="5000"/>
    <s v="DV DATA &amp; ANALYTICS ICICI BANK"/>
    <x v="0"/>
  </r>
  <r>
    <s v="Rhythm Patel"/>
    <n v="202602"/>
    <n v="202602"/>
    <s v="BLR"/>
    <m/>
    <m/>
    <s v="Gen Ai"/>
    <n v="59000"/>
    <x v="619"/>
    <n v="5000"/>
    <s v="DV DATA &amp; ANALYTICS ICICI BANK"/>
    <x v="0"/>
  </r>
  <r>
    <s v="Abhisek Mohanty"/>
    <n v="202602"/>
    <n v="202602"/>
    <s v="BBSR"/>
    <n v="7609878723"/>
    <s v="Mabhisek00@gmail.com"/>
    <s v="APDA"/>
    <n v="270000"/>
    <x v="619"/>
    <n v="50000"/>
    <s v="DV DATA &amp; ANALYTICS ICICI BANK"/>
    <x v="0"/>
  </r>
  <r>
    <s v="Sagar Rashmi Rath"/>
    <n v="202507"/>
    <n v="202507"/>
    <s v="BBSR"/>
    <n v="7008716582"/>
    <s v="rathrashmi7@gmail.com"/>
    <s v="APIDS"/>
    <n v="285000"/>
    <x v="619"/>
    <n v="35000"/>
    <s v="DV DATA &amp; ANALYTICS ICICI BANK"/>
    <x v="0"/>
  </r>
  <r>
    <s v="Satya Ranjan Das"/>
    <n v="202511"/>
    <n v="202511"/>
    <s v="BBSR"/>
    <s v="9776249591/9692824499"/>
    <s v="dsatyaranjan785@gmail.com"/>
    <s v="APIDS"/>
    <n v="290000"/>
    <x v="619"/>
    <n v="90000"/>
    <s v="DV DATA &amp; ANALYTICS ICICI BANK"/>
    <x v="0"/>
  </r>
  <r>
    <s v="Anwesh Amat"/>
    <n v="202601"/>
    <n v="202601"/>
    <s v="BLR"/>
    <n v="9692879887"/>
    <s v="_x000a_amatanwesh@gmail.com"/>
    <s v="APDA"/>
    <n v="280000"/>
    <x v="620"/>
    <n v="50000"/>
    <s v="Cash"/>
    <x v="0"/>
  </r>
  <r>
    <s v="Bhanu Pratap Dwivedi"/>
    <n v="202511"/>
    <n v="202511"/>
    <s v="BBSR"/>
    <m/>
    <m/>
    <s v="APIDS"/>
    <m/>
    <x v="620"/>
    <n v="50000"/>
    <s v="DV DATA &amp; ANALYTICS ICICI BANK"/>
    <x v="0"/>
  </r>
  <r>
    <s v="Aabhav Amitabh"/>
    <n v="202509"/>
    <n v="202509"/>
    <s v="BBSR"/>
    <n v="7827980603"/>
    <s v="aabhavamitabh@gmail.com"/>
    <s v="APIDS"/>
    <n v="318000"/>
    <x v="621"/>
    <n v="15000"/>
    <s v="DV DATA &amp; ANALYTICS ICICI BANK"/>
    <x v="0"/>
  </r>
  <r>
    <s v="BILLA MANGAL MONDAL"/>
    <n v="202511"/>
    <n v="202511"/>
    <s v="BBSR"/>
    <n v="9178415449"/>
    <s v="billamangal21@gmail.com"/>
    <s v="APIDS"/>
    <n v="318000"/>
    <x v="621"/>
    <n v="13000"/>
    <s v="DV DATA &amp; ANALYTICS ICICI BANK"/>
    <x v="0"/>
  </r>
  <r>
    <s v="Sohan Pradhan "/>
    <n v="202510"/>
    <n v="202510"/>
    <s v="BBSR"/>
    <n v="8249639937"/>
    <s v="pradhansohan2004@gmail.com"/>
    <s v="APDA"/>
    <n v="290000"/>
    <x v="621"/>
    <n v="50000"/>
    <s v="DV DATA &amp; ANALYTICS ICICI BANK"/>
    <x v="0"/>
  </r>
  <r>
    <s v="Aditya Narayana Champati"/>
    <n v="202602"/>
    <n v="202602"/>
    <s v="BBSR"/>
    <s v="9861888912/8917200000"/>
    <s v="adityanarayanchampati@gmail.com"/>
    <s v="APIDS"/>
    <n v="290000"/>
    <x v="621"/>
    <n v="70000"/>
    <s v="DV DATA &amp; ANALYTICS ICICI BANK"/>
    <x v="0"/>
  </r>
  <r>
    <s v="Subhranshu Bidhani"/>
    <n v="202602"/>
    <n v="202602"/>
    <s v="BBSR"/>
    <n v="7008036927"/>
    <s v="subhranshubidhani4@gmail.com"/>
    <s v="APDA"/>
    <n v="270000"/>
    <x v="621"/>
    <n v="30000"/>
    <s v="DV DATA &amp; ANALYTICS ICICI BANK"/>
    <x v="0"/>
  </r>
  <r>
    <s v="Akash Padhiary"/>
    <n v="202512"/>
    <n v="202512"/>
    <s v="BLR"/>
    <s v="70084 66674"/>
    <s v="akashpadhiary@gmail.com"/>
    <s v="APIDS"/>
    <n v="290000"/>
    <x v="621"/>
    <n v="75000"/>
    <s v="DV DATA &amp; ANALYTICS ICICI BANK"/>
    <x v="0"/>
  </r>
  <r>
    <s v="Arnab Pattnaik"/>
    <n v="202507"/>
    <n v="202507"/>
    <s v="BBSR"/>
    <n v="7978615737"/>
    <s v="pattnaikarnab@gmail.com"/>
    <s v="APIDS"/>
    <n v="290000"/>
    <x v="622"/>
    <n v="30000"/>
    <s v="DV DATA &amp; ANALYTICS ICICI BANK"/>
    <x v="0"/>
  </r>
  <r>
    <s v="G Naveen Kumar"/>
    <n v="202602"/>
    <n v="202602"/>
    <s v="BLR"/>
    <n v="7978038872"/>
    <s v="gnaveenkumar364@gmail.com"/>
    <s v="APIDS"/>
    <n v="290000"/>
    <x v="622"/>
    <n v="285000"/>
    <s v="DV DATA &amp; ANALYTICS ICICI BANK"/>
    <x v="0"/>
  </r>
  <r>
    <s v="Jasmine Mohanty"/>
    <n v="202602"/>
    <n v="202602"/>
    <s v="BBSR"/>
    <n v="9861708275"/>
    <s v="mohantyjasmin2001@gmail.com"/>
    <s v="APIDS"/>
    <n v="290000"/>
    <x v="622"/>
    <n v="5000"/>
    <s v="DV DATA &amp; ANALYTICS ICICI BANK"/>
    <x v="0"/>
  </r>
  <r>
    <s v="Sarthak Panda"/>
    <n v="202602"/>
    <n v="202602"/>
    <s v="BBSR"/>
    <n v="9599281962"/>
    <s v="sarthakpanda2709@gmail.com"/>
    <s v="APIDS"/>
    <n v="290000"/>
    <x v="622"/>
    <n v="5000"/>
    <s v="DV DATA &amp; ANALYTICS ICICI BANK"/>
    <x v="0"/>
  </r>
  <r>
    <s v="B Subham shree"/>
    <n v="202602"/>
    <n v="202602"/>
    <s v="BBSR"/>
    <s v="8480953646/8895909326"/>
    <s v="subhamshree2003@gmail.com"/>
    <s v="APIDS"/>
    <n v="290000"/>
    <x v="622"/>
    <n v="5000"/>
    <s v="DV DATA &amp; ANALYTICS ICICI BANK"/>
    <x v="0"/>
  </r>
  <r>
    <s v="Ananaya Mishra"/>
    <n v="202602"/>
    <n v="202602"/>
    <s v="BBSR"/>
    <n v="8144093848"/>
    <s v="ananya01mishra08@gmail.com"/>
    <s v="APIDS"/>
    <n v="290000"/>
    <x v="622"/>
    <n v="5000"/>
    <s v="DV DATA &amp; ANALYTICS ICICI BANK"/>
    <x v="0"/>
  </r>
  <r>
    <s v="G Naveen Kumar"/>
    <n v="202602"/>
    <n v="202602"/>
    <s v="BBSR"/>
    <n v="7978038872"/>
    <s v="gnaveenkumar364@gmail.com"/>
    <s v="APIDS"/>
    <n v="290000"/>
    <x v="622"/>
    <n v="5000"/>
    <s v="DV DATA &amp; ANALYTICS ICICI BANK"/>
    <x v="0"/>
  </r>
  <r>
    <s v="Kunti Hansdah"/>
    <n v="202602"/>
    <n v="202602"/>
    <s v="BBSR"/>
    <n v="7978378431"/>
    <s v="kuntihansdah443@gmail.com"/>
    <s v="APIDS"/>
    <n v="300000"/>
    <x v="622"/>
    <n v="5000"/>
    <s v="DV DATA &amp; ANALYTICS ICICI BANK"/>
    <x v="0"/>
  </r>
  <r>
    <s v="Siba Prasad Rout"/>
    <n v="202602"/>
    <n v="202602"/>
    <s v="BBSR"/>
    <n v="9178332195"/>
    <s v="sibaprasadrout8@gmail.com"/>
    <s v="APIDS"/>
    <n v="290000"/>
    <x v="622"/>
    <n v="5000"/>
    <s v="DV DATA &amp; ANALYTICS ICICI BANK"/>
    <x v="0"/>
  </r>
  <r>
    <s v="Biswajeet Behera"/>
    <n v="202505"/>
    <n v="202505"/>
    <s v="BBSR"/>
    <n v="6370882894"/>
    <s v="biswajeetbehera595@gmail.com"/>
    <s v="APIDS"/>
    <n v="290000"/>
    <x v="623"/>
    <n v="285000"/>
    <s v="DV DATA &amp; ANALYTICS ICICI BANK"/>
    <x v="0"/>
  </r>
  <r>
    <s v="Abhijit mohanty"/>
    <n v="202509"/>
    <n v="202509"/>
    <s v="BLR"/>
    <n v="8917452901"/>
    <s v="abhijitmohanty368@gmail.com"/>
    <s v="APIDS"/>
    <n v="290000"/>
    <x v="623"/>
    <n v="30000"/>
    <s v="DV DATA &amp; ANALYTICS ICICI BANK"/>
    <x v="0"/>
  </r>
  <r>
    <s v="Sarita Behera"/>
    <n v="202511"/>
    <n v="202511"/>
    <s v="BBSR"/>
    <n v="8457990349"/>
    <s v="rinkybehera56@gmail.com"/>
    <s v="APIDS"/>
    <n v="290000"/>
    <x v="623"/>
    <n v="50000"/>
    <s v="DV DATA &amp; ANALYTICS ICICI BANK"/>
    <x v="0"/>
  </r>
  <r>
    <s v="R Giridhar Reddy"/>
    <n v="202510"/>
    <n v="202510"/>
    <s v="BLR"/>
    <n v="8088950824"/>
    <s v="giridharr4567@gmail.com"/>
    <s v="APIDS"/>
    <n v="290000"/>
    <x v="624"/>
    <n v="50000"/>
    <s v="DV DATA &amp; ANALYTICS ICICI BANK"/>
    <x v="0"/>
  </r>
  <r>
    <s v="Minal Anil Patil"/>
    <n v="202512"/>
    <n v="202512"/>
    <s v="BBSR"/>
    <n v="8308503154"/>
    <s v="saiminal32@gmail.com"/>
    <s v="APIDS"/>
    <n v="290000"/>
    <x v="624"/>
    <n v="50000"/>
    <s v="DV DATA &amp; ANALYTICS ICICI BANK"/>
    <x v="0"/>
  </r>
  <r>
    <s v="Akankshya Pattanayak"/>
    <n v="202506"/>
    <n v="202506"/>
    <s v="BBSR"/>
    <n v="8328814343"/>
    <s v="helloakankshya17@gmail.com"/>
    <s v="APDA"/>
    <n v="270000"/>
    <x v="624"/>
    <n v="44000"/>
    <s v="DV DATA &amp; ANALYTICS HDFC BANK"/>
    <x v="0"/>
  </r>
  <r>
    <s v="Inteshar Ahmad Khan"/>
    <n v="202512"/>
    <n v="202512"/>
    <s v="BLR"/>
    <n v="7205891552"/>
    <s v="intezaid786@gmail.com"/>
    <s v="APIDS"/>
    <n v="318600"/>
    <x v="625"/>
    <n v="90000"/>
    <s v="DV DATA &amp; ANALYTICS ICICI BANK"/>
    <x v="0"/>
  </r>
  <r>
    <s v="soumya ranjan sahoo"/>
    <n v="202510"/>
    <n v="202510"/>
    <s v="BBSR"/>
    <n v="6295695210"/>
    <s v="sahoosoumyaranjan497@gmail.com"/>
    <s v="APIDS"/>
    <n v="270000"/>
    <x v="625"/>
    <n v="23000"/>
    <s v="DV DATA &amp; ANALYTICS ICICI BANK"/>
    <x v="0"/>
  </r>
  <r>
    <s v="Sarthak Chakraborty"/>
    <n v="202506"/>
    <n v="202506"/>
    <s v="BBSR"/>
    <n v="9748073302"/>
    <s v="hisarthak.chakraborty@gmail.com"/>
    <s v="Gen Ai"/>
    <n v="120000"/>
    <x v="625"/>
    <n v="115000"/>
    <s v="DV DATA &amp; ANALYTICS ICICI BANK"/>
    <x v="0"/>
  </r>
  <r>
    <s v="Sarthak Chakraborty"/>
    <n v="202506"/>
    <n v="202506"/>
    <s v="BBSR"/>
    <n v="9748073302"/>
    <s v="hisarthak.chakraborty@gmail.com"/>
    <s v="Gen Ai"/>
    <n v="120000"/>
    <x v="625"/>
    <n v="5000"/>
    <s v="DV DATA &amp; ANALYTICS ICICI BANK"/>
    <x v="0"/>
  </r>
  <r>
    <s v="Biswajit Panda"/>
    <n v="202506"/>
    <n v="202506"/>
    <s v="BBSR"/>
    <n v="7377558058"/>
    <s v="biswajitpanda5bharat@gmail.com"/>
    <s v="APIDS"/>
    <n v="290000"/>
    <x v="625"/>
    <n v="50000"/>
    <s v="Cash"/>
    <x v="0"/>
  </r>
  <r>
    <s v="Tantaray yusuf"/>
    <n v="202511"/>
    <n v="202511"/>
    <s v="BBSR"/>
    <n v="6006980490"/>
    <s v="Mytkashmir786@gmail.com"/>
    <s v="APIDS"/>
    <n v="290000"/>
    <x v="625"/>
    <n v="25000"/>
    <s v="DV DATA &amp; ANALYTICS ICICI BANK"/>
    <x v="0"/>
  </r>
  <r>
    <s v="Ananya Mishra "/>
    <n v="202602"/>
    <n v="202506"/>
    <s v="BBSR"/>
    <n v="8144093848"/>
    <s v="ananya01mishra08@gmail.com "/>
    <s v="APIDS"/>
    <n v="290000"/>
    <x v="626"/>
    <n v="200000"/>
    <s v="DV DATA &amp; ANALYTICS ICICI BANK"/>
    <x v="0"/>
  </r>
  <r>
    <s v="Ananya Mishra "/>
    <n v="202602"/>
    <n v="202506"/>
    <s v="BBSR"/>
    <n v="8144093848"/>
    <s v="ananya01mishra08@gmail.com "/>
    <s v="APIDS"/>
    <n v="290000"/>
    <x v="626"/>
    <n v="85000"/>
    <s v="DV DATA &amp; ANALYTICS ICICI BANK"/>
    <x v="0"/>
  </r>
  <r>
    <s v="Anil Kumar sahoo"/>
    <n v="202602"/>
    <n v="202506"/>
    <s v="BLR"/>
    <n v="7406771018"/>
    <s v="anilkumarsahoo.cs@gmail.com"/>
    <s v="Gen Ai"/>
    <n v="59000"/>
    <x v="626"/>
    <n v="5000"/>
    <s v="DV DATA &amp; ANALYTICS ICICI BANK"/>
    <x v="0"/>
  </r>
  <r>
    <s v="AMIYA KUMA BALIYARSINGH"/>
    <n v="202602"/>
    <n v="202506"/>
    <s v="BLR"/>
    <n v="7008248487"/>
    <s v="amiyabaliyarsingh@gmail.com"/>
    <s v="Gen Ai"/>
    <n v="59000"/>
    <x v="626"/>
    <n v="5000"/>
    <s v="DV DATA &amp; ANALYTICS ICICI BANK"/>
    <x v="0"/>
  </r>
  <r>
    <s v="Nupur"/>
    <n v="202602"/>
    <n v="202506"/>
    <s v="BLR"/>
    <n v="7774876575"/>
    <s v="nupurpinjarkar04@gmail.com"/>
    <s v="Gen Ai"/>
    <n v="59000"/>
    <x v="626"/>
    <n v="5000"/>
    <s v="DV DATA &amp; ANALYTICS ICICI BANK"/>
    <x v="0"/>
  </r>
  <r>
    <s v="Rhythm Patel"/>
    <n v="202602"/>
    <n v="202506"/>
    <s v="BLR"/>
    <n v="9630898775"/>
    <s v="rhythmpatel2107@gmail.com"/>
    <s v="Gen Ai"/>
    <n v="59000"/>
    <x v="626"/>
    <n v="5000"/>
    <s v="DV DATA &amp; ANALYTICS ICICI BANK"/>
    <x v="0"/>
  </r>
  <r>
    <s v="Harshagowda S"/>
    <n v="202602"/>
    <n v="202506"/>
    <s v="BLR"/>
    <n v="9019577077"/>
    <s v="harsha375@gmail.com"/>
    <s v="Gen Ai"/>
    <n v="59000"/>
    <x v="626"/>
    <n v="5000"/>
    <s v="DV DATA &amp; ANALYTICS ICICI BANK"/>
    <x v="0"/>
  </r>
  <r>
    <s v="RUPARANJAN ROUT"/>
    <n v="202506"/>
    <n v="202506"/>
    <s v="BLR"/>
    <n v="906688510"/>
    <s v="ruparanjanrout23@gmail.com"/>
    <s v="Gen Ai"/>
    <n v="59000"/>
    <x v="626"/>
    <n v="5000"/>
    <s v="DV DATA &amp; ANALYTICS ICICI BANK"/>
    <x v="0"/>
  </r>
  <r>
    <s v="pururaj mohanty"/>
    <n v="202602"/>
    <n v="202506"/>
    <s v="BLR"/>
    <m/>
    <m/>
    <s v="Gen Ai"/>
    <n v="59000"/>
    <x v="626"/>
    <n v="5000"/>
    <s v="DV DATA &amp; ANALYTICS ICICI BANK"/>
    <x v="0"/>
  </r>
  <r>
    <s v="Biswajeet Behera"/>
    <n v="202602"/>
    <n v="202506"/>
    <s v="BLR"/>
    <n v="6370882894"/>
    <s v="biswajeetbehera595@gmail.com"/>
    <s v="Gen Ai"/>
    <n v="59000"/>
    <x v="626"/>
    <n v="5000"/>
    <s v="DV DATA &amp; ANALYTICS ICICI BANK"/>
    <x v="0"/>
  </r>
  <r>
    <s v="Sandhya Rani Behera"/>
    <n v="202602"/>
    <n v="202602"/>
    <s v="BBSR"/>
    <n v="9078199285"/>
    <s v="sandhyaranibehera1403@gmail.com"/>
    <s v="APIDS"/>
    <n v="290000"/>
    <x v="627"/>
    <n v="5000"/>
    <s v="DV DATA &amp; ANALYTICS ICICI BANK"/>
    <x v="0"/>
  </r>
  <r>
    <s v="Gayatri Mishra"/>
    <n v="202602"/>
    <n v="202506"/>
    <s v="BLR"/>
    <n v="9438366829"/>
    <s v="gayatrimishra858@gmail.com"/>
    <s v="Gen Ai"/>
    <n v="59000"/>
    <x v="626"/>
    <n v="5000"/>
    <s v="DV DATA &amp; ANALYTICS ICICI BANK"/>
    <x v="0"/>
  </r>
  <r>
    <s v="Sidharth Behera"/>
    <n v="202602"/>
    <n v="202506"/>
    <s v="BLR"/>
    <n v="7788021720"/>
    <s v="sidharthjaihind97@gmail.com"/>
    <s v="Gen Ai"/>
    <n v="59000"/>
    <x v="626"/>
    <n v="5000"/>
    <s v="DV DATA &amp; ANALYTICS ICICI BANK"/>
    <x v="0"/>
  </r>
  <r>
    <s v="Sandhya Rani Behera"/>
    <n v="202602"/>
    <n v="202602"/>
    <s v="BBSR"/>
    <n v="9078199285"/>
    <s v="sandhyaranibehera1403@gmail.com"/>
    <s v="APIDS"/>
    <n v="290000"/>
    <x v="627"/>
    <n v="285000"/>
    <s v="DV DATA &amp; ANALYTICS ICICI BANK"/>
    <x v="0"/>
  </r>
  <r>
    <s v="Kunti Hansdah"/>
    <n v="202602"/>
    <n v="202602"/>
    <s v="BBSR"/>
    <n v="7978378431"/>
    <s v="kuntihansdah443@gmail.com"/>
    <s v="APIDS"/>
    <n v="300000"/>
    <x v="627"/>
    <n v="98500"/>
    <s v="Cash"/>
    <x v="0"/>
  </r>
  <r>
    <s v="Adithya U"/>
    <n v="202602"/>
    <n v="202602"/>
    <s v="BLR"/>
    <n v="8050934441"/>
    <s v="adithya.nadig1196@gmail.com"/>
    <s v="APIDS"/>
    <n v="290000"/>
    <x v="628"/>
    <n v="180000"/>
    <s v="DV DATA &amp; ANALYTICS ICICI BANK"/>
    <x v="0"/>
  </r>
  <r>
    <s v="chalavadi mohan sai sasidhar"/>
    <n v="202512"/>
    <n v="202512"/>
    <s v="BBSR"/>
    <n v="7842722674"/>
    <s v="mohansai94@gmail.com"/>
    <s v="APIDS"/>
    <n v="318600"/>
    <x v="628"/>
    <n v="50000"/>
    <s v="DV DATA &amp; ANALYTICS ICICI BANK"/>
    <x v="0"/>
  </r>
  <r>
    <s v="Devshee Solanki "/>
    <n v="202406"/>
    <n v="202406"/>
    <s v="BLR"/>
    <n v="9111088360"/>
    <s v="devsheesolanki@gmail.com"/>
    <s v="APIDS"/>
    <n v="318600"/>
    <x v="628"/>
    <n v="25000"/>
    <s v="DV DATA &amp; ANALYTICS ICICI BANK"/>
    <x v="0"/>
  </r>
  <r>
    <s v="Kaushal kishore jadon"/>
    <n v="202601"/>
    <n v="202601"/>
    <s v="BBSR"/>
    <n v="8815437928"/>
    <s v="writetokaushal9607@gmail.com"/>
    <s v="APIDS"/>
    <n v="290000"/>
    <x v="628"/>
    <n v="45000"/>
    <s v="DV DATA &amp; ANALYTICS ICICI BANK"/>
    <x v="0"/>
  </r>
  <r>
    <s v="Sai Durga Sankar Bal"/>
    <n v="202601"/>
    <n v="202601"/>
    <s v="BBSR"/>
    <n v="9090062585"/>
    <s v="saidurga97@gmail.com"/>
    <s v="APIDS"/>
    <n v="290000"/>
    <x v="628"/>
    <n v="50000"/>
    <s v="DV DATA &amp; ANALYTICS ICICI BANK"/>
    <x v="0"/>
  </r>
  <r>
    <s v="Indrani Mishra"/>
    <n v="202602"/>
    <n v="202602"/>
    <s v="BBSR"/>
    <n v="7064719887"/>
    <s v="2. indranimishraa2002@gmail.com"/>
    <s v="APIDS"/>
    <n v="290000"/>
    <x v="629"/>
    <n v="285000"/>
    <s v="DV DATA &amp; ANALYTICS ICICI BANK"/>
    <x v="0"/>
  </r>
  <r>
    <s v="Sumit Sarkar"/>
    <n v="202602"/>
    <n v="202602"/>
    <s v="BBSR"/>
    <s v="7855886234/8079706234"/>
    <s v="sarkarsumit481@gmail.com"/>
    <s v="APIDS"/>
    <n v="290000"/>
    <x v="629"/>
    <n v="20000"/>
    <s v="DV DATA &amp; ANALYTICS ICICI BANK"/>
    <x v="0"/>
  </r>
  <r>
    <s v="Bhawana Ladhania"/>
    <n v="202602"/>
    <n v="202602"/>
    <s v="BLR"/>
    <n v="8260965842"/>
    <s v="ladhaniabhavna@gmail.com"/>
    <s v="Gen Ai"/>
    <n v="59000"/>
    <x v="629"/>
    <n v="59000"/>
    <s v="DV DATA &amp; ANALYTICS ICICI BANK"/>
    <x v="0"/>
  </r>
  <r>
    <s v="Suresh reddy"/>
    <n v="202602"/>
    <n v="202602"/>
    <s v="BLR"/>
    <n v="8073549399"/>
    <s v="sbimmadi@gmail.com"/>
    <s v="Gen Ai"/>
    <n v="59000"/>
    <x v="630"/>
    <n v="59000"/>
    <s v="DV DATA &amp; ANALYTICS ICICI BANK"/>
    <x v="0"/>
  </r>
  <r>
    <s v="STITHI NAYAK"/>
    <n v="202601"/>
    <n v="202601"/>
    <s v="BBSR"/>
    <n v="9668635717"/>
    <s v="sthitinayak25@gmail.com"/>
    <s v="APIDS"/>
    <n v="290000"/>
    <x v="630"/>
    <n v="71250"/>
    <s v="DV DATA &amp; ANALYTICS ICICI BANK"/>
    <x v="0"/>
  </r>
  <r>
    <s v="G Damburu Naidu"/>
    <n v="202506"/>
    <n v="202506"/>
    <s v="BBSR"/>
    <n v="6371155365"/>
    <s v="gdamburunaidu@gmail.com"/>
    <s v="APIDS"/>
    <n v="318600"/>
    <x v="630"/>
    <n v="30000"/>
    <s v="DV DATA &amp; ANALYTICS ICICI BANK"/>
    <x v="0"/>
  </r>
  <r>
    <s v="Deepshikha Vishwakarma"/>
    <n v="202512"/>
    <n v="202512"/>
    <s v="BBSR"/>
    <n v="9861014174"/>
    <s v="deepshikhav082@gmail.com"/>
    <s v="APIDS"/>
    <n v="290000"/>
    <x v="630"/>
    <n v="95000"/>
    <s v="DV DATA &amp; ANALYTICS ICICI BANK"/>
    <x v="0"/>
  </r>
  <r>
    <s v="Sidharth Behera"/>
    <n v="202602"/>
    <n v="202506"/>
    <s v="BLR"/>
    <n v="7788021720"/>
    <s v="sidharthjaihind97@gmail.com"/>
    <s v="Gen Ai"/>
    <n v="59000"/>
    <x v="630"/>
    <n v="45000"/>
    <s v="DV DATA &amp; ANALYTICS ICICI BANK"/>
    <x v="0"/>
  </r>
  <r>
    <s v="Sarthak Panda"/>
    <n v="202602"/>
    <n v="202602"/>
    <s v="BBSR"/>
    <n v="9599281962"/>
    <s v="sarthakpanda2709@gmail.com"/>
    <s v="APIDS"/>
    <n v="290000"/>
    <x v="630"/>
    <n v="37000"/>
    <s v="DV DATA &amp; ANALYTICS ICICI BANK"/>
    <x v="0"/>
  </r>
  <r>
    <s v="Swadhin Mcwann"/>
    <n v="202602"/>
    <n v="202602"/>
    <s v="BLR"/>
    <n v="7751029895"/>
    <s v="swadhinm0@gmail.com"/>
    <s v="Gen Ai"/>
    <n v="59000"/>
    <x v="630"/>
    <n v="16000"/>
    <s v="DV DATA &amp; ANALYTICS ICICI BANK"/>
    <x v="0"/>
  </r>
  <r>
    <s v="Amrit Jena"/>
    <n v="202602"/>
    <n v="202602"/>
    <s v="BBSR"/>
    <n v="9692166101"/>
    <s v="amritkumarjena26@gmail.com"/>
    <s v="APIDS"/>
    <n v="290000"/>
    <x v="631"/>
    <n v="285000"/>
    <s v="DV DATA &amp; ANALYTICS ICICI BANK"/>
    <x v="0"/>
  </r>
  <r>
    <s v="Gulshan Mohapatra"/>
    <n v="202506"/>
    <n v="202506"/>
    <s v="BBSR"/>
    <n v="9337558060"/>
    <s v="Gulshanmohapatra97@gmail.com"/>
    <s v="APDA"/>
    <n v="270000"/>
    <x v="631"/>
    <n v="70000"/>
    <s v="DV DATA &amp; ANALYTICS ICICI BANK"/>
    <x v="0"/>
  </r>
  <r>
    <s v="Gayatri Mishra "/>
    <n v="202602"/>
    <n v="202602"/>
    <s v="BBSR"/>
    <n v="9438366829"/>
    <s v="gayatrimishra858@gmail.com"/>
    <s v="APIDS"/>
    <n v="270000"/>
    <x v="632"/>
    <n v="40000"/>
    <s v="DV DATA &amp; ANALYTICS ICICI BANK"/>
    <x v="0"/>
  </r>
  <r>
    <s v="Amit Kumar Das"/>
    <n v="202602"/>
    <n v="202602"/>
    <s v="BLR"/>
    <n v="9124667646"/>
    <s v="amitdas.official@yahoo.com"/>
    <s v="APIDS"/>
    <n v="290000"/>
    <x v="632"/>
    <n v="70000"/>
    <s v="DV DATA &amp; ANALYTICS ICICI BANK"/>
    <x v="0"/>
  </r>
  <r>
    <s v="Chitta Ranjan Swain"/>
    <n v="202602"/>
    <n v="202602"/>
    <s v="BLR"/>
    <n v="7978335369"/>
    <s v="cswain94@outlook.com"/>
    <s v="APIDS"/>
    <n v="290000"/>
    <x v="632"/>
    <n v="70000"/>
    <s v="DV DATA &amp; ANALYTICS ICICI BANK"/>
    <x v="0"/>
  </r>
  <r>
    <s v="Dharmabrata"/>
    <n v="202602"/>
    <n v="202602"/>
    <s v="BLR"/>
    <n v="8144590655"/>
    <s v="dharmabrata55@gmail.com"/>
    <s v="Gen Ai"/>
    <n v="59000"/>
    <x v="632"/>
    <n v="54000"/>
    <s v="DV DATA &amp; ANALYTICS ICICI BANK"/>
    <x v="0"/>
  </r>
  <r>
    <s v="Korukollu divya"/>
    <n v="202602"/>
    <n v="202602"/>
    <s v="BLR"/>
    <n v="8919365336"/>
    <s v="korukollu.divya@gmail.com"/>
    <s v="Gen Ai"/>
    <n v="59000"/>
    <x v="632"/>
    <n v="18000"/>
    <s v="DV DATA &amp; ANALYTICS ICICI BANK"/>
    <x v="0"/>
  </r>
  <r>
    <s v="Kunal mukharu selote"/>
    <n v="202602"/>
    <n v="202602"/>
    <s v="BLR"/>
    <n v="7756836364"/>
    <s v="Selotekunal@gmail.com"/>
    <s v="Gen Ai"/>
    <n v="59000"/>
    <x v="633"/>
    <n v="54000"/>
    <s v="DV DATA &amp; ANALYTICS ICICI BANK"/>
    <x v="0"/>
  </r>
  <r>
    <s v="Meenakshi"/>
    <n v="202511"/>
    <n v="202511"/>
    <s v="BBSR"/>
    <n v="6371204275"/>
    <s v="minakshimitali16@gmail.com"/>
    <s v="APIDS"/>
    <n v="290000"/>
    <x v="633"/>
    <n v="90000"/>
    <s v="Cash"/>
    <x v="0"/>
  </r>
  <r>
    <s v="gyana ranjan parida"/>
    <n v="202512"/>
    <n v="202512"/>
    <s v="BBSR"/>
    <n v="8658106255"/>
    <s v="gyanrajanparida98@gmail.com"/>
    <s v="APIDS"/>
    <n v="290000"/>
    <x v="633"/>
    <n v="90000"/>
    <s v="DV DATA &amp; ANALYTICS ICICI BANK"/>
    <x v="0"/>
  </r>
  <r>
    <s v="Sumit Sarkar"/>
    <n v="202602"/>
    <n v="202602"/>
    <s v="BBSR"/>
    <s v="7855886234/8079706234"/>
    <s v="sarkarsumit481@gmail.com"/>
    <s v="APIDS"/>
    <n v="290000"/>
    <x v="634"/>
    <n v="25000"/>
    <s v="DV DATA &amp; ANALYTICS ICICI BANK"/>
    <x v="0"/>
  </r>
  <r>
    <s v="Abhijit Sahoo"/>
    <n v="202601"/>
    <n v="202601"/>
    <s v="BBSR"/>
    <n v="8018295307"/>
    <s v="abhijitsahoo9437@gmail.com"/>
    <s v="APIDS"/>
    <n v="290000"/>
    <x v="634"/>
    <n v="50000"/>
    <s v="DV DATA &amp; ANALYTICS ICICI BANK"/>
    <x v="0"/>
  </r>
  <r>
    <s v="B Subham shree"/>
    <n v="202602"/>
    <n v="202602"/>
    <s v="BBSR"/>
    <s v="8480953646/8895909326"/>
    <s v="subhamshree2003@gmail.com"/>
    <s v="APIDS"/>
    <n v="290000"/>
    <x v="634"/>
    <n v="50000"/>
    <s v="DV DATA &amp; ANALYTICS ICICI BANK"/>
    <x v="0"/>
  </r>
  <r>
    <s v="Nupur"/>
    <n v="202602"/>
    <n v="202506"/>
    <s v="BLR"/>
    <n v="7774876575"/>
    <s v="nupurpinjarkar04@gmail.com"/>
    <s v="Gen Ai"/>
    <n v="59000"/>
    <x v="634"/>
    <n v="54000"/>
    <s v="DV DATA &amp; ANALYTICS ICICI BANK"/>
    <x v="0"/>
  </r>
  <r>
    <s v="Ajit Sahoo"/>
    <n v="202601"/>
    <n v="202601"/>
    <s v="BBSR"/>
    <n v="9938872030"/>
    <s v="ajitkumarsahoo193@gmail.com"/>
    <s v="APIDS"/>
    <n v="290000"/>
    <x v="635"/>
    <n v="71250"/>
    <s v="DV DATA &amp; ANALYTICS ICICI BANK"/>
    <x v="0"/>
  </r>
  <r>
    <s v="Biswajeet"/>
    <n v="202510"/>
    <n v="202510"/>
    <s v="BBSR"/>
    <n v="9827001405"/>
    <s v="dbiswajit.work@gmail.com"/>
    <s v="APIDS"/>
    <n v="300000"/>
    <x v="635"/>
    <n v="40000"/>
    <s v="DV DATA &amp; ANALYTICS ICICI BANK"/>
    <x v="0"/>
  </r>
  <r>
    <s v="Adyasha Bhanja"/>
    <n v="202512"/>
    <n v="202512"/>
    <s v="BBSR"/>
    <n v="9348569362"/>
    <s v="adyashabhanja5@gmail.com"/>
    <s v="APIDS"/>
    <n v="290000"/>
    <x v="635"/>
    <n v="70000"/>
    <s v="DV DATA &amp; ANALYTICS ICICI BANK"/>
    <x v="0"/>
  </r>
  <r>
    <s v="Debasish Ojha"/>
    <n v="202511"/>
    <n v="202511"/>
    <s v="BBSR"/>
    <n v="9938905049"/>
    <s v="1998debasis@gmail.com"/>
    <s v="APIDS"/>
    <n v="290000"/>
    <x v="635"/>
    <n v="50000"/>
    <s v="DV DATA &amp; ANALYTICS ICICI BANK"/>
    <x v="0"/>
  </r>
  <r>
    <s v="Aditya Narayana Champati"/>
    <n v="202602"/>
    <n v="202602"/>
    <s v="BBSR"/>
    <s v="9861888912/8917200000"/>
    <s v="adityanarayanchampati@gmail.com"/>
    <s v="APIDS"/>
    <n v="290000"/>
    <x v="635"/>
    <n v="70000"/>
    <s v="DV DATA &amp; ANALYTICS ICICI BANK"/>
    <x v="0"/>
  </r>
  <r>
    <s v="Simrit Rai"/>
    <n v="202511"/>
    <n v="202511"/>
    <s v="BBSR"/>
    <n v="9337141213"/>
    <s v="titul.simrit@gmail.com"/>
    <s v="APIDS"/>
    <n v="290000"/>
    <x v="636"/>
    <n v="50000"/>
    <s v="DV DATA &amp; ANALYTICS ICICI BANK"/>
    <x v="0"/>
  </r>
  <r>
    <s v="SOHAIL KHAN"/>
    <n v="202602"/>
    <n v="202602"/>
    <s v="BBSR"/>
    <n v="9937615573"/>
    <s v="sohailzo123@gmail.com "/>
    <s v="APIDS"/>
    <n v="290000"/>
    <x v="636"/>
    <n v="285000"/>
    <s v="DV DATA &amp; ANALYTICS ICICI BANK"/>
    <x v="0"/>
  </r>
  <r>
    <s v="Subhranshu Bidhani"/>
    <n v="202602"/>
    <n v="202602"/>
    <s v="BBSR"/>
    <s v="70080 36927"/>
    <s v="subhranshubidhani4@gmail.com"/>
    <s v="APDA"/>
    <n v="270000"/>
    <x v="637"/>
    <n v="20000"/>
    <s v="DV DATA &amp; ANALYTICS ICICI BANK"/>
    <x v="0"/>
  </r>
  <r>
    <s v="Debiprasad  Bhuyan"/>
    <n v="202409"/>
    <n v="202409"/>
    <s v="BBSR"/>
    <n v="8658969336"/>
    <s v="Debiprasadbhuyan1999@gmail.com"/>
    <s v="APIDS"/>
    <n v="313600"/>
    <x v="637"/>
    <n v="40000"/>
    <s v="DV DATA &amp; ANALYTICS ICICI BANK"/>
    <x v="0"/>
  </r>
  <r>
    <s v="Narasimha"/>
    <n v="202512"/>
    <n v="202512"/>
    <s v="BLR"/>
    <n v="9566002023"/>
    <m/>
    <s v="APIDS"/>
    <n v="290000"/>
    <x v="637"/>
    <n v="50000"/>
    <s v="DV DATA &amp; ANALYTICS ICICI BANK"/>
    <x v="0"/>
  </r>
  <r>
    <s v="Sweety naik"/>
    <n v="202410"/>
    <n v="202410"/>
    <s v="BBSR"/>
    <n v="7681087808"/>
    <s v="sweetynaik1922@gmail.com"/>
    <s v="APIDS"/>
    <n v="318000"/>
    <x v="637"/>
    <n v="20000"/>
    <s v="DV DATA &amp; ANALYTICS ICICI BANK"/>
    <x v="0"/>
  </r>
  <r>
    <s v="SUBHASHREE SAHU"/>
    <n v="202602"/>
    <n v="202602"/>
    <s v="BLR"/>
    <n v="9632536626"/>
    <s v="subha2319@gmail.com"/>
    <s v="Gen Ai"/>
    <n v="59000"/>
    <x v="637"/>
    <n v="54000"/>
    <s v="DV DATA &amp; ANALYTICS ICICI BANK"/>
    <x v="0"/>
  </r>
  <r>
    <s v="Somya Ranjan Sahoo"/>
    <n v="202602"/>
    <n v="202602"/>
    <s v="BLR"/>
    <n v="7008238291"/>
    <s v="somya.sahoo700000@gmail.com"/>
    <s v="APIDS"/>
    <n v="318000"/>
    <x v="637"/>
    <n v="72250"/>
    <s v="DV DATA &amp; ANALYTICS ICICI BANK"/>
    <x v="0"/>
  </r>
  <r>
    <s v="Badi Chandrasekhar "/>
    <n v="202504"/>
    <n v="202504"/>
    <s v="BLR"/>
    <n v="8249310073"/>
    <s v="badichandrasekhar2158@gmail.com"/>
    <s v="APIDS"/>
    <n v="305000"/>
    <x v="638"/>
    <n v="60000"/>
    <s v="DV DATA &amp; ANALYTICS ICICI BANK"/>
    <x v="0"/>
  </r>
  <r>
    <s v="Swetapuspa panda"/>
    <n v="202602"/>
    <n v="202602"/>
    <s v="BLR"/>
    <n v="8260521696"/>
    <s v="swetapuspapanda@gmail.com"/>
    <s v="APIDS"/>
    <n v="305000"/>
    <x v="638"/>
    <n v="285000"/>
    <s v="DV DATA &amp; ANALYTICS ICICI BANK"/>
    <x v="0"/>
  </r>
  <r>
    <s v="Ridhi Jain"/>
    <n v="202601"/>
    <n v="202601"/>
    <s v="BBSR"/>
    <n v="9399486546"/>
    <s v="jainridhi0304@gmail.com"/>
    <s v="APIDS"/>
    <n v="295000"/>
    <x v="639"/>
    <n v="67500"/>
    <s v="DV DATA &amp; ANALYTICS ICICI BANK"/>
    <x v="0"/>
  </r>
  <r>
    <s v="Chinmayee Panda"/>
    <n v="202510"/>
    <n v="202510"/>
    <s v="BBSR"/>
    <n v="7540916989"/>
    <s v="chinmayeepanda8556@gmail.com"/>
    <s v="APIDS"/>
    <n v="290000"/>
    <x v="639"/>
    <n v="50000"/>
    <s v="DV DATA &amp; ANALYTICS ICICI BANK"/>
    <x v="0"/>
  </r>
  <r>
    <s v="soumya ranjan sahoo"/>
    <n v="202510"/>
    <n v="202510"/>
    <s v="BBSR"/>
    <n v="6295695210"/>
    <s v="sahoosoumyaranjan497@gmail.com"/>
    <s v="APIDS"/>
    <n v="270000"/>
    <x v="639"/>
    <n v="10000"/>
    <s v="DV DATA &amp; ANALYTICS ICICI BANK"/>
    <x v="0"/>
  </r>
  <r>
    <s v="Siddharth Kumar"/>
    <n v="202511"/>
    <n v="202511"/>
    <s v="BLR"/>
    <n v="7256058624"/>
    <s v="siddharth7256@gmail.com"/>
    <s v="APIDS"/>
    <n v="293000"/>
    <x v="639"/>
    <n v="50000"/>
    <s v="DV DATA &amp; ANALYTICS ICICI BANK"/>
    <x v="0"/>
  </r>
  <r>
    <s v="Biswajeet Jaysingh"/>
    <n v="202602"/>
    <n v="202602"/>
    <s v="BLR"/>
    <n v="7795633102"/>
    <s v="biswajitjayasingh.4u@gmail.com"/>
    <s v="Gen Ai"/>
    <n v="59000"/>
    <x v="639"/>
    <n v="25000"/>
    <s v="DV DATA &amp; ANALYTICS ICICI BANK"/>
    <x v="0"/>
  </r>
  <r>
    <s v="PAWAR RAHUL SHIVAJI"/>
    <n v="202302"/>
    <n v="202302"/>
    <s v="BLR"/>
    <n v="8421977650"/>
    <s v="rahulspdeoni@gmail.com"/>
    <s v="MPIDS"/>
    <n v="265500"/>
    <x v="639"/>
    <n v="15000"/>
    <s v="DV DATA &amp; ANALYTICS ICICI BANK"/>
    <x v="0"/>
  </r>
  <r>
    <s v="Gayatri Mishra"/>
    <n v="202602"/>
    <n v="202506"/>
    <s v="BLR"/>
    <n v="9438366829"/>
    <s v="gayatrimishra858@gmail.com"/>
    <s v="Gen Ai"/>
    <n v="59000"/>
    <x v="639"/>
    <n v="51000"/>
    <s v="Cash"/>
    <x v="0"/>
  </r>
  <r>
    <s v="Prangya Paramita Panda"/>
    <n v="202602"/>
    <n v="202506"/>
    <s v="BLR"/>
    <n v="6370307714"/>
    <s v="prangyapanda35@gmail.com"/>
    <s v="APIDS"/>
    <n v="290000"/>
    <x v="640"/>
    <n v="50000"/>
    <s v="DV DATA &amp; ANALYTICS ICICI BANK"/>
    <x v="0"/>
  </r>
  <r>
    <s v="Anajali Sharma"/>
    <n v="202602"/>
    <n v="202506"/>
    <s v="BLR"/>
    <n v="8280327119"/>
    <s v="anjali.agarwalla22@gmail.com"/>
    <s v="APIDS"/>
    <n v="295000"/>
    <x v="640"/>
    <n v="72500"/>
    <s v="DV DATA &amp; ANALYTICS ICICI BANK"/>
    <x v="0"/>
  </r>
  <r>
    <s v="Rajesh Kumar"/>
    <n v="202602"/>
    <n v="202602"/>
    <s v="BLR"/>
    <n v="9346333647"/>
    <s v="brk12002@gmail.com"/>
    <s v="Gen Ai"/>
    <n v="59000"/>
    <x v="640"/>
    <n v="10000"/>
    <s v="DV DATA &amp; ANALYTICS ICICI BANK"/>
    <x v="0"/>
  </r>
  <r>
    <s v="PRATIK  DAS"/>
    <n v="202602"/>
    <n v="202602"/>
    <s v="BBSR"/>
    <s v="8338964967/7381855674"/>
    <s v="pratikdas568@gmail.com"/>
    <s v="APIDS"/>
    <n v="290000"/>
    <x v="640"/>
    <n v="45000"/>
    <s v="DV DATA &amp; ANALYTICS ICICI BANK"/>
    <x v="0"/>
  </r>
  <r>
    <s v="itibrata sahoo"/>
    <n v="202602"/>
    <n v="202602"/>
    <s v="BBSR"/>
    <n v="6370912953"/>
    <s v="itibratasahoo40@gmail.com"/>
    <s v="APIDS"/>
    <n v="290000"/>
    <x v="641"/>
    <n v="55000"/>
    <s v="Cash"/>
    <x v="0"/>
  </r>
  <r>
    <s v="Abhisek Mohanty"/>
    <n v="202602"/>
    <n v="202602"/>
    <s v="BBSR"/>
    <n v="7609878723"/>
    <s v="Mabhisek00@gmail.com"/>
    <s v="APDA"/>
    <n v="270000"/>
    <x v="641"/>
    <n v="50000"/>
    <s v="Cash"/>
    <x v="0"/>
  </r>
  <r>
    <s v="Barsa Priyadarshini Sahoo "/>
    <n v="202602"/>
    <n v="202602"/>
    <s v="BBSR"/>
    <n v="7735724155"/>
    <s v="barshapr0235@gmail.com"/>
    <s v="APIDS"/>
    <n v="2900000"/>
    <x v="641"/>
    <n v="105000"/>
    <s v="DV DATA &amp; ANALYTICS ICICI BANK"/>
    <x v="0"/>
  </r>
  <r>
    <s v="Barsa Priyadarshini Sahoo "/>
    <n v="202602"/>
    <n v="202602"/>
    <s v="BBSR"/>
    <n v="7735724155"/>
    <s v="barshapr0235@gmail.com"/>
    <s v="APIDS"/>
    <n v="2900000"/>
    <x v="642"/>
    <n v="180000"/>
    <s v="DV DATA &amp; ANALYTICS ICICI BANK"/>
    <x v="0"/>
  </r>
  <r>
    <s v="ananya pradhan"/>
    <n v="202602"/>
    <n v="202602"/>
    <s v="BBSR"/>
    <n v="8260810298"/>
    <s v="ananyapradhan7543@gmail.com"/>
    <s v="APIDS"/>
    <n v="2900000"/>
    <x v="642"/>
    <n v="50000"/>
    <s v="DV DATA &amp; ANALYTICS ICICI BANK"/>
    <x v="0"/>
  </r>
  <r>
    <s v="Madhu V"/>
    <n v="202602"/>
    <n v="202602"/>
    <s v="BLR"/>
    <n v="8894962499"/>
    <s v="mvijay92@gmail.com"/>
    <s v="Gen Ai"/>
    <n v="59000"/>
    <x v="643"/>
    <n v="54000"/>
    <s v="DV DATA &amp; ANALYTICS ICICI BANK"/>
    <x v="0"/>
  </r>
  <r>
    <s v="SUBRAT PANDAB"/>
    <n v="202512"/>
    <n v="202512"/>
    <s v="BBSR"/>
    <n v="9090815303"/>
    <s v="pandab.subrat11@gmail.com"/>
    <s v="APIDS"/>
    <n v="290000"/>
    <x v="643"/>
    <n v="50000"/>
    <s v="DV DATA &amp; ANALYTICS ICICI BANK"/>
    <x v="0"/>
  </r>
  <r>
    <s v="chalavadi mohan sai sasidhar"/>
    <n v="202512"/>
    <n v="202512"/>
    <s v="BBSR"/>
    <n v="7842722674"/>
    <s v="mohansai94@gmail.com"/>
    <s v="APIDS"/>
    <n v="318600"/>
    <x v="643"/>
    <n v="40000"/>
    <s v="DV DATA &amp; ANALYTICS ICICI BANK"/>
    <x v="0"/>
  </r>
  <r>
    <s v="Abhisek Mohanty"/>
    <n v="202602"/>
    <n v="202602"/>
    <s v="BBSR"/>
    <n v="7609878723"/>
    <s v="Mabhisek00@gmail.com"/>
    <s v="APDA"/>
    <n v="270000"/>
    <x v="643"/>
    <n v="50000"/>
    <s v="Cash"/>
    <x v="0"/>
  </r>
  <r>
    <s v="Satya Ranjan Das"/>
    <n v="202511"/>
    <n v="202511"/>
    <s v="BBSR"/>
    <s v="9776249591/9692824499"/>
    <s v="dsatyaranjan785@gmail.com"/>
    <s v="APIDS"/>
    <n v="290000"/>
    <x v="643"/>
    <n v="70000"/>
    <s v="DV DATA &amp; ANALYTICS ICICI BANK"/>
    <x v="0"/>
  </r>
  <r>
    <s v="Sohel"/>
    <n v="202603"/>
    <n v="202603"/>
    <s v="BBSR"/>
    <n v="9937615573"/>
    <s v="sohailzo123@gmail.com"/>
    <s v="APIDS"/>
    <n v="290000"/>
    <x v="643"/>
    <n v="5000"/>
    <s v="DV DATA &amp; ANALYTICS ICICI BANK"/>
    <x v="0"/>
  </r>
  <r>
    <s v="Barsa Priyadarshini Sahoo"/>
    <n v="202603"/>
    <n v="202603"/>
    <s v="BBSR"/>
    <n v="7735724155"/>
    <s v="barshapr0235@gmail.com"/>
    <s v="APIDS"/>
    <n v="290000"/>
    <x v="643"/>
    <n v="5000"/>
    <s v="DV DATA &amp; ANALYTICS ICICI BANK"/>
    <x v="0"/>
  </r>
  <r>
    <s v="Somya Ranjan Sahoo"/>
    <n v="202603"/>
    <n v="202603"/>
    <s v="BBSR"/>
    <n v="7008238291"/>
    <s v="somya.sahoo700000@gmail.com"/>
    <s v="APIDS"/>
    <n v="290000"/>
    <x v="643"/>
    <n v="5000"/>
    <s v="Cash"/>
    <x v="0"/>
  </r>
  <r>
    <s v="Prangya Paramita Panda"/>
    <n v="202603"/>
    <n v="202603"/>
    <s v="BBSR"/>
    <n v="6370307714"/>
    <s v="prangyapanda35@gmail.com"/>
    <s v="APIDS"/>
    <n v="290000"/>
    <x v="643"/>
    <n v="5000"/>
    <s v="DV DATA &amp; ANALYTICS ICICI BANK"/>
    <x v="0"/>
  </r>
  <r>
    <s v="Anajali Sharma"/>
    <n v="202603"/>
    <n v="202603"/>
    <s v="BBSR"/>
    <n v="8280327119"/>
    <s v="anjali.agarwalla22@gmail.com"/>
    <s v="APIDS"/>
    <n v="290000"/>
    <x v="643"/>
    <n v="5000"/>
    <s v="DV DATA &amp; ANALYTICS ICICI BANK"/>
    <x v="0"/>
  </r>
  <r>
    <s v="Swetapuspa Panda"/>
    <n v="202603"/>
    <n v="202603"/>
    <s v="BBSR"/>
    <n v="8260521696"/>
    <s v="swetapuspapanda@gmail.com"/>
    <s v="APIDS"/>
    <n v="290000"/>
    <x v="643"/>
    <n v="5000"/>
    <s v="DV DATA &amp; ANALYTICS ICICI BANK"/>
    <x v="0"/>
  </r>
  <r>
    <s v="Shivdutt Utekar"/>
    <n v="202603"/>
    <n v="202603"/>
    <s v="BLR"/>
    <n v="7588644874"/>
    <s v="utkar.ashwini@gmail.com"/>
    <s v="APIDS"/>
    <n v="290000"/>
    <x v="643"/>
    <n v="5000"/>
    <s v="DV DATA &amp; ANALYTICS ICICI BANK"/>
    <x v="0"/>
  </r>
  <r>
    <s v="Pratik Das"/>
    <n v="202603"/>
    <n v="202603"/>
    <s v="BBSR"/>
    <s v="8338964967/7381855674"/>
    <s v="pratikdas568@gmail.com"/>
    <s v="APIDS"/>
    <n v="290000"/>
    <x v="643"/>
    <n v="5000"/>
    <s v="DV DATA &amp; ANALYTICS ICICI BANK"/>
    <x v="0"/>
  </r>
  <r>
    <s v="Deepshikha Hazra"/>
    <n v="202411"/>
    <n v="202411"/>
    <s v="BBSR"/>
    <n v="6371313273"/>
    <s v="deepshikahazra@gmail.com"/>
    <s v="APIDS"/>
    <n v="318000"/>
    <x v="644"/>
    <n v="35000"/>
    <s v="DV DATA &amp; ANALYTICS ICICI BANK"/>
    <x v="0"/>
  </r>
  <r>
    <s v="Anwesh Amat"/>
    <n v="202601"/>
    <n v="202601"/>
    <s v="BLR"/>
    <n v="9692879887"/>
    <s v="_x000a_amatanwesh@gmail.com"/>
    <s v="APDA"/>
    <n v="280000"/>
    <x v="644"/>
    <n v="50000"/>
    <s v="DV DATA &amp; ANALYTICS ICICI BANK"/>
    <x v="0"/>
  </r>
  <r>
    <s v="Badi Chandrasekhar "/>
    <n v="202504"/>
    <n v="202504"/>
    <s v="BLR"/>
    <n v="8249310073"/>
    <s v="badichandrasekhar2158@gmail.com"/>
    <s v="APIDS"/>
    <n v="305000"/>
    <x v="644"/>
    <n v="40000"/>
    <s v="DV DATA &amp; ANALYTICS ICICI BANK"/>
    <x v="0"/>
  </r>
  <r>
    <s v="Anuj Singh "/>
    <n v="202603"/>
    <n v="202603"/>
    <s v="BLR"/>
    <n v="9559148855"/>
    <s v="anuj6936singh@gmail.com"/>
    <s v="APIDA"/>
    <n v="177000"/>
    <x v="644"/>
    <n v="165000"/>
    <s v="DV DATA &amp; ANALYTICS ICICI BANK"/>
    <x v="0"/>
  </r>
  <r>
    <s v="Sachidananda patnaik"/>
    <n v="202601"/>
    <n v="202601"/>
    <s v="BBSR"/>
    <n v="7847056138"/>
    <s v="sachipatnaik73@gmail.com"/>
    <s v="APIDS"/>
    <n v="305000"/>
    <x v="645"/>
    <n v="50003"/>
    <s v="Cash"/>
    <x v="0"/>
  </r>
  <r>
    <s v="MG Suhasa Subramanya "/>
    <n v="202601"/>
    <n v="202601"/>
    <s v="BLR"/>
    <n v="6366191660"/>
    <s v="mgsuhasasubramanya@gmail.com"/>
    <s v="APIDS"/>
    <n v="290000"/>
    <x v="645"/>
    <n v="47500"/>
    <s v="DV DATA &amp; ANALYTICS ICICI BANK"/>
    <x v="0"/>
  </r>
  <r>
    <s v="Subhranshu Bidhani"/>
    <n v="202602"/>
    <n v="202602"/>
    <s v="BBSR"/>
    <n v="7008036927"/>
    <s v="subhranshubidhani4@gmail.com"/>
    <s v="APDA"/>
    <n v="270000"/>
    <x v="645"/>
    <n v="50000"/>
    <s v="DV DATA &amp; ANALYTICS ICICI BANK"/>
    <x v="0"/>
  </r>
  <r>
    <s v="Gaurav Mohanty "/>
    <n v="202506"/>
    <n v="202506"/>
    <s v="BBSR"/>
    <n v="8895581013"/>
    <s v="gauravmohantybang63@gmail.com"/>
    <s v="APDA"/>
    <n v="305000"/>
    <x v="645"/>
    <n v="70000"/>
    <s v="DV DATA &amp; ANALYTICS ICICI BANK"/>
    <x v="0"/>
  </r>
  <r>
    <s v="Adarsh"/>
    <n v="202510"/>
    <n v="202510"/>
    <s v="BLR"/>
    <n v="7676329548"/>
    <s v="aadarsh1976@gmail.com"/>
    <s v="APIDS"/>
    <n v="300000"/>
    <x v="645"/>
    <n v="50000"/>
    <s v="DV DATA &amp; ANALYTICS ICICI BANK"/>
    <x v="0"/>
  </r>
  <r>
    <s v="Rakesh H U"/>
    <n v="202603"/>
    <n v="202603"/>
    <s v="BBSR"/>
    <n v="9113692975"/>
    <s v="rakihu4455@gmail.com"/>
    <s v="ALML"/>
    <n v="230000"/>
    <x v="646"/>
    <n v="225000"/>
    <s v="DV DATA &amp; ANALYTICS ICICI BANK"/>
    <x v="0"/>
  </r>
  <r>
    <s v="R Giridhar Reddy"/>
    <n v="202510"/>
    <n v="202510"/>
    <s v="BLR"/>
    <n v="8088950824"/>
    <s v="giridharr4567@gmail.com"/>
    <s v="APIDS"/>
    <n v="290000"/>
    <x v="646"/>
    <n v="45000"/>
    <s v="DV DATA &amp; ANALYTICS ICICI BANK"/>
    <x v="0"/>
  </r>
  <r>
    <s v="Sagarika Biswas"/>
    <n v="202512"/>
    <n v="202512"/>
    <s v="BBSR"/>
    <n v="7749859195"/>
    <s v="sagarikabiswas957@gmail.com"/>
    <s v="APIDS"/>
    <n v="290000"/>
    <x v="646"/>
    <n v="60000"/>
    <s v="DV DATA &amp; ANALYTICS ICICI BANK"/>
    <x v="0"/>
  </r>
  <r>
    <s v="SHREYAS POTDAR"/>
    <n v="202603"/>
    <n v="202603"/>
    <s v="BBSR"/>
    <n v="6362629228"/>
    <s v="Shreyasmp2001@gmail.com"/>
    <s v="APIDS"/>
    <n v="290000"/>
    <x v="647"/>
    <n v="78333"/>
    <s v="DV DATA &amp; ANALYTICS ICICI BANK"/>
    <x v="0"/>
  </r>
  <r>
    <s v="Shivdutt Utekar"/>
    <n v="202603"/>
    <n v="202603"/>
    <s v="BLR"/>
    <n v="7588644874"/>
    <s v="utkar.ashwini@gmail.com"/>
    <s v="APIDS"/>
    <n v="290000"/>
    <x v="647"/>
    <n v="70000"/>
    <s v="DV DATA &amp; ANALYTICS ICICI BANK"/>
    <x v="0"/>
  </r>
  <r>
    <s v="Subhrajit mohanty"/>
    <n v="202603"/>
    <n v="202603"/>
    <s v="BLR"/>
    <m/>
    <s v="mohantysubhrajeet99@gmail.com"/>
    <s v="APIDS"/>
    <n v="290000"/>
    <x v="647"/>
    <n v="45000"/>
    <s v="Dev Sir g pay"/>
    <x v="0"/>
  </r>
  <r>
    <s v="T.Dinagaran "/>
    <n v="202603"/>
    <n v="202603"/>
    <s v="BLR"/>
    <n v="9597250919"/>
    <s v="dinanit@gmail.com"/>
    <s v="Gen Ai"/>
    <n v="120000"/>
    <x v="647"/>
    <n v="89400"/>
    <s v="DV DATA &amp; ANALYTICS ICICI BANK"/>
    <x v="0"/>
  </r>
  <r>
    <s v="Chandan "/>
    <n v="202603"/>
    <n v="202603"/>
    <s v="BLR"/>
    <n v="7681883371"/>
    <s v="chandanmeher9938@gmail.com"/>
    <s v="Gen Ai"/>
    <n v="120000"/>
    <x v="648"/>
    <n v="285000"/>
    <s v="DV DATA &amp; ANALYTICS ICICI BANK"/>
    <x v="0"/>
  </r>
  <r>
    <s v="Smile Panda"/>
    <n v="202602"/>
    <n v="202602"/>
    <s v="BBSR"/>
    <n v="8455075275"/>
    <s v="smilepanda.280@gmail.com"/>
    <s v="APIDS"/>
    <n v="290000"/>
    <x v="649"/>
    <n v="100000"/>
    <s v="DV DATA &amp; ANALYTICS ICICI BANK"/>
    <x v="0"/>
  </r>
  <r>
    <s v="Kaushal kishore jadon"/>
    <n v="202601"/>
    <n v="202601"/>
    <s v="BBSR"/>
    <n v="8815437928"/>
    <s v="writetokaushal9607@gmail.com"/>
    <s v="APIDS"/>
    <n v="290000"/>
    <x v="649"/>
    <n v="45000"/>
    <s v="DV DATA &amp; ANALYTICS ICICI BANK"/>
    <x v="0"/>
  </r>
  <r>
    <s v="Debasish Parija"/>
    <n v="202603"/>
    <n v="202603"/>
    <s v="BBSR"/>
    <n v="7008418488"/>
    <s v="debaparija6@gmail.com"/>
    <s v="APIDS"/>
    <n v="290000"/>
    <x v="649"/>
    <n v="15000"/>
    <s v="DV DATA &amp; ANALYTICS ICICI BANK"/>
    <x v="0"/>
  </r>
  <r>
    <s v="Anuj Singh"/>
    <n v="202603"/>
    <n v="202603"/>
    <s v="BBSR"/>
    <n v="9559148855"/>
    <s v="anuj6936singh@gmail.com"/>
    <s v="APIDA"/>
    <n v="177000"/>
    <x v="649"/>
    <n v="5000"/>
    <s v="DV DATA &amp; ANALYTICS ICICI BANK"/>
    <x v="0"/>
  </r>
  <r>
    <s v="Deepika Sahoo"/>
    <n v="202603"/>
    <n v="202603"/>
    <s v="BBSR"/>
    <n v="9668971467"/>
    <s v="dpriyadarshnisahu@gmail.com"/>
    <s v="APIDS"/>
    <n v="318600"/>
    <x v="649"/>
    <n v="5000"/>
    <s v="DV DATA &amp; ANALYTICS ICICI BANK"/>
    <x v="0"/>
  </r>
  <r>
    <s v="Apun Kumar"/>
    <n v="202603"/>
    <n v="202603"/>
    <s v="BBSR"/>
    <n v="6370323103"/>
    <s v="apunkumar77@gmail.com"/>
    <s v="APIDS"/>
    <n v="318600"/>
    <x v="649"/>
    <n v="5000"/>
    <s v="DV DATA &amp; ANALYTICS ICICI BANK"/>
    <x v="0"/>
  </r>
  <r>
    <s v="Chandan"/>
    <n v="202603"/>
    <n v="202603"/>
    <s v="BBSR"/>
    <n v="7681883371"/>
    <s v="chandanmeher9938@gmail.com"/>
    <s v="APIDS"/>
    <n v="318600"/>
    <x v="649"/>
    <n v="5000"/>
    <s v="DV DATA &amp; ANALYTICS ICICI BANK"/>
    <x v="0"/>
  </r>
  <r>
    <s v="SUBHASHIS PRIYADARSHAN PUHAN"/>
    <n v="202603"/>
    <n v="202603"/>
    <s v="BBSR"/>
    <n v="8093628705"/>
    <s v="ersubhashis05@gmail.com"/>
    <s v="APIDS"/>
    <n v="318600"/>
    <x v="649"/>
    <n v="5000"/>
    <s v="DV DATA &amp; ANALYTICS ICICI BANK"/>
    <x v="0"/>
  </r>
  <r>
    <s v="_x000a_udaybhanu swain"/>
    <n v="202603"/>
    <n v="202603"/>
    <s v="BBSR"/>
    <n v="9861982726"/>
    <s v="udayaswain266@gmail.com"/>
    <s v="APIDS"/>
    <n v="318600"/>
    <x v="649"/>
    <n v="5000"/>
    <s v="DV DATA &amp; ANALYTICS ICICI BANK"/>
    <x v="0"/>
  </r>
  <r>
    <s v="Suryakantamohanty"/>
    <n v="202603"/>
    <n v="202603"/>
    <s v="BBSR"/>
    <n v="9348863066"/>
    <s v="suryakantamohantyeth@gmail.com"/>
    <s v="APIDS"/>
    <n v="318600"/>
    <x v="649"/>
    <n v="5000"/>
    <s v="DV DATA &amp; ANALYTICS ICICI BANK"/>
    <x v="0"/>
  </r>
  <r>
    <s v="Debasish Parija"/>
    <n v="202603"/>
    <n v="202603"/>
    <s v="BBSR"/>
    <n v="7008418488"/>
    <s v="debaparija6@gmail.com"/>
    <s v="APIDS"/>
    <n v="318600"/>
    <x v="649"/>
    <n v="5000"/>
    <s v="DV DATA &amp; ANALYTICS ICICI BANK"/>
    <x v="0"/>
  </r>
  <r>
    <s v="Tapaswini Swain"/>
    <n v="202603"/>
    <n v="202603"/>
    <s v="BLR"/>
    <n v="7777073759"/>
    <s v="tapaswiniswain6@gmail.com"/>
    <s v="GenAI"/>
    <n v="141600"/>
    <x v="649"/>
    <n v="5000"/>
    <s v="DV DATA &amp; ANALYTICS ICICI BANK"/>
    <x v="0"/>
  </r>
  <r>
    <s v="Smrutishree Mishra"/>
    <n v="202603"/>
    <n v="202603"/>
    <s v="BLR"/>
    <n v="9901861032"/>
    <s v="smrutishree.m@gmail.com"/>
    <s v="GenAI"/>
    <n v="141600"/>
    <x v="649"/>
    <n v="5000"/>
    <s v="DV DATA &amp; ANALYTICS ICICI BANK"/>
    <x v="0"/>
  </r>
  <r>
    <s v="Varun Kumar Jain"/>
    <n v="202603"/>
    <n v="202603"/>
    <s v="BBSR"/>
    <n v="8867907480"/>
    <s v="Varun.jain2004@gmail.com"/>
    <s v="GenAI"/>
    <m/>
    <x v="649"/>
    <n v="5000"/>
    <s v="DV DATA &amp; ANALYTICS ICICI BANK"/>
    <x v="0"/>
  </r>
  <r>
    <s v="Rakesh"/>
    <n v="202603"/>
    <n v="202603"/>
    <s v="BLR"/>
    <n v="9611757364"/>
    <s v="rakeshhu1997@gmail.com"/>
    <s v="Adv AI-ML"/>
    <n v="259000"/>
    <x v="649"/>
    <n v="5000"/>
    <s v="DV DATA &amp; ANALYTICS ICICI BANK"/>
    <x v="0"/>
  </r>
  <r>
    <s v="Arti"/>
    <n v="202603"/>
    <n v="202603"/>
    <s v="BLR"/>
    <n v="8377990425"/>
    <s v="artisharma.0290@gmail.com"/>
    <s v="GenAI"/>
    <n v="141600"/>
    <x v="649"/>
    <n v="5000"/>
    <s v="DV DATA &amp; ANALYTICS ICICI BANK"/>
    <x v="0"/>
  </r>
  <r>
    <s v="Lalit"/>
    <n v="202603"/>
    <n v="202603"/>
    <s v="BLR"/>
    <n v="6370912953"/>
    <m/>
    <s v="GenAI"/>
    <n v="141600"/>
    <x v="649"/>
    <n v="5000"/>
    <s v="DV DATA &amp; ANALYTICS ICICI BANK"/>
    <x v="0"/>
  </r>
  <r>
    <s v="Itibrata"/>
    <n v="202603"/>
    <n v="202603"/>
    <s v="BLR"/>
    <n v="6370912953"/>
    <s v="itibratasahoo40@gmail.com"/>
    <s v="GenAI"/>
    <n v="141600"/>
    <x v="649"/>
    <n v="5000"/>
    <s v="DV DATA &amp; ANALYTICS ICICI BANK"/>
    <x v="0"/>
  </r>
  <r>
    <s v="HARIKA"/>
    <n v="202603"/>
    <n v="202603"/>
    <s v="BLR"/>
    <n v="6304630055"/>
    <s v="harikareddy8281@gmail.com"/>
    <s v="GenAI"/>
    <n v="141600"/>
    <x v="649"/>
    <n v="5000"/>
    <s v="DV DATA &amp; ANALYTICS ICICI BANK"/>
    <x v="0"/>
  </r>
  <r>
    <s v="Shreyas"/>
    <n v="202603"/>
    <n v="202603"/>
    <s v="BLR"/>
    <n v="6362629228"/>
    <s v="shreyasmp2001@gmail.com"/>
    <s v="Adv AI-ML"/>
    <n v="259000"/>
    <x v="649"/>
    <n v="5000"/>
    <s v="DV DATA &amp; ANALYTICS ICICI BANK"/>
    <x v="0"/>
  </r>
  <r>
    <s v="Prerna"/>
    <n v="202603"/>
    <n v="202603"/>
    <s v="BLR"/>
    <n v="7389342247"/>
    <s v="muthemkshma@gmail.com"/>
    <s v="Adv AI-ML"/>
    <n v="259000"/>
    <x v="649"/>
    <n v="5000"/>
    <s v="DV DATA &amp; ANALYTICS ICICI BANK"/>
    <x v="0"/>
  </r>
  <r>
    <s v="Dinagaran T"/>
    <n v="202603"/>
    <n v="202603"/>
    <s v="BLR"/>
    <n v="9597250919"/>
    <s v="dinanit@gmail.com"/>
    <s v="GenAI"/>
    <n v="141600"/>
    <x v="649"/>
    <n v="5000"/>
    <s v="DV DATA &amp; ANALYTICS ICICI BANK"/>
    <x v="0"/>
  </r>
  <r>
    <s v="Karan"/>
    <n v="202603"/>
    <n v="202603"/>
    <s v="BLR"/>
    <n v="7064639355"/>
    <s v="myselflucky2@gmail.com"/>
    <s v="Adv AI-ML"/>
    <n v="259000"/>
    <x v="649"/>
    <n v="5000"/>
    <s v="DV DATA &amp; ANALYTICS ICICI BANK"/>
    <x v="0"/>
  </r>
  <r>
    <s v="Surabhi"/>
    <n v="202603"/>
    <n v="202603"/>
    <s v="BLR"/>
    <n v="8103963163"/>
    <s v="surabhi.chaurasiausa@gmail.com"/>
    <s v="GenAI"/>
    <n v="141600"/>
    <x v="649"/>
    <n v="5000"/>
    <s v="DV DATA &amp; ANALYTICS ICICI BANK"/>
    <x v="0"/>
  </r>
  <r>
    <s v="Meka Lakshmi Raviteja"/>
    <n v="202603"/>
    <n v="202603"/>
    <s v="BLR"/>
    <n v="9030870070"/>
    <s v="lakshmi.ravi3003@gmail.com"/>
    <s v="GenAI"/>
    <n v="141600"/>
    <x v="649"/>
    <n v="5000"/>
    <s v="DV DATA &amp; ANALYTICS ICICI BANK"/>
    <x v="0"/>
  </r>
  <r>
    <s v="Chandan Meher"/>
    <n v="202603"/>
    <n v="202603"/>
    <s v="BLR"/>
    <n v="7681883371"/>
    <m/>
    <s v="APIDS"/>
    <n v="318600"/>
    <x v="650"/>
    <n v="318000"/>
    <s v="DV DATA &amp; ANALYTICS ICICI BANK"/>
    <x v="0"/>
  </r>
  <r>
    <s v="Deepika Sahoo"/>
    <n v="202603"/>
    <n v="202603"/>
    <s v="BBSR"/>
    <n v="9668971467"/>
    <s v="dpriyadarshnisahu@gmail.com"/>
    <s v="APIDS"/>
    <n v="318600"/>
    <x v="650"/>
    <n v="50000"/>
    <s v="DV DATA &amp; ANALYTICS ICICI BANK"/>
    <x v="0"/>
  </r>
  <r>
    <s v="Sambit kumar Nanda"/>
    <n v="202507"/>
    <n v="202507"/>
    <s v="BBSR"/>
    <n v="8260657010"/>
    <s v="sambit0003@gmail.com"/>
    <s v="APIDS"/>
    <n v="300000"/>
    <x v="651"/>
    <n v="40000"/>
    <s v="DV DATA &amp; ANALYTICS ICICI BANK"/>
    <x v="0"/>
  </r>
  <r>
    <s v="Barun Behera"/>
    <n v="202602"/>
    <n v="202602"/>
    <s v="BLR"/>
    <n v="9438137231"/>
    <s v="beherabarun61@gmail.com"/>
    <s v="Gen Ai"/>
    <n v="59000"/>
    <x v="651"/>
    <n v="54000"/>
    <s v="DV DATA &amp; ANALYTICS ICICI BANK"/>
    <x v="0"/>
  </r>
  <r>
    <s v="Sai Durga Sankar Bal"/>
    <n v="202601"/>
    <n v="202601"/>
    <s v="BBSR"/>
    <n v="9090062585"/>
    <s v="saidurga97@gmail.com"/>
    <s v="APIDS"/>
    <n v="290000"/>
    <x v="651"/>
    <n v="50000"/>
    <s v="DV DATA &amp; ANALYTICS ICICI BANK"/>
    <x v="0"/>
  </r>
  <r>
    <s v="Sidharth Behera"/>
    <n v="202602"/>
    <n v="202506"/>
    <s v="BLR"/>
    <n v="7788021720"/>
    <s v="sidharthjaihind97@gmail.com"/>
    <s v="Gen Ai"/>
    <n v="59000"/>
    <x v="651"/>
    <n v="60000"/>
    <s v="DV DATA &amp; ANALYTICS ICICI BANK"/>
    <x v="0"/>
  </r>
  <r>
    <s v="STITHI NAYAK"/>
    <n v="202601"/>
    <n v="202601"/>
    <s v="BBSR"/>
    <n v="9668635717"/>
    <s v="sthitinayak25@gmail.com"/>
    <s v="APIDS"/>
    <n v="290000"/>
    <x v="652"/>
    <n v="71250"/>
    <s v="DV DATA &amp; ANALYTICS ICICI BANK"/>
    <x v="0"/>
  </r>
  <r>
    <s v="kunal yadav"/>
    <n v="202604"/>
    <n v="202604"/>
    <s v="BLR"/>
    <n v="9157892066"/>
    <s v="kunaly678@gmail.com"/>
    <s v="APIDS"/>
    <n v="290000"/>
    <x v="652"/>
    <n v="150000"/>
    <s v="DV DATA &amp; ANALYTICS ICICI BANK"/>
    <x v="0"/>
  </r>
  <r>
    <s v="Minal Anil Patil"/>
    <n v="202512"/>
    <n v="202512"/>
    <s v="BBSR"/>
    <n v="8308503154"/>
    <s v="saiminal32@gmail.com"/>
    <s v="APIDS"/>
    <n v="290000"/>
    <x v="653"/>
    <n v="180000"/>
    <s v="DV DATA &amp; ANALYTICS ICICI BANK"/>
    <x v="0"/>
  </r>
  <r>
    <s v="Kunti Hansdah"/>
    <n v="202602"/>
    <n v="202602"/>
    <s v="BBSR"/>
    <n v="7978378431"/>
    <s v="kuntihansdah443@gmail.com"/>
    <s v="APIDS"/>
    <n v="300000"/>
    <x v="653"/>
    <n v="45000"/>
    <s v="DV DATA &amp; ANALYTICS ICICI BANK"/>
    <x v="0"/>
  </r>
  <r>
    <s v="Gautam Samantaray"/>
    <n v="202508"/>
    <n v="202508"/>
    <s v="BBSR"/>
    <n v="8339810879"/>
    <s v="gsamantaray99@gmail.com"/>
    <s v="APIDS"/>
    <n v="290000"/>
    <x v="653"/>
    <n v="10000"/>
    <s v="DV DATA &amp; ANALYTICS ICICI BANK"/>
    <x v="0"/>
  </r>
  <r>
    <s v="Lalit"/>
    <n v="202603"/>
    <n v="202603"/>
    <s v="BLR"/>
    <n v="6370912953"/>
    <m/>
    <s v="GenAI"/>
    <n v="141600"/>
    <x v="654"/>
    <n v="50000"/>
    <s v="DV DATA &amp; ANALYTICS ICICI BANK"/>
    <x v="0"/>
  </r>
  <r>
    <s v="Gayatri Mishra "/>
    <n v="202602"/>
    <n v="202602"/>
    <s v="BBSR"/>
    <n v="9438366829"/>
    <s v="gayatrimishra858@gmail.com"/>
    <s v="APIDS"/>
    <n v="270000"/>
    <x v="654"/>
    <n v="30000"/>
    <s v="DV DATA &amp; ANALYTICS ICICI BANK"/>
    <x v="0"/>
  </r>
  <r>
    <s v="Ajit Sahoo"/>
    <n v="202601"/>
    <n v="202601"/>
    <s v="BBSR"/>
    <n v="9938872030"/>
    <s v="ajitkumarsahoo193@gmail.com"/>
    <s v="APIDS"/>
    <n v="290000"/>
    <x v="654"/>
    <n v="71250"/>
    <s v="DV DATA &amp; ANALYTICS ICICI BANK"/>
    <x v="0"/>
  </r>
  <r>
    <s v="Devi Prasad Bal"/>
    <n v="202603"/>
    <n v="202603"/>
    <s v="BLR"/>
    <n v="7892591362"/>
    <s v="debiprdb@gmail.com"/>
    <s v="APIDS"/>
    <n v="290000"/>
    <x v="654"/>
    <n v="100000"/>
    <s v="DV DATA &amp; ANALYTICS ICICI BANK"/>
    <x v="0"/>
  </r>
  <r>
    <s v="Prachi Prava"/>
    <n v="202601"/>
    <n v="202601"/>
    <s v="BBSR"/>
    <n v="8105528528"/>
    <s v="prachiprava89@gmail.com"/>
    <s v="APIDS"/>
    <n v="290000"/>
    <x v="655"/>
    <n v="90000"/>
    <s v="DV DATA &amp; ANALYTICS ICICI BANK"/>
    <x v="0"/>
  </r>
  <r>
    <s v="Dibyendu Dey"/>
    <n v="202603"/>
    <n v="202603"/>
    <s v="BLR"/>
    <n v="9800402178"/>
    <s v="dibyendu10051990@gmail.com"/>
    <s v="APDA"/>
    <n v="171000"/>
    <x v="655"/>
    <n v="150000"/>
    <s v="Cash"/>
    <x v="0"/>
  </r>
  <r>
    <s v="Arti"/>
    <n v="202603"/>
    <n v="202603"/>
    <s v="BLR"/>
    <n v="8377990425"/>
    <s v="artisharma.0290@gmail.com"/>
    <s v="GenAI"/>
    <n v="141600"/>
    <x v="656"/>
    <n v="40000"/>
    <s v="DV DATA &amp; ANALYTICS ICICI BANK"/>
    <x v="0"/>
  </r>
  <r>
    <s v="Chitta Ranjan Swain"/>
    <n v="202602"/>
    <n v="202602"/>
    <s v="BLR"/>
    <n v="7978335369"/>
    <s v="cswain94@outlook.com"/>
    <s v="APIDS"/>
    <n v="290000"/>
    <x v="656"/>
    <n v="95000"/>
    <s v="DV DATA &amp; ANALYTICS ICICI BANK"/>
    <x v="0"/>
  </r>
  <r>
    <s v="Debasish Parija"/>
    <n v="202603"/>
    <n v="202603"/>
    <s v="BBSR"/>
    <n v="7008418488"/>
    <s v="debaparija6@gmail.com"/>
    <s v="APIDS"/>
    <n v="290000"/>
    <x v="656"/>
    <n v="30000"/>
    <s v="DV DATA &amp; ANALYTICS ICICI BANK"/>
    <x v="0"/>
  </r>
  <r>
    <s v="Suryakant Das"/>
    <n v="202512"/>
    <n v="202512"/>
    <s v="BBSR"/>
    <n v="8763218254"/>
    <s v="suryakant.das1975@gmail.com"/>
    <s v="APIDS"/>
    <n v="290000"/>
    <x v="657"/>
    <n v="25000"/>
    <s v="DV DATA &amp; ANALYTICS ICICI BANK"/>
    <x v="0"/>
  </r>
  <r>
    <s v="Abhishek Dash "/>
    <n v="202603"/>
    <n v="202603"/>
    <s v="BBSR"/>
    <n v="7978109050"/>
    <s v="abhishek79801@gmail.com "/>
    <s v="APIDS"/>
    <n v="290000"/>
    <x v="657"/>
    <n v="285000"/>
    <s v="DV DATA &amp; ANALYTICS ICICI BANK"/>
    <x v="0"/>
  </r>
  <r>
    <s v="Abhijit Sahoo"/>
    <n v="202601"/>
    <n v="202601"/>
    <s v="BBSR"/>
    <n v="8018295307"/>
    <s v="abhijitsahoo9437@gmail.com"/>
    <s v="APIDS"/>
    <n v="290000"/>
    <x v="658"/>
    <n v="50000"/>
    <s v="DV DATA &amp; ANALYTICS ICICI BANK"/>
    <x v="0"/>
  </r>
  <r>
    <s v="Surabhi"/>
    <n v="202603"/>
    <n v="202603"/>
    <s v="BLR"/>
    <n v="8103963163"/>
    <s v="surabhi.chaurasiausa@gmail.com"/>
    <s v="GenAI"/>
    <n v="141600"/>
    <x v="658"/>
    <n v="54000"/>
    <s v="DV DATA &amp; ANALYTICS ICICI BANK"/>
    <x v="0"/>
  </r>
  <r>
    <s v="Prerana singh"/>
    <n v="202603"/>
    <n v="202603"/>
    <s v="BLR"/>
    <n v="7389342247"/>
    <s v="muthemkshma@gmail.com"/>
    <s v="GenAI"/>
    <n v="225000"/>
    <x v="658"/>
    <n v="225000"/>
    <s v="DV DATA &amp; ANALYTICS ICICI BANK"/>
    <x v="0"/>
  </r>
  <r>
    <s v="Suryakant Das"/>
    <n v="202512"/>
    <n v="202512"/>
    <s v="BBSR"/>
    <n v="8763218254"/>
    <s v="suryakant.das1975@gmail.com"/>
    <s v="APIDS"/>
    <n v="290000"/>
    <x v="659"/>
    <n v="25000"/>
    <s v="DV DATA &amp; ANALYTICS ICICI BANK"/>
    <x v="0"/>
  </r>
  <r>
    <s v="Roopesh K"/>
    <s v="Dv202304"/>
    <n v="202304"/>
    <s v="BLR"/>
    <n v="7356154295"/>
    <s v="roopeshnambiar007@gmail.com"/>
    <s v="MPIDS"/>
    <n v="250000"/>
    <x v="659"/>
    <n v="10000"/>
    <s v="DV DATA &amp; ANALYTICS ICICI BANK"/>
    <x v="0"/>
  </r>
  <r>
    <s v="Subhranshu Bidhani"/>
    <n v="202602"/>
    <n v="202602"/>
    <s v="BBSR"/>
    <s v="70080 36927"/>
    <s v="subhranshubidhani4@gmail.com"/>
    <s v="APDA"/>
    <n v="270000"/>
    <x v="659"/>
    <n v="50000"/>
    <s v="Cash"/>
    <x v="0"/>
  </r>
  <r>
    <s v="Sumit Sarkar"/>
    <n v="202602"/>
    <n v="202602"/>
    <s v="BBSR"/>
    <s v="7855886234/8079706234"/>
    <s v="sarkarsumit481@gmail.com"/>
    <s v="APIDS"/>
    <n v="290000"/>
    <x v="659"/>
    <n v="25000"/>
    <s v="DV DATA &amp; ANALYTICS ICICI BANK"/>
    <x v="0"/>
  </r>
  <r>
    <s v="Biswajeet"/>
    <n v="202510"/>
    <n v="202510"/>
    <s v="BBSR"/>
    <n v="9827001405"/>
    <s v="dbiswajit.work@gmail.com"/>
    <s v="APIDS"/>
    <n v="300000"/>
    <x v="659"/>
    <n v="40000"/>
    <s v="DV DATA &amp; ANALYTICS ICICI BANK"/>
    <x v="0"/>
  </r>
  <r>
    <s v="B Subham shree"/>
    <n v="202602"/>
    <n v="202602"/>
    <s v="BBSR"/>
    <s v="8480953646/8895909326"/>
    <s v="subhamshree2003@gmail.com"/>
    <s v="APIDS"/>
    <n v="290000"/>
    <x v="659"/>
    <n v="50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660"/>
    <n v="50000"/>
    <s v="DV DATA &amp; ANALYTICS ICICI BANK"/>
    <x v="0"/>
  </r>
  <r>
    <s v="Akash Padhiary"/>
    <n v="202512"/>
    <n v="202512"/>
    <s v="BLR"/>
    <s v="70084 66674"/>
    <s v="akashpadhiary@gmail.com"/>
    <s v="APIDS"/>
    <n v="290000"/>
    <x v="660"/>
    <n v="160000"/>
    <s v="DV DATA &amp; ANALYTICS ICICI BANK"/>
    <x v="0"/>
  </r>
  <r>
    <s v="Pratik Das"/>
    <n v="202603"/>
    <n v="202603"/>
    <s v="BBSR"/>
    <s v="8338964967/7381855674"/>
    <s v="pratikdas568@gmail.com"/>
    <s v="APIDS"/>
    <n v="290000"/>
    <x v="661"/>
    <n v="250000"/>
    <s v="DV DATA &amp; ANALYTICS ICICI BANK"/>
    <x v="0"/>
  </r>
  <r>
    <s v="SK AMANULLA"/>
    <n v="202603"/>
    <n v="202603"/>
    <s v="BBSR"/>
    <n v="8249263687"/>
    <s v="skamanulla505@gmail.com"/>
    <s v="APIDS"/>
    <n v="290000"/>
    <x v="662"/>
    <n v="250000"/>
    <s v="DV DATA &amp; ANALYTICS ICICI BANK"/>
    <x v="0"/>
  </r>
  <r>
    <s v="HARIKA"/>
    <n v="202603"/>
    <n v="202603"/>
    <s v="BLR"/>
    <n v="6304630055"/>
    <s v="harikareddy8281@gmail.com"/>
    <s v="GenAI"/>
    <n v="141600"/>
    <x v="663"/>
    <n v="120000"/>
    <s v="DV DATA &amp; ANALYTICS ICICI BANK"/>
    <x v="0"/>
  </r>
  <r>
    <s v="Rajesh Kumar"/>
    <n v="202602"/>
    <n v="202602"/>
    <s v="BLR"/>
    <n v="9346333647"/>
    <s v="brk12002@gmail.com"/>
    <s v="Gen Ai"/>
    <n v="59000"/>
    <x v="663"/>
    <n v="10000"/>
    <s v="DV DATA &amp; ANALYTICS ICICI BANK"/>
    <x v="0"/>
  </r>
  <r>
    <s v="Narasimha"/>
    <n v="202512"/>
    <n v="202512"/>
    <s v="BLR"/>
    <n v="9566002023"/>
    <m/>
    <s v="APIDS"/>
    <n v="290000"/>
    <x v="663"/>
    <n v="50000"/>
    <s v="DV DATA &amp; ANALYTICS ICICI BANK"/>
    <x v="0"/>
  </r>
  <r>
    <s v="Unknow"/>
    <n v="202512"/>
    <n v="202512"/>
    <s v="BLR"/>
    <m/>
    <m/>
    <s v="APIDS"/>
    <n v="290000"/>
    <x v="663"/>
    <n v="35000"/>
    <s v="DV DATA &amp; ANALYTICS ICICI BANK"/>
    <x v="0"/>
  </r>
  <r>
    <s v="Tantaray yusuf"/>
    <n v="202511"/>
    <n v="202511"/>
    <s v="BBSR"/>
    <n v="6006980490"/>
    <s v="Mytkashmir786@gmail.com"/>
    <s v="APIDS"/>
    <n v="290000"/>
    <x v="664"/>
    <n v="30000"/>
    <s v="DV DATA &amp; ANALYTICS ICICI BANK"/>
    <x v="0"/>
  </r>
  <r>
    <s v="Suleman Ronny rakra"/>
    <n v="202604"/>
    <n v="202604"/>
    <s v="BBSR"/>
    <n v="9861610228"/>
    <s v="ronnylakra246@gmail.com "/>
    <s v="APIDS"/>
    <n v="290000"/>
    <x v="664"/>
    <n v="45000"/>
    <s v="DV DATA &amp; ANALYTICS ICICI BANK"/>
    <x v="0"/>
  </r>
  <r>
    <s v="Ridhi Jain"/>
    <n v="202601"/>
    <n v="202601"/>
    <s v="BBSR"/>
    <n v="9399486546"/>
    <s v="jainridhi0304@gmail.com"/>
    <s v="APIDS"/>
    <n v="295000"/>
    <x v="664"/>
    <n v="67500"/>
    <s v="DV DATA &amp; ANALYTICS ICICI BANK"/>
    <x v="0"/>
  </r>
  <r>
    <s v="Chinmayee Panda"/>
    <n v="202510"/>
    <n v="202510"/>
    <s v="BBSR"/>
    <n v="7540916989"/>
    <s v="chinmayeepanda8556@gmail.com"/>
    <s v="APIDS"/>
    <n v="290000"/>
    <x v="664"/>
    <n v="20000"/>
    <s v="Cash"/>
    <x v="0"/>
  </r>
  <r>
    <s v="Somya Ranjan Sahoo"/>
    <n v="202602"/>
    <n v="202602"/>
    <s v="BLR"/>
    <n v="7008238291"/>
    <s v="somya.sahoo700000@gmail.com"/>
    <s v="APIDS"/>
    <n v="318000"/>
    <x v="664"/>
    <n v="72250"/>
    <s v="DV DATA &amp; ANALYTICS ICICI BANK"/>
    <x v="0"/>
  </r>
  <r>
    <s v="Shruti Saswati Mohanty"/>
    <n v="202507"/>
    <n v="202507"/>
    <s v="BBSR"/>
    <n v="9439250391"/>
    <s v="shrutimohanty391@gmail.com"/>
    <s v="APIDS"/>
    <n v="290000"/>
    <x v="664"/>
    <n v="35000"/>
    <s v="DV DATA &amp; ANALYTICS ICICI BANK"/>
    <x v="0"/>
  </r>
  <r>
    <s v="Sambit Mohapatra"/>
    <n v="202604"/>
    <n v="202604"/>
    <s v="BBSR"/>
    <n v="7815087051"/>
    <s v="sambitmohapatra511@gmail.com"/>
    <s v="APIDS"/>
    <n v="290000"/>
    <x v="665"/>
    <n v="285000"/>
    <s v="DV DATA &amp; ANALYTICS ICICI BANK"/>
    <x v="0"/>
  </r>
  <r>
    <s v="Pritam kumar das"/>
    <n v="202604"/>
    <n v="202604"/>
    <s v="BBSR"/>
    <n v="9348661459"/>
    <s v="dashpragnyaparimita@gmail.com/pritamkumardash1459@gmail.com"/>
    <s v="APIDA"/>
    <n v="250000"/>
    <x v="666"/>
    <n v="45000"/>
    <s v="DV DATA &amp; ANALYTICS ICICI BANK"/>
    <x v="0"/>
  </r>
  <r>
    <s v="SOUVIK SWAIN"/>
    <n v="202604"/>
    <n v="202604"/>
    <s v="BBSR"/>
    <n v="8249944320"/>
    <s v="souvikswain7575@gmail.com"/>
    <s v="APIDA"/>
    <n v="250000"/>
    <x v="666"/>
    <n v="50000"/>
    <s v="DV DATA &amp; ANALYTICS ICICI BANK"/>
    <x v="0"/>
  </r>
  <r>
    <s v="Bimal Ch J Ghadei"/>
    <n v="202604"/>
    <n v="202604"/>
    <s v="BBSR"/>
    <n v="8327795172"/>
    <s v="bcj.ghadei28@gmail.com"/>
    <s v="APIDS"/>
    <n v="290000"/>
    <x v="666"/>
    <n v="80000"/>
    <s v="DV DATA &amp; ANALYTICS ICICI BANK"/>
    <x v="0"/>
  </r>
  <r>
    <s v="Deepshikha Hazra"/>
    <n v="202411"/>
    <n v="202411"/>
    <s v="BBSR"/>
    <n v="6371313273"/>
    <s v="deepshikahazra@gmail.com"/>
    <s v="APIDS"/>
    <n v="318000"/>
    <x v="666"/>
    <n v="20000"/>
    <s v="DV DATA &amp; ANALYTICS ICICI BANK"/>
    <x v="0"/>
  </r>
  <r>
    <s v="Kunal Yadav"/>
    <n v="202604"/>
    <n v="202604"/>
    <s v="BLR"/>
    <n v="9157892066"/>
    <s v="kunaly678@gmail.com"/>
    <s v="APIDS"/>
    <n v="318000"/>
    <x v="666"/>
    <n v="5000"/>
    <s v="DV DATA &amp; ANALYTICS ICICI BANK"/>
    <x v="0"/>
  </r>
  <r>
    <s v="Priyanka Ray"/>
    <n v="202604"/>
    <n v="202604"/>
    <s v="BBSR"/>
    <n v="8018490758"/>
    <s v="raypriyanka.official91@gmail.com"/>
    <s v="APIDA"/>
    <n v="318600"/>
    <x v="666"/>
    <n v="5000"/>
    <s v="DV DATA &amp; ANALYTICS ICICI BANK"/>
    <x v="0"/>
  </r>
  <r>
    <s v="Preetam Kumar Dash"/>
    <n v="202604"/>
    <n v="202604"/>
    <s v="BBSR"/>
    <n v="9348661459"/>
    <s v="dashpragnyaparimita@gmail.com/pritamkumardash1459@gmail.com"/>
    <s v="APIDS"/>
    <n v="318600"/>
    <x v="666"/>
    <n v="5000"/>
    <s v="DV DATA &amp; ANALYTICS ICICI BANK"/>
    <x v="0"/>
  </r>
  <r>
    <s v="Pranati Maikap"/>
    <n v="202604"/>
    <n v="202604"/>
    <s v="BBSR"/>
    <n v="9438143862"/>
    <s v="pranatijob2026@gmail.com"/>
    <s v="APIDS"/>
    <n v="318600"/>
    <x v="666"/>
    <n v="5000"/>
    <s v="DV DATA &amp; ANALYTICS ICICI BANK"/>
    <x v="0"/>
  </r>
  <r>
    <s v="Sonukant Lenka"/>
    <n v="202604"/>
    <n v="202604"/>
    <s v="BBSR"/>
    <n v="8249425266"/>
    <s v="sonukantlenka@gmail.com"/>
    <s v="APIDA"/>
    <n v="177000"/>
    <x v="666"/>
    <n v="5000"/>
    <s v="DV DATA &amp; ANALYTICS ICICI BANK"/>
    <x v="0"/>
  </r>
  <r>
    <s v="Abhishek Dash"/>
    <n v="202604"/>
    <n v="202604"/>
    <s v="BBSR"/>
    <n v="7978109050"/>
    <s v="abhishekdash.iter@gmail.com"/>
    <s v="APIDS"/>
    <n v="318600"/>
    <x v="666"/>
    <n v="5000"/>
    <s v="DV DATA &amp; ANALYTICS ICICI BANK"/>
    <x v="0"/>
  </r>
  <r>
    <s v="Manish Kumar Naik"/>
    <n v="202604"/>
    <n v="202604"/>
    <s v="BBSR"/>
    <n v="9124722247"/>
    <s v="manishzestbio@gmail.com"/>
    <s v="APIDS"/>
    <n v="318600"/>
    <x v="666"/>
    <n v="5000"/>
    <s v="DV DATA &amp; ANALYTICS ICICI BANK"/>
    <x v="0"/>
  </r>
  <r>
    <s v="Suleman Ronny Lakra"/>
    <n v="202604"/>
    <n v="202604"/>
    <s v="BBSR"/>
    <m/>
    <s v="ronny.derikan123@gmail.com"/>
    <s v="APIDA"/>
    <n v="177000"/>
    <x v="666"/>
    <n v="5000"/>
    <s v="DV DATA &amp; ANALYTICS ICICI BANK"/>
    <x v="0"/>
  </r>
  <r>
    <s v="SK AMMANULAH"/>
    <n v="202604"/>
    <n v="202604"/>
    <s v="BBSR"/>
    <n v="8249263687"/>
    <s v="skamanulla505@gmail.com"/>
    <s v="APIDA"/>
    <n v="295000"/>
    <x v="666"/>
    <n v="5000"/>
    <s v="DV DATA &amp; ANALYTICS ICICI BANK"/>
    <x v="0"/>
  </r>
  <r>
    <s v="Bimal Ch J Ghadei"/>
    <n v="202604"/>
    <n v="202604"/>
    <s v="BBSR"/>
    <n v="8327795172"/>
    <s v="bcj.ghadei28@gmail.com"/>
    <s v="APIDS"/>
    <n v="318600"/>
    <x v="666"/>
    <n v="5000"/>
    <s v="DV DATA &amp; ANALYTICS ICICI BANK"/>
    <x v="0"/>
  </r>
  <r>
    <s v="Tamal Das"/>
    <n v="202604"/>
    <n v="202604"/>
    <s v="BBSR"/>
    <s v="9078043264/9337165393"/>
    <s v="tamaldas08k@gmail.com"/>
    <s v="APIDS"/>
    <n v="318600"/>
    <x v="666"/>
    <n v="5000"/>
    <s v="DV DATA &amp; ANALYTICS ICICI BANK"/>
    <x v="0"/>
  </r>
  <r>
    <s v="Amit kumar Bisoi"/>
    <n v="202604"/>
    <n v="202604"/>
    <s v="BLR"/>
    <n v="8249525755"/>
    <s v="amitbisoi10000@gmail.com"/>
    <s v="APIDS"/>
    <n v="318600"/>
    <x v="666"/>
    <n v="5000"/>
    <s v="DV DATA &amp; ANALYTICS ICICI BANK"/>
    <x v="0"/>
  </r>
  <r>
    <s v="Megha Goswami"/>
    <n v="202604"/>
    <n v="202604"/>
    <s v="BBSR"/>
    <s v="99963 27592"/>
    <s v="meghagoswami816@gmail.com"/>
    <s v="APIDA"/>
    <n v="295000"/>
    <x v="666"/>
    <n v="5000"/>
    <s v="Cash"/>
    <x v="0"/>
  </r>
  <r>
    <s v="Nirlepta Sahoo"/>
    <n v="202604"/>
    <n v="202604"/>
    <s v="BBSR"/>
    <n v="7978579027"/>
    <s v="nirlepta.sahoo@gmail.com"/>
    <s v="APIDS"/>
    <n v="318600"/>
    <x v="666"/>
    <n v="5000"/>
    <s v="DV DATA &amp; ANALYTICS ICICI BANK"/>
    <x v="0"/>
  </r>
  <r>
    <s v="SOUVIK SWAIN"/>
    <n v="202604"/>
    <n v="202604"/>
    <s v="BBSR"/>
    <n v="8249944320"/>
    <s v="souvikswain7575@gmail.com"/>
    <s v="APIDS"/>
    <n v="318600"/>
    <x v="666"/>
    <n v="5000"/>
    <s v="DV DATA &amp; ANALYTICS ICICI BANK"/>
    <x v="0"/>
  </r>
  <r>
    <s v="Sushma Soren"/>
    <n v="202604"/>
    <n v="202604"/>
    <s v="BBSR"/>
    <s v="70086 71991"/>
    <s v="sushamasoren123@gmail.com"/>
    <s v="APIDS"/>
    <n v="318600"/>
    <x v="666"/>
    <n v="5000"/>
    <s v="DV DATA &amp; ANALYTICS ICICI BANK"/>
    <x v="0"/>
  </r>
  <r>
    <s v="Sambit Mohapatra"/>
    <n v="202604"/>
    <n v="202604"/>
    <s v="BBSR"/>
    <n v="7815087051"/>
    <s v="sambitmohapatra511@gmail.com"/>
    <s v="APIDS"/>
    <n v="318600"/>
    <x v="666"/>
    <n v="5000"/>
    <s v="DV DATA &amp; ANALYTICS ICICI BANK"/>
    <x v="0"/>
  </r>
  <r>
    <s v="JYOTISKHA BISWAL"/>
    <n v="202604"/>
    <n v="202604"/>
    <s v="BBSR"/>
    <n v="8847856918"/>
    <s v="Sikhabiswal71@gmail.com"/>
    <s v="APIDS"/>
    <n v="318600"/>
    <x v="666"/>
    <n v="5000"/>
    <s v="DV DATA &amp; ANALYTICS ICICI BANK"/>
    <x v="0"/>
  </r>
  <r>
    <s v="PRIYANKA PATTANAIK"/>
    <n v="202604"/>
    <n v="202604"/>
    <s v="BBSR"/>
    <n v="8249206263"/>
    <s v="pattnaikpriyanka460@gmail.com"/>
    <s v="APIDS"/>
    <n v="318600"/>
    <x v="666"/>
    <n v="5000"/>
    <s v="DV DATA &amp; ANALYTICS ICICI BANK"/>
    <x v="0"/>
  </r>
  <r>
    <s v="Sonukant Lenka"/>
    <n v="202604"/>
    <n v="202604"/>
    <s v="BBSR"/>
    <n v="8249425266"/>
    <s v="sonukantlenka@gmail.com"/>
    <s v="APIDA"/>
    <n v="177000"/>
    <x v="667"/>
    <n v="145000"/>
    <s v="DV DATA &amp; ANALYTICS ICICI BANK"/>
    <x v="0"/>
  </r>
  <r>
    <s v="Gayatri Mishra"/>
    <n v="202602"/>
    <n v="202506"/>
    <s v="BLR"/>
    <n v="9438366829"/>
    <s v="gayatrimishra858@gmail.com"/>
    <s v="Gen Ai"/>
    <n v="59000"/>
    <x v="667"/>
    <n v="40000"/>
    <s v="DV DATA &amp; ANALYTICS ICICI BANK"/>
    <x v="0"/>
  </r>
  <r>
    <s v="sumeet pradhan"/>
    <n v="202512"/>
    <n v="202512"/>
    <s v="BBSR"/>
    <n v="7077629281"/>
    <s v="s.sourav0303@gmail.com"/>
    <s v="APIDS"/>
    <n v="300000"/>
    <x v="667"/>
    <n v="91517"/>
    <s v="DV DATA &amp; ANALYTICS ICICI BANK"/>
    <x v="0"/>
  </r>
  <r>
    <s v="Gopinath Chennaiyan"/>
    <n v="202602"/>
    <n v="202602"/>
    <s v="BLR"/>
    <n v="8296392591"/>
    <s v="gopinathpc2293@gmail.com"/>
    <s v="Gen Ai"/>
    <n v="59000"/>
    <x v="668"/>
    <n v="40000"/>
    <s v="DV DATA &amp; ANALYTICS ICICI BANK"/>
    <x v="0"/>
  </r>
  <r>
    <s v="Anwesh Amat"/>
    <n v="202601"/>
    <n v="202601"/>
    <s v="BLR"/>
    <n v="9692879887"/>
    <s v="_x000a_amatanwesh@gmail.com"/>
    <s v="APDA"/>
    <n v="280000"/>
    <x v="668"/>
    <n v="40004"/>
    <s v="DV DATA &amp; ANALYTICS ICICI BANK"/>
    <x v="0"/>
  </r>
  <r>
    <s v="Sachidananda patnaik"/>
    <n v="202601"/>
    <n v="202601"/>
    <s v="BBSR"/>
    <n v="7847056138"/>
    <s v="sachipatnaik73@gmail.com"/>
    <s v="APIDS"/>
    <n v="305000"/>
    <x v="668"/>
    <n v="50107"/>
    <s v="DV DATA &amp; ANALYTICS ICICI BANK"/>
    <x v="0"/>
  </r>
  <r>
    <s v="Prangya Paramita Panda"/>
    <n v="202602"/>
    <n v="202506"/>
    <s v="BLR"/>
    <n v="6370307714"/>
    <s v="prangyapanda35@gmail.com"/>
    <s v="APIDS"/>
    <n v="290000"/>
    <x v="668"/>
    <n v="50000"/>
    <s v="DV DATA &amp; ANALYTICS ICICI BANK"/>
    <x v="0"/>
  </r>
  <r>
    <s v="ananya pradhan"/>
    <n v="202602"/>
    <n v="202602"/>
    <s v="BBSR"/>
    <n v="8260810298"/>
    <s v="ananyapradhan7543@gmail.com"/>
    <s v="APIDS"/>
    <n v="2900000"/>
    <x v="668"/>
    <n v="50000"/>
    <s v="DV DATA &amp; ANALYTICS ICICI BANK"/>
    <x v="0"/>
  </r>
  <r>
    <s v="Aditya Narayana Champati"/>
    <n v="202602"/>
    <n v="202602"/>
    <s v="BBSR"/>
    <s v="9861888912/8917200000"/>
    <s v="adityanarayanchampati@gmail.com"/>
    <s v="APIDS"/>
    <n v="290000"/>
    <x v="668"/>
    <n v="70000"/>
    <s v="DV DATA &amp; ANALYTICS ICICI BANK"/>
    <x v="0"/>
  </r>
  <r>
    <s v="Anajali Sharma"/>
    <n v="202602"/>
    <n v="202506"/>
    <s v="BLR"/>
    <n v="8280327119"/>
    <s v="anjali.agarwalla22@gmail.com"/>
    <s v="APIDS"/>
    <n v="295000"/>
    <x v="669"/>
    <n v="72500"/>
    <s v="DV DATA &amp; ANALYTICS ICICI BANK"/>
    <x v="0"/>
  </r>
  <r>
    <s v="Shivdutt Utekar"/>
    <n v="202603"/>
    <n v="202603"/>
    <s v="BLR"/>
    <n v="7588644874"/>
    <s v="utkar.ashwini@gmail.com"/>
    <s v="APIDS"/>
    <n v="290000"/>
    <x v="669"/>
    <n v="70000"/>
    <s v="DV DATA &amp; ANALYTICS ICICI BANK"/>
    <x v="0"/>
  </r>
  <r>
    <s v="Priyanka Ray"/>
    <n v="202604"/>
    <n v="202604"/>
    <s v="BBSR"/>
    <n v="8018490758"/>
    <s v="raypriyanka.official91@gmail.com"/>
    <s v="APIDA"/>
    <n v="318600"/>
    <x v="669"/>
    <n v="45000"/>
    <s v="DV DATA &amp; ANALYTICS ICICI BANK"/>
    <x v="0"/>
  </r>
  <r>
    <s v="Nirlepta Sahoo"/>
    <n v="202604"/>
    <n v="202604"/>
    <s v="BBSR"/>
    <n v="7978579027"/>
    <s v="nirlepta.sahoo@gmail.com"/>
    <s v="APIDS"/>
    <n v="318600"/>
    <x v="669"/>
    <n v="50000"/>
    <s v="DV DATA &amp; ANALYTICS ICICI BANK"/>
    <x v="0"/>
  </r>
  <r>
    <s v="Amit kumar Bisoi"/>
    <n v="202604"/>
    <n v="202604"/>
    <s v="BLR"/>
    <n v="8249525755"/>
    <s v="amitbisoi10000@gmail.com"/>
    <s v="APIDS"/>
    <n v="318600"/>
    <x v="669"/>
    <n v="45000"/>
    <s v="DV DATA &amp; ANALYTICS ICICI BANK"/>
    <x v="0"/>
  </r>
  <r>
    <s v="Sushma Soren"/>
    <n v="202604"/>
    <n v="202604"/>
    <s v="BBSR"/>
    <s v="70086 71991"/>
    <s v="sushamasoren123@gmail.com"/>
    <s v="APIDS"/>
    <n v="318600"/>
    <x v="670"/>
    <n v="285000"/>
    <s v="DV DATA &amp; ANALYTICS ICICI BANK"/>
    <x v="0"/>
  </r>
  <r>
    <s v="Smrutishree Mishra"/>
    <n v="202603"/>
    <n v="202603"/>
    <s v="BLR"/>
    <n v="9901861032"/>
    <s v="smrutishree.m@gmail.com"/>
    <s v="GenAI"/>
    <n v="141600"/>
    <x v="671"/>
    <n v="54000"/>
    <s v="DV DATA &amp; ANALYTICS ICICI BANK"/>
    <x v="0"/>
  </r>
  <r>
    <s v="Megha Goswami"/>
    <n v="202604"/>
    <n v="202604"/>
    <s v="BBSR"/>
    <s v="99963 27592"/>
    <s v="meghagoswami816@gmail.com"/>
    <s v="APIDA"/>
    <n v="295000"/>
    <x v="671"/>
    <n v="50000"/>
    <s v="Cash"/>
    <x v="0"/>
  </r>
  <r>
    <s v="Simrit Rai"/>
    <n v="202511"/>
    <n v="202511"/>
    <s v="BBSR"/>
    <n v="9337141213"/>
    <s v="titul.simrit@gmail.com"/>
    <s v="APIDS"/>
    <n v="290000"/>
    <x v="671"/>
    <n v="100000"/>
    <s v="DV DATA &amp; ANALYTICS ICICI BANK"/>
    <x v="0"/>
  </r>
  <r>
    <s v="Muthurathinam Muthukrishnan"/>
    <n v="202604"/>
    <n v="202604"/>
    <s v="BLR"/>
    <n v="9900262790"/>
    <s v="muthurat@gmail.com"/>
    <s v="GenAI"/>
    <n v="141600"/>
    <x v="671"/>
    <n v="5000"/>
    <s v="DV DATA &amp; ANALYTICS ICICI BANK"/>
    <x v="0"/>
  </r>
  <r>
    <s v="Ganesh Paul"/>
    <n v="202604"/>
    <n v="202604"/>
    <s v="BLR"/>
    <n v="9663738723"/>
    <s v="gcpaul@gmail.com"/>
    <s v="GenAI"/>
    <n v="141600"/>
    <x v="671"/>
    <n v="5000"/>
    <s v="DV DATA &amp; ANALYTICS ICICI BANK"/>
    <x v="0"/>
  </r>
  <r>
    <s v="Sabit"/>
    <n v="202604"/>
    <n v="202604"/>
    <s v="BLR"/>
    <n v="7008293677"/>
    <s v="sabitpradhan4@gmail.com"/>
    <s v="GenAI"/>
    <n v="141600"/>
    <x v="671"/>
    <n v="5000"/>
    <s v="DV DATA &amp; ANALYTICS ICICI BANK"/>
    <x v="0"/>
  </r>
  <r>
    <s v="Roshan"/>
    <n v="202604"/>
    <n v="202604"/>
    <s v="BLR"/>
    <m/>
    <m/>
    <s v="GenAI"/>
    <n v="141600"/>
    <x v="671"/>
    <n v="5000"/>
    <s v="DV DATA &amp; ANALYTICS ICICI BANK"/>
    <x v="0"/>
  </r>
  <r>
    <s v="Swadesh"/>
    <n v="202604"/>
    <n v="202604"/>
    <s v="BLR"/>
    <m/>
    <m/>
    <s v="GenAI"/>
    <n v="141600"/>
    <x v="671"/>
    <n v="5000"/>
    <s v="DV DATA &amp; ANALYTICS ICICI BANK"/>
    <x v="0"/>
  </r>
  <r>
    <s v="Charan"/>
    <n v="202604"/>
    <n v="202604"/>
    <s v="BLR"/>
    <n v="9663697565"/>
    <s v="charanui9510@gmail.com"/>
    <s v="GenAI"/>
    <n v="141600"/>
    <x v="671"/>
    <n v="5000"/>
    <s v="DV DATA &amp; ANALYTICS ICICI BANK"/>
    <x v="0"/>
  </r>
  <r>
    <s v="PRIYANKA PATTANAIK"/>
    <n v="202604"/>
    <n v="202604"/>
    <s v="BBSR"/>
    <n v="8249206263"/>
    <s v="pattnaikpriyanka460@gmail.com"/>
    <s v="APIDS"/>
    <n v="318600"/>
    <x v="672"/>
    <n v="285000"/>
    <s v="DV DATA &amp; ANALYTICS ICICI BANK"/>
    <x v="0"/>
  </r>
  <r>
    <s v="Ashwin"/>
    <n v="202604"/>
    <n v="202604"/>
    <s v="BLR"/>
    <n v="9885688046"/>
    <s v="ashwin.pv8@gmail.com"/>
    <s v="GenAI"/>
    <n v="141600"/>
    <x v="672"/>
    <n v="5000"/>
    <s v="DV DATA &amp; ANALYTICS ICICI BANK"/>
    <x v="0"/>
  </r>
  <r>
    <s v="Udit"/>
    <n v="202604"/>
    <n v="202604"/>
    <s v="BLR"/>
    <n v="9437192980"/>
    <s v="mailnkmohanty@gmail.com"/>
    <s v="GenAI"/>
    <n v="141600"/>
    <x v="672"/>
    <n v="5000"/>
    <s v="DV DATA &amp; ANALYTICS ICICI BANK"/>
    <x v="0"/>
  </r>
  <r>
    <s v="Nali Nagaraju"/>
    <n v="202604"/>
    <n v="202604"/>
    <s v="BLR"/>
    <n v="7845344335"/>
    <s v="nagaraju.learning86@gmail.com"/>
    <s v="GenAI"/>
    <n v="141600"/>
    <x v="673"/>
    <n v="125000"/>
    <s v="DV DATA &amp; ANALYTICS ICICI BANK"/>
    <x v="0"/>
  </r>
  <r>
    <s v="Sambit kumar Nanda"/>
    <n v="202507"/>
    <n v="202507"/>
    <s v="BBSR"/>
    <n v="8260657010"/>
    <s v="sambit0003@gmail.com"/>
    <s v="APIDS"/>
    <n v="300000"/>
    <x v="673"/>
    <n v="30000"/>
    <s v="DV DATA &amp; ANALYTICS ICICI BANK"/>
    <x v="0"/>
  </r>
  <r>
    <s v="SUBRAT PANDAB"/>
    <n v="202512"/>
    <n v="202512"/>
    <s v="BBSR"/>
    <n v="9090815303"/>
    <s v="pandab.subrat11@gmail.com"/>
    <s v="APIDS"/>
    <n v="290000"/>
    <x v="673"/>
    <n v="50000"/>
    <s v="DV DATA &amp; ANALYTICS ICICI BANK"/>
    <x v="0"/>
  </r>
  <r>
    <s v="Pranati Maikap"/>
    <n v="202604"/>
    <n v="202604"/>
    <s v="BBSR"/>
    <n v="9438143862"/>
    <s v="pranatijob2026@gmail.com"/>
    <s v="APIDS"/>
    <n v="318600"/>
    <x v="674"/>
    <n v="71250"/>
    <s v="DV DATA &amp; ANALYTICS ICICI BANK"/>
    <x v="0"/>
  </r>
  <r>
    <s v="SUBHASHIS PRIYADARSHAN PUHAN"/>
    <n v="202603"/>
    <n v="202603"/>
    <s v="BBSR"/>
    <n v="8093628705"/>
    <s v="ersubhashis05@gmail.com"/>
    <s v="APIDS"/>
    <n v="318600"/>
    <x v="674"/>
    <n v="55000"/>
    <s v="DV DATA &amp; ANALYTICS ICICI BANK"/>
    <x v="0"/>
  </r>
  <r>
    <s v="Kaushal kishore jadon"/>
    <n v="202601"/>
    <n v="202601"/>
    <s v="BBSR"/>
    <n v="8815437928"/>
    <s v="writetokaushal9607@gmail.com"/>
    <s v="APIDS"/>
    <n v="290000"/>
    <x v="674"/>
    <n v="45000"/>
    <s v="DV DATA &amp; ANALYTICS ICICI BANK"/>
    <x v="0"/>
  </r>
  <r>
    <s v="Sarthak Panda"/>
    <n v="202602"/>
    <n v="202602"/>
    <s v="BBSR"/>
    <n v="9599281962"/>
    <s v="sarthakpanda2709@gmail.com"/>
    <s v="APIDS"/>
    <n v="290000"/>
    <x v="675"/>
    <n v="25000"/>
    <s v="DV DATA &amp; ANALYTICS ICICI BANK"/>
    <x v="0"/>
  </r>
  <r>
    <s v="Smile Panda"/>
    <n v="202602"/>
    <n v="202602"/>
    <s v="BBSR"/>
    <n v="8455075275"/>
    <s v="smilepanda.280@gmail.com"/>
    <s v="APIDS"/>
    <n v="290000"/>
    <x v="675"/>
    <n v="85000"/>
    <s v="DV DATA &amp; ANALYTICS ICICI BANK"/>
    <x v="0"/>
  </r>
  <r>
    <s v="JYOTISKHA BISWAL"/>
    <n v="202604"/>
    <n v="202604"/>
    <s v="BBSR"/>
    <n v="8847856918"/>
    <s v="Sikhabiswal71@gmail.com"/>
    <s v="APIDS"/>
    <n v="318600"/>
    <x v="675"/>
    <n v="45000"/>
    <s v="DV DATA &amp; ANALYTICS ICICI BANK"/>
    <x v="0"/>
  </r>
  <r>
    <s v="Devi Prasad Bal"/>
    <n v="202603"/>
    <n v="202603"/>
    <s v="BLR"/>
    <n v="7892591362"/>
    <m/>
    <s v="APIDS"/>
    <n v="290000"/>
    <x v="675"/>
    <n v="50000"/>
    <s v="DV DATA &amp; ANALYTICS ICICI BANK"/>
    <x v="0"/>
  </r>
  <r>
    <s v="Amit Kumar Das"/>
    <n v="202602"/>
    <n v="202602"/>
    <s v="BLR"/>
    <n v="9124667646"/>
    <s v="amitdas.official@yahoo.com"/>
    <s v="APIDS"/>
    <n v="290000"/>
    <x v="675"/>
    <n v="95000"/>
    <s v="DV DATA &amp; ANALYTICS ICICI BANK"/>
    <x v="0"/>
  </r>
  <r>
    <s v="Tamal Das"/>
    <n v="202604"/>
    <n v="202604"/>
    <s v="BBSR"/>
    <s v="9078043264/9337165393"/>
    <s v="tamaldas08k@gmail.com"/>
    <s v="APIDS"/>
    <n v="318600"/>
    <x v="676"/>
    <n v="45000"/>
    <s v="DV DATA &amp; ANALYTICS ICICI BANK"/>
    <x v="0"/>
  </r>
  <r>
    <s v="Ajit Sahoo"/>
    <n v="202601"/>
    <n v="202601"/>
    <s v="BBSR"/>
    <n v="9938872030"/>
    <s v="ajitkumarsahoo193@gmail.com"/>
    <s v="APIDS"/>
    <n v="290000"/>
    <x v="676"/>
    <n v="71250"/>
    <s v="DV DATA &amp; ANALYTICS ICICI BANK"/>
    <x v="0"/>
  </r>
  <r>
    <s v="STITHI NAYAK"/>
    <n v="202601"/>
    <n v="202601"/>
    <s v="BBSR"/>
    <n v="9668635717"/>
    <s v="sthitinayak25@gmail.com"/>
    <s v="APIDS"/>
    <n v="290000"/>
    <x v="676"/>
    <n v="71250"/>
    <s v="DV DATA &amp; ANALYTICS ICICI BANK"/>
    <x v="0"/>
  </r>
  <r>
    <s v="Sabit Kumar Pradhan"/>
    <n v="202604"/>
    <n v="202604"/>
    <s v="BBSR"/>
    <n v="7008193677"/>
    <s v="sabitpradhan4@gmail.com"/>
    <s v="Gen Ai"/>
    <n v="230000"/>
    <x v="676"/>
    <n v="108000"/>
    <s v="DV DATA &amp; ANALYTICS ICICI BANK"/>
    <x v="0"/>
  </r>
  <r>
    <s v="Subham das"/>
    <n v="202604"/>
    <n v="202604"/>
    <s v="BBSR"/>
    <n v="7735705170"/>
    <s v="subhamdas098123@gmail.com"/>
    <s v="APIDS"/>
    <n v="290000"/>
    <x v="677"/>
    <n v="70000"/>
    <s v="DV DATA &amp; ANALYTICS ICICI BANK"/>
    <x v="0"/>
  </r>
  <r>
    <s v="Sidharth Behera"/>
    <n v="202602"/>
    <n v="202506"/>
    <s v="BLR"/>
    <n v="7788021720"/>
    <s v="sidharthjaihind97@gmail.com"/>
    <s v="Gen Ai"/>
    <n v="59000"/>
    <x v="677"/>
    <n v="60000"/>
    <s v="DV DATA &amp; ANALYTICS ICICI BANK"/>
    <x v="0"/>
  </r>
  <r>
    <s v="Sai Durga Sankar Bal"/>
    <n v="202601"/>
    <n v="202601"/>
    <s v="BBSR"/>
    <n v="9090062585"/>
    <s v="saidurga97@gmail.com"/>
    <s v="APIDS"/>
    <n v="290000"/>
    <x v="677"/>
    <n v="50000"/>
    <s v="DV DATA &amp; ANALYTICS ICICI BANK"/>
    <x v="0"/>
  </r>
  <r>
    <s v="Debasish Ojha"/>
    <n v="202511"/>
    <n v="202511"/>
    <s v="BBSR"/>
    <n v="9938905049"/>
    <s v="1998debasis@gmail.com"/>
    <s v="APIDS"/>
    <n v="290000"/>
    <x v="677"/>
    <n v="50000"/>
    <s v="DV DATA &amp; ANALYTICS ICICI BANK"/>
    <x v="0"/>
  </r>
  <r>
    <s v="goureshvernekar9@gmail.com"/>
    <n v="202604"/>
    <n v="202604"/>
    <s v="BLR"/>
    <n v="8792025209"/>
    <s v="goureshvernekar9@gmail.com"/>
    <s v="APIDS"/>
    <n v="290000"/>
    <x v="677"/>
    <n v="5000"/>
    <s v="DV DATA &amp; ANALYTICS ICICI BANK"/>
    <x v="0"/>
  </r>
  <r>
    <s v="Saswat Panigrahy"/>
    <n v="202604"/>
    <n v="202604"/>
    <s v="BBSR"/>
    <n v="7606972935"/>
    <s v="saswatpanigrahy01@gmail.com"/>
    <s v="APIDS"/>
    <n v="290000"/>
    <x v="677"/>
    <n v="5000"/>
    <s v="DV DATA &amp; ANALYTICS ICICI BANK"/>
    <x v="0"/>
  </r>
  <r>
    <s v="hardiksahu0057@gmail.com"/>
    <n v="202604"/>
    <n v="202604"/>
    <s v="BBSR"/>
    <n v="9658528254"/>
    <s v="hardiksahu0057@gmail.com"/>
    <s v="APIDA"/>
    <n v="177000"/>
    <x v="677"/>
    <n v="5000"/>
    <s v="DV DATA &amp; ANALYTICS ICICI BANK"/>
    <x v="0"/>
  </r>
  <r>
    <s v="Saroj Biswal"/>
    <n v="202604"/>
    <n v="202604"/>
    <s v="BBSR"/>
    <n v="8114343366"/>
    <s v="biswalsaroj2000@gmail.com"/>
    <s v="APIDS"/>
    <n v="290000"/>
    <x v="677"/>
    <n v="5000"/>
    <s v="DV DATA &amp; ANALYTICS ICICI BANK"/>
    <x v="0"/>
  </r>
  <r>
    <s v="Sambit Kumar Shaw"/>
    <n v="202604"/>
    <n v="202604"/>
    <s v="BBSR"/>
    <n v="8984488318"/>
    <s v="sambitkumarshaw@gmail.com"/>
    <s v="APIDS"/>
    <n v="290000"/>
    <x v="677"/>
    <n v="5000"/>
    <s v="DV DATA &amp; ANALYTICS ICICI BANK"/>
    <x v="0"/>
  </r>
  <r>
    <s v="Debasish Jena"/>
    <n v="202604"/>
    <n v="202604"/>
    <s v="BBSR"/>
    <n v="7008067169"/>
    <s v="debasish.jena22@gmail.com"/>
    <s v="APIDS"/>
    <n v="290000"/>
    <x v="677"/>
    <n v="5000"/>
    <s v="DV DATA &amp; ANALYTICS ICICI BANK"/>
    <x v="0"/>
  </r>
  <r>
    <s v="Md sahfaishal quasmi"/>
    <n v="202604"/>
    <n v="202604"/>
    <s v="BBSR"/>
    <n v="9937116404"/>
    <s v="Shaifmd311@gmail.com"/>
    <s v="APIDA"/>
    <n v="150000"/>
    <x v="677"/>
    <n v="5000"/>
    <s v="DV DATA &amp; ANALYTICS ICICI BANK"/>
    <x v="0"/>
  </r>
  <r>
    <s v="Susri Arpita Jena"/>
    <n v="202604"/>
    <n v="202604"/>
    <s v="BBSR"/>
    <n v="9861092629"/>
    <s v="jenasusriarpita@gmail.com"/>
    <s v="APIDS"/>
    <n v="290000"/>
    <x v="677"/>
    <n v="5000"/>
    <s v="DV DATA &amp; ANALYTICS ICICI BANK"/>
    <x v="0"/>
  </r>
  <r>
    <s v="Shwastika"/>
    <n v="202604"/>
    <n v="202604"/>
    <s v="BBSR"/>
    <s v="79 7823 7163"/>
    <s v="shaswatika1106@gmail.com"/>
    <s v="APIDS"/>
    <n v="290000"/>
    <x v="677"/>
    <n v="5000"/>
    <s v="DV DATA &amp; ANALYTICS ICICI BANK"/>
    <x v="0"/>
  </r>
  <r>
    <s v="basudev bhuyan"/>
    <n v="202604"/>
    <n v="202604"/>
    <s v="BBSR"/>
    <n v="7655066240"/>
    <s v="basudevbhuyan2001@gmail.com"/>
    <s v="APIDA"/>
    <n v="165000"/>
    <x v="677"/>
    <n v="5000"/>
    <s v="DV DATA &amp; ANALYTICS ICICI BANK"/>
    <x v="0"/>
  </r>
  <r>
    <s v="Chilamakuru Sai Supriya"/>
    <n v="202604"/>
    <n v="202604"/>
    <s v="BLR"/>
    <n v="7046736566"/>
    <s v="csaisupriya95@gmail.com"/>
    <s v="APIDS"/>
    <n v="290000"/>
    <x v="677"/>
    <n v="5000"/>
    <s v="DV DATA &amp; ANALYTICS ICICI BANK"/>
    <x v="0"/>
  </r>
  <r>
    <s v="Siddharth patro"/>
    <n v="202604"/>
    <n v="202604"/>
    <s v="BBSR"/>
    <n v="7021009507"/>
    <s v="siddharthapatro@gmail.com"/>
    <s v="APIDS"/>
    <n v="290000"/>
    <x v="677"/>
    <n v="5000"/>
    <s v="DV DATA &amp; ANALYTICS ICICI BANK"/>
    <x v="0"/>
  </r>
  <r>
    <s v="Shuvasmita Beura"/>
    <n v="202604"/>
    <n v="202604"/>
    <s v="BBSR"/>
    <n v="7750978099"/>
    <s v="shuvasmitabeurabeura@gmail.com"/>
    <s v="APIDS"/>
    <n v="290000"/>
    <x v="677"/>
    <n v="5000"/>
    <s v="DV DATA &amp; ANALYTICS ICICI BANK"/>
    <x v="0"/>
  </r>
  <r>
    <s v="Sujal srichandan"/>
    <n v="202604"/>
    <n v="202604"/>
    <s v="BBSR"/>
    <n v="7077981515"/>
    <s v="sujalsrichandan3@gmail.com"/>
    <s v="APIDS"/>
    <n v="290000"/>
    <x v="677"/>
    <n v="5000"/>
    <s v="DV DATA &amp; ANALYTICS ICICI BANK"/>
    <x v="0"/>
  </r>
  <r>
    <s v="Ananya Mishra"/>
    <n v="202604"/>
    <n v="202604"/>
    <s v="BBSR"/>
    <n v="7008193547"/>
    <s v="ananyamishra9986@gmail.com"/>
    <s v="APIDA"/>
    <n v="177000"/>
    <x v="677"/>
    <n v="5000"/>
    <s v="DV DATA &amp; ANALYTICS ICICI BANK"/>
    <x v="0"/>
  </r>
  <r>
    <s v="Devi Prasad Bal"/>
    <n v="202603"/>
    <n v="202603"/>
    <s v="BLR"/>
    <n v="7892591362"/>
    <m/>
    <s v="APIDS"/>
    <n v="290000"/>
    <x v="678"/>
    <n v="50000"/>
    <s v="DV DATA &amp; ANALYTICS ICICI BANK"/>
    <x v="0"/>
  </r>
  <r>
    <s v="Basudev bhuyan"/>
    <n v="202604"/>
    <n v="202604"/>
    <s v="BBSR"/>
    <n v="7655066240"/>
    <s v="basudevbhuyan2001@gmail.com"/>
    <s v="APIDS"/>
    <n v="290000"/>
    <x v="678"/>
    <n v="50000"/>
    <s v="DV DATA &amp; ANALYTICS ICICI BANK"/>
    <x v="0"/>
  </r>
  <r>
    <s v="Hardik sahu"/>
    <n v="202604"/>
    <n v="202604"/>
    <s v="BBSR"/>
    <n v="9658528254"/>
    <s v="hardiksahu0057@gmail.com"/>
    <s v="APIDS"/>
    <n v="290000"/>
    <x v="678"/>
    <n v="57333"/>
    <s v="DV DATA &amp; ANALYTICS ICICI BANK"/>
    <x v="0"/>
  </r>
  <r>
    <s v="Shuvasmita Beura"/>
    <n v="202604"/>
    <n v="202604"/>
    <s v="BBSR"/>
    <n v="7750978099"/>
    <s v="shuvasmitabeurabeura@gmail.com"/>
    <s v="APIDS"/>
    <n v="290000"/>
    <x v="679"/>
    <n v="40000"/>
    <s v="DV DATA &amp; ANALYTICS ICICI BANK"/>
    <x v="0"/>
  </r>
  <r>
    <s v="Siddhartha Patro"/>
    <n v="202604"/>
    <n v="202604"/>
    <s v="BBSR"/>
    <n v="7021009507"/>
    <s v="siddharthapatro@gmail.com"/>
    <s v="APIDS"/>
    <n v="318600"/>
    <x v="679"/>
    <n v="285000"/>
    <s v="DV DATA &amp; ANALYTICS ICICI BANK"/>
    <x v="0"/>
  </r>
  <r>
    <s v="Apun Kumar"/>
    <n v="202603"/>
    <n v="202603"/>
    <s v="BBSR"/>
    <n v="6370323103"/>
    <s v="apunkumar77@gmail.com"/>
    <s v="APIDS"/>
    <n v="318600"/>
    <x v="680"/>
    <n v="50000"/>
    <s v="DV DATA &amp; ANALYTICS ICICI BANK"/>
    <x v="0"/>
  </r>
  <r>
    <s v="Sujal Srichandan "/>
    <n v="202604"/>
    <n v="202604"/>
    <s v="BBSR"/>
    <n v="7077981515"/>
    <s v="sujalsrichandan3@gmail.com"/>
    <s v="APIDS"/>
    <n v="318600"/>
    <x v="680"/>
    <n v="114500"/>
    <s v="DV DATA &amp; ANALYTICS ICICI BANK"/>
    <x v="0"/>
  </r>
  <r>
    <s v="Sujal Srichandan "/>
    <n v="202604"/>
    <n v="202604"/>
    <s v="BBSR"/>
    <n v="7077981515"/>
    <s v="sujalsrichandan3@gmail.com"/>
    <s v="APIDS"/>
    <n v="318600"/>
    <x v="680"/>
    <n v="150000"/>
    <s v="DV DATA &amp; ANALYTICS ICICI BANK"/>
    <x v="0"/>
  </r>
  <r>
    <s v="Saroj Biswal"/>
    <n v="202604"/>
    <n v="202604"/>
    <s v="BBSR"/>
    <n v="6372394426"/>
    <s v="biswalsaroj2000@gmail.com"/>
    <s v="APIDS"/>
    <n v="318600"/>
    <x v="681"/>
    <n v="300000"/>
    <s v="DV DATA &amp; ANALYTICS ICICI BANK"/>
    <x v="0"/>
  </r>
  <r>
    <s v="Ashwin"/>
    <n v="202604"/>
    <n v="202604"/>
    <s v="BLR"/>
    <n v="9885688046"/>
    <s v="ashwin.pv8@gmail.com"/>
    <s v="GenAI"/>
    <n v="141600"/>
    <x v="682"/>
    <n v="25000"/>
    <s v="DV DATA &amp; ANALYTICS ICICI BANK"/>
    <x v="0"/>
  </r>
  <r>
    <s v="Bhargav Khatri"/>
    <n v="202604"/>
    <n v="202604"/>
    <s v="BLR"/>
    <n v="9033072682"/>
    <s v="bhargavbiomedical@gmail.com"/>
    <s v="GenAI"/>
    <n v="141600"/>
    <x v="682"/>
    <n v="32000"/>
    <s v="DV DATA &amp; ANALYTICS ICICI BANK"/>
    <x v="0"/>
  </r>
  <r>
    <s v="Deepika Sahoo"/>
    <n v="202603"/>
    <n v="202603"/>
    <s v="BBSR"/>
    <n v="9668971467"/>
    <s v="dpriyadarshnisahu@gmail.com"/>
    <s v="APIDS"/>
    <n v="318600"/>
    <x v="683"/>
    <n v="20000"/>
    <s v="DV DATA &amp; ANALYTICS ICICI BANK"/>
    <x v="0"/>
  </r>
  <r>
    <s v="Manish Kumar Naik"/>
    <n v="202604"/>
    <n v="202604"/>
    <s v="BBSR"/>
    <n v="9124722247"/>
    <s v="manishzestbio@gmail.com"/>
    <s v="APIDS"/>
    <n v="318600"/>
    <x v="683"/>
    <n v="285000"/>
    <s v="DV DATA &amp; ANALYTICS ICICI BANK"/>
    <x v="0"/>
  </r>
  <r>
    <s v="Ananya Mishra "/>
    <n v="202602"/>
    <n v="202506"/>
    <s v="BBSR"/>
    <n v="7008193547"/>
    <s v="ananyamishra9986@gmail.com"/>
    <s v="APIDS"/>
    <n v="290000"/>
    <x v="684"/>
    <n v="43000"/>
    <s v="DV DATA &amp; ANALYTICS ICICI BANK"/>
    <x v="0"/>
  </r>
  <r>
    <s v="Swadhin Mcwann"/>
    <n v="202602"/>
    <n v="202602"/>
    <s v="BLR"/>
    <n v="7751029895"/>
    <s v="swadhinm0@gmail.com"/>
    <s v="Gen Ai"/>
    <n v="59000"/>
    <x v="684"/>
    <n v="5000"/>
    <s v="DV DATA &amp; ANALYTICS ICICI BANK"/>
    <x v="0"/>
  </r>
  <r>
    <s v="Debasish Parija"/>
    <n v="202603"/>
    <n v="202603"/>
    <s v="BBSR"/>
    <n v="7008418488"/>
    <s v="debaparija6@gmail.com"/>
    <s v="APIDS"/>
    <n v="290000"/>
    <x v="684"/>
    <n v="50000"/>
    <s v="DV DATA &amp; ANALYTICS ICICI BANK"/>
    <x v="0"/>
  </r>
  <r>
    <s v="Gurumurthy TS"/>
    <n v="202604"/>
    <n v="202604"/>
    <s v="BBSR"/>
    <n v="9060635264"/>
    <s v="gurumurthyts@gmail.com"/>
    <s v="Gen Ai"/>
    <n v="59000"/>
    <x v="684"/>
    <n v="5000"/>
    <s v="DV DATA &amp; ANALYTICS ICICI BANK"/>
    <x v="0"/>
  </r>
  <r>
    <s v="Abhijit mohanty"/>
    <n v="202509"/>
    <n v="202509"/>
    <s v="BLR"/>
    <n v="8917452901"/>
    <s v="abhijitmohanty368@gmail.com"/>
    <s v="APIDS"/>
    <n v="290000"/>
    <x v="684"/>
    <n v="20000"/>
    <s v="DV DATA &amp; ANALYTICS ICICI BANK"/>
    <x v="0"/>
  </r>
  <r>
    <s v="RUPALI ROUT"/>
    <n v="202604"/>
    <n v="202604"/>
    <s v="BBSR"/>
    <n v="9148709508"/>
    <s v="routrupali708@gmail.com"/>
    <s v="Gen Ai"/>
    <n v="59000"/>
    <x v="684"/>
    <n v="20000"/>
    <s v="DV DATA &amp; ANALYTICS ICICI BANK"/>
    <x v="0"/>
  </r>
  <r>
    <s v="Roshan Das"/>
    <n v="202604"/>
    <n v="202604"/>
    <s v="BBSR"/>
    <n v="6372568881"/>
    <s v="roshandash7377@gmail.com"/>
    <s v="Gen Ai"/>
    <n v="59000"/>
    <x v="684"/>
    <n v="45000"/>
    <s v="DV DATA &amp; ANALYTICS ICICI BANK"/>
    <x v="0"/>
  </r>
  <r>
    <s v="Sambit Kumar Shaw"/>
    <n v="202604"/>
    <n v="202604"/>
    <s v="BBSR"/>
    <n v="8984488318"/>
    <s v="sambitkumarshaw@gmail.com"/>
    <s v="APIDS"/>
    <n v="290000"/>
    <x v="685"/>
    <n v="55000"/>
    <s v="DV DATA &amp; ANALYTICS ICICI BANK"/>
    <x v="0"/>
  </r>
  <r>
    <s v="Suryakant Das"/>
    <n v="202512"/>
    <n v="202512"/>
    <s v="BBSR"/>
    <n v="8763218254"/>
    <s v="suryakant.das1975@gmail.com"/>
    <s v="APIDS"/>
    <n v="290000"/>
    <x v="685"/>
    <n v="50000"/>
    <s v="DV DATA &amp; ANALYTICS ICICI BANK"/>
    <x v="0"/>
  </r>
  <r>
    <s v="Debasish Jena"/>
    <n v="202604"/>
    <n v="202604"/>
    <s v="BBSR"/>
    <n v="7008067169"/>
    <s v="debasish.jena22@gmail.com"/>
    <s v="APIDS"/>
    <n v="290000"/>
    <x v="685"/>
    <n v="95000"/>
    <s v="DV DATA &amp; ANALYTICS ICICI BANK"/>
    <x v="0"/>
  </r>
  <r>
    <s v="Md sahfaishal quasmi"/>
    <n v="202604"/>
    <n v="202604"/>
    <s v="BBSR"/>
    <n v="9937116404"/>
    <s v="Shaifmd311@gmail.com"/>
    <s v="APIDA"/>
    <n v="150000"/>
    <x v="685"/>
    <n v="20000"/>
    <s v="DV DATA &amp; ANALYTICS ICICI BANK"/>
    <x v="0"/>
  </r>
  <r>
    <s v="Shwastika "/>
    <n v="202604"/>
    <n v="202604"/>
    <s v="BBSR"/>
    <n v="7978237163"/>
    <s v="shaswatika1106@gmail.com"/>
    <s v="Gen Ai"/>
    <n v="59000"/>
    <x v="685"/>
    <n v="45000"/>
    <s v="DV DATA &amp; ANALYTICS ICICI BANK"/>
    <x v="0"/>
  </r>
  <r>
    <s v="Susri Arpita Jena"/>
    <n v="202604"/>
    <n v="202604"/>
    <s v="BLR"/>
    <n v="9861092629"/>
    <s v="jenasusriarpita@gmail.com"/>
    <s v="Gen Ai"/>
    <n v="59000"/>
    <x v="686"/>
    <n v="220000"/>
    <s v="DV DATA &amp; ANALYTICS ICICI BANK"/>
    <x v="0"/>
  </r>
  <r>
    <s v="Nali Nagaraju "/>
    <n v="202604"/>
    <n v="202604"/>
    <s v="BLR"/>
    <n v="7845344335"/>
    <s v="nagaraju.learning86@gmail.com"/>
    <s v="Gen Ai"/>
    <n v="59000"/>
    <x v="686"/>
    <n v="5000"/>
    <s v="DV DATA &amp; ANALYTICS ICICI BANK"/>
    <x v="0"/>
  </r>
  <r>
    <s v="Gurumurthy TS"/>
    <n v="202604"/>
    <n v="202604"/>
    <s v="BLR"/>
    <n v="9060635264"/>
    <s v="gurumurthyts@gmail.com"/>
    <s v="Gen Ai"/>
    <n v="59000"/>
    <x v="686"/>
    <n v="5000"/>
    <s v="DV DATA &amp; ANALYTICS ICICI BANK"/>
    <x v="0"/>
  </r>
  <r>
    <s v="BHARGAV KHATRI"/>
    <n v="202604"/>
    <n v="202604"/>
    <s v="BLR"/>
    <s v="90330 72682"/>
    <s v="bhargavbiomedical@gmail.com"/>
    <s v="Gen Ai"/>
    <n v="59000"/>
    <x v="686"/>
    <n v="5000"/>
    <s v="DV DATA &amp; ANALYTICS ICICI BANK"/>
    <x v="0"/>
  </r>
  <r>
    <s v="Gouresh Subhash Vernekar "/>
    <n v="202604"/>
    <n v="202604"/>
    <s v="BLR"/>
    <n v="8792025209"/>
    <s v="goureshvernekar9@gmail.com"/>
    <s v="APIDS"/>
    <n v="290000"/>
    <x v="687"/>
    <n v="109588"/>
    <s v="DV DATA &amp; ANALYTICS ICICI BANK"/>
    <x v="0"/>
  </r>
  <r>
    <s v="Nirlepta Sahoo"/>
    <n v="202604"/>
    <n v="202604"/>
    <s v="BBSR"/>
    <n v="7978579027"/>
    <s v="nirlepta.sahoo@gmail.com"/>
    <s v="APIDS"/>
    <n v="318600"/>
    <x v="688"/>
    <n v="50000"/>
    <s v="DV DATA &amp; ANALYTICS ICICI BANK"/>
    <x v="0"/>
  </r>
  <r>
    <s v="Subhranshu Bidhani"/>
    <n v="202602"/>
    <n v="202602"/>
    <s v="BBSR"/>
    <n v="7008036927"/>
    <s v="subhranshubidhani4@gmail.com"/>
    <s v="APDA"/>
    <n v="270000"/>
    <x v="688"/>
    <n v="50000"/>
    <s v="DV DATA &amp; ANALYTICS ICICI BANK"/>
    <x v="0"/>
  </r>
  <r>
    <s v="Bimal Ch J Ghadei"/>
    <n v="202604"/>
    <n v="202604"/>
    <s v="BBSR"/>
    <n v="8327795172"/>
    <s v="bcj.ghadei28@gmail.com"/>
    <s v="APIDS"/>
    <n v="290000"/>
    <x v="688"/>
    <n v="50000"/>
    <s v="DV DATA &amp; ANALYTICS ICICI BANK"/>
    <x v="0"/>
  </r>
  <r>
    <s v="Charan"/>
    <n v="202604"/>
    <n v="202604"/>
    <s v="BLR"/>
    <n v="9663697565"/>
    <s v="charanui9510@gmail.com"/>
    <s v="Adv AI-ML"/>
    <n v="230000"/>
    <x v="688"/>
    <n v="71667"/>
    <s v="DV DATA &amp; ANALYTICS ICICI BANK"/>
    <x v="0"/>
  </r>
  <r>
    <s v="B Subham shree"/>
    <n v="202602"/>
    <n v="202602"/>
    <s v="BBSR"/>
    <s v="8480953646/8895909326"/>
    <s v="subhamshree2003@gmail.com"/>
    <s v="APIDS"/>
    <n v="290000"/>
    <x v="688"/>
    <n v="50000"/>
    <s v="DV DATA &amp; ANALYTICS ICICI BANK"/>
    <x v="0"/>
  </r>
  <r>
    <s v="Gayatri Mishra"/>
    <n v="202602"/>
    <n v="202506"/>
    <s v="BLR"/>
    <n v="9438366829"/>
    <s v="gayatrimishra858@gmail.com"/>
    <s v="Gen Ai"/>
    <n v="59000"/>
    <x v="688"/>
    <n v="40000"/>
    <s v="DV DATA &amp; ANALYTICS ICICI BANK"/>
    <x v="0"/>
  </r>
  <r>
    <s v="Avadhanam chenchu Sudhakar"/>
    <n v="202509"/>
    <n v="202509"/>
    <s v="BLR"/>
    <n v="9502142433"/>
    <s v="sudavadh.ac@gmail.com"/>
    <s v="APIDS"/>
    <n v="290000"/>
    <x v="689"/>
    <n v="35000"/>
    <s v="DV DATA &amp; ANALYTICS ICICI BANK"/>
    <x v="0"/>
  </r>
  <r>
    <s v="Priyanka Ray"/>
    <n v="202604"/>
    <n v="202604"/>
    <s v="BBSR"/>
    <n v="8018490758"/>
    <s v="raypriyanka.official91@gmail.com"/>
    <s v="APIDA"/>
    <n v="318600"/>
    <x v="689"/>
    <n v="30000"/>
    <s v="DV DATA &amp; ANALYTICS ICICI BANK"/>
    <x v="0"/>
  </r>
  <r>
    <s v="Priyanka Ray"/>
    <n v="202604"/>
    <n v="202604"/>
    <s v="BBSR"/>
    <n v="8018490758"/>
    <s v="raypriyanka.official91@gmail.com"/>
    <s v="APIDA"/>
    <n v="318600"/>
    <x v="689"/>
    <n v="20000"/>
    <s v="DV DATA &amp; ANALYTICS ICICI BANK"/>
    <x v="0"/>
  </r>
  <r>
    <s v="Ganesh Paul"/>
    <n v="202604"/>
    <n v="202604"/>
    <s v="BLR"/>
    <n v="9663738723"/>
    <s v="gcpaul@gmail.com"/>
    <s v="GenAI"/>
    <n v="141600"/>
    <x v="689"/>
    <n v="141600"/>
    <s v="DV DATA &amp; ANALYTICS ICICI BANK"/>
    <x v="0"/>
  </r>
  <r>
    <s v="Jyotirmayee Sahu"/>
    <n v="202604"/>
    <n v="202604"/>
    <s v="BLR"/>
    <n v="9583912218"/>
    <s v="sjyotirmayee17@gmail.com"/>
    <s v="APIDA"/>
    <n v="172000"/>
    <x v="690"/>
    <n v="172000"/>
    <s v="DV DATA &amp; ANALYTICS ICICI BANK"/>
    <x v="0"/>
  </r>
  <r>
    <s v="SOUVIK SWAIN"/>
    <n v="202604"/>
    <n v="202604"/>
    <s v="BBSR"/>
    <n v="8249944320"/>
    <s v="souvikswain7575@gmail.com"/>
    <s v="APIDA"/>
    <n v="250000"/>
    <x v="690"/>
    <n v="94000"/>
    <s v="DV DATA &amp; ANALYTICS ICICI BANK"/>
    <x v="0"/>
  </r>
  <r>
    <s v="PAWAR RAHUL SHIVAJI"/>
    <n v="202302"/>
    <n v="202302"/>
    <s v="BLR"/>
    <n v="8421977650"/>
    <s v="rahulspdeoni@gmail.com"/>
    <s v="MPIDS"/>
    <n v="265500"/>
    <x v="690"/>
    <n v="15000"/>
    <s v="DV DATA &amp; ANALYTICS ICICI BANK"/>
    <x v="0"/>
  </r>
  <r>
    <s v="Gurumurthy TS"/>
    <n v="202604"/>
    <n v="202604"/>
    <s v="BLR"/>
    <n v="9060635264"/>
    <s v="gurumurthyts@gmail.com"/>
    <s v="GenAI"/>
    <n v="141600"/>
    <x v="690"/>
    <n v="35000"/>
    <s v="DV DATA &amp; ANALYTICS ICICI BANK"/>
    <x v="0"/>
  </r>
  <r>
    <s v="Asmi Soumya Prakash"/>
    <n v="202505"/>
    <n v="202505"/>
    <s v="BLR"/>
    <n v="6371155612"/>
    <s v="asmisoumyaprakash@gmail.com"/>
    <s v="APDA"/>
    <n v="270000"/>
    <x v="691"/>
    <n v="8000"/>
    <s v="DV DATA &amp; ANALYTICS ICICI BANK"/>
    <x v="0"/>
  </r>
  <r>
    <s v="Chandan Das"/>
    <n v="202605"/>
    <n v="202605"/>
    <s v="BLR"/>
    <n v="7682069597"/>
    <s v="kumar700chandan@gmail.com"/>
    <s v="APIDA"/>
    <n v="270000"/>
    <x v="691"/>
    <n v="5000"/>
    <s v="DV DATA &amp; ANALYTICS ICICI BANK"/>
    <x v="0"/>
  </r>
  <r>
    <s v="Tina Mallick"/>
    <n v="202605"/>
    <n v="202605"/>
    <s v="BBSR"/>
    <n v="6372446260"/>
    <s v="tinamallick091@gmail.com"/>
    <s v="APIDA"/>
    <n v="177000"/>
    <x v="691"/>
    <n v="5000"/>
    <s v="DV DATA &amp; ANALYTICS ICICI BANK"/>
    <x v="0"/>
  </r>
  <r>
    <s v="Manish Nayak"/>
    <n v="202605"/>
    <n v="202605"/>
    <s v="BBSR"/>
    <n v="7735374661"/>
    <s v="nayakmanish247@gmail.com"/>
    <s v="APIDS"/>
    <n v="290000"/>
    <x v="691"/>
    <n v="5000"/>
    <s v="DV DATA &amp; ANALYTICS ICICI BANK"/>
    <x v="0"/>
  </r>
  <r>
    <s v="Nishikant biswal"/>
    <n v="202605"/>
    <n v="202605"/>
    <s v="BBSR"/>
    <n v="7894473018"/>
    <s v="nishikantabiswal00@gmail.com"/>
    <s v="APIDS"/>
    <n v="290000"/>
    <x v="691"/>
    <n v="5000"/>
    <s v="DV DATA &amp; ANALYTICS ICICI BANK"/>
    <x v="0"/>
  </r>
  <r>
    <s v="Simran Sandibigraha"/>
    <n v="202605"/>
    <n v="202605"/>
    <s v="BBSR"/>
    <n v="6370082350"/>
    <s v="sandhibigrahasimran36@gmail.com"/>
    <s v="APIDS"/>
    <n v="290000"/>
    <x v="691"/>
    <n v="5000"/>
    <s v="DV DATA &amp; ANALYTICS ICICI BANK"/>
    <x v="0"/>
  </r>
  <r>
    <s v="Nikhil Patro"/>
    <n v="202605"/>
    <n v="202605"/>
    <s v="BBSR"/>
    <n v="8328900060"/>
    <s v="nikhilpatro333@gmail.com"/>
    <s v="APIDS"/>
    <n v="290000"/>
    <x v="691"/>
    <n v="5000"/>
    <s v="DV DATA &amp; ANALYTICS ICICI BANK"/>
    <x v="0"/>
  </r>
  <r>
    <s v="Jyotirmayee Sahu"/>
    <n v="202605"/>
    <n v="202605"/>
    <s v="BBSR"/>
    <n v="9583912218"/>
    <s v="sjyotirmayee17@gmail.com"/>
    <s v="APIDA"/>
    <n v="177000"/>
    <x v="691"/>
    <n v="5000"/>
    <s v="Cash"/>
    <x v="0"/>
  </r>
  <r>
    <s v="Antima Das"/>
    <n v="202605"/>
    <n v="202605"/>
    <s v="BBSR"/>
    <n v="9556828020"/>
    <s v="aantimaa@gmail.com"/>
    <s v="APIDS"/>
    <n v="290000"/>
    <x v="691"/>
    <n v="5000"/>
    <s v="DV DATA &amp; ANALYTICS ICICI BANK"/>
    <x v="0"/>
  </r>
  <r>
    <s v="Aman Sandhibigraha"/>
    <n v="202605"/>
    <n v="202605"/>
    <s v="BBSR"/>
    <n v="7008246101"/>
    <s v="amanswork004@gmail.com"/>
    <s v="APIDS"/>
    <n v="290000"/>
    <x v="691"/>
    <n v="5000"/>
    <s v="DV DATA &amp; ANALYTICS ICICI BANK"/>
    <x v="0"/>
  </r>
  <r>
    <s v="Swatilekha Sethi"/>
    <n v="202605"/>
    <n v="202605"/>
    <s v="BBSR"/>
    <n v="9883475685"/>
    <s v="Swatilekha60@gmail.com"/>
    <s v="APIDS"/>
    <n v="290000"/>
    <x v="691"/>
    <n v="5000"/>
    <s v="DV DATA &amp; ANALYTICS ICICI BANK"/>
    <x v="0"/>
  </r>
  <r>
    <s v="Debankita"/>
    <n v="202605"/>
    <n v="202605"/>
    <s v="BBSR"/>
    <n v="8260308934"/>
    <s v="debankita77@gmail.com"/>
    <s v="APIDS"/>
    <n v="290000"/>
    <x v="691"/>
    <n v="5000"/>
    <s v="DV DATA &amp; ANALYTICS ICICI BANK"/>
    <x v="0"/>
  </r>
  <r>
    <s v="Bhabitabya"/>
    <n v="202605"/>
    <n v="202605"/>
    <s v="BBSR"/>
    <n v="9090070024"/>
    <s v="bhabitabya0035@gmail.com"/>
    <s v="APIDS"/>
    <n v="290000"/>
    <x v="691"/>
    <n v="5000"/>
    <s v="DV DATA &amp; ANALYTICS ICICI BANK"/>
    <x v="0"/>
  </r>
  <r>
    <s v="Muskan"/>
    <n v="202605"/>
    <n v="202605"/>
    <s v="BBSR"/>
    <n v="7609050666"/>
    <s v="muskankaram1@gmail.com"/>
    <s v="APIDS"/>
    <n v="290000"/>
    <x v="691"/>
    <n v="5000"/>
    <s v="DV DATA &amp; ANALYTICS ICICI BANK"/>
    <x v="0"/>
  </r>
  <r>
    <s v="Abhijeet Biswal"/>
    <n v="202605"/>
    <n v="202605"/>
    <s v="BBSR"/>
    <n v="7790004402"/>
    <s v="abhijeetbiswal17@gmail.com"/>
    <s v="APIDS"/>
    <n v="290000"/>
    <x v="691"/>
    <n v="5000"/>
    <s v="DV DATA &amp; ANALYTICS ICICI BANK"/>
    <x v="0"/>
  </r>
  <r>
    <s v="Sagarika Biswas"/>
    <n v="202512"/>
    <n v="202512"/>
    <s v="BBSR"/>
    <n v="7749859195"/>
    <s v="sagarikabiswas957@gmail.com"/>
    <s v="APIDS"/>
    <n v="290000"/>
    <x v="691"/>
    <n v="45000"/>
    <s v="DV DATA &amp; ANALYTICS ICICI BANK"/>
    <x v="0"/>
  </r>
  <r>
    <s v="Megha Goswami"/>
    <n v="202604"/>
    <n v="202604"/>
    <s v="BBSR"/>
    <s v="99963 27592"/>
    <s v="meghagoswami816@gmail.com"/>
    <s v="APIDA"/>
    <n v="295000"/>
    <x v="691"/>
    <n v="50000"/>
    <s v="Cash"/>
    <x v="0"/>
  </r>
  <r>
    <s v="Rajesh Kumar"/>
    <n v="202602"/>
    <n v="202602"/>
    <s v="BLR"/>
    <n v="9346333647"/>
    <s v="brk12002@gmail.com"/>
    <s v="Gen Ai"/>
    <n v="59000"/>
    <x v="691"/>
    <n v="10000"/>
    <s v="DV DATA &amp; ANALYTICS ICICI BANK"/>
    <x v="0"/>
  </r>
  <r>
    <s v="Korukollu divya"/>
    <n v="202602"/>
    <n v="202602"/>
    <s v="BLR"/>
    <n v="8919365336"/>
    <s v="korukollu.divya@gmail.com"/>
    <s v="Gen Ai"/>
    <n v="59000"/>
    <x v="691"/>
    <n v="36000"/>
    <s v="DV DATA &amp; ANALYTICS ICICI BANK"/>
    <x v="0"/>
  </r>
  <r>
    <s v="Suleman Ronny rakra"/>
    <n v="202604"/>
    <n v="202604"/>
    <s v="BBSR"/>
    <n v="9861610228"/>
    <s v="ronnylakra246@gmail.com "/>
    <s v="APIDS"/>
    <n v="290000"/>
    <x v="692"/>
    <n v="50000"/>
    <s v="DV DATA &amp; ANALYTICS ICICI BANK"/>
    <x v="0"/>
  </r>
  <r>
    <s v="PRAGALV BADAPANDA"/>
    <n v="202605"/>
    <n v="202605"/>
    <s v="BBSR"/>
    <n v="9853406969"/>
    <s v="pragalvbadapanda96@gmail.com"/>
    <s v="APIDS"/>
    <n v="290000"/>
    <x v="692"/>
    <n v="285000"/>
    <s v="DV DATA &amp; ANALYTICS ICICI BANK"/>
    <x v="0"/>
  </r>
  <r>
    <s v="Somya Ranjan Sahoo"/>
    <n v="202602"/>
    <n v="202602"/>
    <s v="BLR"/>
    <n v="7008238291"/>
    <s v="somya.sahoo700000@gmail.com"/>
    <s v="APIDS"/>
    <n v="318000"/>
    <x v="693"/>
    <n v="72250"/>
    <s v="DV DATA &amp; ANALYTICS ICICI BANK"/>
    <x v="0"/>
  </r>
  <r>
    <s v="Anajali Sharma"/>
    <n v="202602"/>
    <n v="202506"/>
    <s v="BLR"/>
    <n v="8280327119"/>
    <s v="anjali.agarwalla22@gmail.com"/>
    <s v="APIDS"/>
    <n v="295000"/>
    <x v="693"/>
    <n v="72500"/>
    <s v="DV DATA &amp; ANALYTICS ICICI BANK"/>
    <x v="0"/>
  </r>
  <r>
    <s v="Nikhil Patro"/>
    <n v="202605"/>
    <n v="202605"/>
    <s v="BBSR"/>
    <n v="8328900060"/>
    <s v="nikhilpatro333@gmail.com"/>
    <s v="APIDS"/>
    <n v="290000"/>
    <x v="693"/>
    <n v="71250"/>
    <s v="DV DATA &amp; ANALYTICS ICICI BANK"/>
    <x v="0"/>
  </r>
  <r>
    <s v="Nishikant biswal"/>
    <n v="202605"/>
    <n v="202605"/>
    <s v="BBSR"/>
    <n v="7894473018"/>
    <s v="nishikantabiswal00@gmail.com"/>
    <s v="APIDS"/>
    <n v="290000"/>
    <x v="693"/>
    <n v="71250"/>
    <s v="Cash"/>
    <x v="0"/>
  </r>
  <r>
    <s v="Tantaray yusuf"/>
    <n v="202511"/>
    <n v="202511"/>
    <s v="BBSR"/>
    <n v="6006980490"/>
    <s v="Mytkashmir786@gmail.com"/>
    <s v="APIDS"/>
    <n v="290000"/>
    <x v="693"/>
    <n v="40000"/>
    <s v="DV DATA &amp; ANALYTICS ICICI BANK"/>
    <x v="0"/>
  </r>
  <r>
    <s v="Simran Sandibigraha"/>
    <n v="202605"/>
    <n v="202605"/>
    <s v="BBSR"/>
    <n v="6370082350"/>
    <s v="sandhibigrahasimran36@gmail.com"/>
    <s v="APIDS"/>
    <n v="290000"/>
    <x v="694"/>
    <n v="71250"/>
    <s v="DV DATA &amp; ANALYTICS ICICI BANK"/>
    <x v="0"/>
  </r>
  <r>
    <s v="Aman Sandhibigraha"/>
    <n v="202605"/>
    <n v="202605"/>
    <s v="BBSR"/>
    <n v="7008246101"/>
    <s v="amanswork004@gmail.com"/>
    <s v="APIDS"/>
    <n v="290000"/>
    <x v="694"/>
    <n v="71250"/>
    <s v="DV DATA &amp; ANALYTICS ICICI BANK"/>
    <x v="0"/>
  </r>
  <r>
    <s v="Sumit Sarkar"/>
    <n v="202602"/>
    <n v="202602"/>
    <s v="BBSR"/>
    <s v="7855886234/8079706234"/>
    <s v="sarkarsumit481@gmail.com"/>
    <s v="APIDS"/>
    <n v="290000"/>
    <x v="694"/>
    <n v="20000"/>
    <s v="DV DATA &amp; ANALYTICS ICICI BANK"/>
    <x v="0"/>
  </r>
  <r>
    <s v="Sarita Behera"/>
    <n v="202511"/>
    <n v="202511"/>
    <s v="BBSR"/>
    <n v="8457990349"/>
    <s v="rinkybehera56@gmail.com"/>
    <s v="APIDS"/>
    <n v="290000"/>
    <x v="694"/>
    <n v="50000"/>
    <s v="DV DATA &amp; ANALYTICS ICICI BANK"/>
    <x v="0"/>
  </r>
  <r>
    <s v="Pranati Maikap"/>
    <n v="202604"/>
    <n v="202604"/>
    <s v="BBSR"/>
    <n v="9438143862"/>
    <s v="pranatijob2026@gmail.com"/>
    <s v="APIDS"/>
    <n v="318600"/>
    <x v="694"/>
    <n v="71250"/>
    <s v="DV DATA &amp; ANALYTICS ICICI BANK"/>
    <x v="0"/>
  </r>
  <r>
    <s v="Pragalv"/>
    <n v="202605"/>
    <n v="202605"/>
    <s v="BBSR"/>
    <n v="9853406969"/>
    <s v="pragalvbadapanda96@gmail.com"/>
    <s v="APIDS"/>
    <n v="318600"/>
    <x v="694"/>
    <n v="5000"/>
    <s v="DV DATA &amp; ANALYTICS ICICI BANK"/>
    <x v="0"/>
  </r>
  <r>
    <s v="Animesh Rai"/>
    <n v="202605"/>
    <n v="202605"/>
    <s v="BBSR"/>
    <n v="9709265049"/>
    <s v="animeshrai98520@gmail.com"/>
    <s v="APIDS"/>
    <n v="318600"/>
    <x v="694"/>
    <n v="5000"/>
    <s v="DV DATA &amp; ANALYTICS ICICI BANK"/>
    <x v="0"/>
  </r>
  <r>
    <s v="Lokesh Choudhry"/>
    <n v="202605"/>
    <n v="202605"/>
    <s v="BBSR"/>
    <n v="7684872449"/>
    <s v="choudhurylokesh87@gmail.com"/>
    <s v="APIDS"/>
    <n v="318600"/>
    <x v="694"/>
    <n v="5000"/>
    <s v="DV DATA &amp; ANALYTICS ICICI BANK"/>
    <x v="0"/>
  </r>
  <r>
    <s v="Subrat Pattnaik Pattnayak"/>
    <n v="202605"/>
    <n v="202605"/>
    <s v="BLR"/>
    <n v="9438745716"/>
    <s v="subrat626@gmail.com"/>
    <s v="GenAI"/>
    <n v="126000"/>
    <x v="694"/>
    <n v="5000"/>
    <s v="DV DATA &amp; ANALYTICS ICICI BANK"/>
    <x v="0"/>
  </r>
  <r>
    <s v="E Chandravel"/>
    <n v="202605"/>
    <n v="202605"/>
    <s v="BLR"/>
    <n v="9962902468"/>
    <s v="Echandravel@gmail.com"/>
    <s v="Adv AI-ML"/>
    <n v="233000"/>
    <x v="694"/>
    <n v="5000"/>
    <s v="DV DATA &amp; ANALYTICS ICICI BANK"/>
    <x v="0"/>
  </r>
  <r>
    <s v="Chandan Das"/>
    <n v="202605"/>
    <n v="202605"/>
    <s v="BLR"/>
    <n v="7682069597"/>
    <s v="kumar700chandan@gmail.com"/>
    <s v="APIDA"/>
    <n v="270000"/>
    <x v="695"/>
    <n v="265000"/>
    <s v="DV DATA &amp; ANALYTICS ICICI BANK"/>
    <x v="0"/>
  </r>
  <r>
    <s v="Sachidananda patnaik"/>
    <n v="202601"/>
    <n v="202601"/>
    <s v="BBSR"/>
    <n v="7847056138"/>
    <s v="sachipatnaik73@gmail.com"/>
    <s v="APIDS"/>
    <n v="305000"/>
    <x v="695"/>
    <n v="50036"/>
    <s v="DV DATA &amp; ANALYTICS ICICI BANK"/>
    <x v="0"/>
  </r>
  <r>
    <s v="Antima Das"/>
    <n v="202605"/>
    <n v="202605"/>
    <s v="BBSR"/>
    <n v="9556828020"/>
    <s v="aantimaa@gmail.com"/>
    <s v="APIDS"/>
    <n v="290000"/>
    <x v="696"/>
    <n v="285000"/>
    <s v="DV DATA &amp; ANALYTICS ICICI BANK"/>
    <x v="0"/>
  </r>
  <r>
    <s v="Meghna reddy"/>
    <n v="202605"/>
    <n v="202605"/>
    <s v="BBSR"/>
    <m/>
    <m/>
    <s v="GenAI"/>
    <n v="177000"/>
    <x v="696"/>
    <n v="50000"/>
    <s v="DV DATA &amp; ANALYTICS ICICI BANK"/>
    <x v="0"/>
  </r>
  <r>
    <s v="Kunti Hansdah"/>
    <n v="202602"/>
    <n v="202602"/>
    <s v="BBSR"/>
    <n v="7978378431"/>
    <s v="kuntihansdah443@gmail.com"/>
    <s v="APIDS"/>
    <n v="300000"/>
    <x v="697"/>
    <n v="30000"/>
    <s v="DV DATA &amp; ANALYTICS ICICI BANK"/>
    <x v="0"/>
  </r>
  <r>
    <s v="Abhijeet Biswal"/>
    <n v="202605"/>
    <n v="202605"/>
    <s v="BBSR"/>
    <n v="7790004402"/>
    <s v="abhijeetbiswal17@gmail.com"/>
    <s v="APIDS"/>
    <n v="290000"/>
    <x v="697"/>
    <n v="40000"/>
    <s v="DV DATA &amp; ANALYTICS ICICI BANK"/>
    <x v="0"/>
  </r>
  <r>
    <s v="Manish Nayak"/>
    <n v="202605"/>
    <n v="202605"/>
    <s v="BBSR"/>
    <n v="7735374661"/>
    <s v="nayakmanish247@gmail.com"/>
    <s v="APIDS"/>
    <n v="290000"/>
    <x v="697"/>
    <n v="95000"/>
    <s v="Cash"/>
    <x v="0"/>
  </r>
  <r>
    <s v="Tamal Das"/>
    <n v="202604"/>
    <n v="202604"/>
    <s v="BBSR"/>
    <n v="7735374661"/>
    <s v="tamaldas08k@gmail.com"/>
    <s v="APIDS"/>
    <n v="318600"/>
    <x v="697"/>
    <n v="50000"/>
    <s v="DV DATA &amp; ANALYTICS ICICI BANK"/>
    <x v="0"/>
  </r>
  <r>
    <s v="MG Suhasa Subramanya "/>
    <n v="202601"/>
    <n v="202601"/>
    <s v="BLR"/>
    <n v="6366191660"/>
    <s v="mgsuhasasubramanya@gmail.com"/>
    <s v="APIDS"/>
    <n v="290000"/>
    <x v="697"/>
    <n v="47500"/>
    <s v="DV DATA &amp; ANALYTICS ICICI BANK"/>
    <x v="0"/>
  </r>
  <r>
    <s v="Pratima Devi"/>
    <n v="202605"/>
    <n v="202605"/>
    <s v="BBSR"/>
    <n v="8328961662"/>
    <m/>
    <s v="APIDS"/>
    <n v="290000"/>
    <x v="697"/>
    <n v="40000"/>
    <s v="DV DATA &amp; ANALYTICS ICICI BANK"/>
    <x v="0"/>
  </r>
  <r>
    <s v="Shivdutt Utekar"/>
    <n v="202603"/>
    <n v="202603"/>
    <s v="BLR"/>
    <n v="7588644874"/>
    <s v="utkar.ashwini@gmail.com"/>
    <s v="APIDS"/>
    <n v="290000"/>
    <x v="698"/>
    <n v="70000"/>
    <s v="DV DATA &amp; ANALYTICS ICICI BANK"/>
    <x v="0"/>
  </r>
  <r>
    <s v="SUBRAT PANDAB"/>
    <n v="202512"/>
    <n v="202512"/>
    <s v="BBSR"/>
    <n v="9090815303"/>
    <s v="pandab.subrat11@gmail.com"/>
    <s v="APIDS"/>
    <n v="290000"/>
    <x v="698"/>
    <n v="50000"/>
    <s v="DV DATA &amp; ANALYTICS ICICI BANK"/>
    <x v="0"/>
  </r>
  <r>
    <s v="Prangya Paramita Panda"/>
    <n v="202602"/>
    <n v="202506"/>
    <s v="BLR"/>
    <n v="6370307714"/>
    <s v="prangyapanda35@gmail.com"/>
    <s v="APIDS"/>
    <n v="290000"/>
    <x v="698"/>
    <n v="50000"/>
    <s v="DV DATA &amp; ANALYTICS ICICI BANK"/>
    <x v="0"/>
  </r>
  <r>
    <s v="Abhijit Sahoo"/>
    <n v="202601"/>
    <n v="202601"/>
    <s v="BBSR"/>
    <n v="8018295307"/>
    <s v="abhijitsahoo9437@gmail.com"/>
    <s v="APIDS"/>
    <n v="290000"/>
    <x v="698"/>
    <n v="50000"/>
    <s v="DV DATA &amp; ANALYTICS ICICI BANK"/>
    <x v="0"/>
  </r>
  <r>
    <s v="Animesh Rai"/>
    <n v="202605"/>
    <n v="202605"/>
    <s v="BBSR"/>
    <n v="9709265049"/>
    <s v="animeshrai98520@gmail.com"/>
    <s v="APIDS"/>
    <n v="318600"/>
    <x v="699"/>
    <n v="285000"/>
    <s v="DV DATA &amp; ANALYTICS ICICI BANK"/>
    <x v="0"/>
  </r>
  <r>
    <s v="nitin arya"/>
    <n v="202605"/>
    <n v="202605"/>
    <s v="BBSR"/>
    <n v="7606003820"/>
    <s v="talktonitinarya@gmail.com"/>
    <s v="APIDS"/>
    <n v="290000"/>
    <x v="699"/>
    <n v="5000"/>
    <s v="DV DATA &amp; ANALYTICS ICICI BANK"/>
    <x v="0"/>
  </r>
  <r>
    <s v="Deepti Bastia"/>
    <n v="202605"/>
    <n v="202605"/>
    <s v="BBSR"/>
    <n v="9007221506"/>
    <s v="deepti.bastia@gmail.com"/>
    <s v="APIDA"/>
    <n v="165000"/>
    <x v="699"/>
    <n v="5000"/>
    <s v="DV DATA &amp; ANALYTICS ICICI BANK"/>
    <x v="0"/>
  </r>
  <r>
    <s v="Maruti Panigrahi"/>
    <n v="202605"/>
    <n v="202605"/>
    <s v="BLR"/>
    <n v="9938620651"/>
    <s v="marutipanigrahi@gmail.com"/>
    <s v="APIDA"/>
    <n v="270000"/>
    <x v="699"/>
    <n v="5000"/>
    <s v="DV DATA &amp; ANALYTICS ICICI BANK"/>
    <x v="0"/>
  </r>
  <r>
    <s v="Eric John Tirkey"/>
    <n v="202605"/>
    <n v="202605"/>
    <s v="BBSR"/>
    <n v="8377893491"/>
    <s v="ejohnt99@gmail.com"/>
    <s v="APIDS"/>
    <n v="290000"/>
    <x v="699"/>
    <n v="5000"/>
    <s v="DV DATA &amp; ANALYTICS ICICI BANK"/>
    <x v="0"/>
  </r>
  <r>
    <s v="Bhanu Pratap Dwivedi"/>
    <n v="202511"/>
    <n v="202511"/>
    <s v="BBSR"/>
    <m/>
    <m/>
    <s v="APIDS"/>
    <n v="290000"/>
    <x v="700"/>
    <n v="70000"/>
    <s v="DV DATA &amp; ANALYTICS ICICI BANK"/>
    <x v="0"/>
  </r>
  <r>
    <s v="Chinmaya Parida"/>
    <n v="202605"/>
    <n v="202605"/>
    <s v="BBSR"/>
    <n v="8249749374"/>
    <s v="chinmayaparida543@gmail.com"/>
    <s v="APIDS"/>
    <n v="290000"/>
    <x v="700"/>
    <n v="70000"/>
    <s v="DV DATA &amp; ANALYTICS ICICI BANK"/>
    <x v="0"/>
  </r>
  <r>
    <s v="Amit Kumar Das"/>
    <n v="202602"/>
    <n v="202602"/>
    <s v="BLR"/>
    <n v="9124667646"/>
    <s v="amitdas.official@yahoo.com"/>
    <s v="APIDS"/>
    <n v="290000"/>
    <x v="700"/>
    <n v="70000"/>
    <s v="DV DATA &amp; ANALYTICS ICICI BANK"/>
    <x v="0"/>
  </r>
  <r>
    <s v="Swatilekha Sethi"/>
    <n v="202605"/>
    <n v="202605"/>
    <s v="BBSR"/>
    <n v="9883475685"/>
    <s v="Swatilekha60@gmail.com"/>
    <s v="APIDS"/>
    <n v="290000"/>
    <x v="700"/>
    <n v="50000"/>
    <s v="DV DATA &amp; ANALYTICS ICICI BANK"/>
    <x v="0"/>
  </r>
  <r>
    <s v="Maruti Panigrahi"/>
    <n v="202605"/>
    <n v="202605"/>
    <s v="BBSR"/>
    <n v="9938620651"/>
    <s v="marutipanigrahi@gmail.com"/>
    <s v="APIDS"/>
    <n v="290000"/>
    <x v="701"/>
    <n v="219000"/>
    <s v="DV DATA &amp; ANALYTICS ICICI BANK"/>
    <x v="0"/>
  </r>
  <r>
    <s v="Suleman Ronny rakra"/>
    <n v="202604"/>
    <n v="202604"/>
    <s v="BBSR"/>
    <n v="9861610228"/>
    <s v="ronnylakra246@gmail.com "/>
    <s v="APIDS"/>
    <n v="290000"/>
    <x v="701"/>
    <n v="50000"/>
    <s v="DV DATA &amp; ANALYTICS ICICI BANK"/>
    <x v="0"/>
  </r>
  <r>
    <s v="Siddharth Kumar"/>
    <n v="202511"/>
    <n v="202511"/>
    <s v="BLR"/>
    <n v="7256058624"/>
    <s v="siddharth7256@gmail.com"/>
    <s v="APIDS"/>
    <n v="293000"/>
    <x v="701"/>
    <n v="65000"/>
    <s v="DV DATA &amp; ANALYTICS ICICI BANK"/>
    <x v="0"/>
  </r>
  <r>
    <s v="Kunti Hansdah"/>
    <n v="202602"/>
    <n v="202602"/>
    <s v="BBSR"/>
    <n v="7978378431"/>
    <s v="kuntihansdah443@gmail.com"/>
    <s v="APIDS"/>
    <n v="300000"/>
    <x v="702"/>
    <n v="50000"/>
    <s v="DV DATA &amp; ANALYTICS ICICI BANK"/>
    <x v="0"/>
  </r>
  <r>
    <s v="Biswajit Poddar "/>
    <n v="202605"/>
    <n v="202605"/>
    <s v="BBSR"/>
    <s v="8697202488, 9861152115"/>
    <s v="biswajit.poddar57@gmail.com"/>
    <s v="APIDS"/>
    <n v="300000"/>
    <x v="702"/>
    <n v="50000"/>
    <s v="DV DATA &amp; ANALYTICS ICICI BANK"/>
    <x v="0"/>
  </r>
  <r>
    <s v="Subham das"/>
    <n v="202604"/>
    <n v="202604"/>
    <s v="BBSR"/>
    <n v="7735705170"/>
    <s v="subhamdas098123@gmail.com"/>
    <s v="APIDS"/>
    <n v="290000"/>
    <x v="702"/>
    <n v="70000"/>
    <s v="DV DATA &amp; ANALYTICS ICICI BANK"/>
    <x v="0"/>
  </r>
  <r>
    <s v="Kaushal kishore jadon"/>
    <n v="202601"/>
    <n v="202601"/>
    <s v="BBSR"/>
    <n v="8815437928"/>
    <s v="writetokaushal9607@gmail.com"/>
    <s v="APIDS"/>
    <n v="290000"/>
    <x v="702"/>
    <n v="45000"/>
    <s v="DV DATA &amp; ANALYTICS ICICI BANK"/>
    <x v="0"/>
  </r>
  <r>
    <s v="Gourav Behera"/>
    <n v="202605"/>
    <n v="202605"/>
    <s v="BBSR"/>
    <n v="6371714185"/>
    <s v="gourav007beher@gmail.com"/>
    <s v="APIDS"/>
    <n v="290000"/>
    <x v="702"/>
    <n v="100000"/>
    <s v="DV DATA &amp; ANALYTICS ICICI BANK"/>
    <x v="0"/>
  </r>
  <r>
    <s v="Gourav Behera"/>
    <n v="202605"/>
    <n v="202605"/>
    <s v="BBSR"/>
    <n v="6371714185"/>
    <s v="gourav007beher@gmail.com"/>
    <s v="APIDS"/>
    <n v="290000"/>
    <x v="703"/>
    <n v="100000"/>
    <s v="DV DATA &amp; ANALYTICS ICICI BANK"/>
    <x v="0"/>
  </r>
  <r>
    <s v="Eric John Tirkey"/>
    <n v="202605"/>
    <n v="202605"/>
    <s v="BBSR"/>
    <n v="8377893491"/>
    <s v="ejohnt99@gmail.com"/>
    <s v="APIDS"/>
    <n v="290000"/>
    <x v="703"/>
    <n v="95000"/>
    <s v="DV DATA &amp; ANALYTICS ICICI BANK"/>
    <x v="0"/>
  </r>
  <r>
    <s v="Aditya Narayana Champati"/>
    <n v="202602"/>
    <n v="202602"/>
    <s v="BBSR"/>
    <s v="9861888912/8917200000"/>
    <s v="adityanarayanchampati@gmail.com"/>
    <s v="APIDS"/>
    <n v="290000"/>
    <x v="703"/>
    <n v="70000"/>
    <s v="DV DATA &amp; ANALYTICS ICICI BANK"/>
    <x v="0"/>
  </r>
  <r>
    <s v="Chitta Ranjan Swain"/>
    <n v="202602"/>
    <n v="202602"/>
    <s v="BLR"/>
    <n v="7978335369"/>
    <s v="cswain94@outlook.com"/>
    <s v="APIDS"/>
    <n v="290000"/>
    <x v="703"/>
    <n v="50000"/>
    <s v="DV DATA &amp; ANALYTICS ICICI BANK"/>
    <x v="0"/>
  </r>
  <r>
    <s v="Gourav Behera"/>
    <n v="202605"/>
    <n v="202605"/>
    <s v="BBSR"/>
    <n v="6371714185"/>
    <s v="gourav007beher@gmail.com"/>
    <s v="APIDS"/>
    <n v="290000"/>
    <x v="703"/>
    <n v="75000"/>
    <s v="DV DATA &amp; ANALYTICS ICICI BANK"/>
    <x v="0"/>
  </r>
  <r>
    <s v="Asish Pattanaik"/>
    <n v="202511"/>
    <n v="202511"/>
    <s v="BBSR"/>
    <n v="7978419313"/>
    <s v="ashishpattanaik98@gmail.com"/>
    <s v="APIDS"/>
    <n v="300000"/>
    <x v="704"/>
    <n v="50000"/>
    <s v="DV DATA &amp; ANALYTICS ICICI BANK"/>
    <x v="0"/>
  </r>
  <r>
    <s v="Lokesh Choudhry "/>
    <n v="202605"/>
    <n v="202605"/>
    <s v="BBSR"/>
    <n v="7684872449"/>
    <s v="choudhurylokesh87@gmail.com"/>
    <s v="APIDS"/>
    <n v="300000"/>
    <x v="704"/>
    <n v="95000"/>
    <s v="DV DATA &amp; ANALYTICS ICICI BANK"/>
    <x v="0"/>
  </r>
  <r>
    <s v="saswat panigrahy"/>
    <n v="202605"/>
    <n v="202605"/>
    <s v="BBSR"/>
    <s v="7606972935"/>
    <s v="saswatpanigrahy01@gmail.com"/>
    <s v="APIDS"/>
    <n v="300000"/>
    <x v="704"/>
    <n v="45000"/>
    <s v="DV DATA &amp; ANALYTICS ICICI BANK"/>
    <x v="0"/>
  </r>
  <r>
    <s v="Bhabitabya Rout"/>
    <n v="202605"/>
    <n v="202605"/>
    <s v="BBSR"/>
    <n v="9090070024"/>
    <s v="bhabitabya.0035@gmail.com"/>
    <s v="APIDS"/>
    <n v="300000"/>
    <x v="704"/>
    <n v="230000"/>
    <s v="DV DATA &amp; ANALYTICS ICICI BANK"/>
    <x v="0"/>
  </r>
  <r>
    <s v="Rosalini sahu"/>
    <n v="202605"/>
    <n v="202605"/>
    <s v="BBSR"/>
    <n v="6370737260"/>
    <s v="sahurosalini11@gmail.com"/>
    <s v="APIDA"/>
    <n v="177000"/>
    <x v="704"/>
    <n v="5000"/>
    <s v="Cash"/>
    <x v="0"/>
  </r>
  <r>
    <s v="Siba prasad "/>
    <n v="202605"/>
    <n v="202605"/>
    <s v="BBSR"/>
    <n v="8456018205"/>
    <s v="sibaprasadsenapati0@gmail.com"/>
    <s v="APIDA"/>
    <n v="177000"/>
    <x v="704"/>
    <n v="5000"/>
    <s v="Cash"/>
    <x v="0"/>
  </r>
  <r>
    <s v="Muskan Karamchandani"/>
    <n v="202605"/>
    <n v="202605"/>
    <s v="BBSR"/>
    <n v="7609050666"/>
    <s v="muskankaram1@gmail.com"/>
    <s v="APIDS"/>
    <n v="285000"/>
    <x v="705"/>
    <n v="285000"/>
    <s v="DV DATA &amp; ANALYTICS ICICI BANK"/>
    <x v="0"/>
  </r>
  <r>
    <s v="Ayushi Raoulo"/>
    <n v="202510"/>
    <n v="202510"/>
    <s v="BBSR"/>
    <n v="9692157482"/>
    <s v="rauloayushi@gmail.com"/>
    <s v="APIDS"/>
    <n v="270000"/>
    <x v="705"/>
    <n v="35000"/>
    <s v="DV DATA &amp; ANALYTICS ICICI BANK"/>
    <x v="0"/>
  </r>
  <r>
    <s v="Abhisek Mohanty"/>
    <n v="202602"/>
    <n v="202602"/>
    <s v="BBSR"/>
    <n v="7609878723"/>
    <s v="Mabhisek00@gmail.com"/>
    <s v="APDA"/>
    <n v="270000"/>
    <x v="705"/>
    <n v="50000"/>
    <s v="DV DATA &amp; ANALYTICS ICICI BANK"/>
    <x v="0"/>
  </r>
  <r>
    <s v="Debasish Jena"/>
    <n v="202604"/>
    <n v="202604"/>
    <s v="BBSR"/>
    <n v="7008067169"/>
    <s v="debasish.jena22@gmail.com"/>
    <s v="APIDS"/>
    <n v="290000"/>
    <x v="706"/>
    <n v="95000"/>
    <s v="DV DATA &amp; ANALYTICS ICICI BANK"/>
    <x v="0"/>
  </r>
  <r>
    <s v="Deepti Bastia"/>
    <n v="202605"/>
    <n v="202605"/>
    <s v="BBSR"/>
    <n v="9007221506"/>
    <s v="deepti.bastia@gmail.com"/>
    <s v="APIDA"/>
    <n v="165000"/>
    <x v="706"/>
    <n v="50000"/>
    <s v="DV DATA &amp; ANALYTICS ICICI BANK"/>
    <x v="0"/>
  </r>
  <r>
    <s v="Sidharth Behera"/>
    <n v="202602"/>
    <n v="202506"/>
    <s v="BLR"/>
    <n v="7788021720"/>
    <s v="sidharthjaihind97@gmail.com"/>
    <s v="Gen Ai"/>
    <n v="59000"/>
    <x v="706"/>
    <n v="60000"/>
    <s v="DV DATA &amp; ANALYTICS ICICI BANK"/>
    <x v="0"/>
  </r>
  <r>
    <s v="Sai Durga Sankar Bal"/>
    <n v="202601"/>
    <n v="202601"/>
    <s v="BBSR"/>
    <n v="9090062585"/>
    <s v="saidurga97@gmail.com"/>
    <s v="APIDS"/>
    <n v="290000"/>
    <x v="706"/>
    <n v="50000"/>
    <s v="DV DATA &amp; ANALYTICS ICICI BANK"/>
    <x v="0"/>
  </r>
  <r>
    <s v="Rosalini sahu"/>
    <n v="202605"/>
    <n v="202605"/>
    <s v="BBSR"/>
    <n v="6370737260"/>
    <s v="sahurosalini11@gmail.com"/>
    <s v="APIDS"/>
    <n v="290000"/>
    <x v="706"/>
    <n v="55000"/>
    <s v="DV DATA &amp; ANALYTICS ICICI BANK"/>
    <x v="0"/>
  </r>
  <r>
    <s v="Swadhin Mcwann"/>
    <n v="202602"/>
    <n v="202602"/>
    <s v="BLR"/>
    <n v="7751029895"/>
    <s v="swadhinm0@gmail.com"/>
    <s v="Gen Ai"/>
    <n v="59000"/>
    <x v="706"/>
    <n v="20000"/>
    <s v="DV DATA &amp; ANALYTICS ICICI BANK"/>
    <x v="0"/>
  </r>
  <r>
    <s v="Devi Prasad Bal"/>
    <n v="202603"/>
    <n v="202603"/>
    <s v="BLR"/>
    <n v="7892591362"/>
    <s v="debiprdb@gmail.com"/>
    <s v="APIDS"/>
    <n v="290000"/>
    <x v="707"/>
    <n v="50000"/>
    <s v="DV DATA &amp; ANALYTICS ICICI BANK"/>
    <x v="0"/>
  </r>
  <r>
    <s v="Debankita"/>
    <n v="202605"/>
    <n v="202605"/>
    <s v="BBSR"/>
    <n v="8260308934"/>
    <s v="debankita77@gmail.com"/>
    <s v="APIDS"/>
    <n v="290000"/>
    <x v="707"/>
    <n v="285000"/>
    <s v="DV DATA &amp; ANALYTICS ICICI BANK"/>
    <x v="0"/>
  </r>
  <r>
    <s v="Sarthak Panda"/>
    <n v="202602"/>
    <n v="202602"/>
    <s v="BBSR"/>
    <n v="9599281962"/>
    <s v="sarthakpanda2709@gmail.com"/>
    <s v="APIDS"/>
    <n v="290000"/>
    <x v="708"/>
    <n v="175000"/>
    <s v="DV DATA &amp; ANALYTICS ICICI BANK"/>
    <x v="0"/>
  </r>
  <r>
    <s v="Ananya Mishra "/>
    <n v="202602"/>
    <n v="202506"/>
    <s v="BBSR"/>
    <n v="7008193547"/>
    <s v="ananyamishra9986@gmail.com"/>
    <s v="APIDS"/>
    <n v="290000"/>
    <x v="708"/>
    <n v="43000"/>
    <s v="DV DATA &amp; ANALYTICS ICICI BANK"/>
    <x v="0"/>
  </r>
  <r>
    <s v="Basudev bhuyan"/>
    <n v="202604"/>
    <n v="202604"/>
    <s v="BBSR"/>
    <n v="7655066240"/>
    <s v="basudevbhuyan2001@gmail.com"/>
    <s v="APIDA"/>
    <n v="165000"/>
    <x v="708"/>
    <n v="38300"/>
    <s v="DV DATA &amp; ANALYTICS ICICI BANK"/>
    <x v="0"/>
  </r>
  <r>
    <s v="nitin arya"/>
    <n v="202605"/>
    <n v="202605"/>
    <s v="BBSR"/>
    <n v="7606003820"/>
    <s v="talktonitinarya@gmail.com"/>
    <s v="APIDS"/>
    <n v="290000"/>
    <x v="708"/>
    <n v="50000"/>
    <s v="DV DATA &amp; ANALYTICS ICICI BANK"/>
    <x v="0"/>
  </r>
  <r>
    <s v="Dwiti krushna mohanty"/>
    <n v="202606"/>
    <n v="202606"/>
    <s v="BBSR"/>
    <n v="8249535710"/>
    <s v="mohantydwitikrushna775@gmail.com"/>
    <s v="APIDS"/>
    <n v="290000"/>
    <x v="708"/>
    <n v="50000"/>
    <s v="DV DATA &amp; ANALYTICS ICICI BANK"/>
    <x v="0"/>
  </r>
  <r>
    <s v="Shreyas"/>
    <n v="202603"/>
    <n v="202603"/>
    <s v="BLR"/>
    <n v="6362629228"/>
    <s v="shreyasmp2001@gmail.com"/>
    <s v="Adv AI-ML"/>
    <n v="259000"/>
    <x v="709"/>
    <n v="78333"/>
    <s v="DV DATA &amp; ANALYTICS ICICI BANK"/>
    <x v="0"/>
  </r>
  <r>
    <s v="Pritam kumar das"/>
    <n v="202604"/>
    <n v="202604"/>
    <s v="BBSR"/>
    <n v="9348661459"/>
    <s v="dashpragnyaparimita@gmail.com/pritamkumardash1459@gmail.com"/>
    <s v="APIDA"/>
    <n v="250000"/>
    <x v="709"/>
    <n v="200000"/>
    <s v="DV DATA &amp; ANALYTICS ICICI BANK"/>
    <x v="0"/>
  </r>
  <r>
    <s v="Hardik sahu"/>
    <n v="202604"/>
    <n v="202604"/>
    <s v="BBSR"/>
    <n v="9658528254"/>
    <s v="hardiksahu0057@gmail.com"/>
    <s v="APIDS"/>
    <n v="290000"/>
    <x v="709"/>
    <n v="57333"/>
    <s v="DV DATA &amp; ANALYTICS ICICI BANK"/>
    <x v="0"/>
  </r>
  <r>
    <s v="Sabit Kumar Pradhan"/>
    <n v="202604"/>
    <n v="202604"/>
    <s v="BBSR"/>
    <n v="7008193677"/>
    <s v="sabitpradhan4@gmail.com"/>
    <s v="Gen Ai"/>
    <n v="230000"/>
    <x v="710"/>
    <n v="32000"/>
    <s v="DV DATA &amp; ANALYTICS ICICI BANK"/>
    <x v="0"/>
  </r>
  <r>
    <s v="Sabit Kumar Pradhan"/>
    <n v="202604"/>
    <n v="202604"/>
    <s v="BBSR"/>
    <n v="7008193677"/>
    <s v="sabitpradhan4@gmail.com"/>
    <s v="Gen Ai"/>
    <n v="230000"/>
    <x v="710"/>
    <n v="38000"/>
    <s v="Cash"/>
    <x v="0"/>
  </r>
  <r>
    <s v="Charan"/>
    <n v="202604"/>
    <n v="202604"/>
    <s v="BLR"/>
    <n v="9663697565"/>
    <s v="charanui9510@gmail.com"/>
    <s v="GenAI"/>
    <n v="141600"/>
    <x v="710"/>
    <n v="76667"/>
    <s v="DV DATA &amp; ANALYTICS ICICI BANK"/>
    <x v="0"/>
  </r>
  <r>
    <s v="Debasish Parija"/>
    <n v="202603"/>
    <n v="202603"/>
    <s v="BBSR"/>
    <n v="7008418488"/>
    <s v="debaparija6@gmail.com"/>
    <s v="APIDS"/>
    <n v="290000"/>
    <x v="710"/>
    <n v="50000"/>
    <s v="DV DATA &amp; ANALYTICS ICICI BANK"/>
    <x v="0"/>
  </r>
  <r>
    <s v="Chinmay Kumar BEHERA "/>
    <n v="202604"/>
    <n v="202604"/>
    <s v="BLR"/>
    <n v="6371151566"/>
    <s v="ckbehera1517@gmail.com"/>
    <s v="APIDS"/>
    <n v="290000"/>
    <x v="710"/>
    <n v="50000"/>
    <s v="DV DATA &amp; ANALYTICS ICICI BANK"/>
    <x v="0"/>
  </r>
  <r>
    <s v="Shreyas"/>
    <n v="202603"/>
    <n v="202603"/>
    <s v="BLR"/>
    <n v="6362629228"/>
    <s v="shreyasmp2001@gmail.com"/>
    <s v="Adv AI-ML"/>
    <n v="259000"/>
    <x v="710"/>
    <n v="78333"/>
    <s v="DV DATA &amp; ANALYTICS ICICI BANK"/>
    <x v="0"/>
  </r>
  <r>
    <s v="JYOTISKHA BISWAL"/>
    <n v="202604"/>
    <n v="202604"/>
    <s v="BBSR"/>
    <n v="8847856918"/>
    <s v="Sikhabiswal71@gmail.com"/>
    <s v="APIDS"/>
    <n v="318600"/>
    <x v="711"/>
    <n v="30000"/>
    <s v="DV DATA &amp; ANALYTICS ICICI BANK"/>
    <x v="0"/>
  </r>
  <r>
    <s v="Sambit Kumar Shaw"/>
    <n v="202604"/>
    <n v="202604"/>
    <s v="BBSR"/>
    <n v="8984488318"/>
    <s v="sambitkumarshaw@gmail.com"/>
    <s v="APIDS"/>
    <n v="290000"/>
    <x v="711"/>
    <n v="55000"/>
    <s v="DV DATA &amp; ANALYTICS ICICI BANK"/>
    <x v="0"/>
  </r>
  <r>
    <s v="Debasish Ojha"/>
    <n v="202511"/>
    <n v="202511"/>
    <s v="BBSR"/>
    <n v="9938905049"/>
    <s v="1998debasis@gmail.com"/>
    <s v="APIDS"/>
    <n v="290000"/>
    <x v="711"/>
    <n v="40000"/>
    <s v="DV DATA &amp; ANALYTICS ICICI BANK"/>
    <x v="0"/>
  </r>
  <r>
    <s v="Shwastika"/>
    <n v="202604"/>
    <n v="202604"/>
    <s v="BBSR"/>
    <n v="7978237163"/>
    <s v="shaswatika1106@gmail.com"/>
    <s v="APIDS"/>
    <n v="290000"/>
    <x v="711"/>
    <n v="50000"/>
    <s v="DV DATA &amp; ANALYTICS ICICI BANK"/>
    <x v="0"/>
  </r>
  <r>
    <s v="Shuvasmita Beura"/>
    <n v="202604"/>
    <n v="202604"/>
    <s v="BBSR"/>
    <n v="7750978099"/>
    <s v="shuvasmitabeurabeura@gmail.com"/>
    <s v="APIDS"/>
    <n v="290000"/>
    <x v="711"/>
    <n v="60000"/>
    <s v="DV DATA &amp; ANALYTICS ICICI BANK"/>
    <x v="0"/>
  </r>
  <r>
    <s v="Rajshree mohapatra"/>
    <n v="202606"/>
    <n v="202606"/>
    <s v="BBSR"/>
    <n v="7978017155"/>
    <s v="rmohapatra1107@gmail.com"/>
    <s v="APIDS"/>
    <n v="290000"/>
    <x v="711"/>
    <n v="50000"/>
    <s v="Cash"/>
    <x v="0"/>
  </r>
  <r>
    <s v="Rashmita Sahoo"/>
    <n v="202605"/>
    <n v="202605"/>
    <s v="BBSR"/>
    <n v="8260338924"/>
    <s v="rashmita2006sahoo@gmail.com"/>
    <s v="APIDS"/>
    <n v="290000"/>
    <x v="712"/>
    <n v="285000"/>
    <s v="DV DATA &amp; ANALYTICS ICICI BANK"/>
    <x v="0"/>
  </r>
  <r>
    <s v="Gayatri Mishra"/>
    <n v="202602"/>
    <n v="202506"/>
    <s v="BLR"/>
    <n v="9438366829"/>
    <s v="gayatrimishra858@gmail.com"/>
    <s v="Gen Ai"/>
    <n v="59000"/>
    <x v="712"/>
    <n v="40000"/>
    <s v="DV DATA &amp; ANALYTICS ICICI BANK"/>
    <x v="0"/>
  </r>
  <r>
    <s v="Janmajeya Mallick"/>
    <n v="202506"/>
    <n v="202506"/>
    <s v="BLR"/>
    <n v="9692717403"/>
    <s v="Janmajeya Mallick"/>
    <s v="APIDS"/>
    <n v="290000"/>
    <x v="713"/>
    <n v="5000"/>
    <s v="DV DATA &amp; ANALYTICS ICICI BANK"/>
    <x v="0"/>
  </r>
  <r>
    <s v="Rohan Rawal"/>
    <n v="202506"/>
    <n v="202506"/>
    <s v="BLR"/>
    <n v="8871250061"/>
    <m/>
    <s v="APIDA"/>
    <n v="270000"/>
    <x v="713"/>
    <n v="5000"/>
    <s v="DV DATA &amp; ANALYTICS ICICI BANK"/>
    <x v="0"/>
  </r>
  <r>
    <s v="Jeelan Kumar Patel"/>
    <n v="202506"/>
    <n v="202506"/>
    <s v="BLR"/>
    <n v="8686266226"/>
    <s v="Jeelan Kumar Patel"/>
    <s v="APIDA"/>
    <n v="165000"/>
    <x v="713"/>
    <n v="5000"/>
    <s v="DV DATA &amp; ANALYTICS ICICI BANK"/>
    <x v="0"/>
  </r>
  <r>
    <s v="_x000a_Santripti Naik"/>
    <n v="202506"/>
    <n v="202506"/>
    <s v="BLR"/>
    <n v="6200167188"/>
    <s v="santripti42@gmail.com"/>
    <s v="APIDS"/>
    <n v="290000"/>
    <x v="713"/>
    <n v="5000"/>
    <s v="DV DATA &amp; ANALYTICS ICICI BANK"/>
    <x v="0"/>
  </r>
  <r>
    <s v="pragyan"/>
    <n v="202506"/>
    <n v="202506"/>
    <s v="BLR"/>
    <s v="96928 51896"/>
    <s v="pragyan"/>
    <s v="APIDS"/>
    <n v="290000"/>
    <x v="713"/>
    <n v="5000"/>
    <s v="DV DATA &amp; ANALYTICS ICICI BANK"/>
    <x v="0"/>
  </r>
  <r>
    <s v="Om Sri Adarsh Dash"/>
    <n v="202506"/>
    <n v="202506"/>
    <s v="BLR"/>
    <n v="7978758883"/>
    <s v="Om Sri Adarsh Dash"/>
    <s v="APIDS"/>
    <n v="290000"/>
    <x v="713"/>
    <n v="5000"/>
    <s v="DV DATA &amp; ANALYTICS ICICI BANK"/>
    <x v="0"/>
  </r>
  <r>
    <s v="RAJSHREE MOHAPATRA"/>
    <n v="202506"/>
    <n v="202506"/>
    <s v="BLR"/>
    <n v="7978017155"/>
    <s v="RAJSHREE MOHAPATRA"/>
    <s v="APIDS"/>
    <n v="290000"/>
    <x v="713"/>
    <n v="5000"/>
    <s v="Cash"/>
    <x v="0"/>
  </r>
  <r>
    <s v="Akanksha Pattnaik"/>
    <n v="202506"/>
    <n v="202506"/>
    <s v="BLR"/>
    <n v="8917374533"/>
    <s v="Akanksha Pattnaik"/>
    <s v="APIDS"/>
    <n v="290000"/>
    <x v="713"/>
    <n v="5000"/>
    <s v="DV DATA &amp; ANALYTICS ICICI BANK"/>
    <x v="0"/>
  </r>
  <r>
    <s v="prayashkant das"/>
    <n v="202506"/>
    <n v="202506"/>
    <s v="BLR"/>
    <n v="9692839258"/>
    <s v="prayashkant das"/>
    <s v="APIDS"/>
    <n v="290000"/>
    <x v="713"/>
    <n v="5000"/>
    <s v="DV DATA &amp; ANALYTICS ICICI BANK"/>
    <x v="0"/>
  </r>
  <r>
    <s v="Deviprasad Nanda"/>
    <n v="202506"/>
    <n v="202506"/>
    <s v="BBSR"/>
    <n v="6371581508"/>
    <s v="deviprasadnanda59@gmail.com"/>
    <s v="APIDS"/>
    <n v="290000"/>
    <x v="713"/>
    <n v="5000"/>
    <s v="DV DATA &amp; ANALYTICS ICICI BANK"/>
    <x v="0"/>
  </r>
  <r>
    <s v="Ritika Rout"/>
    <n v="202506"/>
    <n v="202506"/>
    <s v="BBSR"/>
    <n v="9040495688"/>
    <s v="Ritika Rout"/>
    <s v="APIDA"/>
    <n v="165000"/>
    <x v="713"/>
    <n v="5000"/>
    <s v="DV DATA &amp; ANALYTICS ICICI BANK"/>
    <x v="0"/>
  </r>
  <r>
    <s v="Isha Narayan"/>
    <n v="202506"/>
    <n v="202506"/>
    <s v="BBSR"/>
    <n v="7008791371"/>
    <s v="Isha Narayan"/>
    <s v="APIDA"/>
    <n v="165000"/>
    <x v="713"/>
    <n v="5000"/>
    <s v="DV DATA &amp; ANALYTICS ICICI BANK"/>
    <x v="0"/>
  </r>
  <r>
    <s v="Puspanjali Rout"/>
    <n v="202506"/>
    <n v="202506"/>
    <s v="BBSR"/>
    <n v="8093942988"/>
    <s v="Puspanjali Rout"/>
    <s v="APIDA"/>
    <n v="165000"/>
    <x v="713"/>
    <n v="5000"/>
    <s v="DV DATA &amp; ANALYTICS ICICI BANK"/>
    <x v="0"/>
  </r>
  <r>
    <s v="Sayan Sourav MIshra"/>
    <n v="202506"/>
    <n v="202506"/>
    <s v="BBSR"/>
    <n v="6370824893"/>
    <s v="Sayan Sourav MIshra"/>
    <s v="APIDS"/>
    <n v="300000"/>
    <x v="713"/>
    <n v="5000"/>
    <s v="Cash"/>
    <x v="0"/>
  </r>
  <r>
    <s v="Rudra Mansigh"/>
    <n v="202506"/>
    <n v="202506"/>
    <s v="BBSR"/>
    <n v="8093400229"/>
    <s v="Rudra Mansigh"/>
    <s v="APIDS"/>
    <n v="290000"/>
    <x v="713"/>
    <n v="5000"/>
    <s v="DV DATA &amp; ANALYTICS ICICI BANK"/>
    <x v="0"/>
  </r>
  <r>
    <s v="shubhangi Patel"/>
    <n v="202506"/>
    <n v="202506"/>
    <s v="BLR"/>
    <n v="7008878148"/>
    <s v="shubhangi Patel"/>
    <s v="APIDS"/>
    <n v="290000"/>
    <x v="713"/>
    <n v="5000"/>
    <s v="DV DATA &amp; ANALYTICS ICICI BANK"/>
    <x v="0"/>
  </r>
  <r>
    <s v="Shiva kumar_x000a_"/>
    <n v="202506"/>
    <n v="202506"/>
    <s v="BLR"/>
    <n v="9845331357"/>
    <s v="Shiva kumar_x000a_"/>
    <s v="APIDA"/>
    <m/>
    <x v="713"/>
    <n v="5000"/>
    <s v="DV DATA &amp; ANALYTICS ICICI BANK"/>
    <x v="0"/>
  </r>
  <r>
    <s v="goureshvernekar9@gmail.com"/>
    <n v="202604"/>
    <n v="202604"/>
    <s v="BLR"/>
    <n v="8792025209"/>
    <s v="goureshvernekar9@gmail.com"/>
    <s v="APIDS"/>
    <n v="290000"/>
    <x v="713"/>
    <n v="90000"/>
    <s v="DV DATA &amp; ANALYTICS ICICI BANK"/>
    <x v="0"/>
  </r>
  <r>
    <s v="B Subham shree"/>
    <n v="202602"/>
    <n v="202602"/>
    <s v="BBSR"/>
    <s v="8480953646/8895909326"/>
    <s v="subhamshree2003@gmail.com"/>
    <s v="APIDS"/>
    <n v="290000"/>
    <x v="713"/>
    <n v="5000"/>
    <s v="DV DATA &amp; ANALYTICS ICICI BANK"/>
    <x v="0"/>
  </r>
  <r>
    <s v="goureshvernekar9@gmail.com"/>
    <n v="202604"/>
    <n v="202604"/>
    <s v="BLR"/>
    <n v="8792025209"/>
    <s v="goureshvernekar9@gmail.com"/>
    <s v="APIDS"/>
    <n v="290000"/>
    <x v="713"/>
    <n v="10000"/>
    <s v="DV DATA &amp; ANALYTICS ICICI BANK"/>
    <x v="0"/>
  </r>
  <r>
    <s v="Amit kumar Bisoi"/>
    <n v="202604"/>
    <n v="202604"/>
    <s v="BLR"/>
    <n v="8249525755"/>
    <s v="amitbisoi10000@gmail.com"/>
    <s v="APIDS"/>
    <n v="318600"/>
    <x v="713"/>
    <n v="90000"/>
    <s v="DV DATA &amp; ANALYTICS ICICI BANK"/>
    <x v="0"/>
  </r>
  <r>
    <s v="Jeelan Kumar Patel"/>
    <n v="202606"/>
    <n v="202606"/>
    <s v="BBSR"/>
    <n v="8686266226"/>
    <s v=" jeelanpatel999@gmail.com"/>
    <s v="APIDS"/>
    <n v="318600"/>
    <x v="714"/>
    <n v="165000"/>
    <s v="DV DATA &amp; ANALYTICS ICICI BANK"/>
    <x v="0"/>
  </r>
  <r>
    <s v="Md sahfaishal quasmi"/>
    <n v="202604"/>
    <n v="202604"/>
    <s v="BBSR"/>
    <n v="9937116404"/>
    <s v="Shaifmd311@gmail.com"/>
    <s v="APIDA"/>
    <n v="150000"/>
    <x v="714"/>
    <n v="50000"/>
    <s v="DV DATA &amp; ANALYTICS ICICI BANK"/>
    <x v="0"/>
  </r>
  <r>
    <s v="Nikhil Patro"/>
    <n v="202605"/>
    <n v="202605"/>
    <s v="BBSR"/>
    <n v="8328900060"/>
    <s v="nikhilpatro333@gmail.com"/>
    <s v="APIDS"/>
    <n v="290000"/>
    <x v="714"/>
    <n v="71250"/>
    <s v="DV DATA &amp; ANALYTICS ICICI BANK"/>
    <x v="0"/>
  </r>
  <r>
    <s v="Om Sri Adarsh Dash"/>
    <n v="202605"/>
    <n v="202605"/>
    <s v="BBSR"/>
    <n v="7978758883"/>
    <s v="dash.om.adarsh@gmail.com"/>
    <s v="APIDS"/>
    <n v="290000"/>
    <x v="714"/>
    <n v="71255"/>
    <s v="DV DATA &amp; ANALYTICS ICICI BANK"/>
    <x v="0"/>
  </r>
  <r>
    <s v="Omkar Vernekar"/>
    <n v="202605"/>
    <n v="202605"/>
    <s v="BBSR"/>
    <n v="7204390193"/>
    <s v="omkarvernekar2782@gmail.com"/>
    <s v="APIDS"/>
    <n v="290000"/>
    <x v="715"/>
    <n v="285000"/>
    <s v="DV DATA &amp; ANALYTICS ICICI BANK"/>
    <x v="0"/>
  </r>
  <r>
    <s v="SUBHASHIS PRIYADARSHAN PUHAN"/>
    <n v="202606"/>
    <n v="202606"/>
    <s v="BBSR"/>
    <n v="8093628705"/>
    <s v="ersubhashis05@gmail.com"/>
    <s v="APIDS"/>
    <n v="290000"/>
    <x v="715"/>
    <n v="70000"/>
    <s v="DV DATA &amp; ANALYTICS ICICI BANK"/>
    <x v="0"/>
  </r>
  <r>
    <s v="JYOTISKHA BISWAL"/>
    <n v="202604"/>
    <n v="202604"/>
    <s v="BBSR"/>
    <n v="8847856918"/>
    <s v="Sikhabiswal71@gmail.com"/>
    <s v="APIDS"/>
    <n v="318600"/>
    <x v="716"/>
    <n v="50000"/>
    <s v="DV DATA &amp; ANALYTICS ICICI BANK"/>
    <x v="0"/>
  </r>
  <r>
    <s v="Simran Sandibigraha"/>
    <n v="202605"/>
    <n v="202605"/>
    <s v="BBSR"/>
    <n v="6370082350"/>
    <s v="sandhibigrahasimran36@gmail.com"/>
    <s v="APIDS"/>
    <n v="290000"/>
    <x v="716"/>
    <n v="213750"/>
    <s v="DV DATA &amp; ANALYTICS ICICI BANK"/>
    <x v="0"/>
  </r>
  <r>
    <s v="sumitra moharana"/>
    <n v="202510"/>
    <n v="202510"/>
    <s v="BBSR"/>
    <n v="9861066126"/>
    <m/>
    <s v="APIDS"/>
    <n v="290000"/>
    <x v="716"/>
    <n v="25250"/>
    <s v="DV DATA &amp; ANALYTICS ICICI BANK"/>
    <x v="0"/>
  </r>
  <r>
    <s v="Rohan Rawal"/>
    <n v="202506"/>
    <n v="202506"/>
    <s v="BLR"/>
    <n v="8871250061"/>
    <s v="Rohan Rawal"/>
    <s v="APIDA"/>
    <n v="270000"/>
    <x v="716"/>
    <n v="66250"/>
    <s v="DV DATA &amp; ANALYTICS ICICI BANK"/>
    <x v="0"/>
  </r>
  <r>
    <s v="Aman Sandhibigraha"/>
    <n v="202605"/>
    <n v="202605"/>
    <s v="BBSR"/>
    <n v="7008246101"/>
    <s v="amanswork004@gmail.com"/>
    <s v="APIDS"/>
    <n v="290000"/>
    <x v="717"/>
    <n v="213750"/>
    <s v="DV DATA &amp; ANALYTICS ICICI BANK"/>
    <x v="0"/>
  </r>
  <r>
    <s v="Swatilekha Sethi"/>
    <n v="202605"/>
    <n v="202605"/>
    <s v="BBSR"/>
    <n v="9883475685"/>
    <s v="Swatilekha60@gmail.com"/>
    <s v="APIDS"/>
    <n v="290000"/>
    <x v="717"/>
    <n v="65000"/>
    <s v="DV DATA &amp; ANALYTICS ICICI BANK"/>
    <x v="0"/>
  </r>
  <r>
    <s v="SOUVIK SWAIN"/>
    <n v="202604"/>
    <n v="202604"/>
    <s v="BBSR"/>
    <n v="8249944320"/>
    <s v="souvikswain7575@gmail.com"/>
    <s v="APIDA"/>
    <n v="250000"/>
    <x v="717"/>
    <n v="73000"/>
    <s v="DV DATA &amp; ANALYTICS ICICI BANK"/>
    <x v="0"/>
  </r>
  <r>
    <s v="Amol Lokhande"/>
    <n v="202604"/>
    <n v="202604"/>
    <s v="BBSR"/>
    <n v="8108457687"/>
    <s v="lokhandeamol831@gmail.com"/>
    <s v="GenAI"/>
    <n v="141000"/>
    <x v="718"/>
    <n v="40000"/>
    <s v="DV DATA &amp; ANALYTICS ICICI BANK"/>
    <x v="0"/>
  </r>
  <r>
    <s v="Indrajeet jena"/>
    <n v="202506"/>
    <n v="202506"/>
    <s v="BLR"/>
    <n v="7205702003"/>
    <s v="indrajeetjena32@gmail.com"/>
    <s v="APIDS"/>
    <n v="290000"/>
    <x v="718"/>
    <n v="50000"/>
    <s v="DV DATA &amp; ANALYTICS ICICI BANK"/>
    <x v="0"/>
  </r>
  <r>
    <s v="Meghna Reddy"/>
    <n v="202506"/>
    <n v="202506"/>
    <s v="BLR"/>
    <n v="9901010628"/>
    <s v="meghanamohanreddy@gmail.com"/>
    <s v="GenAI"/>
    <n v="126000"/>
    <x v="718"/>
    <n v="5000"/>
    <s v="DV DATA &amp; ANALYTICS ICICI BANK"/>
    <x v="0"/>
  </r>
  <r>
    <s v="Amol Lokhande"/>
    <n v="202506"/>
    <n v="202506"/>
    <s v="BLR"/>
    <n v="8108457687"/>
    <s v="lokhandeamol831@gmail.com"/>
    <s v="GenAI"/>
    <n v="126000"/>
    <x v="718"/>
    <n v="5000"/>
    <s v="DV DATA &amp; ANALYTICS ICICI BANK"/>
    <x v="0"/>
  </r>
  <r>
    <s v="Mayank"/>
    <n v="202506"/>
    <n v="202506"/>
    <s v="BLR"/>
    <n v="8178898887"/>
    <s v="mayank.khandelwal2719@gmail.com"/>
    <s v="GenAI"/>
    <n v="126000"/>
    <x v="718"/>
    <n v="5000"/>
    <s v="DV DATA &amp; ANALYTICS ICICI BANK"/>
    <x v="0"/>
  </r>
  <r>
    <s v="Sanatkumar Ammannawar"/>
    <n v="202506"/>
    <n v="202506"/>
    <s v="BLR"/>
    <n v="8105322288"/>
    <s v="sanath_a@rediffmail.com"/>
    <s v="Adv AI-ML"/>
    <n v="233000"/>
    <x v="718"/>
    <n v="5000"/>
    <s v="DV DATA &amp; ANALYTICS ICICI BANK"/>
    <x v="0"/>
  </r>
  <r>
    <s v="srikanth aavula"/>
    <n v="202506"/>
    <n v="202506"/>
    <s v="BLR"/>
    <n v="7981153085"/>
    <s v="srikanth.av30@gmail.com"/>
    <s v="GenAI"/>
    <n v="141000"/>
    <x v="718"/>
    <n v="5000"/>
    <s v="DV DATA &amp; ANALYTICS ICICI BANK"/>
    <x v="0"/>
  </r>
  <r>
    <s v="Sovan Mitra"/>
    <n v="202506"/>
    <n v="202506"/>
    <s v="BLR"/>
    <n v="7978954041"/>
    <s v="sovanmitra945@gmail.com"/>
    <s v="GenAI"/>
    <n v="290000"/>
    <x v="718"/>
    <n v="5000"/>
    <s v="DV DATA &amp; ANALYTICS ICICI BANK"/>
    <x v="0"/>
  </r>
  <r>
    <s v="Sovan Mitra"/>
    <n v="202506"/>
    <n v="202506"/>
    <s v="BLR"/>
    <n v="7978954041"/>
    <s v="sovanmitra945@gmail.com"/>
    <s v="GenAI"/>
    <n v="290000"/>
    <x v="718"/>
    <n v="280000"/>
    <s v="DV DATA &amp; ANALYTICS ICICI BANK"/>
    <x v="0"/>
  </r>
  <r>
    <s v="Akanksha Pattnaik "/>
    <n v="202604"/>
    <n v="202604"/>
    <s v="BLR"/>
    <n v="8917374533"/>
    <s v="akankshapattnaik10@gmail.com"/>
    <s v="APIDS"/>
    <n v="290000"/>
    <x v="719"/>
    <n v="68750"/>
    <s v="DV DATA &amp; ANALYTICS HDFC BANK"/>
    <x v="0"/>
  </r>
  <r>
    <s v="Manish Nayak"/>
    <n v="202605"/>
    <n v="202605"/>
    <s v="BBSR"/>
    <n v="7735374661"/>
    <s v="nayakmanish247@gmail.com"/>
    <s v="APIDS"/>
    <n v="290000"/>
    <x v="719"/>
    <n v="95000"/>
    <s v="DV DATA &amp; ANALYTICS ICICI BANK"/>
    <x v="0"/>
  </r>
  <r>
    <s v="Pragyan Pranamita"/>
    <n v="202501"/>
    <n v="202501"/>
    <s v="BBSR"/>
    <n v="8249086255"/>
    <s v="pragyanpranamita25@gmail.com"/>
    <s v="fdp"/>
    <n v="177000"/>
    <x v="719"/>
    <n v="50000"/>
    <s v="DV DATA &amp; ANALYTICS ICICI BANK"/>
    <x v="0"/>
  </r>
  <r>
    <s v="_x000a_Santripti Naik"/>
    <n v="202506"/>
    <n v="202506"/>
    <s v="BLR"/>
    <n v="6200167188"/>
    <s v="santripti42@gmail.com"/>
    <s v="APIDS"/>
    <n v="290000"/>
    <x v="719"/>
    <n v="53333"/>
    <s v="DV DATA &amp; ANALYTICS ICICI BANK"/>
    <x v="0"/>
  </r>
  <r>
    <s v="Sweta Gantayat"/>
    <n v="202506"/>
    <n v="202506"/>
    <s v="BBSR"/>
    <n v="9861924025"/>
    <s v="sweta.gantayat967@gmail.com"/>
    <s v="APIDS"/>
    <n v="295000"/>
    <x v="719"/>
    <n v="50000"/>
    <s v="DV DATA &amp; ANALYTICS ICICI BANK"/>
    <x v="0"/>
  </r>
  <r>
    <s v="Megha Goswami"/>
    <n v="202604"/>
    <n v="202604"/>
    <s v="BBSR"/>
    <s v="99963 27592"/>
    <s v="meghagoswami816@gmail.com"/>
    <s v="APIDA"/>
    <n v="295000"/>
    <x v="719"/>
    <n v="90000"/>
    <s v="DV DATA &amp; ANALYTICS ICICI BANK"/>
    <x v="0"/>
  </r>
  <r>
    <s v="srikanth aavula"/>
    <n v="202506"/>
    <n v="202506"/>
    <s v="BLR"/>
    <n v="7981153085"/>
    <s v="srikanth.av30@gmail.com"/>
    <s v="GenAI"/>
    <n v="141000"/>
    <x v="720"/>
    <n v="136000"/>
    <s v="DV DATA &amp; ANALYTICS ICICI BANK"/>
    <x v="0"/>
  </r>
  <r>
    <s v="Rajatha Vinya S"/>
    <n v="202506"/>
    <n v="202506"/>
    <s v="BLR"/>
    <n v="9902793156"/>
    <s v="shivakumarthungoti@gmail.com"/>
    <s v="APIDA"/>
    <n v="177000"/>
    <x v="720"/>
    <n v="45000"/>
    <s v="DV DATA &amp; ANALYTICS ICICI BANK"/>
    <x v="0"/>
  </r>
  <r>
    <s v="Rudra Mansigh"/>
    <n v="202506"/>
    <n v="202506"/>
    <s v="BBSR"/>
    <n v="8093400229"/>
    <s v="Rudra Mansigh"/>
    <s v="APIDS"/>
    <n v="290000"/>
    <x v="720"/>
    <n v="45000"/>
    <s v="DV DATA &amp; ANALYTICS ICICI BANK"/>
    <x v="0"/>
  </r>
  <r>
    <s v="ABHILASH  SAHOO"/>
    <n v="202506"/>
    <n v="202506"/>
    <s v="BBSR"/>
    <n v="7978289752"/>
    <s v="abhilashsahoo10@gmail.com"/>
    <s v="APIDS"/>
    <n v="290000"/>
    <x v="720"/>
    <n v="51666"/>
    <s v="DV DATA &amp; ANALYTICS ICICI BANK"/>
    <x v="0"/>
  </r>
  <r>
    <s v="Nirlepta Sahoo"/>
    <n v="202604"/>
    <n v="202604"/>
    <s v="BBSR"/>
    <n v="7978579027"/>
    <s v="nirlepta.sahoo@gmail.com"/>
    <s v="APIDS"/>
    <n v="318600"/>
    <x v="720"/>
    <n v="50000"/>
    <s v="DV DATA &amp; ANALYTICS ICICI BANK"/>
    <x v="0"/>
  </r>
  <r>
    <s v="Sayan Sourav MIshra"/>
    <n v="202506"/>
    <n v="202506"/>
    <s v="BBSR"/>
    <n v="6370824893"/>
    <s v="Sayan Sourav MIshra"/>
    <s v="APIDS"/>
    <n v="300000"/>
    <x v="720"/>
    <n v="45000"/>
    <s v="Cash"/>
    <x v="0"/>
  </r>
  <r>
    <s v="Arnab Pattnaik"/>
    <n v="202507"/>
    <n v="202507"/>
    <s v="BBSR"/>
    <n v="7978615737"/>
    <s v="pattnaikarnab@gmail.com"/>
    <s v="APIDS"/>
    <n v="290000"/>
    <x v="721"/>
    <n v="50000"/>
    <s v="DV DATA &amp; ANALYTICS ICICI BANK"/>
    <x v="0"/>
  </r>
  <r>
    <s v="Subrat Pattnaik Pattnayak"/>
    <n v="202605"/>
    <n v="202605"/>
    <s v="BLR"/>
    <n v="9438745716"/>
    <s v="subrat626@gmail.com"/>
    <s v="GenAI"/>
    <n v="126000"/>
    <x v="721"/>
    <n v="40333"/>
    <s v="DV DATA &amp; ANALYTICS ICICI BANK"/>
    <x v="0"/>
  </r>
  <r>
    <s v="Puspanjali Sahu"/>
    <n v="202606"/>
    <n v="202606"/>
    <s v="BBSR"/>
    <n v="8093942988"/>
    <s v="sahupuspanjali2005@gmail.com"/>
    <s v="APIDA"/>
    <n v="165000"/>
    <x v="721"/>
    <n v="40000"/>
    <s v="DV DATA &amp; ANALYTICS ICICI BANK"/>
    <x v="0"/>
  </r>
  <r>
    <s v="Chinmaya Parida"/>
    <n v="202605"/>
    <n v="202605"/>
    <s v="BBSR"/>
    <n v="8249749374"/>
    <s v="chinmayaparida543@gmail.com"/>
    <s v="APIDS"/>
    <n v="290000"/>
    <x v="721"/>
    <n v="100000"/>
    <s v="DV DATA &amp; ANALYTICS ICICI BANK"/>
    <x v="0"/>
  </r>
  <r>
    <s v="Ratnakar Nayak"/>
    <n v="202606"/>
    <n v="202606"/>
    <s v="BBSR"/>
    <n v="9040152767"/>
    <s v="helloratnakar123@gmail.com"/>
    <s v="APIDS"/>
    <n v="290000"/>
    <x v="721"/>
    <n v="50000"/>
    <s v="DV DATA &amp; ANALYTICS ICICI BANK"/>
    <x v="0"/>
  </r>
  <r>
    <s v="Anajali Sharma"/>
    <n v="202602"/>
    <n v="202506"/>
    <s v="BLR"/>
    <n v="8280327119"/>
    <s v="anjali.agarwalla22@gmail.com"/>
    <s v="APIDS"/>
    <n v="295000"/>
    <x v="721"/>
    <n v="72500"/>
    <s v="DV DATA &amp; ANALYTICS ICICI BANK"/>
    <x v="0"/>
  </r>
  <r>
    <s v="Prachi Prava"/>
    <n v="202601"/>
    <n v="202601"/>
    <s v="BBSR"/>
    <n v="8105528528"/>
    <s v="prachiprava89@gmail.com"/>
    <s v="APIDS"/>
    <n v="290000"/>
    <x v="722"/>
    <n v="45000"/>
    <s v="DV DATA &amp; ANALYTICS ICICI BANK"/>
    <x v="0"/>
  </r>
  <r>
    <s v="Abhijit mohanty"/>
    <n v="202509"/>
    <n v="202509"/>
    <s v="BLR"/>
    <n v="8917452901"/>
    <s v="abhijitmohanty368@gmail.com"/>
    <s v="APIDS"/>
    <n v="290000"/>
    <x v="722"/>
    <n v="20000"/>
    <s v="DV DATA &amp; ANALYTICS ICICI BANK"/>
    <x v="0"/>
  </r>
  <r>
    <s v="Abhijit Sahoo"/>
    <n v="202601"/>
    <n v="202601"/>
    <s v="BBSR"/>
    <n v="8018295307"/>
    <s v="abhijitsahoo9437@gmail.com"/>
    <s v="APIDS"/>
    <n v="290000"/>
    <x v="722"/>
    <n v="40000"/>
    <s v="DV DATA &amp; ANALYTICS ICICI BANK"/>
    <x v="0"/>
  </r>
  <r>
    <s v="soumya ranjan sahoo"/>
    <n v="202510"/>
    <n v="202510"/>
    <s v="BBSR"/>
    <n v="6295695210"/>
    <s v="sahoosoumyaranjan497@gmail.com"/>
    <s v="APIDS"/>
    <n v="270000"/>
    <x v="722"/>
    <n v="5000"/>
    <s v="DV DATA &amp; ANALYTICS ICICI BANK"/>
    <x v="0"/>
  </r>
  <r>
    <s v="Monalika moharana "/>
    <n v="202606"/>
    <n v="202606"/>
    <s v="BBSR"/>
    <n v="7684077050"/>
    <s v="moharannamonu@gmail.com"/>
    <s v="APIDS"/>
    <n v="290000"/>
    <x v="722"/>
    <n v="50000"/>
    <s v="Cash"/>
    <x v="0"/>
  </r>
  <r>
    <s v="Deviprasad Nanda"/>
    <n v="202506"/>
    <n v="202506"/>
    <s v="BBSR"/>
    <n v="6371581508"/>
    <s v="Deviprasad Nanda"/>
    <s v="APIDS"/>
    <n v="290000"/>
    <x v="722"/>
    <n v="84900"/>
    <s v="DV DATA &amp; ANALYTICS ICICI BANK"/>
    <x v="0"/>
  </r>
  <r>
    <s v="ananya pradhan"/>
    <n v="202602"/>
    <n v="202602"/>
    <s v="BBSR"/>
    <n v="8260810298"/>
    <s v="ananyapradhan7543@gmail.com"/>
    <s v="APIDS"/>
    <n v="2900000"/>
    <x v="722"/>
    <n v="50000"/>
    <s v="DV DATA &amp; ANALYTICS ICICI BANK"/>
    <x v="0"/>
  </r>
  <r>
    <s v="Karabi Kadambini"/>
    <n v="202606"/>
    <n v="202606"/>
    <s v="BBSR"/>
    <n v="8249685221"/>
    <s v="karabikadambini001@gmail.com"/>
    <s v="APIDS"/>
    <n v="2900000"/>
    <x v="722"/>
    <n v="50000"/>
    <s v="DV DATA &amp; ANALYTICS ICICI BANK"/>
    <x v="0"/>
  </r>
  <r>
    <s v="Anil Kumar"/>
    <n v="202606"/>
    <n v="202606"/>
    <s v="BBSR"/>
    <n v="9583901963"/>
    <s v="kumanil285@gmail.com "/>
    <s v="APIDS"/>
    <n v="2900000"/>
    <x v="723"/>
    <n v="285000"/>
    <s v="DV DATA &amp; ANALYTICS ICICI BANK"/>
    <x v="0"/>
  </r>
  <r>
    <s v="Isha Narayan"/>
    <n v="202506"/>
    <n v="202506"/>
    <s v="BBSR"/>
    <n v="7008791371"/>
    <s v="Isha Narayan"/>
    <s v="APIDA"/>
    <n v="165000"/>
    <x v="723"/>
    <n v="160000"/>
    <s v="DV DATA &amp; ANALYTICS ICICI BANK"/>
    <x v="0"/>
  </r>
  <r>
    <s v="Mayank"/>
    <n v="202506"/>
    <n v="202506"/>
    <s v="BLR"/>
    <n v="8178898887"/>
    <s v="mayank.khandelwal2719@gmail.com"/>
    <s v="GenAI"/>
    <n v="126000"/>
    <x v="724"/>
    <n v="60000"/>
    <s v="DV DATA &amp; ANALYTICS ICICI BANK"/>
    <x v="0"/>
  </r>
  <r>
    <s v="Ritika Rout"/>
    <n v="202506"/>
    <n v="202506"/>
    <s v="BBSR"/>
    <n v="9040495688"/>
    <m/>
    <s v="APIDA"/>
    <n v="165000"/>
    <x v="724"/>
    <n v="40000"/>
    <s v="DV DATA &amp; ANALYTICS ICICI BANK"/>
    <x v="0"/>
  </r>
  <r>
    <s v="Karabi Kadambini"/>
    <n v="202606"/>
    <n v="202606"/>
    <s v="BBSR"/>
    <n v="8249685221"/>
    <s v="karabikadambini001@gmail.com"/>
    <s v="APIDS"/>
    <n v="2900000"/>
    <x v="724"/>
    <n v="48000"/>
    <s v="DV DATA &amp; ANALYTICS ICICI BANK"/>
    <x v="0"/>
  </r>
  <r>
    <s v="Shivdutt Utekar"/>
    <n v="202603"/>
    <n v="202603"/>
    <s v="BLR"/>
    <n v="7588644874"/>
    <s v="utkar.ashwini@gmail.com"/>
    <s v="APIDS"/>
    <n v="290000"/>
    <x v="724"/>
    <n v="75000"/>
    <s v="DV DATA &amp; ANALYTICS ICICI BANK"/>
    <x v="0"/>
  </r>
  <r>
    <s v="shubhangi Patel"/>
    <n v="202606"/>
    <n v="202606"/>
    <s v="BLR"/>
    <n v="7008878148"/>
    <s v="raysubhangi7@gmail.com"/>
    <s v="APIDS"/>
    <n v="290000"/>
    <x v="724"/>
    <n v="52000"/>
    <s v="DV DATA &amp; ANALYTICS ICICI BANK"/>
    <x v="0"/>
  </r>
  <r>
    <s v="Sai Dheeraj"/>
    <n v="202606"/>
    <n v="202606"/>
    <s v="BLR"/>
    <n v="8073287357"/>
    <s v="saidheeraj1299@gmail.com"/>
    <s v="APIDS"/>
    <n v="290000"/>
    <x v="724"/>
    <n v="5000"/>
    <s v="DV DATA &amp; ANALYTICS ICICI BANK"/>
    <x v="0"/>
  </r>
  <r>
    <s v="aaryan singh"/>
    <n v="202606"/>
    <n v="202606"/>
    <s v="BBSR"/>
    <n v="8918699230"/>
    <s v="singh.ji93333@gmail.com"/>
    <s v="APIDS"/>
    <n v="290000"/>
    <x v="724"/>
    <n v="5000"/>
    <s v="DV DATA &amp; ANALYTICS ICICI BANK"/>
    <x v="0"/>
  </r>
  <r>
    <s v="subrajeet sahoo"/>
    <n v="202606"/>
    <n v="202606"/>
    <s v="BBSR"/>
    <n v="9437384703"/>
    <s v="subrajeet2017@gmail.com"/>
    <s v="APIDS"/>
    <n v="290000"/>
    <x v="724"/>
    <n v="5000"/>
    <s v="DV DATA &amp; ANALYTICS ICICI BANK"/>
    <x v="0"/>
  </r>
  <r>
    <s v="Ayan Kumar Das"/>
    <n v="202606"/>
    <n v="202606"/>
    <s v="BBSR"/>
    <n v="7606085167"/>
    <s v="ayandas92002@gmail.com"/>
    <s v="APIDS"/>
    <n v="290000"/>
    <x v="724"/>
    <n v="5000"/>
    <s v="DV DATA &amp; ANALYTICS ICICI BANK"/>
    <x v="0"/>
  </r>
  <r>
    <s v="Sourav Kumar Sahoo"/>
    <n v="202606"/>
    <n v="202606"/>
    <s v="BBSR"/>
    <n v="9556108506"/>
    <s v="souravsahoo563@gmail.com"/>
    <s v="APIDS"/>
    <n v="290000"/>
    <x v="724"/>
    <n v="5000"/>
    <s v="DV DATA &amp; ANALYTICS ICICI BANK"/>
    <x v="0"/>
  </r>
  <r>
    <s v="Baijayanti Panda"/>
    <n v="202606"/>
    <n v="202606"/>
    <s v="BBSR"/>
    <s v="89261 71768"/>
    <s v="pandabaijayanti04@gmail.com"/>
    <s v="APIDS"/>
    <n v="300000"/>
    <x v="724"/>
    <n v="5000"/>
    <s v="DV DATA &amp; ANALYTICS ICICI BANK"/>
    <x v="0"/>
  </r>
  <r>
    <s v="Sudheshnu Biswal"/>
    <n v="202606"/>
    <n v="202606"/>
    <s v="BBSR"/>
    <n v="9337160115"/>
    <s v="sudheshnubiswal@gmail.com"/>
    <s v="APIDA"/>
    <n v="170000"/>
    <x v="724"/>
    <n v="5000"/>
    <s v="DV DATA &amp; ANALYTICS ICICI BANK"/>
    <x v="0"/>
  </r>
  <r>
    <s v="Omkar Vernekar"/>
    <n v="202606"/>
    <n v="202606"/>
    <s v="BLR"/>
    <n v="7204390193"/>
    <s v="vernekaro03@gmail.com"/>
    <s v="APIDS"/>
    <n v="290000"/>
    <x v="724"/>
    <n v="5000"/>
    <s v="DV DATA &amp; ANALYTICS ICICI BANK"/>
    <x v="0"/>
  </r>
  <r>
    <s v="Rosalini sahu"/>
    <n v="202605"/>
    <n v="202605"/>
    <s v="BBSR"/>
    <n v="6370737260"/>
    <s v="sahurosalini11@gmail.com"/>
    <s v="APIDA"/>
    <n v="177000"/>
    <x v="725"/>
    <n v="100000"/>
    <s v="DV DATA &amp; ANALYTICS ICICI BANK"/>
    <x v="0"/>
  </r>
  <r>
    <s v="Deepti Bastia"/>
    <n v="202605"/>
    <n v="202605"/>
    <s v="BBSR"/>
    <n v="9007221506"/>
    <s v="deepti.bastia@gmail.com"/>
    <s v="APIDA"/>
    <n v="165000"/>
    <x v="725"/>
    <n v="70000"/>
    <s v="DV DATA &amp; ANALYTICS ICICI BANK"/>
    <x v="0"/>
  </r>
  <r>
    <s v="Karabi Kadambini"/>
    <n v="202606"/>
    <n v="202606"/>
    <s v="BBSR"/>
    <n v="8249685221"/>
    <s v="karabikadambini001@gmail.com"/>
    <s v="APIDS"/>
    <n v="2900000"/>
    <x v="725"/>
    <n v="48000"/>
    <s v="DV DATA &amp; ANALYTICS ICICI BANK"/>
    <x v="0"/>
  </r>
  <r>
    <s v="Deviprasad Nanda"/>
    <n v="202506"/>
    <n v="202506"/>
    <s v="BBSR"/>
    <n v="6371581508"/>
    <s v="deviprasadnanda59@gmail.com"/>
    <s v="APIDS"/>
    <n v="290000"/>
    <x v="726"/>
    <n v="200000"/>
    <s v="DV DATA &amp; ANALYTICS ICICI BANK"/>
    <x v="0"/>
  </r>
  <r>
    <s v="Chinmay Kumar BEHERA "/>
    <n v="202604"/>
    <n v="202604"/>
    <s v="BLR"/>
    <n v="6371151566"/>
    <s v="ckbehera1517@gmail.com"/>
    <s v="APIDS"/>
    <n v="290000"/>
    <x v="726"/>
    <n v="50000"/>
    <s v="DV DATA &amp; ANALYTICS ICICI BANK"/>
    <x v="0"/>
  </r>
  <r>
    <s v="Puspanjali Sahu"/>
    <n v="202506"/>
    <n v="202506"/>
    <s v="BBSR"/>
    <n v="8093942988"/>
    <s v="sahupuspanjali2005@gmail.com"/>
    <s v="APIDA"/>
    <n v="165000"/>
    <x v="726"/>
    <n v="5000"/>
    <s v="DV DATA &amp; ANALYTICS HDFC BANK"/>
    <x v="0"/>
  </r>
  <r>
    <s v="Sayan Sourav MIshra"/>
    <n v="202506"/>
    <n v="202506"/>
    <s v="BBSR"/>
    <n v="6370824893"/>
    <s v="mishrasayansaurav2001@gmail.com"/>
    <s v="APIDS"/>
    <n v="300000"/>
    <x v="726"/>
    <n v="5000"/>
    <s v="DV DATA &amp; ANALYTICS HDFC BANK"/>
    <x v="0"/>
  </r>
  <r>
    <s v="Rudra Mansigh"/>
    <n v="202506"/>
    <n v="202506"/>
    <s v="BBSR"/>
    <n v="8093400229"/>
    <s v="rudramansingh001@gmail.com"/>
    <s v="APIDS"/>
    <n v="290000"/>
    <x v="726"/>
    <n v="5000"/>
    <s v="DV DATA &amp; ANALYTICS HDFC BANK"/>
    <x v="0"/>
  </r>
  <r>
    <s v="shubhangi Ray"/>
    <n v="202506"/>
    <n v="202506"/>
    <s v="BBSR"/>
    <n v="7008878148"/>
    <s v="raysubhangi7@gmail.com"/>
    <s v="APIDS"/>
    <n v="290000"/>
    <x v="726"/>
    <n v="5000"/>
    <s v="DV DATA &amp; ANALYTICS HDFC BANK"/>
    <x v="0"/>
  </r>
  <r>
    <s v="Rajatha Vinya S"/>
    <n v="202506"/>
    <n v="202506"/>
    <s v="BBSR"/>
    <n v="9902793156"/>
    <s v="shivakumarthungoti@gmail.com"/>
    <s v="APIDA"/>
    <n v="140000"/>
    <x v="726"/>
    <n v="5000"/>
    <s v="DV DATA &amp; ANALYTICS HDFC BANK"/>
    <x v="0"/>
  </r>
  <r>
    <s v="Indrajeet Jena"/>
    <n v="202506"/>
    <n v="202506"/>
    <s v="BBSR"/>
    <n v="7205702003"/>
    <s v="indrajeetjena32@gmail.com"/>
    <s v="APIDS"/>
    <n v="290000"/>
    <x v="726"/>
    <n v="5000"/>
    <s v="DV DATA &amp; ANALYTICS HDFC BANK"/>
    <x v="0"/>
  </r>
  <r>
    <s v="Ratnakar Nayak"/>
    <n v="202506"/>
    <n v="202506"/>
    <s v="BBSR"/>
    <n v="9040152767"/>
    <s v="helloratnakar123@gmail.com"/>
    <s v="APIDS"/>
    <n v="290000"/>
    <x v="726"/>
    <n v="5000"/>
    <s v="DV DATA &amp; ANALYTICS HDFC BANK"/>
    <x v="0"/>
  </r>
  <r>
    <s v="Estadeep Prusty"/>
    <n v="202506"/>
    <n v="202506"/>
    <s v="BBSR"/>
    <n v="8249342509"/>
    <s v="estadeepprusty@gmail.com"/>
    <s v="APIDS"/>
    <n v="290000"/>
    <x v="726"/>
    <n v="5000"/>
    <s v="DV DATA &amp; ANALYTICS HDFC BANK"/>
    <x v="0"/>
  </r>
  <r>
    <s v="Abhilash Sahoo"/>
    <n v="202506"/>
    <n v="202506"/>
    <s v="BBSR"/>
    <s v="7978289752/ 98535 39945"/>
    <s v="abhilashsahoo10@gmail.com"/>
    <s v="APIDA"/>
    <n v="160000"/>
    <x v="726"/>
    <n v="5000"/>
    <s v="DV DATA &amp; ANALYTICS HDFC BANK"/>
    <x v="0"/>
  </r>
  <r>
    <s v="Anil kumar Mishra"/>
    <n v="202506"/>
    <n v="202506"/>
    <s v="BBSR"/>
    <n v="9583901863"/>
    <s v="kumanil285@gmail.com"/>
    <s v="APIDS"/>
    <n v="290000"/>
    <x v="726"/>
    <n v="5000"/>
    <s v="DV DATA &amp; ANALYTICS HDFC BANK"/>
    <x v="0"/>
  </r>
  <r>
    <s v="chandrai"/>
    <n v="202506"/>
    <n v="202506"/>
    <s v="BBSR"/>
    <n v="8249826052"/>
    <s v="chandraictk@gmail.com"/>
    <s v="APIDS"/>
    <n v="290000"/>
    <x v="726"/>
    <n v="5000"/>
    <s v="DV DATA &amp; ANALYTICS HDFC BANK"/>
    <x v="0"/>
  </r>
  <r>
    <s v="Karabi Kadambini"/>
    <n v="202506"/>
    <n v="202506"/>
    <s v="BBSR"/>
    <n v="8249685221"/>
    <s v="karabikadambini001@gmail.com"/>
    <s v="APIDS"/>
    <n v="290000"/>
    <x v="726"/>
    <n v="5000"/>
    <s v="DV DATA &amp; ANALYTICS HDFC BANK"/>
    <x v="0"/>
  </r>
  <r>
    <s v="Subhashree Panda"/>
    <n v="202506"/>
    <n v="202506"/>
    <s v="BBSR"/>
    <n v="6371245935"/>
    <s v="pandasubhashree991@gmail.com"/>
    <s v="APIDA"/>
    <n v="165000"/>
    <x v="726"/>
    <n v="5000"/>
    <s v="DV DATA &amp; ANALYTICS HDFC BANK"/>
    <x v="0"/>
  </r>
  <r>
    <s v="Kunti Hansdah"/>
    <n v="202602"/>
    <n v="202602"/>
    <s v="BBSR"/>
    <n v="7978378431"/>
    <s v="kuntihansdah443@gmail.com"/>
    <s v="APIDS"/>
    <n v="300000"/>
    <x v="727"/>
    <n v="55000"/>
    <s v="DV DATA &amp; ANALYTICS ICICI BANK"/>
    <x v="0"/>
  </r>
  <r>
    <s v="Lokesh Choudhry"/>
    <n v="202605"/>
    <n v="202605"/>
    <s v="BBSR"/>
    <n v="7684872449"/>
    <s v="choudhurylokesh87@gmail.com"/>
    <s v="APIDS"/>
    <n v="318600"/>
    <x v="727"/>
    <n v="95000"/>
    <s v="DV DATA &amp; ANALYTICS ICICI BANK"/>
    <x v="0"/>
  </r>
  <r>
    <s v="kusumanjali jena"/>
    <n v="202606"/>
    <n v="202606"/>
    <s v="BBSR"/>
    <n v="7077702524"/>
    <s v="kusumanjalijena@gmail.com"/>
    <s v="APIDS"/>
    <n v="318600"/>
    <x v="727"/>
    <n v="26500"/>
    <s v="DV DATA &amp; ANALYTICS ICICI BANK"/>
    <x v="0"/>
  </r>
  <r>
    <s v="kusumanjali jena"/>
    <n v="202606"/>
    <n v="202606"/>
    <s v="BBSR"/>
    <n v="7077702524"/>
    <s v="kusumanjalijena@gmail.com"/>
    <s v="APIDS"/>
    <n v="318600"/>
    <x v="727"/>
    <n v="20000"/>
    <s v="Cash"/>
    <x v="0"/>
  </r>
  <r>
    <s v="Nirwan Saini"/>
    <n v="202606"/>
    <n v="202606"/>
    <s v="BBSR"/>
    <n v="8580509531"/>
    <s v="nirwansaini633@gmail.con"/>
    <s v="APIDS"/>
    <n v="318600"/>
    <x v="727"/>
    <n v="100000"/>
    <s v="DV DATA &amp; ANALYTICS ICICI BANK"/>
    <x v="0"/>
  </r>
  <r>
    <s v="Debanjan Mohapatra"/>
    <n v="202606"/>
    <n v="202606"/>
    <s v="BBSR"/>
    <n v="7047347141"/>
    <s v="debanjanmahapatra2@gmail.com"/>
    <s v="DA"/>
    <n v="165000"/>
    <x v="727"/>
    <n v="5000"/>
    <s v="DV DATA &amp; ANALYTICS ICICI BANK"/>
    <x v="0"/>
  </r>
  <r>
    <s v="Nirwan Saini"/>
    <n v="202606"/>
    <n v="202606"/>
    <s v="BLR"/>
    <n v="8580509531"/>
    <s v="nirwansaini633@gmail.com"/>
    <s v="APIDS"/>
    <n v="320000"/>
    <x v="727"/>
    <n v="5000"/>
    <s v="DV DATA &amp; ANALYTICS ICICI BANK"/>
    <x v="0"/>
  </r>
  <r>
    <s v="Geetank Aludiya"/>
    <n v="202606"/>
    <n v="202606"/>
    <s v="BBSR"/>
    <s v="63673 85337"/>
    <s v="gauravjangid152700@gmail.com"/>
    <s v="APIDS"/>
    <n v="290000"/>
    <x v="727"/>
    <n v="5000"/>
    <s v="DV DATA &amp; ANALYTICS ICICI BANK"/>
    <x v="0"/>
  </r>
  <r>
    <s v="kusumanjali jena"/>
    <n v="202606"/>
    <n v="202606"/>
    <s v="BBSR"/>
    <n v="7077702524"/>
    <s v="kusumanjalijena@gmail.com"/>
    <s v="APIDS"/>
    <n v="290000"/>
    <x v="727"/>
    <n v="5000"/>
    <s v="DV DATA &amp; ANALYTICS ICICI BANK"/>
    <x v="0"/>
  </r>
  <r>
    <s v="Aswini Kumar Samal"/>
    <n v="202606"/>
    <n v="202606"/>
    <s v="BBSR"/>
    <n v="9078387859"/>
    <s v="kumaraswini907838@gmail.com"/>
    <s v="APIDS"/>
    <n v="290000"/>
    <x v="727"/>
    <n v="5000"/>
    <s v="DV DATA &amp; ANALYTICS ICICI BANK"/>
    <x v="0"/>
  </r>
  <r>
    <s v="Abhisek samantasinghar"/>
    <n v="202606"/>
    <n v="202606"/>
    <s v="BBSR"/>
    <s v="84559 32636"/>
    <s v="Abhisek Samantasinghar"/>
    <s v="DA"/>
    <n v="165000"/>
    <x v="727"/>
    <n v="5000"/>
    <s v="DV DATA &amp; ANALYTICS ICICI BANK"/>
    <x v="0"/>
  </r>
  <r>
    <s v="Prabodh Guleria"/>
    <n v="202606"/>
    <n v="202606"/>
    <s v="BLR"/>
    <n v="8580770338"/>
    <s v="prabodhguleria@gmail.com"/>
    <s v="APIDS"/>
    <n v="320000"/>
    <x v="727"/>
    <n v="5000"/>
    <s v="DV DATA &amp; ANALYTICS ICICI BANK"/>
    <x v="0"/>
  </r>
  <r>
    <s v="Ganesh Chandra Hembram"/>
    <n v="202606"/>
    <n v="202606"/>
    <s v="BBSR"/>
    <s v="70087 13895"/>
    <s v="ganeshrd1@gmail.com"/>
    <s v="APIDS"/>
    <n v="290000"/>
    <x v="727"/>
    <n v="5000"/>
    <s v="DV DATA &amp; ANALYTICS ICICI BANK"/>
    <x v="0"/>
  </r>
  <r>
    <s v="Anshuman Panda"/>
    <n v="202606"/>
    <n v="202606"/>
    <s v="BLR"/>
    <n v="9938628422"/>
    <s v="anshu212@gmail.com"/>
    <s v="APIDA"/>
    <n v="270000"/>
    <x v="727"/>
    <n v="5000"/>
    <s v="DV DATA &amp; ANALYTICS ICICI BANK"/>
    <x v="0"/>
  </r>
  <r>
    <s v="Prabodh Guleria"/>
    <n v="202606"/>
    <n v="202606"/>
    <s v="BLR"/>
    <n v="8580770338"/>
    <s v="prabodhguleria@gmail.com"/>
    <s v="APIDS"/>
    <n v="320000"/>
    <x v="728"/>
    <n v="90000"/>
    <s v="DV DATA &amp; ANALYTICS ICICI BANK"/>
    <x v="0"/>
  </r>
  <r>
    <s v="Prabodh Guleria"/>
    <n v="202606"/>
    <n v="202606"/>
    <s v="BLR"/>
    <n v="8580770338"/>
    <s v="prabodhguleria@gmail.com"/>
    <s v="APIDS"/>
    <n v="320000"/>
    <x v="728"/>
    <n v="15000"/>
    <s v="DV DATA &amp; ANALYTICS ICICI BANK"/>
    <x v="0"/>
  </r>
  <r>
    <s v="Ananya Mishra"/>
    <n v="202604"/>
    <n v="202604"/>
    <s v="BBSR"/>
    <n v="7008193547"/>
    <s v="ananyamishra9986@gmail.com"/>
    <s v="APIDA"/>
    <n v="177000"/>
    <x v="728"/>
    <n v="43000"/>
    <s v="DV DATA &amp; ANALYTICS ICICI BANK"/>
    <x v="0"/>
  </r>
  <r>
    <s v="Tamal Das"/>
    <n v="202604"/>
    <n v="202604"/>
    <s v="BBSR"/>
    <s v="9078043264/9337165393"/>
    <s v="tamaldas08k@gmail.com"/>
    <s v="APIDS"/>
    <n v="318600"/>
    <x v="728"/>
    <n v="50000"/>
    <s v="DV DATA &amp; ANALYTICS ICICI BANK"/>
    <x v="0"/>
  </r>
  <r>
    <s v="Eric John Tirkey"/>
    <n v="202605"/>
    <n v="202605"/>
    <s v="BBSR"/>
    <n v="8377893491"/>
    <s v="ejohnt99@gmail.com"/>
    <s v="APIDS"/>
    <n v="290000"/>
    <x v="728"/>
    <n v="95000"/>
    <s v="DV DATA &amp; ANALYTICS ICICI BANK"/>
    <x v="0"/>
  </r>
  <r>
    <s v="Debasish Jena"/>
    <n v="202604"/>
    <n v="202604"/>
    <s v="BBSR"/>
    <n v="7008067169"/>
    <s v="debasish.jena22@gmail.com"/>
    <s v="APIDS"/>
    <n v="290000"/>
    <x v="728"/>
    <n v="95000"/>
    <s v="DV DATA &amp; ANALYTICS ICICI BANK"/>
    <x v="0"/>
  </r>
  <r>
    <s v="Sai Dheeraj"/>
    <n v="202606"/>
    <n v="202606"/>
    <s v="BLR"/>
    <n v="8073287357"/>
    <s v="saidheeraj1299@gmail.com"/>
    <s v="APIDS"/>
    <n v="290000"/>
    <x v="729"/>
    <n v="285000"/>
    <s v="DV DATA &amp; ANALYTICS ICICI BANK"/>
    <x v="0"/>
  </r>
  <r>
    <s v="Kunti Hansdah"/>
    <n v="202602"/>
    <n v="202602"/>
    <s v="BBSR"/>
    <n v="7978378431"/>
    <s v="kuntihansdah443@gmail.com"/>
    <s v="APIDS"/>
    <n v="300000"/>
    <x v="729"/>
    <n v="20000"/>
    <s v="DV DATA &amp; ANALYTICS ICICI BANK"/>
    <x v="0"/>
  </r>
  <r>
    <s v="Baijayanti Panda"/>
    <n v="202606"/>
    <n v="202606"/>
    <s v="BBSR"/>
    <n v="9337160115"/>
    <s v="pandabaijayanti04@gmail.com"/>
    <s v="APIDS"/>
    <n v="300000"/>
    <x v="729"/>
    <n v="15000"/>
    <s v="DV DATA &amp; ANALYTICS ICICI BANK"/>
    <x v="0"/>
  </r>
  <r>
    <s v="subrajeet sahoo"/>
    <n v="202606"/>
    <n v="202606"/>
    <s v="BBSR"/>
    <n v="9437384703"/>
    <s v="subrajeet2017@gmail.com"/>
    <s v="APIDS"/>
    <n v="290000"/>
    <x v="729"/>
    <n v="60000"/>
    <s v="DV DATA &amp; ANALYTICS ICICI BANK"/>
    <x v="0"/>
  </r>
  <r>
    <s v="aaryan singh"/>
    <n v="202606"/>
    <n v="202606"/>
    <s v="BBSR"/>
    <n v="8918699230"/>
    <s v="singh.ji93333@gmail.com"/>
    <s v="APIDS"/>
    <n v="290000"/>
    <x v="729"/>
    <n v="50000"/>
    <s v="Cash"/>
    <x v="0"/>
  </r>
  <r>
    <s v="B Subham shree"/>
    <n v="202602"/>
    <n v="202602"/>
    <s v="BBSR"/>
    <s v="8480953646/8895909326"/>
    <s v="subhamshree2003@gmail.com"/>
    <s v="APIDS"/>
    <n v="290000"/>
    <x v="730"/>
    <n v="50000"/>
    <s v="DV DATA &amp; ANALYTICS ICICI BANK"/>
    <x v="0"/>
  </r>
  <r>
    <s v="Janmajeya Mallick"/>
    <n v="202506"/>
    <n v="202506"/>
    <s v="BLR"/>
    <n v="9692717403"/>
    <s v="Janmajeya Mallick"/>
    <s v="APIDS"/>
    <n v="290000"/>
    <x v="730"/>
    <n v="200000"/>
    <s v="DV DATA &amp; ANALYTICS ICICI BANK"/>
    <x v="0"/>
  </r>
  <r>
    <s v="SUBRAT PANDAB"/>
    <n v="202512"/>
    <n v="202512"/>
    <s v="BBSR"/>
    <n v="9090815303"/>
    <s v="pandab.subrat11@gmail.com"/>
    <s v="APIDS"/>
    <n v="290000"/>
    <x v="730"/>
    <n v="50000"/>
    <s v="DV DATA &amp; ANALYTICS ICICI BANK"/>
    <x v="0"/>
  </r>
  <r>
    <s v="kunal yadav"/>
    <n v="202604"/>
    <n v="202604"/>
    <s v="BLR"/>
    <n v="9157892066"/>
    <s v="kunaly678@gmail.com"/>
    <s v="APIDS"/>
    <n v="290000"/>
    <x v="731"/>
    <n v="120000"/>
    <s v="DV DATA &amp; ANALYTICS ICICI BANK"/>
    <x v="0"/>
  </r>
  <r>
    <s v="Baijayanti Panda"/>
    <n v="202606"/>
    <n v="202606"/>
    <s v="BBSR"/>
    <n v="8926171768"/>
    <s v="pandabaijayanti04@gmail.com"/>
    <s v="APIDS"/>
    <n v="290000"/>
    <x v="731"/>
    <n v="130000"/>
    <s v="Cash"/>
    <x v="0"/>
  </r>
  <r>
    <s v="Sudheshnu Biswal"/>
    <n v="202606"/>
    <n v="202606"/>
    <s v="BBSR"/>
    <n v="9337160115"/>
    <s v="sudheshnubiswal@gmail.com"/>
    <s v="APIDA"/>
    <n v="170000"/>
    <x v="731"/>
    <n v="55000"/>
    <s v="DV DATA &amp; ANALYTICS ICICI BANK"/>
    <x v="0"/>
  </r>
  <r>
    <s v="Soubhaya"/>
    <n v="202606"/>
    <n v="202606"/>
    <s v="BBSR"/>
    <n v="6370582950"/>
    <s v="sknanda.2021@gmail.com"/>
    <s v="APIDS"/>
    <n v="290000"/>
    <x v="731"/>
    <n v="5000"/>
    <s v="DV DATA &amp; ANALYTICS ICICI BANK"/>
    <x v="0"/>
  </r>
  <r>
    <s v="Biswajit"/>
    <n v="202606"/>
    <n v="202606"/>
    <s v="BBSR"/>
    <n v="8144851160"/>
    <s v="biswajitpattnaik720@gmail.com"/>
    <s v="APIDA"/>
    <n v="165000"/>
    <x v="731"/>
    <n v="5000"/>
    <s v="DV DATA &amp; ANALYTICS ICICI BANK"/>
    <x v="0"/>
  </r>
  <r>
    <s v="dhrasti prajapati"/>
    <n v="202606"/>
    <n v="202606"/>
    <s v="BBSR"/>
    <n v="9558822443"/>
    <s v="Diyaprajapati952002@gmail.com"/>
    <s v="APIDS"/>
    <n v="290000"/>
    <x v="731"/>
    <n v="5000"/>
    <s v="DV DATA &amp; ANALYTICS ICICI BANK"/>
    <x v="0"/>
  </r>
  <r>
    <s v="Somya Ranjan Sahoo"/>
    <n v="202602"/>
    <n v="202602"/>
    <s v="BLR"/>
    <n v="7008238291"/>
    <s v="somya.sahoo700000@gmail.com"/>
    <s v="APIDS"/>
    <n v="318000"/>
    <x v="732"/>
    <n v="68250"/>
    <s v="DV DATA &amp; ANALYTICS ICICI BANK"/>
    <x v="0"/>
  </r>
  <r>
    <s v="Sourav Kumar Sahoo"/>
    <n v="202606"/>
    <n v="202606"/>
    <s v="BBSR"/>
    <n v="9556108506"/>
    <s v="souravsahoo563@gmail.com"/>
    <s v="APIDS"/>
    <n v="290000"/>
    <x v="732"/>
    <n v="219000"/>
    <s v="DV DATA &amp; ANALYTICS ICICI BANK"/>
    <x v="0"/>
  </r>
  <r>
    <s v="Dwiti krushna mohanty"/>
    <n v="202606"/>
    <n v="202606"/>
    <s v="BBSR"/>
    <n v="8249535710"/>
    <s v="mohantydwitikrushna775@gmail.com"/>
    <s v="APIDS"/>
    <n v="290000"/>
    <x v="732"/>
    <n v="60000"/>
    <s v="DV DATA &amp; ANALYTICS ICICI BANK"/>
    <x v="0"/>
  </r>
  <r>
    <s v="Abhisek samantasinghar"/>
    <n v="202606"/>
    <n v="202606"/>
    <s v="BBSR"/>
    <n v="8455932636"/>
    <s v="Abhisek Samantasinghar"/>
    <s v="DA"/>
    <n v="165000"/>
    <x v="733"/>
    <n v="50000"/>
    <s v="DV DATA &amp; ANALYTICS ICICI BANK"/>
    <x v="0"/>
  </r>
  <r>
    <s v="Sumit Sarkar"/>
    <n v="202602"/>
    <n v="202602"/>
    <s v="BBSR"/>
    <s v="7855886234/8079706234"/>
    <s v="sarkarsumit481@gmail.com"/>
    <s v="APIDS"/>
    <n v="290000"/>
    <x v="733"/>
    <n v="20000"/>
    <s v="DV DATA &amp; ANALYTICS ICICI BANK"/>
    <x v="0"/>
  </r>
  <r>
    <s v="Subham das"/>
    <n v="202604"/>
    <n v="202604"/>
    <s v="BBSR"/>
    <n v="7735705170"/>
    <s v="subhamdas098123@gmail.com"/>
    <s v="APIDS"/>
    <n v="290000"/>
    <x v="733"/>
    <n v="70000"/>
    <s v="DV DATA &amp; ANALYTICS ICICI BANK"/>
    <x v="0"/>
  </r>
  <r>
    <s v="Geetank Aludiya"/>
    <n v="202606"/>
    <n v="202606"/>
    <s v="BBSR"/>
    <s v="63673 85337"/>
    <s v="gauravjangid152700@gmail.com"/>
    <s v="APIDS"/>
    <n v="290000"/>
    <x v="733"/>
    <n v="95000"/>
    <s v="DV DATA &amp; ANALYTICS ICICI BANK"/>
    <x v="0"/>
  </r>
  <r>
    <s v="dhrasti prajapati"/>
    <n v="202606"/>
    <n v="202606"/>
    <s v="BBSR"/>
    <n v="9558822443"/>
    <s v="Diyaprajapati952002@gmail.com"/>
    <s v="APIDS"/>
    <n v="290000"/>
    <x v="733"/>
    <n v="95000"/>
    <s v="DV DATA &amp; ANALYTICS ICICI BANK"/>
    <x v="0"/>
  </r>
  <r>
    <s v="Debanjan Mohapatra"/>
    <n v="202606"/>
    <n v="202606"/>
    <s v="BBSR"/>
    <n v="7047347141"/>
    <s v="debanjanmahapatra2@gmail.com"/>
    <s v="DA"/>
    <n v="165000"/>
    <x v="733"/>
    <n v="20000"/>
    <s v="DV DATA &amp; ANALYTICS ICICI BANK"/>
    <x v="0"/>
  </r>
  <r>
    <s v="Sachin Garkar"/>
    <n v="202606"/>
    <n v="202606"/>
    <s v="BBSR"/>
    <n v="8878064469"/>
    <s v="Sachingarkar8890@gmail.com"/>
    <s v="DA"/>
    <n v="165000"/>
    <x v="734"/>
    <n v="155000"/>
    <s v="DV DATA &amp; ANALYTICS ICICI BANK"/>
    <x v="0"/>
  </r>
  <r>
    <s v="Bhanu Pratap Dwivedi"/>
    <n v="202511"/>
    <n v="202511"/>
    <s v="BBSR"/>
    <m/>
    <m/>
    <s v="APIDS"/>
    <n v="290000"/>
    <x v="734"/>
    <n v="35000"/>
    <s v="DV DATA &amp; ANALYTICS ICICI BANK"/>
    <x v="0"/>
  </r>
  <r>
    <s v="Asish Pattanaik"/>
    <n v="202511"/>
    <n v="202511"/>
    <s v="BBSR"/>
    <n v="7978419313"/>
    <s v="ashishpattanaik98@gmail.com"/>
    <s v="APIDS"/>
    <n v="300000"/>
    <x v="734"/>
    <n v="50000"/>
    <s v="DV DATA &amp; ANALYTICS ICICI BANK"/>
    <x v="0"/>
  </r>
  <r>
    <s v="Anwesh Amat"/>
    <n v="202601"/>
    <n v="202601"/>
    <s v="BLR"/>
    <n v="9692879887"/>
    <s v="_x000a_amatanwesh@gmail.com"/>
    <s v="APDA"/>
    <n v="280000"/>
    <x v="735"/>
    <n v="25000"/>
    <s v="DV DATA &amp; ANALYTICS ICICI BANK"/>
    <x v="0"/>
  </r>
  <r>
    <s v="Abhijit Sahoo"/>
    <n v="202507"/>
    <n v="202507"/>
    <s v="BBSR"/>
    <n v="6372923818"/>
    <s v="abhijitsahoo762@gmail.com"/>
    <s v="APIDS"/>
    <n v="285000"/>
    <x v="735"/>
    <n v="50000"/>
    <s v="DV DATA &amp; ANALYTICS ICICI BANK"/>
    <x v="0"/>
  </r>
  <r>
    <s v="Sai Durga Sankar Bal"/>
    <n v="202601"/>
    <n v="202601"/>
    <s v="BBSR"/>
    <n v="9090062585"/>
    <s v="saidurga97@gmail.com"/>
    <s v="APIDS"/>
    <n v="290000"/>
    <x v="735"/>
    <n v="40000"/>
    <s v="DV DATA &amp; ANALYTICS ICICI BANK"/>
    <x v="0"/>
  </r>
  <r>
    <s v="SUBHASHIS PRIYADARSHAN PUHAN"/>
    <n v="202603"/>
    <n v="202603"/>
    <s v="BBSR"/>
    <n v="8093628705"/>
    <s v="ersubhashis05@gmail.com"/>
    <s v="APIDS"/>
    <n v="318600"/>
    <x v="735"/>
    <n v="40000"/>
    <s v="DV DATA &amp; ANALYTICS ICICI BANK"/>
    <x v="0"/>
  </r>
  <r>
    <s v="Debasish Parija"/>
    <n v="202603"/>
    <n v="202603"/>
    <s v="BBSR"/>
    <n v="7008418488"/>
    <s v="debaparija6@gmail.com"/>
    <s v="APIDS"/>
    <n v="290000"/>
    <x v="735"/>
    <n v="50000"/>
    <s v="DV DATA &amp; ANALYTICS ICICI BANK"/>
    <x v="0"/>
  </r>
  <r>
    <s v="Sushree gadanayak"/>
    <n v="202607"/>
    <n v="202607"/>
    <s v="BBSR"/>
    <n v="7894774070"/>
    <s v="sushreechirasmitagadanak93@gmail.com"/>
    <s v="APIDS"/>
    <n v="290000"/>
    <x v="735"/>
    <n v="5000"/>
    <s v="DV DATA &amp; ANALYTICS ICICI BANK"/>
    <x v="0"/>
  </r>
  <r>
    <s v="Subham Sai Satapathy"/>
    <n v="202607"/>
    <n v="202607"/>
    <s v="BBSR"/>
    <n v="9337106233"/>
    <s v="satapathysubham039@gmail.com"/>
    <s v="DA"/>
    <n v="165000"/>
    <x v="735"/>
    <n v="5000"/>
    <s v="DV DATA &amp; ANALYTICS ICICI BANK"/>
    <x v="0"/>
  </r>
  <r>
    <s v="Musaib Umair"/>
    <n v="202607"/>
    <n v="202607"/>
    <s v="BBSR"/>
    <n v="8329463922"/>
    <s v="umairmusaib249@gmail.com"/>
    <s v="APIDS"/>
    <n v="290000"/>
    <x v="735"/>
    <n v="5000"/>
    <s v="DV DATA &amp; ANALYTICS ICICI BANK"/>
    <x v="0"/>
  </r>
  <r>
    <s v="Omm prakash Subudhi"/>
    <n v="202607"/>
    <n v="202607"/>
    <s v="BBSR"/>
    <n v="7848988019"/>
    <s v="ommprakashsubudhi1357@gmail.com"/>
    <s v="DA"/>
    <n v="165000"/>
    <x v="735"/>
    <n v="5000"/>
    <s v="DV DATA &amp; ANALYTICS ICICI BANK"/>
    <x v="0"/>
  </r>
  <r>
    <s v="T Simran Rao"/>
    <n v="202607"/>
    <n v="202607"/>
    <s v="BBSR"/>
    <n v="7978781779"/>
    <s v="raotsimran@gmail.com"/>
    <s v="DA"/>
    <n v="165000"/>
    <x v="735"/>
    <n v="5000"/>
    <s v="DV DATA &amp; ANALYTICS ICICI BANK"/>
    <x v="0"/>
  </r>
  <r>
    <s v="Aditya"/>
    <n v="202607"/>
    <n v="202607"/>
    <s v="BLR"/>
    <m/>
    <m/>
    <s v="APIDS"/>
    <n v="290000"/>
    <x v="735"/>
    <n v="5000"/>
    <s v="DV DATA &amp; ANALYTICS ICICI BANK"/>
    <x v="0"/>
  </r>
  <r>
    <s v="Pratik Ghosh"/>
    <n v="202607"/>
    <n v="202607"/>
    <s v="BBSR"/>
    <n v="9556509857"/>
    <s v="pratikghosh535@gmail.com"/>
    <s v="APIDS"/>
    <n v="290000"/>
    <x v="735"/>
    <n v="5000"/>
    <s v="DV DATA &amp; ANALYTICS ICICI BANK"/>
    <x v="0"/>
  </r>
  <r>
    <s v="Ayush Swain"/>
    <n v="202607"/>
    <n v="202607"/>
    <s v="BBSR"/>
    <n v="7903348695"/>
    <s v="aysswain06@gmail.com"/>
    <s v="APIDS"/>
    <n v="290000"/>
    <x v="735"/>
    <n v="5000"/>
    <s v="DV DATA &amp; ANALYTICS ICICI BANK"/>
    <x v="0"/>
  </r>
  <r>
    <s v="Satish Pradhan"/>
    <n v="202607"/>
    <n v="202607"/>
    <s v="BBSR"/>
    <n v="7504218655"/>
    <s v="pradhansatish1999@gmail.com"/>
    <s v="APIDS"/>
    <n v="300000"/>
    <x v="735"/>
    <n v="5000"/>
    <s v="DV DATA &amp; ANALYTICS ICICI BANK"/>
    <x v="0"/>
  </r>
  <r>
    <s v="Aswini Prasad Das"/>
    <n v="202607"/>
    <n v="202607"/>
    <s v="BBSR"/>
    <n v="8895067958"/>
    <m/>
    <s v="APIDS"/>
    <n v="300000"/>
    <x v="735"/>
    <n v="5000"/>
    <s v="DV DATA &amp; ANALYTICS ICICI BANK"/>
    <x v="0"/>
  </r>
  <r>
    <s v="Atulkumar Manchalwar"/>
    <n v="202607"/>
    <n v="202607"/>
    <s v="BBSR"/>
    <n v="9326940617"/>
    <s v="atulmanchalwar@gmail.com"/>
    <s v="APIDS"/>
    <n v="290000"/>
    <x v="735"/>
    <n v="5000"/>
    <s v="DV DATA &amp; ANALYTICS ICICI BANK"/>
    <x v="0"/>
  </r>
  <r>
    <s v="Rahul Mahalik"/>
    <n v="202607"/>
    <n v="202607"/>
    <s v="BBSR"/>
    <n v="6372595059"/>
    <s v="rahulmahalik3937@gmail.com"/>
    <s v="DA"/>
    <n v="165000"/>
    <x v="735"/>
    <n v="5000"/>
    <s v="DV DATA &amp; ANALYTICS ICICI BANK"/>
    <x v="0"/>
  </r>
  <r>
    <s v="Sandeep swaraj Khuntia"/>
    <n v="202607"/>
    <n v="202607"/>
    <s v="BBSR"/>
    <n v="7077667449"/>
    <s v="sandipswarajkhuntia2005@gmail.com"/>
    <s v="DA"/>
    <n v="165000"/>
    <x v="735"/>
    <n v="5000"/>
    <s v="DV DATA &amp; ANALYTICS ICICI BANK"/>
    <x v="0"/>
  </r>
  <r>
    <s v="Sidharth Behera"/>
    <n v="202602"/>
    <n v="202506"/>
    <s v="BLR"/>
    <n v="7788021720"/>
    <s v="sidharthjaihind97@gmail.com"/>
    <s v="Gen Ai"/>
    <n v="59000"/>
    <x v="736"/>
    <n v="60000"/>
    <s v="DV DATA &amp; ANALYTICS ICICI BANK"/>
    <x v="0"/>
  </r>
  <r>
    <s v="Sambit Kumar Shaw"/>
    <n v="202604"/>
    <n v="202604"/>
    <s v="BBSR"/>
    <n v="8984488318"/>
    <s v="sambitkumarshaw@gmail.com"/>
    <s v="APIDS"/>
    <n v="290000"/>
    <x v="736"/>
    <n v="55000"/>
    <s v="DV DATA &amp; ANALYTICS ICICI BANK"/>
    <x v="0"/>
  </r>
  <r>
    <s v="Priyanka Ray"/>
    <n v="202604"/>
    <n v="202604"/>
    <s v="BBSR"/>
    <n v="8018490758"/>
    <s v="raypriyanka.official91@gmail.com"/>
    <s v="APIDA"/>
    <n v="318600"/>
    <x v="736"/>
    <n v="50000"/>
    <s v="DV DATA &amp; ANALYTICS ICICI BANK"/>
    <x v="0"/>
  </r>
  <r>
    <s v="Sarita Behera"/>
    <n v="202511"/>
    <n v="202511"/>
    <s v="BBSR"/>
    <n v="8457990349"/>
    <s v="rinkybehera56@gmail.com"/>
    <s v="APIDS"/>
    <n v="290000"/>
    <x v="736"/>
    <n v="35000"/>
    <s v="DV DATA &amp; ANALYTICS ICICI BANK"/>
    <x v="0"/>
  </r>
  <r>
    <s v="basudevbhuyan2001@gmail.com"/>
    <n v="202604"/>
    <n v="202604"/>
    <s v="BBSR"/>
    <n v="7655066240"/>
    <s v="basudev bhuyan"/>
    <s v="APIDA"/>
    <n v="165000"/>
    <x v="736"/>
    <n v="38300"/>
    <s v="DV DATA &amp; ANALYTICS ICICI BANK"/>
    <x v="0"/>
  </r>
  <r>
    <s v="Ganesh Chandra Hembram"/>
    <n v="202606"/>
    <n v="202606"/>
    <s v="BBSR"/>
    <n v="7008713895"/>
    <s v="ganeshrd1@gmail.com"/>
    <s v="APIDS"/>
    <n v="290000"/>
    <x v="736"/>
    <n v="75000"/>
    <s v="DV DATA &amp; ANALYTICS ICICI BANK"/>
    <x v="0"/>
  </r>
  <r>
    <s v="Siddharth Kumar"/>
    <n v="202511"/>
    <n v="202511"/>
    <s v="BLR"/>
    <n v="7256058624"/>
    <s v="siddharth7256@gmail.com"/>
    <s v="APIDS"/>
    <n v="293000"/>
    <x v="736"/>
    <n v="35000"/>
    <s v="DV DATA &amp; ANALYTICS ICICI BANK"/>
    <x v="0"/>
  </r>
  <r>
    <s v="Gouresh Subhash Vernekar "/>
    <n v="202604"/>
    <n v="202604"/>
    <s v="BLR"/>
    <n v="8792025209"/>
    <s v="goureshvernekar9@gmail.com"/>
    <s v="APIDS"/>
    <n v="290000"/>
    <x v="737"/>
    <n v="85000"/>
    <s v="DV DATA &amp; ANALYTICS ICICI BANK"/>
    <x v="0"/>
  </r>
  <r>
    <s v="Pranati Maikap"/>
    <n v="202604"/>
    <n v="202604"/>
    <s v="BBSR"/>
    <n v="9438143862"/>
    <s v="pranatijob2026@gmail.com"/>
    <s v="APIDS"/>
    <n v="318600"/>
    <x v="737"/>
    <n v="71250"/>
    <s v="DV DATA &amp; ANALYTICS ICICI BANK"/>
    <x v="0"/>
  </r>
  <r>
    <s v="Hardik sahu"/>
    <n v="202604"/>
    <n v="202604"/>
    <s v="BBSR"/>
    <n v="9658528254"/>
    <s v="hardiksahu0057@gmail.com"/>
    <s v="APIDS"/>
    <n v="290000"/>
    <x v="737"/>
    <n v="57333"/>
    <s v="DV DATA &amp; ANALYTICS ICICI BANK"/>
    <x v="0"/>
  </r>
  <r>
    <s v="RUPALI ROUT"/>
    <n v="202604"/>
    <n v="202604"/>
    <s v="BBSR"/>
    <n v="9148709508"/>
    <s v="routrupali708@gmail.com"/>
    <s v="Gen Ai"/>
    <n v="59000"/>
    <x v="737"/>
    <n v="20000"/>
    <s v="DV DATA &amp; ANALYTICS ICICI BANK"/>
    <x v="0"/>
  </r>
  <r>
    <s v="Shuvasmita Beura"/>
    <n v="202604"/>
    <n v="202604"/>
    <s v="BBSR"/>
    <n v="7750978099"/>
    <s v="shuvasmitabeurabeura@gmail.com"/>
    <s v="APIDS"/>
    <n v="290000"/>
    <x v="737"/>
    <n v="60000"/>
    <s v="DV DATA &amp; ANALYTICS ICICI BANK"/>
    <x v="0"/>
  </r>
  <r>
    <s v="Aswini Prasad Das"/>
    <n v="202607"/>
    <n v="202607"/>
    <s v="BBSR"/>
    <n v="8895067958"/>
    <m/>
    <s v="APIDS"/>
    <n v="300000"/>
    <x v="738"/>
    <n v="150000"/>
    <s v="DV DATA &amp; ANALYTICS ICICI BANK"/>
    <x v="0"/>
  </r>
  <r>
    <s v="Ayush Swain"/>
    <n v="202607"/>
    <n v="202607"/>
    <s v="BBSR"/>
    <n v="7903348695"/>
    <s v="aysswain06@gmail.com"/>
    <s v="APIDS"/>
    <n v="290000"/>
    <x v="738"/>
    <n v="200000"/>
    <s v="DV DATA &amp; ANALYTICS ICICI BANK"/>
    <x v="0"/>
  </r>
  <r>
    <s v="Musaib Umair"/>
    <n v="202607"/>
    <n v="202607"/>
    <s v="BBSR"/>
    <n v="8329463922"/>
    <s v="umairmusaib249@gmail.com"/>
    <s v="APIDS"/>
    <n v="290000"/>
    <x v="739"/>
    <n v="285000"/>
    <s v="DV DATA &amp; ANALYTICS ICICI BANK"/>
    <x v="0"/>
  </r>
  <r>
    <s v="Ananya Mishra"/>
    <n v="202604"/>
    <n v="202604"/>
    <s v="BBSR"/>
    <n v="7008193547"/>
    <s v="ananyamishra9986@gmail.com"/>
    <s v="APIDA"/>
    <n v="177000"/>
    <x v="739"/>
    <n v="43000"/>
    <s v="DV DATA &amp; ANALYTICS ICICI BANK"/>
    <x v="0"/>
  </r>
  <r>
    <s v="Abhisek Mohanty"/>
    <n v="202602"/>
    <n v="202602"/>
    <s v="BBSR"/>
    <n v="7609878723"/>
    <s v="Mabhisek00@gmail.com"/>
    <s v="APDA"/>
    <n v="270000"/>
    <x v="739"/>
    <n v="65000"/>
    <s v="DV DATA &amp; ANALYTICS ICICI BANK"/>
    <x v="0"/>
  </r>
  <r>
    <s v="Shwastika "/>
    <n v="202604"/>
    <n v="202604"/>
    <s v="BBSR"/>
    <n v="7978237163"/>
    <s v="shaswatika1106@gmail.com"/>
    <s v="Gen Ai"/>
    <n v="59000"/>
    <x v="740"/>
    <n v="50000"/>
    <s v="DV DATA &amp; ANALYTICS ICICI BANK"/>
    <x v="0"/>
  </r>
  <r>
    <s v="Subham Sai Satapathy"/>
    <n v="202607"/>
    <n v="202607"/>
    <s v="BBSR"/>
    <n v="9337106233"/>
    <s v="satapathysubham039@gmail.com"/>
    <s v="DA"/>
    <n v="165000"/>
    <x v="740"/>
    <n v="160000"/>
    <s v="DV DATA &amp; ANALYTICS ICICI BANK"/>
    <x v="0"/>
  </r>
  <r>
    <s v="Suleman Ronny rakra"/>
    <n v="202604"/>
    <n v="202604"/>
    <s v="BBSR"/>
    <n v="9861610228"/>
    <s v="ronnylakra246@gmail.com "/>
    <s v="APIDS"/>
    <n v="290000"/>
    <x v="740"/>
    <n v="9000"/>
    <s v="DV DATA &amp; ANALYTICS ICICI BANK"/>
    <x v="0"/>
  </r>
  <r>
    <s v="Sourav Kumar Sahoo"/>
    <n v="202606"/>
    <n v="202606"/>
    <s v="BBSR"/>
    <n v="9556108506"/>
    <s v="souravsahoo563@gmail.com"/>
    <s v="APIDS"/>
    <n v="290000"/>
    <x v="740"/>
    <n v="21966"/>
    <s v="DV DATA &amp; ANALYTICS ICICI BANK"/>
    <x v="0"/>
  </r>
  <r>
    <s v="_x000a_Santripti Naik"/>
    <n v="202506"/>
    <n v="202506"/>
    <s v="BLR"/>
    <n v="6200167188"/>
    <s v="santripti42@gmail.com"/>
    <s v="APIDS"/>
    <n v="290000"/>
    <x v="740"/>
    <n v="53333"/>
    <s v="DV DATA &amp; ANALYTICS ICICI BANK"/>
    <x v="0"/>
  </r>
  <r>
    <s v="Chinmayee Samal"/>
    <n v="202607"/>
    <n v="202607"/>
    <s v="BBSR"/>
    <n v="9437589091"/>
    <s v="samalc033@gmail.com"/>
    <s v="APIDS"/>
    <n v="290000"/>
    <x v="740"/>
    <n v="5000"/>
    <s v="DV DATA &amp; ANALYTICS ICICI BANK"/>
    <x v="0"/>
  </r>
  <r>
    <s v="Payal Nayak"/>
    <n v="202607"/>
    <n v="202607"/>
    <s v="BBSR"/>
    <n v="8658644980"/>
    <s v="nayakpayal1199@gmail.com"/>
    <s v="APIDS"/>
    <n v="290000"/>
    <x v="740"/>
    <n v="5000"/>
    <s v="DV DATA &amp; ANALYTICS ICICI BANK"/>
    <x v="0"/>
  </r>
  <r>
    <s v="Badal Pradhan"/>
    <n v="202607"/>
    <n v="202607"/>
    <s v="BBSR"/>
    <s v="9861897170/8260791849"/>
    <s v="pradhanbadal678@gmail.com"/>
    <s v="APIDS"/>
    <n v="290000"/>
    <x v="740"/>
    <n v="5000"/>
    <s v="DV DATA &amp; ANALYTICS ICICI BANK"/>
    <x v="0"/>
  </r>
  <r>
    <s v="Aman Kumar Debata"/>
    <n v="202607"/>
    <n v="202607"/>
    <s v="BBSR"/>
    <n v="9620639636"/>
    <s v="amankumardebata@gmail.com"/>
    <s v="APIDS"/>
    <n v="290000"/>
    <x v="740"/>
    <n v="5000"/>
    <s v="DV DATA &amp; ANALYTICS ICICI BANK"/>
    <x v="0"/>
  </r>
  <r>
    <s v="Bidyadhar Nayak"/>
    <n v="202607"/>
    <n v="202607"/>
    <s v="BBSR"/>
    <n v="8984338066"/>
    <s v="bidyadharnayak832@gmail.com"/>
    <s v="DA"/>
    <n v="165000"/>
    <x v="740"/>
    <n v="5000"/>
    <s v="DV DATA &amp; ANALYTICS ICICI BANK"/>
    <x v="0"/>
  </r>
  <r>
    <s v="Sachin Garkar"/>
    <n v="202607"/>
    <n v="202607"/>
    <s v="BLR"/>
    <n v="8878064469"/>
    <s v="Sachingarkar8890@gmail.com"/>
    <s v="DA"/>
    <n v="160000"/>
    <x v="740"/>
    <n v="5000"/>
    <s v="DV DATA &amp; ANALYTICS ICICI BANK"/>
    <x v="0"/>
  </r>
  <r>
    <s v="Anjali Yadav"/>
    <n v="202607"/>
    <n v="202607"/>
    <s v="BBSR"/>
    <s v="98934 91010"/>
    <s v="anjali.2199y@gmail.com"/>
    <s v="APIDS"/>
    <n v="290000"/>
    <x v="740"/>
    <n v="5000"/>
    <s v="DV DATA &amp; ANALYTICS ICICI BANK"/>
    <x v="0"/>
  </r>
  <r>
    <s v="Ruturaj"/>
    <n v="202607"/>
    <n v="202607"/>
    <s v="BBSR"/>
    <n v="952121283"/>
    <s v="bachcheruturaj@gmail.com"/>
    <s v="APIDS"/>
    <n v="290000"/>
    <x v="740"/>
    <n v="5000"/>
    <s v="DV DATA &amp; ANALYTICS ICICI BANK"/>
    <x v="0"/>
  </r>
  <r>
    <s v="Manas Ranjan Panda"/>
    <n v="202607"/>
    <n v="202607"/>
    <s v="BLR"/>
    <n v="8018514484"/>
    <s v="manaspanda4484@gmail.com"/>
    <s v="APIDS"/>
    <n v="290000"/>
    <x v="740"/>
    <n v="5000"/>
    <s v="DV DATA &amp; ANALYTICS ICICI BANK"/>
    <x v="0"/>
  </r>
  <r>
    <s v="Aiswariya Tripathy"/>
    <n v="202607"/>
    <n v="202607"/>
    <s v="BBSR"/>
    <n v="9337784383"/>
    <s v="aiswariyatripathy021@gmail.com"/>
    <s v="DA"/>
    <n v="165000"/>
    <x v="740"/>
    <n v="5000"/>
    <s v="DV DATA &amp; ANALYTICS ICICI BANK"/>
    <x v="0"/>
  </r>
  <r>
    <s v="Sibasisha Satapathy"/>
    <n v="202607"/>
    <n v="202607"/>
    <s v="BBSR"/>
    <n v="7008953814"/>
    <s v="papul3500@gmail.com"/>
    <s v="DA"/>
    <n v="165000"/>
    <x v="740"/>
    <n v="5000"/>
    <s v="DV DATA &amp; ANALYTICS ICICI BANK"/>
    <x v="0"/>
  </r>
  <r>
    <s v="Srinivas Senapati"/>
    <n v="202607"/>
    <n v="202607"/>
    <s v="BBSR"/>
    <s v="8260696993 ,9348432270"/>
    <s v="srinibassenapati2000@gmail.com"/>
    <s v="APIDS"/>
    <n v="290000"/>
    <x v="740"/>
    <n v="5000"/>
    <s v="DV DATA &amp; ANALYTICS ICICI BANK"/>
    <x v="0"/>
  </r>
  <r>
    <s v="gunjan yadav"/>
    <n v="202607"/>
    <n v="202607"/>
    <s v="BBSR"/>
    <n v="8923362552"/>
    <s v="gy5033591@gmail.com"/>
    <s v="APIDS"/>
    <n v="320000"/>
    <x v="740"/>
    <n v="5000"/>
    <s v="DV DATA &amp; ANALYTICS ICICI BANK"/>
    <x v="0"/>
  </r>
  <r>
    <s v="Arpan Maity"/>
    <n v="202607"/>
    <n v="202607"/>
    <s v="BBSR"/>
    <n v="8583906145"/>
    <s v="arpanmaity621@gmail.com"/>
    <s v="DA"/>
    <n v="165000"/>
    <x v="740"/>
    <n v="5000"/>
    <s v="DV DATA &amp; ANALYTICS ICICI BANK"/>
    <x v="0"/>
  </r>
  <r>
    <s v="Ansh Patel"/>
    <n v="202607"/>
    <n v="202607"/>
    <s v="BLR"/>
    <n v="7359773603"/>
    <s v="patelansh9110@gmail.com"/>
    <s v="APIDS"/>
    <n v="290000"/>
    <x v="740"/>
    <n v="5000"/>
    <s v="DV DATA &amp; ANALYTICS ICICI BANK"/>
    <x v="0"/>
  </r>
  <r>
    <s v="Amit kumar Bisoi"/>
    <n v="202604"/>
    <n v="202604"/>
    <s v="BLR"/>
    <n v="8249525755"/>
    <s v="amitbisoi10000@gmail.com"/>
    <s v="APIDS"/>
    <n v="318600"/>
    <x v="741"/>
    <n v="50000"/>
    <s v="DV DATA &amp; ANALYTICS ICICI BANK"/>
    <x v="0"/>
  </r>
  <r>
    <s v="Om Sri Adarsh Dash"/>
    <n v="202506"/>
    <n v="202506"/>
    <s v="BLR"/>
    <n v="7978758883"/>
    <s v="Om Sri Adarsh Dash"/>
    <s v="APIDS"/>
    <n v="290000"/>
    <x v="741"/>
    <n v="71250"/>
    <s v="DV DATA &amp; ANALYTICS ICICI BANK"/>
    <x v="0"/>
  </r>
  <r>
    <s v="Payal Nayak"/>
    <n v="202607"/>
    <n v="202607"/>
    <s v="BBSR"/>
    <n v="8658644980"/>
    <s v="nayakpayal1199@gmail.com"/>
    <s v="APIDS"/>
    <n v="290000"/>
    <x v="741"/>
    <n v="71250"/>
    <s v="DV DATA &amp; ANALYTICS ICICI BANK"/>
    <x v="0"/>
  </r>
  <r>
    <s v="Aiswariya Tripathy"/>
    <n v="202607"/>
    <n v="202607"/>
    <s v="BBSR"/>
    <n v="9337784383"/>
    <s v="aiswariyatripathy021@gmail.com"/>
    <s v="DA"/>
    <n v="165000"/>
    <x v="741"/>
    <n v="165000"/>
    <s v="DV DATA &amp; ANALYTICS ICICI BANK"/>
    <x v="0"/>
  </r>
  <r>
    <s v="Shushree Chirasmita Gadanay"/>
    <n v="202607"/>
    <n v="202607"/>
    <s v="BBSR"/>
    <n v="7381179309"/>
    <s v="sushreechirasmitagadanayak93@gmail.com"/>
    <s v="APIDS"/>
    <n v="290000"/>
    <x v="742"/>
    <n v="285000"/>
    <s v="DV DATA &amp; ANALYTICS ICICI BANK"/>
    <x v="0"/>
  </r>
  <r>
    <s v="Pratik Ghosh"/>
    <n v="202607"/>
    <n v="202607"/>
    <s v="BBSR"/>
    <n v="9556509857"/>
    <s v="pratikghosh535@gmail.com"/>
    <s v="APIDS"/>
    <n v="290000"/>
    <x v="742"/>
    <n v="71250"/>
    <s v="DV DATA &amp; ANALYTICS ICICI BANK"/>
    <x v="0"/>
  </r>
  <r>
    <s v="Ganesh Chandra Hembram"/>
    <n v="202606"/>
    <n v="202606"/>
    <s v="BBSR"/>
    <n v="7008713895"/>
    <s v="ganeshrd1@gmail.com"/>
    <s v="APIDS"/>
    <n v="290000"/>
    <x v="743"/>
    <n v="150000"/>
    <s v="Cash"/>
    <x v="0"/>
  </r>
  <r>
    <s v="aaryan singh"/>
    <n v="202606"/>
    <n v="202606"/>
    <s v="BBSR"/>
    <n v="8918699230"/>
    <s v="singh.ji93333@gmail.com"/>
    <s v="APIDS"/>
    <n v="290000"/>
    <x v="743"/>
    <n v="50000"/>
    <s v="Cash"/>
    <x v="0"/>
  </r>
  <r>
    <s v="Rahul Mahalik"/>
    <n v="202607"/>
    <n v="202607"/>
    <s v="BBSR"/>
    <n v="6372595059"/>
    <s v="rahulmahalik3937@gmail.com"/>
    <s v="DA"/>
    <n v="165000"/>
    <x v="743"/>
    <n v="160000"/>
    <s v="DV DATA &amp; ANALYTICS ICICI BANK"/>
    <x v="0"/>
  </r>
  <r>
    <s v="Aman Kumar Debata"/>
    <n v="202607"/>
    <n v="202607"/>
    <s v="BBSR"/>
    <n v="9620639636"/>
    <s v="amankumardebata@gmail.com"/>
    <s v="APIDS"/>
    <n v="290000"/>
    <x v="744"/>
    <n v="219175"/>
    <s v="DV DATA &amp; ANALYTICS ICICI BANK"/>
    <x v="0"/>
  </r>
  <r>
    <s v="biswajit  swain"/>
    <n v="202607"/>
    <n v="202607"/>
    <s v="BBSR"/>
    <n v="6372873755"/>
    <s v="pilubiswajit@gmail.com"/>
    <s v="APIDS"/>
    <n v="290000"/>
    <x v="744"/>
    <n v="130000"/>
    <s v="DV DATA &amp; ANALYTICS ICICI BANK"/>
    <x v="0"/>
  </r>
  <r>
    <s v="Priyanka Ray"/>
    <n v="202604"/>
    <n v="202604"/>
    <s v="BBSR"/>
    <n v="8018490758"/>
    <s v="raypriyanka.official91@gmail.com"/>
    <s v="APIDA"/>
    <n v="318600"/>
    <x v="745"/>
    <n v="50000"/>
    <s v="DV DATA &amp; ANALYTICS ICICI BANK"/>
    <x v="0"/>
  </r>
  <r>
    <s v="Bimal Ch J Ghadei"/>
    <n v="202604"/>
    <n v="202604"/>
    <s v="BBSR"/>
    <n v="8327795172"/>
    <s v="bcj.ghadei28@gmail.com"/>
    <s v="APIDS"/>
    <n v="290000"/>
    <x v="745"/>
    <n v="50000"/>
    <s v="DV DATA &amp; ANALYTICS ICICI BANK"/>
    <x v="0"/>
  </r>
  <r>
    <s v="PAWAR RAHUL SHIVAJI"/>
    <n v="202302"/>
    <n v="202302"/>
    <s v="BLR"/>
    <n v="8421977650"/>
    <s v="rahulspdeoni@gmail.com"/>
    <s v="MPIDS"/>
    <n v="265500"/>
    <x v="745"/>
    <n v="15000"/>
    <s v="DV DATA &amp; ANALYTICS ICICI BANK"/>
    <x v="0"/>
  </r>
  <r>
    <s v="Nikhil Patro"/>
    <n v="202605"/>
    <n v="202605"/>
    <s v="BBSR"/>
    <n v="8328900060"/>
    <s v="nikhilpatro333@gmail.com"/>
    <s v="APIDS"/>
    <n v="290000"/>
    <x v="745"/>
    <n v="71250"/>
    <s v="DV DATA &amp; ANALYTICS ICICI BANK"/>
    <x v="0"/>
  </r>
  <r>
    <s v="shubhangi Ray"/>
    <n v="202506"/>
    <n v="202506"/>
    <s v="BBSR"/>
    <n v="7008878148"/>
    <s v="raysubhangi7@gmail.com"/>
    <s v="APIDS"/>
    <n v="290000"/>
    <x v="745"/>
    <n v="52000"/>
    <s v="DV DATA &amp; ANALYTICS HDFC BANK"/>
    <x v="0"/>
  </r>
  <r>
    <s v="Sayan Sourav MIshra"/>
    <n v="202506"/>
    <n v="202506"/>
    <s v="BBSR"/>
    <n v="6370824893"/>
    <s v="Sayan Sourav MIshra"/>
    <s v="APIDS"/>
    <n v="300000"/>
    <x v="745"/>
    <n v="62500"/>
    <s v="Cash"/>
    <x v="0"/>
  </r>
  <r>
    <s v="Rajatha Vinya S"/>
    <n v="202506"/>
    <n v="202506"/>
    <s v="BLR"/>
    <n v="9902793156"/>
    <s v="shivakumarthungoti@gmail.com"/>
    <s v="APIDA"/>
    <n v="177000"/>
    <x v="746"/>
    <n v="50000"/>
    <s v="DV DATA &amp; ANALYTICS ICICI BANK"/>
    <x v="0"/>
  </r>
  <r>
    <s v="Chinmaya Parida"/>
    <n v="202605"/>
    <n v="202605"/>
    <s v="BBSR"/>
    <n v="8249749374"/>
    <s v="chinmayaparida543@gmail.com"/>
    <s v="APIDS"/>
    <n v="290000"/>
    <x v="746"/>
    <n v="50000"/>
    <s v="DV DATA &amp; ANALYTICS ICICI BANK"/>
    <x v="0"/>
  </r>
  <r>
    <s v="Pritam kumar Behera "/>
    <n v="202508"/>
    <n v="202508"/>
    <s v="BBSR"/>
    <n v="8328914323"/>
    <s v="pritamkumarbehera504@gmail.com"/>
    <s v="APIDS"/>
    <n v="290000"/>
    <x v="746"/>
    <n v="50000"/>
    <s v="DV DATA &amp; ANALYTICS ICICI BANK"/>
    <x v="0"/>
  </r>
  <r>
    <s v="Ritika Rout"/>
    <n v="202506"/>
    <n v="202506"/>
    <s v="BBSR"/>
    <n v="9040495688"/>
    <s v="Ritika Rout"/>
    <s v="APIDA"/>
    <n v="165000"/>
    <x v="746"/>
    <n v="40000"/>
    <s v="DV DATA &amp; ANALYTICS ICICI BANK"/>
    <x v="0"/>
  </r>
  <r>
    <s v="Arpan Maity"/>
    <n v="202607"/>
    <n v="202607"/>
    <s v="BBSR"/>
    <n v="8583906145"/>
    <s v="arpanmaity621@gmail.com"/>
    <s v="DA"/>
    <n v="165000"/>
    <x v="746"/>
    <n v="50000"/>
    <s v="DV DATA &amp; ANALYTICS ICICI BANK"/>
    <x v="0"/>
  </r>
  <r>
    <s v="Meghna Reddy"/>
    <n v="202506"/>
    <n v="202506"/>
    <s v="BLR"/>
    <n v="9901010628"/>
    <s v="meghanamohanreddy@gmail.com"/>
    <s v="GenAI"/>
    <n v="126000"/>
    <x v="746"/>
    <n v="40000"/>
    <s v="DV DATA &amp; ANALYTICS ICICI BANK"/>
    <x v="0"/>
  </r>
  <r>
    <s v="prayashkant das"/>
    <n v="202506"/>
    <n v="202506"/>
    <s v="BLR"/>
    <n v="9692839258"/>
    <s v="prayashkant das"/>
    <s v="APIDS"/>
    <n v="290000"/>
    <x v="746"/>
    <n v="95000"/>
    <s v="Cash"/>
    <x v="0"/>
  </r>
  <r>
    <s v="Rajshree mohapatra"/>
    <n v="202606"/>
    <n v="202606"/>
    <s v="BBSR"/>
    <n v="7978017155"/>
    <s v="rmohapatra1107@gmail.com"/>
    <s v="APIDS"/>
    <n v="290000"/>
    <x v="747"/>
    <n v="50000"/>
    <s v="Cash"/>
    <x v="0"/>
  </r>
  <r>
    <s v="Atulkumar Manchalwar"/>
    <n v="202607"/>
    <n v="202607"/>
    <s v="BBSR"/>
    <n v="9326940617"/>
    <s v="atulmanchalwar@gmail.com"/>
    <s v="APIDS"/>
    <n v="290000"/>
    <x v="747"/>
    <n v="285000"/>
    <s v="DV DATA &amp; ANALYTICS ICICI BANK"/>
    <x v="0"/>
  </r>
  <r>
    <s v="Puspanjali Sahu"/>
    <n v="202606"/>
    <n v="202606"/>
    <s v="BBSR"/>
    <n v="8093942988"/>
    <s v="sahupuspanjali2005@gmail.com"/>
    <s v="APIDA"/>
    <n v="165000"/>
    <x v="747"/>
    <n v="40000"/>
    <s v="DV DATA &amp; ANALYTICS ICICI BANK"/>
    <x v="0"/>
  </r>
  <r>
    <s v="Rajesh das "/>
    <n v="202606"/>
    <n v="202606"/>
    <s v="BBSR"/>
    <n v="7749983133"/>
    <s v="rajeshdas062002@gmail.com"/>
    <s v="APIDA"/>
    <n v="165000"/>
    <x v="747"/>
    <n v="25000"/>
    <s v="DV DATA &amp; ANALYTICS ICICI BANK"/>
    <x v="0"/>
  </r>
  <r>
    <s v="liza manik"/>
    <n v="202607"/>
    <n v="202607"/>
    <s v="BBSR"/>
    <n v="6358944343"/>
    <s v="lizamanik179@gmail.com"/>
    <s v="APIDS"/>
    <n v="290000"/>
    <x v="748"/>
    <n v="95000"/>
    <s v="DV DATA &amp; ANALYTICS ICICI BANK"/>
    <x v="0"/>
  </r>
  <r>
    <s v="JYOTISKHA BISWAL"/>
    <n v="202604"/>
    <n v="202604"/>
    <s v="BBSR"/>
    <n v="8847856918"/>
    <s v="Sikhabiswal71@gmail.com"/>
    <s v="APIDS"/>
    <n v="318600"/>
    <x v="748"/>
    <n v="50000"/>
    <s v="DV DATA &amp; ANALYTICS ICICI BANK"/>
    <x v="0"/>
  </r>
  <r>
    <s v="Ansh Patel"/>
    <n v="202607"/>
    <n v="202607"/>
    <s v="BLR"/>
    <n v="7359773603"/>
    <s v="patelansh9110@gmail.com"/>
    <s v="APIDS"/>
    <n v="290000"/>
    <x v="748"/>
    <n v="95000"/>
    <s v="DV DATA &amp; ANALYTICS ICICI BANK"/>
    <x v="0"/>
  </r>
  <r>
    <s v="RUPALI ROUT"/>
    <n v="202604"/>
    <n v="202604"/>
    <s v="BBSR"/>
    <n v="9148709508"/>
    <s v="routrupali708@gmail.com"/>
    <s v="Gen Ai"/>
    <n v="59000"/>
    <x v="748"/>
    <n v="14000"/>
    <s v="DV DATA &amp; ANALYTICS ICICI BANK"/>
    <x v="0"/>
  </r>
  <r>
    <s v="Balamurgan P "/>
    <n v="202504"/>
    <n v="202504"/>
    <s v="BLR"/>
    <n v="9361378163"/>
    <s v="balamurgandme1999@gmail.com"/>
    <s v="APDA"/>
    <n v="295000"/>
    <x v="748"/>
    <n v="30000"/>
    <s v="DV DATA &amp; ANALYTICS ICICI BANK"/>
    <x v="0"/>
  </r>
  <r>
    <s v="Sandeep swaraj Khuntia"/>
    <n v="202607"/>
    <n v="202607"/>
    <s v="BBSR"/>
    <n v="7077667449"/>
    <s v="sandipswarajkhuntia2005@gmail.com"/>
    <s v="DA"/>
    <n v="165000"/>
    <x v="749"/>
    <n v="160000"/>
    <s v="DV DATA &amp; ANALYTICS ICICI BANK"/>
    <x v="0"/>
  </r>
  <r>
    <s v="Rudra Mansigh"/>
    <n v="202506"/>
    <n v="202506"/>
    <s v="BBSR"/>
    <n v="8093400229"/>
    <m/>
    <s v="APIDS"/>
    <n v="290000"/>
    <x v="749"/>
    <n v="50000"/>
    <s v="DV DATA &amp; ANALYTICS ICICI BANK"/>
    <x v="0"/>
  </r>
  <r>
    <s v="shakti swaroopa mishra"/>
    <n v="202607"/>
    <n v="202607"/>
    <s v="BBSR"/>
    <n v="8260460343"/>
    <s v="shaktimishra6997@gmail.com"/>
    <s v="APIDS"/>
    <n v="320000"/>
    <x v="749"/>
    <n v="48000"/>
    <s v="DV DATA &amp; ANALYTICS ICICI BANK"/>
    <x v="0"/>
  </r>
  <r>
    <s v="Aman Kumar Debata"/>
    <n v="202607"/>
    <n v="202607"/>
    <s v="BBSR"/>
    <n v="9620639636"/>
    <s v="amankumardebata@gmail.com"/>
    <s v="APIDS"/>
    <n v="290000"/>
    <x v="749"/>
    <n v="65825"/>
    <s v="DV DATA &amp; ANALYTICS ICICI BANK"/>
    <x v="0"/>
  </r>
  <r>
    <s v="Akanksha Pattnaik"/>
    <n v="202506"/>
    <n v="202506"/>
    <s v="BLR"/>
    <n v="8917374533"/>
    <s v="Akanksha Pattnaik"/>
    <s v="APIDS"/>
    <n v="290000"/>
    <x v="749"/>
    <n v="68750"/>
    <s v="DV DATA &amp; ANALYTICS ICICI BANK"/>
    <x v="0"/>
  </r>
  <r>
    <s v="Soubhaya"/>
    <n v="202606"/>
    <n v="202606"/>
    <s v="BBSR"/>
    <n v="6370582950"/>
    <s v="sknanda.2021@gmail.com"/>
    <s v="APIDS"/>
    <n v="290000"/>
    <x v="750"/>
    <n v="285000"/>
    <s v="DV DATA &amp; ANALYTICS ICICI BANK"/>
    <x v="0"/>
  </r>
  <r>
    <s v="Srinivas Senapati"/>
    <n v="202607"/>
    <n v="202607"/>
    <s v="BBSR"/>
    <n v="8260696993"/>
    <s v="srinibassenapati2000@gmail.com"/>
    <s v="APIDS"/>
    <n v="290000"/>
    <x v="750"/>
    <n v="95000"/>
    <s v="DV DATA &amp; ANALYTICS ICICI BANK"/>
    <x v="0"/>
  </r>
  <r>
    <s v="Bhabitabya Rout"/>
    <n v="202605"/>
    <n v="202605"/>
    <s v="BBSR"/>
    <n v="9090070024"/>
    <s v="bhabitabya.0035@gmail.com"/>
    <s v="APIDS"/>
    <n v="300000"/>
    <x v="751"/>
    <n v="10000"/>
    <s v="DV DATA &amp; ANALYTICS ICICI BANK"/>
    <x v="0"/>
  </r>
  <r>
    <s v="SUBHASHIS PRIYADARSHAN PUHAN"/>
    <n v="202603"/>
    <n v="202603"/>
    <s v="BBSR"/>
    <n v="8093628705"/>
    <s v="ersubhashis05@gmail.com"/>
    <s v="APIDS"/>
    <n v="318600"/>
    <x v="751"/>
    <n v="40000"/>
    <s v="DV DATA &amp; ANALYTICS ICICI BANK"/>
    <x v="0"/>
  </r>
  <r>
    <s v="Prabodh Guleria"/>
    <n v="202606"/>
    <n v="202606"/>
    <s v="BLR"/>
    <n v="8580770338"/>
    <s v="prabodhguleria@gmail.com"/>
    <s v="APIDS"/>
    <n v="320000"/>
    <x v="751"/>
    <n v="95000"/>
    <s v="DV DATA &amp; ANALYTICS ICICI BANK"/>
    <x v="0"/>
  </r>
  <r>
    <s v="Sibasisha Satapathy"/>
    <n v="202607"/>
    <n v="202607"/>
    <s v="BBSR"/>
    <n v="7008953814"/>
    <s v="papul3500@gmail.com"/>
    <s v="DA"/>
    <n v="165000"/>
    <x v="751"/>
    <n v="165000"/>
    <s v="DV DATA &amp; ANALYTICS ICICI BANK"/>
    <x v="0"/>
  </r>
  <r>
    <s v="Chinmayee Samal"/>
    <n v="202607"/>
    <n v="202607"/>
    <s v="BBSR"/>
    <n v="9437589091"/>
    <s v="samalc033@gmail.com"/>
    <s v="APIDS"/>
    <n v="290000"/>
    <x v="752"/>
    <n v="285000"/>
    <s v="DV DATA &amp; ANALYTICS ICICI BANK"/>
    <x v="0"/>
  </r>
  <r>
    <s v="Satish Pradhan"/>
    <n v="202607"/>
    <n v="202607"/>
    <s v="BBSR"/>
    <n v="7504218655"/>
    <s v="pradhansatish1999@gmail.com"/>
    <s v="APIDS"/>
    <n v="300000"/>
    <x v="752"/>
    <n v="65000"/>
    <s v="DV DATA &amp; ANALYTICS ICICI BANK"/>
    <x v="0"/>
  </r>
  <r>
    <s v="Gunjan yadav"/>
    <n v="202607"/>
    <n v="202607"/>
    <s v="BBSR"/>
    <n v="8923362552"/>
    <s v="gy5033591@gmail.com"/>
    <s v="APIDS"/>
    <n v="320000"/>
    <x v="753"/>
    <n v="73750"/>
    <s v="DV DATA &amp; ANALYTICS ICICI BANK"/>
    <x v="0"/>
  </r>
  <r>
    <s v="karan lohar"/>
    <n v="202607"/>
    <n v="202607"/>
    <s v="BBSR"/>
    <n v="7064639355"/>
    <s v="myselflucky2@gmail.com"/>
    <s v="AI/ML"/>
    <n v="250000"/>
    <x v="753"/>
    <n v="200000"/>
    <s v="DV DATA &amp; ANALYTICS ICICI BANK"/>
    <x v="0"/>
  </r>
  <r>
    <s v="subrajeet sahoo"/>
    <n v="202606"/>
    <n v="202606"/>
    <s v="BBSR"/>
    <n v="9437384703"/>
    <s v="subrajeet2017@gmail.com"/>
    <s v="APIDS"/>
    <n v="290000"/>
    <x v="753"/>
    <n v="60000"/>
    <s v="DV DATA &amp; ANALYTICS ICICI BANK"/>
    <x v="0"/>
  </r>
  <r>
    <s v="Nirwan Saini"/>
    <n v="202606"/>
    <n v="202606"/>
    <s v="BBSR"/>
    <n v="8580509531"/>
    <s v="nirwansaini633@gmail.con"/>
    <s v="APIDS"/>
    <n v="318600"/>
    <x v="754"/>
    <n v="105000"/>
    <s v="DV DATA &amp; ANALYTICS ICICI BANK"/>
    <x v="0"/>
  </r>
  <r>
    <s v="Rajesh das"/>
    <n v="202607"/>
    <n v="202607"/>
    <s v="BBSR-25"/>
    <n v="7749983133"/>
    <s v="rajeshdas062002@gmail.com"/>
    <s v="APIDS"/>
    <n v="300000"/>
    <x v="754"/>
    <n v="5000"/>
    <s v="DV DATA &amp; ANALYTICS ICICI BANK"/>
    <x v="12"/>
  </r>
  <r>
    <s v="Akash Jena"/>
    <n v="202607"/>
    <n v="202607"/>
    <s v="BBSR"/>
    <n v="8249947928"/>
    <s v="jenaakash11@gmail.com"/>
    <s v="APIDS"/>
    <n v="318600"/>
    <x v="754"/>
    <n v="5000"/>
    <s v="DV DATA &amp; ANALYTICS ICICI BANK"/>
    <x v="15"/>
  </r>
  <r>
    <s v="Swastik Raj Pattnayak"/>
    <n v="202607"/>
    <n v="202607"/>
    <s v="BBSR"/>
    <n v="8249905192"/>
    <s v="SWASTIKPATTNAYAK13@GMAIL.COM"/>
    <s v="APIDS"/>
    <n v="318600"/>
    <x v="754"/>
    <n v="5000"/>
    <s v="DV DATA &amp; ANALYTICS ICICI BANK"/>
    <x v="15"/>
  </r>
  <r>
    <s v="shakti swaroopa mishra"/>
    <n v="202607"/>
    <n v="202607"/>
    <s v="BBSR"/>
    <n v="8260460343"/>
    <s v="shaktimishra6997@gmail.com"/>
    <s v="APIDS"/>
    <n v="320000"/>
    <x v="754"/>
    <n v="5000"/>
    <s v="DV DATA &amp; ANALYTICS ICICI BANK"/>
    <x v="12"/>
  </r>
  <r>
    <s v="Biswajit swain"/>
    <n v="202607"/>
    <n v="202607"/>
    <s v="BBSR"/>
    <n v="6372873755"/>
    <s v="pilubiswajit@gmail.com"/>
    <s v="APIDS"/>
    <n v="290000"/>
    <x v="754"/>
    <n v="5000"/>
    <s v="DV DATA &amp; ANALYTICS ICICI BANK"/>
    <x v="12"/>
  </r>
  <r>
    <s v="Ali Shaikh"/>
    <n v="202607"/>
    <n v="202607"/>
    <s v="BBSR"/>
    <n v="7058466616"/>
    <s v="Alijod2712@gmail.com"/>
    <s v="APIDS"/>
    <n v="290000"/>
    <x v="754"/>
    <n v="5000"/>
    <s v="DV DATA &amp; ANALYTICS ICICI BANK"/>
    <x v="18"/>
  </r>
  <r>
    <s v="chandan M"/>
    <n v="202607"/>
    <n v="202607"/>
    <s v="BLR"/>
    <n v="7019792084"/>
    <s v="chandanm2288@gmail.com"/>
    <s v="APIDA"/>
    <n v="270000"/>
    <x v="754"/>
    <n v="5000"/>
    <s v="DV DATA &amp; ANALYTICS ICICI BANK"/>
    <x v="25"/>
  </r>
  <r>
    <s v="tanmay tatsat mahapatra"/>
    <n v="202607"/>
    <n v="202607"/>
    <s v="BBSR"/>
    <n v="6371614015"/>
    <s v="tanmayamahapatra.05@gmail.com"/>
    <s v="APIDS"/>
    <n v="320000"/>
    <x v="754"/>
    <n v="5000"/>
    <s v="DV DATA &amp; ANALYTICS ICICI BANK"/>
    <x v="12"/>
  </r>
  <r>
    <s v="Kamal lochan Panda"/>
    <n v="202607"/>
    <n v="202607"/>
    <s v="BLR"/>
    <n v="9348412832"/>
    <s v="kamalpanda82@gmail.com"/>
    <s v="APIDA"/>
    <n v="275000"/>
    <x v="754"/>
    <n v="5000"/>
    <s v="DV DATA &amp; ANALYTICS ICICI BANK"/>
    <x v="11"/>
  </r>
  <r>
    <s v="Bikash adhikari"/>
    <n v="202607"/>
    <n v="202607"/>
    <s v="BBSR"/>
    <n v="9434883252"/>
    <s v="bikashadhikari1508@gmail.com"/>
    <s v="APIDS"/>
    <n v="320000"/>
    <x v="754"/>
    <n v="5000"/>
    <s v="DV DATA &amp; ANALYTICS ICICI BANK"/>
    <x v="12"/>
  </r>
  <r>
    <s v="Saikat pramanik"/>
    <n v="202607"/>
    <n v="202607"/>
    <s v="BBSR"/>
    <n v="9439507232"/>
    <s v="Saikat.pramanik7232@gmail.com"/>
    <s v="APIDS"/>
    <n v="318600"/>
    <x v="754"/>
    <n v="5000"/>
    <s v="DV DATA &amp; ANALYTICS ICICI BANK"/>
    <x v="15"/>
  </r>
  <r>
    <s v="Anjana"/>
    <n v="202607"/>
    <n v="202607"/>
    <s v="BBSR"/>
    <n v="9810881693"/>
    <m/>
    <s v="APIDS"/>
    <n v="318600"/>
    <x v="754"/>
    <n v="5000"/>
    <s v="DV DATA &amp; ANALYTICS ICICI BANK"/>
    <x v="15"/>
  </r>
  <r>
    <s v="Sidhi Prangya Swain"/>
    <n v="202607"/>
    <n v="202607"/>
    <s v="BBSR"/>
    <n v="7205102119"/>
    <s v="sidhiprangya1@gmail.com"/>
    <s v="APIDS"/>
    <n v="320000"/>
    <x v="754"/>
    <n v="5000"/>
    <s v="DV DATA &amp; ANALYTICS ICICI BANK"/>
    <x v="12"/>
  </r>
  <r>
    <s v="Sthiti Prangya Sahoo"/>
    <n v="202607"/>
    <n v="202607"/>
    <s v="BBSR"/>
    <n v="7848056546"/>
    <s v="sthitiprangyasahoo74@gmail.com"/>
    <s v="APIDS"/>
    <n v="320000"/>
    <x v="754"/>
    <n v="5000"/>
    <s v="DV DATA &amp; ANALYTICS ICICI BANK"/>
    <x v="12"/>
  </r>
  <r>
    <s v="Gnanesh k"/>
    <n v="202607"/>
    <n v="202607"/>
    <s v="BBSR"/>
    <n v="8971930905"/>
    <s v="gnaneshk196@gmail.com"/>
    <s v="DA"/>
    <n v="50000"/>
    <x v="754"/>
    <n v="5000"/>
    <s v="DV DATA &amp; ANALYTICS ICICI BANK"/>
    <x v="12"/>
  </r>
  <r>
    <s v="Arnav Jena"/>
    <n v="202607"/>
    <n v="202607"/>
    <s v="BBSR"/>
    <n v="8249389761"/>
    <s v="jenaarnav@gmail.com"/>
    <s v="APIDS"/>
    <n v="318000"/>
    <x v="754"/>
    <n v="5000"/>
    <s v="DV DATA &amp; ANALYTICS ICICI BANK"/>
    <x v="15"/>
  </r>
  <r>
    <s v="A Vicky"/>
    <n v="202607"/>
    <n v="202607"/>
    <s v="BBSR"/>
    <n v="6370225656"/>
    <s v="avickykumar2002@gmail.com"/>
    <s v="APIDS"/>
    <n v="318000"/>
    <x v="754"/>
    <n v="5000"/>
    <s v="DV DATA &amp; ANALYTICS ICICI BANK"/>
    <x v="15"/>
  </r>
  <r>
    <s v="Bikash adhikari"/>
    <n v="202607"/>
    <n v="202607"/>
    <s v="BBSR"/>
    <n v="9434883252"/>
    <s v="bikashadhikari1508@gmail.com"/>
    <s v="APIDS"/>
    <n v="320000"/>
    <x v="754"/>
    <n v="63000"/>
    <s v="DV DATA &amp; ANALYTICS ICICI BANK"/>
    <x v="0"/>
  </r>
  <r>
    <s v="Geetank Aludiya"/>
    <n v="202606"/>
    <n v="202606"/>
    <s v="BBSR"/>
    <s v="63673 85337"/>
    <s v="gauravjangid152700@gmail.com"/>
    <s v="APIDS"/>
    <n v="290000"/>
    <x v="754"/>
    <n v="95000"/>
    <s v="DV DATA &amp; ANALYTICS ICICI BANK"/>
    <x v="0"/>
  </r>
  <r>
    <s v="Vivek Chaudhary"/>
    <n v="202607"/>
    <n v="202607"/>
    <s v="BBSR"/>
    <s v="78190 97277"/>
    <s v="vivekchoudhary57082@gmail.com"/>
    <s v="APIDS"/>
    <n v="290000"/>
    <x v="755"/>
    <n v="285000"/>
    <s v="DV DATA &amp; ANALYTICS ICICI BANK"/>
    <x v="0"/>
  </r>
  <r>
    <s v="basudev bhuyan"/>
    <n v="202604"/>
    <n v="202604"/>
    <s v="BBSR"/>
    <n v="7655066240"/>
    <s v="basudevbhuyan2001@gmail.com"/>
    <s v="APIDA"/>
    <n v="165000"/>
    <x v="755"/>
    <n v="38400"/>
    <s v="DV DATA &amp; ANALYTICS ICICI BANK"/>
    <x v="0"/>
  </r>
  <r>
    <s v="Gnanesh k"/>
    <n v="202607"/>
    <n v="202607"/>
    <s v="BBSR"/>
    <n v="8971930905"/>
    <s v="gnaneshk196@gmail.com"/>
    <s v="DA"/>
    <n v="50000"/>
    <x v="755"/>
    <n v="50000"/>
    <s v="Cash"/>
    <x v="0"/>
  </r>
  <r>
    <s v="Pratik Kumar  Khatua"/>
    <n v="202607"/>
    <n v="202607"/>
    <s v="BBSR"/>
    <n v="7683978996"/>
    <s v="khatuapratik26@gmail.com"/>
    <s v="APIDS"/>
    <n v="50000"/>
    <x v="756"/>
    <n v="75000"/>
    <s v="DV DATA &amp; ANALYTICS ICICI BANK"/>
    <x v="0"/>
  </r>
  <r>
    <s v="Sidhi Prangya Swain"/>
    <n v="202607"/>
    <n v="202607"/>
    <s v="BBSR"/>
    <n v="7205102119"/>
    <s v="sidhiprangya1@gmail.com"/>
    <s v="APIDS"/>
    <n v="320000"/>
    <x v="756"/>
    <n v="280000"/>
    <s v="DV DATA &amp; ANALYTICS ICICI BANK"/>
    <x v="0"/>
  </r>
  <r>
    <s v="Dhrasti prajapati"/>
    <n v="202606"/>
    <n v="202606"/>
    <s v="BBSR"/>
    <n v="9558822443"/>
    <s v="Diyaprajapati952002@gmail.com"/>
    <s v="APIDS"/>
    <n v="290000"/>
    <x v="757"/>
    <n v="95000"/>
    <s v="DV DATA &amp; ANALYTICS ICICI BANK"/>
    <x v="0"/>
  </r>
  <r>
    <s v="karan lohar"/>
    <n v="202607"/>
    <n v="202607"/>
    <s v="BBSR"/>
    <n v="7064639355"/>
    <s v="myselflucky2@gmail.com"/>
    <s v="AI/ML"/>
    <n v="250000"/>
    <x v="757"/>
    <n v="50000"/>
    <s v="DV DATA &amp; ANALYTICS ICICI BANK"/>
    <x v="0"/>
  </r>
  <r>
    <s v="Sudheshnu Biswal"/>
    <n v="202606"/>
    <n v="202606"/>
    <s v="BBSR"/>
    <n v="9337160115"/>
    <s v="sudheshnubiswal@gmail.com"/>
    <s v="APIDA"/>
    <n v="170000"/>
    <x v="757"/>
    <n v="33000"/>
    <s v="DV DATA &amp; ANALYTICS ICICI BANK"/>
    <x v="0"/>
  </r>
  <r>
    <s v="T Simran Rao"/>
    <n v="202607"/>
    <n v="202607"/>
    <s v="BBSR"/>
    <n v="7978781779"/>
    <s v="raotsimran@gmail.com"/>
    <s v="DA"/>
    <n v="165000"/>
    <x v="757"/>
    <n v="165000"/>
    <s v="DV DATA &amp; ANALYTICS ICICI BANK"/>
    <x v="0"/>
  </r>
  <r>
    <s v="Akash Jena"/>
    <n v="202607"/>
    <n v="202607"/>
    <s v="BBSR"/>
    <n v="8249947928"/>
    <s v="jenaakash11@gmail.com"/>
    <s v="APIDS"/>
    <n v="318600"/>
    <x v="758"/>
    <n v="235000"/>
    <s v="DV DATA &amp; ANALYTICS ICICI BANK"/>
    <x v="0"/>
  </r>
  <r>
    <s v="chandrai"/>
    <n v="202506"/>
    <n v="202506"/>
    <s v="BBSR"/>
    <n v="8249826052"/>
    <s v="chandraictk@gmail.com"/>
    <s v="APIDS"/>
    <n v="290000"/>
    <x v="758"/>
    <n v="50000"/>
    <s v="DV DATA &amp; ANALYTICS HDFC BANK"/>
    <x v="0"/>
  </r>
  <r>
    <s v="Abhisek samantasinghar"/>
    <n v="202606"/>
    <n v="202606"/>
    <s v="BBSR"/>
    <n v="8455932636"/>
    <s v="Abhisek Samantasinghar"/>
    <s v="DA"/>
    <n v="165000"/>
    <x v="758"/>
    <n v="50000"/>
    <s v="DV DATA &amp; ANALYTICS ICICI BANK"/>
    <x v="0"/>
  </r>
  <r>
    <s v="Rajesh das"/>
    <n v="202607"/>
    <n v="202607"/>
    <s v="BBSR-25"/>
    <n v="7749983133"/>
    <s v="rajeshdas062002@gmail.com"/>
    <s v="APIDS"/>
    <n v="300000"/>
    <x v="759"/>
    <n v="50000"/>
    <s v="DV DATA &amp; ANALYTICS ICICI BANK"/>
    <x v="0"/>
  </r>
  <r>
    <s v="Rajesh das"/>
    <n v="202607"/>
    <n v="202607"/>
    <s v="BBSR-25"/>
    <n v="7749983133"/>
    <s v="rajeshdas062002@gmail.com"/>
    <s v="APIDS"/>
    <n v="300000"/>
    <x v="759"/>
    <n v="50000"/>
    <s v="DV DATA &amp; ANALYTICS ICICI BANK"/>
    <x v="0"/>
  </r>
  <r>
    <s v="kusumanjali jena"/>
    <n v="202606"/>
    <n v="202606"/>
    <s v="BBSR"/>
    <n v="7077702524"/>
    <s v="kusumanjalijena@gmail.com"/>
    <s v="APIDS"/>
    <n v="318600"/>
    <x v="759"/>
    <n v="39000"/>
    <s v="DV DATA &amp; ANALYTICS ICICI BANK"/>
    <x v="0"/>
  </r>
  <r>
    <s v="Eric John Tirkey"/>
    <n v="202605"/>
    <n v="202605"/>
    <s v="BBSR"/>
    <n v="8377893491"/>
    <s v="ejohnt99@gmail.com"/>
    <s v="APIDS"/>
    <n v="290000"/>
    <x v="759"/>
    <n v="95000"/>
    <s v="DV DATA &amp; ANALYTICS ICICI BANK"/>
    <x v="0"/>
  </r>
  <r>
    <s v="Chinmay Kumar BEHERA "/>
    <n v="202604"/>
    <n v="202604"/>
    <s v="BLR"/>
    <n v="6371151566"/>
    <s v="ckbehera1517@gmail.com"/>
    <s v="APIDS"/>
    <n v="290000"/>
    <x v="759"/>
    <n v="60000"/>
    <s v="DV DATA &amp; ANALYTICS ICICI BANK"/>
    <x v="0"/>
  </r>
  <r>
    <s v="Swastik Raj Pattnayak"/>
    <n v="202607"/>
    <n v="202607"/>
    <s v="BBSR"/>
    <n v="8249905192"/>
    <s v="SWASTIKPATTNAYAK13@GMAIL.COM"/>
    <s v="APIDS"/>
    <n v="318600"/>
    <x v="759"/>
    <n v="50000"/>
    <s v="DV DATA &amp; ANALYTICS ICICI BANK"/>
    <x v="0"/>
  </r>
  <r>
    <s v="tanmay tatsat mahapatra"/>
    <n v="202607"/>
    <n v="202607"/>
    <s v="BBSR"/>
    <n v="6371614015"/>
    <s v="tanmayamahapatra.05@gmail.com"/>
    <s v="APIDS"/>
    <n v="320000"/>
    <x v="760"/>
    <n v="315000"/>
    <s v="DV DATA &amp; ANALYTICS ICICI BANK"/>
    <x v="0"/>
  </r>
  <r>
    <s v="Rohan Rawal"/>
    <n v="202506"/>
    <n v="202506"/>
    <s v="BLR"/>
    <n v="8871250061"/>
    <m/>
    <s v="APIDA"/>
    <n v="270000"/>
    <x v="760"/>
    <n v="66250"/>
    <s v="DV DATA &amp; ANALYTICS ICICI BANK"/>
    <x v="0"/>
  </r>
  <r>
    <s v="ananya pradhan"/>
    <n v="202602"/>
    <n v="202602"/>
    <s v="BBSR"/>
    <n v="8260810298"/>
    <s v="ananyapradhan7543@gmail.com"/>
    <s v="APIDS"/>
    <n v="290000"/>
    <x v="761"/>
    <n v="40000"/>
    <s v="DV DATA &amp; ANALYTICS ICICI BANK"/>
    <x v="0"/>
  </r>
  <r>
    <s v="Indrajeet jena"/>
    <n v="202506"/>
    <n v="202506"/>
    <s v="BBSR"/>
    <n v="7205702003"/>
    <s v="indrajeetjena32@gmail.com"/>
    <s v="APIDS"/>
    <n v="290000"/>
    <x v="761"/>
    <n v="50000"/>
    <s v="DV DATA &amp; ANALYTICS ICICI BANK"/>
    <x v="0"/>
  </r>
  <r>
    <s v="Punyaansh Mahapatra"/>
    <n v="202607"/>
    <n v="202607"/>
    <s v="BBSR"/>
    <n v="9439138142"/>
    <s v="punyaansh2000@gmail.com"/>
    <s v="APIDS"/>
    <n v="290000"/>
    <x v="761"/>
    <n v="315000"/>
    <s v="DV DATA &amp; ANALYTICS ICICI BANK"/>
    <x v="0"/>
  </r>
  <r>
    <s v="Arnav Jena"/>
    <n v="202607"/>
    <n v="202607"/>
    <s v="BBSR"/>
    <n v="8249389761"/>
    <s v="jenaarnav@gmail.com"/>
    <s v="APIDS"/>
    <n v="318000"/>
    <x v="762"/>
    <n v="99000"/>
    <s v="DV DATA &amp; ANALYTICS ICICI BANK"/>
    <x v="0"/>
  </r>
  <r>
    <s v="Manish Nayak"/>
    <n v="202605"/>
    <n v="202605"/>
    <s v="BBSR"/>
    <n v="7735374661"/>
    <s v="nayakmanish247@gmail.com"/>
    <s v="APIDS"/>
    <n v="290000"/>
    <x v="762"/>
    <n v="95000"/>
    <s v="DV DATA &amp; ANALYTICS ICICI BANK"/>
    <x v="0"/>
  </r>
  <r>
    <s v="Arnav Jena"/>
    <n v="202607"/>
    <n v="202607"/>
    <s v="BBSR"/>
    <n v="8249389761"/>
    <s v="jenaarnav@gmail.com"/>
    <s v="APIDS"/>
    <n v="318000"/>
    <x v="762"/>
    <n v="99000"/>
    <s v="DV DATA &amp; ANALYTICS ICICI BANK"/>
    <x v="0"/>
  </r>
  <r>
    <s v="Gayatri Mishra"/>
    <n v="202602"/>
    <n v="202506"/>
    <s v="BLR"/>
    <n v="9438366829"/>
    <s v="gayatrimishra858@gmail.com"/>
    <s v="Gen Ai"/>
    <n v="59000"/>
    <x v="762"/>
    <n v="74000"/>
    <s v="DV DATA &amp; ANALYTICS ICICI BANK"/>
    <x v="0"/>
  </r>
  <r>
    <s v="Debanjan Mohapatra"/>
    <n v="202606"/>
    <n v="202606"/>
    <s v="BBSR"/>
    <n v="7047347141"/>
    <s v="debanjanmahapatra2@gmail.com"/>
    <s v="DA"/>
    <n v="165000"/>
    <x v="763"/>
    <n v="110000"/>
    <s v="DV DATA &amp; ANALYTICS ICICI BANK"/>
    <x v="0"/>
  </r>
  <r>
    <s v="Tamal Das"/>
    <n v="202604"/>
    <n v="202604"/>
    <s v="BBSR"/>
    <s v="9078043264/9337165393"/>
    <s v="tamaldas08k@gmail.com"/>
    <s v="APIDS"/>
    <n v="318600"/>
    <x v="763"/>
    <n v="45000"/>
    <s v="DV DATA &amp; ANALYTICS ICICI BANK"/>
    <x v="0"/>
  </r>
  <r>
    <s v="Lokesh Choudhry"/>
    <n v="202605"/>
    <n v="202605"/>
    <s v="BBSR"/>
    <n v="7684872449"/>
    <s v="choudhurylokesh87@gmail.com"/>
    <s v="APIDS"/>
    <n v="318600"/>
    <x v="763"/>
    <n v="45000"/>
    <s v="DV DATA &amp; ANALYTICS ICICI BANK"/>
    <x v="0"/>
  </r>
  <r>
    <s v="Swagatika Behera"/>
    <n v="202608"/>
    <n v="202608"/>
    <s v="BLR"/>
    <n v="7978920053"/>
    <s v="bswagatika98@gmail.com"/>
    <s v="APIDS"/>
    <n v="310000"/>
    <x v="763"/>
    <n v="5000"/>
    <s v="DV DATA &amp; ANALYTICS ICICI BANK"/>
    <x v="0"/>
  </r>
  <r>
    <s v="Abhishek patra"/>
    <n v="202608"/>
    <n v="202608"/>
    <s v="BBSR"/>
    <n v="8895644857"/>
    <s v="abhishekpatra337@gmail.com"/>
    <s v="APIDS"/>
    <n v="320000"/>
    <x v="763"/>
    <n v="5000"/>
    <s v="DV DATA &amp; ANALYTICS ICICI BANK"/>
    <x v="0"/>
  </r>
  <r>
    <s v="Vivek Chaudhary"/>
    <n v="202608"/>
    <n v="202608"/>
    <s v="BLR"/>
    <s v="78190 97277"/>
    <s v="vivekchoudhary57082@gmail.com"/>
    <s v="APIDS"/>
    <n v="310000"/>
    <x v="763"/>
    <n v="5000"/>
    <s v="DV DATA &amp; ANALYTICS ICICI BANK"/>
    <x v="0"/>
  </r>
  <r>
    <s v="Cahandrani Panda"/>
    <n v="202608"/>
    <n v="202608"/>
    <s v="BBSR"/>
    <n v="6371596185"/>
    <s v="chandranipanda42@gmail.com"/>
    <s v="APIDS"/>
    <n v="318600"/>
    <x v="763"/>
    <n v="5000"/>
    <s v="DV DATA &amp; ANALYTICS ICICI BANK"/>
    <x v="0"/>
  </r>
  <r>
    <s v="Spandan Mund"/>
    <n v="202608"/>
    <n v="202608"/>
    <s v="BBSR"/>
    <n v="7735358958"/>
    <s v="mspandan1@gmail.com"/>
    <s v="APIDS"/>
    <n v="318600"/>
    <x v="763"/>
    <n v="5000"/>
    <s v="DV DATA &amp; ANALYTICS ICICI BANK"/>
    <x v="0"/>
  </r>
  <r>
    <s v="Saisundar sahu"/>
    <n v="202608"/>
    <n v="202608"/>
    <s v="BBSR"/>
    <n v="7978610994"/>
    <s v="saisundarsahu@gmail.com"/>
    <s v="APIDS"/>
    <n v="320000"/>
    <x v="763"/>
    <n v="5000"/>
    <s v="DV DATA &amp; ANALYTICS ICICI BANK"/>
    <x v="0"/>
  </r>
  <r>
    <s v="Ansuman Nayak"/>
    <n v="202608"/>
    <n v="202608"/>
    <s v="BBSR"/>
    <n v="6372112578"/>
    <s v="nayakansuman2001@gmail.com"/>
    <s v="APIDS"/>
    <n v="320000"/>
    <x v="763"/>
    <n v="5000"/>
    <s v="DV DATA &amp; ANALYTICS ICICI BANK"/>
    <x v="0"/>
  </r>
  <r>
    <s v="Agnimitra samal"/>
    <n v="202608"/>
    <n v="202608"/>
    <s v="BBSR"/>
    <n v="9668248670"/>
    <s v="samalagnimitra@gmail.com"/>
    <s v="APIDA"/>
    <n v="270000"/>
    <x v="763"/>
    <n v="5000"/>
    <s v="DV DATA &amp; ANALYTICS ICICI BANK"/>
    <x v="0"/>
  </r>
  <r>
    <s v="Satya Prakash Chouhan"/>
    <n v="202608"/>
    <n v="202608"/>
    <s v="BBSR"/>
    <n v="7327949954"/>
    <s v="schauhan91699@gmail.com"/>
    <s v="APIDS"/>
    <n v="320000"/>
    <x v="763"/>
    <n v="5000"/>
    <s v="DV DATA &amp; ANALYTICS ICICI BANK"/>
    <x v="0"/>
  </r>
  <r>
    <s v="Soumya Ranjan Jena"/>
    <n v="202608"/>
    <n v="202608"/>
    <s v="BBSR"/>
    <n v="6371302147"/>
    <s v="soumyaranjan.72003@gmail.com"/>
    <s v="APIDS"/>
    <n v="320000"/>
    <x v="763"/>
    <n v="5000"/>
    <s v="DV DATA &amp; ANALYTICS ICICI BANK"/>
    <x v="0"/>
  </r>
  <r>
    <s v="Karan Jambhulkar"/>
    <n v="202608"/>
    <n v="202608"/>
    <s v="BBSR"/>
    <n v="9174565355"/>
    <s v="karanjambhulkar3@gmail.com"/>
    <s v="APIDS"/>
    <n v="320000"/>
    <x v="763"/>
    <n v="5000"/>
    <s v="DV DATA &amp; ANALYTICS ICICI BANK"/>
    <x v="0"/>
  </r>
  <r>
    <s v="Subhrajit Nayak"/>
    <n v="202608"/>
    <n v="202608"/>
    <s v="BBSR"/>
    <n v="7735271254"/>
    <s v="subhrajitnayak.iter26@gmail.com"/>
    <s v="APIDS"/>
    <n v="320000"/>
    <x v="763"/>
    <n v="5000"/>
    <s v="DV DATA &amp; ANALYTICS ICICI BANK"/>
    <x v="0"/>
  </r>
  <r>
    <s v="Asit Kumar Sahu"/>
    <n v="202608"/>
    <n v="202608"/>
    <s v="BBSR"/>
    <n v="7077603955"/>
    <s v="asitsahu08@gmail.com"/>
    <s v="APIDS"/>
    <n v="320000"/>
    <x v="763"/>
    <n v="5000"/>
    <s v="DV DATA &amp; ANALYTICS ICICI BANK"/>
    <x v="0"/>
  </r>
  <r>
    <s v="Punyaansh Mahapatra"/>
    <n v="202608"/>
    <n v="202608"/>
    <s v="BBSR"/>
    <n v="9439138142"/>
    <s v="punyaansh2000@gmail.com"/>
    <s v="APIDS"/>
    <n v="320000"/>
    <x v="763"/>
    <n v="5000"/>
    <s v="DV DATA &amp; ANALYTICS ICICI BANK"/>
    <x v="0"/>
  </r>
  <r>
    <s v="Manoj"/>
    <n v="202608"/>
    <n v="202608"/>
    <s v="BLR"/>
    <n v="9949261315"/>
    <s v="mnj.manoj515@gmail.com"/>
    <s v="GenAI"/>
    <n v="140000"/>
    <x v="763"/>
    <n v="5000"/>
    <s v="DV DATA &amp; ANALYTICS ICICI BANK"/>
    <x v="0"/>
  </r>
  <r>
    <s v="Yaswanth"/>
    <n v="202608"/>
    <n v="202608"/>
    <s v="BLR"/>
    <n v="6302586494"/>
    <s v="yashwanthsiddu2@gmail.com"/>
    <s v="Adv AI-ML"/>
    <n v="220000"/>
    <x v="763"/>
    <n v="5000"/>
    <s v="DV DATA &amp; ANALYTICS ICICI BANK"/>
    <x v="0"/>
  </r>
  <r>
    <s v="Karan Lohar"/>
    <n v="202608"/>
    <n v="202608"/>
    <s v="BLR"/>
    <n v="7064639355"/>
    <s v="Myselflucky2@gmail.com"/>
    <s v="Adv AI-ML"/>
    <n v="235000"/>
    <x v="763"/>
    <n v="5000"/>
    <s v="DV DATA &amp; ANALYTICS ICICI BANK"/>
    <x v="0"/>
  </r>
  <r>
    <s v="Krishna"/>
    <n v="202608"/>
    <n v="202608"/>
    <s v="BLR"/>
    <n v="7325802105"/>
    <s v="krushnakudas2000@gmail.com"/>
    <s v="Adv AI-ML"/>
    <n v="259600"/>
    <x v="763"/>
    <n v="5000"/>
    <s v="DV DATA &amp; ANALYTICS ICICI BANK"/>
    <x v="0"/>
  </r>
  <r>
    <s v="Priyashree Guha Roy"/>
    <n v="202608"/>
    <n v="202608"/>
    <s v="BLR"/>
    <n v="8961210089"/>
    <s v="priyashreeguharoy@gmail.com"/>
    <s v="Adv AI-ML"/>
    <n v="240000"/>
    <x v="763"/>
    <n v="5000"/>
    <s v="DV DATA &amp; ANALYTICS ICICI BANK"/>
    <x v="0"/>
  </r>
  <r>
    <s v="Sudhir Baral"/>
    <n v="202608"/>
    <n v="202608"/>
    <s v="BLR"/>
    <n v="9663264477"/>
    <s v="sudhirbaral@live.com"/>
    <s v="Adv AI-ML"/>
    <n v="240000"/>
    <x v="763"/>
    <n v="5000"/>
    <s v="DV DATA &amp; ANALYTICS ICICI BANK"/>
    <x v="0"/>
  </r>
  <r>
    <s v="A Vicky"/>
    <n v="202607"/>
    <n v="202607"/>
    <s v="BBSR"/>
    <n v="6370225656"/>
    <s v="avickykumar2002@gmail.com"/>
    <s v="APIDS"/>
    <n v="318000"/>
    <x v="764"/>
    <n v="100000"/>
    <s v="DV DATA &amp; ANALYTICS ICICI BANK"/>
    <x v="0"/>
  </r>
  <r>
    <s v="kusumanjali jena"/>
    <n v="202606"/>
    <n v="202606"/>
    <s v="BBSR"/>
    <n v="7077702524"/>
    <s v="kusumanjalijena@gmail.com"/>
    <s v="APIDS"/>
    <n v="318600"/>
    <x v="764"/>
    <n v="11000"/>
    <s v="DV DATA &amp; ANALYTICS ICICI BANK"/>
    <x v="0"/>
  </r>
  <r>
    <s v="Agnimitra samal"/>
    <n v="202608"/>
    <n v="202608"/>
    <s v="BBSR"/>
    <n v="9668248670"/>
    <s v="samalagnimitra@gmail.com"/>
    <s v="APIDA"/>
    <n v="270000"/>
    <x v="764"/>
    <n v="66250"/>
    <s v="DV DATA &amp; ANALYTICS ICICI BANK"/>
    <x v="0"/>
  </r>
  <r>
    <s v="Krishna"/>
    <n v="202608"/>
    <n v="202608"/>
    <s v="BLR"/>
    <n v="7325802105"/>
    <s v="krushnakudas2000@gmail.com"/>
    <s v="Adv AI-ML"/>
    <n v="259600"/>
    <x v="764"/>
    <n v="71667"/>
    <s v="DV DATA &amp; ANALYTICS ICICI BANK"/>
    <x v="0"/>
  </r>
  <r>
    <s v="Arnav Jena"/>
    <n v="202607"/>
    <n v="202607"/>
    <s v="BBSR"/>
    <n v="8249389761"/>
    <s v="jenaarnav@gmail.com"/>
    <s v="APIDS"/>
    <n v="318000"/>
    <x v="765"/>
    <n v="87000"/>
    <s v="DV DATA &amp; ANALYTICS ICICI BANK"/>
    <x v="0"/>
  </r>
  <r>
    <s v="Aatif khan"/>
    <n v="202507"/>
    <n v="202507"/>
    <s v="BBSR"/>
    <n v="9981934661"/>
    <s v="aatifkh97@gmail.com"/>
    <s v="APIDS"/>
    <n v="300000"/>
    <x v="765"/>
    <n v="30000"/>
    <s v="DV DATA &amp; ANALYTICS ICICI BANK"/>
    <x v="0"/>
  </r>
  <r>
    <s v="Priyashree Guha Roy"/>
    <n v="202608"/>
    <n v="202608"/>
    <s v="BLR"/>
    <n v="8961210089"/>
    <s v="priyashreeguharoy@gmail.com"/>
    <s v="Adv AI-ML"/>
    <n v="240000"/>
    <x v="765"/>
    <n v="240000"/>
    <s v="DV DATA &amp; ANALYTICS ICICI BANK"/>
    <x v="0"/>
  </r>
  <r>
    <s v="Rajesh Kumar"/>
    <n v="202602"/>
    <n v="202602"/>
    <s v="BLR"/>
    <n v="9346333647"/>
    <s v="brk12002@gmail.com"/>
    <s v="Gen Ai"/>
    <n v="59000"/>
    <x v="766"/>
    <n v="10000"/>
    <s v="DV DATA &amp; ANALYTICS ICICI BANK"/>
    <x v="0"/>
  </r>
  <r>
    <s v="Suvra Rani Pramanik"/>
    <n v="202608"/>
    <n v="202608"/>
    <s v="BBSR"/>
    <m/>
    <s v="subhrapramanik01181@gmail.com"/>
    <s v="APIDS"/>
    <n v="300000"/>
    <x v="766"/>
    <n v="164384"/>
    <s v="DV DATA &amp; ANALYTICS ICICI BANK"/>
    <x v="0"/>
  </r>
  <r>
    <s v="MG Suhasa Subramanya "/>
    <n v="202601"/>
    <n v="202601"/>
    <s v="BLR"/>
    <n v="6366191660"/>
    <s v="mgsuhasasubramanya@gmail.com"/>
    <s v="APIDS"/>
    <n v="290000"/>
    <x v="766"/>
    <n v="47500"/>
    <s v="DV DATA &amp; ANALYTICS ICICI BANK"/>
    <x v="0"/>
  </r>
  <r>
    <s v="Om Sri Adarsh Dash"/>
    <n v="202506"/>
    <n v="202506"/>
    <s v="BLR"/>
    <n v="7978758883"/>
    <s v="Om Sri Adarsh Dash"/>
    <s v="APIDS"/>
    <n v="290000"/>
    <x v="766"/>
    <n v="71250"/>
    <s v="DV DATA &amp; ANALYTICS ICICI BANK"/>
    <x v="0"/>
  </r>
  <r>
    <s v="Shuvasmita Beura"/>
    <n v="202604"/>
    <n v="202604"/>
    <s v="BBSR"/>
    <n v="7750978099"/>
    <s v="shuvasmitabeurabeura@gmail.com"/>
    <s v="APIDS"/>
    <n v="290000"/>
    <x v="766"/>
    <n v="60000"/>
    <s v="DV DATA &amp; ANALYTICS ICICI BANK"/>
    <x v="0"/>
  </r>
  <r>
    <s v="Swatilekha Sethi"/>
    <n v="202605"/>
    <n v="202605"/>
    <s v="BBSR"/>
    <n v="9883475685"/>
    <s v="Swatilekha60@gmail.com"/>
    <s v="APIDS"/>
    <n v="290000"/>
    <x v="766"/>
    <n v="45000"/>
    <s v="DV DATA &amp; ANALYTICS ICICI BANK"/>
    <x v="0"/>
  </r>
  <r>
    <s v="Ali Shaikh"/>
    <n v="202607"/>
    <n v="202607"/>
    <s v="BBSR"/>
    <n v="7058466616"/>
    <s v="Alijod2712@gmail.com"/>
    <s v="APIDS"/>
    <n v="290000"/>
    <x v="767"/>
    <n v="285000"/>
    <s v="DV DATA &amp; ANALYTICS ICICI BANK"/>
    <x v="0"/>
  </r>
  <r>
    <s v="Shwastika"/>
    <n v="202604"/>
    <n v="202604"/>
    <s v="BBSR"/>
    <n v="7978237163"/>
    <s v="shaswatika1106@gmail.com"/>
    <s v="APIDS"/>
    <n v="290000"/>
    <x v="767"/>
    <n v="40000"/>
    <s v="DV DATA &amp; ANALYTICS ICICI BANK"/>
    <x v="0"/>
  </r>
  <r>
    <s v="Debasish Parija"/>
    <n v="202603"/>
    <n v="202603"/>
    <s v="BBSR"/>
    <n v="7008418488"/>
    <s v="debaparija6@gmail.com"/>
    <s v="APIDS"/>
    <n v="290000"/>
    <x v="767"/>
    <n v="60000"/>
    <s v="DV DATA &amp; ANALYTICS ICICI BANK"/>
    <x v="0"/>
  </r>
  <r>
    <s v="Bikash adhikari"/>
    <n v="202607"/>
    <n v="202607"/>
    <s v="BBSR"/>
    <n v="9434883252"/>
    <s v="bikashadhikari1508@gmail.com"/>
    <s v="APIDS"/>
    <n v="320000"/>
    <x v="768"/>
    <n v="63000"/>
    <s v="DV DATA &amp; ANALYTICS ICICI BANK"/>
    <x v="0"/>
  </r>
  <r>
    <s v="Abhay Godani"/>
    <n v="202512"/>
    <n v="202512"/>
    <s v="BLR"/>
    <n v="9752861091"/>
    <s v="mabhaygodani87@gmail.com"/>
    <s v="APDA"/>
    <n v="295000"/>
    <x v="768"/>
    <n v="40000"/>
    <s v="DV DATA &amp; ANALYTICS ICICI BANK"/>
    <x v="0"/>
  </r>
  <r>
    <s v="PAWAR RAHUL SHIVAJI"/>
    <n v="202302"/>
    <n v="202302"/>
    <s v="BLR"/>
    <n v="8421977650"/>
    <s v="rahulspdeoni@gmail.com"/>
    <s v="MPIDS"/>
    <n v="265500"/>
    <x v="768"/>
    <n v="15000"/>
    <s v="DV DATA &amp; ANALYTICS ICICI BANK"/>
    <x v="0"/>
  </r>
  <r>
    <s v="Rajshree mohapatra"/>
    <n v="202606"/>
    <n v="202606"/>
    <s v="BBSR"/>
    <n v="7978017155"/>
    <s v="rmohapatra1107@gmail.com"/>
    <s v="APIDS"/>
    <n v="290000"/>
    <x v="768"/>
    <n v="60000"/>
    <s v="Cash"/>
    <x v="0"/>
  </r>
  <r>
    <s v="Shruti Saswati Mohanty"/>
    <n v="202507"/>
    <n v="202507"/>
    <s v="BBSR"/>
    <n v="9439250391"/>
    <s v="shrutimohanty391@gmail.com"/>
    <s v="APIDS"/>
    <n v="290000"/>
    <x v="768"/>
    <n v="10000"/>
    <s v="DV DATA &amp; ANALYTICS ICICI BANK"/>
    <x v="0"/>
  </r>
  <r>
    <s v="Aswini Kumar Samal"/>
    <n v="202606"/>
    <n v="202606"/>
    <s v="BBSR"/>
    <n v="9078387859"/>
    <s v="kumaraswini907838@gmail.com"/>
    <s v="APIDS"/>
    <n v="290000"/>
    <x v="768"/>
    <n v="29000"/>
    <s v="DV DATA &amp; ANALYTICS ICICI BANK"/>
    <x v="0"/>
  </r>
  <r>
    <s v="Pratik Ghosh"/>
    <n v="202607"/>
    <n v="202607"/>
    <s v="BBSR"/>
    <n v="9556509857"/>
    <s v="pratikghosh535@gmail.com"/>
    <s v="APIDS"/>
    <n v="290000"/>
    <x v="768"/>
    <n v="71250"/>
    <s v="DV DATA &amp; ANALYTICS ICICI BANK"/>
    <x v="0"/>
  </r>
  <r>
    <s v="Indrajeet jena"/>
    <n v="202506"/>
    <n v="202506"/>
    <s v="BLR"/>
    <n v="7205702003"/>
    <s v="indrajeetjena32@gmail.com"/>
    <s v="APIDS"/>
    <n v="290000"/>
    <x v="768"/>
    <n v="50000"/>
    <s v="DV DATA &amp; ANALYTICS ICICI BANK"/>
    <x v="0"/>
  </r>
  <r>
    <s v="BISWANATH SAHOO"/>
    <n v="202606"/>
    <n v="202606"/>
    <s v="BBSR"/>
    <n v="7894225071"/>
    <s v="biswanathsahoo112234@gmail.com"/>
    <s v="APIDS"/>
    <n v="290000"/>
    <x v="769"/>
    <n v="300000"/>
    <s v="DV DATA &amp; ANALYTICS ICICI BANK"/>
    <x v="0"/>
  </r>
  <r>
    <s v="Karan Jambhulkar"/>
    <n v="202608"/>
    <n v="202608"/>
    <s v="BBSR"/>
    <n v="9174565355"/>
    <s v="karanjambhulkar3@gmail.com"/>
    <s v="APIDS"/>
    <n v="320000"/>
    <x v="769"/>
    <n v="78750"/>
    <s v="DV DATA &amp; ANALYTICS ICICI BANK"/>
    <x v="0"/>
  </r>
  <r>
    <s v="Swagatika Behera"/>
    <n v="202608"/>
    <n v="202608"/>
    <s v="BLR"/>
    <n v="7978920053"/>
    <s v="bswagatika98@gmail.com"/>
    <s v="APIDS"/>
    <n v="310000"/>
    <x v="770"/>
    <n v="100000"/>
    <s v="DV DATA &amp; ANALYTICS ICICI BANK"/>
    <x v="0"/>
  </r>
  <r>
    <s v="Nikhil Patro"/>
    <n v="202605"/>
    <n v="202605"/>
    <s v="BBSR"/>
    <n v="8328900060"/>
    <s v="nikhilpatro333@gmail.com"/>
    <s v="APIDS"/>
    <n v="290000"/>
    <x v="770"/>
    <n v="71250"/>
    <s v="DV DATA &amp; ANALYTICS ICICI BANK"/>
    <x v="0"/>
  </r>
  <r>
    <s v="Bikash Adhikari"/>
    <n v="202607"/>
    <n v="202607"/>
    <s v="BBSR"/>
    <n v="9434883252"/>
    <s v="bikashadhikari1508@gmail.com"/>
    <s v="APIDS"/>
    <n v="290000"/>
    <x v="770"/>
    <n v="63000"/>
    <s v="DV DATA &amp; ANALYTICS ICICI BANK"/>
    <x v="0"/>
  </r>
  <r>
    <s v="Ritika Rout"/>
    <n v="202506"/>
    <n v="202506"/>
    <s v="BBSR"/>
    <n v="9040495688"/>
    <s v="Ritika Rout"/>
    <s v="APIDA"/>
    <n v="165000"/>
    <x v="770"/>
    <n v="40000"/>
    <s v="DV DATA &amp; ANALYTICS ICICI BANK"/>
    <x v="0"/>
  </r>
  <r>
    <s v="Akanksha Pattnaik "/>
    <n v="202604"/>
    <n v="202604"/>
    <s v="BLR"/>
    <n v="8917374533"/>
    <s v="akankshapattnaik10@gmail.com"/>
    <s v="APIDS"/>
    <n v="290000"/>
    <x v="770"/>
    <n v="68750"/>
    <s v="DV DATA &amp; ANALYTICS HDFC BANK"/>
    <x v="0"/>
  </r>
  <r>
    <s v="Sourav Kumar Sahoo"/>
    <n v="202606"/>
    <n v="202606"/>
    <s v="BBSR"/>
    <n v="9556108506"/>
    <s v="souravsahoo563@gmail.com"/>
    <s v="APIDS"/>
    <n v="290000"/>
    <x v="771"/>
    <n v="21966"/>
    <s v="DV DATA &amp; ANALYTICS ICICI BANK"/>
    <x v="0"/>
  </r>
  <r>
    <s v="_x000a_Santripti Naik"/>
    <n v="202506"/>
    <n v="202506"/>
    <s v="BLR"/>
    <n v="6200167188"/>
    <s v="santripti42@gmail.com"/>
    <s v="APIDS"/>
    <n v="290000"/>
    <x v="771"/>
    <n v="53334"/>
    <s v="DV DATA &amp; ANALYTICS ICICI BANK"/>
    <x v="0"/>
  </r>
  <r>
    <s v="Puspanjali Sahu"/>
    <n v="202606"/>
    <n v="202606"/>
    <s v="BBSR"/>
    <n v="8093942988"/>
    <s v="sahupuspanjali2005@gmail.com"/>
    <s v="APIDA"/>
    <n v="165000"/>
    <x v="771"/>
    <n v="40000"/>
    <s v="DV DATA &amp; ANALYTICS ICICI BANK"/>
    <x v="0"/>
  </r>
  <r>
    <s v="gunjan yadav"/>
    <n v="202607"/>
    <n v="202607"/>
    <s v="BBSR"/>
    <n v="8923362552"/>
    <s v="gy5033591@gmail.com"/>
    <s v="APIDS"/>
    <n v="320000"/>
    <x v="771"/>
    <n v="72700"/>
    <s v="DV DATA &amp; ANALYTICS ICICI BANK"/>
    <x v="0"/>
  </r>
  <r>
    <s v="Subham das"/>
    <n v="202604"/>
    <n v="202604"/>
    <s v="BBSR"/>
    <n v="7735705170"/>
    <s v="subhamdas098123@gmail.com"/>
    <s v="APIDS"/>
    <n v="290000"/>
    <x v="771"/>
    <n v="70000"/>
    <s v="DV DATA &amp; ANALYTICS ICICI BANK"/>
    <x v="0"/>
  </r>
  <r>
    <s v="Aswini Prasad Das"/>
    <n v="202607"/>
    <n v="202607"/>
    <s v="BBSR"/>
    <n v="8895067958"/>
    <m/>
    <s v="APIDS"/>
    <n v="300000"/>
    <x v="771"/>
    <n v="29000"/>
    <s v="DV DATA &amp; ANALYTICS ICICI BANK"/>
    <x v="0"/>
  </r>
  <r>
    <s v="Saswat Panigrahy"/>
    <n v="202604"/>
    <n v="202604"/>
    <s v="BBSR"/>
    <n v="7606972935"/>
    <s v="saswatpanigrahy01@gmail.com"/>
    <s v="APIDS"/>
    <n v="290000"/>
    <x v="771"/>
    <n v="50000"/>
    <s v="DV DATA &amp; ANALYTICS ICICI BANK"/>
    <x v="0"/>
  </r>
  <r>
    <s v="Md sahfaishal quasmi"/>
    <n v="202604"/>
    <n v="202604"/>
    <s v="BBSR"/>
    <n v="9937116404"/>
    <s v="Shaifmd311@gmail.com"/>
    <s v="APIDA"/>
    <n v="150000"/>
    <x v="771"/>
    <n v="30000"/>
    <s v="DV DATA &amp; ANALYTICS ICICI BANK"/>
    <x v="0"/>
  </r>
  <r>
    <s v="liza manik"/>
    <n v="202607"/>
    <n v="202607"/>
    <s v="BBSR"/>
    <n v="6358944343"/>
    <s v="lizamanik179@gmail.com"/>
    <s v="APIDS"/>
    <n v="290000"/>
    <x v="772"/>
    <n v="100000"/>
    <s v="DV DATA &amp; ANALYTICS ICICI BANK"/>
    <x v="0"/>
  </r>
  <r>
    <s v="Rajatha Vinya S"/>
    <n v="202506"/>
    <n v="202506"/>
    <s v="BLR"/>
    <n v="9902793156"/>
    <s v="shivakumarthungoti@gmail.com"/>
    <s v="APIDA"/>
    <n v="177000"/>
    <x v="772"/>
    <n v="40000"/>
    <s v="DV DATA &amp; ANALYTICS ICICI BANK"/>
    <x v="0"/>
  </r>
  <r>
    <s v="Nishikant biswal"/>
    <n v="202605"/>
    <n v="202605"/>
    <s v="BBSR"/>
    <n v="7894473018"/>
    <s v="nishikantabiswal00@gmail.com"/>
    <s v="APIDS"/>
    <n v="290000"/>
    <x v="772"/>
    <n v="71250"/>
    <s v="DV DATA &amp; ANALYTICS ICICI BANK"/>
    <x v="0"/>
  </r>
  <r>
    <s v="Subhrajit Nayak"/>
    <n v="202608"/>
    <n v="202608"/>
    <s v="BBSR"/>
    <n v="7735271254"/>
    <s v="subhrajitnayak.iter26@gmail.com"/>
    <s v="APIDS"/>
    <n v="320000"/>
    <x v="772"/>
    <n v="63000"/>
    <s v="DV DATA &amp; ANALYTICS ICICI BANK"/>
    <x v="0"/>
  </r>
  <r>
    <s v="Saisundar sahu"/>
    <n v="202608"/>
    <n v="202608"/>
    <s v="BBSR"/>
    <n v="7978610994"/>
    <s v="saisundarsahu@gmail.com"/>
    <s v="APIDS"/>
    <n v="320000"/>
    <x v="772"/>
    <n v="50000"/>
    <s v="DV DATA &amp; ANALYTICS ICICI BANK"/>
    <x v="0"/>
  </r>
  <r>
    <s v="Anshuman Panda"/>
    <n v="202608"/>
    <n v="202608"/>
    <s v="BLR"/>
    <n v="9938628422"/>
    <s v="ansumaanpanda9@gmail.com"/>
    <s v="APIDA"/>
    <n v="270000"/>
    <x v="772"/>
    <n v="5000"/>
    <s v="DV DATA &amp; ANALYTICS ICICI BANK"/>
    <x v="0"/>
  </r>
  <r>
    <s v="Sourav"/>
    <n v="202608"/>
    <n v="202608"/>
    <s v="BBSR"/>
    <n v="8144633021"/>
    <s v="stripathy2811@gmail.com"/>
    <s v="APIDS"/>
    <n v="318600"/>
    <x v="772"/>
    <n v="5000"/>
    <s v="DV DATA &amp; ANALYTICS ICICI BANK"/>
    <x v="0"/>
  </r>
  <r>
    <s v="Sambit Parida"/>
    <n v="202608"/>
    <n v="202608"/>
    <s v="BBSR"/>
    <n v="7536984549"/>
    <s v="sambhu101296@gmail.com"/>
    <s v="APIDS"/>
    <n v="318600"/>
    <x v="772"/>
    <n v="5000"/>
    <s v="DV DATA &amp; ANALYTICS ICICI BANK"/>
    <x v="0"/>
  </r>
  <r>
    <s v="Srikanta Jena"/>
    <n v="202608"/>
    <n v="202608"/>
    <s v="BBSR"/>
    <n v="7377732738"/>
    <s v="srijena35@gmail.com"/>
    <s v="APIDS"/>
    <n v="318600"/>
    <x v="772"/>
    <n v="5000"/>
    <s v="DV DATA &amp; ANALYTICS ICICI BANK"/>
    <x v="0"/>
  </r>
  <r>
    <s v="Sailendra Kumar Acharya"/>
    <n v="202608"/>
    <n v="202608"/>
    <s v="BBSR"/>
    <n v="7978403102"/>
    <s v="sailendrakumar038@gmail.com"/>
    <s v="APIDS"/>
    <n v="320000"/>
    <x v="772"/>
    <n v="5000"/>
    <s v="DV DATA &amp; ANALYTICS ICICI BANK"/>
    <x v="0"/>
  </r>
  <r>
    <s v="Soumya Ranjan Jena"/>
    <n v="202608"/>
    <n v="202608"/>
    <s v="BBSR"/>
    <n v="6371302147"/>
    <s v="soumyaranjan.72003@gmail.com"/>
    <s v="APIDS"/>
    <n v="320000"/>
    <x v="773"/>
    <n v="285000"/>
    <s v="DV DATA &amp; ANALYTICS ICICI BANK"/>
    <x v="0"/>
  </r>
  <r>
    <s v="Ansh Patel"/>
    <n v="202607"/>
    <n v="202607"/>
    <s v="BLR"/>
    <n v="7359773603"/>
    <s v="patelansh9110@gmail.com"/>
    <s v="APIDS"/>
    <n v="290000"/>
    <x v="773"/>
    <n v="95000"/>
    <s v="DV DATA &amp; ANALYTICS ICICI BANK"/>
    <x v="0"/>
  </r>
  <r>
    <s v="Saisundar sahu"/>
    <n v="202608"/>
    <n v="202608"/>
    <s v="BBSR"/>
    <n v="7978610994"/>
    <s v="saisundarsahu@gmail.com"/>
    <s v="APIDS"/>
    <n v="320000"/>
    <x v="774"/>
    <n v="28750"/>
    <s v="DV DATA &amp; ANALYTICS ICICI BANK"/>
    <x v="0"/>
  </r>
  <r>
    <s v="Srinivas Senapati"/>
    <n v="202607"/>
    <n v="202607"/>
    <s v="BBSR"/>
    <s v="8260696993 ,9348432270"/>
    <s v="srinibassenapati2000@gmail.com"/>
    <s v="APIDS"/>
    <n v="290000"/>
    <x v="774"/>
    <n v="95000"/>
    <s v="DV DATA &amp; ANALYTICS ICICI BANK"/>
    <x v="0"/>
  </r>
  <r>
    <s v="shubhangi Ray"/>
    <n v="202506"/>
    <n v="202506"/>
    <s v="BBSR"/>
    <n v="7008878148"/>
    <s v="raysubhangi7@gmail.com"/>
    <s v="APIDS"/>
    <n v="290000"/>
    <x v="774"/>
    <n v="52000"/>
    <s v="DV DATA &amp; ANALYTICS HDFC BANK"/>
    <x v="0"/>
  </r>
  <r>
    <s v="Dwiti krushna mohanty"/>
    <n v="202606"/>
    <n v="202606"/>
    <s v="BBSR"/>
    <n v="8249535710"/>
    <s v="mohantydwitikrushna775@gmail.com"/>
    <s v="APIDS"/>
    <n v="290000"/>
    <x v="774"/>
    <n v="55000"/>
    <s v="DV DATA &amp; ANALYTICS ICICI BANK"/>
    <x v="0"/>
  </r>
  <r>
    <s v="prayashkant das"/>
    <n v="202506"/>
    <n v="202506"/>
    <s v="BLR"/>
    <n v="9692839258"/>
    <m/>
    <s v="APIDS"/>
    <n v="290000"/>
    <x v="774"/>
    <n v="72500"/>
    <s v="DV DATA &amp; ANALYTICS ICICI BANK"/>
    <x v="0"/>
  </r>
  <r>
    <s v="Rohan Rawal"/>
    <n v="202506"/>
    <n v="202506"/>
    <s v="BLR"/>
    <n v="8871250061"/>
    <m/>
    <s v="APIDA"/>
    <n v="270000"/>
    <x v="774"/>
    <n v="62250"/>
    <s v="DV DATA &amp; ANALYTICS ICICI BANK"/>
    <x v="0"/>
  </r>
  <r>
    <s v="Spandan Mund"/>
    <n v="202608"/>
    <n v="202608"/>
    <s v="BBSR"/>
    <n v="7735358958"/>
    <s v="mspandan1@gmail.com"/>
    <s v="APIDS"/>
    <n v="318600"/>
    <x v="775"/>
    <n v="50000"/>
    <s v="DV DATA &amp; ANALYTICS ICICI BANK"/>
    <x v="0"/>
  </r>
  <r>
    <s v="Spandan Mund"/>
    <n v="202608"/>
    <n v="202608"/>
    <s v="BBSR"/>
    <n v="7735358958"/>
    <s v="mspandan1@gmail.com"/>
    <s v="APIDS"/>
    <n v="318600"/>
    <x v="775"/>
    <n v="23250"/>
    <s v="DV DATA &amp; ANALYTICS ICICI BANK"/>
    <x v="0"/>
  </r>
  <r>
    <s v="Ansumaan Panda"/>
    <n v="202608"/>
    <n v="202608"/>
    <s v="BBSR"/>
    <n v="9938628422"/>
    <s v="ansumaanpanda9@gmail.com"/>
    <s v="APIDS"/>
    <n v="318600"/>
    <x v="775"/>
    <n v="238000"/>
    <s v="DV DATA &amp; ANALYTICS ICICI BANK"/>
    <x v="0"/>
  </r>
  <r>
    <s v="Unknown "/>
    <n v="202608"/>
    <n v="202608"/>
    <s v="BBSR"/>
    <m/>
    <m/>
    <s v="APIDS"/>
    <n v="318600"/>
    <x v="775"/>
    <n v="45000"/>
    <s v="DV DATA &amp; ANALYTICS ICICI BANK"/>
    <x v="0"/>
  </r>
  <r>
    <s v="Abhishek patra"/>
    <n v="202608"/>
    <n v="202608"/>
    <s v="BBSR"/>
    <n v="8895644857"/>
    <s v="abhishekpatra337@gmail.com"/>
    <s v="APIDS"/>
    <n v="320000"/>
    <x v="776"/>
    <n v="315000"/>
    <s v="DV DATA &amp; ANALYTICS ICICI BANK"/>
    <x v="0"/>
  </r>
  <r>
    <s v="Priyanka Ghosh"/>
    <n v="202608"/>
    <n v="202608"/>
    <s v="BBSR"/>
    <n v="6370997267"/>
    <s v="ghoshpriyanka655@gmail.com"/>
    <s v="FDE"/>
    <n v="200000"/>
    <x v="776"/>
    <n v="100000"/>
    <s v="Cash"/>
    <x v="0"/>
  </r>
  <r>
    <s v="Priyadarshi Mohanta"/>
    <n v="202608"/>
    <n v="202608"/>
    <s v="BBSR"/>
    <n v="7064166700"/>
    <s v="info.priyadarshi@gmail.com"/>
    <s v="APIDS"/>
    <n v="318600"/>
    <x v="777"/>
    <n v="100000"/>
    <s v="Cash"/>
    <x v="0"/>
  </r>
  <r>
    <s v="Priyadarshi Mohanta"/>
    <n v="202608"/>
    <n v="202608"/>
    <s v="BBSR"/>
    <n v="7064166700"/>
    <s v="info.priyadarshi@gmail.com"/>
    <s v="APIDS"/>
    <n v="318600"/>
    <x v="777"/>
    <n v="15000"/>
    <s v="Cash"/>
    <x v="0"/>
  </r>
  <r>
    <s v="Asit Kumar Sahu"/>
    <n v="202608"/>
    <n v="202608"/>
    <s v="BBSR"/>
    <n v="7077603955"/>
    <s v="asitsahu08@gmail.com"/>
    <s v="APIDS"/>
    <n v="320000"/>
    <x v="777"/>
    <n v="315000"/>
    <s v="DV DATA &amp; ANALYTICS ICICI BANK"/>
    <x v="0"/>
  </r>
  <r>
    <s v="Adyasha Patel"/>
    <n v="202608"/>
    <n v="202608"/>
    <s v="BBSR"/>
    <n v="8117964156"/>
    <s v="pateladyasha2019@gmail.com"/>
    <s v="APIDS"/>
    <n v="290000"/>
    <x v="778"/>
    <n v="315000"/>
    <s v="DV DATA &amp; ANALYTICS ICICI BANK"/>
    <x v="0"/>
  </r>
  <r>
    <s v="Sweety naik"/>
    <n v="202410"/>
    <n v="202410"/>
    <s v="BBSR"/>
    <s v="Sweety naik"/>
    <s v="sweetynaik1922@gmail.com"/>
    <s v="APIDS"/>
    <n v="318000"/>
    <x v="778"/>
    <n v="25000"/>
    <s v="DV DATA &amp; ANALYTICS ICICI BANK"/>
    <x v="0"/>
  </r>
  <r>
    <s v="Nirlepta Sahoo"/>
    <n v="202604"/>
    <n v="202604"/>
    <s v="BBSR"/>
    <n v="7978579027"/>
    <s v="nirlepta.sahoo@gmail.com"/>
    <s v="APIDS"/>
    <n v="318600"/>
    <x v="778"/>
    <n v="50000"/>
    <s v="DV DATA &amp; ANALYTICS ICICI BANK"/>
    <x v="0"/>
  </r>
  <r>
    <s v="ananya pradhan"/>
    <n v="202602"/>
    <n v="202602"/>
    <s v="BBSR"/>
    <n v="8260810298"/>
    <s v="ananyapradhan7543@gmail.com"/>
    <s v="APIDS"/>
    <n v="2900000"/>
    <x v="778"/>
    <n v="40000"/>
    <s v="DV DATA &amp; ANALYTICS ICICI BANK"/>
    <x v="0"/>
  </r>
  <r>
    <s v="Pratyush Kumar Saha"/>
    <n v="202608"/>
    <n v="202608"/>
    <s v="BBSR"/>
    <n v="8101014751"/>
    <s v="prasaha018@gmail.com"/>
    <s v="APIDS"/>
    <n v="320000"/>
    <x v="779"/>
    <n v="5000"/>
    <s v="DV DATA &amp; ANALYTICS ICICI BANK"/>
    <x v="0"/>
  </r>
  <r>
    <s v="Ansh Devendra Patel"/>
    <n v="202608"/>
    <n v="202608"/>
    <s v="BLR"/>
    <n v="9687641531"/>
    <s v="Anshdpatel14@gmail.com"/>
    <s v="APIDS"/>
    <n v="320000"/>
    <x v="779"/>
    <n v="5000"/>
    <s v="DV DATA &amp; ANALYTICS ICICI BANK"/>
    <x v="0"/>
  </r>
  <r>
    <s v="Elina Nayak"/>
    <n v="202608"/>
    <n v="202608"/>
    <s v="BBSR"/>
    <n v="8984148522"/>
    <s v="elinanayak108@gmail.com"/>
    <s v="APIDS"/>
    <n v="318600"/>
    <x v="779"/>
    <n v="5000"/>
    <s v="Cash"/>
    <x v="0"/>
  </r>
  <r>
    <s v="Nilesh Ranjan Nayak"/>
    <n v="202608"/>
    <n v="202608"/>
    <s v="BBSR"/>
    <n v="8260956867"/>
    <s v="nileshranjanayak07@gmail.com"/>
    <s v="APIDS"/>
    <n v="310000"/>
    <x v="779"/>
    <n v="5000"/>
    <s v="DV DATA &amp; ANALYTICS ICICI BANK"/>
    <x v="0"/>
  </r>
  <r>
    <s v="Adyasha Patel"/>
    <n v="202608"/>
    <n v="202608"/>
    <s v="BLR"/>
    <n v="8117964156"/>
    <s v="pateladyasha2019@gmail.com"/>
    <s v="APIDS"/>
    <n v="320000"/>
    <x v="779"/>
    <n v="5000"/>
    <s v="DV DATA &amp; ANALYTICS ICICI BANK"/>
    <x v="0"/>
  </r>
  <r>
    <s v="Abhipsha Das"/>
    <n v="202608"/>
    <n v="202608"/>
    <s v="BBSR"/>
    <n v="7606002995"/>
    <m/>
    <s v="APIDS"/>
    <n v="318600"/>
    <x v="779"/>
    <n v="5000"/>
    <s v="DV DATA &amp; ANALYTICS ICICI BANK"/>
    <x v="0"/>
  </r>
  <r>
    <s v="Manas Kumar Uttarkabat"/>
    <n v="202608"/>
    <n v="202608"/>
    <s v="BBSR"/>
    <n v="9556393048"/>
    <s v="mkucse@gmail.com"/>
    <s v="APIDS"/>
    <n v="320000"/>
    <x v="779"/>
    <n v="5000"/>
    <s v="DV DATA &amp; ANALYTICS ICICI BANK"/>
    <x v="0"/>
  </r>
  <r>
    <s v="Om Prakash Samanta ray"/>
    <n v="202608"/>
    <n v="202608"/>
    <s v="BBSR"/>
    <n v="9040545105"/>
    <s v="ommsamantaray8@gmail.com"/>
    <m/>
    <m/>
    <x v="779"/>
    <n v="5000"/>
    <s v="DV DATA &amp; ANALYTICS ICICI BANK"/>
    <x v="0"/>
  </r>
  <r>
    <s v="Ayti Sangeeta Rao"/>
    <n v="202608"/>
    <n v="202608"/>
    <s v="BLR"/>
    <n v="9827646089"/>
    <s v="aytisangeetarao@gmail.com"/>
    <s v="APIDA"/>
    <n v="270000"/>
    <x v="779"/>
    <n v="5000"/>
    <s v="DV DATA &amp; ANALYTICS ICICI BANK"/>
    <x v="0"/>
  </r>
  <r>
    <s v="Soumendra Nayak"/>
    <n v="202608"/>
    <n v="202608"/>
    <s v="BBSR"/>
    <n v="7327848707"/>
    <s v="soumendranayak3@gmail.com"/>
    <s v="APIDA"/>
    <n v="270000"/>
    <x v="779"/>
    <n v="5000"/>
    <s v="DV DATA &amp; ANALYTICS ICICI BANK"/>
    <x v="0"/>
  </r>
  <r>
    <s v="Priyadarshi Mohanta"/>
    <n v="202608"/>
    <n v="202608"/>
    <s v="BBSR"/>
    <n v="7064166700"/>
    <s v="info.priyadarshi@gmail.com"/>
    <s v="APIDS"/>
    <n v="320000"/>
    <x v="779"/>
    <n v="5000"/>
    <s v="DV DATA &amp; ANALYTICS ICICI BANK"/>
    <x v="0"/>
  </r>
  <r>
    <s v="Varsha Rajagopal"/>
    <n v="202608"/>
    <n v="202608"/>
    <s v="BBSR"/>
    <n v="8904810312"/>
    <s v="varshgopal06@gmail.com"/>
    <s v="APIDS"/>
    <n v="320000"/>
    <x v="779"/>
    <n v="5000"/>
    <s v="DV DATA &amp; ANALYTICS ICICI BANK"/>
    <x v="0"/>
  </r>
  <r>
    <s v="Sourav Mohanty"/>
    <n v="202608"/>
    <n v="202608"/>
    <s v="BBSR"/>
    <n v="9348780432"/>
    <s v="msourav289@gmail.com"/>
    <s v="APIDS"/>
    <n v="320000"/>
    <x v="779"/>
    <n v="5000"/>
    <s v="DV DATA &amp; ANALYTICS ICICI BANK"/>
    <x v="0"/>
  </r>
  <r>
    <s v="Manjeet Baral"/>
    <n v="202608"/>
    <n v="202608"/>
    <s v="BBSR"/>
    <n v="7008088205"/>
    <s v="manjeet.baral@gmail.com"/>
    <s v="APIDS"/>
    <n v="318600"/>
    <x v="779"/>
    <n v="5000"/>
    <s v="DV DATA &amp; ANALYTICS ICICI BANK"/>
    <x v="0"/>
  </r>
  <r>
    <s v="Sneha Rout"/>
    <n v="202608"/>
    <n v="202608"/>
    <s v="BBSR"/>
    <n v="9937654127"/>
    <s v="sneharout013@gmail.com"/>
    <s v="APIDS"/>
    <n v="318600"/>
    <x v="779"/>
    <n v="5000"/>
    <s v="DV DATA &amp; ANALYTICS ICICI BANK"/>
    <x v="0"/>
  </r>
  <r>
    <s v="Priyanka Ghosh"/>
    <n v="202608"/>
    <n v="202608"/>
    <s v="BLR"/>
    <n v="6370997267"/>
    <s v="ghoshpriyanka655@gmail.com"/>
    <s v="FDE"/>
    <n v="200000"/>
    <x v="779"/>
    <n v="5000"/>
    <s v="DV DATA &amp; ANALYTICS ICICI BANK"/>
    <x v="0"/>
  </r>
  <r>
    <s v="Chaitra"/>
    <n v="202608"/>
    <n v="202608"/>
    <s v="BLR"/>
    <n v="6362271064"/>
    <s v="chaitrabp252@gmail.com"/>
    <s v="FDE"/>
    <n v="238000"/>
    <x v="779"/>
    <n v="5000"/>
    <s v="DV DATA &amp; ANALYTICS ICICI BANK"/>
    <x v="0"/>
  </r>
  <r>
    <s v="Shreyas Prabhakar"/>
    <n v="202608"/>
    <n v="202608"/>
    <s v="BLR"/>
    <n v="8062836481"/>
    <s v="shreyas.prabhakar97@gmail.com"/>
    <s v="FDE"/>
    <n v="270000"/>
    <x v="779"/>
    <n v="5000"/>
    <s v="DV DATA &amp; ANALYTICS ICICI BANK"/>
    <x v="0"/>
  </r>
  <r>
    <s v="Sourav Mohanty"/>
    <n v="202608"/>
    <n v="202608"/>
    <s v="BBSR"/>
    <n v="9348780432"/>
    <s v="msourav289@gmail.com"/>
    <s v="APIDS"/>
    <n v="320000"/>
    <x v="779"/>
    <n v="219178"/>
    <s v="DV DATA &amp; ANALYTICS ICICI BANK"/>
    <x v="0"/>
  </r>
  <r>
    <s v="Nilesh Ranjan Nayak"/>
    <n v="202608"/>
    <n v="202608"/>
    <s v="BBSR"/>
    <n v="8260956867"/>
    <s v="nileshranjanayak07@gmail.com"/>
    <s v="APIDS"/>
    <n v="310000"/>
    <x v="779"/>
    <n v="55000"/>
    <s v="DV DATA &amp; ANALYTICS ICICI BANK"/>
    <x v="0"/>
  </r>
  <r>
    <s v="Manas Kumar Uttarkabat"/>
    <n v="202608"/>
    <n v="202608"/>
    <s v="BBSR"/>
    <n v="9556393048"/>
    <s v="mkucse@gmail.com"/>
    <s v="APIDS"/>
    <n v="320000"/>
    <x v="780"/>
    <n v="315000"/>
    <s v="DV DATA &amp; ANALYTICS ICICI BANK"/>
    <x v="0"/>
  </r>
  <r>
    <s v="Pratyush Kumar Saha"/>
    <n v="202608"/>
    <n v="202608"/>
    <s v="BBSR"/>
    <n v="8101014751"/>
    <s v="prasaha018@gmail.com"/>
    <s v="APIDS"/>
    <n v="320000"/>
    <x v="780"/>
    <n v="110000"/>
    <s v="DV DATA &amp; ANALYTICS ICICI BANK"/>
    <x v="0"/>
  </r>
  <r>
    <s v="Sweety naik"/>
    <n v="202410"/>
    <n v="202410"/>
    <s v="BBSR"/>
    <s v="Sweety naik"/>
    <s v="sweetynaik1922@gmail.com"/>
    <s v="APIDS"/>
    <n v="318000"/>
    <x v="781"/>
    <n v="25000"/>
    <s v="DV DATA &amp; ANALYTICS ICICI BANK"/>
    <x v="0"/>
  </r>
  <r>
    <s v="Pratyush Kumar Saha"/>
    <n v="202608"/>
    <n v="202608"/>
    <s v="BBSR"/>
    <n v="8101014751"/>
    <s v="prasaha018@gmail.com"/>
    <s v="APIDS"/>
    <n v="320000"/>
    <x v="781"/>
    <n v="100000"/>
    <s v="DV DATA &amp; ANALYTICS ICICI BANK"/>
    <x v="0"/>
  </r>
  <r>
    <s v="JYOTISKHA BISWAL"/>
    <n v="202604"/>
    <n v="202604"/>
    <s v="BBSR"/>
    <n v="8847856918"/>
    <s v="Sikhabiswal71@gmail.com"/>
    <s v="APIDS"/>
    <n v="318600"/>
    <x v="781"/>
    <n v="50000"/>
    <s v="DV DATA &amp; ANALYTICS ICICI BANK"/>
    <x v="0"/>
  </r>
  <r>
    <s v="Shreyas Prabhakar"/>
    <n v="202608"/>
    <n v="202608"/>
    <s v="BLR"/>
    <n v="8062836481"/>
    <s v="shreyas.prabhakar97@gmail.com"/>
    <s v="FDE"/>
    <n v="295000"/>
    <x v="781"/>
    <n v="120000"/>
    <s v="DV DATA &amp; ANALYTICS ICICI BANK"/>
    <x v="0"/>
  </r>
  <r>
    <s v="Satish Pradhan"/>
    <n v="202607"/>
    <n v="202607"/>
    <s v="BBSR"/>
    <n v="7504218655"/>
    <s v="pradhansatish1999@gmail.com"/>
    <s v="APIDS"/>
    <n v="300000"/>
    <x v="781"/>
    <n v="65000"/>
    <s v="DV DATA &amp; ANALYTICS ICICI BANK"/>
    <x v="0"/>
  </r>
  <r>
    <s v="Arpan Maity"/>
    <n v="202607"/>
    <n v="202607"/>
    <s v="BBSR"/>
    <n v="8583906145"/>
    <s v="arpanmaity621@gmail.com"/>
    <s v="DA"/>
    <n v="165000"/>
    <x v="782"/>
    <n v="50000"/>
    <s v="DV DATA &amp; ANALYTICS ICICI BANK"/>
    <x v="0"/>
  </r>
  <r>
    <s v="Nirwan Saini"/>
    <n v="202606"/>
    <n v="202606"/>
    <s v="BBSR"/>
    <n v="8580509531"/>
    <s v="nirwansaini633@gmail.con"/>
    <s v="APIDS"/>
    <n v="318600"/>
    <x v="782"/>
    <n v="90000"/>
    <s v="DV DATA &amp; ANALYTICS ICICI BANK"/>
    <x v="0"/>
  </r>
  <r>
    <s v="Prabodh Guleria"/>
    <n v="202606"/>
    <n v="202606"/>
    <s v="BLR"/>
    <n v="8580770338"/>
    <s v="prabodhguleria@gmail.com"/>
    <s v="APIDS"/>
    <n v="320000"/>
    <x v="782"/>
    <n v="90000"/>
    <s v="DV DATA &amp; ANALYTICS ICICI BANK"/>
    <x v="0"/>
  </r>
  <r>
    <s v="Soumendra Nayak"/>
    <n v="202608"/>
    <n v="202608"/>
    <s v="BBSR"/>
    <n v="7327848707"/>
    <s v="soumendranayak3@gmail.com"/>
    <s v="APIDA"/>
    <n v="270000"/>
    <x v="782"/>
    <n v="100000"/>
    <s v="Cash"/>
    <x v="0"/>
  </r>
  <r>
    <s v="subrajeet sahoo"/>
    <n v="202606"/>
    <n v="202606"/>
    <s v="BBSR"/>
    <n v="9437384703"/>
    <s v="subrajeet2017@gmail.com"/>
    <s v="APIDS"/>
    <n v="290000"/>
    <x v="782"/>
    <n v="60000"/>
    <s v="DV DATA &amp; ANALYTICS ICICI BANK"/>
    <x v="0"/>
  </r>
  <r>
    <s v="Priyanka Ghosh"/>
    <n v="202608"/>
    <n v="202608"/>
    <s v="BBSR"/>
    <n v="6370997267"/>
    <s v="ghoshpriyanka655@gmail.com"/>
    <s v="FDE"/>
    <n v="200000"/>
    <x v="782"/>
    <n v="50000"/>
    <s v="Cash"/>
    <x v="0"/>
  </r>
  <r>
    <s v="Ansh Devendra Patel"/>
    <n v="202608"/>
    <n v="202608"/>
    <s v="BLR"/>
    <n v="9687641531"/>
    <s v="Anshdpatel14@gmail.com"/>
    <s v="APIDS"/>
    <n v="320000"/>
    <x v="783"/>
    <n v="315000"/>
    <s v="DV DATA &amp; ANALYTICS ICICI BANK"/>
    <x v="0"/>
  </r>
  <r>
    <s v="B Subham shree"/>
    <n v="202602"/>
    <n v="202602"/>
    <s v="BBSR"/>
    <s v="8480953646/8895909326"/>
    <s v="subhamshree2003@gmail.com"/>
    <s v="APIDS"/>
    <n v="290000"/>
    <x v="783"/>
    <n v="50000"/>
    <s v="DV DATA &amp; ANALYTICS ICICI BANK"/>
    <x v="0"/>
  </r>
  <r>
    <s v="Amit Kumar Das"/>
    <n v="202602"/>
    <n v="202602"/>
    <s v="BLR"/>
    <n v="9124667646"/>
    <s v="amitdas.official@yahoo.com"/>
    <s v="APIDS"/>
    <n v="290000"/>
    <x v="783"/>
    <n v="30000"/>
    <s v="DV DATA &amp; ANALYTICS ICICI BANK"/>
    <x v="0"/>
  </r>
  <r>
    <s v="Vivek Shukla"/>
    <n v="202608"/>
    <n v="202608"/>
    <s v="BLR"/>
    <n v="9630553895"/>
    <s v="vvivekkshukla@gmail.com"/>
    <s v="FDE"/>
    <n v="177000"/>
    <x v="783"/>
    <n v="5000"/>
    <s v="DV DATA &amp; ANALYTICS ICICI BANK"/>
    <x v="0"/>
  </r>
  <r>
    <s v="Vidya Sagar"/>
    <n v="202608"/>
    <n v="202608"/>
    <s v="BLR"/>
    <n v="8910156010"/>
    <s v="vidyasagarcrj@gmail.com"/>
    <s v="FDE"/>
    <n v="177000"/>
    <x v="783"/>
    <n v="5000"/>
    <s v="DV DATA &amp; ANALYTICS ICICI BANK"/>
    <x v="0"/>
  </r>
  <r>
    <s v="Amrit Mohapatra"/>
    <n v="202608"/>
    <n v="202608"/>
    <s v="BLR"/>
    <n v="9114046906"/>
    <s v="amritmohapatra111@gmail.com"/>
    <s v="FDE"/>
    <n v="177000"/>
    <x v="783"/>
    <n v="5000"/>
    <s v="DV DATA &amp; ANALYTICS ICICI BANK"/>
    <x v="0"/>
  </r>
  <r>
    <s v="Sneha Rout"/>
    <n v="202608"/>
    <n v="202608"/>
    <s v="BBSR"/>
    <n v="9937654127"/>
    <s v="sneharout013@gmail.com"/>
    <s v="APIDS"/>
    <n v="318600"/>
    <x v="784"/>
    <n v="285000"/>
    <s v="DV DATA &amp; ANALYTICS ICICI BANK"/>
    <x v="0"/>
  </r>
  <r>
    <s v="Biswodeva  Nath"/>
    <n v="202608"/>
    <n v="202608"/>
    <s v="BBSR"/>
    <m/>
    <m/>
    <s v="APIDS"/>
    <n v="320000"/>
    <x v="784"/>
    <n v="50000"/>
    <s v="DV DATA &amp; ANALYTICS ICICI BANK"/>
    <x v="0"/>
  </r>
  <r>
    <s v="Geetank Aludiya"/>
    <n v="202606"/>
    <n v="202606"/>
    <s v="BBSR"/>
    <n v="6367385337"/>
    <s v="gauravjangid152700@gmail.com"/>
    <s v="APIDS"/>
    <n v="290000"/>
    <x v="785"/>
    <n v="95000"/>
    <s v="DV DATA &amp; ANALYTICS ICICI BANK"/>
    <x v="0"/>
  </r>
  <r>
    <s v="Prabodh Guleria"/>
    <n v="202606"/>
    <n v="202606"/>
    <s v="BLR"/>
    <n v="8580770338"/>
    <s v="prabodhguleria@gmail.com"/>
    <s v="APIDS"/>
    <n v="320000"/>
    <x v="785"/>
    <n v="15000"/>
    <s v="DV DATA &amp; ANALYTICS ICICI BANK"/>
    <x v="0"/>
  </r>
  <r>
    <s v="Pranati Maikap"/>
    <n v="202604"/>
    <n v="202604"/>
    <s v="BBSR"/>
    <n v="9438143862"/>
    <s v="pranatijob2026@gmail.com"/>
    <s v="APIDS"/>
    <n v="318600"/>
    <x v="785"/>
    <n v="71250"/>
    <s v="DV DATA &amp; ANALYTICS ICICI BANK"/>
    <x v="0"/>
  </r>
  <r>
    <s v="Sailendra Kumar Acharya"/>
    <n v="202608"/>
    <n v="202608"/>
    <s v="BBSR"/>
    <n v="7978403102"/>
    <s v="sailendrakumar038@gmail.com"/>
    <s v="APIDS"/>
    <n v="320000"/>
    <x v="785"/>
    <n v="100000"/>
    <s v="DV DATA &amp; ANALYTICS ICICI BANK"/>
    <x v="0"/>
  </r>
  <r>
    <s v="Nilesh Ranjan Nayak"/>
    <n v="202608"/>
    <n v="202608"/>
    <s v="BBSR"/>
    <n v="8260956867"/>
    <s v="nileshranjanayak07@gmail.com"/>
    <s v="APIDS"/>
    <n v="310000"/>
    <x v="785"/>
    <n v="100000"/>
    <s v="DV DATA &amp; ANALYTICS ICICI BANK"/>
    <x v="0"/>
  </r>
  <r>
    <s v="Manjeet Baral"/>
    <n v="202608"/>
    <n v="202608"/>
    <s v="BBSR"/>
    <n v="7008088205"/>
    <s v="manjeet.baral@gmail.com"/>
    <s v="APIDS"/>
    <n v="318600"/>
    <x v="786"/>
    <n v="50000"/>
    <s v="DV DATA &amp; ANALYTICS ICICI BANK"/>
    <x v="0"/>
  </r>
  <r>
    <s v="Varsha Rajagopal"/>
    <n v="202608"/>
    <n v="202608"/>
    <s v="BBSR"/>
    <n v="8904810312"/>
    <s v="varshgopal06@gmail.com"/>
    <s v="APIDS"/>
    <n v="320000"/>
    <x v="786"/>
    <n v="245000"/>
    <s v="DV DATA &amp; ANALYTICS ICICI BANK"/>
    <x v="0"/>
  </r>
  <r>
    <s v="Srikanta Jena"/>
    <n v="202608"/>
    <n v="202608"/>
    <s v="BBSR"/>
    <n v="7377732738"/>
    <s v="srijena35@gmail.com"/>
    <s v="APIDS"/>
    <n v="318600"/>
    <x v="786"/>
    <n v="50000"/>
    <s v="DV DATA &amp; ANALYTICS ICICI BANK"/>
    <x v="0"/>
  </r>
  <r>
    <s v="Baijayanti Panda"/>
    <n v="202606"/>
    <n v="202606"/>
    <s v="BBSR"/>
    <s v="89261 71768"/>
    <s v="pandabaijayanti04@gmail.com"/>
    <s v="APIDS"/>
    <n v="300000"/>
    <x v="786"/>
    <n v="70000"/>
    <s v="DV DATA &amp; ANALYTICS ICICI BANK"/>
    <x v="0"/>
  </r>
  <r>
    <s v="Chinmayee Behuria"/>
    <n v="202608"/>
    <n v="202608"/>
    <s v="BBSR"/>
    <n v="7787806162"/>
    <s v="chinmayeebehuriacb05@gmail.com"/>
    <s v="APIDS"/>
    <n v="300000"/>
    <x v="787"/>
    <n v="300000"/>
    <s v="DV DATA &amp; ANALYTICS ICICI BANK"/>
    <x v="0"/>
  </r>
  <r>
    <s v="Priyanka Ray"/>
    <n v="202604"/>
    <n v="202604"/>
    <s v="BBSR"/>
    <n v="8018490758"/>
    <s v="raypriyanka.official91@gmail.com"/>
    <s v="APIDA"/>
    <n v="318600"/>
    <x v="787"/>
    <n v="50000"/>
    <s v="DV DATA &amp; ANALYTICS ICICI BANK"/>
    <x v="0"/>
  </r>
  <r>
    <s v="Biswodeva  Nath"/>
    <n v="202608"/>
    <n v="202608"/>
    <s v="BBSR"/>
    <m/>
    <m/>
    <s v="APIDS"/>
    <n v="320000"/>
    <x v="787"/>
    <n v="50000"/>
    <s v="DV DATA &amp; ANALYTICS ICICI BANK"/>
    <x v="0"/>
  </r>
  <r>
    <s v="shakti swaroopa mishra"/>
    <n v="202607"/>
    <n v="202607"/>
    <s v="BBSR"/>
    <n v="8260460343"/>
    <s v="shaktimishra6997@gmail.com"/>
    <s v="APIDS"/>
    <n v="320000"/>
    <x v="788"/>
    <n v="82000"/>
    <s v="DV DATA &amp; ANALYTICS ICICI BANK"/>
    <x v="0"/>
  </r>
  <r>
    <s v="Vickram Vijay Prasad Pati"/>
    <n v="202608"/>
    <n v="202608"/>
    <s v="BBSR"/>
    <n v="9778153360"/>
    <s v="vpati25@gmail.com"/>
    <s v="APIDS"/>
    <n v="320000"/>
    <x v="788"/>
    <n v="5000"/>
    <s v="DV DATA &amp; ANALYTICS ICICI BANK"/>
    <x v="0"/>
  </r>
  <r>
    <s v="Vickram Vijay Prasad Pati"/>
    <n v="202608"/>
    <n v="202608"/>
    <s v="BBSR"/>
    <n v="9778153360"/>
    <s v="vpati25@gmail.com"/>
    <s v="APIDS"/>
    <n v="320000"/>
    <x v="788"/>
    <n v="315000"/>
    <s v="DV DATA &amp; ANALYTICS ICICI BANK"/>
    <x v="0"/>
  </r>
  <r>
    <s v="Nirwan Saini"/>
    <n v="202606"/>
    <n v="202606"/>
    <s v="BBSR"/>
    <n v="8580509531"/>
    <s v="nirwansaini633@gmail.con"/>
    <s v="APIDS"/>
    <n v="318600"/>
    <x v="789"/>
    <n v="25000"/>
    <s v="DV DATA &amp; ANALYTICS ICICI BANK"/>
    <x v="0"/>
  </r>
  <r>
    <s v="Abhipsha Das"/>
    <n v="202608"/>
    <n v="202608"/>
    <s v="BBSR"/>
    <n v="7606002995"/>
    <s v="abhipsha123@gmail.com"/>
    <s v="APIDS"/>
    <n v="318600"/>
    <x v="789"/>
    <n v="78000"/>
    <s v="DV DATA &amp; ANALYTICS ICICI BANK"/>
    <x v="0"/>
  </r>
  <r>
    <s v="Abhipsha Das"/>
    <n v="202608"/>
    <n v="202608"/>
    <s v="BBSR"/>
    <n v="7606002995"/>
    <s v="abhipsha123@gmail.com"/>
    <s v="APIDS"/>
    <n v="318600"/>
    <x v="789"/>
    <n v="5000"/>
    <s v="DV DATA &amp; ANALYTICS ICICI BANK"/>
    <x v="0"/>
  </r>
  <r>
    <s v="Rakesh Kumar Behera"/>
    <n v="202210"/>
    <n v="202210"/>
    <s v="BLR"/>
    <n v="8908919548"/>
    <s v="rakeshkbehera2212@gmail.com"/>
    <s v="APIDS"/>
    <n v="318600"/>
    <x v="789"/>
    <n v="50000"/>
    <s v="DV DATA &amp; ANALYTICS ICICI BANK"/>
    <x v="0"/>
  </r>
  <r>
    <s v="Arnab Pattnaik"/>
    <n v="202507"/>
    <n v="202507"/>
    <s v="BBSR"/>
    <n v="7978615737"/>
    <s v="pattnaikarnab@gmail.com"/>
    <s v="APIDS"/>
    <n v="290000"/>
    <x v="789"/>
    <n v="15000"/>
    <s v="DV DATA &amp; ANALYTICS ICICI BANK"/>
    <x v="0"/>
  </r>
  <r>
    <s v="Satyadeep Bhuyan"/>
    <n v="202608"/>
    <n v="202608"/>
    <s v="BBSR"/>
    <n v="8076676860"/>
    <s v="satyadeepbhuyan4@gmail.com"/>
    <s v="APIDA"/>
    <n v="290000"/>
    <x v="789"/>
    <n v="70000"/>
    <s v="DV DATA &amp; ANALYTICS ICICI BANK"/>
    <x v="0"/>
  </r>
  <r>
    <s v="Smarajit swain"/>
    <n v="202608"/>
    <n v="202608"/>
    <s v="BBSR"/>
    <n v="7008099494"/>
    <s v="Smarajitswain7@gmail.com"/>
    <s v="APIDS"/>
    <n v="290000"/>
    <x v="789"/>
    <n v="75000"/>
    <s v="DV DATA &amp; ANALYTICS ICICI BANK"/>
    <x v="0"/>
  </r>
  <r>
    <s v="Rashmi Das"/>
    <n v="202608"/>
    <n v="202608"/>
    <s v="BBSR"/>
    <n v="8260676413"/>
    <s v="rashmidasrainy98@gmail.com"/>
    <s v="APIDS"/>
    <n v="290000"/>
    <x v="790"/>
    <n v="315000"/>
    <s v="DV DATA &amp; ANALYTICS ICICI BANK"/>
    <x v="0"/>
  </r>
  <r>
    <s v="Krishna"/>
    <n v="202608"/>
    <n v="202608"/>
    <s v="BLR"/>
    <n v="7325802105"/>
    <s v="krushnakudas2000@gmail.com"/>
    <s v="Adv AI-ML"/>
    <n v="259600"/>
    <x v="790"/>
    <n v="71667"/>
    <s v="DV DATA &amp; ANALYTICS ICICI BANK"/>
    <x v="0"/>
  </r>
  <r>
    <s v="Sandeep Priyadarshi Pradhan"/>
    <n v="202608"/>
    <n v="202608"/>
    <s v="BBSR"/>
    <n v="9337443473"/>
    <s v="pradhansandip358@gmail.com"/>
    <s v="APIDS"/>
    <n v="320000"/>
    <x v="791"/>
    <n v="5000"/>
    <s v="DV DATA &amp; ANALYTICS ICICI BANK"/>
    <x v="0"/>
  </r>
  <r>
    <s v="Smarajit swain"/>
    <n v="202608"/>
    <n v="202608"/>
    <s v="BBSR"/>
    <n v="7008099494"/>
    <s v="Smarajitswain7@gmail.com"/>
    <s v="APIDS"/>
    <n v="320000"/>
    <x v="791"/>
    <n v="5000"/>
    <s v="DV DATA &amp; ANALYTICS ICICI BANK"/>
    <x v="0"/>
  </r>
  <r>
    <s v="Debaraj Senapati"/>
    <n v="202608"/>
    <n v="202608"/>
    <s v="BBSR"/>
    <n v="8144328733"/>
    <s v="debarajsenapati9@gmail.com"/>
    <s v="APIDS"/>
    <n v="320000"/>
    <x v="791"/>
    <n v="5000"/>
    <s v="DV DATA &amp; ANALYTICS ICICI BANK"/>
    <x v="0"/>
  </r>
  <r>
    <s v="Satyadeep Bhuyan"/>
    <n v="202608"/>
    <n v="202608"/>
    <s v="BBSR"/>
    <n v="8076676860"/>
    <s v="satyadeepbhuyan4@gmail.com"/>
    <s v="APIDA"/>
    <n v="290000"/>
    <x v="791"/>
    <n v="5000"/>
    <s v="DV DATA &amp; ANALYTICS ICICI BANK"/>
    <x v="0"/>
  </r>
  <r>
    <s v="Rashmi Das"/>
    <n v="202608"/>
    <n v="202608"/>
    <s v="BBSR"/>
    <n v="8260676413"/>
    <s v="rashmidasrainy98@gmail.com"/>
    <s v="APIDS"/>
    <n v="320000"/>
    <x v="791"/>
    <n v="5000"/>
    <s v="DV DATA &amp; ANALYTICS ICICI BANK"/>
    <x v="0"/>
  </r>
  <r>
    <s v="Niraj kumar sah"/>
    <n v="202608"/>
    <n v="202608"/>
    <s v="BLR"/>
    <s v="9460847827/ 7633977181"/>
    <s v="sahniraj493@gmail.com"/>
    <s v="APIDA"/>
    <n v="270000"/>
    <x v="791"/>
    <n v="5000"/>
    <s v="DV DATA &amp; ANALYTICS ICICI BANK"/>
    <x v="0"/>
  </r>
  <r>
    <s v="Chinmayee"/>
    <n v="202608"/>
    <n v="202608"/>
    <s v="BLR"/>
    <n v="7787806162"/>
    <s v="chinmayeebehuriacb05@gmail.com"/>
    <s v="APIDS"/>
    <n v="320000"/>
    <x v="791"/>
    <n v="5000"/>
    <s v="DV DATA &amp; ANALYTICS ICICI BANK"/>
    <x v="0"/>
  </r>
  <r>
    <s v="Vishnu R"/>
    <n v="202608"/>
    <n v="202608"/>
    <s v="BBSR"/>
    <n v="9894279303"/>
    <s v="vishnumrv7010@gmail.com"/>
    <s v="APIDA"/>
    <n v="270000"/>
    <x v="791"/>
    <n v="5000"/>
    <s v="DV DATA &amp; ANALYTICS ICICI BANK"/>
    <x v="0"/>
  </r>
  <r>
    <s v="Kanhupriya Behera"/>
    <n v="202608"/>
    <n v="202608"/>
    <s v="BBSR"/>
    <n v="9668359111"/>
    <s v="Kanhupriyabehera1012@gmail.com"/>
    <s v="APIDS"/>
    <n v="320000"/>
    <x v="791"/>
    <n v="5000"/>
    <s v="DV DATA &amp; ANALYTICS ICICI BANK"/>
    <x v="0"/>
  </r>
  <r>
    <s v="Devsmita Giri"/>
    <n v="202608"/>
    <n v="202608"/>
    <s v="BBSR"/>
    <n v="8456024532"/>
    <s v="devsmitagiri@gmail.com"/>
    <s v="APIDS"/>
    <n v="320000"/>
    <x v="791"/>
    <n v="5000"/>
    <s v="DV DATA &amp; ANALYTICS ICICI BANK"/>
    <x v="0"/>
  </r>
  <r>
    <s v="Vickram Vijay Prasad Pati"/>
    <n v="202608"/>
    <n v="202608"/>
    <s v="BBSR"/>
    <n v="9778153360"/>
    <s v="vpati25@gmail.com"/>
    <s v="APIDS"/>
    <n v="320000"/>
    <x v="791"/>
    <n v="5000"/>
    <s v="DV DATA &amp; ANALYTICS ICICI BANK"/>
    <x v="0"/>
  </r>
  <r>
    <s v="Girisha.P.A"/>
    <n v="202608"/>
    <n v="202608"/>
    <s v="BBSR"/>
    <n v="9972021302"/>
    <s v="girishapa2390@gmail.com"/>
    <s v="APIDS"/>
    <n v="320000"/>
    <x v="791"/>
    <n v="5000"/>
    <s v="DV DATA &amp; ANALYTICS ICICI BANK"/>
    <x v="0"/>
  </r>
  <r>
    <s v="Debaraj Senapati"/>
    <n v="202608"/>
    <n v="202608"/>
    <s v="BBSR"/>
    <n v="8144328733"/>
    <s v="debarajsenapati9@gmail.com"/>
    <s v="APIDS"/>
    <n v="320000"/>
    <x v="791"/>
    <n v="204000"/>
    <s v="DV DATA &amp; ANALYTICS ICICI BANK"/>
    <x v="0"/>
  </r>
  <r>
    <s v="Swastik Raj Pattnayak"/>
    <n v="202607"/>
    <n v="202607"/>
    <s v="BBSR"/>
    <n v="8249905192"/>
    <s v="SWASTIKPATTNAYAK13@GMAIL.COM"/>
    <s v="APIDS"/>
    <n v="318600"/>
    <x v="791"/>
    <n v="50000"/>
    <s v="DV DATA &amp; ANALYTICS ICICI BANK"/>
    <x v="0"/>
  </r>
  <r>
    <s v="Agnimitra samal"/>
    <n v="202608"/>
    <n v="202608"/>
    <s v="BBSR"/>
    <n v="9668248670"/>
    <s v="samalagnimitra@gmail.com"/>
    <s v="APIDA"/>
    <n v="270000"/>
    <x v="792"/>
    <n v="66250"/>
    <s v="DV DATA &amp; ANALYTICS ICICI BANK"/>
    <x v="0"/>
  </r>
  <r>
    <s v="Devsmita Giri"/>
    <n v="202608"/>
    <n v="202608"/>
    <s v="BBSR"/>
    <n v="8456024532"/>
    <s v="devsmitagiri@gmail.com"/>
    <s v="APIDS"/>
    <n v="320000"/>
    <x v="792"/>
    <n v="50000"/>
    <s v="DV DATA &amp; ANALYTICS ICICI BANK"/>
    <x v="0"/>
  </r>
  <r>
    <s v="Kanhupriya Behera"/>
    <n v="202608"/>
    <n v="202608"/>
    <s v="BBSR"/>
    <n v="9668359111"/>
    <s v="Kanhupriyabehera1012@gmail.com"/>
    <s v="APIDS"/>
    <n v="320000"/>
    <x v="792"/>
    <n v="78750"/>
    <s v="DV DATA &amp; ANALYTICS ICICI BANK"/>
    <x v="0"/>
  </r>
  <r>
    <s v="Rajesh reddy"/>
    <n v="202608"/>
    <n v="202608"/>
    <s v="BLR"/>
    <n v="9538476476"/>
    <s v="krajesh.431@gmail.com"/>
    <s v="FDE"/>
    <n v="295000"/>
    <x v="792"/>
    <n v="5000"/>
    <s v="DV DATA &amp; ANALYTICS ICICI BANK"/>
    <x v="0"/>
  </r>
  <r>
    <s v="Vishesh Jain"/>
    <n v="202608"/>
    <n v="202608"/>
    <s v="BLR"/>
    <n v="9559055633"/>
    <s v="visheshjain950@gmail.com"/>
    <s v="FDE"/>
    <n v="177000"/>
    <x v="792"/>
    <n v="5000"/>
    <s v="DV DATA &amp; ANALYTICS ICICI BANK"/>
    <x v="0"/>
  </r>
  <r>
    <s v="Sahil Jain"/>
    <n v="202608"/>
    <n v="202608"/>
    <s v="BLR"/>
    <n v="6201323342"/>
    <s v="Connectwithsahiljain@gmail.com"/>
    <s v="FDE"/>
    <n v="177000"/>
    <x v="792"/>
    <n v="5000"/>
    <s v="DV DATA &amp; ANALYTICS ICICI BANK"/>
    <x v="0"/>
  </r>
  <r>
    <s v="Rohith"/>
    <n v="202608"/>
    <n v="202608"/>
    <s v="BLR"/>
    <n v="9063028653"/>
    <s v="pmsrohith@gmail.com"/>
    <s v="FDE"/>
    <n v="261000"/>
    <x v="792"/>
    <n v="5000"/>
    <s v="DV DATA &amp; ANALYTICS ICICI BANK"/>
    <x v="0"/>
  </r>
  <r>
    <s v="Soumya kanta Mohanty"/>
    <n v="202608"/>
    <n v="202608"/>
    <s v="BLR"/>
    <n v="8926122354"/>
    <s v="soumyam09@gmail.com"/>
    <s v="FDE"/>
    <n v="270000"/>
    <x v="792"/>
    <n v="5000"/>
    <s v="DV DATA &amp; ANALYTICS ICICI BANK"/>
    <x v="0"/>
  </r>
  <r>
    <s v="Saurabh"/>
    <n v="202608"/>
    <n v="202608"/>
    <s v="BLR"/>
    <n v="8999532724"/>
    <s v="saurabhdawar@aol.com"/>
    <s v="FDE"/>
    <n v="177000"/>
    <x v="792"/>
    <n v="5000"/>
    <s v="DV DATA &amp; ANALYTICS ICICI BANK"/>
    <x v="0"/>
  </r>
  <r>
    <s v="GAJENDRA PRASAD NAYAK"/>
    <n v="202608"/>
    <n v="202608"/>
    <s v="BLR"/>
    <n v="7240501070"/>
    <s v="GPNCITY@GMAIL.COM"/>
    <s v="FDE"/>
    <n v="177000"/>
    <x v="792"/>
    <n v="150000"/>
    <s v="DV DATA &amp; ANALYTICS ICICI BANK"/>
    <x v="0"/>
  </r>
  <r>
    <s v="Aswini Prasad Das"/>
    <n v="202607"/>
    <n v="202607"/>
    <s v="BBSR"/>
    <n v="8895067958"/>
    <m/>
    <s v="APIDS"/>
    <n v="300000"/>
    <x v="793"/>
    <n v="29000"/>
    <s v="DV DATA &amp; ANALYTICS ICICI BANK"/>
    <x v="0"/>
  </r>
  <r>
    <s v="Saisundar sahu"/>
    <n v="202608"/>
    <n v="202608"/>
    <s v="BBSR"/>
    <n v="7978610994"/>
    <s v="saisundarsahu@gmail.com"/>
    <s v="APIDS"/>
    <n v="320000"/>
    <x v="793"/>
    <n v="50000"/>
    <s v="DV DATA &amp; ANALYTICS ICICI BANK"/>
    <x v="0"/>
  </r>
  <r>
    <s v="Niraj kumar sah"/>
    <n v="202608"/>
    <n v="202608"/>
    <s v="BLR"/>
    <s v="9460847827/ 7633977181"/>
    <s v="sahniraj493@gmail.com"/>
    <s v="APIDA"/>
    <n v="270000"/>
    <x v="793"/>
    <n v="265000"/>
    <s v="DV DATA &amp; ANALYTICS ICICI BANK"/>
    <x v="0"/>
  </r>
  <r>
    <s v="Aswini Prasad Das"/>
    <n v="202607"/>
    <n v="202607"/>
    <s v="BBSR"/>
    <n v="8895067958"/>
    <m/>
    <s v="APIDS"/>
    <n v="300000"/>
    <x v="794"/>
    <n v="29000"/>
    <s v="DV DATA &amp; ANALYTICS ICICI BANK"/>
    <x v="0"/>
  </r>
  <r>
    <s v="Spandan Mund"/>
    <n v="202608"/>
    <n v="202608"/>
    <s v="BBSR"/>
    <n v="7735358958"/>
    <s v="mspandan1@gmail.com"/>
    <s v="APIDS"/>
    <n v="318600"/>
    <x v="794"/>
    <n v="78250"/>
    <s v="DV DATA &amp; ANALYTICS ICICI BANK"/>
    <x v="0"/>
  </r>
  <r>
    <s v="Saikat pramanik"/>
    <n v="202607"/>
    <n v="202607"/>
    <s v="BBSR"/>
    <n v="9439507232"/>
    <s v="Saikat.pramanik7232@gmail.com"/>
    <s v="APIDS"/>
    <n v="318600"/>
    <x v="794"/>
    <n v="40205"/>
    <s v="Cash"/>
    <x v="0"/>
  </r>
  <r>
    <s v="Amrit Mohapatra"/>
    <n v="202608"/>
    <n v="202608"/>
    <s v="BLR"/>
    <n v="9114046906"/>
    <s v="amritmohapatra111@gmail.com"/>
    <s v="FDE"/>
    <n v="177000"/>
    <x v="794"/>
    <n v="54333"/>
    <s v="DV DATA &amp; ANALYTICS ICICI BANK"/>
    <x v="0"/>
  </r>
  <r>
    <s v="Amit kumar Bisoi"/>
    <n v="202604"/>
    <n v="202604"/>
    <s v="BLR"/>
    <n v="8249525755"/>
    <s v="amitbisoi10000@gmail.com"/>
    <s v="APIDS"/>
    <n v="318600"/>
    <x v="794"/>
    <n v="50000"/>
    <s v="DV DATA &amp; ANALYTICS ICICI BANK"/>
    <x v="0"/>
  </r>
  <r>
    <s v="Karan Jambhulkar"/>
    <n v="202608"/>
    <n v="202608"/>
    <s v="BBSR"/>
    <n v="9174565355"/>
    <s v="karanjambhulkar3@gmail.com"/>
    <s v="APIDS"/>
    <n v="320000"/>
    <x v="794"/>
    <n v="78750"/>
    <s v="DV DATA &amp; ANALYTICS ICICI BANK"/>
    <x v="0"/>
  </r>
  <r>
    <s v="liza manik"/>
    <n v="202607"/>
    <n v="202607"/>
    <s v="BBSR"/>
    <n v="6358944343"/>
    <s v="lizamanik179@gmail.com"/>
    <s v="APIDS"/>
    <n v="290000"/>
    <x v="795"/>
    <n v="90000"/>
    <s v="DV DATA &amp; ANALYTICS ICICI BANK"/>
    <x v="0"/>
  </r>
  <r>
    <s v="Om Sri Adarsh Dash"/>
    <n v="202506"/>
    <n v="202506"/>
    <s v="BLR"/>
    <n v="7978758883"/>
    <s v="Om Sri Adarsh Dash"/>
    <s v="APIDS"/>
    <n v="290000"/>
    <x v="795"/>
    <n v="71250"/>
    <s v="DV DATA &amp; ANALYTICS ICICI BANK"/>
    <x v="0"/>
  </r>
  <r>
    <s v="biswajit  swain"/>
    <n v="202607"/>
    <n v="202607"/>
    <s v="BBSR"/>
    <n v="6372873755"/>
    <s v="pilubiswajit@gmail.com"/>
    <s v="APIDS"/>
    <n v="290000"/>
    <x v="795"/>
    <n v="65000"/>
    <s v="DV DATA &amp; ANALYTICS ICICI BANK"/>
    <x v="0"/>
  </r>
  <r>
    <s v="Nilesh Ranjan Nayak"/>
    <n v="202608"/>
    <n v="202608"/>
    <s v="BBSR"/>
    <n v="8260956867"/>
    <s v="nileshranjanayak07@gmail.com"/>
    <s v="APIDS"/>
    <n v="310000"/>
    <x v="795"/>
    <n v="100000"/>
    <s v="DV DATA &amp; ANALYTICS ICICI BANK"/>
    <x v="0"/>
  </r>
  <r>
    <s v="Subhrajit Nayak"/>
    <n v="202608"/>
    <n v="202608"/>
    <s v="BBSR"/>
    <n v="7735271254"/>
    <s v="subhrajitnayak.iter26@gmail.com"/>
    <s v="APIDS"/>
    <n v="320000"/>
    <x v="795"/>
    <n v="63000"/>
    <s v="DV DATA &amp; ANALYTICS ICICI BANK"/>
    <x v="0"/>
  </r>
  <r>
    <s v="shubhangi Ray"/>
    <n v="202506"/>
    <n v="202506"/>
    <s v="BBSR"/>
    <n v="7008878148"/>
    <s v="raysubhangi7@gmail.com"/>
    <s v="APIDS"/>
    <n v="290000"/>
    <x v="795"/>
    <n v="52000"/>
    <s v="DV DATA &amp; ANALYTICS HDFC BANK"/>
    <x v="0"/>
  </r>
  <r>
    <s v="Vishnu R"/>
    <n v="202608"/>
    <n v="202608"/>
    <s v="BBSR"/>
    <n v="9894279303"/>
    <s v="vishnumrv7010@gmail.com"/>
    <s v="APIDA"/>
    <n v="270000"/>
    <x v="796"/>
    <n v="219178"/>
    <s v="DV DATA &amp; ANALYTICS ICICI BANK"/>
    <x v="0"/>
  </r>
  <r>
    <s v="Rajesh reddy"/>
    <n v="202608"/>
    <n v="202608"/>
    <s v="BLR"/>
    <n v="9538476476"/>
    <s v="krajesh.431@gmail.com"/>
    <s v="FDE"/>
    <n v="295000"/>
    <x v="796"/>
    <n v="100000"/>
    <s v="DV DATA &amp; ANALYTICS ICICI BANK"/>
    <x v="0"/>
  </r>
  <r>
    <s v="Sourav Kumar Sahoo"/>
    <n v="202606"/>
    <n v="202606"/>
    <s v="BBSR"/>
    <n v="9556108506"/>
    <s v="souravsahoo563@gmail.com"/>
    <s v="APIDS"/>
    <n v="290000"/>
    <x v="796"/>
    <n v="21966"/>
    <s v="DV DATA &amp; ANALYTICS ICICI BANK"/>
    <x v="0"/>
  </r>
  <r>
    <s v="kusumanjali jena"/>
    <n v="202606"/>
    <n v="202606"/>
    <s v="BBSR"/>
    <n v="7077702524"/>
    <s v="kusumanjalijena@gmail.com"/>
    <s v="APIDS"/>
    <n v="318600"/>
    <x v="796"/>
    <n v="30000"/>
    <s v="DV DATA &amp; ANALYTICS ICICI BANK"/>
    <x v="0"/>
  </r>
  <r>
    <s v="Swagatika Behera"/>
    <n v="202608"/>
    <n v="202608"/>
    <s v="BLR"/>
    <n v="7978920053"/>
    <s v="bswagatika98@gmail.com"/>
    <s v="APIDS"/>
    <n v="310000"/>
    <x v="797"/>
    <n v="100000"/>
    <s v="DV DATA &amp; ANALYTICS ICICI BANK"/>
    <x v="0"/>
  </r>
  <r>
    <s v="Indrajeet jena"/>
    <n v="202506"/>
    <n v="202506"/>
    <s v="BLR"/>
    <n v="7205702003"/>
    <s v="indrajeetjena32@gmail.com"/>
    <s v="APIDS"/>
    <n v="290000"/>
    <x v="797"/>
    <n v="80000"/>
    <s v="DV DATA &amp; ANALYTICS ICICI BANK"/>
    <x v="0"/>
  </r>
  <r>
    <s v="Sourav"/>
    <n v="202608"/>
    <n v="202608"/>
    <s v="BBSR"/>
    <n v="8144633021"/>
    <s v="stripathy2811@gmail.com"/>
    <s v="APIDS"/>
    <n v="318600"/>
    <x v="797"/>
    <n v="50000"/>
    <s v="DV DATA &amp; ANALYTICS ICICI BANK"/>
    <x v="0"/>
  </r>
  <r>
    <s v="Vidya Sagar"/>
    <n v="202608"/>
    <n v="202608"/>
    <s v="BLR"/>
    <n v="8910156010"/>
    <s v="vidyasagarcrj@gmail.com"/>
    <s v="FDE"/>
    <n v="177000"/>
    <x v="797"/>
    <n v="45000"/>
    <s v="DV DATA &amp; ANALYTICS ICICI BANK"/>
    <x v="0"/>
  </r>
  <r>
    <s v="Pratik Ghosh"/>
    <n v="202607"/>
    <n v="202607"/>
    <s v="BBSR"/>
    <n v="9556509857"/>
    <s v="pratikghosh535@gmail.com"/>
    <s v="APIDS"/>
    <n v="290000"/>
    <x v="797"/>
    <n v="71250"/>
    <s v="DV DATA &amp; ANALYTICS ICICI BANK"/>
    <x v="0"/>
  </r>
  <r>
    <s v="Nagaraju Saraswathi"/>
    <n v="202609"/>
    <n v="202609"/>
    <s v="BLR"/>
    <n v="8142030658"/>
    <s v="snagaraju119@gmail.com"/>
    <s v="APIDA"/>
    <n v="270000"/>
    <x v="797"/>
    <n v="5000"/>
    <s v="DV DATA &amp; ANALYTICS ICICI BANK"/>
    <x v="0"/>
  </r>
  <r>
    <s v="Shwetha"/>
    <n v="202609"/>
    <n v="202609"/>
    <s v="BLR"/>
    <n v="8088214477"/>
    <s v="shweth477@gmail.com"/>
    <s v="APIDA"/>
    <n v="270000"/>
    <x v="797"/>
    <n v="5000"/>
    <s v="DV DATA &amp; ANALYTICS ICICI BANK"/>
    <x v="0"/>
  </r>
  <r>
    <s v="_x000a_Biswajit RK"/>
    <n v="202609"/>
    <n v="202609"/>
    <s v="BLR"/>
    <n v="8123428609"/>
    <s v="biswajitrk123@gmail.com"/>
    <s v="APIDS"/>
    <n v="300000"/>
    <x v="797"/>
    <n v="5000"/>
    <s v="DV DATA &amp; ANALYTICS ICICI BANK"/>
    <x v="0"/>
  </r>
  <r>
    <s v="Bhabani Prasad Panda"/>
    <n v="202609"/>
    <n v="202609"/>
    <s v="BLR"/>
    <n v="7814807092"/>
    <s v="bhabaniprasadpanda@gmail.com"/>
    <s v="DAS"/>
    <n v="177000"/>
    <x v="797"/>
    <n v="5000"/>
    <s v="DV DATA &amp; ANALYTICS ICICI BANK"/>
    <x v="0"/>
  </r>
  <r>
    <s v="Sagarika Padhi"/>
    <n v="202609"/>
    <n v="202609"/>
    <s v="BBSR"/>
    <n v="9348122563"/>
    <s v="sagarika2p@gmail.com"/>
    <s v="APIDA"/>
    <n v="270000"/>
    <x v="797"/>
    <n v="5000"/>
    <s v="DV DATA &amp; ANALYTICS ICICI BANK"/>
    <x v="0"/>
  </r>
  <r>
    <s v="KV SHASANK"/>
    <n v="202609"/>
    <n v="202609"/>
    <s v="BBSR"/>
    <n v="9348411035"/>
    <s v="chintu.krisan@gmail.com"/>
    <s v="APIDA"/>
    <n v="270000"/>
    <x v="797"/>
    <n v="5000"/>
    <s v="DV DATA &amp; ANALYTICS ICICI BANK"/>
    <x v="0"/>
  </r>
  <r>
    <s v="Girisha.P.A"/>
    <n v="202608"/>
    <n v="202608"/>
    <s v="BBSR"/>
    <n v="9972021302"/>
    <s v="girishapa2390@gmail.com"/>
    <s v="APIDS"/>
    <n v="320000"/>
    <x v="798"/>
    <n v="315000"/>
    <s v="DV DATA &amp; ANALYTICS ICICI BANK"/>
    <x v="0"/>
  </r>
  <r>
    <s v="Aditya Samantsinghar "/>
    <n v="202408"/>
    <n v="202408"/>
    <s v="BBSR"/>
    <n v="9692713262"/>
    <s v="singharaditya@gmail.com"/>
    <s v="APIDS"/>
    <n v="288000"/>
    <x v="798"/>
    <n v="60000"/>
    <s v="DV DATA &amp; ANALYTICS ICICI BANK"/>
    <x v="0"/>
  </r>
  <r>
    <s v="Pratik Kumar  Khatua"/>
    <n v="202607"/>
    <n v="202607"/>
    <s v="BBSR"/>
    <n v="7683978996"/>
    <s v="khatuapratik26@gmail.com"/>
    <s v="APIDS"/>
    <n v="50000"/>
    <x v="799"/>
    <n v="75000"/>
    <s v="DV DATA &amp; ANALYTICS ICICI BANK"/>
    <x v="0"/>
  </r>
  <r>
    <s v="gunjan yadav"/>
    <n v="202607"/>
    <n v="202607"/>
    <s v="BBSR"/>
    <n v="8923362552"/>
    <s v="gy5033591@gmail.com"/>
    <s v="APIDS"/>
    <n v="320000"/>
    <x v="799"/>
    <n v="73700"/>
    <s v="DV DATA &amp; ANALYTICS ICICI BANK"/>
    <x v="0"/>
  </r>
  <r>
    <s v="Sagarika Padhi"/>
    <n v="202609"/>
    <n v="202609"/>
    <s v="BBSR"/>
    <n v="9348122563"/>
    <s v="Sagarikapadhi5@gmail.com"/>
    <s v="APIDS"/>
    <n v="260000"/>
    <x v="799"/>
    <n v="260000"/>
    <s v="DV DATA &amp; ANALYTICS ICICI BANK"/>
    <x v="0"/>
  </r>
  <r>
    <m/>
    <m/>
    <m/>
    <m/>
    <m/>
    <m/>
    <m/>
    <m/>
    <x v="800"/>
    <m/>
    <m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5">
  <r>
    <s v="Rajkishore Mohanty"/>
    <n v="202212"/>
    <n v="202212"/>
    <s v="BLR"/>
    <n v="7077793841"/>
    <s v="rajmohanty383@gmail.com"/>
    <s v="ADA"/>
    <n v="250000"/>
    <d v="2023-01-02T00:00:00"/>
    <n v="40000"/>
    <s v="DV ANALYTICS ICICI BANK"/>
    <s v="Pratibha"/>
  </r>
  <r>
    <s v="Heena Patel"/>
    <n v="202208"/>
    <n v="202301"/>
    <s v="BLR"/>
    <n v="9737177328"/>
    <s v="patel.im@gmail.com"/>
    <s v="MPIDS"/>
    <n v="250000"/>
    <d v="2023-01-02T00:00:00"/>
    <n v="50000"/>
    <s v="DV DATA &amp; ANALYTICS ICICI BANK"/>
    <s v="Meghana"/>
  </r>
  <r>
    <s v="Palle Praveen Kumar"/>
    <n v="202208"/>
    <n v="202301"/>
    <s v="BLR"/>
    <n v="7981605627"/>
    <s v="praveenpravee708@gmail.com"/>
    <s v="MPIDS"/>
    <n v="250000"/>
    <d v="2023-01-02T00:00:00"/>
    <n v="40000"/>
    <s v="DV ANALYTICS ICICI BANK"/>
    <s v="Meghana"/>
  </r>
  <r>
    <s v="Utkarsh Namdev"/>
    <n v="202206"/>
    <n v="202301"/>
    <s v="BLR"/>
    <n v="9425898849"/>
    <s v="namdevutkarsh3@gmail.com"/>
    <s v="ADA"/>
    <n v="220000"/>
    <d v="2023-01-03T00:00:00"/>
    <n v="50000"/>
    <s v="DV ANALYTICS ICICI BANK"/>
    <s v="Meghana"/>
  </r>
  <r>
    <s v="Palle Praveen Kumar"/>
    <n v="202208"/>
    <n v="202210"/>
    <s v="BLR"/>
    <n v="7981605627"/>
    <s v="praveenpravee708@gmail.com"/>
    <s v="MPIDS"/>
    <n v="250000"/>
    <d v="2023-01-03T00:00:00"/>
    <n v="10000"/>
    <s v="DV ANALYTICS ICICI BANK"/>
    <s v="Meghana"/>
  </r>
  <r>
    <s v="Praveen "/>
    <n v="202208"/>
    <n v="202301"/>
    <s v="BLR"/>
    <n v="7981605627"/>
    <s v="praveenpravee708@gmail.com"/>
    <s v="MPIDS"/>
    <n v="250000"/>
    <d v="2023-01-03T00:00:00"/>
    <n v="10000"/>
    <s v="DV ANALYTICS ICICI BANK"/>
    <s v="Meghana"/>
  </r>
  <r>
    <s v="Shiven "/>
    <n v="202210"/>
    <n v="202208"/>
    <s v="BLR"/>
    <n v="9857189041"/>
    <s v="shivenkapil@gmail.com"/>
    <s v="MPIDS"/>
    <n v="270000"/>
    <d v="2023-01-03T00:00:00"/>
    <n v="100000"/>
    <s v="DV ANALYTICS ICICI BANK"/>
    <s v="Sajid"/>
  </r>
  <r>
    <s v=" Pintu Behera"/>
    <n v="202301"/>
    <n v="202208"/>
    <s v="BLR"/>
    <n v="9857189041"/>
    <s v="pintubehera23@gmail.com"/>
    <s v="MPIDS"/>
    <n v="300000"/>
    <d v="2023-01-03T00:00:00"/>
    <n v="100000"/>
    <s v="DV ANALYTICS ICICI BANK"/>
    <s v="Sajid"/>
  </r>
  <r>
    <s v="Yogesh Vaniya"/>
    <s v="DV202210"/>
    <n v="202301"/>
    <s v="BLR"/>
    <n v="8866515357"/>
    <s v="Vaniya500@gmail.com"/>
    <s v="MPIDS"/>
    <n v="270000"/>
    <d v="2023-01-03T00:00:00"/>
    <n v="81000"/>
    <s v="DV ANALYTICS ICICI BANK"/>
    <s v="Sajid"/>
  </r>
  <r>
    <s v="Anjali"/>
    <n v="202212"/>
    <n v="202210"/>
    <s v="BLR"/>
    <n v="7903134529"/>
    <s v="ak1014839@gmail.com"/>
    <s v="MPIDS"/>
    <n v="300000"/>
    <d v="2023-01-03T00:00:00"/>
    <n v="99000"/>
    <s v="DV ANALYTICS ICICI BANK"/>
    <s v="Sajid"/>
  </r>
  <r>
    <s v="Rajdeep Singh"/>
    <n v="202209"/>
    <n v="202211"/>
    <s v="BLR"/>
    <n v="9337553346"/>
    <s v="rajdeepsingh9658@gmail.com"/>
    <s v="MPIDS"/>
    <n v="270000"/>
    <d v="2023-01-03T00:00:00"/>
    <n v="16000"/>
    <s v="DV ANALYTICS ICICI BANK"/>
    <s v="Sajid"/>
  </r>
  <r>
    <s v="Utkarsh Namdev"/>
    <s v="DV202206"/>
    <n v="202206"/>
    <s v="BLR"/>
    <n v="9425898849"/>
    <s v="namdevutkarsh3@gmail.com"/>
    <s v="ADA"/>
    <n v="220000"/>
    <d v="2023-01-04T00:00:00"/>
    <n v="50000"/>
    <s v="DV ANALYTICS ICICI BANK"/>
    <s v="Sajid"/>
  </r>
  <r>
    <s v="Sobhan Bastia"/>
    <n v="202301"/>
    <n v="202301"/>
    <s v="BLR"/>
    <n v="7978357453"/>
    <s v="bastiasobhan@gmail.com"/>
    <s v="MPIDS"/>
    <n v="270000"/>
    <d v="2023-01-04T00:00:00"/>
    <n v="90000"/>
    <s v="DV ANALYTICS ICICI BANK"/>
    <s v="Sajid"/>
  </r>
  <r>
    <s v="Chinmai"/>
    <n v="202211"/>
    <n v="202212"/>
    <s v="BLR"/>
    <n v="9739434155"/>
    <s v="Chinmaya.dabur@gmail.com"/>
    <s v="MPIDS"/>
    <n v="270000"/>
    <d v="2023-01-04T00:00:00"/>
    <n v="20000"/>
    <s v="DV ANALYTICS ICICI BANK"/>
    <s v="Meghana"/>
  </r>
  <r>
    <s v="Sainik Swadesh Ranjan Rout"/>
    <n v="202207"/>
    <n v="202209"/>
    <s v="BLR"/>
    <n v="9776881003"/>
    <s v="swadeshrout25@gmail.com"/>
    <s v="MPIDS"/>
    <n v="240000"/>
    <d v="2023-01-04T00:00:00"/>
    <n v="90000"/>
    <s v="DV ANALYTICS ICICI BANK"/>
    <s v="Meghana"/>
  </r>
  <r>
    <s v="Sumit Kumar"/>
    <s v="DV202210"/>
    <n v="202301"/>
    <s v="BLR"/>
    <n v="7846885500"/>
    <s v="sumittkumarr99@gmail.com"/>
    <s v="MPIDS"/>
    <n v="300000"/>
    <d v="2023-01-04T00:00:00"/>
    <n v="100000"/>
    <s v="DV ANALYTICS ICICI BANK"/>
    <s v="Sajid"/>
  </r>
  <r>
    <s v="Ankita Das"/>
    <s v="Dv 202209"/>
    <n v="202208"/>
    <s v="BLR"/>
    <n v="8338096790"/>
    <s v="ankitadas8093@gmail.com"/>
    <s v="MPIDS"/>
    <n v="270000"/>
    <d v="2023-01-04T00:00:00"/>
    <n v="72500"/>
    <s v="DV ANALYTICS ICICI BANK"/>
    <s v="Sajid"/>
  </r>
  <r>
    <s v="Harsh Tiwari"/>
    <s v="Dv 202209"/>
    <n v="202208"/>
    <s v="BLR"/>
    <n v="9770638343"/>
    <s v="harsh27.tiwari27@gmail.com"/>
    <s v="MPIDS"/>
    <n v="270000"/>
    <d v="2023-01-04T00:00:00"/>
    <n v="69000"/>
    <s v="DV IT &amp; CONSULTING ICICI BANK"/>
    <s v="Sajid"/>
  </r>
  <r>
    <s v="Sk Mohammad Abedeen"/>
    <n v="202301"/>
    <n v="202301"/>
    <s v="BLR"/>
    <n v="8328981140"/>
    <s v="sk.abedeen@gmail.com"/>
    <s v="MPIDS"/>
    <n v="250000"/>
    <d v="2023-01-04T00:00:00"/>
    <n v="60000"/>
    <s v="DV ANALYTICS ICICI BANK"/>
    <s v="Deepa"/>
  </r>
  <r>
    <s v="Sudhansu Sahoo"/>
    <n v="202212"/>
    <n v="202212"/>
    <s v="BLR"/>
    <n v="9090564378"/>
    <s v="suaveensuavee708@gmail.com"/>
    <s v="MPIDS"/>
    <n v="250000"/>
    <d v="2023-01-04T00:00:00"/>
    <n v="50000"/>
    <s v="DV ANALYTICS ICICI BANK"/>
    <s v="Deepa"/>
  </r>
  <r>
    <s v="Rishi Kumar"/>
    <n v="202301"/>
    <n v="202301"/>
    <s v="BLR"/>
    <n v="7677013428"/>
    <s v="kumarrishi489@gmail.com"/>
    <s v="MPIDS"/>
    <n v="230000"/>
    <d v="2023-01-05T00:00:00"/>
    <n v="50000"/>
    <s v="DV ANALYTICS ICICI BANK"/>
    <s v="Pratibha"/>
  </r>
  <r>
    <s v="Tarique Aziz"/>
    <n v="202211"/>
    <n v="202301"/>
    <s v="BLR"/>
    <n v="9540592488"/>
    <s v="tariqziam@gmail.com"/>
    <s v="MPIDS"/>
    <n v="270000"/>
    <d v="2023-01-05T00:00:00"/>
    <n v="40000"/>
    <s v="DV ANALYTICS ICICI BANK"/>
    <s v="Meghana"/>
  </r>
  <r>
    <s v="Anuj Kumar"/>
    <n v="202301"/>
    <n v="202209"/>
    <s v="BLR"/>
    <n v="7827036302"/>
    <s v="anuj19.kumar86@gmail.com"/>
    <s v="ADA "/>
    <n v="260000"/>
    <d v="2023-01-05T00:00:00"/>
    <n v="20000"/>
    <s v="D2PR ANALYTICS ICICI BANK"/>
    <s v="Gayathri"/>
  </r>
  <r>
    <s v=" Rohit lodhi Thakur"/>
    <n v="202301"/>
    <n v="202212"/>
    <s v="BLR"/>
    <n v="7903134529"/>
    <s v="rohithakur3110@gmail.com"/>
    <s v="MPIDS"/>
    <n v="300000"/>
    <d v="2023-01-05T00:00:00"/>
    <n v="265000"/>
    <s v="DV ANALYTICS ICICI BANK"/>
    <s v="Sajid"/>
  </r>
  <r>
    <s v=" jai Sharma"/>
    <s v="DV202210"/>
    <n v="202208"/>
    <s v="BLR"/>
    <n v="9399368997"/>
    <s v="jaiswalmayuri26@gmail.com"/>
    <s v="MPIDS"/>
    <n v="270000"/>
    <d v="2023-01-05T00:00:00"/>
    <n v="50000"/>
    <s v="DV ANALYTICS ICICI BANK"/>
    <s v="Sajid"/>
  </r>
  <r>
    <s v="Rittick Shaw"/>
    <s v="DV202209"/>
    <n v="202212"/>
    <s v="BLR"/>
    <n v="9665960727"/>
    <s v="rittickshaw99@gmail.com"/>
    <s v="MPIDS"/>
    <n v="270000"/>
    <d v="2023-01-05T00:00:00"/>
    <n v="67500"/>
    <s v="DV ANALYTICS ICICI BANK"/>
    <s v="Sajid"/>
  </r>
  <r>
    <s v="Himanshu Yadav"/>
    <n v="202301"/>
    <n v="202301"/>
    <s v="BLR"/>
    <n v="8074171664"/>
    <s v="yhimanshu03@gmail.com"/>
    <s v="MPIDS"/>
    <n v="270000"/>
    <d v="2023-01-05T00:00:00"/>
    <n v="150000"/>
    <s v="DV ANALYTICS ICICI BANK"/>
    <s v="Deepa"/>
  </r>
  <r>
    <s v="Vinay Barpande"/>
    <n v="202210"/>
    <n v="202210"/>
    <s v="BLR"/>
    <n v="8007988800"/>
    <s v="vinaybarpande@gmail.com"/>
    <s v="MPIDS"/>
    <n v="260000"/>
    <d v="2023-01-06T00:00:00"/>
    <n v="100000"/>
    <s v="D2PR ANALYTICS ICICI BANK"/>
    <s v="Pratibha"/>
  </r>
  <r>
    <s v="Arun Kumar"/>
    <n v="202209"/>
    <n v="202209"/>
    <s v="BLR"/>
    <n v="7696369651"/>
    <s v="arunjaswal13@gmail.com"/>
    <s v="MPIDS"/>
    <n v="270000"/>
    <d v="2023-01-06T00:00:00"/>
    <n v="90000"/>
    <s v="DV ANALYTICS ICICI BANK"/>
    <s v="Pratibha"/>
  </r>
  <r>
    <s v="Dr Abhiya"/>
    <n v="202211"/>
    <n v="202211"/>
    <s v="BLR"/>
    <n v="9986833025"/>
    <s v="abhiya.gupta@gmail.com"/>
    <s v="MPIDS"/>
    <n v="270000"/>
    <d v="2023-01-06T00:00:00"/>
    <n v="80000"/>
    <s v="DV IT &amp; CONSULTING ICICI BANK"/>
    <s v="Pratibha"/>
  </r>
  <r>
    <s v="Ashwini Kumar Dixit"/>
    <n v="202301"/>
    <n v="202301"/>
    <s v="BLR"/>
    <n v="8130612236"/>
    <s v="ashwinidixit334@gmail.com"/>
    <s v="MPIDS"/>
    <n v="270000"/>
    <d v="2023-01-06T00:00:00"/>
    <n v="90000"/>
    <s v="DV Analytics - UPI"/>
    <s v="Debasish"/>
  </r>
  <r>
    <s v="Ashwini Kumar Dixit"/>
    <n v="202301"/>
    <n v="202301"/>
    <s v="BLR"/>
    <n v="8130612236"/>
    <s v="ashwinidixit334@gmail.com"/>
    <s v="MPIDS"/>
    <n v="270000"/>
    <d v="2023-01-07T00:00:00"/>
    <n v="90000"/>
    <s v="DV Analytics - UPI"/>
    <s v="Debasish"/>
  </r>
  <r>
    <s v="Ashwini Kumar Dixit"/>
    <n v="202301"/>
    <n v="202301"/>
    <s v="BLR"/>
    <n v="8130612236"/>
    <s v="ashwinidixit334@gmail.com"/>
    <s v="MPIDS"/>
    <n v="270000"/>
    <d v="2023-01-08T00:00:00"/>
    <n v="90000"/>
    <s v="DV Analytics - UPI"/>
    <s v="Debasish"/>
  </r>
  <r>
    <s v="Shivam Joshi"/>
    <n v="202301"/>
    <n v="202301"/>
    <s v="BLR"/>
    <n v="7568044321"/>
    <s v="srjthe7@gmail.com"/>
    <s v="MPIDS"/>
    <n v="270000"/>
    <d v="2023-01-06T00:00:00"/>
    <n v="135000"/>
    <s v="DV ANALYTICS ICICI BANK"/>
    <s v="Sajid"/>
  </r>
  <r>
    <s v="Ambika N"/>
    <s v="DV202210"/>
    <n v="202209"/>
    <s v="BLR"/>
    <n v="9686973396"/>
    <s v="ambikanataraj06@gmail.com"/>
    <s v="MPIDS"/>
    <n v="270000"/>
    <d v="2023-01-06T00:00:00"/>
    <n v="75000"/>
    <s v="DV ANALYTICS ICICI BANK"/>
    <s v="Sajid"/>
  </r>
  <r>
    <s v="Bukya Hemanth Naik"/>
    <n v="202209"/>
    <n v="202209"/>
    <s v="BLR"/>
    <n v="7075523279"/>
    <s v="bukyahemanthnaik5@gmail.com"/>
    <s v="MPIDS"/>
    <n v="270000"/>
    <d v="2023-01-06T00:00:00"/>
    <n v="105000"/>
    <s v="DV ANALYTICS ICICI BANK"/>
    <s v="Sajid"/>
  </r>
  <r>
    <s v="Bibhuti Charan Ojha"/>
    <s v="Dv202208"/>
    <n v="202209"/>
    <s v="BLR"/>
    <n v="7809914365"/>
    <s v="bibhudattaraut2000@gmail.com"/>
    <s v="MPIDS"/>
    <n v="250000"/>
    <d v="2023-01-06T00:00:00"/>
    <n v="80000"/>
    <s v="DV ANALYTICS ICICI BANK"/>
    <s v="Sajid"/>
  </r>
  <r>
    <s v="Sriram B"/>
    <s v="DV202210"/>
    <n v="202301"/>
    <s v="BLR"/>
    <n v="8220892425"/>
    <s v="srram1997@gmail.com"/>
    <s v="MPIDS"/>
    <n v="270000"/>
    <d v="2023-01-06T00:00:00"/>
    <n v="54000"/>
    <s v="DV ANALYTICS ICICI BANK"/>
    <s v="Deepa"/>
  </r>
  <r>
    <s v="Sourav Sahoo"/>
    <n v="202211"/>
    <n v="202211"/>
    <s v="BLR"/>
    <n v="9938653349"/>
    <s v="souravrajsahoo@gmail.com"/>
    <s v="MPIDS"/>
    <n v="270000"/>
    <d v="2023-01-07T00:00:00"/>
    <n v="100000"/>
    <s v="DV ANALYTICS ICICI BANK"/>
    <s v="Pratibha"/>
  </r>
  <r>
    <s v="Satyadev"/>
    <n v="202212"/>
    <n v="202212"/>
    <s v="BLR"/>
    <n v="6203329741"/>
    <s v="Kr.satyadev.786@gmail.com"/>
    <s v="MPIDS"/>
    <n v="270000"/>
    <d v="2023-01-07T00:00:00"/>
    <n v="40000"/>
    <s v="DV IT &amp; CONSULTING ICICI BANK"/>
    <s v="Pratibha"/>
  </r>
  <r>
    <s v="Anuj Kumar"/>
    <n v="202212"/>
    <n v="202212"/>
    <s v="BLR"/>
    <n v="7903134529"/>
    <s v="ak1014839@gmail.com"/>
    <s v="MPIDS"/>
    <n v="270000"/>
    <d v="2023-01-07T00:00:00"/>
    <n v="25000"/>
    <s v="DV ANALYTICS ICICI BANK"/>
    <s v="Pratibha"/>
  </r>
  <r>
    <s v="Omkar Acharya"/>
    <s v="DV 202211"/>
    <n v="202208"/>
    <s v="BLR"/>
    <n v="7873460395"/>
    <s v="omkarbpd@gmail.com"/>
    <s v="ADA"/>
    <n v="270000"/>
    <d v="2023-01-07T00:00:00"/>
    <n v="50000"/>
    <s v="DV ANALYTICS ICICI BANK"/>
    <s v="Pratibha"/>
  </r>
  <r>
    <s v="Bhushan Padeshi"/>
    <n v="202301"/>
    <n v="202301"/>
    <s v="BLR"/>
    <n v="8484844031"/>
    <s v="bhushanpardeshi03@gmail.com"/>
    <s v="MPIDS"/>
    <n v="280000"/>
    <d v="2023-01-07T00:00:00"/>
    <n v="25000"/>
    <s v="DV ANALYTICS ICICI BANK"/>
    <s v="Pratibha"/>
  </r>
  <r>
    <s v="Bhushan Padeshi"/>
    <n v="202301"/>
    <n v="202207"/>
    <s v="BLR"/>
    <n v="8484844031"/>
    <s v="bhushanpardeshi03@gmail.com"/>
    <s v="MPIDS"/>
    <n v="280000"/>
    <d v="2023-01-07T00:00:00"/>
    <n v="25000"/>
    <s v="DV ANALYTICS ICICI BANK"/>
    <s v="Pratibha"/>
  </r>
  <r>
    <s v="Bhushan Padeshi"/>
    <n v="202301"/>
    <n v="202212"/>
    <s v="BLR"/>
    <n v="8484844031"/>
    <s v="bhushanpardeshi03@gmail.com"/>
    <s v="MPIDS"/>
    <n v="280000"/>
    <d v="2023-01-07T00:00:00"/>
    <n v="20000"/>
    <s v="DV ANALYTICS ICICI BANK"/>
    <s v="Pratibha"/>
  </r>
  <r>
    <s v="Ashish Tripathy"/>
    <n v="202211"/>
    <n v="202301"/>
    <s v="BLR"/>
    <n v="9556406021"/>
    <s v="ashishtripathy58@gmail.com"/>
    <s v="MPIDS"/>
    <n v="270000"/>
    <d v="2023-01-07T00:00:00"/>
    <n v="40000"/>
    <s v="DV ANALYTICS ICICI BANK"/>
    <s v="Meghana"/>
  </r>
  <r>
    <s v="Sourav Sahoo"/>
    <n v="202211"/>
    <n v="202301"/>
    <s v="BLR"/>
    <n v="9938653349"/>
    <s v="souravrajsahoo@gmail.com"/>
    <s v="MPIDS"/>
    <n v="270000"/>
    <d v="2023-01-07T00:00:00"/>
    <n v="100000"/>
    <s v="DV ANALYTICS ICICI BANK"/>
    <s v="Meghana"/>
  </r>
  <r>
    <s v="Ajit"/>
    <n v="202301"/>
    <n v="202301"/>
    <s v="BLR"/>
    <n v="8617776399"/>
    <s v="ajit12510m@gmail.com"/>
    <s v="ADA "/>
    <n v="260000"/>
    <d v="2023-01-07T00:00:00"/>
    <n v="250000"/>
    <s v="D2PR ANALYTICS ICICI BANK"/>
    <s v="Gayathri"/>
  </r>
  <r>
    <s v="Ashish Kumar"/>
    <n v="202301"/>
    <n v="202212"/>
    <s v="BLR"/>
    <n v="7907224005"/>
    <s v="ajayabhishekashish@gmail.com"/>
    <s v="ADA "/>
    <n v="240000"/>
    <d v="2023-01-07T00:00:00"/>
    <n v="80000"/>
    <s v="DV ANALYTICS ICICI BANK"/>
    <s v="Gayathri"/>
  </r>
  <r>
    <s v="Shivam Joshi"/>
    <n v="202301"/>
    <n v="202301"/>
    <s v="BLR"/>
    <n v="7568044321"/>
    <s v="srjthe7@gmail.com"/>
    <s v="MPIDS"/>
    <n v="270000"/>
    <d v="2023-01-07T00:00:00"/>
    <n v="135000"/>
    <s v="DV ANALYTICS ICICI BANK"/>
    <s v="Sajid"/>
  </r>
  <r>
    <s v="Lokanath Subudhi"/>
    <s v="DV202209"/>
    <n v="202211"/>
    <s v="BLR"/>
    <n v="7008668720"/>
    <s v="lokanathsubudhi9@gmail.com"/>
    <s v="MPIDS"/>
    <n v="250000"/>
    <d v="2023-01-07T00:00:00"/>
    <n v="20000"/>
    <s v="DV ANALYTICS ICICI BANK"/>
    <s v="Sajid"/>
  </r>
  <r>
    <s v="Rakesh B"/>
    <s v="DV202209"/>
    <n v="202209"/>
    <s v="BLR"/>
    <n v="7760093496"/>
    <s v="raki.ib1997@gmail.com"/>
    <s v="MPIDS"/>
    <n v="270000"/>
    <d v="2023-01-07T00:00:00"/>
    <n v="50000"/>
    <s v="DV ANALYTICS ICICI BANK"/>
    <s v="Sajid"/>
  </r>
  <r>
    <s v="Shalini"/>
    <s v="DV202210"/>
    <n v="202209"/>
    <s v="BLR"/>
    <n v="8093735583"/>
    <s v="shalinee.shine@gmail.com"/>
    <s v="MPIDS"/>
    <n v="270000"/>
    <d v="2023-01-08T00:00:00"/>
    <n v="100000"/>
    <s v="DV ANALYTICS ICICI BANK"/>
    <s v="Pratibha"/>
  </r>
  <r>
    <s v="Priya"/>
    <n v="202301"/>
    <n v="202301"/>
    <s v="BLR"/>
    <n v="9810481881"/>
    <s v="capriya1703@gmail.com"/>
    <s v="ADA"/>
    <n v="240000"/>
    <d v="2023-01-08T00:00:00"/>
    <n v="40000"/>
    <s v="DV ANALYTICS ICICI BANK"/>
    <s v="Pratibha"/>
  </r>
  <r>
    <s v="Ravindra Kumar"/>
    <n v="202301"/>
    <n v="202301"/>
    <s v="BLR"/>
    <n v="7787875888"/>
    <s v="rabindra.pattnaik1@gmail.com"/>
    <s v="ADA "/>
    <n v="280000"/>
    <d v="2023-01-08T00:00:00"/>
    <n v="94000"/>
    <s v="DV ANALYTICS ICICI BANK"/>
    <s v="Gayathri"/>
  </r>
  <r>
    <s v="Tamanna"/>
    <n v="202301"/>
    <n v="202212"/>
    <s v="BLR"/>
    <n v="7978568259"/>
    <s v="Tamanna.mohapatra16@gmail.com"/>
    <s v="MPIDS"/>
    <n v="280000"/>
    <d v="2023-01-08T00:00:00"/>
    <n v="280000"/>
    <s v="DV ANALYTICS ICICI BANK"/>
    <s v="Gayathri"/>
  </r>
  <r>
    <s v="Anuj Kumar"/>
    <n v="202212"/>
    <n v="202212"/>
    <s v="BLR"/>
    <n v="9934588213"/>
    <s v="anuj.kr.2000@gmail.com"/>
    <s v="MPIDS"/>
    <n v="270000"/>
    <d v="2023-01-08T00:00:00"/>
    <n v="25000"/>
    <s v="DV ANALYTICS ICICI BANK"/>
    <s v="Sajid"/>
  </r>
  <r>
    <s v="Aditya Swain"/>
    <s v="DV202210"/>
    <n v="202301"/>
    <s v="BLR"/>
    <n v="7978348654"/>
    <s v="swain.aditya007@gmail.com"/>
    <s v="ADA"/>
    <n v="250000"/>
    <d v="2023-01-08T00:00:00"/>
    <n v="50000"/>
    <s v="DV ANALYTICS ICICI BANK"/>
    <s v="Deepa"/>
  </r>
  <r>
    <s v="Ashutosh Rai"/>
    <s v="Dv202208"/>
    <n v="202209"/>
    <s v="BLR"/>
    <n v="9111990459"/>
    <s v="araj35464@gmail.com"/>
    <s v="ADA"/>
    <n v="243000"/>
    <d v="2023-01-09T00:00:00"/>
    <n v="30000"/>
    <s v="DV ANALYTICS ICICI BANK"/>
    <s v="Pratibha"/>
  </r>
  <r>
    <s v="Dippanita"/>
    <n v="202208"/>
    <n v="202301"/>
    <s v="BLR"/>
    <n v="7384701490"/>
    <s v="dpdipannita@gmail.com"/>
    <s v="MPIDS"/>
    <n v="240000"/>
    <d v="2023-01-09T00:00:00"/>
    <n v="50000"/>
    <s v="DV ANALYTICS ICICI BANK"/>
    <s v="Pratibha"/>
  </r>
  <r>
    <s v="Anantha Reddi Yaswanth"/>
    <n v="202209"/>
    <n v="202208"/>
    <s v="BLR"/>
    <n v="7075078139"/>
    <s v="yashwanth.pa999@gmail.com"/>
    <s v="MPIDS"/>
    <n v="270000"/>
    <d v="2023-01-09T00:00:00"/>
    <n v="67500"/>
    <s v="DV ANALYTICS ICICI BANK"/>
    <s v="Pratibha"/>
  </r>
  <r>
    <s v="Ajeet Singh"/>
    <n v="202301"/>
    <n v="202301"/>
    <s v="BLR"/>
    <n v="9568376741"/>
    <s v="ajitthakur0002@gmail.com"/>
    <s v="ADA"/>
    <n v="260000"/>
    <d v="2023-01-09T00:00:00"/>
    <n v="21000"/>
    <s v="DV ANALYTICS ICICI BANK"/>
    <s v="Pratibha"/>
  </r>
  <r>
    <s v="Jugal Kishor"/>
    <n v="202301"/>
    <n v="202301"/>
    <s v="BLR"/>
    <n v="9439939992"/>
    <s v="jugal.ki.sahoo@gmail.com"/>
    <s v="MPIDS"/>
    <n v="260000"/>
    <d v="2023-01-09T00:00:00"/>
    <n v="50000"/>
    <s v="DV ANALYTICS ICICI BANK"/>
    <s v="Deepa"/>
  </r>
  <r>
    <s v="Abhijeet Parida"/>
    <n v="202209"/>
    <n v="202301"/>
    <s v="BLR"/>
    <n v="7008036988"/>
    <s v="abhi24234@gmail.com"/>
    <s v="MPIDS"/>
    <n v="270000"/>
    <d v="2023-01-10T00:00:00"/>
    <n v="20000"/>
    <s v="DV ANALYTICS ICICI BANK"/>
    <s v="Pratibha"/>
  </r>
  <r>
    <s v="Biswajit Parida"/>
    <n v="202301"/>
    <n v="202301"/>
    <s v="BLR"/>
    <n v="9439215010"/>
    <s v="parida.biswajit31@gmail.com"/>
    <s v="MPIDS"/>
    <n v="270000"/>
    <d v="2023-01-10T00:00:00"/>
    <n v="50000"/>
    <s v="DV ANALYTICS ICICI BANK"/>
    <s v="Pratibha"/>
  </r>
  <r>
    <s v="Arnab Duttaroy"/>
    <n v="202301"/>
    <n v="202301"/>
    <s v="BLR"/>
    <n v="9718192409"/>
    <s v="arnabduttaroy0@gmail.com"/>
    <s v="ADA"/>
    <n v="264000"/>
    <d v="2023-01-10T00:00:00"/>
    <n v="49000"/>
    <s v="DV ANALYTICS ICICI BANK"/>
    <s v="Pratibha"/>
  </r>
  <r>
    <s v="Sadyasnata Jena"/>
    <s v="Dv202208"/>
    <n v="202301"/>
    <s v="BLR"/>
    <n v="9861017770"/>
    <s v="sadyasnatajena2@gmail.com"/>
    <s v="ADA"/>
    <n v="243000"/>
    <d v="2023-01-10T00:00:00"/>
    <n v="45000"/>
    <s v="DV ANALYTICS ICICI BANK"/>
    <s v="Meghana"/>
  </r>
  <r>
    <s v="Sahil Hooda"/>
    <n v="202204"/>
    <n v="202301"/>
    <s v="BLR"/>
    <n v="9999719193"/>
    <s v="Sahilhooda31@gmail.com"/>
    <s v="MPIDS"/>
    <n v="250000"/>
    <d v="2023-01-10T00:00:00"/>
    <n v="15000"/>
    <s v="DV ANALYTICS ICICI BANK"/>
    <s v="Meghana"/>
  </r>
  <r>
    <s v="Chinmayee Baral"/>
    <s v="DV202209"/>
    <n v="202301"/>
    <s v="BLR"/>
    <n v="9692961619"/>
    <s v="baralchinmayee64@gmail.com"/>
    <s v="ADA"/>
    <n v="243000"/>
    <d v="2023-01-11T00:00:00"/>
    <n v="40000"/>
    <s v="DV ANALYTICS ICICI BANK"/>
    <s v="Pratibha"/>
  </r>
  <r>
    <s v="Revathi"/>
    <n v="202208"/>
    <n v="202301"/>
    <s v="BLR"/>
    <n v="7659061043"/>
    <s v="revathiballam@gmail.com"/>
    <s v="ADA"/>
    <n v="230000"/>
    <d v="2023-01-11T00:00:00"/>
    <n v="80000"/>
    <s v="DV ANALYTICS ICICI BANK"/>
    <s v="Pratibha"/>
  </r>
  <r>
    <s v="Pradyumna Khatoi"/>
    <n v="202301"/>
    <n v="202301"/>
    <s v="BLR"/>
    <n v="8093107240"/>
    <s v="pradyumnakhatoi71@gmail.com"/>
    <s v="MPIDS"/>
    <n v="270000"/>
    <d v="2023-01-11T00:00:00"/>
    <n v="270000"/>
    <s v="DV ANALYTICS ICICI BANK"/>
    <s v="Pratibha"/>
  </r>
  <r>
    <s v="Swayam Prakash Pani"/>
    <s v="DV202210"/>
    <n v="202210"/>
    <s v="BLR"/>
    <n v="9348637038"/>
    <s v="swayam.pani365@gmail.com"/>
    <s v="MPIDS"/>
    <n v="270000"/>
    <d v="2023-01-11T00:00:00"/>
    <n v="70000"/>
    <s v="DV ANALYTICS ICICI BANK"/>
    <s v="Pratibha"/>
  </r>
  <r>
    <s v="Ajeet Singh"/>
    <n v="202301"/>
    <n v="202212"/>
    <s v="BLR"/>
    <n v="9568376741"/>
    <s v="ajitthakur0002@gmail.com"/>
    <s v="ADA"/>
    <n v="260000"/>
    <d v="2023-01-11T00:00:00"/>
    <n v="21000"/>
    <s v="DV ANALYTICS ICICI BANK"/>
    <s v="Pratibha"/>
  </r>
  <r>
    <s v="Shiv"/>
    <n v="202204"/>
    <n v="202301"/>
    <s v="BLR"/>
    <n v="9035575653"/>
    <s v="shivanand.kokatnur5@gmail.com"/>
    <s v="ADA"/>
    <n v="220000"/>
    <d v="2023-01-11T00:00:00"/>
    <n v="20000"/>
    <s v="DV ANALYTICS ICICI BANK"/>
    <s v="Meghana"/>
  </r>
  <r>
    <s v="Anusha Dhabba"/>
    <s v="DV202211"/>
    <n v="202301"/>
    <s v="BLR"/>
    <n v="9502012202"/>
    <s v="dhabbaanushacse@gmail.com"/>
    <s v="ADA"/>
    <n v="260000"/>
    <d v="2023-01-11T00:00:00"/>
    <n v="50000"/>
    <s v="DV ANALYTICS ICICI BANK"/>
    <s v="Meghana"/>
  </r>
  <r>
    <s v="Sourabh Chouhan"/>
    <s v="DV202211"/>
    <n v="202301"/>
    <s v="BLR"/>
    <n v="8827776503"/>
    <s v="sourabhchouhanjnv@gmail.com"/>
    <s v="ADA"/>
    <n v="250000"/>
    <d v="2023-01-11T00:00:00"/>
    <n v="60000"/>
    <s v="DV ANALYTICS ICICI BANK"/>
    <s v="Meghana"/>
  </r>
  <r>
    <s v="Shriya"/>
    <n v="202301"/>
    <n v="202209"/>
    <s v="BLR"/>
    <s v="96634 93005"/>
    <s v="Shrubumishra1234@gmail.com"/>
    <s v="MPIDS"/>
    <n v="300000"/>
    <d v="2023-01-11T00:00:00"/>
    <n v="44940"/>
    <s v="DV ANALYTICS ICICI BANK"/>
    <s v="Meghana"/>
  </r>
  <r>
    <s v="Srishti Jain"/>
    <n v="202209"/>
    <n v="202209"/>
    <s v="BLR"/>
    <n v="7999934834"/>
    <s v="j1997sakshi@gmail.com"/>
    <s v="MPIDS"/>
    <n v="250000"/>
    <d v="2023-01-12T00:00:00"/>
    <n v="50000"/>
    <s v="DV ANALYTICS ICICI BANK"/>
    <s v="Pratibha"/>
  </r>
  <r>
    <s v="Saloni Panday"/>
    <n v="202301"/>
    <n v="202212"/>
    <s v="BLR"/>
    <n v="7000318725"/>
    <s v="salonipanday725@gmail.com"/>
    <s v="MPIDS"/>
    <n v="270000"/>
    <d v="2023-01-12T00:00:00"/>
    <n v="270000"/>
    <s v="OTHERS"/>
    <s v="Pratibha"/>
  </r>
  <r>
    <s v="Rajat Chaudhary"/>
    <n v="202301"/>
    <n v="202211"/>
    <s v="BLR"/>
    <n v="7987168194"/>
    <s v="rajatchaudhary1526@gmail.com"/>
    <s v="MPIDS"/>
    <n v="300000"/>
    <d v="2023-01-12T00:00:00"/>
    <n v="270000"/>
    <s v="CHEQUE"/>
    <s v="Pratibha"/>
  </r>
  <r>
    <s v="Kumar pankaj prasun"/>
    <n v="202301"/>
    <n v="202211"/>
    <s v="BLR"/>
    <n v="7903117409"/>
    <s v="pankajprasun86@gmail.com"/>
    <s v="MPIDS"/>
    <n v="250000"/>
    <d v="2023-01-12T00:00:00"/>
    <n v="200000"/>
    <s v="DV ANALYTICS ICICI BANK"/>
    <s v="Pratibha"/>
  </r>
  <r>
    <s v="Vibhas Mene"/>
    <n v="202301"/>
    <n v="202211"/>
    <s v="BLR"/>
    <n v="8767517139"/>
    <s v="vibhas.mene@gmail.com"/>
    <s v="ADA"/>
    <n v="243000"/>
    <d v="2023-01-12T00:00:00"/>
    <n v="93000"/>
    <s v="DV ANALYTICS ICICI BANK"/>
    <s v="Pratibha"/>
  </r>
  <r>
    <s v="Hussain"/>
    <n v="202211"/>
    <n v="202207"/>
    <s v="BLR"/>
    <n v="8103451341"/>
    <s v="htinwala76@gmail.com"/>
    <s v="MPIDS"/>
    <n v="270000"/>
    <d v="2023-01-12T00:00:00"/>
    <n v="50000"/>
    <s v="DV ANALYTICS ICICI BANK"/>
    <s v="Meghana"/>
  </r>
  <r>
    <s v="Abhishek Dikhit"/>
    <s v="DV202210"/>
    <n v="202211"/>
    <s v="BLR"/>
    <n v="9891353323"/>
    <s v="dikhitabhishek43@gmail.com"/>
    <s v="MPIDS"/>
    <n v="260000"/>
    <d v="2023-01-12T00:00:00"/>
    <n v="65000"/>
    <s v="DV ANALYTICS ICICI BANK"/>
    <s v="Meghana"/>
  </r>
  <r>
    <s v="Sadyasnata Jena"/>
    <s v="Dv202208"/>
    <n v="202211"/>
    <s v="BLR"/>
    <n v="9861017770"/>
    <s v="sadyasnatajena2@gmail.com"/>
    <s v="ADA"/>
    <n v="243000"/>
    <d v="2023-01-13T00:00:00"/>
    <n v="50000"/>
    <s v="DV ANALYTICS ICICI BANK"/>
    <s v="Meghana"/>
  </r>
  <r>
    <s v="Sarat chandra Bohidar"/>
    <n v="202301"/>
    <n v="202301"/>
    <s v="BLR"/>
    <n v="7735297089"/>
    <s v="saratbohidar1998@gmail.com"/>
    <s v="MPIDS"/>
    <n v="300000"/>
    <d v="2023-01-13T00:00:00"/>
    <n v="50000"/>
    <s v="DV ANALYTICS ICICI BANK"/>
    <s v="Gayathri"/>
  </r>
  <r>
    <s v="Shriyashree Mishra"/>
    <n v="202301"/>
    <n v="202301"/>
    <s v="BLR"/>
    <n v="9663493005"/>
    <s v="Shrubumishra1234@gmail.com"/>
    <s v="MPIDS"/>
    <n v="300000"/>
    <d v="2023-01-14T00:00:00"/>
    <n v="50000"/>
    <s v="DV ANALYTICS ICICI BANK"/>
    <s v="Gayathri"/>
  </r>
  <r>
    <s v="Shree Chandan Charchit"/>
    <n v="202212"/>
    <n v="202209"/>
    <s v="BLR"/>
    <n v="6371668861"/>
    <s v="shreekumarchandancharchit@gmail.com"/>
    <s v="MPIDS"/>
    <n v="290000"/>
    <d v="2023-01-16T00:00:00"/>
    <n v="220000"/>
    <s v="DV ANALYTICS ICICI BANK"/>
    <s v="Pratibha"/>
  </r>
  <r>
    <s v="Vaibhav Ranjan Gubde"/>
    <n v="202301"/>
    <n v="202301"/>
    <s v="BLR"/>
    <n v="8237682624"/>
    <s v="vai.ratnaranjan393@gmail.com"/>
    <s v="MPIDS"/>
    <n v="285000"/>
    <d v="2023-01-16T00:00:00"/>
    <n v="50000"/>
    <s v="DV ANALYTICS ICICI BANK"/>
    <s v="Pratibha"/>
  </r>
  <r>
    <s v="Harshal Parmar (Jaysingh Chouhan Ref)"/>
    <n v="202301"/>
    <n v="202301"/>
    <s v="BLR"/>
    <n v="8965959779"/>
    <s v="harshal143parmar@gmail.com"/>
    <s v="MPAA"/>
    <n v="260000"/>
    <d v="2023-01-16T00:00:00"/>
    <n v="40000"/>
    <s v="DV ANALYTICS ICICI BANK"/>
    <s v="Pratibha"/>
  </r>
  <r>
    <s v="Amit Kumar Singh"/>
    <s v="Dv202208"/>
    <n v="202301"/>
    <s v="BLR"/>
    <n v="8968417078"/>
    <s v="amitkumarsingh2299@gmail.com"/>
    <s v="MPIDS"/>
    <n v="270000"/>
    <d v="2023-01-16T00:00:00"/>
    <n v="50000"/>
    <s v="DV DATA &amp; ANALYTICS ICICI BANK"/>
    <s v="Pratibha"/>
  </r>
  <r>
    <s v="Nishanth B M"/>
    <n v="202207"/>
    <n v="202301"/>
    <s v="BLR"/>
    <n v="9844081585"/>
    <s v="munniyadavnishanth@gmail.com"/>
    <s v="MPIDS"/>
    <n v="240000"/>
    <d v="2023-01-16T00:00:00"/>
    <n v="48000"/>
    <s v="DV IT &amp; CONSULTING ICICI BANK"/>
    <s v="Pratibha"/>
  </r>
  <r>
    <s v="Ankit Shukla"/>
    <n v="202212"/>
    <n v="202301"/>
    <s v="BLR"/>
    <n v="9565592028"/>
    <s v="91ankitec@gmail.com"/>
    <s v="ADA"/>
    <n v="260000"/>
    <d v="2023-01-16T00:00:00"/>
    <n v="240000"/>
    <s v="OTHERS"/>
    <s v="Pratibha"/>
  </r>
  <r>
    <s v="Ankit Singh"/>
    <n v="202211"/>
    <n v="202208"/>
    <s v="BLR"/>
    <n v="8510822351"/>
    <s v="sankit601@gmail.com"/>
    <s v="MPIDS"/>
    <n v="280000"/>
    <d v="2023-01-16T00:00:00"/>
    <n v="20000"/>
    <s v="DV ANALYTICS ICICI BANK"/>
    <s v="Meghana"/>
  </r>
  <r>
    <s v="Aman Ramnani"/>
    <s v="DV202211"/>
    <n v="202208"/>
    <s v="BLR"/>
    <n v="8602377975"/>
    <s v="ramnani0910@gmail.com"/>
    <s v="ADA"/>
    <n v="267000"/>
    <d v="2023-01-16T00:00:00"/>
    <n v="20000"/>
    <s v="DV ANALYTICS ICICI BANK"/>
    <s v="Meghana"/>
  </r>
  <r>
    <s v="Sanjog Bal"/>
    <n v="202209"/>
    <n v="202209"/>
    <s v="BLR"/>
    <n v="9845094919"/>
    <s v="Sanjog.bal@gmail.com "/>
    <s v="MPIDS"/>
    <n v="270000"/>
    <d v="2023-01-16T00:00:00"/>
    <n v="65000"/>
    <s v="DV ANALYTICS ICICI BANK"/>
    <s v="Sajid"/>
  </r>
  <r>
    <s v="Debasish Pattanayak"/>
    <n v="202210"/>
    <n v="202301"/>
    <s v="BLR"/>
    <n v="7849020026"/>
    <s v="lulupattnayak77@mail.com"/>
    <s v="MPIDS"/>
    <n v="270000"/>
    <d v="2023-01-17T00:00:00"/>
    <n v="70000"/>
    <s v="DV ANALYTICS ICICI BANK"/>
    <s v="Pratibha"/>
  </r>
  <r>
    <s v="Sharmila Rao"/>
    <s v="DV202211"/>
    <n v="202208"/>
    <s v="BLR"/>
    <n v="8895926593"/>
    <s v="sharmilarao8897@gmail.com"/>
    <s v="MPIDS"/>
    <n v="290000"/>
    <d v="2023-01-17T00:00:00"/>
    <n v="67500"/>
    <s v="DV ANALYTICS ICICI BANK"/>
    <s v="Meghana"/>
  </r>
  <r>
    <s v="Monalisa Parida"/>
    <n v="202211"/>
    <n v="202206"/>
    <s v="BLR"/>
    <n v="9337883234"/>
    <s v="monalishaparida971@gmail.com"/>
    <s v="ADA"/>
    <n v="270000"/>
    <d v="2023-01-17T00:00:00"/>
    <n v="70000"/>
    <s v="DV ANALYTICS ICICI BANK"/>
    <s v="Meghana"/>
  </r>
  <r>
    <s v="Rahul Kumar"/>
    <n v="202301"/>
    <n v="202208"/>
    <s v="BLR"/>
    <n v="8777718494"/>
    <s v="rahulkres087@gmail.com"/>
    <s v="MPIDS"/>
    <n v="290000"/>
    <d v="2023-01-17T00:00:00"/>
    <n v="60000"/>
    <s v="DV ANALYTICS ICICI BANK"/>
    <s v="Deepa"/>
  </r>
  <r>
    <s v="Nishant Nayak"/>
    <n v="202212"/>
    <n v="202204"/>
    <s v="BLR"/>
    <n v="7504403485"/>
    <s v="nishantnayak65@gmail.com"/>
    <s v="MPIDS"/>
    <n v="270000"/>
    <d v="2023-01-19T00:00:00"/>
    <n v="100000"/>
    <s v="DV ANALYTICS ICICI BANK"/>
    <s v="Pratibha"/>
  </r>
  <r>
    <s v="Ganraj Kompalwar"/>
    <s v="DV202210"/>
    <n v="202204"/>
    <s v="BLR"/>
    <n v="9096107124"/>
    <s v="kompalwarganraj@gmail.com"/>
    <s v="MPIDS"/>
    <n v="270000"/>
    <d v="2023-01-19T00:00:00"/>
    <n v="50000"/>
    <s v="D2PR ANALYTICS ICICI BANK"/>
    <s v="Pratibha"/>
  </r>
  <r>
    <s v="Mandyam Harisri"/>
    <n v="202301"/>
    <n v="202211"/>
    <s v="BLR"/>
    <n v="7989303106"/>
    <s v="mandyamharisri@gmail.com"/>
    <s v="MPIDS"/>
    <n v="270000"/>
    <d v="2023-01-19T00:00:00"/>
    <n v="25000"/>
    <s v="DV IT &amp; CONSULTING ICICI BANK"/>
    <s v="Pratibha"/>
  </r>
  <r>
    <s v="Subhranshu Samal"/>
    <n v="202212"/>
    <n v="202211"/>
    <s v="BLR"/>
    <n v="7540933164"/>
    <s v="lucky.ssamal@gmail.com"/>
    <s v="MPIDS"/>
    <n v="300000"/>
    <d v="2023-01-19T00:00:00"/>
    <n v="70000"/>
    <s v="DV ANALYTICS ICICI BANK"/>
    <s v="Pratibha"/>
  </r>
  <r>
    <s v="Deepthishree My"/>
    <s v="DV202211"/>
    <n v="202208"/>
    <s v="BLR"/>
    <n v="9591178546"/>
    <s v="deepthishreemy46@gmail.com"/>
    <s v="MPIDS"/>
    <n v="270000"/>
    <d v="2023-01-19T00:00:00"/>
    <n v="50000"/>
    <s v="DV IT &amp; CONSULTING ICICI BANK"/>
    <s v="Meghana"/>
  </r>
  <r>
    <s v="Vidya Sagar"/>
    <n v="202301"/>
    <n v="202208"/>
    <s v="BLR"/>
    <n v="8910156010"/>
    <s v="vidyasagarcrj@gmail.com"/>
    <s v="MPIDS"/>
    <n v="290000"/>
    <d v="2023-01-19T00:00:00"/>
    <n v="60000"/>
    <s v="DV ANALYTICS ICICI BANK"/>
    <s v="Deepa"/>
  </r>
  <r>
    <s v="Leslin Pradhan"/>
    <n v="202210"/>
    <n v="202208"/>
    <s v="BLR"/>
    <n v="8249226955"/>
    <s v="leslinpradhan1@gmail.com"/>
    <s v="MPIDS"/>
    <n v="270000"/>
    <d v="2023-01-20T00:00:00"/>
    <n v="55000"/>
    <s v="DV ANALYTICS ICICI BANK"/>
    <s v="Pratibha"/>
  </r>
  <r>
    <s v="Abhisekh Das"/>
    <s v="DV202211"/>
    <n v="202208"/>
    <s v="BLR"/>
    <n v="9178872918"/>
    <s v="abhisekhdasformal@gmail.com"/>
    <s v="MPIDS"/>
    <n v="300000"/>
    <d v="2023-01-20T00:00:00"/>
    <n v="38000"/>
    <s v="DV ANALYTICS ICICI BANK"/>
    <s v="Pratibha"/>
  </r>
  <r>
    <s v="Rahul "/>
    <n v="202211"/>
    <n v="202212"/>
    <s v="BLR"/>
    <n v="8096829435"/>
    <s v="rahul13006032@gmail.com"/>
    <s v="ADA"/>
    <n v="260000"/>
    <d v="2023-01-20T00:00:00"/>
    <n v="64000"/>
    <s v="DV IT &amp; CONSULTING ICICI BANK"/>
    <s v="Pratibha"/>
  </r>
  <r>
    <s v="Shree Kumar Chandan"/>
    <n v="202212"/>
    <n v="202209"/>
    <s v="BLR"/>
    <n v="6371668861"/>
    <s v="shreekumarchandancharchit@gmail.com"/>
    <s v="MPIDS"/>
    <n v="280000"/>
    <d v="2023-01-20T00:00:00"/>
    <n v="8000"/>
    <s v="DV ANALYTICS ICICI BANK"/>
    <s v="Meghana"/>
  </r>
  <r>
    <s v="Biswajit Mohapatra"/>
    <s v="DV202211"/>
    <n v="202211"/>
    <s v="BLR"/>
    <n v="9853825850"/>
    <s v="biswajitmohapatra635@gmail.com"/>
    <s v="MPIDS"/>
    <n v="270000"/>
    <d v="2023-01-20T00:00:00"/>
    <n v="38000"/>
    <s v="DV ANALYTICS ICICI BANK"/>
    <s v="Sajid"/>
  </r>
  <r>
    <s v="Bibhudatta Raut"/>
    <n v="202208"/>
    <n v="202211"/>
    <s v="BLR"/>
    <n v="9937481036"/>
    <s v="bibhudattaraut2000@gmail.com"/>
    <s v="MPIDS"/>
    <n v="250000"/>
    <d v="2023-01-21T00:00:00"/>
    <n v="50000"/>
    <s v="DV ANALYTICS ICICI BANK"/>
    <s v="Pratibha"/>
  </r>
  <r>
    <s v="Mandyam Harisri"/>
    <n v="202301"/>
    <n v="202301"/>
    <s v="BLR"/>
    <n v="7989303106"/>
    <s v="mandyamharisri@gmail.com"/>
    <s v="MPIDS"/>
    <n v="270000"/>
    <d v="2023-01-21T00:00:00"/>
    <n v="50000"/>
    <s v="DV ANALYTICS ICICI BANK"/>
    <s v="Pratibha"/>
  </r>
  <r>
    <s v="Pavan C"/>
    <n v="202208"/>
    <n v="202209"/>
    <s v="BLR"/>
    <n v="9620840364"/>
    <s v="cpavan1710@gmail.com"/>
    <s v="ADA"/>
    <n v="230000"/>
    <d v="2023-01-22T00:00:00"/>
    <n v="42500"/>
    <s v="DV ANALYTICS ICICI BANK"/>
    <s v="Meghana"/>
  </r>
  <r>
    <s v="Aditya Singh Baghel"/>
    <n v="202208"/>
    <n v="202209"/>
    <s v="BLR"/>
    <n v="7722967279"/>
    <s v="baghel.1997@gmail.com"/>
    <s v="MPIDS"/>
    <n v="240000"/>
    <d v="2023-01-23T00:00:00"/>
    <n v="95000"/>
    <s v="DV ANALYTICS ICICI BANK"/>
    <s v="Meghana"/>
  </r>
  <r>
    <s v="Rajul Khare"/>
    <s v="Dv202208"/>
    <n v="202208"/>
    <s v="BLR"/>
    <n v="6265536768"/>
    <s v="rajulkkhare@gmail.com"/>
    <s v="MPIDS"/>
    <n v="270000"/>
    <d v="2023-01-24T00:00:00"/>
    <n v="40000"/>
    <s v="DV IT &amp; CONSULTING ICICI BANK"/>
    <s v="Meghana"/>
  </r>
  <r>
    <s v="Shivam Joshi"/>
    <n v="202301"/>
    <n v="202212"/>
    <s v="BLR"/>
    <n v="7568044321"/>
    <s v="srjthe7@gmail.com"/>
    <s v="MPIDS"/>
    <n v="270000"/>
    <d v="2023-01-24T00:00:00"/>
    <n v="100000"/>
    <s v="DV IT &amp; CONSULTING ICICI BANK"/>
    <s v="Meghana"/>
  </r>
  <r>
    <s v="Aashutosh Virthare"/>
    <n v="202208"/>
    <n v="202301"/>
    <s v="BLR"/>
    <n v="8878116207"/>
    <s v="ashutosh.birthare1@gmail.com"/>
    <s v="MPIDS"/>
    <n v="240000"/>
    <d v="2023-01-25T00:00:00"/>
    <n v="30000"/>
    <s v="DV ANALYTICS ICICI BANK"/>
    <s v="Pratibha"/>
  </r>
  <r>
    <s v="Ashish Kumar Pani"/>
    <s v="DV202210"/>
    <n v="202210"/>
    <s v="BLR"/>
    <n v="9438423960"/>
    <s v="ashis.pani222@gmail.com"/>
    <s v="MPIDS"/>
    <n v="270000"/>
    <d v="2023-01-25T00:00:00"/>
    <n v="50000"/>
    <s v="DV ANALYTICS ICICI BANK"/>
    <s v="Pratibha"/>
  </r>
  <r>
    <s v="Priyanka Parida"/>
    <n v="202209"/>
    <n v="202301"/>
    <s v="BLR"/>
    <n v="9090757650"/>
    <s v="Priyankaparida2001@gmail.com"/>
    <s v="MPIDS"/>
    <n v="270000"/>
    <d v="2023-01-27T00:00:00"/>
    <n v="30000"/>
    <s v="DV ANALYTICS ICICI BANK"/>
    <s v="Sajid"/>
  </r>
  <r>
    <s v="Priyanshi Jaiswal"/>
    <s v="DV202209"/>
    <n v="202209"/>
    <s v="BLR"/>
    <n v="7974273062"/>
    <s v="jaiswalpriyanshidps@gmail.com"/>
    <s v="MPIDS"/>
    <n v="260000"/>
    <d v="2023-01-28T00:00:00"/>
    <n v="20000"/>
    <s v="DV ANALYTICS ICICI BANK"/>
    <s v="Sajid"/>
  </r>
  <r>
    <s v="chesta"/>
    <n v="202201"/>
    <n v="202201"/>
    <s v="BLR"/>
    <n v="9511547961"/>
    <s v="cheshtadashora@gmail.com"/>
    <s v="MPIDS"/>
    <n v="270000"/>
    <d v="2023-01-28T00:00:00"/>
    <n v="30000"/>
    <s v="DV ANALYTICS ICICI BANK"/>
    <s v="Pratibha"/>
  </r>
  <r>
    <s v="Mohammad mannan"/>
    <s v="Dv202208"/>
    <n v="202208"/>
    <s v="BLR"/>
    <n v="7006924210"/>
    <s v="manan9858@gmail.com"/>
    <s v="MPIDS"/>
    <n v="250000"/>
    <d v="2023-01-28T00:00:00"/>
    <n v="30000"/>
    <s v="DV DATA &amp; ANALYTICS ICICI BANK"/>
    <s v="Pratibha"/>
  </r>
  <r>
    <s v="Abhay Surma"/>
    <n v="202212"/>
    <n v="202212"/>
    <s v="BLR"/>
    <n v="8827673982"/>
    <s v="asurma44@gmail.com"/>
    <s v="MPIDS"/>
    <n v="270000"/>
    <d v="2023-01-29T00:00:00"/>
    <n v="80000"/>
    <s v="DV Analytics Pvt Ltd"/>
    <s v="Meghana"/>
  </r>
  <r>
    <s v="Payal Udhwani"/>
    <s v="DV202211"/>
    <s v="DV202211"/>
    <s v="BLR"/>
    <n v="9144860898"/>
    <s v="payaludhwani200@gmail.com"/>
    <s v="ADA"/>
    <n v="260000"/>
    <d v="2023-01-29T00:00:00"/>
    <n v="50000"/>
    <s v="DV Analytics Pvt Ltd"/>
    <s v="Meghana"/>
  </r>
  <r>
    <s v="Aditi Sharma"/>
    <n v="202209"/>
    <n v="202209"/>
    <s v="BLR"/>
    <n v="7987443203"/>
    <s v="mclionheart63@gmail.com"/>
    <s v="ADA"/>
    <n v="233000"/>
    <d v="2023-01-29T00:00:00"/>
    <n v="60000"/>
    <s v="DV ANALYTICS ICICI BANK"/>
    <s v="Pratibha"/>
  </r>
  <r>
    <s v="P. Naresh"/>
    <n v="202301"/>
    <n v="202301"/>
    <s v="BLR"/>
    <n v="9550220113"/>
    <s v="pnaresh267@gmail.com"/>
    <s v="MPIDS"/>
    <n v="270000"/>
    <d v="2023-01-29T00:00:00"/>
    <n v="60000"/>
    <s v="DV ANALYTICS ICICI BANK"/>
    <s v="Pratibha"/>
  </r>
  <r>
    <s v="Idrish"/>
    <n v="202211"/>
    <n v="202211"/>
    <s v="BLR"/>
    <n v="9131940860"/>
    <s v="fakhriidris688@gmail.com"/>
    <s v="ADA"/>
    <n v="243000"/>
    <d v="2023-01-29T00:00:00"/>
    <n v="50000"/>
    <s v="DV ANALYTICS ICICI BANK"/>
    <s v="Pratibha"/>
  </r>
  <r>
    <s v="Barsha Priyadarshini"/>
    <n v="202209"/>
    <n v="202209"/>
    <s v="BLR"/>
    <n v="8763357114"/>
    <s v="barshamami@gmail.com"/>
    <s v="MPIDS"/>
    <n v="255000"/>
    <d v="2023-01-30T00:00:00"/>
    <n v="30000"/>
    <s v="DV ANALYTICS ICICI BANK"/>
    <s v="Meghana"/>
  </r>
  <r>
    <s v="Madhu N"/>
    <n v="202208"/>
    <n v="202301"/>
    <s v="BLR"/>
    <n v="9880354252"/>
    <s v="sudhan.18187@gmail.com"/>
    <s v="MPIDS"/>
    <n v="240000"/>
    <d v="2023-01-31T00:00:00"/>
    <n v="80000"/>
    <s v="DV ANALYTICS ICICI BANK"/>
    <s v="Meghana"/>
  </r>
  <r>
    <s v="Rahul Bhuyan"/>
    <s v="DV202211"/>
    <n v="202211"/>
    <s v="BLR"/>
    <n v="8553901428"/>
    <s v="rhlbhuyan@hotmail.com"/>
    <s v="MPIDS"/>
    <n v="270000"/>
    <d v="2023-01-31T00:00:00"/>
    <n v="90000"/>
    <s v="DV ANALYTICS ICICI BANK"/>
    <s v="Meghana"/>
  </r>
  <r>
    <s v="Ananya Mohapatra"/>
    <s v="DV202211"/>
    <n v="202201"/>
    <s v="BLR"/>
    <n v="9437191446"/>
    <s v="ananyam889@gmail.com"/>
    <s v="MPIDS"/>
    <n v="280000"/>
    <d v="2023-01-31T00:00:00"/>
    <n v="70000"/>
    <s v="DV IT &amp; CONSULTING ICICI BANK"/>
    <s v="Meghana"/>
  </r>
  <r>
    <s v="Piyush Jain"/>
    <s v="DV202205"/>
    <n v="202201"/>
    <s v="BLR"/>
    <n v="7906882330"/>
    <s v="piyushjain16396@gmail.com"/>
    <s v="MPIDS"/>
    <n v="250000"/>
    <d v="2023-01-31T00:00:00"/>
    <n v="20000"/>
    <s v="DV IT &amp; CONSULTING ICICI BANK"/>
    <s v="Pratibha"/>
  </r>
  <r>
    <s v="Swastik Mishra"/>
    <n v="202302"/>
    <n v="202302"/>
    <s v="BLR"/>
    <n v="8908989689"/>
    <s v="Swasteekmishra@gmail.com"/>
    <s v="MPIDS"/>
    <n v="250000"/>
    <d v="2023-01-31T00:00:00"/>
    <n v="250000"/>
    <s v="DV ANALYTICS ICICI BANK"/>
    <s v="Sajid"/>
  </r>
  <r>
    <s v="Satwik Mishra"/>
    <n v="202302"/>
    <n v="202302"/>
    <s v="BLR"/>
    <n v="9776916294"/>
    <s v="satweek1916@gmail.com"/>
    <s v="MPIDS"/>
    <n v="250000"/>
    <d v="2023-01-31T00:00:00"/>
    <n v="250000"/>
    <s v="DV ANALYTICS ICICI BANK"/>
    <s v="Gayathri"/>
  </r>
  <r>
    <s v="Bibhuti Charan Ojha"/>
    <s v="Dv202208"/>
    <n v="202208"/>
    <s v="BLR"/>
    <n v="7809914365"/>
    <s v="bibhutiojha44@gmail.com"/>
    <s v="MPIDS"/>
    <n v="270000"/>
    <d v="2023-01-31T00:00:00"/>
    <n v="40000"/>
    <s v="DV ANALYTICS ICICI BANK"/>
    <s v="Pratibha"/>
  </r>
  <r>
    <s v="Deepthishree My"/>
    <s v="DV202211"/>
    <n v="202211"/>
    <s v="BLR"/>
    <n v="9591178546"/>
    <s v="deepthishreemy46@gmail.com"/>
    <s v="MPIDS"/>
    <n v="270000"/>
    <d v="2023-02-01T00:00:00"/>
    <n v="50000"/>
    <s v="DV Analytics And Consulting Pvt Ltd"/>
    <s v="Meghana"/>
  </r>
  <r>
    <s v="Mohit Mehra"/>
    <s v="DV202207"/>
    <n v="202207"/>
    <s v="BLR"/>
    <n v="9999069886"/>
    <s v="mohit89mehra@gmail.com"/>
    <s v="MPIDS"/>
    <n v="235000"/>
    <d v="2023-02-01T00:00:00"/>
    <n v="50000"/>
    <s v="DV Analytics Pvt Ltd"/>
    <s v="Meghana"/>
  </r>
  <r>
    <s v="Avik Das"/>
    <n v="202212"/>
    <n v="202212"/>
    <s v="BLR"/>
    <n v="7076046555"/>
    <s v="avi.das.avi522@gmail.com"/>
    <s v="MPIDS"/>
    <n v="290000"/>
    <d v="2023-02-01T00:00:00"/>
    <n v="96667"/>
    <s v="DV Analytics Pvt Ltd"/>
    <s v="Meghana"/>
  </r>
  <r>
    <s v="Subrat Kumura"/>
    <n v="202212"/>
    <n v="202212"/>
    <s v="BLR"/>
    <n v="7683967996"/>
    <s v="subratkumura20@gmail.com"/>
    <s v="MPIDS"/>
    <n v="270000"/>
    <d v="2023-02-01T00:00:00"/>
    <n v="90000"/>
    <s v="DV Analytics Pvt Ltd"/>
    <s v="Meghana"/>
  </r>
  <r>
    <s v="Yashaswini M"/>
    <n v="202211"/>
    <n v="202211"/>
    <s v="BLR"/>
    <n v="7019370138"/>
    <s v="yashuyathi2122@gmail.com"/>
    <s v="ADA"/>
    <n v="270000"/>
    <d v="2023-02-02T00:00:00"/>
    <n v="67500"/>
    <s v="DV Analytics Pvt Ltd"/>
    <s v="Meghana"/>
  </r>
  <r>
    <s v="Yashaswini M"/>
    <n v="202211"/>
    <n v="202211"/>
    <s v="BLR"/>
    <n v="7019370138"/>
    <s v="yashuyathi2122@gmail.com"/>
    <s v="ADA"/>
    <n v="270000"/>
    <d v="2023-02-02T00:00:00"/>
    <n v="67500"/>
    <s v="DV Analytics Pvt Ltd"/>
    <s v="Meghana"/>
  </r>
  <r>
    <s v="Charan Hs"/>
    <s v="DV202210"/>
    <n v="202210"/>
    <s v="BLR"/>
    <n v="8904130198"/>
    <s v="Charanhs006@gmail.com"/>
    <s v="MPIDS"/>
    <n v="270000"/>
    <d v="2023-02-02T00:00:00"/>
    <n v="69000"/>
    <s v="DV ANALYTICS ICICI BANK"/>
    <s v="Sajid"/>
  </r>
  <r>
    <s v="Deepesh Choudhary"/>
    <n v="202301"/>
    <n v="202301"/>
    <s v="BLR"/>
    <n v="8109327651"/>
    <s v="deepesh28choudhary@gmail.com"/>
    <s v="MPIDS"/>
    <n v="270000"/>
    <d v="2023-02-02T00:00:00"/>
    <n v="90000"/>
    <s v="DV ANALYTICS ICICI BANK"/>
    <s v="Sajid"/>
  </r>
  <r>
    <s v="sthita prajna Patnayak"/>
    <s v="DV202209"/>
    <n v="202209"/>
    <s v="BLR"/>
    <n v="7750837017"/>
    <s v="sthitaprajnapatnayak8@gmail.com"/>
    <s v="MPIDS"/>
    <n v="270000"/>
    <d v="2023-02-02T00:00:00"/>
    <n v="85000"/>
    <s v="DV ANALYTICS ICICI BANK"/>
    <s v="Sajid"/>
  </r>
  <r>
    <s v="Sobhan Bastia"/>
    <n v="202301"/>
    <n v="202301"/>
    <s v="BLR"/>
    <s v="79783 57453"/>
    <s v="bastiasobhan@gmail.com"/>
    <s v="MPIDS"/>
    <n v="270000"/>
    <d v="2023-02-02T00:00:00"/>
    <n v="90000"/>
    <s v="DV ANALYTICS ICICI BANK"/>
    <s v="Sajid"/>
  </r>
  <r>
    <s v="Priyanka Parida"/>
    <n v="202209"/>
    <n v="202209"/>
    <s v="BLR"/>
    <n v="9090757650"/>
    <s v="Priyankaparida2001@gmail.com"/>
    <s v="MPIDS"/>
    <n v="270000"/>
    <d v="2023-02-02T00:00:00"/>
    <n v="30000"/>
    <s v="DV ANALYTICS ICICI BANK"/>
    <s v="Sajid"/>
  </r>
  <r>
    <s v="Jayasvi Singh"/>
    <s v="DV Batch 202301"/>
    <n v="202301"/>
    <s v="BLR"/>
    <n v="7259875905"/>
    <s v="jayasvi10@gmail.com"/>
    <s v="MPIDS"/>
    <n v="270000"/>
    <d v="2023-02-03T00:00:00"/>
    <n v="270000"/>
    <s v="DV ANALYTICS ICICI BANK"/>
    <s v="Pratibha"/>
  </r>
  <r>
    <s v="Nihar Ranjan Nayak"/>
    <s v="DV Batch 202301"/>
    <n v="202301"/>
    <s v="BLR"/>
    <n v="7539051143"/>
    <s v="nrn2522@gmail.com"/>
    <s v="MPIDS"/>
    <n v="280000"/>
    <d v="2023-02-03T00:00:00"/>
    <n v="50000"/>
    <s v="DV IT &amp; CONSULTING ICICI BANK"/>
    <s v="Pratibha"/>
  </r>
  <r>
    <s v="Ilisaya Pradhan"/>
    <n v="202212"/>
    <n v="202212"/>
    <s v="BLR"/>
    <n v="8249147673"/>
    <s v="ilisaya789@gmail.com"/>
    <s v="MPIDS"/>
    <n v="280000"/>
    <d v="2023-02-03T00:00:00"/>
    <n v="90000"/>
    <s v="DV Analytics Pvt Ltd"/>
    <s v="Meghana"/>
  </r>
  <r>
    <s v="Santosh Gumansingh"/>
    <n v="202206"/>
    <n v="202206"/>
    <s v="BLR"/>
    <n v="9337843767"/>
    <s v="sg598213@gmail.com "/>
    <s v="MPIDS"/>
    <n v="250000"/>
    <d v="2023-02-04T00:00:00"/>
    <n v="30000"/>
    <s v="DV Analytics Pvt Ltd"/>
    <s v="Meghana"/>
  </r>
  <r>
    <s v="Ashish Kumar"/>
    <n v="202301"/>
    <n v="202301"/>
    <s v="BLR"/>
    <n v="9472206569"/>
    <s v="ashishofficial2907@gmail.com"/>
    <s v="MPIDS"/>
    <n v="270000"/>
    <d v="2023-02-04T00:00:00"/>
    <n v="50000"/>
    <s v="DV ANALYTICS ICICI BANK"/>
    <s v="Sajid"/>
  </r>
  <r>
    <s v="Deeksha"/>
    <s v="DV202210"/>
    <n v="202210"/>
    <s v="BLR"/>
    <n v="9165554768"/>
    <s v="d.tembhare846@gmail.com"/>
    <s v="MPIDS"/>
    <n v="270000"/>
    <d v="2023-02-04T00:00:00"/>
    <n v="90000"/>
    <s v="DV ANALYTICS ICICI BANK"/>
    <s v="Sajid"/>
  </r>
  <r>
    <s v="Santosh Gumansingh"/>
    <n v="202206"/>
    <n v="202206"/>
    <s v="BLR"/>
    <n v="9337843767"/>
    <s v="sg598213@gmail.com"/>
    <s v="MPIDS"/>
    <n v="270000"/>
    <d v="2023-02-04T00:00:00"/>
    <n v="30000"/>
    <s v="DV ANALYTICS ICICI BANK"/>
    <s v="Sajid"/>
  </r>
  <r>
    <s v="Ashish Kumar"/>
    <n v="202301"/>
    <n v="202301"/>
    <s v="BLR"/>
    <n v="9472206569"/>
    <s v="ashishofficial2907@gmail.com"/>
    <s v="MPIDS"/>
    <n v="270000"/>
    <d v="2023-02-04T00:00:00"/>
    <n v="15000"/>
    <s v="DV ANALYTICS ICICI BANK"/>
    <s v="Sajid"/>
  </r>
  <r>
    <s v="Anshuman Dhallsamant"/>
    <s v="Dv202208"/>
    <n v="202208"/>
    <s v="BLR"/>
    <n v="8908999737"/>
    <s v="anshumandhallsamanta801@gmail.com"/>
    <s v="MPIDS"/>
    <n v="270000"/>
    <d v="2023-02-04T00:00:00"/>
    <n v="90000"/>
    <s v="DV ANALYTICS ICICI BANK"/>
    <s v="Sajid"/>
  </r>
  <r>
    <s v="Kumar Saurav"/>
    <s v="Dv202301"/>
    <n v="202301"/>
    <s v="BLR"/>
    <n v="7908309013"/>
    <s v="kumar.saurav753@gmail.com"/>
    <s v="MPIDS"/>
    <n v="300000"/>
    <d v="2023-02-05T00:00:00"/>
    <n v="50000"/>
    <s v="DV ANALYTICS ICICI BANK"/>
    <s v="Sajid"/>
  </r>
  <r>
    <s v="Anuj Kumar"/>
    <n v="202212"/>
    <n v="202212"/>
    <s v="BLR"/>
    <n v="9934588213"/>
    <s v="ak1014839@gmail.com"/>
    <s v="MPIDS"/>
    <n v="270000"/>
    <d v="2023-02-07T00:00:00"/>
    <n v="49500"/>
    <s v="DV ANALYTICS ICICI BANK"/>
    <s v="Pratibha"/>
  </r>
  <r>
    <s v="Arnab Duttaroy"/>
    <n v="202301"/>
    <n v="202301"/>
    <s v="BLR"/>
    <n v="9718192409"/>
    <s v="arnabduttaroy0@gmail.com"/>
    <s v="MPAA"/>
    <n v="264000"/>
    <d v="2023-02-07T00:00:00"/>
    <n v="51000"/>
    <s v="DV IT &amp; CONSULTING ICICI BANK"/>
    <s v="Pratibha"/>
  </r>
  <r>
    <s v="Ankit Dubey (Monday)"/>
    <s v="Dv202301"/>
    <n v="202301"/>
    <s v="BLR"/>
    <n v="9620003038"/>
    <s v="ankit.dubey3333@gmail.com"/>
    <s v="MPIDS"/>
    <n v="270000"/>
    <d v="2023-02-07T00:00:00"/>
    <n v="90000"/>
    <s v="DV ANALYTICS ICICI BANK"/>
    <s v="Pratibha"/>
  </r>
  <r>
    <s v="Ranjithkumar V"/>
    <s v="DV202207"/>
    <n v="202207"/>
    <s v="BLR"/>
    <n v="9659183900"/>
    <s v="ranjithds94@gmail.com"/>
    <s v="MPIDS"/>
    <n v="270000"/>
    <d v="2023-02-07T00:00:00"/>
    <n v="30000"/>
    <s v="cash"/>
    <s v="Pratibha"/>
  </r>
  <r>
    <s v="Pintu Behera"/>
    <n v="202301"/>
    <n v="202301"/>
    <s v="BLR"/>
    <n v="7978354971"/>
    <s v="pintubehera23@gmail.com"/>
    <s v="MPIDS"/>
    <n v="290000"/>
    <d v="2023-02-07T00:00:00"/>
    <n v="100000"/>
    <s v="DV ANALYTICS ICICI BANK"/>
    <s v="Pratibha"/>
  </r>
  <r>
    <s v="Satyadev"/>
    <n v="202212"/>
    <n v="202212"/>
    <s v="BLR"/>
    <n v="6203329741"/>
    <s v="Kr.satyadev.786@gmail.com"/>
    <s v="MPIDS"/>
    <n v="270000"/>
    <d v="2023-02-07T00:00:00"/>
    <n v="73000"/>
    <s v="DV IT &amp; CONSULTING ICICI BANK"/>
    <s v="Pratibha"/>
  </r>
  <r>
    <s v="Bhushan Padeshi"/>
    <n v="202301"/>
    <n v="202301"/>
    <s v="BLR"/>
    <n v="8484844031"/>
    <s v="bhushanpardeshi03@gmail.com"/>
    <s v="MPIDS"/>
    <n v="280000"/>
    <d v="2023-02-07T00:00:00"/>
    <n v="70000"/>
    <s v="DV IT &amp; CONSULTING ICICI BANK"/>
    <s v="Sajid"/>
  </r>
  <r>
    <s v="Chinmaya"/>
    <n v="202211"/>
    <n v="202211"/>
    <s v="BLR"/>
    <n v="9739434155"/>
    <s v="Chinmaya.dabur@gmail.com"/>
    <s v="MPIDS"/>
    <n v="270000"/>
    <d v="2023-02-07T00:00:00"/>
    <n v="15000"/>
    <s v="DV ANALYTICS ICICI BANK"/>
    <s v="Sajid"/>
  </r>
  <r>
    <s v="Shanti Swaroop Sahoo"/>
    <n v="202210"/>
    <n v="202210"/>
    <s v="BLR"/>
    <n v="8763814131"/>
    <s v="santisahoo93@gmail.com"/>
    <s v="MPIDS"/>
    <n v="270000"/>
    <d v="2023-02-07T00:00:00"/>
    <n v="50000"/>
    <s v="DV ANALYTICS ICICI BANK"/>
    <s v="Sajid"/>
  </r>
  <r>
    <s v="Kuldeep Shahi"/>
    <s v="DV202209"/>
    <n v="202209"/>
    <s v="BLR"/>
    <n v="9111275218"/>
    <s v="shahikuldeep11@gmail.com"/>
    <s v="MPIDS"/>
    <n v="270000"/>
    <d v="2023-02-07T00:00:00"/>
    <n v="33000"/>
    <s v="DV IT And Consulting Pvt Ltd"/>
    <s v="Meghana"/>
  </r>
  <r>
    <s v="Hussain"/>
    <n v="202211"/>
    <n v="202211"/>
    <s v="BLR"/>
    <n v="8103451341"/>
    <s v="htinwala76@gmail.com"/>
    <s v="MPIDS"/>
    <s v="₹ 270,000"/>
    <d v="2023-02-08T00:00:00"/>
    <n v="50000"/>
    <s v="DV ANALYTICS ICICI BANK"/>
    <s v="Sajid"/>
  </r>
  <r>
    <s v="Sriram B"/>
    <s v="DV202210"/>
    <n v="202210"/>
    <s v="BLR"/>
    <n v="8220892425"/>
    <s v="srram1997@gmail.com"/>
    <s v="MPIDS"/>
    <s v="₹ 270,000"/>
    <d v="2023-02-08T00:00:00"/>
    <n v="54000"/>
    <s v="DV ANALYTICS ICICI BANK"/>
    <s v="Sajid"/>
  </r>
  <r>
    <s v="Abhisekh Das"/>
    <s v="DV202211"/>
    <n v="202211"/>
    <s v="BLR"/>
    <n v="9178872918"/>
    <s v="abhisekhdasformal@gmail.com"/>
    <s v="MPIDS"/>
    <s v="₹ 270,000"/>
    <d v="2023-02-08T00:00:00"/>
    <n v="20000"/>
    <s v="DV ANALYTICS ICICI BANK"/>
    <s v="Sajid"/>
  </r>
  <r>
    <s v="Sourabh Chouhan"/>
    <n v="202211"/>
    <n v="202211"/>
    <s v="BLR"/>
    <n v="8827776503"/>
    <s v="sourabhchouhanjnv@gmail.com"/>
    <s v="MPIDS"/>
    <s v="₹ 270,000"/>
    <d v="2023-02-08T00:00:00"/>
    <n v="60000"/>
    <s v="DV ANALYTICS ICICI BANK"/>
    <s v="Sajid"/>
  </r>
  <r>
    <s v="Ankit Singh"/>
    <n v="202211"/>
    <n v="202211"/>
    <s v="BLR"/>
    <n v="8510822351"/>
    <s v="sankit601@gmail.com"/>
    <s v="MPIDS"/>
    <s v="₹ 270,000"/>
    <d v="2023-02-08T00:00:00"/>
    <n v="30000"/>
    <s v="DV ANALYTICS ICICI BANK"/>
    <s v="Sajid"/>
  </r>
  <r>
    <s v="Shalini Singh"/>
    <s v="Dv202301"/>
    <n v="202301"/>
    <s v="BLR"/>
    <n v="8395811642"/>
    <s v="sr1630jj@gmail.com"/>
    <s v="MPIDS"/>
    <n v="290000"/>
    <d v="2023-02-08T00:00:00"/>
    <n v="290000"/>
    <s v="DV ANALYTICS ICICI BANK"/>
    <s v="Pratibha"/>
  </r>
  <r>
    <s v="Rabindra Pattnaik"/>
    <n v="202301"/>
    <n v="202301"/>
    <s v="BLR"/>
    <n v="7787875888"/>
    <s v="rabindra.pattnaik1@gmail.com"/>
    <s v="MPIDS"/>
    <n v="280000"/>
    <d v="2023-02-08T00:00:00"/>
    <n v="94000"/>
    <s v="DV ANALYTICS ICICI BANK"/>
    <s v="Pratibha"/>
  </r>
  <r>
    <s v="Babul Nayak"/>
    <n v="202212"/>
    <n v="202212"/>
    <s v="BLR"/>
    <n v="9556479066"/>
    <s v="nayakbabul05@gmail.com"/>
    <s v="MPIDS"/>
    <n v="280000"/>
    <d v="2023-02-08T00:00:00"/>
    <n v="30000"/>
    <s v="DV IT &amp; CONSULTING ICICI BANK"/>
    <s v="Pratibha"/>
  </r>
  <r>
    <s v="Subrat Kumura"/>
    <n v="202212"/>
    <n v="202212"/>
    <s v="BLR"/>
    <n v="7683967996"/>
    <s v="subratkumura20@gmail.com"/>
    <s v="MPIDS"/>
    <n v="270000"/>
    <d v="2023-02-08T00:00:00"/>
    <n v="90000"/>
    <s v="DV ANALYTICS ICICI BANK"/>
    <s v="Pratibha"/>
  </r>
  <r>
    <s v="Sadyasnata Jena"/>
    <s v="Dv202208"/>
    <n v="202208"/>
    <s v="BLR"/>
    <n v="9861017770"/>
    <s v="sadyasnataj@gmail.com"/>
    <s v="MPIDS"/>
    <n v="270000"/>
    <d v="2023-02-08T00:00:00"/>
    <n v="30000"/>
    <s v="DV ANALYTICS ICICI BANK"/>
    <s v="Debasish"/>
  </r>
  <r>
    <s v="Indla Chaitanya Omkar Yadav"/>
    <n v="202301"/>
    <n v="202301"/>
    <s v="BLR"/>
    <n v="9573977087"/>
    <s v="omkar.balaiah@gmail.com"/>
    <s v="MPIDS"/>
    <n v="270000"/>
    <d v="2023-02-09T00:00:00"/>
    <n v="25000"/>
    <s v="DV ANALYTICS ICICI BANK"/>
    <s v="Pratibha"/>
  </r>
  <r>
    <s v="Sk Mohammad Zainul Abedeen(Raja)"/>
    <n v="202301"/>
    <n v="202301"/>
    <s v="BLR"/>
    <n v="8328981140"/>
    <s v="sk.abedeen@gmail.com"/>
    <s v="MPIDS"/>
    <n v="250000"/>
    <d v="2023-02-09T00:00:00"/>
    <n v="50000"/>
    <s v="DV ANALYTICS ICICI BANK"/>
    <s v="Pratibha"/>
  </r>
  <r>
    <s v="Subham Mohanta"/>
    <s v="Dv 202301"/>
    <n v="202301"/>
    <s v="BLR"/>
    <n v="8895441177"/>
    <s v="mohanta.subham@gmail.com"/>
    <s v="MPIDS"/>
    <n v="280000"/>
    <d v="2023-02-09T00:00:00"/>
    <n v="67500"/>
    <s v="DV IT &amp; CONSULTING ICICI BANK"/>
    <s v="Pratibha"/>
  </r>
  <r>
    <s v="Prasad Jangam"/>
    <n v="202301"/>
    <n v="202301"/>
    <s v="BLR"/>
    <n v="7620545408"/>
    <s v="prasadj7620@gmail.com"/>
    <s v="MPIDS"/>
    <n v="290000"/>
    <d v="2023-02-09T00:00:00"/>
    <n v="290000"/>
    <s v="DV ANALYTICS ICICI BANK"/>
    <s v="Pratibha"/>
  </r>
  <r>
    <s v="Mayuri Jaiswal"/>
    <s v="DV202209"/>
    <n v="202209"/>
    <s v="BLR"/>
    <n v="9039245662"/>
    <s v="jaiswalmayuri26@gmail.com"/>
    <s v="MPIDS"/>
    <n v="270000"/>
    <d v="2023-02-09T00:00:00"/>
    <n v="20000"/>
    <s v="DV Analytics Pvt Ltd"/>
    <s v="Meghana"/>
  </r>
  <r>
    <s v="Idrish"/>
    <n v="202211"/>
    <n v="202211"/>
    <s v="BLR"/>
    <n v="9131940860"/>
    <s v="fakhriidris688@gmail.com"/>
    <s v="MPIDS"/>
    <n v="270000"/>
    <d v="2023-02-09T00:00:00"/>
    <n v="25000"/>
    <s v="DV Analytics Pvt Ltd"/>
    <s v="Sajid"/>
  </r>
  <r>
    <s v="Anshul Bherwe"/>
    <s v="DV202209"/>
    <n v="202209"/>
    <s v="BLR"/>
    <n v="8349306628"/>
    <s v="anshulbherwe3@gmail.com"/>
    <s v="MPIDS"/>
    <n v="270000"/>
    <d v="2023-02-09T00:00:00"/>
    <n v="60000"/>
    <s v="DV Analytics Pvt Ltd"/>
    <s v="Meghana"/>
  </r>
  <r>
    <s v="Sharmila Rao"/>
    <s v="DV202211"/>
    <n v="202211"/>
    <s v="BLR"/>
    <n v="8895926593"/>
    <s v="sharmilarao8897@gmail.com"/>
    <s v="MPIDS"/>
    <n v="270000"/>
    <d v="2023-02-09T00:00:00"/>
    <n v="67500"/>
    <s v="DV Analytics Pvt Ltd"/>
    <s v="Sajid"/>
  </r>
  <r>
    <s v="Pritisagar Sahu"/>
    <n v="202210"/>
    <n v="202210"/>
    <s v="BLR"/>
    <n v="9348000754"/>
    <s v="pritisagarsahu123@gmail.com"/>
    <s v="MPIDS"/>
    <s v="₹ 270,000"/>
    <d v="2023-02-09T00:00:00"/>
    <n v="40000"/>
    <s v="DV Analytics Pvt Ltd"/>
    <s v="Sajid"/>
  </r>
  <r>
    <s v="Anshuman Dhallsamant"/>
    <s v="Dv202208"/>
    <n v="202208"/>
    <s v="BLR"/>
    <n v="8908999737"/>
    <s v="anshumandhallsamanta801@gmail.com"/>
    <s v="MPIDS"/>
    <n v="270000"/>
    <d v="2023-02-10T00:00:00"/>
    <n v="40000"/>
    <s v="DV ANALYTICS ICICI BANK"/>
    <s v="Debasish"/>
  </r>
  <r>
    <s v="Tarique Aziz"/>
    <n v="202211"/>
    <n v="202211"/>
    <s v="BLR"/>
    <n v="9540592488"/>
    <s v="vidyasagarcrj@gmail.com"/>
    <s v="MPIDS"/>
    <n v="270000"/>
    <d v="2023-02-10T00:00:00"/>
    <n v="60000"/>
    <s v="DV Analytics Pvt Ltd"/>
    <s v="Sajid"/>
  </r>
  <r>
    <s v="Dipannita Patra"/>
    <n v="202208"/>
    <n v="202208"/>
    <s v="BLR"/>
    <n v="7384701490"/>
    <s v="dpdipannita@gmail.com "/>
    <s v="MPIDS"/>
    <n v="270000"/>
    <d v="2023-02-10T00:00:00"/>
    <n v="30000"/>
    <s v="DV ANALYTICS ICICI BANK"/>
    <s v="Debasish"/>
  </r>
  <r>
    <s v="Ramakrishna"/>
    <n v="202302"/>
    <n v="202302"/>
    <s v="BLR"/>
    <n v="9108340831"/>
    <s v="bollaramakrishna18@gmail.com"/>
    <s v="MPIDS"/>
    <n v="270000"/>
    <d v="2023-02-10T00:00:00"/>
    <n v="40000"/>
    <s v="DV ANALYTICS ICICI BANK"/>
    <s v="Deepa"/>
  </r>
  <r>
    <s v="Prathu Dixit"/>
    <n v="202302"/>
    <n v="202302"/>
    <s v="BLR"/>
    <n v="8435247789"/>
    <s v="prathudixit10@gmail.com"/>
    <s v="MPIDS"/>
    <n v="270000"/>
    <d v="2023-02-10T00:00:00"/>
    <n v="40000"/>
    <s v="DV ANALYTICS ICICI BANK"/>
    <s v="Gayathri"/>
  </r>
  <r>
    <s v="Rajul Khare"/>
    <s v="Dv202208"/>
    <n v="202208"/>
    <s v="BLR"/>
    <n v="6265536768"/>
    <s v="rajulkkhare@gmail.com"/>
    <s v="MPIDS"/>
    <n v="270000"/>
    <d v="2023-02-10T00:00:00"/>
    <n v="40000"/>
    <s v="DV Analytics - UPI"/>
    <s v="Debasish"/>
  </r>
  <r>
    <s v="NIL"/>
    <s v="NIL"/>
    <s v="NIL"/>
    <s v="BLR"/>
    <m/>
    <s v="NIL"/>
    <s v="NIL"/>
    <n v="0"/>
    <d v="2023-02-10T00:00:00"/>
    <n v="0"/>
    <s v="NIL"/>
    <s v="Pratibha"/>
  </r>
  <r>
    <s v="NIL"/>
    <s v="NIL"/>
    <s v="NIL"/>
    <s v="BLR"/>
    <m/>
    <s v="NIL"/>
    <s v="NIL"/>
    <n v="0"/>
    <d v="2023-02-10T00:00:00"/>
    <n v="0"/>
    <s v="NIL"/>
    <s v="Meghana"/>
  </r>
  <r>
    <s v="NIL"/>
    <s v="NIL"/>
    <s v="NIL"/>
    <s v="BLR"/>
    <m/>
    <s v="NIL"/>
    <s v="NIL"/>
    <n v="0"/>
    <d v="2023-02-10T00:00:00"/>
    <n v="0"/>
    <s v="NIL"/>
    <s v="Debasish"/>
  </r>
  <r>
    <s v="Abhisekh Das"/>
    <s v="DV202211"/>
    <n v="202211"/>
    <s v="BLR"/>
    <n v="9178872918"/>
    <s v="Abhisekhdasformal@gmail.com"/>
    <s v="MPIDS"/>
    <n v="270000"/>
    <d v="2023-02-11T00:00:00"/>
    <n v="40000"/>
    <s v="DV ANALYTICS ICICI BANK"/>
    <s v="Sajid"/>
  </r>
  <r>
    <s v="Priya"/>
    <n v="202301"/>
    <n v="202301"/>
    <s v="BLR"/>
    <n v="9810481881"/>
    <s v="capriya1703@gmail.com"/>
    <s v="MPIDS"/>
    <n v="270000"/>
    <d v="2023-02-11T00:00:00"/>
    <n v="100000"/>
    <s v="DV ANALYTICS ICICI BANK"/>
    <s v="Pratibha"/>
  </r>
  <r>
    <s v="Deepak P"/>
    <n v="202302"/>
    <n v="202302"/>
    <s v="BLR"/>
    <n v="9972598509"/>
    <s v="deepakp4509@gmail.com"/>
    <s v="MPIDS"/>
    <n v="290000"/>
    <d v="2023-02-11T00:00:00"/>
    <n v="15000"/>
    <s v="DV ANALYTICS ICICI BANK"/>
    <s v="Gayathri"/>
  </r>
  <r>
    <s v="Sarat chandra Bohidar"/>
    <n v="202301"/>
    <n v="202301"/>
    <s v="BLR"/>
    <n v="7735297089"/>
    <s v="saratbohidar1998@gmail.com"/>
    <s v="MPIDS"/>
    <n v="300000"/>
    <d v="2023-02-11T00:00:00"/>
    <n v="50000"/>
    <s v="DV ANALYTICS ICICI BANK"/>
    <s v="Pratibha"/>
  </r>
  <r>
    <s v="Saswat Khatai"/>
    <s v="DV202209"/>
    <n v="202209"/>
    <s v="BLR"/>
    <n v="9237156205"/>
    <s v="saswat.khatai@gmail.com"/>
    <s v="MPIDS"/>
    <n v="270000"/>
    <d v="2023-02-11T00:00:00"/>
    <n v="74000"/>
    <s v="DV ANALYTICS ICICI BANK"/>
    <s v="Meghana"/>
  </r>
  <r>
    <s v="Amandeep"/>
    <n v="202302"/>
    <n v="202302"/>
    <s v="BLR"/>
    <n v="9111159094"/>
    <s v="sandheraman3@gmail.com"/>
    <s v="MPIDS"/>
    <n v="300000"/>
    <d v="2023-02-11T00:00:00"/>
    <n v="30000"/>
    <s v="DV ANALYTICS ICICI BANK"/>
    <s v="Pratibha"/>
  </r>
  <r>
    <s v="Jitendra Kumar"/>
    <n v="202302"/>
    <n v="202302"/>
    <s v="BLR"/>
    <n v="7869369949"/>
    <s v="jitendragalav1234@gmail.com"/>
    <s v="MPIDS"/>
    <n v="300000"/>
    <d v="2023-02-11T00:00:00"/>
    <n v="30000"/>
    <s v="DV ANALYTICS ICICI BANK"/>
    <s v="Pratibha"/>
  </r>
  <r>
    <s v="Omkar Acharya"/>
    <s v="DV202211"/>
    <n v="202211"/>
    <s v="BLR"/>
    <n v="7873460395"/>
    <s v="omkarbpd@gmail.com"/>
    <s v="MPIDS"/>
    <n v="225000"/>
    <d v="2023-02-11T00:00:00"/>
    <n v="30000"/>
    <s v="DV ANALYTICS ICICI BANK"/>
    <s v="Sajid"/>
  </r>
  <r>
    <s v="Anuj Kulshrestha"/>
    <n v="202301"/>
    <n v="202301"/>
    <s v="BLR"/>
    <n v="7827036302"/>
    <s v="anuj19.kumar86@gmail.com"/>
    <s v="MPAA"/>
    <n v="240000"/>
    <d v="2023-02-13T00:00:00"/>
    <n v="86500"/>
    <s v="DV ANALYTICS ICICI BANK"/>
    <s v="Pratibha"/>
  </r>
  <r>
    <s v="Shriyashree Mishra"/>
    <n v="202301"/>
    <n v="202301"/>
    <s v="BLR"/>
    <n v="9663493005"/>
    <s v="shrubumishra1234@gmail.com"/>
    <s v="MPIDS"/>
    <n v="280000"/>
    <d v="2023-02-13T00:00:00"/>
    <n v="50000"/>
    <s v="DV ANALYTICS ICICI BANK"/>
    <s v="Pratibha"/>
  </r>
  <r>
    <s v="Mrityunjay"/>
    <n v="202302"/>
    <n v="202302"/>
    <s v="BLR"/>
    <n v="9306013153"/>
    <s v="mjsamal97@gmail.com"/>
    <s v="MPIDS"/>
    <n v="270000"/>
    <d v="2023-02-13T00:00:00"/>
    <n v="50000"/>
    <s v="DV ANALYTICS ICICI BANK"/>
    <s v="Pratibha"/>
  </r>
  <r>
    <s v="Gurjeet Singh"/>
    <n v="202209"/>
    <n v="202209"/>
    <s v="BLR"/>
    <n v="9753565939"/>
    <s v="singhgurjeet769@gmail.com"/>
    <s v="MPIDS"/>
    <n v="270000"/>
    <d v="2023-02-13T00:00:00"/>
    <n v="70000"/>
    <s v="DV Analytics Pvt Ltd"/>
    <s v="Meghana"/>
  </r>
  <r>
    <s v="Suditi Patel"/>
    <n v="202209"/>
    <n v="202209"/>
    <s v="BLR"/>
    <n v="8357000595"/>
    <s v="suditipatel02@gmail.com"/>
    <s v="MPIDS"/>
    <n v="270000"/>
    <d v="2023-02-13T00:00:00"/>
    <n v="50000"/>
    <s v="M S DV Analytics Pvt Ltd"/>
    <s v="Meghana"/>
  </r>
  <r>
    <s v="Shriya Mishra "/>
    <n v="202302"/>
    <n v="202302"/>
    <s v="BLR"/>
    <m/>
    <m/>
    <s v="MPIDS"/>
    <n v="270000"/>
    <d v="2023-02-13T00:00:00"/>
    <n v="50000"/>
    <s v="M S DV Analytics Pvt Ltd"/>
    <s v="Gayathri"/>
  </r>
  <r>
    <s v="Anuj Kumar"/>
    <n v="202301"/>
    <n v="202301"/>
    <s v="BLR"/>
    <n v="9934588213"/>
    <s v="anuj.kr.2000@gmail.com"/>
    <s v="MPIDS"/>
    <n v="270000"/>
    <d v="2023-02-13T00:00:00"/>
    <n v="86500"/>
    <s v="M S DV Analytics Pvt Ltd"/>
    <s v="Meghana"/>
  </r>
  <r>
    <s v="Asutosh Datta"/>
    <n v="202210"/>
    <n v="202210"/>
    <s v="BLR"/>
    <n v="7809359729"/>
    <s v="asutoshdatta90@gamil.com"/>
    <s v="MPIDS"/>
    <n v="270000"/>
    <d v="2023-02-14T00:00:00"/>
    <n v="60000"/>
    <s v="M S DV Analytics Pvt Ltd"/>
    <s v="Sajid"/>
  </r>
  <r>
    <s v="Rajul Khare"/>
    <s v="Dv202208"/>
    <n v="202208"/>
    <s v="BLR"/>
    <n v="6265536768"/>
    <s v="rajulkkhare@gmail.com"/>
    <s v="MPIDS"/>
    <n v="270000"/>
    <d v="2023-02-14T00:00:00"/>
    <n v="30000"/>
    <s v="DV Analytics - UPI"/>
    <s v="Debasish"/>
  </r>
  <r>
    <s v="Deepak P"/>
    <n v="202302"/>
    <n v="202302"/>
    <s v="BLR"/>
    <n v="9972598509"/>
    <s v="deepakp4509@gmail.com"/>
    <s v="MPIDS"/>
    <n v="290000"/>
    <d v="2023-02-14T00:00:00"/>
    <n v="67500"/>
    <s v="M S DV Analytics Pvt Ltd"/>
    <s v="Gayathri"/>
  </r>
  <r>
    <s v="Risabh"/>
    <n v="202301"/>
    <n v="202301"/>
    <s v="BLR"/>
    <m/>
    <m/>
    <s v="MPIDS"/>
    <n v="270000"/>
    <d v="2023-02-14T00:00:00"/>
    <n v="60000"/>
    <s v="M S DV Analytics Pvt Ltd"/>
    <s v="Pratibha"/>
  </r>
  <r>
    <s v="Suryakanta Sahoo"/>
    <n v="202211"/>
    <n v="202211"/>
    <s v="BLR"/>
    <n v="8327720589"/>
    <s v="suryakantasahoolipu@gmail.com"/>
    <s v="MPIDS"/>
    <n v="270000"/>
    <d v="2023-02-15T00:00:00"/>
    <n v="50000"/>
    <s v="M S DV Analytics Pvt Ltd"/>
    <s v="Sajid"/>
  </r>
  <r>
    <s v="Dr Abhiya"/>
    <n v="202211"/>
    <n v="202211"/>
    <s v="BLR"/>
    <n v="9986833025"/>
    <s v="abhiya.gupta@gmail.com"/>
    <s v="MPIDS"/>
    <n v="290000"/>
    <d v="2023-02-15T00:00:00"/>
    <n v="80000"/>
    <s v="DV IT &amp; CONSULTING ICICI BANK"/>
    <s v="Sajid"/>
  </r>
  <r>
    <s v="Vinay Barpande"/>
    <n v="202210"/>
    <n v="202210"/>
    <s v="BLR"/>
    <n v="8007988800"/>
    <s v="vinaybarpande@gmail.com"/>
    <s v="MPIDS"/>
    <n v="270000"/>
    <d v="2023-02-15T00:00:00"/>
    <n v="9000"/>
    <s v="M S DV Analytics Pvt Ltd"/>
    <s v="Sajid"/>
  </r>
  <r>
    <s v="Hemant Kumar Singh Singh"/>
    <n v="202209"/>
    <n v="202209"/>
    <s v="BLR"/>
    <n v="9570359331"/>
    <s v="hemantnnsingh@Gmail.Com"/>
    <s v="MPIDS"/>
    <n v="270000"/>
    <d v="2023-02-15T00:00:00"/>
    <n v="25000"/>
    <s v="M S DV Analytics Pvt Ltd"/>
    <s v="Meghana"/>
  </r>
  <r>
    <s v="Alok Ghatge"/>
    <n v="202211"/>
    <n v="202211"/>
    <s v="BLR"/>
    <n v="8806231081"/>
    <s v="ghatge.alok@gmail.com"/>
    <s v="ADA"/>
    <n v="250000"/>
    <d v="2023-02-15T00:00:00"/>
    <n v="100000"/>
    <s v="M S DV Analytics Pvt Ltd"/>
    <s v="Sajid"/>
  </r>
  <r>
    <s v="Sujith Kumar mane"/>
    <s v="DV202211"/>
    <n v="202211"/>
    <s v="BLR"/>
    <n v="9325612704"/>
    <s v="sujitmane12911@gmail.com"/>
    <s v="MPIDS"/>
    <n v="270000"/>
    <d v="2023-02-15T00:00:00"/>
    <n v="30000"/>
    <s v="DV IT &amp; CONSULTING ICICI BANK"/>
    <s v="Sajid"/>
  </r>
  <r>
    <s v="Shobhit Arjaria"/>
    <n v="202212"/>
    <n v="202212"/>
    <s v="BLR"/>
    <n v="9611158626"/>
    <s v="arjariashobhit51@gmail.com"/>
    <s v="MPIDS"/>
    <n v="250000"/>
    <d v="2023-02-15T00:00:00"/>
    <n v="45000"/>
    <s v="DV IT &amp; CONSULTING ICICI BANK"/>
    <s v="Pratibha"/>
  </r>
  <r>
    <s v="Aditya Ranjan Swain"/>
    <n v="202210"/>
    <n v="202210"/>
    <s v="BLR"/>
    <n v="7978348654"/>
    <s v="swain.aditya007@gmail.com"/>
    <s v="MPIDS"/>
    <n v="270000"/>
    <d v="2023-02-15T00:00:00"/>
    <n v="50000"/>
    <s v="M S DV Analytics Pvt Ltd"/>
    <s v="Sajid"/>
  </r>
  <r>
    <s v="Biswajit Parida"/>
    <n v="202301"/>
    <n v="202301"/>
    <s v="BLR"/>
    <n v="9439215010"/>
    <s v="parida.biswajit31@gmail.com"/>
    <s v="MPIDS"/>
    <n v="270000"/>
    <d v="2023-02-15T00:00:00"/>
    <n v="200000"/>
    <s v="DV IT &amp; CONSULTING ICICI BANK"/>
    <s v="Pratibha"/>
  </r>
  <r>
    <s v="Vishal Raj"/>
    <n v="202302"/>
    <n v="202302"/>
    <s v="BLR"/>
    <n v="7761918867"/>
    <s v="vishal2000singhrajput@gmail.com"/>
    <s v="MPIDS"/>
    <n v="260000"/>
    <d v="2023-02-15T00:00:00"/>
    <n v="50000"/>
    <s v="DV IT &amp; CONSULTING ICICI BANK"/>
    <s v="Pratibha"/>
  </r>
  <r>
    <s v="Chesta"/>
    <n v="202201"/>
    <n v="202201"/>
    <s v="BLR"/>
    <n v="9511547961"/>
    <s v="cheshtadashora@gmail.com"/>
    <s v="MPIDS"/>
    <n v="250000"/>
    <d v="2023-02-14T00:00:00"/>
    <n v="10000"/>
    <s v="DV ANALYTICS ICICI BANK"/>
    <s v="Debasish"/>
  </r>
  <r>
    <s v="Pritisagar Sahu"/>
    <n v="202210"/>
    <n v="202210"/>
    <s v="BLR"/>
    <n v="9348000754"/>
    <s v="pritisagarsahu123@gmail.com"/>
    <s v="MPIDS"/>
    <n v="270000"/>
    <d v="2023-02-16T00:00:00"/>
    <n v="40000"/>
    <s v="DV Analytics Pvt Ltd"/>
    <s v="Sajid"/>
  </r>
  <r>
    <s v="Swapnil"/>
    <n v="202208"/>
    <n v="202208"/>
    <s v="BLR"/>
    <n v="9768892485"/>
    <s v="swapsonone@gmail.com"/>
    <s v="MPIDS"/>
    <n v="250000"/>
    <d v="2023-02-16T00:00:00"/>
    <n v="30000"/>
    <s v="DV ANALYTICS ICICI BANK"/>
    <s v="Debasish"/>
  </r>
  <r>
    <s v="Kaushik Parija"/>
    <n v="202211"/>
    <n v="202211"/>
    <s v="BLR"/>
    <n v="8093941794"/>
    <s v="mrkkp17@gmail.com"/>
    <s v="MPIDS"/>
    <n v="290000"/>
    <d v="2023-02-16T00:00:00"/>
    <n v="100000"/>
    <s v="DV IT &amp; CONSULTING ICICI BANK"/>
    <s v="Sajid"/>
  </r>
  <r>
    <s v="Satyajit Rout"/>
    <n v="202210"/>
    <n v="202210"/>
    <s v="BLR"/>
    <n v="7077106548"/>
    <s v="jeetum.satyajit@gmail.com"/>
    <s v="MPIDS"/>
    <n v="250000"/>
    <d v="2023-02-17T00:00:00"/>
    <n v="50000"/>
    <s v="DV DATA &amp; ANALYTICS ICICI BANK"/>
    <s v="Sajid"/>
  </r>
  <r>
    <s v="Subhranshu Samal"/>
    <n v="202212"/>
    <n v="202212"/>
    <s v="BLR"/>
    <n v="7540933164"/>
    <s v="lucky.ssamal@gmail.com"/>
    <s v="MPIDS"/>
    <n v="300000"/>
    <d v="2023-02-17T00:00:00"/>
    <n v="70000"/>
    <s v="DV ANALYTICS ICICI BANK"/>
    <s v="Sajid"/>
  </r>
  <r>
    <s v="Mandyam Harisri"/>
    <n v="202301"/>
    <n v="202301"/>
    <s v="BLR"/>
    <n v="7989303106"/>
    <s v="mandyamharisri@gmail.com"/>
    <s v="MPIDS"/>
    <n v="270000"/>
    <d v="2023-02-17T00:00:00"/>
    <n v="50000"/>
    <s v="DV IT &amp; CONSULTING ICICI BANK"/>
    <s v="Sajid"/>
  </r>
  <r>
    <s v="Biswajit Parida"/>
    <n v="202301"/>
    <n v="202301"/>
    <s v="BLR"/>
    <n v="9439215010"/>
    <s v="parida.biswajit31@gmail.com"/>
    <s v="MPIDS"/>
    <n v="260000"/>
    <d v="2023-02-17T00:00:00"/>
    <n v="10000"/>
    <s v="DV ANALYTICS ICICI BANK"/>
    <s v="Sajid"/>
  </r>
  <r>
    <s v="Ajeet Singh"/>
    <n v="202301"/>
    <n v="202301"/>
    <s v="BLR"/>
    <n v="9568376741"/>
    <s v="ajitthakur0002@gmail.com"/>
    <s v="MPIDS"/>
    <n v="260000"/>
    <d v="2023-02-17T00:00:00"/>
    <n v="21000"/>
    <s v="DV IT &amp; CONSULTING ICICI BANK"/>
    <s v="Sajid"/>
  </r>
  <r>
    <s v="JUGAL KISHORE SAHOO"/>
    <n v="202301"/>
    <n v="202301"/>
    <s v="BLR"/>
    <n v="7008341486"/>
    <s v="jugal.ki.sahoo@gmail.com"/>
    <s v="MPIDS"/>
    <n v="250000"/>
    <d v="2023-02-17T00:00:00"/>
    <n v="50000"/>
    <s v="DV ANALYTICS ICICI BANK"/>
    <s v="Sajid"/>
  </r>
  <r>
    <s v="Archana Singh"/>
    <n v="202302"/>
    <n v="202302"/>
    <s v="BLR"/>
    <n v="9609634296"/>
    <s v="archana.inbox9@gmail.com"/>
    <s v="MPIDS"/>
    <n v="270000"/>
    <d v="2023-02-17T00:00:00"/>
    <n v="120000"/>
    <s v="DV ANALYTICS ICICI BANK"/>
    <s v="Pratibha"/>
  </r>
  <r>
    <s v="Harsh Tiwari"/>
    <s v="DV202209"/>
    <n v="202209"/>
    <s v="BLR"/>
    <n v="9770638343"/>
    <s v="harsh27.tiwari27@gmail.com"/>
    <s v="MPIDS"/>
    <n v="270000"/>
    <d v="2023-02-17T00:00:00"/>
    <n v="50000"/>
    <s v="DV IT And Consulting Pvt Ltd"/>
    <s v="Meghana"/>
  </r>
  <r>
    <s v="Rajkishore Mohanty"/>
    <n v="202212"/>
    <n v="202212"/>
    <s v="BLR"/>
    <n v="7077793841"/>
    <s v="rajmohanty383@gmail.com"/>
    <s v="MPIDS"/>
    <n v="270000"/>
    <d v="2023-02-18T00:00:00"/>
    <n v="50000"/>
    <s v="DV IT &amp; CONSULTING ICICI BANK"/>
    <s v="Sajid"/>
  </r>
  <r>
    <s v="Amit Kumar Singh"/>
    <s v="Dv202208"/>
    <n v="202208"/>
    <s v="BLR"/>
    <n v="8968417078"/>
    <s v="amitkumarsingh2299@gmail.com"/>
    <s v="MPIDS"/>
    <n v="270000"/>
    <d v="2023-02-18T00:00:00"/>
    <n v="50000"/>
    <s v="DV DATA &amp; ANALYTICS ICICI BANK"/>
    <s v="Debasish"/>
  </r>
  <r>
    <s v="Daniel Soundraraj.S"/>
    <s v="DV202210"/>
    <n v="202210"/>
    <s v="BLR"/>
    <n v="9894665392"/>
    <s v="danielsoundraraj07@gmail.com"/>
    <s v="MPIDS"/>
    <n v="270000"/>
    <d v="2023-02-18T00:00:00"/>
    <n v="50005"/>
    <s v="DV ANALYTICS ICICI BANK"/>
    <s v="Sajid"/>
  </r>
  <r>
    <s v="Rahul Kumar"/>
    <n v="202301"/>
    <n v="202301"/>
    <s v="BLR"/>
    <n v="8777718494"/>
    <s v="rahulkres087@gmail.com"/>
    <s v="MPIDS"/>
    <n v="270000"/>
    <d v="2023-02-18T00:00:00"/>
    <n v="40000"/>
    <s v="DV IT &amp; CONSULTING ICICI BANK"/>
    <s v="Sajid"/>
  </r>
  <r>
    <s v="Vidya Sagar"/>
    <n v="202301"/>
    <n v="202301"/>
    <s v="BLR"/>
    <n v="8910156010"/>
    <s v="vidyasagarcrj@gmail.com"/>
    <s v="MPIDS"/>
    <n v="270000"/>
    <d v="2023-02-18T00:00:00"/>
    <n v="40000"/>
    <s v="DV IT &amp; CONSULTING ICICI BANK"/>
    <s v="Sajid"/>
  </r>
  <r>
    <s v="Nipun Shetty"/>
    <n v="202211"/>
    <n v="202211"/>
    <s v="BLR"/>
    <n v="9620179939"/>
    <s v="nipunb2298@gmail.com"/>
    <s v="ADA"/>
    <n v="243000"/>
    <d v="2023-02-20T00:00:00"/>
    <n v="50000"/>
    <s v="DV ANALYTICS ICICI BANK"/>
    <s v="Sajid"/>
  </r>
  <r>
    <s v="Ganraj Kompalwar"/>
    <s v="DV202210"/>
    <n v="202210"/>
    <s v="BLR"/>
    <n v="9096107124"/>
    <s v="kompalwarganraj@gmail.com"/>
    <s v="MPIDS"/>
    <n v="270000"/>
    <d v="2023-02-20T00:00:00"/>
    <n v="50000"/>
    <s v="DV IT &amp; CONSULTING ICICI BANK"/>
    <s v="Sajid"/>
  </r>
  <r>
    <s v="Asif Khan"/>
    <n v="202211"/>
    <n v="202211"/>
    <s v="BLR"/>
    <n v="7049041615"/>
    <s v="Mustafaasif307@gmail.com"/>
    <s v="MPIDS"/>
    <n v="270000"/>
    <d v="2023-02-20T00:00:00"/>
    <n v="50000"/>
    <s v="DV IT &amp; CONSULTING ICICI BANK"/>
    <s v="Sajid"/>
  </r>
  <r>
    <s v="Bhabani Shankar Behera"/>
    <s v="Dv202301"/>
    <n v="202301"/>
    <s v="BLR"/>
    <n v="6371902732"/>
    <s v="bhabanishankar179@gmail.com"/>
    <s v="MPIDS"/>
    <n v="280000"/>
    <d v="2023-02-20T00:00:00"/>
    <n v="90000"/>
    <s v="DV IT &amp; CONSULTING ICICI BANK"/>
    <s v="Sajid"/>
  </r>
  <r>
    <s v="Bhushan Padeshi"/>
    <n v="202301"/>
    <n v="202301"/>
    <s v="BLR"/>
    <n v="8484844031"/>
    <s v="bhushanpardeshi03@gmail.com"/>
    <s v="MPIDS"/>
    <n v="280000"/>
    <d v="2023-02-20T00:00:00"/>
    <n v="60000"/>
    <s v="DV ANALYTICS ICICI BANK"/>
    <s v="Sajid"/>
  </r>
  <r>
    <s v="Biswajit Mohapatra"/>
    <s v="DV202211"/>
    <n v="202211"/>
    <s v="BLR"/>
    <n v="9853825850"/>
    <s v="biswajitmohapatra635@gmail.com"/>
    <s v="ADA"/>
    <n v="260000"/>
    <d v="2023-02-20T00:00:00"/>
    <n v="38000"/>
    <s v="DV ANALYTICS ICICI BANK"/>
    <s v="Sajid"/>
  </r>
  <r>
    <s v="Tarique Zia Jim"/>
    <n v="202210"/>
    <n v="202210"/>
    <s v="BLR"/>
    <n v="9540592488"/>
    <s v="tariqziam@gmail.com"/>
    <s v="MPIDS"/>
    <n v="270000"/>
    <d v="2023-02-21T00:00:00"/>
    <n v="40000"/>
    <s v="DV ANALYTICS ICICI BANK"/>
    <s v="Sajid"/>
  </r>
  <r>
    <s v="Soven Bibhutiray"/>
    <s v="DV202209"/>
    <n v="202209"/>
    <s v="BLR"/>
    <n v="8516986602"/>
    <s v="anshumandhallsamanta801@gmail.com"/>
    <s v="MPIDS"/>
    <n v="270000"/>
    <d v="2023-02-21T00:00:00"/>
    <n v="50000"/>
    <s v="M S DV Analytics Pvt Ltd"/>
    <s v="Meghana"/>
  </r>
  <r>
    <s v="Abhijeet Meher"/>
    <n v="202302"/>
    <n v="202302"/>
    <s v="BLR"/>
    <n v="7684942995"/>
    <s v="abhijeetmeher793@gmail.com"/>
    <s v="MPIDS"/>
    <n v="270000"/>
    <d v="2023-02-21T00:00:00"/>
    <n v="70000"/>
    <s v="DV IT &amp; CONSULTING ICICI BANK"/>
    <s v="Sajid"/>
  </r>
  <r>
    <s v="Anjali Sharma"/>
    <n v="202208"/>
    <n v="202208"/>
    <s v="BLR"/>
    <n v="7389048424"/>
    <s v="anjili0304@gmail.com"/>
    <s v="MPIDS"/>
    <n v="250000"/>
    <d v="2023-02-21T00:00:00"/>
    <n v="50000"/>
    <s v="DV IT &amp; CONSULTING ICICI BANK"/>
    <s v="Debasish"/>
  </r>
  <r>
    <s v="Pururaj Mohanty"/>
    <s v="DV202209"/>
    <n v="202209"/>
    <s v="BLR"/>
    <n v="7008439605"/>
    <s v="pururajmohanty@gmail.com"/>
    <s v="MPAA"/>
    <n v="270000"/>
    <d v="2023-02-21T00:00:00"/>
    <n v="30000"/>
    <s v="DV ANALYTICS ICICI BANK"/>
    <s v="Meghana"/>
  </r>
  <r>
    <s v="Aarish Khan"/>
    <n v="202203"/>
    <n v="202203"/>
    <s v="BLR"/>
    <n v="9131422281"/>
    <s v="aarishkhan367@gmail.com"/>
    <s v="MPIDS"/>
    <n v="270000"/>
    <d v="2023-02-21T00:00:00"/>
    <n v="40000"/>
    <s v="DV ANALYTICS ICICI BANK"/>
    <s v="Sajid"/>
  </r>
  <r>
    <s v="Mahesh"/>
    <n v="202208"/>
    <n v="202208"/>
    <s v="BLR"/>
    <n v="9039616430"/>
    <s v="mahesh41a@gmail.com"/>
    <s v="MPIDS"/>
    <n v="250000"/>
    <d v="2023-02-22T00:00:00"/>
    <n v="50000"/>
    <s v="DV IT &amp; CONSULTING ICICI BANK"/>
    <s v="Debasish"/>
  </r>
  <r>
    <s v="Hemant Kumar Singh Singh"/>
    <n v="202209"/>
    <n v="202209"/>
    <s v="BLR"/>
    <n v="9978469331"/>
    <s v="hemantnnsingh@gmail.com"/>
    <s v="MPAA"/>
    <n v="243000"/>
    <d v="2023-02-22T00:00:00"/>
    <n v="25000"/>
    <s v="DV Analytics Pvt Ltd"/>
    <s v="Meghana"/>
  </r>
  <r>
    <s v="Kanchan Sonvani"/>
    <s v="DV202209"/>
    <n v="202209"/>
    <s v="BLR"/>
    <n v="8516986602"/>
    <s v="kanchansonwani40@gmail.com"/>
    <s v="MPIDS"/>
    <n v="270000"/>
    <d v="2023-02-22T00:00:00"/>
    <n v="90000"/>
    <s v="M S DV Analytics Pvt Ltd"/>
    <s v="Meghana"/>
  </r>
  <r>
    <s v="Abhisekh Das"/>
    <s v="DV202211"/>
    <n v="202211"/>
    <s v="BLR"/>
    <n v="9178872918"/>
    <s v="Abhisekhdasformal@gmail.com"/>
    <s v="MPIDS"/>
    <n v="270000"/>
    <d v="2023-02-22T00:00:00"/>
    <n v="38000"/>
    <s v="DV ANALYTICS ICICI BANK"/>
    <s v="Sajid"/>
  </r>
  <r>
    <s v="Vaibhav Purohit"/>
    <n v="202206"/>
    <n v="202206"/>
    <s v="BLR"/>
    <n v="9538916937"/>
    <s v="vaibhav318@gmail.com"/>
    <s v="MPIDS"/>
    <n v="250000"/>
    <d v="2023-02-23T00:00:00"/>
    <n v="50000"/>
    <s v="DV ANALYTICS ICICI BANK"/>
    <s v="Debasish"/>
  </r>
  <r>
    <s v="Aakanksha Yadav"/>
    <n v="202208"/>
    <n v="202208"/>
    <s v="BLR"/>
    <n v="8982443177"/>
    <s v="yadavakanksha653@gmail.com"/>
    <s v="ADA"/>
    <n v="230000"/>
    <d v="2023-02-23T00:00:00"/>
    <n v="40000"/>
    <s v="DV ANALYTICS ICICI BANK"/>
    <s v="Debasish"/>
  </r>
  <r>
    <s v="Archana Singh"/>
    <n v="202302"/>
    <n v="202302"/>
    <s v="BLR"/>
    <n v="9609634296"/>
    <s v="archubittu@gmail.com"/>
    <s v="MPIDS"/>
    <n v="270000"/>
    <d v="2023-02-23T00:00:00"/>
    <n v="75000"/>
    <s v="DV ANALYTICS ICICI BANK"/>
    <s v="Sajid"/>
  </r>
  <r>
    <s v="Babul Nayak"/>
    <n v="202212"/>
    <n v="202212"/>
    <s v="BLR"/>
    <n v="9556479066"/>
    <s v="nayakbabul05@gmail.com"/>
    <s v="MPIDS"/>
    <n v="280000"/>
    <d v="2023-02-23T00:00:00"/>
    <n v="40000"/>
    <s v="DV ANALYTICS ICICI BANK"/>
    <s v="Sajid"/>
  </r>
  <r>
    <s v="Sriram B"/>
    <s v="DV202210"/>
    <n v="202210"/>
    <s v="BLR"/>
    <n v="8220892425"/>
    <s v="srram1997@gmail.com"/>
    <s v="MPIDS"/>
    <n v="270000"/>
    <d v="2023-02-23T00:00:00"/>
    <n v="53000"/>
    <s v="DV ANALYTICS ICICI BANK"/>
    <s v="Sajid"/>
  </r>
  <r>
    <s v="Sahil Hooda"/>
    <n v="202204"/>
    <n v="202204"/>
    <s v="BLR"/>
    <n v="9999719193"/>
    <s v="Sahilhooda31@gmail.com"/>
    <s v="MPIDS"/>
    <n v="250000"/>
    <d v="2023-02-23T00:00:00"/>
    <n v="25000"/>
    <s v="DV ANALYTICS ICICI BANK"/>
    <s v="Meghana"/>
  </r>
  <r>
    <s v="Prafulla Singh Mourya"/>
    <s v="DV202209"/>
    <n v="202209"/>
    <s v="BLR"/>
    <n v="9993400999"/>
    <s v="prafful.mourya@gmail.com"/>
    <s v="MPIDS"/>
    <n v="250000"/>
    <d v="2023-02-23T00:00:00"/>
    <n v="50000"/>
    <s v="DV ANALYTICS ICICI BANK"/>
    <s v="Meghana"/>
  </r>
  <r>
    <s v="Anshuman"/>
    <s v="Dv202302"/>
    <n v="202302"/>
    <s v="BLR"/>
    <m/>
    <m/>
    <s v="MPIDS"/>
    <n v="270000"/>
    <d v="2023-02-23T00:00:00"/>
    <n v="30000"/>
    <s v="DV ANALYTICS ICICI BANK"/>
    <s v="Deepa"/>
  </r>
  <r>
    <s v="Chinmayee Sahoo"/>
    <n v="202212"/>
    <n v="202212"/>
    <s v="BLR"/>
    <n v="8908540900"/>
    <s v="chinmayees001@gmail.com"/>
    <s v="MPIDS"/>
    <n v="270000"/>
    <d v="2023-02-23T00:00:00"/>
    <n v="30000"/>
    <s v="DV IT &amp; CONSULTING ICICI BANK"/>
    <s v="Sajid"/>
  </r>
  <r>
    <s v="Avinash Upadhyay"/>
    <n v="202302"/>
    <n v="202302"/>
    <s v="BLR"/>
    <n v="9934418902"/>
    <s v="upadhyayavinash7280@gmail.com"/>
    <s v="MPIDS"/>
    <n v="270000"/>
    <d v="2023-02-24T00:00:00"/>
    <n v="90000"/>
    <s v="DV DATA &amp; ANALYTICS ICICI BANK"/>
    <s v="Sajid"/>
  </r>
  <r>
    <s v="Indla Chaitanya Omkar Yadav"/>
    <n v="202302"/>
    <n v="202302"/>
    <s v="BLR"/>
    <n v="9573977087"/>
    <s v="omkar.balaiah@gmail.com"/>
    <s v="MPIDS"/>
    <n v="270000"/>
    <d v="2023-02-24T00:00:00"/>
    <n v="40000"/>
    <s v="DV ANALYTICS ICICI BANK"/>
    <s v="Sajid"/>
  </r>
  <r>
    <s v="Suraj Raushan Mishra"/>
    <n v="202204"/>
    <n v="202204"/>
    <s v="BLR"/>
    <n v="7894333929"/>
    <s v="surajroshanmishra2582@gmail.com"/>
    <s v="ADA"/>
    <n v="220000"/>
    <d v="2023-02-24T00:00:00"/>
    <n v="10000"/>
    <s v="DEV SIR GPAY"/>
    <s v="Meghana"/>
  </r>
  <r>
    <s v="Himanshu Tyagi"/>
    <s v="Dv202302"/>
    <n v="202302"/>
    <s v="BLR"/>
    <n v="9627980886"/>
    <s v="gspktyagi@gmail.com"/>
    <s v="MPIDS"/>
    <n v="300000"/>
    <d v="2023-02-24T00:00:00"/>
    <n v="25000"/>
    <s v="DV ANALYTICS ICICI BANK"/>
    <s v="Gayathri"/>
  </r>
  <r>
    <s v="Laxmikanta Nayak"/>
    <s v="Dv202301"/>
    <n v="202301"/>
    <s v="BLR"/>
    <n v="8249397099"/>
    <s v="laxmikanta8885@gmail.com"/>
    <s v="MPIDS"/>
    <n v="270000"/>
    <d v="2023-02-24T00:00:00"/>
    <n v="100000"/>
    <s v="DV ANALYTICS ICICI BANK"/>
    <s v="Sajid"/>
  </r>
  <r>
    <s v="Archana Singh"/>
    <n v="202302"/>
    <n v="202302"/>
    <s v="BLR"/>
    <n v="9609634296"/>
    <s v="archubittu@gmail.com"/>
    <s v="MPIDS"/>
    <n v="270000"/>
    <d v="2023-02-25T00:00:00"/>
    <n v="75000"/>
    <s v="DV ANALYTICS ICICI BANK"/>
    <s v="Sajid"/>
  </r>
  <r>
    <s v="Sunya Swarup Mishra"/>
    <s v="Dv202301"/>
    <n v="202301"/>
    <s v="BLR"/>
    <n v="7381748299"/>
    <s v="sunyaswarup1999@gmail.com"/>
    <s v="MPIDS"/>
    <n v="300000"/>
    <d v="2023-02-25T00:00:00"/>
    <n v="50000"/>
    <s v="DV ANALYTICS ICICI BANK"/>
    <s v="Sajid"/>
  </r>
  <r>
    <s v="Manohar Pal"/>
    <s v="DV202206"/>
    <n v="202206"/>
    <s v="BLR"/>
    <n v="9753273179"/>
    <s v="manohar.pal1995@gmail.com"/>
    <s v="MPAA"/>
    <n v="220000"/>
    <d v="2023-02-25T00:00:00"/>
    <n v="35000"/>
    <s v="DV ANALYTICS ICICI BANK"/>
    <s v="Debasish"/>
  </r>
  <r>
    <s v="Aryan Rajput"/>
    <s v="DV202211"/>
    <n v="202211"/>
    <s v="BLR"/>
    <n v="6232445947"/>
    <s v="aryansinghr449@gmail.com "/>
    <s v="MPAA"/>
    <n v="250000"/>
    <d v="2023-02-25T00:00:00"/>
    <n v="60000"/>
    <s v="DV ANALYTICS ICICI BANK"/>
    <s v="Sajid"/>
  </r>
  <r>
    <s v="Askash garagatti"/>
    <s v="Dv202302"/>
    <n v="202302"/>
    <s v="BLR"/>
    <m/>
    <m/>
    <s v="MPIDS"/>
    <n v="270000"/>
    <d v="2023-02-25T00:00:00"/>
    <n v="80000"/>
    <s v="DV ANALYTICS ICICI BANK"/>
    <s v="Gayathri"/>
  </r>
  <r>
    <s v="Bishnu Kundu"/>
    <s v="Dv202302"/>
    <n v="202302"/>
    <s v="BLR"/>
    <n v="9800311448"/>
    <s v="myselfbishnukundu@hotmail.com"/>
    <s v="MPIDS"/>
    <n v="270000"/>
    <d v="2023-02-25T00:00:00"/>
    <n v="86666"/>
    <s v="DV ANALYTICS ICICI BANK"/>
    <s v="Deepa"/>
  </r>
  <r>
    <s v="Subhradeep Chowdhury"/>
    <s v="Dv202302"/>
    <n v="202302"/>
    <s v="BLR"/>
    <n v="9875409794"/>
    <s v="sbhrdpchowdhury@gmail.com"/>
    <s v="MPIDS"/>
    <n v="270000"/>
    <d v="2023-02-25T00:00:00"/>
    <n v="86667"/>
    <s v="DV ANALYTICS ICICI BANK"/>
    <s v="Deepa"/>
  </r>
  <r>
    <s v=" Pintu Behera"/>
    <n v="202301"/>
    <n v="202208"/>
    <s v="BLR"/>
    <n v="9857189041"/>
    <s v="pintubehera23@gmail.com"/>
    <s v="MPIDS"/>
    <n v="300000"/>
    <d v="2023-02-25T00:00:00"/>
    <n v="90000"/>
    <s v="DV ANALYTICS ICICI BANK"/>
    <s v="Sajid"/>
  </r>
  <r>
    <s v="Raisha Baral"/>
    <s v="Dv202302"/>
    <n v="202302"/>
    <s v="BLR"/>
    <n v="8114306327"/>
    <s v="raishabarala1122@gmail.com"/>
    <s v="MPIDS"/>
    <n v="270000"/>
    <d v="2023-02-25T00:00:00"/>
    <n v="150000"/>
    <s v="DV ANALYTICS ICICI BANK"/>
    <s v="Sajid"/>
  </r>
  <r>
    <s v="Alisha Nayak"/>
    <s v="Dv202302"/>
    <n v="202302"/>
    <s v="BLR"/>
    <n v="8917202897"/>
    <s v="nayakalisha71@gmail.com"/>
    <s v="MPIDS"/>
    <n v="270000"/>
    <d v="2023-02-25T00:00:00"/>
    <n v="150000"/>
    <s v="DV ANALYTICS ICICI BANK"/>
    <s v="Sajid"/>
  </r>
  <r>
    <s v="Swadhin Mcwann"/>
    <n v="202203"/>
    <n v="202203"/>
    <s v="BLR"/>
    <n v="7751029895"/>
    <s v="swadhinm0@gmail.com"/>
    <s v="MPIDS"/>
    <n v="240000"/>
    <d v="2023-02-27T00:00:00"/>
    <n v="25000"/>
    <s v="DV ANALYTICS ICICI BANK"/>
    <s v="Debasish"/>
  </r>
  <r>
    <s v="Laxmikanta Mishra"/>
    <s v="Dv202301"/>
    <n v="202301"/>
    <s v="BLR"/>
    <n v="9776345456"/>
    <s v="chandanps18@gmail.com"/>
    <s v="MPIDS"/>
    <n v="270000"/>
    <d v="2023-02-27T00:00:00"/>
    <n v="80000"/>
    <s v="DV ANALYTICS ICICI BANK"/>
    <s v="Sajid"/>
  </r>
  <r>
    <s v="Laxman rath"/>
    <n v="202302"/>
    <n v="202302"/>
    <s v="BLR"/>
    <n v="9609634296"/>
    <s v="archubittu@gmail.com"/>
    <s v="MPIDS"/>
    <n v="270000"/>
    <d v="2023-02-27T00:00:00"/>
    <n v="60000"/>
    <s v="DEV SIR GPAY"/>
    <s v="Sajid"/>
  </r>
  <r>
    <s v="Mayuri Jaiswal"/>
    <s v="DV202209"/>
    <n v="202209"/>
    <s v="BLR"/>
    <n v="9039245662"/>
    <s v="jaiswalmayuri26@gmail.com"/>
    <s v="MPIDS"/>
    <n v="270000"/>
    <d v="2023-02-28T00:00:00"/>
    <n v="20000"/>
    <s v="DV Analytics Pvt Ltd"/>
    <s v="Meghana"/>
  </r>
  <r>
    <s v="Priyanshi Jaiswal"/>
    <s v="DV202209"/>
    <n v="202209"/>
    <s v="BLR"/>
    <n v="7974273062"/>
    <s v="er.jaiswalpriyanshi@gmail.com"/>
    <s v="MPIDS"/>
    <n v="270000"/>
    <d v="2023-02-28T00:00:00"/>
    <n v="20000"/>
    <s v="DV Analytics Pvt Ltd"/>
    <s v="Sajid"/>
  </r>
  <r>
    <s v="Jagrit Prajapat"/>
    <s v="DV202210"/>
    <n v="202210"/>
    <s v="BLR"/>
    <n v="7014937177"/>
    <s v="jazzprajapat99@gmail.com"/>
    <s v="MPIDS"/>
    <n v="270000"/>
    <d v="2023-02-28T00:00:00"/>
    <n v="50000"/>
    <s v="DV Analytics Pvt Ltd"/>
    <s v="Sajid"/>
  </r>
  <r>
    <s v="Ashish Kumar Pani"/>
    <s v="DV202210"/>
    <n v="202210"/>
    <s v="BLR"/>
    <n v="9438423960"/>
    <s v="ashis.pani222@gmail.com"/>
    <s v="MPIDS"/>
    <n v="270000"/>
    <d v="2023-02-28T00:00:00"/>
    <n v="50000"/>
    <s v="DV ANALYTICS ICICI BANK"/>
    <s v="Sajid"/>
  </r>
  <r>
    <s v="Deepak P"/>
    <n v="202302"/>
    <n v="202302"/>
    <s v="BLR"/>
    <n v="9972598509"/>
    <s v="deepakp4509@gmail.com"/>
    <s v="MPIDS"/>
    <n v="290000"/>
    <d v="2023-02-28T00:00:00"/>
    <n v="57500"/>
    <s v="DV ANALYTICS ICICI BANK"/>
    <s v="Sajid"/>
  </r>
  <r>
    <s v="Tapan Kumar Sahoo"/>
    <s v="DV202209"/>
    <n v="202209"/>
    <s v="BLR"/>
    <n v="8197241754"/>
    <s v="tapan.sahoo89@gmail.com"/>
    <s v="MPIDS"/>
    <n v="230000"/>
    <d v="2023-03-01T00:00:00"/>
    <n v="100000"/>
    <s v="DV ANALYTICS ICICI BANK"/>
    <s v="Sajid"/>
  </r>
  <r>
    <s v="Urvashi Agarwal"/>
    <n v="202303"/>
    <n v="202303"/>
    <s v="BLR"/>
    <m/>
    <m/>
    <s v="MPIDS"/>
    <n v="290000"/>
    <d v="2023-03-01T00:00:00"/>
    <n v="70000"/>
    <s v="DV ANALYTICS ICICI BANK"/>
    <s v="Sajid"/>
  </r>
  <r>
    <s v="Himani Bidwe"/>
    <n v="202302"/>
    <n v="202302"/>
    <s v="BLR"/>
    <n v="8770840970"/>
    <s v="himanibidwe@gmail.com"/>
    <s v="MPIDS"/>
    <n v="290000"/>
    <d v="2023-03-01T00:00:00"/>
    <n v="50000"/>
    <s v="DV ANALYTICS ICICI BANK"/>
    <s v="Sajid"/>
  </r>
  <r>
    <s v="Idrish"/>
    <n v="202211"/>
    <n v="202211"/>
    <s v="BLR"/>
    <n v="9131940860"/>
    <s v="fakhriidris688@gmail.com"/>
    <s v="ADA"/>
    <n v="243000"/>
    <d v="2023-03-02T00:00:00"/>
    <n v="50000"/>
    <s v="DV ANALYTICS ICICI BANK"/>
    <s v="Sajid"/>
  </r>
  <r>
    <s v="Shraddha venkat's"/>
    <n v="202303"/>
    <n v="202303"/>
    <s v="BLR"/>
    <m/>
    <m/>
    <s v="MPIDS"/>
    <n v="290000"/>
    <d v="2023-03-02T00:00:00"/>
    <n v="50000"/>
    <s v="DV ANALYTICS ICICI BANK"/>
    <s v="Sajid"/>
  </r>
  <r>
    <s v="Sandip Swarupa Biswal"/>
    <s v="Dv202302"/>
    <n v="202302"/>
    <s v="BLR"/>
    <n v="7077464081"/>
    <s v="sswarupa96@gmail.com"/>
    <s v="MPIDS"/>
    <n v="270000"/>
    <d v="2023-03-02T00:00:00"/>
    <n v="100000"/>
    <s v="DV ANALYTICS ICICI BANK"/>
    <s v="Sajid"/>
  </r>
  <r>
    <s v="Chinmaya"/>
    <n v="202211"/>
    <n v="202211"/>
    <s v="BLR"/>
    <n v="7077464081"/>
    <s v="Chinmaya.dabur@gmail.com"/>
    <s v="MPIDS"/>
    <n v="270000"/>
    <d v="2023-03-02T00:00:00"/>
    <n v="30000"/>
    <s v="DV ANALYTICS ICICI BANK"/>
    <s v="Sajid"/>
  </r>
  <r>
    <s v="Payal Gupta"/>
    <s v="DV202211"/>
    <n v="202211"/>
    <s v="BLR"/>
    <n v="9144860898"/>
    <s v="payaludhwani200@gmail.com"/>
    <s v="MPIDS"/>
    <n v="260000"/>
    <d v="2023-03-02T00:00:00"/>
    <n v="50000"/>
    <s v="DV ANALYTICS ICICI BANK"/>
    <s v="Sajid"/>
  </r>
  <r>
    <s v="Asutosh Datta"/>
    <n v="202210"/>
    <n v="202210"/>
    <s v="BLR"/>
    <n v="7809359729"/>
    <s v="asutoshdatta90@gamil.com"/>
    <s v="MPIDS"/>
    <n v="270000"/>
    <d v="2023-03-02T00:00:00"/>
    <n v="60000"/>
    <s v="M S DV Analytics Pvt Ltd"/>
    <s v="Sajid"/>
  </r>
  <r>
    <s v="Prerna"/>
    <n v="202303"/>
    <n v="202303"/>
    <s v="BLR"/>
    <m/>
    <m/>
    <s v="MPIDS"/>
    <n v="270000"/>
    <d v="2023-03-02T00:00:00"/>
    <n v="25000"/>
    <s v="M S DV Analytics Pvt Ltd"/>
    <s v="Abhishek Gaur"/>
  </r>
  <r>
    <s v="Mahesh Dubey"/>
    <n v="202303"/>
    <n v="202303"/>
    <s v="BLR"/>
    <m/>
    <m/>
    <s v="MPIDS"/>
    <n v="270000"/>
    <d v="2023-03-02T00:00:00"/>
    <n v="25000"/>
    <s v="M S DV Analytics Pvt Ltd"/>
    <s v="Deepa"/>
  </r>
  <r>
    <s v="Gouttam Patra"/>
    <s v="DV202205"/>
    <n v="202205"/>
    <s v="BLR"/>
    <n v="8598022575"/>
    <s v="gouttampatra1999@gmail.com"/>
    <s v="MPIDS"/>
    <n v="250000"/>
    <d v="2023-03-02T00:00:00"/>
    <n v="35000"/>
    <s v="DEV SIR PHONEPE"/>
    <s v="Debasish"/>
  </r>
  <r>
    <s v="Swayangprava Nanda"/>
    <s v="Dv202302"/>
    <n v="202302"/>
    <s v="BLR"/>
    <n v="9583116617"/>
    <s v="swayangpravan@gmail.com"/>
    <s v="MPIDS"/>
    <n v="250000"/>
    <d v="2023-03-02T00:00:00"/>
    <n v="50000"/>
    <s v="M S DV Analytics Pvt Ltd"/>
    <s v="Sajid"/>
  </r>
  <r>
    <s v="NIhar Ranjan Nayak"/>
    <s v="Dv202301"/>
    <n v="202301"/>
    <s v="BLR"/>
    <n v="7539051143"/>
    <s v="nrn2522@gmail.com"/>
    <s v="MPIDS"/>
    <n v="280000"/>
    <d v="2023-03-02T00:00:00"/>
    <n v="50000"/>
    <s v="M S DV Analytics Pvt Ltd"/>
    <s v="Sajid"/>
  </r>
  <r>
    <s v="Soumyajit Sen"/>
    <n v="202303"/>
    <n v="202303"/>
    <s v="BLR"/>
    <n v="9556315556"/>
    <s v="soumyajit.sen001@gmail.com"/>
    <s v="MPIDS"/>
    <n v="270000"/>
    <d v="2023-03-02T00:00:00"/>
    <n v="25000"/>
    <s v="M S DV Analytics Pvt Ltd"/>
    <s v="Abhishek Gaur"/>
  </r>
  <r>
    <s v="Meghana R"/>
    <s v="Dv202301"/>
    <n v="202301"/>
    <s v="BLR"/>
    <n v="8618589135"/>
    <s v="mmeghana589@gmail.com"/>
    <s v="MPIDS"/>
    <n v="280000"/>
    <d v="2023-03-03T00:00:00"/>
    <n v="50000"/>
    <s v="M S DV Analytics Pvt Ltd"/>
    <s v="Sajid"/>
  </r>
  <r>
    <s v="Soumya Mohanty"/>
    <n v="202210"/>
    <n v="202210"/>
    <s v="BLR"/>
    <n v="8895795854"/>
    <s v="soumyamohanty0064@gmail.com"/>
    <s v="MPIDS"/>
    <n v="270000"/>
    <d v="2023-03-03T00:00:00"/>
    <n v="60000"/>
    <s v="DV DATA &amp; ANALYTICS ICICI BANK"/>
    <s v="Sajid"/>
  </r>
  <r>
    <s v="Sharmila Rao"/>
    <s v="DV202211"/>
    <n v="202211"/>
    <s v="BLR"/>
    <n v="8895926593"/>
    <s v="sharmilarao8897@gmail.com"/>
    <s v="MPIDS"/>
    <n v="270000"/>
    <d v="2023-03-03T00:00:00"/>
    <n v="67500"/>
    <s v="DV Analytics Pvt Ltd"/>
    <s v="Sajid"/>
  </r>
  <r>
    <s v="Bharath S"/>
    <n v="202210"/>
    <n v="202210"/>
    <s v="BLR"/>
    <n v="9986046169"/>
    <s v="sbharath2357@gmail.com"/>
    <s v="MPIDS"/>
    <n v="270000"/>
    <d v="2023-03-03T00:00:00"/>
    <n v="69000"/>
    <s v="M S DV Analytics Pvt Ltd"/>
    <s v="Sajid"/>
  </r>
  <r>
    <s v="Aniket Devidas Gaikwad"/>
    <s v="DV202210"/>
    <n v="202210"/>
    <s v="BLR"/>
    <n v="7447423998"/>
    <s v="gaikwadaniket6981.fba@gmail.com"/>
    <s v="MPIDS"/>
    <n v="270000"/>
    <d v="2023-03-03T00:00:00"/>
    <n v="40000"/>
    <s v="M S DV Analytics Pvt Ltd"/>
    <s v="Sajid"/>
  </r>
  <r>
    <s v="Rahul Kumar"/>
    <n v="202303"/>
    <n v="202303"/>
    <s v="BLR"/>
    <n v="9040203508"/>
    <s v="rahulrashi391@gmail.com"/>
    <s v="MPIDS"/>
    <n v="270000"/>
    <d v="2023-03-03T00:00:00"/>
    <n v="20000"/>
    <s v="M S DV Analytics Pvt Ltd"/>
    <s v="Sajid"/>
  </r>
  <r>
    <s v="Sandip Swarupa Biswal"/>
    <s v="Dv202302"/>
    <n v="202302"/>
    <s v="BLR"/>
    <n v="7077464081"/>
    <s v="sswarupa96@gmail.com"/>
    <s v="MPIDS"/>
    <n v="270000"/>
    <d v="2023-03-03T00:00:00"/>
    <n v="100000"/>
    <s v="DV ANALYTICS ICICI BANK"/>
    <s v="Sajid"/>
  </r>
  <r>
    <s v="Pratheek P"/>
    <s v="Dv202302"/>
    <n v="202302"/>
    <s v="BLR"/>
    <n v="8050588298"/>
    <s v="pratheek185@gmail.com"/>
    <s v="MPIDS"/>
    <n v="270000"/>
    <d v="2023-03-03T00:00:00"/>
    <n v="70000"/>
    <s v="M S DV Analytics Pvt Ltd"/>
    <s v="Sajid"/>
  </r>
  <r>
    <s v="Anuradha Das"/>
    <n v="202207"/>
    <n v="202207"/>
    <s v="BLR"/>
    <n v="8455868692"/>
    <s v="Payal.anuradhadas@gmail.com"/>
    <s v="MPIDS"/>
    <n v="250000"/>
    <d v="2023-03-03T00:00:00"/>
    <n v="50000"/>
    <s v="M S DV Analytics Pvt Ltd"/>
    <s v="Meghana"/>
  </r>
  <r>
    <s v="Harsh Tiwari"/>
    <s v="DV202209"/>
    <n v="202209"/>
    <s v="BLR"/>
    <n v="9770638343"/>
    <s v="harsh27.tiwari27@gmail.com"/>
    <s v="MPIDS"/>
    <n v="270000"/>
    <d v="2023-03-03T00:00:00"/>
    <n v="16000"/>
    <s v="DV IT And Consulting Pvt Ltd"/>
    <s v="Meghana"/>
  </r>
  <r>
    <s v="Omprakash Padhi"/>
    <n v="202207"/>
    <n v="202207"/>
    <s v="BLR"/>
    <n v="7978090441"/>
    <s v="ompadhi70@gmail.com"/>
    <s v="MPIDS"/>
    <n v="220000"/>
    <d v="2023-03-03T00:00:00"/>
    <n v="35000"/>
    <s v="M S DV Analytics Pvt Ltd"/>
    <s v="Meghana"/>
  </r>
  <r>
    <s v="Sandip Swarupa Biswal"/>
    <s v="Dv202302"/>
    <n v="202302"/>
    <s v="BLR"/>
    <n v="7077464081"/>
    <s v="sswarupa96@gmail.com"/>
    <s v="MPIDS"/>
    <n v="270000"/>
    <d v="2023-03-04T00:00:00"/>
    <n v="70000"/>
    <s v="DV ANALYTICS ICICI BANK"/>
    <s v="Sajid"/>
  </r>
  <r>
    <s v="Tarique Aziz"/>
    <n v="202211"/>
    <n v="202301"/>
    <s v="BLR"/>
    <n v="9540592488"/>
    <s v="tariqziam@gmail.com"/>
    <s v="MPIDS"/>
    <n v="270000"/>
    <d v="2023-03-04T00:00:00"/>
    <n v="70000"/>
    <s v="DV ANALYTICS ICICI BANK"/>
    <s v="Sajid"/>
  </r>
  <r>
    <s v="Meghana R"/>
    <s v="Dv202301"/>
    <n v="202301"/>
    <s v="BLR"/>
    <n v="8618589135"/>
    <s v="mmeghana589@gmail.com"/>
    <s v="MPIDS"/>
    <n v="280000"/>
    <d v="2023-03-04T00:00:00"/>
    <n v="50000"/>
    <s v="M S DV Analytics Pvt Ltd"/>
    <s v="Sajid"/>
  </r>
  <r>
    <s v="Aman Ramnani"/>
    <n v="202211"/>
    <n v="202211"/>
    <s v="BLR"/>
    <n v="8602377975"/>
    <s v="ramnani0910@gmail.com"/>
    <s v="MPIDS"/>
    <n v="267000"/>
    <d v="2023-03-04T00:00:00"/>
    <n v="60000"/>
    <s v="DV DATA &amp; ANALYTICS ICICI BANK"/>
    <s v="Sajid"/>
  </r>
  <r>
    <s v="Subham Mohanta"/>
    <s v="Dv 202301"/>
    <n v="202301"/>
    <s v="BLR"/>
    <n v="8895441177"/>
    <s v="mohanta.subham@gmail.com"/>
    <s v="MPIDS"/>
    <n v="280000"/>
    <d v="2023-03-04T00:00:00"/>
    <n v="67500"/>
    <s v="DV IT &amp; CONSULTING ICICI BANK"/>
    <s v="Sajid"/>
  </r>
  <r>
    <s v="Neetisha Sharma"/>
    <n v="202303"/>
    <n v="202303"/>
    <s v="BLR"/>
    <n v="8299495392"/>
    <s v="neeetisha@gmail.com"/>
    <s v="MPIDS"/>
    <n v="270000"/>
    <d v="2023-03-04T00:00:00"/>
    <n v="25000"/>
    <s v="DV DATA &amp; ANALYTICS ICICI BANK"/>
    <s v="Sajid"/>
  </r>
  <r>
    <s v="Ashish Tripathy"/>
    <n v="202211"/>
    <n v="202301"/>
    <s v="BLR"/>
    <n v="9556406021"/>
    <s v="ashishtripathy58@gmail.com"/>
    <s v="MPIDS"/>
    <n v="270000"/>
    <d v="2023-03-06T00:00:00"/>
    <n v="40000"/>
    <s v="DV ANALYTICS ICICI BANK"/>
    <s v="Sajid"/>
  </r>
  <r>
    <s v="Priyal Agrawal"/>
    <s v="Dv202303"/>
    <n v="202303"/>
    <s v="BLR"/>
    <n v="9460703349"/>
    <s v="agrawalpriyal45@gmail.com"/>
    <s v="MPIDS"/>
    <n v="270000"/>
    <d v="2023-03-06T00:00:00"/>
    <n v="20000"/>
    <s v="DV ANALYTICS ICICI BANK"/>
    <s v="Sajid"/>
  </r>
  <r>
    <s v="Arnab Duttaroy"/>
    <n v="202301"/>
    <n v="202301"/>
    <s v="BLR"/>
    <n v="9718192409"/>
    <s v="arnabduttaroy0@gmail.com"/>
    <s v="ADA"/>
    <n v="264000"/>
    <d v="2023-03-06T00:00:00"/>
    <n v="75000"/>
    <s v="DV ANALYTICS ICICI BANK"/>
    <s v="Sajid"/>
  </r>
  <r>
    <s v="Swayam Prakash Pani"/>
    <s v="DV202210"/>
    <n v="202210"/>
    <s v="BLR"/>
    <n v="9348637038"/>
    <s v="swayam.pani365@gmail.com"/>
    <s v="MPIDS"/>
    <n v="270000"/>
    <d v="2023-03-06T00:00:00"/>
    <n v="70000"/>
    <s v="DV ANALYTICS ICICI BANK"/>
    <s v="Sajid"/>
  </r>
  <r>
    <s v="Harsh Kumar Mishra"/>
    <n v="202212"/>
    <n v="202212"/>
    <s v="BLR"/>
    <n v="9632583965"/>
    <s v="harsh.mishra88@gmail.com"/>
    <s v="MPIDS"/>
    <n v="280000"/>
    <d v="2023-03-06T00:00:00"/>
    <n v="270000"/>
    <s v="DV ANALYTICS ICICI BANK"/>
    <s v="Sajid"/>
  </r>
  <r>
    <s v="Swayansu Dwibedi"/>
    <n v="202212"/>
    <n v="202212"/>
    <s v="BLR"/>
    <n v="8917211556"/>
    <s v="swayansusatyam@gmail.com"/>
    <s v="MPIDS"/>
    <n v="250000"/>
    <d v="2023-03-06T00:00:00"/>
    <n v="50000"/>
    <s v="DV ANALYTICS ICICI BANK"/>
    <s v="Sajid"/>
  </r>
  <r>
    <s v="Hussain"/>
    <n v="202211"/>
    <n v="202207"/>
    <s v="BLR"/>
    <n v="8103451341"/>
    <s v="htinwala76@gmail.com"/>
    <s v="MPIDS"/>
    <n v="270000"/>
    <d v="2023-03-06T00:00:00"/>
    <n v="70000"/>
    <s v="DV ANALYTICS ICICI BANK"/>
    <s v="Sajid"/>
  </r>
  <r>
    <s v="Aditya Ranjan Swain"/>
    <n v="202210"/>
    <n v="202210"/>
    <s v="BLR"/>
    <n v="7978348654"/>
    <s v="swain.aditya007@gmail.com"/>
    <s v="MPIDS"/>
    <n v="270000"/>
    <d v="2023-03-06T00:00:00"/>
    <n v="50000"/>
    <s v="M S DV Analytics Pvt Ltd"/>
    <s v="Sajid"/>
  </r>
  <r>
    <s v="Sarthak Pradhan"/>
    <n v="202205"/>
    <n v="202205"/>
    <s v="BLR"/>
    <n v="8260610631"/>
    <s v="sarthakpradhann@gmail.com"/>
    <s v="MPIDS"/>
    <n v="250000"/>
    <d v="2023-03-06T00:00:00"/>
    <n v="15000"/>
    <s v="DV ANALYTICS ICICI BANK"/>
    <s v="Debasish"/>
  </r>
  <r>
    <s v="Vikas"/>
    <n v="202208"/>
    <n v="202208"/>
    <s v="BLR"/>
    <n v="7982295937"/>
    <s v="vikas.sik11@gmail.com"/>
    <s v="ADA"/>
    <n v="230000"/>
    <d v="2023-03-06T00:00:00"/>
    <n v="40000"/>
    <s v="DV ANALYTICS ICICI BANK"/>
    <s v="Debasish"/>
  </r>
  <r>
    <s v="Sharath Shasidhar"/>
    <s v="DV202209"/>
    <n v="202209"/>
    <s v="BLR"/>
    <n v="9526246731"/>
    <s v="sharath.bin.s@gmail.com"/>
    <s v="MPIDS"/>
    <n v="270000"/>
    <d v="2023-03-06T00:00:00"/>
    <n v="90000"/>
    <s v="M S DV Analytics Pvt Ltd"/>
    <s v="Meghana"/>
  </r>
  <r>
    <s v="Rakesh B"/>
    <s v="DV202209"/>
    <n v="202209"/>
    <s v="BLR"/>
    <n v="8217807093"/>
    <s v="rakeshkbehera2212@gmail.com"/>
    <s v="ADA"/>
    <n v="240000"/>
    <d v="2023-03-06T00:00:00"/>
    <n v="30000"/>
    <s v="MS DV Analytics Pvt Ltd"/>
    <s v="Meghana"/>
  </r>
  <r>
    <s v="Sushil K Patil"/>
    <s v="DV202209"/>
    <n v="202209"/>
    <s v="BLR"/>
    <n v="7775917748"/>
    <s v="patilsushil920@gmail.com"/>
    <s v="ADA"/>
    <n v="243000"/>
    <d v="2023-03-06T00:00:00"/>
    <n v="63000"/>
    <s v="MS DV Analytics Pvt Ltd"/>
    <s v="Meghana"/>
  </r>
  <r>
    <s v="Urvashi Agrawal"/>
    <n v="202303"/>
    <n v="202303"/>
    <s v="BLR"/>
    <n v="8602032961"/>
    <s v="urvashiagrawal151@gmail.com"/>
    <s v="MPIDS"/>
    <n v="270000"/>
    <d v="2023-03-07T00:00:00"/>
    <n v="220000"/>
    <s v="MS DV Analytics Pvt Ltd"/>
    <s v="Sajid"/>
  </r>
  <r>
    <s v="Debasish Pattanayak"/>
    <n v="202210"/>
    <n v="202301"/>
    <s v="BLR"/>
    <n v="7849020026"/>
    <s v="lulupattnayak77@mail.com"/>
    <s v="MPIDS"/>
    <n v="270000"/>
    <d v="2023-03-07T00:00:00"/>
    <n v="70000"/>
    <s v="DEV SIR PHONEPE"/>
    <s v="Sajid"/>
  </r>
  <r>
    <s v="Rajkishore Mohanty"/>
    <n v="202212"/>
    <n v="202212"/>
    <s v="BLR"/>
    <n v="7077793841"/>
    <s v="rajmohanty383@gmail.com"/>
    <s v="MPIDS"/>
    <n v="270000"/>
    <d v="2023-03-07T00:00:00"/>
    <n v="50000"/>
    <s v="DV IT &amp; CONSULTING ICICI BANK"/>
    <s v="Sajid"/>
  </r>
  <r>
    <s v="Deepthishree My"/>
    <s v="DV202211"/>
    <n v="202208"/>
    <s v="BLR"/>
    <n v="9591178546"/>
    <s v="deepthishreemy46@gmail.com"/>
    <s v="MPIDS"/>
    <n v="270000"/>
    <d v="2023-03-07T00:00:00"/>
    <n v="70000"/>
    <s v="DV IT &amp; CONSULTING ICICI BANK"/>
    <s v="Sajid"/>
  </r>
  <r>
    <s v="Ashish Kumar"/>
    <n v="202301"/>
    <n v="202301"/>
    <s v="BLR"/>
    <n v="9472206569"/>
    <s v="ashishofficial2907@gmail.com"/>
    <s v="MPIDS"/>
    <n v="270000"/>
    <d v="2023-03-07T00:00:00"/>
    <n v="40000"/>
    <s v="DV ANALYTICS ICICI BANK"/>
    <s v="Sajid"/>
  </r>
  <r>
    <s v="Aman Ramnani"/>
    <s v="DV202211"/>
    <n v="202211"/>
    <s v="BLR"/>
    <n v="8602377975"/>
    <s v="ramnani0910@gmail.com"/>
    <s v="ADA"/>
    <n v="267000"/>
    <d v="2023-03-07T00:00:00"/>
    <n v="60000"/>
    <s v="DV DATA ANALYTICS ICICI BANK"/>
    <s v="Sajid"/>
  </r>
  <r>
    <s v="Ankit Shah"/>
    <s v="DV202209"/>
    <n v="202209"/>
    <s v="BLR"/>
    <n v="9039966511"/>
    <s v="sankit565@gmail.com"/>
    <s v="MPIDS"/>
    <n v="270000"/>
    <d v="2023-03-07T00:00:00"/>
    <n v="40000"/>
    <s v="MS DV Analytics Pvt Ltd"/>
    <s v="Meghana"/>
  </r>
  <r>
    <s v="Priyanka Palle"/>
    <n v="202210"/>
    <n v="202210"/>
    <s v="BLR"/>
    <n v="7396839646"/>
    <s v="priyankapalle1996@gmail.com"/>
    <s v="MPIDS"/>
    <n v="250000"/>
    <d v="2023-03-07T00:00:00"/>
    <n v="50000"/>
    <s v="MS DV Analytics Pvt Ltd"/>
    <s v="Sajid"/>
  </r>
  <r>
    <s v="Idrish"/>
    <n v="202211"/>
    <n v="202211"/>
    <s v="BLR"/>
    <n v="9131940860"/>
    <s v="fakhriidris688@gmail.com"/>
    <s v="MPIDS"/>
    <n v="270000"/>
    <d v="2023-03-09T00:00:00"/>
    <n v="50000"/>
    <s v="DV Analytics Pvt Ltd"/>
    <s v="Sajid"/>
  </r>
  <r>
    <s v="Ashok Jangid"/>
    <s v="Dv202301"/>
    <n v="202301"/>
    <s v="BLR"/>
    <n v="9850556553"/>
    <s v="Ashjangid555@gmail.com"/>
    <s v="MPIDS"/>
    <n v="270000"/>
    <d v="2023-03-09T00:00:00"/>
    <n v="25000"/>
    <s v="DV IT &amp; CONSULTING ICICI BANK"/>
    <s v="Sajid"/>
  </r>
  <r>
    <s v="Saurabh Sahoo"/>
    <n v="202211"/>
    <n v="202211"/>
    <s v="BLR"/>
    <n v="9938653349"/>
    <s v="souravrajsahoo@gmail.com"/>
    <s v="MPIDS"/>
    <n v="280000"/>
    <d v="2023-03-09T00:00:00"/>
    <n v="100000"/>
    <s v="DV Analytics Pvt Ltd"/>
    <s v="Sajid"/>
  </r>
  <r>
    <s v="Satyadev Kumar"/>
    <n v="202212"/>
    <n v="202212"/>
    <s v="BLR"/>
    <n v="6203329741"/>
    <s v="Kr.satyadev.786@gmail.com"/>
    <s v="MPIDS"/>
    <n v="270000"/>
    <d v="2023-03-09T00:00:00"/>
    <n v="73000"/>
    <s v="DV IT &amp; CONSULTING ICICI BANK"/>
    <s v="Sajid"/>
  </r>
  <r>
    <s v="Suvam Mohanty"/>
    <n v="202303"/>
    <n v="202303"/>
    <s v="BLR"/>
    <n v="7077939633"/>
    <s v="suvammohanty91@gmail.com"/>
    <s v="MPIDS"/>
    <n v="270000"/>
    <d v="2023-03-09T00:00:00"/>
    <n v="25000"/>
    <s v="DV DATA &amp; ANALYTICS ICICI BANK"/>
    <s v="Sajid"/>
  </r>
  <r>
    <s v="Papu Murmu"/>
    <n v="202303"/>
    <n v="202303"/>
    <s v="BLR"/>
    <n v="7008247814"/>
    <s v="papumurmu24@gmail.com"/>
    <s v="MPIDS"/>
    <n v="270000"/>
    <d v="2023-03-09T00:00:00"/>
    <n v="50000"/>
    <s v="DV DATA &amp; ANALYTICS ICICI BANK"/>
    <s v="Sajid"/>
  </r>
  <r>
    <s v="Unmesh Sahoo"/>
    <s v="Dv202302"/>
    <n v="202302"/>
    <s v="BLR"/>
    <n v="9337470219"/>
    <s v="unmeshkumarsahoo@gmail.com"/>
    <s v="MPIDS"/>
    <n v="285000"/>
    <d v="2023-03-09T00:00:00"/>
    <n v="100000"/>
    <s v="DV IT &amp; CONSULTING ICICI BANK"/>
    <s v="Sajid"/>
  </r>
  <r>
    <s v="Chennakesavulu Mokkala"/>
    <n v="202303"/>
    <n v="202303"/>
    <s v="BLR"/>
    <n v="9900220194"/>
    <s v="chennamokkala@gmail.com"/>
    <s v="MPIDS"/>
    <n v="270000"/>
    <d v="2023-03-09T00:00:00"/>
    <n v="70000"/>
    <s v="DV DATA &amp; ANALYTICS ICICI BANK"/>
    <s v="Sajid"/>
  </r>
  <r>
    <s v="Karan Singh Chintu"/>
    <n v="202208"/>
    <n v="202303"/>
    <s v="BLR"/>
    <n v="9074751225"/>
    <s v="Solankikaransingh09@gmail.com"/>
    <s v="MPIDS"/>
    <n v="250000"/>
    <d v="2023-03-09T00:00:00"/>
    <n v="20000"/>
    <s v="DV ANALYTICS ICICI BANK"/>
    <s v="Debasish"/>
  </r>
  <r>
    <s v="Vaibhav Dembi"/>
    <n v="202208"/>
    <n v="202208"/>
    <s v="BLR"/>
    <n v="8971706261"/>
    <s v="vaibhavdembi167@gmail.com"/>
    <s v="MPAA"/>
    <n v="230000"/>
    <d v="2023-03-09T00:00:00"/>
    <n v="30000"/>
    <s v="DV DATA &amp; ANALYTICS ICICI BANK"/>
    <s v="Debasish"/>
  </r>
  <r>
    <s v="Neetisha Sharma"/>
    <n v="202303"/>
    <n v="202303"/>
    <s v="BLR"/>
    <n v="8299495392"/>
    <s v="neeetisha@gmail.com"/>
    <s v="MPIDS"/>
    <n v="270000"/>
    <d v="2023-03-10T00:00:00"/>
    <n v="270000"/>
    <s v="DV Analytics Pvt Ltd"/>
    <s v="Sajid"/>
  </r>
  <r>
    <s v="Mayuri Jaiswal"/>
    <s v="DV202209"/>
    <n v="202209"/>
    <s v="BLR"/>
    <n v="9039245662"/>
    <s v="jaiswalmayuri26@gmail.com"/>
    <s v="MPIDS"/>
    <n v="270000"/>
    <d v="2023-03-10T00:00:00"/>
    <n v="20000"/>
    <s v="DV Analytics Pvt Ltd"/>
    <s v="Meghana"/>
  </r>
  <r>
    <s v="Ravindra Kumar"/>
    <n v="202301"/>
    <n v="202301"/>
    <s v="BLR"/>
    <n v="7787875888"/>
    <s v="rabindra.pattnaik1@gmail.com"/>
    <s v="ADA "/>
    <n v="280000"/>
    <d v="2023-03-10T00:00:00"/>
    <n v="94000"/>
    <s v="DV ANALYTICS ICICI BANK"/>
    <s v="Sajid"/>
  </r>
  <r>
    <s v="Laxmikanta Nayak"/>
    <s v="Dv202301"/>
    <n v="202301"/>
    <s v="BLR"/>
    <n v="8249397099"/>
    <s v="laxmikanta8885@gmail.com"/>
    <s v="MPIDS"/>
    <n v="270000"/>
    <d v="2023-03-10T00:00:00"/>
    <n v="70000"/>
    <s v="DV ANALYTICS ICICI BANK"/>
    <s v="Sajid"/>
  </r>
  <r>
    <s v="Rahul Raz"/>
    <n v="202303"/>
    <n v="202303"/>
    <s v="BLR"/>
    <n v="9040203508"/>
    <s v="rahulrashi391@gmail.com"/>
    <s v="MPIDS"/>
    <n v="270000"/>
    <d v="2023-03-10T00:00:00"/>
    <n v="30000"/>
    <s v="DV ANALYTICS ICICI BANK"/>
    <s v="Sajid"/>
  </r>
  <r>
    <s v="Anuj Kumar"/>
    <n v="202301"/>
    <n v="202209"/>
    <s v="BLR"/>
    <n v="7827036302"/>
    <s v="anuj19.kumar86@gmail.com"/>
    <s v="ADA "/>
    <n v="260000"/>
    <d v="2023-03-10T00:00:00"/>
    <n v="86500"/>
    <s v="DV ANALYTICS ICICI BANK"/>
    <s v="Sajid"/>
  </r>
  <r>
    <s v="Chandan Kumar"/>
    <n v="202210"/>
    <n v="202210"/>
    <s v="BLR"/>
    <n v="7608056068"/>
    <s v="biswal.chandankumar@gmail.com"/>
    <s v="MPIDS"/>
    <n v="270000"/>
    <d v="2023-03-10T00:00:00"/>
    <n v="30000"/>
    <s v="DV ANALYTICS ICICI BANK"/>
    <s v="Sajid"/>
  </r>
  <r>
    <s v="Idrish"/>
    <n v="202211"/>
    <n v="202211"/>
    <s v="BLR"/>
    <n v="9131940860"/>
    <s v="fakhriidris688@gmail.com"/>
    <s v="ADA"/>
    <n v="243000"/>
    <d v="2023-03-10T00:00:00"/>
    <n v="50000"/>
    <s v="DV ANALYTICS ICICI BANK"/>
    <s v="Sajid"/>
  </r>
  <r>
    <s v="Arunima Parija"/>
    <n v="202303"/>
    <n v="202303"/>
    <s v="BLR"/>
    <n v="7008174001"/>
    <s v="Arunimaparija93@gmail.com"/>
    <s v="MPIDS"/>
    <n v="300000"/>
    <d v="2023-03-11T00:00:00"/>
    <n v="270000"/>
    <s v="DV ANALYTICS ICICI BANK"/>
    <s v="Sajid"/>
  </r>
  <r>
    <s v="Arunima Parija"/>
    <n v="202303"/>
    <n v="202303"/>
    <s v="BLR"/>
    <n v="7008174001"/>
    <s v="Arunimaparija93@gmail.com"/>
    <s v="MPIDS"/>
    <n v="300000"/>
    <d v="2023-03-11T00:00:00"/>
    <n v="30000"/>
    <s v="DV DATA &amp; ANALYTICS ICICI BANK"/>
    <s v="Sajid"/>
  </r>
  <r>
    <s v="Rakesh Kumar Surendra"/>
    <n v="202303"/>
    <n v="202303"/>
    <s v="BLR"/>
    <n v="8431654639"/>
    <s v="s.rakeshsingh1910@gmail.com"/>
    <s v="MPIDS"/>
    <n v="270000"/>
    <d v="2023-03-11T00:00:00"/>
    <n v="50000"/>
    <s v="DV ANALYTICS ICICI BANK"/>
    <s v="Sajid"/>
  </r>
  <r>
    <s v="Pooja Kale"/>
    <n v="202303"/>
    <n v="202303"/>
    <s v="BLR"/>
    <n v="8962427692"/>
    <s v="poojakk2503@gmail.com"/>
    <s v="MPIDS"/>
    <n v="265000"/>
    <d v="2023-03-11T00:00:00"/>
    <n v="132500"/>
    <s v="DV ANALYTICS ICICI BANK"/>
    <s v="Sajid"/>
  </r>
  <r>
    <s v="Shalini Singh"/>
    <s v="Dv202301"/>
    <n v="202301"/>
    <s v="BLR"/>
    <n v="8395811642"/>
    <s v="sr1630jj@gmail.com"/>
    <s v="MPIDS"/>
    <n v="290000"/>
    <d v="2023-03-13T00:00:00"/>
    <n v="75000"/>
    <s v="DV ANALYTICS ICICI BANK"/>
    <s v="Sajid"/>
  </r>
  <r>
    <s v="Pranav D"/>
    <n v="202212"/>
    <n v="202212"/>
    <s v="BLR"/>
    <n v="8086237008"/>
    <s v="pranavdevadas@gmail.com"/>
    <s v="MPIDS"/>
    <n v="270000"/>
    <d v="2023-03-13T00:00:00"/>
    <n v="85000"/>
    <s v="DV ANALYTICS ICICI BANK"/>
    <s v="Sajid"/>
  </r>
  <r>
    <s v="Satyajit Rout"/>
    <n v="202210"/>
    <n v="202210"/>
    <s v="BLR"/>
    <n v="7077106548"/>
    <s v="jeetum.satyajit@gmail.com"/>
    <s v="MPIDS"/>
    <n v="250000"/>
    <d v="2023-03-13T00:00:00"/>
    <n v="50000"/>
    <s v="DV DATA &amp; ANALYTICS ICICI BANK"/>
    <s v="Sajid"/>
  </r>
  <r>
    <s v="Vishnu Lakkem"/>
    <n v="202303"/>
    <n v="202303"/>
    <s v="BLR"/>
    <n v="9177517031"/>
    <s v="vishnu.lakkem2709@gmail.com"/>
    <s v="MPIDS"/>
    <n v="290000"/>
    <d v="2023-03-13T00:00:00"/>
    <n v="100000"/>
    <s v="DV ANALYTICS ICICI BANK"/>
    <s v="Sajid"/>
  </r>
  <r>
    <s v="Idrish"/>
    <n v="202211"/>
    <n v="202211"/>
    <s v="BLR"/>
    <n v="9131940860"/>
    <s v="fakhriidris688@gmail.com"/>
    <s v="ADA"/>
    <n v="243000"/>
    <d v="2023-03-13T00:00:00"/>
    <n v="18000"/>
    <s v="DV ANALYTICS ICICI BANK"/>
    <s v="Sajid"/>
  </r>
  <r>
    <s v="Mrityunjay"/>
    <n v="202302"/>
    <n v="202302"/>
    <s v="BLR"/>
    <n v="9306013153"/>
    <s v="mjsamal97@gmail.com"/>
    <s v="MPIDS"/>
    <n v="270000"/>
    <d v="2023-03-13T00:00:00"/>
    <n v="50000"/>
    <s v="DV DATA &amp; ANALYTICS ICICI BANK"/>
    <s v="Sajid"/>
  </r>
  <r>
    <s v="Sk Mohammad Zainul Abedeen(Raja)"/>
    <n v="202301"/>
    <n v="202301"/>
    <s v="BLR"/>
    <n v="8328981140"/>
    <s v="sk.abedeen@gmail.com"/>
    <s v="MPIDS"/>
    <n v="250000"/>
    <d v="2023-03-13T00:00:00"/>
    <n v="70000"/>
    <s v="DV ANALYTICS ICICI BANK"/>
    <s v="Sajid"/>
  </r>
  <r>
    <s v="Swapnil"/>
    <n v="202208"/>
    <n v="202208"/>
    <s v="BLR"/>
    <n v="9768892485"/>
    <s v="swapsonone@gmail.com"/>
    <s v="MPIDS"/>
    <n v="250000"/>
    <d v="2023-03-13T00:00:00"/>
    <n v="20000"/>
    <s v="DV ANALYTICS ICICI BANK"/>
    <s v="Debasish"/>
  </r>
  <r>
    <s v="Shubham"/>
    <n v="202208"/>
    <n v="202208"/>
    <s v="BLR"/>
    <n v="7987472281"/>
    <s v="Shubh1075se@gmail.com"/>
    <s v="MPIDS"/>
    <n v="250000"/>
    <d v="2023-03-13T00:00:00"/>
    <n v="40000"/>
    <s v="DV ANALYTICS ICICI BANK"/>
    <s v="Debasish"/>
  </r>
  <r>
    <s v="Anshul Bherwe"/>
    <s v="DV202209"/>
    <n v="202209"/>
    <s v="BLR"/>
    <n v="8349306628"/>
    <s v="anshulbherwe3@gmail.com"/>
    <s v="MPIDS"/>
    <n v="270000"/>
    <d v="2023-03-13T00:00:00"/>
    <n v="60000"/>
    <s v="DV Analytics Pvt Ltd"/>
    <s v="Meghana"/>
  </r>
  <r>
    <s v="Abhay Surma"/>
    <n v="202212"/>
    <n v="202212"/>
    <s v="BLR"/>
    <n v="8827673982"/>
    <s v="asurma44@gmail.com"/>
    <s v="MPIDS"/>
    <n v="270000"/>
    <d v="2023-03-14T00:00:00"/>
    <n v="100000"/>
    <s v="DV Analytics Pvt Ltd"/>
    <s v="Sajid"/>
  </r>
  <r>
    <s v="Monalisha priyadarshini jena "/>
    <n v="202303"/>
    <n v="202303"/>
    <s v="BLR"/>
    <n v="7064847033"/>
    <s v="monalisha907838@gmail.com"/>
    <s v="MPIDS"/>
    <n v="260000"/>
    <d v="2023-03-14T00:00:00"/>
    <n v="50000"/>
    <s v="DV Analytics Pvt Ltd"/>
    <s v="Sajid"/>
  </r>
  <r>
    <s v="Soumyajit Sen"/>
    <s v="Dv202303"/>
    <n v="202303"/>
    <s v="BLR"/>
    <n v="9556315556"/>
    <s v="soumyajit.sen001@gmail.com"/>
    <s v="MPIDS"/>
    <n v="270000"/>
    <d v="2023-03-14T00:00:00"/>
    <n v="75000"/>
    <s v="DV Analytics Pvt Ltd"/>
    <s v="Sajid"/>
  </r>
  <r>
    <s v="Prerana Satpathy"/>
    <s v="Dv202303"/>
    <n v="202303"/>
    <s v="BLR"/>
    <n v="9337958058"/>
    <s v="prerana.isha07@gmail.com"/>
    <s v="MPIDS"/>
    <n v="270000"/>
    <d v="2023-03-14T00:00:00"/>
    <n v="75000"/>
    <s v="DV Analytics Pvt Ltd"/>
    <s v="Sajid"/>
  </r>
  <r>
    <s v="Maheesh Dubey"/>
    <n v="202303"/>
    <n v="202303"/>
    <s v="BLR"/>
    <n v="6232554077"/>
    <s v="maheesh07524@gmail.com"/>
    <s v="MPIDS"/>
    <n v="270000"/>
    <d v="2023-03-14T00:00:00"/>
    <n v="75000"/>
    <s v="DV Analytics Pvt Ltd"/>
    <s v="Sajid"/>
  </r>
  <r>
    <s v="Abhiraju .M.Y"/>
    <n v="202302"/>
    <n v="202302"/>
    <s v="BLR"/>
    <n v="7022239669"/>
    <s v="abhirajumy2002@gmail.com"/>
    <s v="MPIDS"/>
    <n v="270000"/>
    <d v="2023-03-14T00:00:00"/>
    <n v="200000"/>
    <s v="DV Analytics Pvt Ltd"/>
    <s v="Sajid"/>
  </r>
  <r>
    <s v="Abdul Sahid"/>
    <n v="202205"/>
    <n v="202205"/>
    <s v="BLR"/>
    <n v="8917471922"/>
    <s v="abdulshahidvk@gmail.com"/>
    <s v="ADA"/>
    <n v="210000"/>
    <d v="2023-03-14T00:00:00"/>
    <n v="10000"/>
    <s v="DV DATA &amp; ANALYTICS ICICI BANK"/>
    <s v="Debasish"/>
  </r>
  <r>
    <s v="Rakesh Kumar Surendra"/>
    <n v="202303"/>
    <n v="202303"/>
    <s v="BLR"/>
    <n v="8431654639"/>
    <s v="s.rakeshsingh1910@gmail.com"/>
    <s v="MPIDS"/>
    <n v="290000"/>
    <d v="2023-03-15T00:00:00"/>
    <n v="250000"/>
    <s v="DV Analytics Pvt Ltd"/>
    <s v="Sajid"/>
  </r>
  <r>
    <s v="Neetasha Patnaik"/>
    <n v="202303"/>
    <n v="202303"/>
    <s v="BLR"/>
    <n v="7411030884"/>
    <s v="cool.neetasha@gmail.com"/>
    <s v="MPIDS"/>
    <n v="290000"/>
    <d v="2023-03-15T00:00:00"/>
    <n v="75000"/>
    <s v="DV DATA &amp; ANALYTICS ICICI BANK"/>
    <s v="Sajid"/>
  </r>
  <r>
    <s v="Shriyashree Mishra"/>
    <n v="202301"/>
    <n v="202301"/>
    <s v="BLR"/>
    <n v="9663493005"/>
    <s v="shrubumishra1234@gmail.com"/>
    <s v="MPIDS"/>
    <n v="280000"/>
    <d v="2023-03-15T00:00:00"/>
    <n v="50000"/>
    <s v="DV ANALYTICS ICICI BANK"/>
    <s v="Sajid"/>
  </r>
  <r>
    <s v="Aniket Devidas Gaikwad"/>
    <s v="DV202210"/>
    <n v="202210"/>
    <s v="BLR"/>
    <n v="7447423998"/>
    <s v="gaikwadaniket6981.fba@gmail.com"/>
    <s v="MPIDS"/>
    <n v="280000"/>
    <d v="2023-03-15T00:00:00"/>
    <n v="40000"/>
    <s v="DV Analytics Pvt Ltd"/>
    <s v="Sajid"/>
  </r>
  <r>
    <s v="Amit Rathore"/>
    <n v="202303"/>
    <n v="202303"/>
    <s v="BLR"/>
    <n v="9074458990"/>
    <s v="amitrathore796@gmail.com"/>
    <s v="MPIDS"/>
    <n v="280000"/>
    <d v="2023-03-15T00:00:00"/>
    <n v="50000"/>
    <s v="DV DATA &amp; ANALYTICS ICICI BANK"/>
    <s v="Sajid"/>
  </r>
  <r>
    <s v="Siddharth"/>
    <n v="202303"/>
    <n v="202303"/>
    <s v="BLR"/>
    <n v="8959567758"/>
    <s v="siddhantnagar66@gmail.com"/>
    <s v="MPIDS"/>
    <n v="280000"/>
    <d v="2023-03-15T00:00:00"/>
    <n v="50000"/>
    <s v="DV Analytics Pvt Ltd"/>
    <s v="Sajid"/>
  </r>
  <r>
    <s v="Nitin Solanki"/>
    <n v="202210"/>
    <n v="202210"/>
    <s v="BLR"/>
    <n v="9893870998"/>
    <s v="nitinsolanki9893@gmail.com"/>
    <s v="MPIDS"/>
    <n v="280000"/>
    <d v="2023-03-15T00:00:00"/>
    <n v="40000"/>
    <s v="DV DATA &amp; ANALYTICS ICICI BANK"/>
    <s v="Sajid"/>
  </r>
  <r>
    <s v="Anulika Atre"/>
    <n v="202208"/>
    <n v="202208"/>
    <s v="BLR"/>
    <n v="9171311010"/>
    <s v="atreanu1998@gmail.com"/>
    <s v="ADA"/>
    <n v="243000"/>
    <d v="2023-03-15T00:00:00"/>
    <n v="18000"/>
    <s v="DV DATA &amp; ANALYTICS ICICI BANK"/>
    <s v="Debasish"/>
  </r>
  <r>
    <s v="Mahesh Prasad Ahirwar"/>
    <n v="202208"/>
    <n v="202208"/>
    <s v="BLR"/>
    <n v="9039616430"/>
    <s v="mahesh41a@gmail.com"/>
    <s v="MPIDS"/>
    <n v="240000"/>
    <d v="2023-03-15T00:00:00"/>
    <n v="40000"/>
    <s v="DV IT &amp; CONSULTING ICICI BANK"/>
    <s v="Debasish"/>
  </r>
  <r>
    <s v="Mitali Lala"/>
    <n v="202303"/>
    <n v="202303"/>
    <s v="BLR"/>
    <n v="9668981151"/>
    <s v="mitalilala13@gmail.com"/>
    <s v="MPIDS"/>
    <n v="280000"/>
    <d v="2023-03-16T00:00:00"/>
    <n v="30000"/>
    <s v="DV DATA &amp; ANALYTICS ICICI BANK"/>
    <s v="Sajid"/>
  </r>
  <r>
    <s v="JUGAL KISHORE SAHOO"/>
    <n v="202301"/>
    <n v="202301"/>
    <s v="BLR"/>
    <n v="7008341486"/>
    <s v="jugal.ki.sahoo@gmail.com"/>
    <s v="MPIDS"/>
    <n v="250000"/>
    <d v="2023-03-16T00:00:00"/>
    <n v="50000"/>
    <s v="DV ANALYTICS ICICI BANK"/>
    <s v="Sajid"/>
  </r>
  <r>
    <s v="Faisal"/>
    <n v="202303"/>
    <n v="202303"/>
    <s v="BLR"/>
    <n v="9980690411"/>
    <s v="faisal2f4z@gmail.com"/>
    <s v="MPIDS"/>
    <n v="280000"/>
    <d v="2023-03-16T00:00:00"/>
    <n v="280000"/>
    <s v="DV DATA &amp; ANALYTICS ICICI BANK"/>
    <s v="Sajid"/>
  </r>
  <r>
    <s v="Mitali Lala"/>
    <n v="202303"/>
    <n v="202303"/>
    <s v="BLR"/>
    <n v="9668981151"/>
    <s v="mitalilala13@gmail.com"/>
    <s v="MPIDS"/>
    <n v="280000"/>
    <d v="2023-03-17T00:00:00"/>
    <n v="50000"/>
    <s v="DV DATA &amp; ANALYTICS ICICI BANK"/>
    <s v="Sajid"/>
  </r>
  <r>
    <s v="Lija Debata"/>
    <n v="202303"/>
    <n v="202303"/>
    <s v="BLR"/>
    <n v="7327897140"/>
    <s v="lijadebata121@gmail.com"/>
    <s v="MPIDS"/>
    <n v="280000"/>
    <d v="2023-03-17T00:00:00"/>
    <n v="50000"/>
    <s v="DV DATA &amp; ANALYTICS ICICI BANK"/>
    <s v="Sajid"/>
  </r>
  <r>
    <s v="Payal Gupta"/>
    <s v="DV202211"/>
    <n v="202211"/>
    <s v="BLR"/>
    <n v="9144860898"/>
    <s v="payaludhwani200@gmail.com"/>
    <s v="MPIDS"/>
    <n v="260000"/>
    <d v="2023-03-17T00:00:00"/>
    <n v="40000"/>
    <s v="DV ANALYTICS ICICI BANK"/>
    <s v="Sajid"/>
  </r>
  <r>
    <s v="Soumya Dash"/>
    <s v="Dv202303"/>
    <n v="202303"/>
    <s v="BLR"/>
    <n v="9886320646"/>
    <s v="sdash1686@gmail.com"/>
    <s v="MPIDS"/>
    <n v="280000"/>
    <d v="2023-03-17T00:00:00"/>
    <n v="10000"/>
    <s v="DV ANALYTICS ICICI BANK"/>
    <s v="Sajid"/>
  </r>
  <r>
    <s v="Jeeban Nayak"/>
    <n v="202303"/>
    <n v="202303"/>
    <s v="BLR"/>
    <n v="9090810532"/>
    <s v="nayakjeeban2000@gmail.com"/>
    <s v="MPIDS"/>
    <n v="250000"/>
    <d v="2023-03-17T00:00:00"/>
    <n v="50000"/>
    <s v="DV DATA &amp; ANALYTICS ICICI BANK"/>
    <s v="Sajid"/>
  </r>
  <r>
    <s v="Saumya Ranjan Pradhan"/>
    <n v="202303"/>
    <n v="202303"/>
    <s v="BLR"/>
    <n v="6371504915"/>
    <s v="pradhansaumyaranjan062@gmail.com"/>
    <s v="MPIDS"/>
    <n v="250000"/>
    <d v="2023-03-17T00:00:00"/>
    <n v="50000"/>
    <s v="DV DATA &amp; ANALYTICS ICICI BANK"/>
    <s v="Sajid"/>
  </r>
  <r>
    <s v="Priyanka Palle"/>
    <n v="202210"/>
    <n v="202210"/>
    <s v="BLR"/>
    <n v="7396839646"/>
    <s v="priyankapalle1996@gmail.com"/>
    <s v="MPIDS"/>
    <n v="250000"/>
    <d v="2023-03-17T00:00:00"/>
    <n v="50000"/>
    <s v="DV DATA &amp; ANALYTICS ICICI BANK"/>
    <s v="Sajid"/>
  </r>
  <r>
    <s v="Jitendra Kumar"/>
    <n v="202302"/>
    <n v="202302"/>
    <s v="BLR"/>
    <n v="7869369949"/>
    <s v="jitendragalav1234@gmail.com"/>
    <s v="MPIDS"/>
    <n v="300000"/>
    <d v="2023-03-17T00:00:00"/>
    <n v="50000"/>
    <s v="DV DATA &amp; ANALYTICS ICICI BANK"/>
    <s v="Sajid"/>
  </r>
  <r>
    <s v="Ritik Tare"/>
    <s v="Dv202303"/>
    <n v="202303"/>
    <s v="BLR"/>
    <n v="9755196266"/>
    <s v="tareritik@gmail.com"/>
    <s v="MPIDS"/>
    <n v="300000"/>
    <d v="2023-03-17T00:00:00"/>
    <n v="30000"/>
    <s v="DV DATA &amp; ANALYTICS ICICI BANK"/>
    <s v="Sajid"/>
  </r>
  <r>
    <s v="Anuradha Anu"/>
    <s v="Dv202303"/>
    <n v="202303"/>
    <s v="BLR"/>
    <n v="6371970468"/>
    <s v="Anuradhaanu924@gmail.com"/>
    <s v="MPIDS"/>
    <n v="300000"/>
    <d v="2023-03-17T00:00:00"/>
    <n v="5000"/>
    <s v="DV DATA &amp; ANALYTICS ICICI BANK"/>
    <s v="Sajid"/>
  </r>
  <r>
    <s v="Harish"/>
    <s v="Dv202303"/>
    <n v="202303"/>
    <s v="BLR"/>
    <n v="8093506438"/>
    <s v="harish.jsp8@gmail.com"/>
    <s v="MPIDS"/>
    <n v="300000"/>
    <d v="2023-03-17T00:00:00"/>
    <n v="5000"/>
    <s v="DV DATA &amp; ANALYTICS ICICI BANK"/>
    <s v="Sajid"/>
  </r>
  <r>
    <s v="Avik Das"/>
    <n v="202212"/>
    <n v="202212"/>
    <s v="BLR"/>
    <n v="7076046555"/>
    <s v="avi.das.avi522@gmail.com"/>
    <s v="MPIDS"/>
    <n v="290000"/>
    <d v="2023-03-18T00:00:00"/>
    <n v="96667"/>
    <s v="DV DATA &amp; ANALYTICS ICICI BANK"/>
    <s v="Sajid"/>
  </r>
  <r>
    <s v="Harshit Jain"/>
    <n v="202303"/>
    <n v="202303"/>
    <s v="BLR"/>
    <n v="6375762370"/>
    <s v="champ.harshitj@gmail.com"/>
    <s v="MPIDS"/>
    <n v="300000"/>
    <d v="2023-03-18T00:00:00"/>
    <n v="260000"/>
    <s v="DV DATA &amp; ANALYTICS ICICI BANK"/>
    <s v="Sajid"/>
  </r>
  <r>
    <s v="Jaysingh Chouhan"/>
    <n v="202206"/>
    <n v="202206"/>
    <s v="BLR"/>
    <n v="7509752756"/>
    <s v="jchouhan7509@gmail.com"/>
    <s v="ADA"/>
    <n v="220000"/>
    <d v="2023-03-18T00:00:00"/>
    <n v="30000"/>
    <s v="DV DATA &amp; ANALYTICS ICICI BANK"/>
    <s v="Debasish"/>
  </r>
  <r>
    <s v="Nipun Shetty"/>
    <n v="202211"/>
    <n v="202211"/>
    <s v="BLR"/>
    <n v="9620179939"/>
    <s v="nipunb2298@gmail.com"/>
    <s v="ADA"/>
    <n v="243000"/>
    <d v="2023-03-20T00:00:00"/>
    <n v="50000"/>
    <s v="DV ANALYTICS ICICI BANK"/>
    <s v="Sajid"/>
  </r>
  <r>
    <s v="Ganraj Kompalwar"/>
    <s v="DV202210"/>
    <n v="202204"/>
    <s v="BLR"/>
    <n v="9096107124"/>
    <s v="kompalwarganraj@gmail.com"/>
    <s v="MPIDS"/>
    <n v="270000"/>
    <d v="2023-03-20T00:00:00"/>
    <n v="50000"/>
    <s v="D2PR ANALYTICS ICICI BANK"/>
    <s v="Sajid"/>
  </r>
  <r>
    <s v="Pritisagar Sahu"/>
    <n v="202210"/>
    <n v="202210"/>
    <s v="BLR"/>
    <n v="9348000754"/>
    <s v="pritisagarsahu123@gmail.com"/>
    <s v="MPIDS"/>
    <n v="270000"/>
    <d v="2023-03-21T00:00:00"/>
    <n v="40000"/>
    <s v="DV Analytics Pvt Ltd"/>
    <s v="Sajid"/>
  </r>
  <r>
    <s v="Priyal Agrawal"/>
    <s v="Dv202303"/>
    <n v="202303"/>
    <s v="BLR"/>
    <n v="9460703349"/>
    <s v="agrawalpriyal45@gmail.com"/>
    <s v="MPIDS"/>
    <n v="270000"/>
    <d v="2023-03-21T00:00:00"/>
    <n v="270000"/>
    <s v="DV ANALYTICS ICICI BANK"/>
    <s v="Sajid"/>
  </r>
  <r>
    <s v="Sobhan Bastia"/>
    <n v="202301"/>
    <n v="202301"/>
    <s v="BLR"/>
    <n v="7978357453"/>
    <s v="bastiasobhan@gmail.com"/>
    <s v="MPIDS"/>
    <n v="270000"/>
    <d v="2023-03-21T00:00:00"/>
    <n v="90000"/>
    <s v="DV DATA &amp; ANALYTICS ICICI BANK"/>
    <s v="Sajid"/>
  </r>
  <r>
    <s v="Aryan Rajput"/>
    <s v="DV202211"/>
    <n v="202211"/>
    <s v="BLR"/>
    <n v="6232445947"/>
    <s v="aryansinghr449@gmail.com "/>
    <s v="MPAA"/>
    <n v="250000"/>
    <d v="2023-03-21T00:00:00"/>
    <n v="70000"/>
    <s v="DV DATA &amp; ANALYTICS ICICI BANK"/>
    <s v="Sajid"/>
  </r>
  <r>
    <s v="Sourabh Chouhan"/>
    <n v="202211"/>
    <n v="202211"/>
    <s v="BLR"/>
    <n v="8827776503"/>
    <s v="sourabhchouhanjnv@gmail.com"/>
    <s v="MPIDS"/>
    <n v="270000"/>
    <d v="2023-03-21T00:00:00"/>
    <n v="70000"/>
    <s v="DV DATA &amp; ANALYTICS ICICI BANK"/>
    <s v="Sajid"/>
  </r>
  <r>
    <s v="Rishi Kumar"/>
    <n v="202301"/>
    <n v="202301"/>
    <s v="BLR"/>
    <n v="7677013428"/>
    <s v="kumarrishi489@gmail.com"/>
    <s v="MPIDS"/>
    <n v="300000"/>
    <d v="2023-03-21T00:00:00"/>
    <n v="60000"/>
    <s v="DV DATA &amp; ANALYTICS ICICI BANK"/>
    <s v="Sajid"/>
  </r>
  <r>
    <s v="Abhisekh Das"/>
    <n v="202211"/>
    <n v="202211"/>
    <s v="BLR"/>
    <n v="9178872918"/>
    <s v="abhisekhdasformal@gmail.com"/>
    <s v="MPIDS"/>
    <n v="260000"/>
    <d v="2023-03-21T00:00:00"/>
    <n v="38000"/>
    <s v="DV Analytics Pvt Ltd"/>
    <s v="Sajid"/>
  </r>
  <r>
    <s v="Biswajit Mohapatra"/>
    <s v="DV202211"/>
    <n v="202211"/>
    <s v="BLR"/>
    <n v="9853825850"/>
    <s v="biswajitmohapatra635@gmail.com"/>
    <s v="ADA"/>
    <n v="260000"/>
    <d v="2023-03-21T00:00:00"/>
    <n v="38000"/>
    <s v="DV ANALYTICS ICICI BANK"/>
    <s v="Sajid"/>
  </r>
  <r>
    <s v="Soven Bibhutiray"/>
    <s v="DV202209"/>
    <n v="202209"/>
    <s v="BLR"/>
    <n v="9437508018"/>
    <s v="soven09@gmail.com"/>
    <s v="MPIDS"/>
    <n v="270000"/>
    <d v="2023-03-21T00:00:00"/>
    <n v="50000"/>
    <s v="M S DV Analytics Pvt Ltd"/>
    <s v="Meghana"/>
  </r>
  <r>
    <s v="Rajdeep Singh"/>
    <n v="202209"/>
    <n v="202211"/>
    <s v="BLR"/>
    <n v="9337553346"/>
    <s v="rajdeepsingh9658@gmail.com"/>
    <s v="MPIDS"/>
    <n v="270000"/>
    <d v="2023-03-21T00:00:00"/>
    <n v="16000"/>
    <s v="DV ANALYTICS ICICI BANK"/>
    <s v="Meghana"/>
  </r>
  <r>
    <s v="PAWAR RAHUL SHIVAJI"/>
    <n v="202302"/>
    <n v="202302"/>
    <s v="BLR"/>
    <n v="8421977650"/>
    <s v="rahulspdeoni@gmail.com"/>
    <s v="MPIDS"/>
    <n v="265500"/>
    <d v="2023-03-23T00:00:00"/>
    <n v="50000"/>
    <s v="DV DATA &amp; ANALYTICS ICICI BANK"/>
    <s v="Sajid"/>
  </r>
  <r>
    <s v="Chandan Gowda"/>
    <s v="Dv202303"/>
    <n v="202303"/>
    <s v="BLR"/>
    <n v="8884632888"/>
    <s v="imchandangowda@gmail.com"/>
    <s v="MPIDS"/>
    <n v="290000"/>
    <d v="2023-03-23T00:00:00"/>
    <n v="25000"/>
    <s v="DV DATA &amp; ANALYTICS ICICI BANK"/>
    <s v="Sajid"/>
  </r>
  <r>
    <s v="Pradeep"/>
    <s v="Dv202303"/>
    <n v="202303"/>
    <s v="BLR"/>
    <n v="9487990460"/>
    <s v="pradeepskumar95@gmail.com"/>
    <s v="MPIDS"/>
    <n v="270000"/>
    <d v="2023-03-23T00:00:00"/>
    <n v="15000"/>
    <s v="DV DATA &amp; ANALYTICS ICICI BANK"/>
    <s v="Sajid"/>
  </r>
  <r>
    <s v="Animesh"/>
    <s v="Dv202303"/>
    <n v="202303"/>
    <s v="BLR"/>
    <n v="9437575369"/>
    <s v="banimesh47@gmail.com"/>
    <s v="MPIDS"/>
    <n v="270000"/>
    <d v="2023-03-23T00:00:00"/>
    <n v="50000"/>
    <s v="DV DATA &amp; ANALYTICS ICICI BANK"/>
    <s v="Sajid"/>
  </r>
  <r>
    <s v="Sravan"/>
    <s v="Dv202303"/>
    <n v="202303"/>
    <s v="BLR"/>
    <n v="9437372311"/>
    <s v="dsravankumar1189@gmail.com"/>
    <s v="MPIDS"/>
    <n v="270000"/>
    <d v="2023-03-23T00:00:00"/>
    <n v="30000"/>
    <s v="DV DATA &amp; ANALYTICS ICICI BANK"/>
    <s v="Sajid"/>
  </r>
  <r>
    <s v="Shreyas Kumar"/>
    <s v="Dv202303"/>
    <n v="202303"/>
    <s v="BLR"/>
    <n v="6200899951"/>
    <s v="shreyasmishra17@gmail.com"/>
    <s v="MPIDS"/>
    <n v="270000"/>
    <d v="2023-03-23T00:00:00"/>
    <n v="70000"/>
    <s v="DV DATA &amp; ANALYTICS ICICI BANK"/>
    <s v="Sajid"/>
  </r>
  <r>
    <s v="Pankaj"/>
    <s v="Dv202303"/>
    <n v="202303"/>
    <s v="BLR"/>
    <n v="9108401233"/>
    <s v="pmalviya271@gmail.com"/>
    <s v="MPIDS"/>
    <n v="270000"/>
    <d v="2023-03-23T00:00:00"/>
    <n v="70000"/>
    <s v="DV DATA &amp; ANALYTICS ICICI BANK"/>
    <s v="Sajid"/>
  </r>
  <r>
    <s v="Sakshi"/>
    <s v="Dv20229"/>
    <n v="20229"/>
    <s v="BLR"/>
    <n v="9425955170"/>
    <s v="sakshi.sagrawal1998@gmail.com"/>
    <s v="MPIDS"/>
    <n v="270000"/>
    <d v="2023-03-23T00:00:00"/>
    <n v="65000"/>
    <s v="M S DV Analytics Pvt Ltd"/>
    <s v="Meghana"/>
  </r>
  <r>
    <s v="Lokanath Subudhi"/>
    <s v="DV202205"/>
    <n v="202205"/>
    <s v="BLR"/>
    <n v="7008668720"/>
    <s v="loknathsubudhi9@gmail.com"/>
    <s v="MPIDS"/>
    <n v="220000"/>
    <d v="2023-03-23T00:00:00"/>
    <n v="130000"/>
    <s v="DV DATA &amp; ANALYTICS ICICI BANK"/>
    <s v="Debasish"/>
  </r>
  <r>
    <s v="chaitanya"/>
    <s v="Dv202303"/>
    <n v="202303"/>
    <s v="BLR"/>
    <n v="7509804262"/>
    <s v="chaitanyapatidar7@gmail.com"/>
    <s v="MPIDS"/>
    <n v="270000"/>
    <d v="2023-03-24T00:00:00"/>
    <n v="30000"/>
    <s v="DV DATA &amp; ANALYTICS ICICI BANK"/>
    <s v="Sajid"/>
  </r>
  <r>
    <s v="Ravi Singh"/>
    <s v="Dv202303"/>
    <n v="202303"/>
    <s v="BLR"/>
    <n v="9108380904"/>
    <s v="ravisinghgurjar011@gmail.com"/>
    <s v="MPIDS"/>
    <n v="270000"/>
    <d v="2023-03-24T00:00:00"/>
    <n v="20000"/>
    <s v="DV DATA &amp; ANALYTICS ICICI BANK"/>
    <s v="Sajid"/>
  </r>
  <r>
    <s v="Aniket Devidas Gaikwad"/>
    <s v="DV202210"/>
    <n v="202210"/>
    <s v="BLR"/>
    <n v="7447423998"/>
    <s v="gaikwadaniket6981.fba@gmail.com"/>
    <s v="MPIDS"/>
    <n v="270000"/>
    <d v="2023-03-24T00:00:00"/>
    <n v="30000"/>
    <s v="M S DV Analytics Pvt Ltd"/>
    <s v="Sajid"/>
  </r>
  <r>
    <s v="Sangeeta "/>
    <s v="Dv202303"/>
    <n v="202303"/>
    <s v="BLR"/>
    <n v="7880034536"/>
    <s v="Sangeetakalyan80@gmail.com"/>
    <s v="MPIDS"/>
    <n v="270000"/>
    <d v="2023-03-24T00:00:00"/>
    <n v="20000"/>
    <s v="DV DATA &amp; ANALYTICS ICICI BANK"/>
    <s v="Sajid"/>
  </r>
  <r>
    <s v="Animesh Biswas"/>
    <s v="Dv202303"/>
    <n v="202303"/>
    <s v="BLR"/>
    <n v="9437575369"/>
    <s v="banimesh47@gmail.com"/>
    <s v="MPIDS"/>
    <n v="270000"/>
    <d v="2023-03-24T00:00:00"/>
    <n v="50000"/>
    <s v="DV DATA &amp; ANALYTICS ICICI BANK"/>
    <s v="Sajid"/>
  </r>
  <r>
    <s v="P. Naresh"/>
    <n v="202301"/>
    <n v="202301"/>
    <s v="BLR"/>
    <n v="9550220113"/>
    <s v="pnaresh267@gmail.com"/>
    <s v="MPIDS"/>
    <n v="270000"/>
    <d v="2023-03-24T00:00:00"/>
    <n v="60000"/>
    <s v="DV ANALYTICS ICICI BANK"/>
    <s v="Debasish"/>
  </r>
  <r>
    <s v="Bhavna"/>
    <n v="202210"/>
    <n v="202210"/>
    <s v="BLR"/>
    <n v="8919926932"/>
    <s v="regodebhavana1997@gmail.com"/>
    <s v="MPIDS"/>
    <n v="270000"/>
    <d v="2023-03-24T00:00:00"/>
    <n v="80000"/>
    <s v="DV DATA &amp; ANALYTICS ICICI BANK"/>
    <s v="Sajid"/>
  </r>
  <r>
    <s v="Ajeet Singh"/>
    <n v="202301"/>
    <n v="202301"/>
    <s v="BLR"/>
    <n v="9568376741"/>
    <s v="ajitthakur0002@gmail.com"/>
    <s v="MPIDS"/>
    <n v="260000"/>
    <d v="2023-03-24T00:00:00"/>
    <n v="21000"/>
    <s v="DV DATA &amp; ANALYTICS ICICI BANK"/>
    <s v="Sajid"/>
  </r>
  <r>
    <s v="Sangeeta "/>
    <s v="Dv202303"/>
    <n v="202303"/>
    <s v="BLR"/>
    <n v="7880034536"/>
    <s v="Sangeetakalyan80@gmail.com"/>
    <s v="MPIDS"/>
    <n v="270000"/>
    <d v="2023-03-24T00:00:00"/>
    <n v="260000"/>
    <s v="DV DATA &amp; ANALYTICS ICICI BANK"/>
    <s v="Sajid"/>
  </r>
  <r>
    <s v="Ravindra Karma"/>
    <s v="Dv202304"/>
    <n v="202304"/>
    <s v="BLR"/>
    <n v="8168737975"/>
    <s v="ravindrakarma80@gmail.com"/>
    <s v="MPIDS"/>
    <n v="300000"/>
    <d v="2023-03-24T00:00:00"/>
    <n v="50000"/>
    <s v="M S DV Analytics Pvt Ltd"/>
    <s v="Meghana"/>
  </r>
  <r>
    <s v="Sejal Choudhary"/>
    <n v="202301"/>
    <n v="202301"/>
    <s v="BLR"/>
    <n v="9893914018"/>
    <s v="sejalchoudhary06@gmail.com"/>
    <s v="MPIDS"/>
    <n v="230000"/>
    <d v="2023-03-24T00:00:00"/>
    <n v="230000"/>
    <s v="DV DATA &amp; ANALYTICS ICICI BANK"/>
    <s v="Sajid"/>
  </r>
  <r>
    <s v="PABITRA KUMAR SAHOO"/>
    <n v="202301"/>
    <n v="202301"/>
    <s v="BLR"/>
    <n v="7008426474"/>
    <s v="sahoopabitrakumar3@gmail.com"/>
    <s v="MPIDS"/>
    <n v="270000"/>
    <d v="2023-03-25T00:00:00"/>
    <n v="67000"/>
    <s v="DV DATA &amp; ANALYTICS ICICI BANK"/>
    <s v="Sajid"/>
  </r>
  <r>
    <s v="Sudhansu Sahoo"/>
    <n v="202212"/>
    <n v="202212"/>
    <s v="BLR"/>
    <n v="9090564378"/>
    <s v="suaveensuavee708@gmail.com"/>
    <s v="MPIDS"/>
    <n v="250000"/>
    <d v="2023-03-25T00:00:00"/>
    <n v="30000"/>
    <s v="DV DATA &amp; ANALYTICS ICICI BANK"/>
    <s v="Sajid"/>
  </r>
  <r>
    <s v="Ananya Mohapatra"/>
    <s v="DV202211"/>
    <n v="202201"/>
    <s v="BLR"/>
    <n v="9437191446"/>
    <s v="ananyam889@gmail.com"/>
    <n v="280000"/>
    <n v="280000"/>
    <d v="2023-03-25T00:00:00"/>
    <n v="70000"/>
    <s v="DV DATA &amp; ANALYTICS ICICI BANK"/>
    <s v="Sajid"/>
  </r>
  <r>
    <s v="Bishwajit Harichandan"/>
    <s v="Dv202303"/>
    <n v="202303"/>
    <s v="BLR"/>
    <n v="7978977539"/>
    <s v="harichandan01@yahoo.com"/>
    <n v="280000"/>
    <n v="280000"/>
    <d v="2023-03-25T00:00:00"/>
    <n v="80000"/>
    <s v="DV DATA &amp; ANALYTICS ICICI BANK"/>
    <s v="Sajid"/>
  </r>
  <r>
    <s v="Chandan Gowda "/>
    <s v="Dv202303"/>
    <n v="202303"/>
    <s v="BLR"/>
    <n v="8884632888"/>
    <s v="imchandangowda@gmail.com"/>
    <n v="280000"/>
    <n v="280000"/>
    <d v="2023-03-25T00:00:00"/>
    <n v="25000"/>
    <s v="DV DATA &amp; ANALYTICS ICICI BANK"/>
    <s v="Sajid"/>
  </r>
  <r>
    <s v="Sunya Swarup Mishra"/>
    <s v="Dv202301"/>
    <n v="202301"/>
    <s v="BLR"/>
    <n v="7381748299"/>
    <s v="sunyaswarup1999@gmail.com"/>
    <s v="MPIDS"/>
    <n v="300000"/>
    <d v="2023-03-25T00:00:00"/>
    <n v="50000"/>
    <s v="DV ANALYTICS ICICI BANK"/>
    <s v="Sajid"/>
  </r>
  <r>
    <s v="Amandeep"/>
    <n v="202302"/>
    <n v="202302"/>
    <s v="BLR"/>
    <n v="9111159094"/>
    <s v="sandheraman3@gmail.com"/>
    <s v="MPIDS"/>
    <n v="300000"/>
    <d v="2023-03-25T00:00:00"/>
    <n v="50000"/>
    <s v="DV ANALYTICS ICICI BANK"/>
    <s v="Sajid"/>
  </r>
  <r>
    <s v="DEBANG ROUL "/>
    <s v="Dv202303"/>
    <n v="202303"/>
    <s v="BLR"/>
    <n v="7978977539"/>
    <s v="rouldebanga@gmail.com"/>
    <s v="MPIDS"/>
    <n v="280000"/>
    <d v="2023-03-25T00:00:00"/>
    <n v="80000"/>
    <s v="DV DATA &amp; ANALYTICS ICICI BANK"/>
    <s v="Sajid"/>
  </r>
  <r>
    <s v="Sasmita Nayak"/>
    <s v="Dv202303"/>
    <n v="202303"/>
    <s v="BLR"/>
    <n v="7676928117"/>
    <s v="lopamudra15.mca@gmail.com"/>
    <s v="MPIDS"/>
    <n v="300000"/>
    <d v="2023-03-27T00:00:00"/>
    <n v="100000"/>
    <s v="DV DATA &amp; ANALYTICS ICICI BANK"/>
    <s v="Sajid"/>
  </r>
  <r>
    <s v="Ritik Tare"/>
    <s v="Dv202303"/>
    <n v="202303"/>
    <s v="BLR"/>
    <n v="9755196266"/>
    <s v="tareritik@gmail.com"/>
    <s v="MPIDS"/>
    <n v="300000"/>
    <d v="2023-03-27T00:00:00"/>
    <n v="200000"/>
    <s v="DV ANALYTICS ICICI BANK"/>
    <s v="Sajid"/>
  </r>
  <r>
    <s v="Prathu Dixit"/>
    <n v="202302"/>
    <n v="202302"/>
    <s v="BLR"/>
    <n v="8435247789"/>
    <s v="prathudixit10@gmail.com"/>
    <s v="MPIDS"/>
    <n v="270000"/>
    <d v="2023-03-27T00:00:00"/>
    <n v="80000"/>
    <s v="DV ANALYTICS ICICI BANK"/>
    <s v="Sajid"/>
  </r>
  <r>
    <s v="Himani Bidwe"/>
    <n v="202302"/>
    <n v="202302"/>
    <s v="BLR"/>
    <n v="8770840970"/>
    <s v="himanibidwe@gmail.com"/>
    <s v="MPIDS"/>
    <n v="290000"/>
    <d v="2023-03-27T00:00:00"/>
    <n v="50000"/>
    <s v="DV ANALYTICS ICICI BANK"/>
    <s v="Sajid"/>
  </r>
  <r>
    <s v="NIhar Ranjan Nayak"/>
    <s v="Dv202301"/>
    <n v="202301"/>
    <s v="BLR"/>
    <n v="7539051143"/>
    <s v="nrn2522@gmail.com"/>
    <s v="MPIDS"/>
    <n v="280000"/>
    <d v="2023-03-27T00:00:00"/>
    <n v="80000"/>
    <s v="DV DATA &amp; ANALYTICS ICICI BANK"/>
    <s v="Sajid"/>
  </r>
  <r>
    <s v="Pradeep Srinivasan"/>
    <s v="Dv202303"/>
    <n v="202303"/>
    <s v="BLR"/>
    <n v="9487990460"/>
    <s v="pradeepskumar95@gmail.com"/>
    <s v="MPIDS"/>
    <n v="280000"/>
    <d v="2023-03-27T00:00:00"/>
    <n v="45000"/>
    <s v="DV DATA &amp; ANALYTICS ICICI BANK"/>
    <s v="Debasish"/>
  </r>
  <r>
    <s v="Swadhin Mcwann"/>
    <s v="Dv202208"/>
    <n v="202208"/>
    <s v="BLR"/>
    <n v="7751029895"/>
    <s v="swadhinm0@gmail.com"/>
    <s v="MPIDS"/>
    <n v="240000"/>
    <d v="2023-03-27T00:00:00"/>
    <n v="20000"/>
    <s v="DV ANALYTICS ICICI BANK"/>
    <s v="Debasish"/>
  </r>
  <r>
    <s v="Ankit Shah"/>
    <n v="202209"/>
    <n v="202209"/>
    <s v="BLR"/>
    <n v="8510822351"/>
    <s v="sankit565@gmail.com"/>
    <s v="MPIDS"/>
    <n v="250000"/>
    <d v="2023-03-27T00:00:00"/>
    <n v="45000"/>
    <s v="DV ANALYTICS ICICI BANK"/>
    <s v="Meghana"/>
  </r>
  <r>
    <s v="Hemant Singh"/>
    <n v="202209"/>
    <n v="202209"/>
    <s v="BLR"/>
    <n v="9978469331"/>
    <s v="HEMANTNNSINGH@GMAIL.COM"/>
    <s v="MPIDS"/>
    <n v="250000"/>
    <d v="2023-03-27T00:00:00"/>
    <n v="30000"/>
    <s v="DV ANALYTICS ICICI BANK"/>
    <s v="Meghana"/>
  </r>
  <r>
    <s v="Bhavna"/>
    <n v="202210"/>
    <n v="202210"/>
    <s v="BLR"/>
    <n v="8919926932"/>
    <s v="regodebhavana1997@gmail.com"/>
    <s v="MPIDS"/>
    <n v="270000"/>
    <d v="2023-03-28T00:00:00"/>
    <n v="30000"/>
    <s v="DV DATA &amp; ANALYTICS ICICI BANK"/>
    <s v="Sajid"/>
  </r>
  <r>
    <s v="Deepak P"/>
    <n v="202302"/>
    <n v="202302"/>
    <s v="BLR"/>
    <n v="9972598509"/>
    <s v="deepakp4509@gmail.com"/>
    <s v="MPIDS"/>
    <n v="290000"/>
    <d v="2023-03-28T00:00:00"/>
    <n v="67500"/>
    <s v="DV ANALYTICS ICICI BANK"/>
    <s v="Sajid"/>
  </r>
  <r>
    <s v="Laxman rath"/>
    <n v="202302"/>
    <n v="202302"/>
    <s v="BLR"/>
    <n v="9609634296"/>
    <s v="archubittu@gmail.com"/>
    <s v="MPIDS"/>
    <n v="270000"/>
    <d v="2023-03-28T00:00:00"/>
    <n v="165000"/>
    <s v="DV DATA &amp; ANALYTICS ICICI BANK"/>
    <s v="Sajid"/>
  </r>
  <r>
    <s v="Ashish Kumar Pani"/>
    <s v="DV202210"/>
    <n v="202210"/>
    <s v="BLR"/>
    <n v="9438423960"/>
    <s v="ashis.pani222@gmail.com"/>
    <s v="MPIDS"/>
    <n v="270000"/>
    <d v="2023-03-28T00:00:00"/>
    <n v="20000"/>
    <s v="DV ANALYTICS ICICI BANK"/>
    <s v="Sajid"/>
  </r>
  <r>
    <s v="Sritam K Sahoo"/>
    <n v="202210"/>
    <n v="202210"/>
    <s v="BLR"/>
    <n v="9938683217"/>
    <s v="sritamsitu2001@gmail.com"/>
    <s v="MPIDS"/>
    <n v="270000"/>
    <d v="2023-03-28T00:00:00"/>
    <n v="20000"/>
    <s v="DV ANALYTICS ICICI BANK"/>
    <s v="Sajid"/>
  </r>
  <r>
    <s v="Vishal Raj"/>
    <n v="202302"/>
    <n v="202302"/>
    <s v="BLR"/>
    <n v="7761918867"/>
    <s v="vishal2000singhrajput@gmail.com"/>
    <s v="MPIDS"/>
    <n v="260000"/>
    <d v="2023-03-28T00:00:00"/>
    <n v="70000"/>
    <s v="DV DATA &amp; ANALYTICS ICICI BANK"/>
    <s v="Sajid"/>
  </r>
  <r>
    <s v="Ritik Tare"/>
    <s v="Dv202303"/>
    <n v="202303"/>
    <s v="BLR"/>
    <n v="9755196266"/>
    <s v="tareritik@gmail.com"/>
    <s v="MPIDS"/>
    <n v="300000"/>
    <d v="2023-03-28T00:00:00"/>
    <n v="30000"/>
    <s v="DV DATA &amp; ANALYTICS ICICI BANK"/>
    <s v="Sajid"/>
  </r>
  <r>
    <s v="Neeraj Pandey"/>
    <s v="Dv202303"/>
    <n v="202303"/>
    <s v="BLR"/>
    <n v="9508510309"/>
    <s v="pandeyn257@gmail.com"/>
    <s v="MPIDS"/>
    <n v="270000"/>
    <d v="2023-03-29T00:00:00"/>
    <n v="70000"/>
    <s v="DV DATA &amp; ANALYTICS ICICI BANK"/>
    <s v="Sajid"/>
  </r>
  <r>
    <s v="Mandyam Harisri"/>
    <n v="202301"/>
    <n v="202301"/>
    <s v="BLR"/>
    <n v="7989303106"/>
    <s v="mandyamharisri@gmail.com"/>
    <s v="MPIDS"/>
    <n v="270000"/>
    <d v="2023-03-29T00:00:00"/>
    <n v="50000"/>
    <s v="DV IT &amp; CONSULTING ICICI BANK"/>
    <s v="Sajid"/>
  </r>
  <r>
    <s v="Akshay Mantri"/>
    <s v="DV202207"/>
    <n v="202207"/>
    <s v="BLR"/>
    <n v="9866899265"/>
    <s v="akshay6049@gmail.com"/>
    <s v="ADA"/>
    <n v="225000"/>
    <d v="2023-03-29T00:00:00"/>
    <n v="75000"/>
    <s v="DEV SIR GPAY"/>
    <s v="Meghana"/>
  </r>
  <r>
    <s v="Jaysingh Chouhan"/>
    <n v="202206"/>
    <n v="202206"/>
    <s v="BLR"/>
    <n v="7509752756"/>
    <s v="jaysinghchouhan96@gmail.com"/>
    <s v="MPIDS"/>
    <n v="270000"/>
    <d v="2023-03-29T00:00:00"/>
    <n v="10000"/>
    <s v="DV DATA &amp; ANALYTICS ICICI BANK"/>
    <s v="Debasish"/>
  </r>
  <r>
    <s v="Priyanshi Jaiswal"/>
    <s v="DV202209"/>
    <n v="202209"/>
    <s v="BLR"/>
    <n v="7974273062"/>
    <s v="er.jaiswalpriyanshi@gmail.com"/>
    <s v="MPIDS"/>
    <n v="270000"/>
    <d v="2023-03-30T00:00:00"/>
    <n v="20000"/>
    <s v="DV Analytics Pvt Ltd"/>
    <s v="Meghana"/>
  </r>
  <r>
    <s v="Premkumar"/>
    <s v="Dv202303"/>
    <n v="202303"/>
    <s v="BLR"/>
    <n v="7259722252"/>
    <s v="kpremkumar507@gmail.com"/>
    <s v="MPIDS"/>
    <n v="285000"/>
    <d v="2023-03-30T00:00:00"/>
    <n v="71250"/>
    <s v="DV DATA &amp; ANALYTICS ICICI BANK"/>
    <s v="Sajid"/>
  </r>
  <r>
    <s v="Bhavna"/>
    <n v="202210"/>
    <n v="202210"/>
    <s v="BLR"/>
    <n v="8919926932"/>
    <s v="regodebhavana1997@gmail.com"/>
    <s v="MPIDS"/>
    <n v="270000"/>
    <d v="2023-03-30T00:00:00"/>
    <n v="10000"/>
    <s v="DV DATA &amp; ANALYTICS ICICI BANK"/>
    <s v="Sajid"/>
  </r>
  <r>
    <s v="Aarish Khan"/>
    <n v="202203"/>
    <n v="202203"/>
    <s v="BLR"/>
    <n v="9131422281"/>
    <s v="aarishkhan367@gmail.com"/>
    <s v="MPIDS"/>
    <n v="270000"/>
    <d v="2023-03-30T00:00:00"/>
    <n v="20000"/>
    <s v="DV ANALYTICS ICICI BANK"/>
    <s v="Meghana"/>
  </r>
  <r>
    <s v="Pradeep Srinivasan"/>
    <s v="Dv202303"/>
    <n v="202303"/>
    <s v="BLR"/>
    <n v="9487990460"/>
    <s v="pradeepskumar95@gmail.com"/>
    <s v="MPIDS"/>
    <n v="290000"/>
    <d v="2023-03-30T00:00:00"/>
    <n v="40000"/>
    <s v="DV ANALYTICS ICICI BANK"/>
    <s v="Debasish"/>
  </r>
  <r>
    <s v="Tapas"/>
    <n v="202204"/>
    <n v="202204"/>
    <s v="BLR"/>
    <n v="9348107184"/>
    <s v="tapasranjan621@gmail.com"/>
    <s v="MPIDS"/>
    <n v="290000"/>
    <d v="2023-03-30T00:00:00"/>
    <n v="290000"/>
    <s v="DV DATA &amp; ANALYTICS ICICI BANK"/>
    <s v="Sajid"/>
  </r>
  <r>
    <s v="Abhij"/>
    <s v="Dv202303"/>
    <n v="202303"/>
    <s v="BLR"/>
    <n v="9620855766"/>
    <s v="abhijss47@gmail.com"/>
    <s v="MPIDS"/>
    <n v="280000"/>
    <d v="2023-03-30T00:00:00"/>
    <n v="290000"/>
    <s v="DV DATA &amp; ANALYTICS ICICI BANK"/>
    <s v="Sajid"/>
  </r>
  <r>
    <s v="Babul Nayak"/>
    <n v="202212"/>
    <n v="202212"/>
    <s v="BLR"/>
    <n v="9556479066"/>
    <s v="nayakbabul05@gmail.com"/>
    <s v="MPIDS"/>
    <n v="280000"/>
    <d v="2023-03-31T00:00:00"/>
    <n v="40000"/>
    <s v="DV ANALYTICS ICICI BANK"/>
    <s v="Sajid"/>
  </r>
  <r>
    <s v="Manu Rajput"/>
    <n v="202304"/>
    <n v="202304"/>
    <s v="BLR"/>
    <n v="8881113280"/>
    <s v="manurajput026@gmail.com"/>
    <s v="MPIDS"/>
    <n v="280000"/>
    <d v="2023-03-31T00:00:00"/>
    <n v="10000"/>
    <s v="DV DATA &amp; ANALYTICS ICICI BANK"/>
    <s v="Sajid"/>
  </r>
  <r>
    <s v="Pinaki Roy"/>
    <s v="Dv202303"/>
    <n v="202303"/>
    <s v="BLR"/>
    <n v="8240158229"/>
    <s v="roy.pinaki.pinaki9@gmail.com"/>
    <s v="MPIDS"/>
    <n v="280000"/>
    <d v="2023-03-31T00:00:00"/>
    <n v="20000"/>
    <s v="DV DATA &amp; ANALYTICS ICICI BANK"/>
    <s v="Sajid"/>
  </r>
  <r>
    <s v="Deepak P"/>
    <n v="202302"/>
    <n v="202302"/>
    <s v="BLR"/>
    <n v="9972598509"/>
    <s v="deepakp4509@gmail.com"/>
    <s v="MPIDS"/>
    <n v="290000"/>
    <d v="2023-03-31T00:00:00"/>
    <n v="72500"/>
    <s v="DV ANALYTICS ICICI BANK"/>
    <s v="Sajid"/>
  </r>
  <r>
    <s v="Prem Prakash Kashyap"/>
    <n v="202207"/>
    <n v="202207"/>
    <s v="BLR"/>
    <n v="9006775219"/>
    <s v="Premprakashkashyap8@gmail.com"/>
    <s v="MPIDS"/>
    <n v="250000"/>
    <d v="2023-03-31T00:00:00"/>
    <n v="25000"/>
    <s v="DV Data Analytics Pvt Ltd"/>
    <s v="Meghana"/>
  </r>
  <r>
    <s v="Soven Bibhutiray"/>
    <s v="DV202209"/>
    <n v="202209"/>
    <s v="BLR"/>
    <n v="8516986602"/>
    <s v="anshumandhallsamanta801@gmail.com"/>
    <s v="MPIDS"/>
    <n v="270000"/>
    <d v="2023-03-31T00:00:00"/>
    <n v="25000"/>
    <s v="M S DV Analytics Pvt Ltd"/>
    <s v="Meghana"/>
  </r>
  <r>
    <s v="Sravan"/>
    <s v="Dv202303"/>
    <n v="202303"/>
    <s v="BLR"/>
    <n v="9437372311"/>
    <s v="dsravankumar1189@gmail.com"/>
    <s v="MPIDS"/>
    <n v="270000"/>
    <d v="2023-03-31T00:00:00"/>
    <n v="30000"/>
    <s v="DV DATA &amp; ANALYTICS ICICI BANK"/>
    <s v="Sajid"/>
  </r>
  <r>
    <s v="Avinash Upadhyay"/>
    <n v="202302"/>
    <n v="202302"/>
    <s v="BLR"/>
    <n v="9934418902"/>
    <s v="upadhyayavinash7280@gmail.com"/>
    <s v="MPIDS"/>
    <n v="270000"/>
    <d v="2023-03-31T00:00:00"/>
    <n v="60000"/>
    <s v="DV DATA &amp; ANALYTICS ICICI BANK"/>
    <s v="Sajid"/>
  </r>
  <r>
    <s v="Ananya Swain"/>
    <n v="202303"/>
    <n v="202303"/>
    <s v="BLR"/>
    <n v="6371617921"/>
    <s v="ananyaswain43@gmail.com"/>
    <s v="MPIDS"/>
    <n v="285000"/>
    <d v="2023-03-31T00:00:00"/>
    <n v="285000"/>
    <s v="DV DATA &amp; ANALYTICS ICICI BANK"/>
    <s v="Sajid"/>
  </r>
  <r>
    <s v="Shanti Swaroop Sahoo"/>
    <n v="202210"/>
    <n v="202210"/>
    <s v="BLR"/>
    <n v="8763814131"/>
    <s v="santisahoo93@gmail.com"/>
    <s v="MPIDS"/>
    <n v="270000"/>
    <d v="2023-04-01T00:00:00"/>
    <n v="50000"/>
    <s v="DV ANALYTICS ICICI BANK"/>
    <s v="Sajid"/>
  </r>
  <r>
    <s v="Chaitanya Moghe"/>
    <n v="202304"/>
    <n v="202304"/>
    <s v="BLR"/>
    <n v="9009111678"/>
    <s v="chaitanya.moghe.cm@gmail.com"/>
    <s v="MPIDS"/>
    <n v="270000"/>
    <d v="2023-04-01T00:00:00"/>
    <n v="25000"/>
    <s v="DV DATA &amp; ANALYTICS ICICI BANK"/>
    <s v="Sajid"/>
  </r>
  <r>
    <s v="Bikram Keshari "/>
    <n v="202201"/>
    <n v="202201"/>
    <s v="BLR"/>
    <s v="91141 84386"/>
    <s v="chaitanya.moghe.cm@gmail.com"/>
    <s v="MPIDS"/>
    <n v="270000"/>
    <d v="2023-04-01T00:00:00"/>
    <n v="40000"/>
    <s v="DEV SIR PHONEPE"/>
    <s v="Sajid"/>
  </r>
  <r>
    <s v="Anusha Dhabba"/>
    <s v="DV202211"/>
    <n v="202301"/>
    <s v="BLR"/>
    <n v="9502012202"/>
    <s v="dhabbaanushacse@gmail.com"/>
    <s v="ADA"/>
    <n v="260000"/>
    <d v="2023-04-03T00:00:00"/>
    <n v="99000"/>
    <s v="DV ANALYTICS ICICI BANK"/>
    <s v="Sajid"/>
  </r>
  <r>
    <s v="Anuradha Anu"/>
    <s v="Dv202303"/>
    <n v="202303"/>
    <s v="BLR"/>
    <n v="6371970468"/>
    <s v="Anuradhaanu924@gmail.com"/>
    <s v="MPIDS"/>
    <n v="270000"/>
    <d v="2023-04-03T00:00:00"/>
    <n v="35000"/>
    <s v="DV DATA &amp; ANALYTICS ICICI BANK"/>
    <s v="Sajid"/>
  </r>
  <r>
    <s v="Harish"/>
    <s v="Dv202303"/>
    <n v="202303"/>
    <s v="BLR"/>
    <n v="8093506438"/>
    <s v="harish.jsp8@gmail.com"/>
    <s v="MPIDS"/>
    <n v="270000"/>
    <d v="2023-04-03T00:00:00"/>
    <n v="35000"/>
    <s v="DV DATA &amp; ANALYTICS ICICI BANK"/>
    <s v="Sajid"/>
  </r>
  <r>
    <s v="manohar"/>
    <s v="Dv202303"/>
    <n v="202303"/>
    <s v="BLR"/>
    <n v="9146093383"/>
    <s v="manoharkondabattini@gmail.com"/>
    <s v="MPIDS"/>
    <n v="270000"/>
    <d v="2023-04-03T00:00:00"/>
    <n v="3304"/>
    <s v="DV DATA &amp; ANALYTICS ICICI BANK"/>
    <s v="Sajid"/>
  </r>
  <r>
    <s v="Ravi Singh"/>
    <s v="Dv202303"/>
    <n v="202303"/>
    <s v="BLR"/>
    <n v="9108380904"/>
    <s v="ravisinghgurjar011@gmail.com"/>
    <s v="MPIDS"/>
    <n v="270000"/>
    <d v="2023-04-03T00:00:00"/>
    <n v="260000"/>
    <s v="DV DATA &amp; ANALYTICS ICICI BANK"/>
    <s v="Sajid"/>
  </r>
  <r>
    <s v="Manohar Kondabattini"/>
    <n v="202303"/>
    <n v="202303"/>
    <s v="BLR"/>
    <n v="9146093383"/>
    <s v="manoharkondabattini@gmail.com"/>
    <s v="MPIDS"/>
    <n v="300000"/>
    <d v="2023-04-04T00:00:00"/>
    <n v="276696"/>
    <s v="DV DATA &amp; ANALYTICS ICICI BANK"/>
    <s v="Sajid"/>
  </r>
  <r>
    <s v="Pinaki Roy"/>
    <s v="Dv202303"/>
    <n v="202303"/>
    <s v="BLR"/>
    <n v="8240158229"/>
    <s v="roy.pinaki.pinaki9@gmail.com"/>
    <s v="MPIDS"/>
    <n v="295000"/>
    <d v="2023-04-04T00:00:00"/>
    <n v="275000"/>
    <s v="DV DATA &amp; ANALYTICS ICICI BANK"/>
    <s v="Sajid"/>
  </r>
  <r>
    <s v="Ankit Dubey"/>
    <s v="Dv202301"/>
    <n v="202301"/>
    <s v="BLR"/>
    <n v="9620003038"/>
    <s v="ankit.dubey3333@gmail.com"/>
    <s v="MPIDS"/>
    <n v="270000"/>
    <d v="2023-04-04T00:00:00"/>
    <n v="90000"/>
    <s v="DV IT &amp; CONSULTING ICICI BANK"/>
    <s v="Sajid"/>
  </r>
  <r>
    <s v="Manohar Pal"/>
    <s v="DV202206"/>
    <n v="202206"/>
    <s v="BLR"/>
    <n v="9753273179"/>
    <s v="manohar.pal1995@gmail.com"/>
    <s v="MPAA"/>
    <n v="220000"/>
    <d v="2023-04-04T00:00:00"/>
    <n v="35000"/>
    <s v="DV ANALYTICS ICICI BANK"/>
    <s v="Debasish"/>
  </r>
  <r>
    <s v="Omprakash Padhi"/>
    <n v="202207"/>
    <n v="202207"/>
    <s v="BLR"/>
    <n v="7978090441"/>
    <s v="ompadhi70@gmail.com"/>
    <s v="MPIDS"/>
    <n v="220000"/>
    <d v="2023-04-04T00:00:00"/>
    <n v="35000"/>
    <s v="M S DV Analytics Pvt Ltd"/>
    <s v="Meghana"/>
  </r>
  <r>
    <s v="Subhradeep Chowdhury"/>
    <s v="Dv202302"/>
    <n v="202302"/>
    <s v="BLR"/>
    <n v="9875409794"/>
    <s v="sbhrdpchowdhury@gmail.com"/>
    <s v="MPIDS"/>
    <n v="270000"/>
    <d v="2023-04-05T00:00:00"/>
    <n v="86667"/>
    <s v="DV DATA &amp; ANALYTICS ICICI BANK"/>
    <s v="Sajid"/>
  </r>
  <r>
    <s v="Megha Tiwari"/>
    <n v="202301"/>
    <n v="202301"/>
    <s v="BLR"/>
    <n v="8871308975"/>
    <s v="meghatiwari250@gmail.com"/>
    <s v="MPIDS"/>
    <n v="270000"/>
    <d v="2023-04-05T00:00:00"/>
    <n v="50000"/>
    <s v="M S DV Analytics Pvt Ltd"/>
    <s v="Sajid"/>
  </r>
  <r>
    <s v="Ashok Jangid"/>
    <n v="202301"/>
    <n v="202301"/>
    <s v="BLR"/>
    <n v="9850556553"/>
    <s v="Ashjangid555@gmail.com"/>
    <s v="MPIDS"/>
    <n v="270000"/>
    <d v="2023-04-05T00:00:00"/>
    <n v="39000"/>
    <s v="DV DATA &amp; ANALYTICS ICICI BANK"/>
    <s v="Sajid"/>
  </r>
  <r>
    <s v="Bhabani Shankar Behera"/>
    <s v="Dv202301"/>
    <n v="202301"/>
    <s v="BLR"/>
    <n v="6371902732"/>
    <s v="bhabanishankar179@gmail.com"/>
    <s v="MPIDS"/>
    <n v="280000"/>
    <d v="2023-04-05T00:00:00"/>
    <n v="90000"/>
    <s v="DV IT &amp; CONSULTING ICICI BANK"/>
    <s v="Sajid"/>
  </r>
  <r>
    <s v="Santosh Gumansingh"/>
    <n v="202206"/>
    <n v="202206"/>
    <s v="BLR"/>
    <n v="9337843767"/>
    <s v="sg598213@gmail.com "/>
    <s v="MPIDS"/>
    <n v="250000"/>
    <d v="2023-04-05T00:00:00"/>
    <n v="30000"/>
    <s v="DV DATA &amp; ANALYTICS ICICI BANK"/>
    <s v="Debasish"/>
  </r>
  <r>
    <s v="Suditi Patel"/>
    <n v="202209"/>
    <n v="202209"/>
    <s v="BLR"/>
    <n v="8357000595"/>
    <s v="suditipatel02@gmail.com"/>
    <s v="MPIDS"/>
    <n v="270000"/>
    <d v="2023-04-05T00:00:00"/>
    <n v="25000"/>
    <s v="M S DV Analytics Pvt Ltd"/>
    <s v="Meghana"/>
  </r>
  <r>
    <s v="Anilkumar N"/>
    <n v="202212"/>
    <n v="202212"/>
    <s v="BLR"/>
    <n v="9740358575"/>
    <s v="anilallu56@gmail.com"/>
    <s v="MPIDS"/>
    <n v="250000"/>
    <d v="2023-04-06T00:00:00"/>
    <n v="50000"/>
    <s v="M S DV Analytics Pvt Ltd"/>
    <s v="Sajid"/>
  </r>
  <r>
    <s v="Bishnu Kundu"/>
    <s v="Dv202302"/>
    <n v="202302"/>
    <s v="BLR"/>
    <n v="9800311448"/>
    <s v="myselfbishnukundu@hotmail.com"/>
    <s v="MPIDS"/>
    <n v="270000"/>
    <d v="2023-04-06T00:00:00"/>
    <n v="86666"/>
    <s v="DV ANALYTICS ICICI BANK"/>
    <s v="Sajid"/>
  </r>
  <r>
    <s v="Chaitanya Moghe"/>
    <n v="202304"/>
    <n v="202304"/>
    <s v="BLR"/>
    <n v="9009111678"/>
    <s v="chaitanya.moghe.cm@gmail.com"/>
    <s v="MPIDS"/>
    <n v="293600"/>
    <d v="2023-04-06T00:00:00"/>
    <n v="293600"/>
    <s v="DV DATA &amp; ANALYTICS ICICI BANK"/>
    <s v="Sajid"/>
  </r>
  <r>
    <s v="Suvam Mohanty"/>
    <n v="202303"/>
    <n v="202303"/>
    <s v="BLR"/>
    <n v="7077939633"/>
    <s v="suvammohanty91@gmail.com"/>
    <s v="MPIDS"/>
    <n v="275000"/>
    <d v="2023-04-06T00:00:00"/>
    <n v="50000"/>
    <s v="DV DATA &amp; ANALYTICS ICICI BANK"/>
    <s v="Meghana"/>
  </r>
  <r>
    <s v="snehashis"/>
    <n v="202304"/>
    <n v="202304"/>
    <s v="BLR"/>
    <n v="8095897486"/>
    <s v="snehasish978@gmail.com"/>
    <s v="MPIDS"/>
    <n v="270000"/>
    <d v="2023-04-07T00:00:00"/>
    <n v="70000"/>
    <s v="DV DATA &amp; ANALYTICS ICICI BANK"/>
    <s v="Sajid"/>
  </r>
  <r>
    <s v="Suraj Prakash Behera"/>
    <n v="202211"/>
    <n v="202211"/>
    <s v="BLR"/>
    <n v="7757000675"/>
    <s v="surajprakashbehera92@gmail.com"/>
    <s v="MPIDS"/>
    <n v="280000"/>
    <d v="2023-04-07T00:00:00"/>
    <n v="80000"/>
    <s v="DV DATA &amp; ANALYTICS ICICI BANK"/>
    <s v="Sajid"/>
  </r>
  <r>
    <s v="Papu Murmu"/>
    <n v="202303"/>
    <n v="202303"/>
    <s v="BLR"/>
    <n v="7008247814"/>
    <s v="papumurmu24@gmail.com"/>
    <s v="MPIDS"/>
    <n v="270000"/>
    <d v="2023-04-07T00:00:00"/>
    <n v="50000"/>
    <s v="DV DATA &amp; ANALYTICS ICICI BANK"/>
    <s v="Sajid"/>
  </r>
  <r>
    <s v="Satyadev"/>
    <n v="202212"/>
    <n v="202212"/>
    <s v="BLR"/>
    <n v="6203329741"/>
    <s v="Kr.satyadev.786@gmail.com"/>
    <s v="MPIDS"/>
    <n v="270000"/>
    <d v="2023-04-07T00:00:00"/>
    <n v="74000"/>
    <s v="DV IT &amp; CONSULTING ICICI BANK"/>
    <s v="Sajid"/>
  </r>
  <r>
    <s v="Prafulla Singh Mourya"/>
    <s v="DV202209"/>
    <s v="Dv202209"/>
    <s v="BLR"/>
    <n v="9993400999"/>
    <s v="prafful.mourya@gmail.com"/>
    <s v="MPIDS"/>
    <n v="250000"/>
    <d v="2023-04-07T00:00:00"/>
    <n v="50000"/>
    <s v="M S DV Analytics Pvt Ltd"/>
    <s v="Meghana"/>
  </r>
  <r>
    <s v="Unmesh Sahoo"/>
    <n v="202302"/>
    <n v="202302"/>
    <s v="BLR"/>
    <n v="9337470219"/>
    <s v="unmeshkumarsahoo@gmail.com"/>
    <s v="MPIDS"/>
    <n v="285000"/>
    <d v="2023-04-08T00:00:00"/>
    <n v="100000"/>
    <s v="DV ANALYTICS ICICI BANK"/>
    <s v="Sajid"/>
  </r>
  <r>
    <s v="Chennakesavulu Mokkala"/>
    <n v="202303"/>
    <n v="202303"/>
    <s v="BLR"/>
    <n v="9900220194"/>
    <s v="chennamokkala@gmail.com"/>
    <s v="MPIDS"/>
    <n v="300000"/>
    <d v="2023-04-08T00:00:00"/>
    <n v="100000"/>
    <s v="DV DATA &amp; ANALYTICS ICICI BANK"/>
    <s v="Sajid"/>
  </r>
  <r>
    <s v="Himanshu"/>
    <s v="Dv202302"/>
    <n v="202302"/>
    <s v="BLR"/>
    <n v="9627980886"/>
    <s v="gspktyagi@gmail.com"/>
    <s v="MPIDS"/>
    <n v="300000"/>
    <d v="2023-04-08T00:00:00"/>
    <n v="90000"/>
    <s v="DV DATA &amp; ANALYTICS ICICI BANK"/>
    <s v="Sajid"/>
  </r>
  <r>
    <s v="Neetasha Patnaik"/>
    <n v="202303"/>
    <n v="202303"/>
    <s v="BLR"/>
    <n v="7411030884"/>
    <s v="cool.neetasha@gmail.com"/>
    <s v="MPIDS"/>
    <n v="300000"/>
    <d v="2023-04-08T00:00:00"/>
    <n v="50000"/>
    <s v="DV DATA &amp; ANALYTICS ICICI BANK"/>
    <s v="Sajid"/>
  </r>
  <r>
    <s v="Meghana R"/>
    <n v="202301"/>
    <n v="202301"/>
    <s v="BLR"/>
    <n v="8618589135"/>
    <s v="mmeghana589@gmail.com"/>
    <s v="MPIDS"/>
    <n v="270000"/>
    <d v="2023-04-10T00:00:00"/>
    <n v="70000"/>
    <s v="DV ANALYTICS ICICI BANK"/>
    <s v="Sajid"/>
  </r>
  <r>
    <s v="Sibun Kumar"/>
    <n v="202304"/>
    <n v="202304"/>
    <s v="BLR"/>
    <n v="8895322007"/>
    <s v="sibunkumar000@gmail.com"/>
    <s v="MPIDS"/>
    <n v="270000"/>
    <d v="2023-04-10T00:00:00"/>
    <n v="80000"/>
    <s v="DV ANALYTICS ICICI BANK"/>
    <s v="Sajid"/>
  </r>
  <r>
    <s v="Pratheek P"/>
    <n v="202302"/>
    <n v="202302"/>
    <s v="BLR"/>
    <n v="8050588298"/>
    <s v="pratheek185@gmail.com"/>
    <s v="MPIDS"/>
    <n v="270000"/>
    <d v="2023-04-10T00:00:00"/>
    <n v="70000"/>
    <s v="DV DATA &amp; ANALYTICS ICICI BANK"/>
    <s v="Sajid"/>
  </r>
  <r>
    <s v="Bitu"/>
    <n v="202304"/>
    <n v="202304"/>
    <s v="BLR"/>
    <n v="7008144997"/>
    <s v="kumarbitu08k@gmail.com"/>
    <s v="MPIDS"/>
    <n v="270000"/>
    <d v="2023-04-10T00:00:00"/>
    <n v="30000"/>
    <s v="DV DATA &amp; ANALYTICS ICICI BANK"/>
    <s v="Sajid"/>
  </r>
  <r>
    <s v="Ilisaya Pradhan"/>
    <n v="202212"/>
    <n v="202212"/>
    <s v="BLR"/>
    <n v="8249147673"/>
    <s v="ilisaya789@gmail.com"/>
    <s v="MPIDS"/>
    <n v="280000"/>
    <d v="2023-04-10T00:00:00"/>
    <n v="140000"/>
    <s v="DV ANALYTICS ICICI BANK"/>
    <s v="Sajid"/>
  </r>
  <r>
    <s v="Subhashree Choudhury"/>
    <n v="202303"/>
    <n v="202303"/>
    <s v="BLR"/>
    <n v="8249699875"/>
    <s v="s.choudhury2016@gmail.com"/>
    <s v="MPIDS"/>
    <n v="280000"/>
    <d v="2023-04-10T00:00:00"/>
    <n v="50000"/>
    <s v="DEV SIR GPAY"/>
    <s v="Sajid"/>
  </r>
  <r>
    <s v="Surendra singh"/>
    <n v="202304"/>
    <n v="202304"/>
    <s v="BLR"/>
    <n v="8431654639"/>
    <s v="s.rakeshsingh1910@gmail.com"/>
    <s v="MPIDS"/>
    <n v="280000"/>
    <d v="2023-04-11T00:00:00"/>
    <n v="50000"/>
    <s v="DV DATA &amp; ANALYTICS ICICI BANK"/>
    <s v="Deepa"/>
  </r>
  <r>
    <s v="Ajeet Singh"/>
    <n v="202301"/>
    <n v="202301"/>
    <s v="BLR"/>
    <n v="9568376741"/>
    <s v="ajitthakur0002@gmail.com"/>
    <s v="ADA"/>
    <n v="260000"/>
    <d v="2023-04-11T00:00:00"/>
    <n v="21000"/>
    <s v="DV ANALYTICS ICICI BANK"/>
    <s v="Sajid"/>
  </r>
  <r>
    <s v="Arya Vishal"/>
    <n v="202304"/>
    <n v="202304"/>
    <s v="BLR"/>
    <n v="6299472657"/>
    <s v="aryavishal9234@gmail.com"/>
    <s v="MPIDS"/>
    <n v="280000"/>
    <d v="2023-04-11T00:00:00"/>
    <n v="50000"/>
    <s v="DV DATA &amp; ANALYTICS ICICI BANK"/>
    <s v="Sajid"/>
  </r>
  <r>
    <s v="Mayuri Jaiswal"/>
    <s v="DV202209"/>
    <n v="202209"/>
    <s v="BLR"/>
    <n v="9039245662"/>
    <s v="jaiswalmayuri26@gmail.com"/>
    <s v="MPIDS"/>
    <n v="270000"/>
    <d v="2023-04-11T00:00:00"/>
    <n v="20000"/>
    <s v="DV Analytics Pvt Ltd"/>
    <s v="Meghana"/>
  </r>
  <r>
    <s v="Suklesh Mishra"/>
    <n v="202207"/>
    <n v="202207"/>
    <s v="BLR"/>
    <n v="7504572135"/>
    <s v="suklesh.mishra07@gmail.com"/>
    <s v="MPIDS"/>
    <n v="250000"/>
    <d v="2023-04-11T00:00:00"/>
    <n v="30000"/>
    <s v="DV Data Analytics Pvt Ltd"/>
    <s v="Meghana"/>
  </r>
  <r>
    <s v="Monalisa Parida"/>
    <n v="202211"/>
    <n v="202211"/>
    <s v="BLR"/>
    <n v="9337883234"/>
    <s v="monalishaparida971@gmail.com"/>
    <s v="MPIDS"/>
    <n v="270000"/>
    <d v="2023-04-11T00:00:00"/>
    <n v="70000"/>
    <s v="DV DATA &amp; ANALYTICS ICICI BANK"/>
    <s v="Sajid"/>
  </r>
  <r>
    <s v="Ashish Tripathy"/>
    <n v="202211"/>
    <n v="202301"/>
    <s v="BLR"/>
    <n v="9556406021"/>
    <s v="ashishtripathy58@gmail.com"/>
    <s v="MPIDS"/>
    <n v="270000"/>
    <d v="2023-04-11T00:00:00"/>
    <n v="34000"/>
    <s v="DV ANALYTICS ICICI BANK"/>
    <s v="Sajid"/>
  </r>
  <r>
    <s v="Bharat Shankare Gowda"/>
    <n v="202304"/>
    <n v="202304"/>
    <s v="BLR"/>
    <n v="9738219271"/>
    <s v="bharath.shankaregowda@gmail.com"/>
    <s v="MPIDS"/>
    <n v="295000"/>
    <d v="2023-04-11T00:00:00"/>
    <n v="295000"/>
    <s v="DV DATA &amp; ANALYTICS ICICI BANK"/>
    <s v="Sajid"/>
  </r>
  <r>
    <s v="Indla Chaitanya Omkar Yadav"/>
    <n v="202301"/>
    <n v="202301"/>
    <s v="BLR"/>
    <n v="9573977087"/>
    <s v="omkar.balaiah@gmail.com"/>
    <s v="MPIDS"/>
    <n v="270000"/>
    <d v="2023-04-12T00:00:00"/>
    <n v="40000"/>
    <s v="DV ANALYTICS ICICI BANK"/>
    <s v="Sajid"/>
  </r>
  <r>
    <s v="Aryan Nema"/>
    <n v="202304"/>
    <n v="202304"/>
    <s v="BLR"/>
    <n v="8223841303"/>
    <s v="aryannema22feb@gmail.com"/>
    <s v="MPIDS"/>
    <n v="270000"/>
    <d v="2023-04-12T00:00:00"/>
    <n v="100000"/>
    <s v="DV DATA &amp; ANALYTICS ICICI BANK"/>
    <s v="Sajid"/>
  </r>
  <r>
    <s v="Debendra "/>
    <n v="202304"/>
    <n v="202304"/>
    <s v="BLR"/>
    <n v="8860763487"/>
    <s v="tdkhokhar@gmail.com"/>
    <s v="MPIDS"/>
    <n v="270000"/>
    <d v="2023-04-12T00:00:00"/>
    <n v="50000"/>
    <s v="DV DATA &amp; ANALYTICS ICICI BANK"/>
    <s v="Sajid"/>
  </r>
  <r>
    <s v="Ashish Kumar"/>
    <n v="202301"/>
    <n v="202301"/>
    <s v="BLR"/>
    <n v="7907224005"/>
    <s v="ajayabhishekashish@gmail.com"/>
    <s v="MPIDS"/>
    <n v="270000"/>
    <d v="2023-04-12T00:00:00"/>
    <n v="40000"/>
    <s v="DEV SIR GPAY"/>
    <s v="Sajid"/>
  </r>
  <r>
    <s v="Bitu Kumar"/>
    <n v="202304"/>
    <n v="202304"/>
    <s v="BLR"/>
    <n v="7008144997"/>
    <s v="kumarbitu08k@gmail.com"/>
    <s v="MPIDS"/>
    <n v="270000"/>
    <d v="2023-04-12T00:00:00"/>
    <n v="20000"/>
    <s v="DV DATA &amp; ANALYTICS ICICI BANK"/>
    <s v="Deepa"/>
  </r>
  <r>
    <s v="Rajkishore Mohanty"/>
    <n v="202212"/>
    <n v="202212"/>
    <s v="BLR"/>
    <n v="7077793841"/>
    <s v="rajmohanty383@gmail.com"/>
    <s v="MPIDS"/>
    <n v="270000"/>
    <d v="2023-04-12T00:00:00"/>
    <n v="50000"/>
    <s v="DV IT &amp; CONSULTING ICICI BANK"/>
    <s v="Sajid"/>
  </r>
  <r>
    <s v="Ravindra Karma"/>
    <n v="202304"/>
    <n v="202304"/>
    <s v="BLR"/>
    <s v="81687 37975"/>
    <s v="ravindrakarma80@gmail.com"/>
    <s v="MPIDS"/>
    <n v="290000"/>
    <d v="2023-04-12T00:00:00"/>
    <n v="115000"/>
    <s v="DV ANALYTICS ICICI BANK"/>
    <s v="Sajid"/>
  </r>
  <r>
    <s v="Sravan"/>
    <s v="Dv202303"/>
    <n v="202303"/>
    <s v="BLR"/>
    <n v="9437372311"/>
    <s v="dsravankumar1189@gmail.com"/>
    <s v="MPIDS"/>
    <n v="290000"/>
    <d v="2023-04-13T00:00:00"/>
    <n v="40000"/>
    <s v="DV DATA &amp; ANALYTICS ICICI BANK"/>
    <s v="Sajid"/>
  </r>
  <r>
    <s v="mahalaxmi "/>
    <s v="Dv202303"/>
    <n v="202303"/>
    <s v="BLR"/>
    <n v="8904398169"/>
    <s v="mahalaxmi1198@gmail.com"/>
    <s v="MPIDS"/>
    <n v="290000"/>
    <d v="2023-04-13T00:00:00"/>
    <n v="60000"/>
    <s v="DV DATA &amp; ANALYTICS ICICI BANK"/>
    <s v="Sajid"/>
  </r>
  <r>
    <s v="Rahul Kumar"/>
    <n v="202301"/>
    <n v="202301"/>
    <s v="BLR"/>
    <n v="8777718494"/>
    <s v="rahulkres087@gmail.com"/>
    <s v="MPIDS"/>
    <n v="270000"/>
    <d v="2023-04-13T00:00:00"/>
    <n v="60000"/>
    <s v="DV DATA &amp; ANALYTICS ICICI BANK"/>
    <s v="Sajid"/>
  </r>
  <r>
    <s v="Smruti Ranjan Rout"/>
    <n v="202212"/>
    <n v="202212"/>
    <s v="BLR"/>
    <n v="7978270823"/>
    <s v="smrutir808@gmail.com"/>
    <s v="MPIDS"/>
    <n v="280000"/>
    <d v="2023-04-13T00:00:00"/>
    <n v="100000"/>
    <s v="DV DATA &amp; ANALYTICS ICICI BANK"/>
    <s v="Sajid"/>
  </r>
  <r>
    <s v="Ravi Mehra"/>
    <n v="202304"/>
    <n v="202304"/>
    <s v="BLR"/>
    <n v="9991474684"/>
    <s v="mehra7009@gmail.com"/>
    <s v="MPIDS"/>
    <n v="280000"/>
    <d v="2023-04-13T00:00:00"/>
    <n v="50000"/>
    <s v="DV DATA &amp; ANALYTICS ICICI BANK"/>
    <s v="Sajid"/>
  </r>
  <r>
    <s v="Manu Rajput"/>
    <n v="202304"/>
    <n v="202304"/>
    <s v="BLR"/>
    <n v="8881113280"/>
    <s v="manurajput026@gmail.com"/>
    <s v="MPIDS"/>
    <n v="280000"/>
    <d v="2023-04-13T00:00:00"/>
    <n v="50000"/>
    <s v="DV DATA &amp; ANALYTICS ICICI BANK"/>
    <s v="Sajid"/>
  </r>
  <r>
    <s v="Subhranshu Samal"/>
    <n v="202212"/>
    <n v="202211"/>
    <s v="BLR"/>
    <n v="7540933164"/>
    <s v="lucky.ssamal@gmail.com"/>
    <s v="MPIDS"/>
    <n v="300000"/>
    <d v="2023-04-14T00:00:00"/>
    <n v="65000"/>
    <s v="DV ANALYTICS ICICI BANK"/>
    <s v="Sajid"/>
  </r>
  <r>
    <s v="Rajani Govardhanam"/>
    <n v="202304"/>
    <n v="202304"/>
    <s v="BLR"/>
    <n v="19199990408"/>
    <s v="Rajini546@gmail.com"/>
    <s v="MPIDS"/>
    <n v="270000"/>
    <d v="2023-04-14T00:00:00"/>
    <n v="50000"/>
    <s v="DV ANALYTICS ICICI BANK"/>
    <s v="Sajid"/>
  </r>
  <r>
    <s v="Priyanka Pradhan"/>
    <s v="Dv202303"/>
    <n v="202303"/>
    <s v="BLR"/>
    <n v="6372895851"/>
    <s v="roshni.saroj0808@gmail.com"/>
    <s v="MPIDS"/>
    <n v="270000"/>
    <d v="2023-04-14T00:00:00"/>
    <n v="50000"/>
    <s v="DV DATA &amp; ANALYTICS ICICI BANK"/>
    <s v="Sajid"/>
  </r>
  <r>
    <s v="Vidya Sagar"/>
    <n v="202301"/>
    <n v="202301"/>
    <s v="BLR"/>
    <n v="8910156010"/>
    <s v="vidyasagarcrj@gmail.com"/>
    <s v="MPIDS"/>
    <n v="270000"/>
    <d v="2023-04-14T00:00:00"/>
    <n v="40000"/>
    <s v="DV IT &amp; CONSULTING ICICI BANK"/>
    <s v="Sajid"/>
  </r>
  <r>
    <s v="Devender Khokhar"/>
    <n v="202304"/>
    <n v="202304"/>
    <s v="BLR"/>
    <n v="8860763487"/>
    <s v="tdkhokhar@gmail.com"/>
    <s v="MPIDS"/>
    <n v="280000"/>
    <d v="2023-04-14T00:00:00"/>
    <n v="150000"/>
    <s v="DV DATA &amp; ANALYTICS ICICI BANK"/>
    <s v="Sajid"/>
  </r>
  <r>
    <s v="Surendar singh"/>
    <n v="202304"/>
    <n v="202304"/>
    <s v="BLR"/>
    <n v="8431654639"/>
    <s v="s.rakeshsingh1910@gmail.com"/>
    <s v="MPIDS"/>
    <n v="280000"/>
    <d v="2023-04-14T00:00:00"/>
    <n v="50000"/>
    <s v="DV DATA &amp; ANALYTICS ICICI BANK"/>
    <s v="Sajid"/>
  </r>
  <r>
    <s v="Soumya Mohanty"/>
    <n v="202210"/>
    <n v="202210"/>
    <s v="BLR"/>
    <n v="8895795854"/>
    <s v="soumyamohanty0064@gmail.com"/>
    <s v="MPIDS"/>
    <n v="270000"/>
    <d v="2023-04-14T00:00:00"/>
    <n v="30000"/>
    <s v="DV DATA &amp; ANALYTICS ICICI BANK"/>
    <s v="Meghana"/>
  </r>
  <r>
    <s v="Sk Mohammad Zainul Abedeen(Raja)"/>
    <n v="202301"/>
    <n v="202301"/>
    <s v="BLR"/>
    <n v="8328981140"/>
    <s v="sk.abedeen@gmail.com"/>
    <s v="MPIDS"/>
    <n v="250000"/>
    <d v="2023-04-14T00:00:00"/>
    <n v="45000"/>
    <s v="DV DATA &amp; ANALYTICS ICICI BANK"/>
    <s v="Sajid"/>
  </r>
  <r>
    <s v="mohit"/>
    <n v="202304"/>
    <n v="202304"/>
    <s v="BLR"/>
    <n v="9999069886"/>
    <s v="Mohit89mehra@gmail.com"/>
    <s v="MPIDS"/>
    <n v="270000"/>
    <d v="2023-04-14T00:00:00"/>
    <n v="50000"/>
    <s v="DV DATA &amp; ANALYTICS ICICI BANK"/>
    <s v="Sajid"/>
  </r>
  <r>
    <s v="mohit"/>
    <n v="202304"/>
    <n v="202304"/>
    <s v="BLR"/>
    <n v="9999069886"/>
    <s v="Mohit89mehra@gmail.com"/>
    <s v="MPIDS"/>
    <n v="270000"/>
    <d v="2023-04-15T00:00:00"/>
    <n v="50000"/>
    <s v="DV DATA &amp; ANALYTICS ICICI BANK"/>
    <s v="Sajid"/>
  </r>
  <r>
    <s v="Dr Abhiya"/>
    <n v="202211"/>
    <n v="202211"/>
    <s v="BLR"/>
    <n v="9986833025"/>
    <s v="abhiya.gupta@gmail.com"/>
    <s v="MPIDS"/>
    <n v="290000"/>
    <d v="2023-04-15T00:00:00"/>
    <n v="30000"/>
    <s v="DV IT &amp; CONSULTING ICICI BANK"/>
    <s v="Meghana"/>
  </r>
  <r>
    <s v="Ashish Kumar"/>
    <n v="202301"/>
    <n v="202212"/>
    <s v="BLR"/>
    <n v="7907224005"/>
    <s v="ajayabhishekashish@gmail.com"/>
    <s v="ADA "/>
    <n v="240000"/>
    <d v="2023-04-15T00:00:00"/>
    <n v="40000"/>
    <s v="DV ANALYTICS ICICI BANK"/>
    <s v="Sajid"/>
  </r>
  <r>
    <s v="Ramya"/>
    <n v="202304"/>
    <n v="202304"/>
    <s v="BLR"/>
    <n v="8217855397"/>
    <s v="ramyavbaligar@gmail.com"/>
    <s v="MPIDS"/>
    <n v="290000"/>
    <d v="2023-04-15T00:00:00"/>
    <n v="67500"/>
    <s v="DV DATA &amp; ANALYTICS ICICI BANK"/>
    <s v="Sajid"/>
  </r>
  <r>
    <s v="Allampalli Suresh"/>
    <n v="202301"/>
    <n v="202301"/>
    <s v="BLR"/>
    <n v="9494981331"/>
    <s v="allampallisuresh@gmail.com"/>
    <s v="MPIDS"/>
    <n v="290000"/>
    <d v="2023-04-15T00:00:00"/>
    <n v="50000"/>
    <s v="DV DATA &amp; ANALYTICS ICICI BANK"/>
    <s v="Sajid"/>
  </r>
  <r>
    <s v="Pooja Kale"/>
    <n v="202304"/>
    <n v="202304"/>
    <s v="BLR"/>
    <n v="8962427692"/>
    <s v="poojakk2503@gmail.com"/>
    <s v="MPIDS"/>
    <n v="290000"/>
    <d v="2023-04-15T00:00:00"/>
    <n v="132500"/>
    <s v="DV ANALYTICS ICICI BANK"/>
    <s v="Sajid"/>
  </r>
  <r>
    <s v="Himani Bidwe"/>
    <n v="202302"/>
    <n v="202302"/>
    <s v="BLR"/>
    <n v="8770840970"/>
    <s v="himanibidwe@gmail.com"/>
    <s v="MPIDS"/>
    <n v="290000"/>
    <d v="2023-04-15T00:00:00"/>
    <n v="30000"/>
    <s v="DV ANALYTICS ICICI BANK"/>
    <s v="Sajid"/>
  </r>
  <r>
    <s v="Ravi Mehra"/>
    <n v="202302"/>
    <n v="202302"/>
    <s v="BLR"/>
    <n v="9991474684"/>
    <s v="mehra7009@gmail.com"/>
    <s v="MPIDS"/>
    <n v="290000"/>
    <d v="2023-04-15T00:00:00"/>
    <n v="50000"/>
    <s v="DV DATA &amp; ANALYTICS ICICI BANK"/>
    <s v="Sajid"/>
  </r>
  <r>
    <s v="Subham Mohanta"/>
    <s v="Dv 202301"/>
    <n v="202301"/>
    <s v="BLR"/>
    <n v="8895441177"/>
    <s v="mohanta.subham@gmail.com"/>
    <s v="MPIDS"/>
    <n v="280000"/>
    <d v="2023-04-15T00:00:00"/>
    <n v="33750"/>
    <s v="DV ANALYTICS ICICI BANK"/>
    <s v="Sajid"/>
  </r>
  <r>
    <s v="Amit Rathore"/>
    <n v="202304"/>
    <n v="202304"/>
    <s v="BLR"/>
    <n v="9074458990"/>
    <s v="amitrathore796@gmail.com"/>
    <s v="MPIDS"/>
    <n v="280000"/>
    <d v="2023-04-17T00:00:00"/>
    <n v="50000"/>
    <s v="DV ANALYTICS ICICI BANK"/>
    <s v="Sajid"/>
  </r>
  <r>
    <s v="Suryakanta Sahoo"/>
    <n v="202211"/>
    <n v="202211"/>
    <s v="BLR"/>
    <n v="8327720589"/>
    <s v="suryakantasahoolipu@gmail.com"/>
    <s v="MPIDS"/>
    <n v="270000"/>
    <d v="2023-04-17T00:00:00"/>
    <n v="70000"/>
    <s v="M S DV Analytics Pvt Ltd"/>
    <s v="Meghana"/>
  </r>
  <r>
    <s v="Abhisekh Das"/>
    <s v="DV202211"/>
    <n v="202211"/>
    <s v="BLR"/>
    <n v="9178872918"/>
    <s v="abhisekhdasformal@gmail.com"/>
    <s v="MPIDS"/>
    <n v="270000"/>
    <d v="2023-04-17T00:00:00"/>
    <n v="38000"/>
    <s v="DV ANALYTICS ICICI BANK"/>
    <s v="Sajid"/>
  </r>
  <r>
    <s v="Vishal Raj"/>
    <n v="202302"/>
    <n v="202302"/>
    <s v="BLR"/>
    <n v="7761918867"/>
    <s v="vishal2000singhrajput@gmail.com"/>
    <s v="MPIDS"/>
    <n v="260000"/>
    <d v="2023-04-17T00:00:00"/>
    <n v="80000"/>
    <s v="DV ANALYTICS ICICI BANK"/>
    <s v="Sajid"/>
  </r>
  <r>
    <s v="Soumya Dash"/>
    <s v="DV202211"/>
    <n v="202211"/>
    <s v="BLR"/>
    <n v="9886320646"/>
    <s v="sdash1686@gmail.com"/>
    <s v="MPIDS"/>
    <n v="232000"/>
    <d v="2023-04-17T00:00:00"/>
    <n v="58750"/>
    <s v="DV ANALYTICS ICICI BANK"/>
    <s v="Megh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F4D39-4E67-49C1-B923-3FC75E77949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18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numFmtId="169" showAll="0"/>
    <pivotField numFmtId="165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1FE99-B035-4E99-937B-D2928BBC112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K6:AV9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Col" numFmtId="166" showAll="0" sortType="ascending">
      <items count="1235">
        <item h="1" x="516"/>
        <item h="1" x="215"/>
        <item h="1" x="517"/>
        <item h="1" x="216"/>
        <item h="1" x="519"/>
        <item h="1" x="217"/>
        <item h="1" x="520"/>
        <item h="1" x="218"/>
        <item h="1" x="521"/>
        <item h="1" x="219"/>
        <item h="1" x="522"/>
        <item h="1" x="220"/>
        <item h="1" x="523"/>
        <item h="1" x="221"/>
        <item h="1" x="524"/>
        <item h="1" x="222"/>
        <item h="1" x="525"/>
        <item h="1" x="223"/>
        <item h="1" x="526"/>
        <item h="1" x="224"/>
        <item h="1" x="527"/>
        <item h="1" x="225"/>
        <item h="1" x="528"/>
        <item h="1" x="226"/>
        <item h="1" x="529"/>
        <item h="1" x="227"/>
        <item h="1" x="530"/>
        <item h="1" x="228"/>
        <item h="1" x="531"/>
        <item h="1" x="229"/>
        <item h="1" x="532"/>
        <item h="1" x="533"/>
        <item h="1" f="1" x="1015"/>
        <item h="1" m="1" x="873"/>
        <item h="1" m="1" x="805"/>
        <item h="1" m="1" x="895"/>
        <item h="1" m="1" x="1075"/>
        <item h="1" m="1" x="1052"/>
        <item h="1" m="1" x="876"/>
        <item h="1" m="1" x="1056"/>
        <item h="1" m="1" x="881"/>
        <item h="1" m="1" x="1060"/>
        <item h="1" m="1" x="885"/>
        <item h="1" m="1" x="1065"/>
        <item h="1" m="1" x="889"/>
        <item h="1" m="1" x="1069"/>
        <item h="1" m="1" x="894"/>
        <item h="1" m="1" x="1074"/>
        <item h="1" m="1" x="899"/>
        <item h="1" m="1" x="1079"/>
        <item h="1" m="1" x="903"/>
        <item h="1" m="1" x="907"/>
        <item h="1" m="1" x="1087"/>
        <item h="1" m="1" x="1092"/>
        <item h="1" m="1" x="915"/>
        <item h="1" m="1" x="1098"/>
        <item h="1" m="1" x="920"/>
        <item h="1" m="1" x="1103"/>
        <item h="1" m="1" x="928"/>
        <item h="1" m="1" x="1110"/>
        <item h="1" m="1" x="1117"/>
        <item h="1" m="1" x="942"/>
        <item h="1" m="1" x="1124"/>
        <item h="1" m="1" x="948"/>
        <item h="1" m="1" x="1135"/>
        <item h="1" m="1" x="1062"/>
        <item h="1" m="1" x="887"/>
        <item h="1" m="1" x="1067"/>
        <item h="1" m="1" x="891"/>
        <item h="1" m="1" x="1071"/>
        <item h="1" m="1" x="897"/>
        <item h="1" m="1" x="1077"/>
        <item h="1" m="1" x="901"/>
        <item h="1" m="1" x="1081"/>
        <item h="1" m="1" x="905"/>
        <item h="1" m="1" x="1084"/>
        <item h="1" m="1" x="1089"/>
        <item h="1" m="1" x="911"/>
        <item h="1" m="1" x="1094"/>
        <item h="1" m="1" x="917"/>
        <item h="1" m="1" x="1099"/>
        <item h="1" m="1" x="922"/>
        <item h="1" m="1" x="1105"/>
        <item h="1" m="1" x="930"/>
        <item h="1" m="1" x="1112"/>
        <item h="1" m="1" x="936"/>
        <item h="1" m="1" x="1119"/>
        <item h="1" m="1" x="943"/>
        <item h="1" m="1" x="1126"/>
        <item h="1" m="1" x="1137"/>
        <item h="1" m="1" x="954"/>
        <item h="1" m="1" x="1072"/>
        <item h="1" m="1" x="898"/>
        <item h="1" m="1" x="1078"/>
        <item h="1" m="1" x="902"/>
        <item h="1" m="1" x="906"/>
        <item h="1" m="1" x="1085"/>
        <item h="1" m="1" x="1090"/>
        <item h="1" m="1" x="912"/>
        <item h="1" m="1" x="1095"/>
        <item h="1" m="1" x="1100"/>
        <item h="1" m="1" x="923"/>
        <item h="1" m="1" x="1106"/>
        <item h="1" m="1" x="931"/>
        <item h="1" m="1" x="1113"/>
        <item h="1" m="1" x="938"/>
        <item h="1" m="1" x="944"/>
        <item h="1" m="1" x="1128"/>
        <item h="1" m="1" x="1138"/>
        <item h="1" m="1" x="955"/>
        <item h="1" m="1" x="1143"/>
        <item h="1" m="1" x="1149"/>
        <item h="1" m="1" x="966"/>
        <item h="1" m="1" x="1155"/>
        <item h="1" m="1" x="973"/>
        <item h="1" m="1" x="1161"/>
        <item h="1" m="1" x="1082"/>
        <item h="1" m="1" x="1086"/>
        <item h="1" m="1" x="909"/>
        <item h="1" m="1" x="1091"/>
        <item h="1" m="1" x="913"/>
        <item h="1" m="1" x="1096"/>
        <item h="1" m="1" x="918"/>
        <item h="1" m="1" x="924"/>
        <item h="1" m="1" x="1107"/>
        <item h="1" m="1" x="932"/>
        <item h="1" m="1" x="1114"/>
        <item h="1" m="1" x="939"/>
        <item h="1" m="1" x="1120"/>
        <item h="1" m="1" x="1129"/>
        <item h="1" m="1" x="950"/>
        <item h="1" m="1" x="1139"/>
        <item h="1" m="1" x="956"/>
        <item h="1" m="1" x="1144"/>
        <item h="1" m="1" x="961"/>
        <item h="1" m="1" x="967"/>
        <item h="1" m="1" x="1156"/>
        <item h="1" m="1" x="974"/>
        <item h="1" m="1" x="1162"/>
        <item h="1" m="1" x="982"/>
        <item h="1" m="1" x="1171"/>
        <item h="1" m="1" x="914"/>
        <item h="1" m="1" x="1097"/>
        <item h="1" m="1" x="919"/>
        <item h="1" m="1" x="1101"/>
        <item h="1" m="1" x="925"/>
        <item h="1" m="1" x="1108"/>
        <item h="1" m="1" x="933"/>
        <item h="1" m="1" x="1115"/>
        <item h="1" m="1" x="940"/>
        <item h="1" m="1" x="1121"/>
        <item h="1" m="1" x="945"/>
        <item h="1" m="1" x="1130"/>
        <item h="1" m="1" x="1140"/>
        <item h="1" m="1" x="957"/>
        <item h="1" m="1" x="1145"/>
        <item h="1" m="1" x="962"/>
        <item h="1" m="1" x="1150"/>
        <item h="1" m="1" x="968"/>
        <item h="1" m="1" x="975"/>
        <item h="1" m="1" x="1163"/>
        <item h="1" m="1" x="983"/>
        <item h="1" m="1" x="1172"/>
        <item h="1" m="1" x="988"/>
        <item h="1" m="1" x="1178"/>
        <item h="1" m="1" x="1186"/>
        <item h="1" m="1" x="1001"/>
        <item h="1" m="1" x="1193"/>
        <item h="1" m="1" x="1102"/>
        <item h="1" m="1" x="926"/>
        <item h="1" m="1" x="1109"/>
        <item h="1" m="1" x="934"/>
        <item h="1" m="1" x="941"/>
        <item h="1" m="1" x="1122"/>
        <item h="1" m="1" x="946"/>
        <item h="1" m="1" x="1131"/>
        <item h="1" m="1" x="951"/>
        <item h="1" m="1" x="958"/>
        <item h="1" m="1" x="1146"/>
        <item h="1" m="1" x="963"/>
        <item h="1" m="1" x="1151"/>
        <item h="1" m="1" x="969"/>
        <item h="1" m="1" x="1157"/>
        <item h="1" m="1" x="976"/>
        <item h="1" m="1" x="1164"/>
        <item h="1" m="1" x="984"/>
        <item h="1" m="1" x="1173"/>
        <item h="1" m="1" x="990"/>
        <item h="1" m="1" x="1179"/>
        <item h="1" m="1" x="995"/>
        <item h="1" m="1" x="1187"/>
        <item h="1" m="1" x="1002"/>
        <item h="1" m="1" x="1194"/>
        <item h="1" m="1" x="1009"/>
        <item h="1" m="1" x="1202"/>
        <item h="1" m="1" x="1016"/>
        <item h="1" m="1" x="1116"/>
        <item h="1" m="1" x="1123"/>
        <item h="1" m="1" x="947"/>
        <item h="1" m="1" x="1133"/>
        <item h="1" m="1" x="952"/>
        <item h="1" m="1" x="1141"/>
        <item h="1" m="1" x="959"/>
        <item h="1" m="1" x="964"/>
        <item h="1" m="1" x="1152"/>
        <item h="1" m="1" x="970"/>
        <item h="1" m="1" x="1158"/>
        <item h="1" m="1" x="977"/>
        <item h="1" m="1" x="1165"/>
        <item h="1" m="1" x="1174"/>
        <item h="1" m="1" x="991"/>
        <item h="1" m="1" x="1181"/>
        <item h="1" m="1" x="996"/>
        <item h="1" m="1" x="1188"/>
        <item h="1" m="1" x="1003"/>
        <item h="1" m="1" x="1195"/>
        <item h="1" m="1" x="1010"/>
        <item h="1" m="1" x="1203"/>
        <item h="1" m="1" x="1017"/>
        <item h="1" m="1" x="1210"/>
        <item h="1" m="1" x="1023"/>
        <item h="1" m="1" x="1214"/>
        <item h="1" m="1" x="1220"/>
        <item h="1" m="1" x="1134"/>
        <item h="1" m="1" x="953"/>
        <item h="1" m="1" x="1142"/>
        <item h="1" m="1" x="960"/>
        <item h="1" m="1" x="1147"/>
        <item h="1" m="1" x="1153"/>
        <item h="1" m="1" x="971"/>
        <item h="1" m="1" x="1159"/>
        <item h="1" m="1" x="979"/>
        <item h="1" m="1" x="1166"/>
        <item h="1" m="1" x="985"/>
        <item h="1" m="1" x="992"/>
        <item h="1" m="1" x="997"/>
        <item h="1" m="1" x="1189"/>
        <item h="1" m="1" x="1004"/>
        <item h="1" m="1" x="1196"/>
        <item h="1" m="1" x="1204"/>
        <item h="1" m="1" x="1018"/>
        <item h="1" m="1" x="1211"/>
        <item h="1" m="1" x="1025"/>
        <item h="1" m="1" x="1215"/>
        <item h="1" m="1" x="1029"/>
        <item h="1" m="1" x="1033"/>
        <item h="1" m="1" x="1225"/>
        <item h="1" m="1" x="1037"/>
        <item h="1" m="1" x="1230"/>
        <item h="1" m="1" x="1148"/>
        <item h="1" m="1" x="965"/>
        <item h="1" m="1" x="1154"/>
        <item h="1" m="1" x="972"/>
        <item h="1" m="1" x="1160"/>
        <item h="1" m="1" x="980"/>
        <item h="1" m="1" x="1168"/>
        <item h="1" m="1" x="986"/>
        <item h="1" m="1" x="1175"/>
        <item h="1" m="1" x="1182"/>
        <item h="1" m="1" x="998"/>
        <item h="1" m="1" x="1190"/>
        <item h="1" m="1" x="1005"/>
        <item h="1" m="1" x="1197"/>
        <item h="1" m="1" x="1011"/>
        <item h="1" m="1" x="1205"/>
        <item h="1" m="1" x="1019"/>
        <item h="1" m="1" x="1026"/>
        <item h="1" m="1" x="1216"/>
        <item h="1" m="1" x="1030"/>
        <item h="1" m="1" x="1221"/>
        <item h="1" m="1" x="1226"/>
        <item h="1" m="1" x="1038"/>
        <item h="1" m="1" x="1231"/>
        <item h="1" m="1" x="1041"/>
        <item h="1" m="1" x="866"/>
        <item h="1" m="1" x="1045"/>
        <item h="1" m="1" x="981"/>
        <item h="1" m="1" x="1170"/>
        <item h="1" m="1" x="987"/>
        <item h="1" m="1" x="1176"/>
        <item h="1" m="1" x="993"/>
        <item h="1" m="1" x="1183"/>
        <item h="1" m="1" x="999"/>
        <item h="1" m="1" x="1191"/>
        <item h="1" m="1" x="1006"/>
        <item h="1" m="1" x="1199"/>
        <item h="1" m="1" x="1012"/>
        <item h="1" m="1" x="1206"/>
        <item h="1" m="1" x="1020"/>
        <item h="1" m="1" x="1027"/>
        <item h="1" m="1" x="1217"/>
        <item h="1" m="1" x="1031"/>
        <item h="1" m="1" x="1222"/>
        <item h="1" m="1" x="1034"/>
        <item h="1" m="1" x="1227"/>
        <item h="1" m="1" x="1232"/>
        <item h="1" m="1" x="1042"/>
        <item h="1" m="1" x="867"/>
        <item h="1" m="1" x="1046"/>
        <item h="1" m="1" x="869"/>
        <item h="1" m="1" x="1049"/>
        <item h="1" m="1" x="1053"/>
        <item h="1" m="1" x="878"/>
        <item h="1" m="1" x="1177"/>
        <item h="1" m="1" x="994"/>
        <item h="1" m="1" x="1184"/>
        <item h="1" m="1" x="1000"/>
        <item h="1" m="1" x="1007"/>
        <item h="1" m="1" x="1200"/>
        <item h="1" m="1" x="1013"/>
        <item h="1" m="1" x="1208"/>
        <item h="1" m="1" x="1021"/>
        <item h="1" m="1" x="1212"/>
        <item h="1" m="1" x="1218"/>
        <item h="1" m="1" x="1032"/>
        <item h="1" m="1" x="1223"/>
        <item h="1" m="1" x="1035"/>
        <item h="1" m="1" x="1228"/>
        <item h="1" m="1" x="1039"/>
        <item h="1" m="1" x="1233"/>
        <item h="1" m="1" x="1043"/>
        <item h="1" m="1" x="868"/>
        <item h="1" m="1" x="1047"/>
        <item h="1" m="1" x="870"/>
        <item h="1" m="1" x="1050"/>
        <item h="1" m="1" x="874"/>
        <item h="1" m="1" x="1054"/>
        <item h="1" m="1" x="879"/>
        <item h="1" m="1" x="1058"/>
        <item h="1" m="1" x="883"/>
        <item h="1" m="1" x="1063"/>
        <item h="1" m="1" x="1192"/>
        <item h="1" m="1" x="1008"/>
        <item h="1" m="1" x="1201"/>
        <item h="1" m="1" x="1014"/>
        <item h="1" m="1" x="1209"/>
        <item h="1" m="1" x="1022"/>
        <item h="1" m="1" x="1213"/>
        <item h="1" m="1" x="1028"/>
        <item h="1" m="1" x="1219"/>
        <item h="1" m="1" x="1224"/>
        <item h="1" m="1" x="1036"/>
        <item h="1" m="1" x="1229"/>
        <item h="1" m="1" x="1040"/>
        <item h="1" m="1" x="1044"/>
        <item h="1" m="1" x="1048"/>
        <item h="1" m="1" x="872"/>
        <item h="1" m="1" x="1051"/>
        <item h="1" m="1" x="875"/>
        <item h="1" m="1" x="1055"/>
        <item h="1" m="1" x="880"/>
        <item h="1" m="1" x="1059"/>
        <item h="1" m="1" x="884"/>
        <item h="1" m="1" x="1064"/>
        <item h="1" m="1" x="888"/>
        <item h="1" m="1" x="1068"/>
        <item h="1" m="1" x="892"/>
        <item h="1" m="1" x="1073"/>
        <item h="1" x="210"/>
        <item h="1" m="1" x="877"/>
        <item h="1" m="1" x="1057"/>
        <item h="1" m="1" x="882"/>
        <item h="1" m="1" x="1061"/>
        <item h="1" m="1" x="886"/>
        <item h="1" m="1" x="1066"/>
        <item h="1" m="1" x="890"/>
        <item h="1" m="1" x="1070"/>
        <item h="1" m="1" x="896"/>
        <item h="1" m="1" x="1076"/>
        <item h="1" m="1" x="900"/>
        <item h="1" m="1" x="1080"/>
        <item h="1" m="1" x="904"/>
        <item h="1" m="1" x="1083"/>
        <item h="1" m="1" x="908"/>
        <item h="1" m="1" x="1088"/>
        <item h="1" m="1" x="910"/>
        <item h="1" m="1" x="1093"/>
        <item h="1" m="1" x="916"/>
        <item h="1" m="1" x="921"/>
        <item h="1" m="1" x="1104"/>
        <item h="1" m="1" x="929"/>
        <item h="1" m="1" x="1111"/>
        <item h="1" m="1" x="935"/>
        <item h="1" m="1" x="1118"/>
        <item h="1" m="1" x="1125"/>
        <item h="1" m="1" x="949"/>
        <item h="1" m="1" x="113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m="1" x="1127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m="1" x="989"/>
        <item h="1" x="101"/>
        <item h="1" x="102"/>
        <item h="1" x="103"/>
        <item h="1" x="104"/>
        <item h="1" x="105"/>
        <item h="1" x="106"/>
        <item h="1" m="1" x="927"/>
        <item h="1" x="107"/>
        <item h="1" x="108"/>
        <item h="1" x="109"/>
        <item h="1" x="110"/>
        <item h="1" x="111"/>
        <item h="1" x="112"/>
        <item h="1" m="1" x="113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m="1" x="1180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m="1" x="978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m="1" x="102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m="1" x="1167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211"/>
        <item h="1" x="185"/>
        <item h="1" x="186"/>
        <item h="1" x="187"/>
        <item h="1" x="188"/>
        <item h="1" x="189"/>
        <item h="1" m="1" x="1169"/>
        <item h="1" x="190"/>
        <item h="1" x="191"/>
        <item h="1" x="192"/>
        <item h="1" x="193"/>
        <item h="1" x="194"/>
        <item h="1" x="195"/>
        <item h="1" x="196"/>
        <item h="1" m="1" x="1198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2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1207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x="213"/>
        <item h="1" x="230"/>
        <item h="1" m="1" x="1185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m="1" x="871"/>
        <item h="1" x="248"/>
        <item h="1" x="249"/>
        <item h="1" x="250"/>
        <item h="1" x="251"/>
        <item h="1" x="252"/>
        <item h="1" x="253"/>
        <item h="1" x="254"/>
        <item h="1" x="21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m="1" x="893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m="1" x="937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4"/>
        <item h="1" x="315"/>
        <item h="1" x="316"/>
        <item h="1" x="317"/>
        <item h="1" x="318"/>
        <item h="1" x="319"/>
        <item h="1" x="320"/>
        <item h="1" x="313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m="1" x="857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m="1" x="865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m="1" x="864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m="1" x="863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m="1" x="862"/>
        <item h="1" x="402"/>
        <item h="1" x="403"/>
        <item h="1" x="404"/>
        <item h="1" x="405"/>
        <item h="1" x="406"/>
        <item h="1" x="407"/>
        <item h="1" x="513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m="1" x="861"/>
        <item h="1" x="457"/>
        <item h="1" x="458"/>
        <item h="1" x="459"/>
        <item h="1" x="460"/>
        <item h="1" x="461"/>
        <item h="1" x="462"/>
        <item h="1" m="1" x="860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m="1" x="859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m="1" x="858"/>
        <item h="1" x="511"/>
        <item h="1" x="512"/>
        <item h="1" x="514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x="518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x="515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m="1" x="856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m="1" x="855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m="1" x="804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m="1" x="803"/>
        <item h="1" x="759"/>
        <item h="1" x="760"/>
        <item h="1" x="761"/>
        <item h="1" x="762"/>
        <item h="1" x="763"/>
        <item h="1" x="764"/>
        <item h="1" m="1" x="802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x="790"/>
        <item x="791"/>
        <item x="792"/>
        <item x="793"/>
        <item x="794"/>
        <item m="1" x="801"/>
        <item x="795"/>
        <item x="796"/>
        <item x="797"/>
        <item x="798"/>
        <item x="799"/>
        <item h="1" x="800"/>
        <item t="default"/>
      </items>
    </pivotField>
    <pivotField dataField="1" numFmtId="165" showAll="0"/>
    <pivotField showAll="0"/>
    <pivotField axis="axisRow" showAll="0">
      <items count="31">
        <item x="0"/>
        <item x="2"/>
        <item x="3"/>
        <item x="1"/>
        <item x="13"/>
        <item m="1" x="27"/>
        <item x="4"/>
        <item x="5"/>
        <item x="6"/>
        <item x="7"/>
        <item x="8"/>
        <item x="9"/>
        <item x="10"/>
        <item x="11"/>
        <item x="12"/>
        <item m="1" x="29"/>
        <item m="1" x="28"/>
        <item x="14"/>
        <item x="15"/>
        <item x="16"/>
        <item x="17"/>
        <item x="18"/>
        <item x="19"/>
        <item x="20"/>
        <item x="21"/>
        <item x="22"/>
        <item x="23"/>
        <item x="24"/>
        <item m="1" x="26"/>
        <item x="25"/>
        <item t="default"/>
      </items>
    </pivotField>
    <pivotField dragToRow="0" dragToCol="0" dragToPage="0" showAll="0" defaultSubtotal="0"/>
  </pivotFields>
  <rowFields count="1">
    <field x="11"/>
  </rowFields>
  <rowItems count="2">
    <i>
      <x/>
    </i>
    <i t="grand">
      <x/>
    </i>
  </rowItems>
  <colFields count="1">
    <field x="8"/>
  </colFields>
  <colItems count="11">
    <i>
      <x v="1222"/>
    </i>
    <i>
      <x v="1223"/>
    </i>
    <i>
      <x v="1224"/>
    </i>
    <i>
      <x v="1225"/>
    </i>
    <i>
      <x v="1226"/>
    </i>
    <i>
      <x v="1228"/>
    </i>
    <i>
      <x v="1229"/>
    </i>
    <i>
      <x v="1230"/>
    </i>
    <i>
      <x v="1231"/>
    </i>
    <i>
      <x v="1232"/>
    </i>
    <i t="grand">
      <x/>
    </i>
  </colItems>
  <dataFields count="1">
    <dataField name="Sum of Last payment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94440-92A3-4356-A611-CEE0A09EB1D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91">
  <location ref="AB6:AC1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>
      <items count="1235">
        <item f="1" x="1015"/>
        <item m="1" x="1075"/>
        <item m="1" x="1052"/>
        <item m="1" x="876"/>
        <item m="1" x="1056"/>
        <item m="1" x="881"/>
        <item m="1" x="1060"/>
        <item m="1" x="885"/>
        <item m="1" x="1065"/>
        <item m="1" x="889"/>
        <item m="1" x="1069"/>
        <item m="1" x="894"/>
        <item m="1" x="1074"/>
        <item m="1" x="899"/>
        <item m="1" x="1079"/>
        <item m="1" x="903"/>
        <item m="1" x="907"/>
        <item m="1" x="1087"/>
        <item m="1" x="1092"/>
        <item m="1" x="915"/>
        <item m="1" x="1098"/>
        <item m="1" x="920"/>
        <item m="1" x="1103"/>
        <item m="1" x="928"/>
        <item m="1" x="1110"/>
        <item m="1" x="1117"/>
        <item m="1" x="942"/>
        <item m="1" x="1124"/>
        <item m="1" x="948"/>
        <item m="1" x="1135"/>
        <item m="1" x="1062"/>
        <item m="1" x="887"/>
        <item m="1" x="1067"/>
        <item m="1" x="891"/>
        <item m="1" x="1071"/>
        <item m="1" x="897"/>
        <item m="1" x="1077"/>
        <item m="1" x="901"/>
        <item m="1" x="1081"/>
        <item m="1" x="895"/>
        <item m="1" x="905"/>
        <item m="1" x="1084"/>
        <item m="1" x="1089"/>
        <item m="1" x="911"/>
        <item m="1" x="1094"/>
        <item m="1" x="917"/>
        <item m="1" x="1099"/>
        <item m="1" x="922"/>
        <item m="1" x="1105"/>
        <item m="1" x="930"/>
        <item m="1" x="1112"/>
        <item m="1" x="936"/>
        <item m="1" x="1119"/>
        <item m="1" x="943"/>
        <item m="1" x="1126"/>
        <item m="1" x="1137"/>
        <item m="1" x="954"/>
        <item m="1" x="1072"/>
        <item m="1" x="898"/>
        <item m="1" x="1078"/>
        <item m="1" x="902"/>
        <item m="1" x="906"/>
        <item m="1" x="1085"/>
        <item m="1" x="1090"/>
        <item m="1" x="912"/>
        <item m="1" x="1095"/>
        <item m="1" x="1100"/>
        <item m="1" x="923"/>
        <item m="1" x="1106"/>
        <item m="1" x="931"/>
        <item m="1" x="1113"/>
        <item m="1" x="938"/>
        <item m="1" x="944"/>
        <item m="1" x="1128"/>
        <item m="1" x="1138"/>
        <item m="1" x="955"/>
        <item m="1" x="1143"/>
        <item m="1" x="1149"/>
        <item m="1" x="966"/>
        <item m="1" x="1155"/>
        <item m="1" x="973"/>
        <item m="1" x="1161"/>
        <item m="1" x="1082"/>
        <item m="1" x="1086"/>
        <item m="1" x="909"/>
        <item m="1" x="1091"/>
        <item m="1" x="913"/>
        <item m="1" x="1096"/>
        <item m="1" x="918"/>
        <item m="1" x="924"/>
        <item m="1" x="1107"/>
        <item m="1" x="932"/>
        <item m="1" x="1114"/>
        <item m="1" x="939"/>
        <item m="1" x="1120"/>
        <item m="1" x="1129"/>
        <item m="1" x="950"/>
        <item m="1" x="1139"/>
        <item m="1" x="956"/>
        <item m="1" x="1144"/>
        <item m="1" x="961"/>
        <item m="1" x="967"/>
        <item m="1" x="1156"/>
        <item m="1" x="974"/>
        <item m="1" x="1162"/>
        <item m="1" x="982"/>
        <item m="1" x="1171"/>
        <item m="1" x="914"/>
        <item m="1" x="1097"/>
        <item m="1" x="919"/>
        <item m="1" x="1101"/>
        <item m="1" x="925"/>
        <item m="1" x="1108"/>
        <item m="1" x="933"/>
        <item m="1" x="1115"/>
        <item m="1" x="940"/>
        <item m="1" x="1121"/>
        <item m="1" x="945"/>
        <item m="1" x="1130"/>
        <item m="1" x="1140"/>
        <item m="1" x="957"/>
        <item m="1" x="1145"/>
        <item m="1" x="962"/>
        <item m="1" x="1150"/>
        <item m="1" x="968"/>
        <item m="1" x="975"/>
        <item m="1" x="1163"/>
        <item m="1" x="983"/>
        <item m="1" x="1172"/>
        <item m="1" x="988"/>
        <item m="1" x="1178"/>
        <item m="1" x="1186"/>
        <item m="1" x="1001"/>
        <item m="1" x="1193"/>
        <item m="1" x="1102"/>
        <item m="1" x="926"/>
        <item m="1" x="1109"/>
        <item m="1" x="934"/>
        <item m="1" x="941"/>
        <item m="1" x="1122"/>
        <item m="1" x="946"/>
        <item m="1" x="1131"/>
        <item m="1" x="951"/>
        <item m="1" x="958"/>
        <item m="1" x="1146"/>
        <item m="1" x="963"/>
        <item m="1" x="1151"/>
        <item m="1" x="969"/>
        <item m="1" x="1157"/>
        <item m="1" x="1164"/>
        <item m="1" x="976"/>
        <item m="1" x="984"/>
        <item m="1" x="1173"/>
        <item m="1" x="990"/>
        <item m="1" x="1179"/>
        <item m="1" x="995"/>
        <item m="1" x="1002"/>
        <item m="1" x="1194"/>
        <item m="1" x="1009"/>
        <item m="1" x="1202"/>
        <item m="1" x="1016"/>
        <item m="1" x="1187"/>
        <item m="1" x="1116"/>
        <item m="1" x="1123"/>
        <item m="1" x="947"/>
        <item m="1" x="1133"/>
        <item m="1" x="952"/>
        <item m="1" x="1141"/>
        <item m="1" x="959"/>
        <item m="1" x="964"/>
        <item m="1" x="1152"/>
        <item m="1" x="970"/>
        <item m="1" x="1158"/>
        <item m="1" x="977"/>
        <item m="1" x="1165"/>
        <item m="1" x="991"/>
        <item m="1" x="1181"/>
        <item m="1" x="1174"/>
        <item m="1" x="996"/>
        <item m="1" x="1188"/>
        <item m="1" x="1003"/>
        <item m="1" x="1195"/>
        <item m="1" x="1010"/>
        <item m="1" x="1203"/>
        <item m="1" x="1017"/>
        <item m="1" x="1210"/>
        <item m="1" x="1023"/>
        <item m="1" x="1214"/>
        <item m="1" x="1220"/>
        <item m="1" x="1134"/>
        <item m="1" x="953"/>
        <item m="1" x="1142"/>
        <item m="1" x="960"/>
        <item m="1" x="1147"/>
        <item m="1" x="1153"/>
        <item m="1" x="971"/>
        <item m="1" x="1159"/>
        <item m="1" x="979"/>
        <item m="1" x="1166"/>
        <item m="1" x="985"/>
        <item m="1" x="992"/>
        <item m="1" x="997"/>
        <item m="1" x="1189"/>
        <item m="1" x="1004"/>
        <item m="1" x="1196"/>
        <item m="1" x="1204"/>
        <item m="1" x="1018"/>
        <item m="1" x="1211"/>
        <item m="1" x="1025"/>
        <item m="1" x="1215"/>
        <item m="1" x="1029"/>
        <item m="1" x="1033"/>
        <item m="1" x="1225"/>
        <item m="1" x="1037"/>
        <item m="1" x="1230"/>
        <item m="1" x="1148"/>
        <item m="1" x="965"/>
        <item m="1" x="1154"/>
        <item m="1" x="972"/>
        <item m="1" x="1160"/>
        <item m="1" x="980"/>
        <item m="1" x="1168"/>
        <item m="1" x="986"/>
        <item m="1" x="1175"/>
        <item m="1" x="1182"/>
        <item m="1" x="998"/>
        <item m="1" x="1190"/>
        <item m="1" x="1005"/>
        <item m="1" x="1197"/>
        <item m="1" x="1011"/>
        <item m="1" x="1205"/>
        <item m="1" x="1019"/>
        <item m="1" x="1026"/>
        <item m="1" x="1216"/>
        <item m="1" x="1030"/>
        <item m="1" x="1221"/>
        <item m="1" x="1226"/>
        <item m="1" x="1038"/>
        <item m="1" x="1231"/>
        <item m="1" x="1041"/>
        <item m="1" x="866"/>
        <item m="1" x="1045"/>
        <item m="1" x="981"/>
        <item m="1" x="1170"/>
        <item m="1" x="987"/>
        <item m="1" x="1176"/>
        <item m="1" x="993"/>
        <item m="1" x="1183"/>
        <item m="1" x="999"/>
        <item m="1" x="1191"/>
        <item m="1" x="1006"/>
        <item m="1" x="1199"/>
        <item m="1" x="1012"/>
        <item m="1" x="1206"/>
        <item m="1" x="1020"/>
        <item m="1" x="1027"/>
        <item m="1" x="1217"/>
        <item m="1" x="1031"/>
        <item m="1" x="1222"/>
        <item m="1" x="1034"/>
        <item m="1" x="1227"/>
        <item m="1" x="1232"/>
        <item m="1" x="1042"/>
        <item m="1" x="867"/>
        <item m="1" x="1046"/>
        <item m="1" x="869"/>
        <item m="1" x="1049"/>
        <item m="1" x="1053"/>
        <item m="1" x="878"/>
        <item m="1" x="1177"/>
        <item m="1" x="994"/>
        <item m="1" x="1184"/>
        <item m="1" x="1000"/>
        <item m="1" x="1007"/>
        <item m="1" x="1200"/>
        <item m="1" x="1013"/>
        <item m="1" x="1208"/>
        <item m="1" x="1021"/>
        <item m="1" x="1212"/>
        <item m="1" x="1218"/>
        <item m="1" x="1032"/>
        <item m="1" x="1223"/>
        <item m="1" x="1035"/>
        <item m="1" x="1228"/>
        <item m="1" x="1039"/>
        <item m="1" x="1233"/>
        <item m="1" x="1043"/>
        <item m="1" x="868"/>
        <item m="1" x="1047"/>
        <item m="1" x="870"/>
        <item m="1" x="1050"/>
        <item m="1" x="874"/>
        <item m="1" x="879"/>
        <item m="1" x="1054"/>
        <item m="1" x="1058"/>
        <item m="1" x="883"/>
        <item m="1" x="1063"/>
        <item m="1" x="1192"/>
        <item m="1" x="1008"/>
        <item m="1" x="1014"/>
        <item m="1" x="1201"/>
        <item m="1" x="1209"/>
        <item m="1" x="1022"/>
        <item m="1" x="1213"/>
        <item m="1" x="1028"/>
        <item m="1" x="1219"/>
        <item m="1" x="1224"/>
        <item m="1" x="1036"/>
        <item m="1" x="1229"/>
        <item m="1" x="1040"/>
        <item m="1" x="1044"/>
        <item m="1" x="1048"/>
        <item m="1" x="872"/>
        <item m="1" x="1051"/>
        <item m="1" x="875"/>
        <item m="1" x="1055"/>
        <item m="1" x="880"/>
        <item m="1" x="1059"/>
        <item m="1" x="884"/>
        <item m="1" x="1064"/>
        <item m="1" x="888"/>
        <item m="1" x="1068"/>
        <item m="1" x="892"/>
        <item m="1" x="1073"/>
        <item m="1" x="877"/>
        <item m="1" x="1057"/>
        <item m="1" x="882"/>
        <item m="1" x="1061"/>
        <item m="1" x="886"/>
        <item m="1" x="1066"/>
        <item m="1" x="890"/>
        <item m="1" x="1070"/>
        <item m="1" x="896"/>
        <item m="1" x="1076"/>
        <item m="1" x="900"/>
        <item m="1" x="1080"/>
        <item m="1" x="1083"/>
        <item m="1" x="904"/>
        <item m="1" x="908"/>
        <item m="1" x="1088"/>
        <item m="1" x="910"/>
        <item m="1" x="1093"/>
        <item m="1" x="916"/>
        <item m="1" x="921"/>
        <item m="1" x="1104"/>
        <item m="1" x="929"/>
        <item m="1" x="1111"/>
        <item m="1" x="935"/>
        <item m="1" x="1118"/>
        <item m="1" x="1125"/>
        <item m="1" x="949"/>
        <item m="1" x="1136"/>
        <item x="210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1127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2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x="21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800"/>
        <item m="1" x="871"/>
        <item m="1" x="873"/>
        <item m="1" x="1185"/>
        <item m="1" x="1207"/>
        <item m="1" x="1167"/>
        <item m="1" x="1198"/>
        <item m="1" x="1169"/>
        <item m="1" x="1024"/>
        <item m="1" x="978"/>
        <item m="1" x="1180"/>
        <item m="1" x="1132"/>
        <item m="1" x="927"/>
        <item m="1" x="989"/>
        <item x="277"/>
        <item x="278"/>
        <item m="1" x="893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m="1" x="937"/>
        <item x="303"/>
        <item x="304"/>
        <item x="305"/>
        <item x="306"/>
        <item x="307"/>
        <item x="308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13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m="1" x="857"/>
        <item x="342"/>
        <item x="343"/>
        <item x="344"/>
        <item x="345"/>
        <item x="346"/>
        <item x="348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m="1" x="865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m="1" x="864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m="1" x="863"/>
        <item x="391"/>
        <item x="392"/>
        <item x="393"/>
        <item x="394"/>
        <item x="395"/>
        <item x="397"/>
        <item x="396"/>
        <item x="398"/>
        <item x="399"/>
        <item x="400"/>
        <item x="401"/>
        <item m="1" x="862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m="1" x="861"/>
        <item x="456"/>
        <item x="454"/>
        <item x="455"/>
        <item x="457"/>
        <item x="458"/>
        <item x="459"/>
        <item x="460"/>
        <item x="461"/>
        <item m="1" x="860"/>
        <item x="463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m="1" x="859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m="1" x="858"/>
        <item x="511"/>
        <item x="512"/>
        <item x="514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x="518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x="515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m="1" x="856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m="1" x="855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21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513"/>
        <item x="516"/>
        <item x="517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m="1" x="805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m="1" x="804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m="1" x="803"/>
        <item x="759"/>
        <item x="760"/>
        <item x="761"/>
        <item x="762"/>
        <item x="763"/>
        <item x="764"/>
        <item m="1" x="802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801"/>
        <item x="795"/>
        <item x="796"/>
        <item x="797"/>
        <item x="798"/>
        <item x="799"/>
        <item t="default"/>
      </items>
    </pivotField>
    <pivotField dataField="1" numFmtId="165" showAll="0"/>
    <pivotField showAll="0"/>
    <pivotField axis="axisRow" showAll="0">
      <items count="31">
        <item x="0"/>
        <item h="1" x="2"/>
        <item h="1" x="1"/>
        <item h="1" x="3"/>
        <item h="1" x="13"/>
        <item h="1" m="1" x="27"/>
        <item h="1" x="4"/>
        <item h="1" x="5"/>
        <item h="1" x="6"/>
        <item h="1" x="7"/>
        <item h="1" x="8"/>
        <item h="1" x="9"/>
        <item h="1" x="10"/>
        <item x="11"/>
        <item x="12"/>
        <item h="1" x="14"/>
        <item x="15"/>
        <item h="1" m="1" x="28"/>
        <item h="1" m="1" x="29"/>
        <item h="1" x="16"/>
        <item x="17"/>
        <item x="18"/>
        <item h="1" x="19"/>
        <item x="20"/>
        <item h="1" x="21"/>
        <item x="22"/>
        <item x="23"/>
        <item x="24"/>
        <item h="1" m="1" x="26"/>
        <item h="1" x="25"/>
        <item t="default"/>
      </items>
    </pivotField>
    <pivotField dragToRow="0" dragToCol="0" dragToPage="0" showAll="0" defaultSubtotal="0"/>
  </pivotFields>
  <rowFields count="1">
    <field x="11"/>
  </rowFields>
  <rowItems count="11">
    <i>
      <x/>
    </i>
    <i>
      <x v="13"/>
    </i>
    <i>
      <x v="14"/>
    </i>
    <i>
      <x v="16"/>
    </i>
    <i>
      <x v="20"/>
    </i>
    <i>
      <x v="21"/>
    </i>
    <i>
      <x v="23"/>
    </i>
    <i>
      <x v="25"/>
    </i>
    <i>
      <x v="26"/>
    </i>
    <i>
      <x v="27"/>
    </i>
    <i t="grand">
      <x/>
    </i>
  </rowItems>
  <colItems count="1">
    <i/>
  </colItems>
  <dataFields count="1">
    <dataField name="Sum of Last payment amount" fld="9" baseField="0" baseItem="0"/>
  </dataFields>
  <formats count="2">
    <format dxfId="1">
      <pivotArea collapsedLevelsAreSubtotals="1" fieldPosition="0">
        <references count="1">
          <reference field="11" count="1">
            <x v="0"/>
          </reference>
        </references>
      </pivotArea>
    </format>
    <format dxfId="0">
      <pivotArea grandRow="1" outline="0" collapsedLevelsAreSubtotals="1" fieldPosition="0"/>
    </format>
  </formats>
  <chartFormats count="110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11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1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2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12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751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1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51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51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51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51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751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751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751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119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9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19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19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19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19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119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119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119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120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0" format="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20" format="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20" format="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20" format="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20" format="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120" format="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120" format="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120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121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1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21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21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21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21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121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121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121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122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2" format="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22" format="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22" format="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22" format="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22" format="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122" format="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122" format="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122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413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3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413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413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413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413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413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413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413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414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4" format="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414" format="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414" format="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414" format="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414" format="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414" format="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414" format="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414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718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18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718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718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718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718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718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718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718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719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19" format="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719" format="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719" format="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719" format="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719" format="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719" format="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719" format="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719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74F4F-6438-4F89-86D9-D1C9A472E2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6" showAll="0" sortType="ascending">
      <items count="1235">
        <item h="1" x="516"/>
        <item h="1" x="215"/>
        <item h="1" x="517"/>
        <item h="1" x="216"/>
        <item h="1" x="519"/>
        <item h="1" x="217"/>
        <item h="1" x="520"/>
        <item h="1" x="218"/>
        <item h="1" x="521"/>
        <item h="1" x="219"/>
        <item h="1" x="522"/>
        <item h="1" x="220"/>
        <item h="1" x="523"/>
        <item h="1" x="221"/>
        <item h="1" x="524"/>
        <item h="1" x="222"/>
        <item h="1" x="525"/>
        <item h="1" x="223"/>
        <item h="1" x="526"/>
        <item h="1" x="224"/>
        <item h="1" x="527"/>
        <item h="1" x="225"/>
        <item h="1" x="528"/>
        <item h="1" x="226"/>
        <item h="1" x="529"/>
        <item h="1" x="227"/>
        <item h="1" x="530"/>
        <item h="1" x="228"/>
        <item h="1" x="531"/>
        <item h="1" x="229"/>
        <item h="1" x="532"/>
        <item h="1" x="533"/>
        <item h="1" f="1" x="1015"/>
        <item h="1" m="1" x="873"/>
        <item h="1" m="1" x="805"/>
        <item h="1" m="1" x="895"/>
        <item h="1" m="1" x="1075"/>
        <item h="1" m="1" x="1052"/>
        <item h="1" m="1" x="876"/>
        <item h="1" m="1" x="1056"/>
        <item h="1" m="1" x="881"/>
        <item h="1" m="1" x="1060"/>
        <item h="1" m="1" x="885"/>
        <item h="1" m="1" x="1065"/>
        <item h="1" m="1" x="889"/>
        <item h="1" m="1" x="1069"/>
        <item h="1" m="1" x="894"/>
        <item h="1" m="1" x="1074"/>
        <item h="1" m="1" x="899"/>
        <item h="1" m="1" x="1079"/>
        <item h="1" m="1" x="903"/>
        <item h="1" m="1" x="907"/>
        <item h="1" m="1" x="1087"/>
        <item h="1" m="1" x="1092"/>
        <item h="1" m="1" x="915"/>
        <item h="1" m="1" x="1098"/>
        <item h="1" m="1" x="920"/>
        <item h="1" m="1" x="1103"/>
        <item h="1" m="1" x="928"/>
        <item h="1" m="1" x="1110"/>
        <item h="1" m="1" x="1117"/>
        <item h="1" m="1" x="942"/>
        <item h="1" m="1" x="1124"/>
        <item h="1" m="1" x="948"/>
        <item h="1" m="1" x="1135"/>
        <item h="1" m="1" x="1062"/>
        <item h="1" m="1" x="887"/>
        <item h="1" m="1" x="1067"/>
        <item h="1" m="1" x="891"/>
        <item h="1" m="1" x="1071"/>
        <item h="1" m="1" x="897"/>
        <item h="1" m="1" x="1077"/>
        <item h="1" m="1" x="901"/>
        <item h="1" m="1" x="1081"/>
        <item h="1" m="1" x="905"/>
        <item h="1" m="1" x="1084"/>
        <item h="1" m="1" x="1089"/>
        <item h="1" m="1" x="911"/>
        <item h="1" m="1" x="1094"/>
        <item h="1" m="1" x="917"/>
        <item h="1" m="1" x="1099"/>
        <item h="1" m="1" x="922"/>
        <item h="1" m="1" x="1105"/>
        <item h="1" m="1" x="930"/>
        <item h="1" m="1" x="1112"/>
        <item h="1" m="1" x="936"/>
        <item h="1" m="1" x="1119"/>
        <item h="1" m="1" x="943"/>
        <item h="1" m="1" x="1126"/>
        <item h="1" m="1" x="1137"/>
        <item h="1" m="1" x="954"/>
        <item h="1" m="1" x="1072"/>
        <item h="1" m="1" x="898"/>
        <item h="1" m="1" x="1078"/>
        <item h="1" m="1" x="902"/>
        <item h="1" m="1" x="906"/>
        <item h="1" m="1" x="1085"/>
        <item h="1" m="1" x="1090"/>
        <item h="1" m="1" x="912"/>
        <item h="1" m="1" x="1095"/>
        <item h="1" m="1" x="1100"/>
        <item h="1" m="1" x="923"/>
        <item h="1" m="1" x="1106"/>
        <item h="1" m="1" x="931"/>
        <item h="1" m="1" x="1113"/>
        <item h="1" m="1" x="938"/>
        <item h="1" m="1" x="944"/>
        <item h="1" m="1" x="1128"/>
        <item h="1" m="1" x="1138"/>
        <item h="1" m="1" x="955"/>
        <item h="1" m="1" x="1143"/>
        <item h="1" m="1" x="1149"/>
        <item h="1" m="1" x="966"/>
        <item h="1" m="1" x="1155"/>
        <item h="1" m="1" x="973"/>
        <item h="1" m="1" x="1161"/>
        <item h="1" m="1" x="1082"/>
        <item h="1" m="1" x="1086"/>
        <item h="1" m="1" x="909"/>
        <item h="1" m="1" x="1091"/>
        <item h="1" m="1" x="913"/>
        <item h="1" m="1" x="1096"/>
        <item h="1" m="1" x="918"/>
        <item h="1" m="1" x="924"/>
        <item h="1" m="1" x="1107"/>
        <item h="1" m="1" x="932"/>
        <item h="1" m="1" x="1114"/>
        <item h="1" m="1" x="939"/>
        <item h="1" m="1" x="1120"/>
        <item h="1" m="1" x="1129"/>
        <item h="1" m="1" x="950"/>
        <item h="1" m="1" x="1139"/>
        <item h="1" m="1" x="956"/>
        <item h="1" m="1" x="1144"/>
        <item h="1" m="1" x="961"/>
        <item h="1" m="1" x="967"/>
        <item h="1" m="1" x="1156"/>
        <item h="1" m="1" x="974"/>
        <item h="1" m="1" x="1162"/>
        <item h="1" m="1" x="982"/>
        <item h="1" m="1" x="1171"/>
        <item h="1" m="1" x="914"/>
        <item h="1" m="1" x="1097"/>
        <item h="1" m="1" x="919"/>
        <item h="1" m="1" x="1101"/>
        <item h="1" m="1" x="925"/>
        <item h="1" m="1" x="1108"/>
        <item h="1" m="1" x="933"/>
        <item h="1" m="1" x="1115"/>
        <item h="1" m="1" x="940"/>
        <item h="1" m="1" x="1121"/>
        <item h="1" m="1" x="945"/>
        <item h="1" m="1" x="1130"/>
        <item h="1" m="1" x="1140"/>
        <item h="1" m="1" x="957"/>
        <item h="1" m="1" x="1145"/>
        <item h="1" m="1" x="962"/>
        <item h="1" m="1" x="1150"/>
        <item h="1" m="1" x="968"/>
        <item h="1" m="1" x="975"/>
        <item h="1" m="1" x="1163"/>
        <item h="1" m="1" x="983"/>
        <item h="1" m="1" x="1172"/>
        <item h="1" m="1" x="988"/>
        <item h="1" m="1" x="1178"/>
        <item h="1" m="1" x="1186"/>
        <item h="1" m="1" x="1001"/>
        <item h="1" m="1" x="1193"/>
        <item h="1" m="1" x="1102"/>
        <item h="1" m="1" x="926"/>
        <item h="1" m="1" x="1109"/>
        <item h="1" m="1" x="934"/>
        <item h="1" m="1" x="941"/>
        <item h="1" m="1" x="1122"/>
        <item h="1" m="1" x="946"/>
        <item h="1" m="1" x="1131"/>
        <item h="1" m="1" x="951"/>
        <item h="1" m="1" x="958"/>
        <item h="1" m="1" x="1146"/>
        <item h="1" m="1" x="963"/>
        <item h="1" m="1" x="1151"/>
        <item h="1" m="1" x="969"/>
        <item h="1" m="1" x="1157"/>
        <item h="1" m="1" x="976"/>
        <item h="1" m="1" x="1164"/>
        <item h="1" m="1" x="984"/>
        <item h="1" m="1" x="1173"/>
        <item h="1" m="1" x="990"/>
        <item h="1" m="1" x="1179"/>
        <item h="1" m="1" x="995"/>
        <item h="1" m="1" x="1187"/>
        <item h="1" m="1" x="1002"/>
        <item h="1" m="1" x="1194"/>
        <item h="1" m="1" x="1009"/>
        <item h="1" m="1" x="1202"/>
        <item h="1" m="1" x="1016"/>
        <item h="1" m="1" x="1116"/>
        <item h="1" m="1" x="1123"/>
        <item h="1" m="1" x="947"/>
        <item h="1" m="1" x="1133"/>
        <item h="1" m="1" x="952"/>
        <item h="1" m="1" x="1141"/>
        <item h="1" m="1" x="959"/>
        <item h="1" m="1" x="964"/>
        <item h="1" m="1" x="1152"/>
        <item h="1" m="1" x="970"/>
        <item h="1" m="1" x="1158"/>
        <item h="1" m="1" x="977"/>
        <item h="1" m="1" x="1165"/>
        <item h="1" m="1" x="1174"/>
        <item h="1" m="1" x="991"/>
        <item h="1" m="1" x="1181"/>
        <item h="1" m="1" x="996"/>
        <item h="1" m="1" x="1188"/>
        <item h="1" m="1" x="1003"/>
        <item h="1" m="1" x="1195"/>
        <item h="1" m="1" x="1010"/>
        <item h="1" m="1" x="1203"/>
        <item h="1" m="1" x="1017"/>
        <item h="1" m="1" x="1210"/>
        <item h="1" m="1" x="1023"/>
        <item h="1" m="1" x="1214"/>
        <item h="1" m="1" x="1220"/>
        <item h="1" m="1" x="1134"/>
        <item h="1" m="1" x="953"/>
        <item h="1" m="1" x="1142"/>
        <item h="1" m="1" x="960"/>
        <item h="1" m="1" x="1147"/>
        <item h="1" m="1" x="1153"/>
        <item h="1" m="1" x="971"/>
        <item h="1" m="1" x="1159"/>
        <item h="1" m="1" x="979"/>
        <item h="1" m="1" x="1166"/>
        <item h="1" m="1" x="985"/>
        <item h="1" m="1" x="992"/>
        <item h="1" m="1" x="997"/>
        <item h="1" m="1" x="1189"/>
        <item h="1" m="1" x="1004"/>
        <item h="1" m="1" x="1196"/>
        <item h="1" m="1" x="1204"/>
        <item h="1" m="1" x="1018"/>
        <item h="1" m="1" x="1211"/>
        <item h="1" m="1" x="1025"/>
        <item h="1" m="1" x="1215"/>
        <item h="1" m="1" x="1029"/>
        <item h="1" m="1" x="1033"/>
        <item h="1" m="1" x="1225"/>
        <item h="1" m="1" x="1037"/>
        <item h="1" m="1" x="1230"/>
        <item h="1" m="1" x="1148"/>
        <item h="1" m="1" x="965"/>
        <item h="1" m="1" x="1154"/>
        <item h="1" m="1" x="972"/>
        <item h="1" m="1" x="1160"/>
        <item h="1" m="1" x="980"/>
        <item h="1" m="1" x="1168"/>
        <item h="1" m="1" x="986"/>
        <item h="1" m="1" x="1175"/>
        <item h="1" m="1" x="1182"/>
        <item h="1" m="1" x="998"/>
        <item h="1" m="1" x="1190"/>
        <item h="1" m="1" x="1005"/>
        <item h="1" m="1" x="1197"/>
        <item h="1" m="1" x="1011"/>
        <item h="1" m="1" x="1205"/>
        <item h="1" m="1" x="1019"/>
        <item h="1" m="1" x="1026"/>
        <item h="1" m="1" x="1216"/>
        <item h="1" m="1" x="1030"/>
        <item h="1" m="1" x="1221"/>
        <item h="1" m="1" x="1226"/>
        <item h="1" m="1" x="1038"/>
        <item h="1" m="1" x="1231"/>
        <item h="1" m="1" x="1041"/>
        <item h="1" m="1" x="866"/>
        <item h="1" m="1" x="1045"/>
        <item h="1" m="1" x="981"/>
        <item h="1" m="1" x="1170"/>
        <item h="1" m="1" x="987"/>
        <item h="1" m="1" x="1176"/>
        <item h="1" m="1" x="993"/>
        <item h="1" m="1" x="1183"/>
        <item h="1" m="1" x="999"/>
        <item h="1" m="1" x="1191"/>
        <item h="1" m="1" x="1006"/>
        <item h="1" m="1" x="1199"/>
        <item h="1" m="1" x="1012"/>
        <item h="1" m="1" x="1206"/>
        <item h="1" m="1" x="1020"/>
        <item h="1" m="1" x="1027"/>
        <item h="1" m="1" x="1217"/>
        <item h="1" m="1" x="1031"/>
        <item h="1" m="1" x="1222"/>
        <item h="1" m="1" x="1034"/>
        <item h="1" m="1" x="1227"/>
        <item h="1" m="1" x="1232"/>
        <item h="1" m="1" x="1042"/>
        <item h="1" m="1" x="867"/>
        <item h="1" m="1" x="1046"/>
        <item h="1" m="1" x="869"/>
        <item h="1" m="1" x="1049"/>
        <item h="1" m="1" x="1053"/>
        <item h="1" m="1" x="878"/>
        <item h="1" m="1" x="1177"/>
        <item h="1" m="1" x="994"/>
        <item h="1" m="1" x="1184"/>
        <item h="1" m="1" x="1000"/>
        <item h="1" m="1" x="1007"/>
        <item h="1" m="1" x="1200"/>
        <item h="1" m="1" x="1013"/>
        <item h="1" m="1" x="1208"/>
        <item h="1" m="1" x="1021"/>
        <item h="1" m="1" x="1212"/>
        <item h="1" m="1" x="1218"/>
        <item h="1" m="1" x="1032"/>
        <item h="1" m="1" x="1223"/>
        <item h="1" m="1" x="1035"/>
        <item h="1" m="1" x="1228"/>
        <item h="1" m="1" x="1039"/>
        <item h="1" m="1" x="1233"/>
        <item h="1" m="1" x="1043"/>
        <item h="1" m="1" x="868"/>
        <item h="1" m="1" x="1047"/>
        <item h="1" m="1" x="870"/>
        <item h="1" m="1" x="1050"/>
        <item h="1" m="1" x="874"/>
        <item h="1" m="1" x="1054"/>
        <item h="1" m="1" x="879"/>
        <item h="1" m="1" x="1058"/>
        <item h="1" m="1" x="883"/>
        <item h="1" m="1" x="1063"/>
        <item h="1" m="1" x="1192"/>
        <item h="1" m="1" x="1008"/>
        <item h="1" m="1" x="1201"/>
        <item h="1" m="1" x="1014"/>
        <item h="1" m="1" x="1209"/>
        <item h="1" m="1" x="1022"/>
        <item h="1" m="1" x="1213"/>
        <item h="1" m="1" x="1028"/>
        <item h="1" m="1" x="1219"/>
        <item h="1" m="1" x="1224"/>
        <item h="1" m="1" x="1036"/>
        <item h="1" m="1" x="1229"/>
        <item h="1" m="1" x="1040"/>
        <item h="1" m="1" x="1044"/>
        <item h="1" m="1" x="1048"/>
        <item h="1" m="1" x="872"/>
        <item h="1" m="1" x="1051"/>
        <item h="1" m="1" x="875"/>
        <item h="1" m="1" x="1055"/>
        <item h="1" m="1" x="880"/>
        <item h="1" m="1" x="1059"/>
        <item h="1" m="1" x="884"/>
        <item h="1" m="1" x="1064"/>
        <item h="1" m="1" x="888"/>
        <item h="1" m="1" x="1068"/>
        <item h="1" m="1" x="892"/>
        <item h="1" m="1" x="1073"/>
        <item h="1" x="210"/>
        <item h="1" m="1" x="877"/>
        <item h="1" m="1" x="1057"/>
        <item h="1" m="1" x="882"/>
        <item h="1" m="1" x="1061"/>
        <item h="1" m="1" x="886"/>
        <item h="1" m="1" x="1066"/>
        <item h="1" m="1" x="890"/>
        <item h="1" m="1" x="1070"/>
        <item h="1" m="1" x="896"/>
        <item h="1" m="1" x="1076"/>
        <item h="1" m="1" x="900"/>
        <item h="1" m="1" x="1080"/>
        <item h="1" m="1" x="904"/>
        <item h="1" m="1" x="1083"/>
        <item h="1" m="1" x="908"/>
        <item h="1" m="1" x="1088"/>
        <item h="1" m="1" x="910"/>
        <item h="1" m="1" x="1093"/>
        <item h="1" m="1" x="916"/>
        <item h="1" m="1" x="921"/>
        <item h="1" m="1" x="1104"/>
        <item h="1" m="1" x="929"/>
        <item h="1" m="1" x="1111"/>
        <item h="1" m="1" x="935"/>
        <item h="1" m="1" x="1118"/>
        <item h="1" m="1" x="1125"/>
        <item h="1" m="1" x="949"/>
        <item h="1" m="1" x="113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m="1" x="1127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m="1" x="989"/>
        <item h="1" x="101"/>
        <item h="1" x="102"/>
        <item h="1" x="103"/>
        <item h="1" x="104"/>
        <item h="1" x="105"/>
        <item h="1" x="106"/>
        <item h="1" m="1" x="927"/>
        <item h="1" x="107"/>
        <item h="1" x="108"/>
        <item h="1" x="109"/>
        <item h="1" x="110"/>
        <item h="1" x="111"/>
        <item h="1" x="112"/>
        <item h="1" m="1" x="113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m="1" x="1180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m="1" x="978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m="1" x="102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m="1" x="1167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211"/>
        <item h="1" x="185"/>
        <item h="1" x="186"/>
        <item h="1" x="187"/>
        <item h="1" x="188"/>
        <item h="1" x="189"/>
        <item h="1" m="1" x="1169"/>
        <item h="1" x="190"/>
        <item h="1" x="191"/>
        <item h="1" x="192"/>
        <item h="1" x="193"/>
        <item h="1" x="194"/>
        <item h="1" x="195"/>
        <item h="1" x="196"/>
        <item h="1" m="1" x="1198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2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1207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x="213"/>
        <item h="1" x="230"/>
        <item h="1" m="1" x="1185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m="1" x="871"/>
        <item h="1" x="248"/>
        <item h="1" x="249"/>
        <item h="1" x="250"/>
        <item h="1" x="251"/>
        <item h="1" x="252"/>
        <item h="1" x="253"/>
        <item h="1" x="254"/>
        <item h="1" x="21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m="1" x="893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m="1" x="937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4"/>
        <item h="1" x="315"/>
        <item h="1" x="316"/>
        <item h="1" x="317"/>
        <item h="1" x="318"/>
        <item h="1" x="319"/>
        <item h="1" x="320"/>
        <item h="1" x="313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m="1" x="857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m="1" x="865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m="1" x="864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m="1" x="863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m="1" x="862"/>
        <item h="1" x="402"/>
        <item h="1" x="403"/>
        <item h="1" x="404"/>
        <item h="1" x="405"/>
        <item h="1" x="406"/>
        <item h="1" x="407"/>
        <item h="1" x="513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m="1" x="861"/>
        <item h="1" x="457"/>
        <item h="1" x="458"/>
        <item h="1" x="459"/>
        <item h="1" x="460"/>
        <item h="1" x="461"/>
        <item h="1" x="462"/>
        <item h="1" m="1" x="860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m="1" x="859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m="1" x="858"/>
        <item h="1" x="511"/>
        <item h="1" x="512"/>
        <item h="1" x="514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x="518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x="515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m="1" x="856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m="1" x="855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m="1" x="804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m="1" x="803"/>
        <item h="1" x="759"/>
        <item h="1" x="760"/>
        <item h="1" x="761"/>
        <item h="1" x="762"/>
        <item h="1" x="763"/>
        <item x="764"/>
        <item m="1" x="802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801"/>
        <item x="795"/>
        <item x="796"/>
        <item x="797"/>
        <item x="798"/>
        <item x="799"/>
        <item h="1" x="800"/>
        <item t="default"/>
      </items>
    </pivotField>
    <pivotField dataField="1" showAll="0"/>
    <pivotField showAll="0"/>
    <pivotField showAll="0"/>
    <pivotField dragToRow="0" dragToCol="0" dragToPage="0" showAll="0" defaultSubtotal="0"/>
  </pivotFields>
  <rowFields count="1">
    <field x="8"/>
  </rowFields>
  <rowItems count="37">
    <i>
      <x v="1195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8"/>
    </i>
    <i>
      <x v="1229"/>
    </i>
    <i>
      <x v="1230"/>
    </i>
    <i>
      <x v="1231"/>
    </i>
    <i>
      <x v="1232"/>
    </i>
    <i t="grand">
      <x/>
    </i>
  </rowItems>
  <colItems count="1">
    <i/>
  </colItems>
  <dataFields count="1">
    <dataField name="Sum of Last payment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C0F96-02D1-480C-859B-305FC1BFB19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25">
  <location ref="AE6:AF7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6" showAll="0" sortType="ascending">
      <items count="1235">
        <item h="1" x="516"/>
        <item h="1" x="215"/>
        <item h="1" x="517"/>
        <item h="1" x="216"/>
        <item h="1" x="519"/>
        <item h="1" x="217"/>
        <item h="1" x="520"/>
        <item h="1" x="218"/>
        <item h="1" x="521"/>
        <item h="1" x="219"/>
        <item h="1" x="522"/>
        <item h="1" x="220"/>
        <item h="1" x="523"/>
        <item h="1" x="221"/>
        <item h="1" x="524"/>
        <item h="1" x="222"/>
        <item h="1" x="525"/>
        <item h="1" x="223"/>
        <item h="1" x="526"/>
        <item h="1" x="224"/>
        <item h="1" x="527"/>
        <item h="1" x="225"/>
        <item h="1" x="528"/>
        <item h="1" x="226"/>
        <item h="1" x="529"/>
        <item h="1" x="227"/>
        <item h="1" x="530"/>
        <item h="1" x="228"/>
        <item h="1" x="531"/>
        <item h="1" x="229"/>
        <item h="1" x="532"/>
        <item h="1" x="533"/>
        <item h="1" f="1" x="1015"/>
        <item h="1" m="1" x="873"/>
        <item h="1" m="1" x="805"/>
        <item h="1" m="1" x="895"/>
        <item h="1" m="1" x="1075"/>
        <item h="1" m="1" x="1052"/>
        <item h="1" m="1" x="876"/>
        <item h="1" m="1" x="1056"/>
        <item h="1" m="1" x="881"/>
        <item h="1" m="1" x="1060"/>
        <item h="1" m="1" x="885"/>
        <item h="1" m="1" x="1065"/>
        <item h="1" m="1" x="889"/>
        <item h="1" m="1" x="1069"/>
        <item h="1" m="1" x="894"/>
        <item h="1" m="1" x="1074"/>
        <item h="1" m="1" x="899"/>
        <item h="1" m="1" x="1079"/>
        <item h="1" m="1" x="903"/>
        <item h="1" m="1" x="907"/>
        <item h="1" m="1" x="1087"/>
        <item h="1" m="1" x="1092"/>
        <item h="1" m="1" x="915"/>
        <item h="1" m="1" x="1098"/>
        <item h="1" m="1" x="920"/>
        <item h="1" m="1" x="1103"/>
        <item h="1" m="1" x="928"/>
        <item h="1" m="1" x="1110"/>
        <item h="1" m="1" x="1117"/>
        <item h="1" m="1" x="942"/>
        <item h="1" m="1" x="1124"/>
        <item h="1" m="1" x="948"/>
        <item h="1" m="1" x="1135"/>
        <item h="1" m="1" x="1062"/>
        <item h="1" m="1" x="887"/>
        <item h="1" m="1" x="1067"/>
        <item h="1" m="1" x="891"/>
        <item h="1" m="1" x="1071"/>
        <item h="1" m="1" x="897"/>
        <item h="1" m="1" x="1077"/>
        <item h="1" m="1" x="901"/>
        <item h="1" m="1" x="1081"/>
        <item h="1" m="1" x="905"/>
        <item h="1" m="1" x="1084"/>
        <item h="1" m="1" x="1089"/>
        <item h="1" m="1" x="911"/>
        <item h="1" m="1" x="1094"/>
        <item h="1" m="1" x="917"/>
        <item h="1" m="1" x="1099"/>
        <item h="1" m="1" x="922"/>
        <item h="1" m="1" x="1105"/>
        <item h="1" m="1" x="930"/>
        <item h="1" m="1" x="1112"/>
        <item h="1" m="1" x="936"/>
        <item h="1" m="1" x="1119"/>
        <item h="1" m="1" x="943"/>
        <item h="1" m="1" x="1126"/>
        <item h="1" m="1" x="1137"/>
        <item h="1" m="1" x="954"/>
        <item h="1" m="1" x="1072"/>
        <item h="1" m="1" x="898"/>
        <item h="1" m="1" x="1078"/>
        <item h="1" m="1" x="902"/>
        <item h="1" m="1" x="906"/>
        <item h="1" m="1" x="1085"/>
        <item h="1" m="1" x="1090"/>
        <item h="1" m="1" x="912"/>
        <item h="1" m="1" x="1095"/>
        <item h="1" m="1" x="1100"/>
        <item h="1" m="1" x="923"/>
        <item h="1" m="1" x="1106"/>
        <item h="1" m="1" x="931"/>
        <item h="1" m="1" x="1113"/>
        <item h="1" m="1" x="938"/>
        <item h="1" m="1" x="944"/>
        <item h="1" m="1" x="1128"/>
        <item h="1" m="1" x="1138"/>
        <item h="1" m="1" x="955"/>
        <item h="1" m="1" x="1143"/>
        <item h="1" m="1" x="1149"/>
        <item h="1" m="1" x="966"/>
        <item h="1" m="1" x="1155"/>
        <item h="1" m="1" x="973"/>
        <item h="1" m="1" x="1161"/>
        <item h="1" m="1" x="1082"/>
        <item h="1" m="1" x="1086"/>
        <item h="1" m="1" x="909"/>
        <item h="1" m="1" x="1091"/>
        <item h="1" m="1" x="913"/>
        <item h="1" m="1" x="1096"/>
        <item h="1" m="1" x="918"/>
        <item h="1" m="1" x="924"/>
        <item h="1" m="1" x="1107"/>
        <item h="1" m="1" x="932"/>
        <item h="1" m="1" x="1114"/>
        <item h="1" m="1" x="939"/>
        <item h="1" m="1" x="1120"/>
        <item h="1" m="1" x="1129"/>
        <item h="1" m="1" x="950"/>
        <item h="1" m="1" x="1139"/>
        <item h="1" m="1" x="956"/>
        <item h="1" m="1" x="1144"/>
        <item h="1" m="1" x="961"/>
        <item h="1" m="1" x="967"/>
        <item h="1" m="1" x="1156"/>
        <item h="1" m="1" x="974"/>
        <item h="1" m="1" x="1162"/>
        <item h="1" m="1" x="982"/>
        <item h="1" m="1" x="1171"/>
        <item h="1" m="1" x="914"/>
        <item h="1" m="1" x="1097"/>
        <item h="1" m="1" x="919"/>
        <item h="1" m="1" x="1101"/>
        <item h="1" m="1" x="925"/>
        <item h="1" m="1" x="1108"/>
        <item h="1" m="1" x="933"/>
        <item h="1" m="1" x="1115"/>
        <item h="1" m="1" x="940"/>
        <item h="1" m="1" x="1121"/>
        <item h="1" m="1" x="945"/>
        <item h="1" m="1" x="1130"/>
        <item h="1" m="1" x="1140"/>
        <item h="1" m="1" x="957"/>
        <item h="1" m="1" x="1145"/>
        <item h="1" m="1" x="962"/>
        <item h="1" m="1" x="1150"/>
        <item h="1" m="1" x="968"/>
        <item h="1" m="1" x="975"/>
        <item h="1" m="1" x="1163"/>
        <item h="1" m="1" x="983"/>
        <item h="1" m="1" x="1172"/>
        <item h="1" m="1" x="988"/>
        <item h="1" m="1" x="1178"/>
        <item h="1" m="1" x="1186"/>
        <item h="1" m="1" x="1001"/>
        <item h="1" m="1" x="1193"/>
        <item h="1" m="1" x="1102"/>
        <item h="1" m="1" x="926"/>
        <item h="1" m="1" x="1109"/>
        <item h="1" m="1" x="934"/>
        <item h="1" m="1" x="941"/>
        <item h="1" m="1" x="1122"/>
        <item h="1" m="1" x="946"/>
        <item h="1" m="1" x="1131"/>
        <item h="1" m="1" x="951"/>
        <item h="1" m="1" x="958"/>
        <item h="1" m="1" x="1146"/>
        <item h="1" m="1" x="963"/>
        <item h="1" m="1" x="1151"/>
        <item h="1" m="1" x="969"/>
        <item h="1" m="1" x="1157"/>
        <item h="1" m="1" x="976"/>
        <item h="1" m="1" x="1164"/>
        <item h="1" m="1" x="984"/>
        <item h="1" m="1" x="1173"/>
        <item h="1" m="1" x="990"/>
        <item h="1" m="1" x="1179"/>
        <item h="1" m="1" x="995"/>
        <item h="1" m="1" x="1187"/>
        <item h="1" m="1" x="1002"/>
        <item h="1" m="1" x="1194"/>
        <item h="1" m="1" x="1009"/>
        <item h="1" m="1" x="1202"/>
        <item h="1" m="1" x="1016"/>
        <item h="1" m="1" x="1116"/>
        <item h="1" m="1" x="1123"/>
        <item h="1" m="1" x="947"/>
        <item h="1" m="1" x="1133"/>
        <item h="1" m="1" x="952"/>
        <item h="1" m="1" x="1141"/>
        <item h="1" m="1" x="959"/>
        <item h="1" m="1" x="964"/>
        <item h="1" m="1" x="1152"/>
        <item h="1" m="1" x="970"/>
        <item h="1" m="1" x="1158"/>
        <item h="1" m="1" x="977"/>
        <item h="1" m="1" x="1165"/>
        <item h="1" m="1" x="1174"/>
        <item h="1" m="1" x="991"/>
        <item h="1" m="1" x="1181"/>
        <item h="1" m="1" x="996"/>
        <item h="1" m="1" x="1188"/>
        <item h="1" m="1" x="1003"/>
        <item h="1" m="1" x="1195"/>
        <item h="1" m="1" x="1010"/>
        <item h="1" m="1" x="1203"/>
        <item h="1" m="1" x="1017"/>
        <item h="1" m="1" x="1210"/>
        <item h="1" m="1" x="1023"/>
        <item h="1" m="1" x="1214"/>
        <item h="1" m="1" x="1220"/>
        <item h="1" m="1" x="1134"/>
        <item h="1" m="1" x="953"/>
        <item h="1" m="1" x="1142"/>
        <item h="1" m="1" x="960"/>
        <item h="1" m="1" x="1147"/>
        <item h="1" m="1" x="1153"/>
        <item h="1" m="1" x="971"/>
        <item h="1" m="1" x="1159"/>
        <item h="1" m="1" x="979"/>
        <item h="1" m="1" x="1166"/>
        <item h="1" m="1" x="985"/>
        <item h="1" m="1" x="992"/>
        <item h="1" m="1" x="997"/>
        <item h="1" m="1" x="1189"/>
        <item h="1" m="1" x="1004"/>
        <item h="1" m="1" x="1196"/>
        <item h="1" m="1" x="1204"/>
        <item h="1" m="1" x="1018"/>
        <item h="1" m="1" x="1211"/>
        <item h="1" m="1" x="1025"/>
        <item h="1" m="1" x="1215"/>
        <item h="1" m="1" x="1029"/>
        <item h="1" m="1" x="1033"/>
        <item h="1" m="1" x="1225"/>
        <item h="1" m="1" x="1037"/>
        <item h="1" m="1" x="1230"/>
        <item h="1" m="1" x="1148"/>
        <item h="1" m="1" x="965"/>
        <item h="1" m="1" x="1154"/>
        <item h="1" m="1" x="972"/>
        <item h="1" m="1" x="1160"/>
        <item h="1" m="1" x="980"/>
        <item h="1" m="1" x="1168"/>
        <item h="1" m="1" x="986"/>
        <item h="1" m="1" x="1175"/>
        <item h="1" m="1" x="1182"/>
        <item h="1" m="1" x="998"/>
        <item h="1" m="1" x="1190"/>
        <item h="1" m="1" x="1005"/>
        <item h="1" m="1" x="1197"/>
        <item h="1" m="1" x="1011"/>
        <item h="1" m="1" x="1205"/>
        <item h="1" m="1" x="1019"/>
        <item h="1" m="1" x="1026"/>
        <item h="1" m="1" x="1216"/>
        <item h="1" m="1" x="1030"/>
        <item h="1" m="1" x="1221"/>
        <item h="1" m="1" x="1226"/>
        <item h="1" m="1" x="1038"/>
        <item h="1" m="1" x="1231"/>
        <item h="1" m="1" x="1041"/>
        <item h="1" m="1" x="866"/>
        <item h="1" m="1" x="1045"/>
        <item h="1" m="1" x="981"/>
        <item h="1" m="1" x="1170"/>
        <item h="1" m="1" x="987"/>
        <item h="1" m="1" x="1176"/>
        <item h="1" m="1" x="993"/>
        <item h="1" m="1" x="1183"/>
        <item h="1" m="1" x="999"/>
        <item h="1" m="1" x="1191"/>
        <item h="1" m="1" x="1006"/>
        <item h="1" m="1" x="1199"/>
        <item h="1" m="1" x="1012"/>
        <item h="1" m="1" x="1206"/>
        <item h="1" m="1" x="1020"/>
        <item h="1" m="1" x="1027"/>
        <item h="1" m="1" x="1217"/>
        <item h="1" m="1" x="1031"/>
        <item h="1" m="1" x="1222"/>
        <item h="1" m="1" x="1034"/>
        <item h="1" m="1" x="1227"/>
        <item h="1" m="1" x="1232"/>
        <item h="1" m="1" x="1042"/>
        <item h="1" m="1" x="867"/>
        <item h="1" m="1" x="1046"/>
        <item h="1" m="1" x="869"/>
        <item h="1" m="1" x="1049"/>
        <item h="1" m="1" x="1053"/>
        <item h="1" m="1" x="878"/>
        <item h="1" m="1" x="1177"/>
        <item h="1" m="1" x="994"/>
        <item h="1" m="1" x="1184"/>
        <item h="1" m="1" x="1000"/>
        <item h="1" m="1" x="1007"/>
        <item h="1" m="1" x="1200"/>
        <item h="1" m="1" x="1013"/>
        <item h="1" m="1" x="1208"/>
        <item h="1" m="1" x="1021"/>
        <item h="1" m="1" x="1212"/>
        <item h="1" m="1" x="1218"/>
        <item h="1" m="1" x="1032"/>
        <item h="1" m="1" x="1223"/>
        <item h="1" m="1" x="1035"/>
        <item h="1" m="1" x="1228"/>
        <item h="1" m="1" x="1039"/>
        <item h="1" m="1" x="1233"/>
        <item h="1" m="1" x="1043"/>
        <item h="1" m="1" x="868"/>
        <item h="1" m="1" x="1047"/>
        <item h="1" m="1" x="870"/>
        <item h="1" m="1" x="1050"/>
        <item h="1" m="1" x="874"/>
        <item h="1" m="1" x="1054"/>
        <item h="1" m="1" x="879"/>
        <item h="1" m="1" x="1058"/>
        <item h="1" m="1" x="883"/>
        <item h="1" m="1" x="1063"/>
        <item h="1" m="1" x="1192"/>
        <item h="1" m="1" x="1008"/>
        <item h="1" m="1" x="1201"/>
        <item h="1" m="1" x="1014"/>
        <item h="1" m="1" x="1209"/>
        <item h="1" m="1" x="1022"/>
        <item h="1" m="1" x="1213"/>
        <item h="1" m="1" x="1028"/>
        <item h="1" m="1" x="1219"/>
        <item h="1" m="1" x="1224"/>
        <item h="1" m="1" x="1036"/>
        <item h="1" m="1" x="1229"/>
        <item h="1" m="1" x="1040"/>
        <item h="1" m="1" x="1044"/>
        <item h="1" m="1" x="1048"/>
        <item h="1" m="1" x="872"/>
        <item h="1" m="1" x="1051"/>
        <item h="1" m="1" x="875"/>
        <item h="1" m="1" x="1055"/>
        <item h="1" m="1" x="880"/>
        <item h="1" m="1" x="1059"/>
        <item h="1" m="1" x="884"/>
        <item h="1" m="1" x="1064"/>
        <item h="1" m="1" x="888"/>
        <item h="1" m="1" x="1068"/>
        <item h="1" m="1" x="892"/>
        <item h="1" m="1" x="1073"/>
        <item h="1" x="210"/>
        <item h="1" m="1" x="877"/>
        <item h="1" m="1" x="1057"/>
        <item h="1" m="1" x="882"/>
        <item h="1" m="1" x="1061"/>
        <item h="1" m="1" x="886"/>
        <item h="1" m="1" x="1066"/>
        <item h="1" m="1" x="890"/>
        <item h="1" m="1" x="1070"/>
        <item h="1" m="1" x="896"/>
        <item h="1" m="1" x="1076"/>
        <item h="1" m="1" x="900"/>
        <item h="1" m="1" x="1080"/>
        <item h="1" m="1" x="904"/>
        <item h="1" m="1" x="1083"/>
        <item h="1" m="1" x="908"/>
        <item h="1" m="1" x="1088"/>
        <item h="1" m="1" x="910"/>
        <item h="1" m="1" x="1093"/>
        <item h="1" m="1" x="916"/>
        <item h="1" m="1" x="921"/>
        <item h="1" m="1" x="1104"/>
        <item h="1" m="1" x="929"/>
        <item h="1" m="1" x="1111"/>
        <item h="1" m="1" x="935"/>
        <item h="1" m="1" x="1118"/>
        <item h="1" m="1" x="1125"/>
        <item h="1" m="1" x="949"/>
        <item h="1" m="1" x="113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m="1" x="1127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m="1" x="989"/>
        <item h="1" x="101"/>
        <item h="1" x="102"/>
        <item h="1" x="103"/>
        <item h="1" x="104"/>
        <item h="1" x="105"/>
        <item h="1" x="106"/>
        <item h="1" m="1" x="927"/>
        <item h="1" x="107"/>
        <item h="1" x="108"/>
        <item h="1" x="109"/>
        <item h="1" x="110"/>
        <item h="1" x="111"/>
        <item h="1" x="112"/>
        <item h="1" m="1" x="113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m="1" x="1180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m="1" x="978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m="1" x="102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m="1" x="1167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211"/>
        <item h="1" x="185"/>
        <item h="1" x="186"/>
        <item h="1" x="187"/>
        <item h="1" x="188"/>
        <item h="1" x="189"/>
        <item h="1" m="1" x="1169"/>
        <item h="1" x="190"/>
        <item h="1" x="191"/>
        <item h="1" x="192"/>
        <item h="1" x="193"/>
        <item h="1" x="194"/>
        <item h="1" x="195"/>
        <item h="1" x="196"/>
        <item h="1" m="1" x="1198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2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1207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x="213"/>
        <item h="1" x="230"/>
        <item h="1" m="1" x="1185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m="1" x="871"/>
        <item h="1" x="248"/>
        <item h="1" x="249"/>
        <item h="1" x="250"/>
        <item h="1" x="251"/>
        <item h="1" x="252"/>
        <item h="1" x="253"/>
        <item h="1" x="254"/>
        <item h="1" x="21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m="1" x="893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m="1" x="937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4"/>
        <item h="1" x="315"/>
        <item h="1" x="316"/>
        <item h="1" x="317"/>
        <item h="1" x="318"/>
        <item h="1" x="319"/>
        <item h="1" x="320"/>
        <item h="1" x="313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m="1" x="857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m="1" x="865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m="1" x="864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m="1" x="863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m="1" x="862"/>
        <item h="1" x="402"/>
        <item h="1" x="403"/>
        <item h="1" x="404"/>
        <item h="1" x="405"/>
        <item h="1" x="406"/>
        <item h="1" x="407"/>
        <item h="1" x="513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m="1" x="861"/>
        <item h="1" x="457"/>
        <item h="1" x="458"/>
        <item h="1" x="459"/>
        <item h="1" x="460"/>
        <item h="1" x="461"/>
        <item h="1" x="462"/>
        <item h="1" m="1" x="860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m="1" x="859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m="1" x="858"/>
        <item h="1" x="511"/>
        <item h="1" x="512"/>
        <item h="1" x="514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x="518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x="515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m="1" x="856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m="1" x="855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m="1" x="804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m="1" x="803"/>
        <item h="1" x="759"/>
        <item h="1" x="760"/>
        <item h="1" x="761"/>
        <item h="1" x="762"/>
        <item h="1" x="763"/>
        <item h="1" x="764"/>
        <item h="1" m="1" x="802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801"/>
        <item x="795"/>
        <item x="796"/>
        <item x="797"/>
        <item x="798"/>
        <item x="799"/>
        <item h="1" x="800"/>
        <item t="default"/>
      </items>
    </pivotField>
    <pivotField dataField="1" numFmtId="165" showAll="0"/>
    <pivotField showAll="0"/>
    <pivotField axis="axisRow" showAll="0" sortType="descending">
      <items count="31">
        <item x="0"/>
        <item x="2"/>
        <item x="3"/>
        <item x="1"/>
        <item x="13"/>
        <item m="1" x="27"/>
        <item x="4"/>
        <item x="5"/>
        <item x="6"/>
        <item x="7"/>
        <item x="8"/>
        <item x="9"/>
        <item x="10"/>
        <item x="11"/>
        <item x="12"/>
        <item m="1" x="29"/>
        <item m="1" x="28"/>
        <item x="14"/>
        <item x="15"/>
        <item x="16"/>
        <item x="17"/>
        <item x="18"/>
        <item x="19"/>
        <item x="20"/>
        <item x="21"/>
        <item x="22"/>
        <item x="23"/>
        <item x="24"/>
        <item m="1" x="26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2">
    <field x="8"/>
    <field x="11"/>
  </rowFields>
  <rowItems count="71">
    <i>
      <x v="1197"/>
    </i>
    <i r="1">
      <x/>
    </i>
    <i>
      <x v="1198"/>
    </i>
    <i r="1">
      <x/>
    </i>
    <i>
      <x v="1199"/>
    </i>
    <i r="1">
      <x/>
    </i>
    <i>
      <x v="1200"/>
    </i>
    <i r="1">
      <x/>
    </i>
    <i>
      <x v="1201"/>
    </i>
    <i r="1">
      <x/>
    </i>
    <i>
      <x v="1202"/>
    </i>
    <i r="1">
      <x/>
    </i>
    <i>
      <x v="1203"/>
    </i>
    <i r="1">
      <x/>
    </i>
    <i>
      <x v="1204"/>
    </i>
    <i r="1">
      <x/>
    </i>
    <i>
      <x v="1205"/>
    </i>
    <i r="1">
      <x/>
    </i>
    <i>
      <x v="1206"/>
    </i>
    <i r="1">
      <x/>
    </i>
    <i>
      <x v="1207"/>
    </i>
    <i r="1">
      <x/>
    </i>
    <i>
      <x v="1208"/>
    </i>
    <i r="1">
      <x/>
    </i>
    <i>
      <x v="1209"/>
    </i>
    <i r="1">
      <x/>
    </i>
    <i>
      <x v="1210"/>
    </i>
    <i r="1">
      <x/>
    </i>
    <i>
      <x v="1211"/>
    </i>
    <i r="1">
      <x/>
    </i>
    <i>
      <x v="1212"/>
    </i>
    <i r="1">
      <x/>
    </i>
    <i>
      <x v="1213"/>
    </i>
    <i r="1">
      <x/>
    </i>
    <i>
      <x v="1214"/>
    </i>
    <i r="1">
      <x/>
    </i>
    <i>
      <x v="1215"/>
    </i>
    <i r="1">
      <x/>
    </i>
    <i>
      <x v="1216"/>
    </i>
    <i r="1">
      <x/>
    </i>
    <i>
      <x v="1217"/>
    </i>
    <i r="1">
      <x/>
    </i>
    <i>
      <x v="1218"/>
    </i>
    <i r="1">
      <x/>
    </i>
    <i>
      <x v="1219"/>
    </i>
    <i r="1">
      <x/>
    </i>
    <i>
      <x v="1220"/>
    </i>
    <i r="1">
      <x/>
    </i>
    <i>
      <x v="1221"/>
    </i>
    <i r="1">
      <x/>
    </i>
    <i>
      <x v="1222"/>
    </i>
    <i r="1">
      <x/>
    </i>
    <i>
      <x v="1223"/>
    </i>
    <i r="1">
      <x/>
    </i>
    <i>
      <x v="1224"/>
    </i>
    <i r="1">
      <x/>
    </i>
    <i>
      <x v="1225"/>
    </i>
    <i r="1">
      <x/>
    </i>
    <i>
      <x v="1226"/>
    </i>
    <i r="1">
      <x/>
    </i>
    <i>
      <x v="1228"/>
    </i>
    <i r="1">
      <x/>
    </i>
    <i>
      <x v="1229"/>
    </i>
    <i r="1">
      <x/>
    </i>
    <i>
      <x v="1230"/>
    </i>
    <i r="1">
      <x/>
    </i>
    <i>
      <x v="1231"/>
    </i>
    <i r="1">
      <x/>
    </i>
    <i>
      <x v="1232"/>
    </i>
    <i r="1">
      <x/>
    </i>
    <i t="grand">
      <x/>
    </i>
  </rowItems>
  <colItems count="1">
    <i/>
  </colItems>
  <dataFields count="1">
    <dataField name="Sum of Last payment amount" fld="9" baseField="0" baseItem="0"/>
  </dataFields>
  <chartFormats count="1310">
    <chartFormat chart="351" format="68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1" format="685">
      <pivotArea type="data" outline="0" fieldPosition="0">
        <references count="3">
          <reference field="4294967294" count="1" selected="0">
            <x v="0"/>
          </reference>
          <reference field="8" count="1" selected="0">
            <x v="249"/>
          </reference>
          <reference field="11" count="1" selected="0">
            <x v="0"/>
          </reference>
        </references>
      </pivotArea>
    </chartFormat>
    <chartFormat chart="351" format="687">
      <pivotArea type="data" outline="0" fieldPosition="0">
        <references count="3">
          <reference field="4294967294" count="1" selected="0">
            <x v="0"/>
          </reference>
          <reference field="8" count="1" selected="0">
            <x v="250"/>
          </reference>
          <reference field="11" count="1" selected="0">
            <x v="0"/>
          </reference>
        </references>
      </pivotArea>
    </chartFormat>
    <chartFormat chart="351" format="689">
      <pivotArea type="data" outline="0" fieldPosition="0">
        <references count="3">
          <reference field="4294967294" count="1" selected="0">
            <x v="0"/>
          </reference>
          <reference field="8" count="1" selected="0">
            <x v="250"/>
          </reference>
          <reference field="11" count="1" selected="0">
            <x v="1"/>
          </reference>
        </references>
      </pivotArea>
    </chartFormat>
    <chartFormat chart="351" format="690">
      <pivotArea type="data" outline="0" fieldPosition="0">
        <references count="3">
          <reference field="4294967294" count="1" selected="0">
            <x v="0"/>
          </reference>
          <reference field="8" count="1" selected="0">
            <x v="252"/>
          </reference>
          <reference field="11" count="1" selected="0">
            <x v="0"/>
          </reference>
        </references>
      </pivotArea>
    </chartFormat>
    <chartFormat chart="351" format="691">
      <pivotArea type="data" outline="0" fieldPosition="0">
        <references count="3">
          <reference field="4294967294" count="1" selected="0">
            <x v="0"/>
          </reference>
          <reference field="8" count="1" selected="0">
            <x v="252"/>
          </reference>
          <reference field="11" count="1" selected="0">
            <x v="1"/>
          </reference>
        </references>
      </pivotArea>
    </chartFormat>
    <chartFormat chart="351" format="693">
      <pivotArea type="data" outline="0" fieldPosition="0">
        <references count="3">
          <reference field="4294967294" count="1" selected="0">
            <x v="0"/>
          </reference>
          <reference field="8" count="1" selected="0">
            <x v="253"/>
          </reference>
          <reference field="11" count="1" selected="0">
            <x v="0"/>
          </reference>
        </references>
      </pivotArea>
    </chartFormat>
    <chartFormat chart="351" format="695">
      <pivotArea type="data" outline="0" fieldPosition="0">
        <references count="3">
          <reference field="4294967294" count="1" selected="0">
            <x v="0"/>
          </reference>
          <reference field="8" count="1" selected="0">
            <x v="253"/>
          </reference>
          <reference field="11" count="1" selected="0">
            <x v="1"/>
          </reference>
        </references>
      </pivotArea>
    </chartFormat>
    <chartFormat chart="351" format="696">
      <pivotArea type="data" outline="0" fieldPosition="0">
        <references count="3">
          <reference field="4294967294" count="1" selected="0">
            <x v="0"/>
          </reference>
          <reference field="8" count="1" selected="0">
            <x v="254"/>
          </reference>
          <reference field="11" count="1" selected="0">
            <x v="0"/>
          </reference>
        </references>
      </pivotArea>
    </chartFormat>
    <chartFormat chart="351" format="698">
      <pivotArea type="data" outline="0" fieldPosition="0">
        <references count="3">
          <reference field="4294967294" count="1" selected="0">
            <x v="0"/>
          </reference>
          <reference field="8" count="1" selected="0">
            <x v="254"/>
          </reference>
          <reference field="11" count="1" selected="0">
            <x v="1"/>
          </reference>
        </references>
      </pivotArea>
    </chartFormat>
    <chartFormat chart="351" format="699">
      <pivotArea type="data" outline="0" fieldPosition="0">
        <references count="3">
          <reference field="4294967294" count="1" selected="0">
            <x v="0"/>
          </reference>
          <reference field="8" count="1" selected="0">
            <x v="255"/>
          </reference>
          <reference field="11" count="1" selected="0">
            <x v="0"/>
          </reference>
        </references>
      </pivotArea>
    </chartFormat>
    <chartFormat chart="351" format="701">
      <pivotArea type="data" outline="0" fieldPosition="0">
        <references count="3">
          <reference field="4294967294" count="1" selected="0">
            <x v="0"/>
          </reference>
          <reference field="8" count="1" selected="0">
            <x v="255"/>
          </reference>
          <reference field="11" count="1" selected="0">
            <x v="1"/>
          </reference>
        </references>
      </pivotArea>
    </chartFormat>
    <chartFormat chart="351" format="702">
      <pivotArea type="data" outline="0" fieldPosition="0">
        <references count="3">
          <reference field="4294967294" count="1" selected="0">
            <x v="0"/>
          </reference>
          <reference field="8" count="1" selected="0">
            <x v="256"/>
          </reference>
          <reference field="11" count="1" selected="0">
            <x v="0"/>
          </reference>
        </references>
      </pivotArea>
    </chartFormat>
    <chartFormat chart="351" format="704">
      <pivotArea type="data" outline="0" fieldPosition="0">
        <references count="3">
          <reference field="4294967294" count="1" selected="0">
            <x v="0"/>
          </reference>
          <reference field="8" count="1" selected="0">
            <x v="257"/>
          </reference>
          <reference field="11" count="1" selected="0">
            <x v="0"/>
          </reference>
        </references>
      </pivotArea>
    </chartFormat>
    <chartFormat chart="351" format="706">
      <pivotArea type="data" outline="0" fieldPosition="0">
        <references count="3">
          <reference field="4294967294" count="1" selected="0">
            <x v="0"/>
          </reference>
          <reference field="8" count="1" selected="0">
            <x v="257"/>
          </reference>
          <reference field="11" count="1" selected="0">
            <x v="1"/>
          </reference>
        </references>
      </pivotArea>
    </chartFormat>
    <chartFormat chart="351" format="707">
      <pivotArea type="data" outline="0" fieldPosition="0">
        <references count="3">
          <reference field="4294967294" count="1" selected="0">
            <x v="0"/>
          </reference>
          <reference field="8" count="1" selected="0">
            <x v="258"/>
          </reference>
          <reference field="11" count="1" selected="0">
            <x v="0"/>
          </reference>
        </references>
      </pivotArea>
    </chartFormat>
    <chartFormat chart="351" format="708">
      <pivotArea type="data" outline="0" fieldPosition="0">
        <references count="3">
          <reference field="4294967294" count="1" selected="0">
            <x v="0"/>
          </reference>
          <reference field="8" count="1" selected="0">
            <x v="259"/>
          </reference>
          <reference field="11" count="1" selected="0">
            <x v="0"/>
          </reference>
        </references>
      </pivotArea>
    </chartFormat>
    <chartFormat chart="351" format="710">
      <pivotArea type="data" outline="0" fieldPosition="0">
        <references count="3">
          <reference field="4294967294" count="1" selected="0">
            <x v="0"/>
          </reference>
          <reference field="8" count="1" selected="0">
            <x v="260"/>
          </reference>
          <reference field="11" count="1" selected="0">
            <x v="0"/>
          </reference>
        </references>
      </pivotArea>
    </chartFormat>
    <chartFormat chart="351" format="712">
      <pivotArea type="data" outline="0" fieldPosition="0">
        <references count="3">
          <reference field="4294967294" count="1" selected="0">
            <x v="0"/>
          </reference>
          <reference field="8" count="1" selected="0">
            <x v="261"/>
          </reference>
          <reference field="11" count="1" selected="0">
            <x v="0"/>
          </reference>
        </references>
      </pivotArea>
    </chartFormat>
    <chartFormat chart="351" format="715">
      <pivotArea type="data" outline="0" fieldPosition="0">
        <references count="3">
          <reference field="4294967294" count="1" selected="0">
            <x v="0"/>
          </reference>
          <reference field="8" count="1" selected="0">
            <x v="262"/>
          </reference>
          <reference field="11" count="1" selected="0">
            <x v="0"/>
          </reference>
        </references>
      </pivotArea>
    </chartFormat>
    <chartFormat chart="351" format="717">
      <pivotArea type="data" outline="0" fieldPosition="0">
        <references count="3">
          <reference field="4294967294" count="1" selected="0">
            <x v="0"/>
          </reference>
          <reference field="8" count="1" selected="0">
            <x v="262"/>
          </reference>
          <reference field="11" count="1" selected="0">
            <x v="1"/>
          </reference>
        </references>
      </pivotArea>
    </chartFormat>
    <chartFormat chart="351" format="718">
      <pivotArea type="data" outline="0" fieldPosition="0">
        <references count="3">
          <reference field="4294967294" count="1" selected="0">
            <x v="0"/>
          </reference>
          <reference field="8" count="1" selected="0">
            <x v="263"/>
          </reference>
          <reference field="11" count="1" selected="0">
            <x v="0"/>
          </reference>
        </references>
      </pivotArea>
    </chartFormat>
    <chartFormat chart="351" format="719">
      <pivotArea type="data" outline="0" fieldPosition="0">
        <references count="3">
          <reference field="4294967294" count="1" selected="0">
            <x v="0"/>
          </reference>
          <reference field="8" count="1" selected="0">
            <x v="263"/>
          </reference>
          <reference field="11" count="1" selected="0">
            <x v="1"/>
          </reference>
        </references>
      </pivotArea>
    </chartFormat>
    <chartFormat chart="351" format="720">
      <pivotArea type="data" outline="0" fieldPosition="0">
        <references count="3">
          <reference field="4294967294" count="1" selected="0">
            <x v="0"/>
          </reference>
          <reference field="8" count="1" selected="0">
            <x v="265"/>
          </reference>
          <reference field="11" count="1" selected="0">
            <x v="0"/>
          </reference>
        </references>
      </pivotArea>
    </chartFormat>
    <chartFormat chart="351" format="721">
      <pivotArea type="data" outline="0" fieldPosition="0">
        <references count="3">
          <reference field="4294967294" count="1" selected="0">
            <x v="0"/>
          </reference>
          <reference field="8" count="1" selected="0">
            <x v="265"/>
          </reference>
          <reference field="11" count="1" selected="0">
            <x v="1"/>
          </reference>
        </references>
      </pivotArea>
    </chartFormat>
    <chartFormat chart="351" format="722">
      <pivotArea type="data" outline="0" fieldPosition="0">
        <references count="3">
          <reference field="4294967294" count="1" selected="0">
            <x v="0"/>
          </reference>
          <reference field="8" count="1" selected="0">
            <x v="266"/>
          </reference>
          <reference field="11" count="1" selected="0">
            <x v="0"/>
          </reference>
        </references>
      </pivotArea>
    </chartFormat>
    <chartFormat chart="351" format="723">
      <pivotArea type="data" outline="0" fieldPosition="0">
        <references count="3">
          <reference field="4294967294" count="1" selected="0">
            <x v="0"/>
          </reference>
          <reference field="8" count="1" selected="0">
            <x v="266"/>
          </reference>
          <reference field="11" count="1" selected="0">
            <x v="1"/>
          </reference>
        </references>
      </pivotArea>
    </chartFormat>
    <chartFormat chart="351" format="724">
      <pivotArea type="data" outline="0" fieldPosition="0">
        <references count="3">
          <reference field="4294967294" count="1" selected="0">
            <x v="0"/>
          </reference>
          <reference field="8" count="1" selected="0">
            <x v="267"/>
          </reference>
          <reference field="11" count="1" selected="0">
            <x v="0"/>
          </reference>
        </references>
      </pivotArea>
    </chartFormat>
    <chartFormat chart="351" format="725">
      <pivotArea type="data" outline="0" fieldPosition="0">
        <references count="3">
          <reference field="4294967294" count="1" selected="0">
            <x v="0"/>
          </reference>
          <reference field="8" count="1" selected="0">
            <x v="267"/>
          </reference>
          <reference field="11" count="1" selected="0">
            <x v="1"/>
          </reference>
        </references>
      </pivotArea>
    </chartFormat>
    <chartFormat chart="351" format="726">
      <pivotArea type="data" outline="0" fieldPosition="0">
        <references count="3">
          <reference field="4294967294" count="1" selected="0">
            <x v="0"/>
          </reference>
          <reference field="8" count="1" selected="0">
            <x v="268"/>
          </reference>
          <reference field="11" count="1" selected="0">
            <x v="0"/>
          </reference>
        </references>
      </pivotArea>
    </chartFormat>
    <chartFormat chart="351" format="728">
      <pivotArea type="data" outline="0" fieldPosition="0">
        <references count="3">
          <reference field="4294967294" count="1" selected="0">
            <x v="0"/>
          </reference>
          <reference field="8" count="1" selected="0">
            <x v="269"/>
          </reference>
          <reference field="11" count="1" selected="0">
            <x v="0"/>
          </reference>
        </references>
      </pivotArea>
    </chartFormat>
    <chartFormat chart="352" format="7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2" format="731">
      <pivotArea type="data" outline="0" fieldPosition="0">
        <references count="3">
          <reference field="4294967294" count="1" selected="0">
            <x v="0"/>
          </reference>
          <reference field="8" count="1" selected="0">
            <x v="249"/>
          </reference>
          <reference field="11" count="1" selected="0">
            <x v="0"/>
          </reference>
        </references>
      </pivotArea>
    </chartFormat>
    <chartFormat chart="352" format="733">
      <pivotArea type="data" outline="0" fieldPosition="0">
        <references count="3">
          <reference field="4294967294" count="1" selected="0">
            <x v="0"/>
          </reference>
          <reference field="8" count="1" selected="0">
            <x v="250"/>
          </reference>
          <reference field="11" count="1" selected="0">
            <x v="0"/>
          </reference>
        </references>
      </pivotArea>
    </chartFormat>
    <chartFormat chart="352" format="735">
      <pivotArea type="data" outline="0" fieldPosition="0">
        <references count="3">
          <reference field="4294967294" count="1" selected="0">
            <x v="0"/>
          </reference>
          <reference field="8" count="1" selected="0">
            <x v="250"/>
          </reference>
          <reference field="11" count="1" selected="0">
            <x v="1"/>
          </reference>
        </references>
      </pivotArea>
    </chartFormat>
    <chartFormat chart="352" format="736">
      <pivotArea type="data" outline="0" fieldPosition="0">
        <references count="3">
          <reference field="4294967294" count="1" selected="0">
            <x v="0"/>
          </reference>
          <reference field="8" count="1" selected="0">
            <x v="252"/>
          </reference>
          <reference field="11" count="1" selected="0">
            <x v="0"/>
          </reference>
        </references>
      </pivotArea>
    </chartFormat>
    <chartFormat chart="352" format="737">
      <pivotArea type="data" outline="0" fieldPosition="0">
        <references count="3">
          <reference field="4294967294" count="1" selected="0">
            <x v="0"/>
          </reference>
          <reference field="8" count="1" selected="0">
            <x v="252"/>
          </reference>
          <reference field="11" count="1" selected="0">
            <x v="1"/>
          </reference>
        </references>
      </pivotArea>
    </chartFormat>
    <chartFormat chart="352" format="739">
      <pivotArea type="data" outline="0" fieldPosition="0">
        <references count="3">
          <reference field="4294967294" count="1" selected="0">
            <x v="0"/>
          </reference>
          <reference field="8" count="1" selected="0">
            <x v="253"/>
          </reference>
          <reference field="11" count="1" selected="0">
            <x v="0"/>
          </reference>
        </references>
      </pivotArea>
    </chartFormat>
    <chartFormat chart="352" format="741">
      <pivotArea type="data" outline="0" fieldPosition="0">
        <references count="3">
          <reference field="4294967294" count="1" selected="0">
            <x v="0"/>
          </reference>
          <reference field="8" count="1" selected="0">
            <x v="253"/>
          </reference>
          <reference field="11" count="1" selected="0">
            <x v="1"/>
          </reference>
        </references>
      </pivotArea>
    </chartFormat>
    <chartFormat chart="352" format="742">
      <pivotArea type="data" outline="0" fieldPosition="0">
        <references count="3">
          <reference field="4294967294" count="1" selected="0">
            <x v="0"/>
          </reference>
          <reference field="8" count="1" selected="0">
            <x v="254"/>
          </reference>
          <reference field="11" count="1" selected="0">
            <x v="0"/>
          </reference>
        </references>
      </pivotArea>
    </chartFormat>
    <chartFormat chart="352" format="744">
      <pivotArea type="data" outline="0" fieldPosition="0">
        <references count="3">
          <reference field="4294967294" count="1" selected="0">
            <x v="0"/>
          </reference>
          <reference field="8" count="1" selected="0">
            <x v="254"/>
          </reference>
          <reference field="11" count="1" selected="0">
            <x v="1"/>
          </reference>
        </references>
      </pivotArea>
    </chartFormat>
    <chartFormat chart="352" format="745">
      <pivotArea type="data" outline="0" fieldPosition="0">
        <references count="3">
          <reference field="4294967294" count="1" selected="0">
            <x v="0"/>
          </reference>
          <reference field="8" count="1" selected="0">
            <x v="255"/>
          </reference>
          <reference field="11" count="1" selected="0">
            <x v="0"/>
          </reference>
        </references>
      </pivotArea>
    </chartFormat>
    <chartFormat chart="352" format="747">
      <pivotArea type="data" outline="0" fieldPosition="0">
        <references count="3">
          <reference field="4294967294" count="1" selected="0">
            <x v="0"/>
          </reference>
          <reference field="8" count="1" selected="0">
            <x v="255"/>
          </reference>
          <reference field="11" count="1" selected="0">
            <x v="1"/>
          </reference>
        </references>
      </pivotArea>
    </chartFormat>
    <chartFormat chart="352" format="748">
      <pivotArea type="data" outline="0" fieldPosition="0">
        <references count="3">
          <reference field="4294967294" count="1" selected="0">
            <x v="0"/>
          </reference>
          <reference field="8" count="1" selected="0">
            <x v="256"/>
          </reference>
          <reference field="11" count="1" selected="0">
            <x v="0"/>
          </reference>
        </references>
      </pivotArea>
    </chartFormat>
    <chartFormat chart="352" format="750">
      <pivotArea type="data" outline="0" fieldPosition="0">
        <references count="3">
          <reference field="4294967294" count="1" selected="0">
            <x v="0"/>
          </reference>
          <reference field="8" count="1" selected="0">
            <x v="257"/>
          </reference>
          <reference field="11" count="1" selected="0">
            <x v="0"/>
          </reference>
        </references>
      </pivotArea>
    </chartFormat>
    <chartFormat chart="352" format="752">
      <pivotArea type="data" outline="0" fieldPosition="0">
        <references count="3">
          <reference field="4294967294" count="1" selected="0">
            <x v="0"/>
          </reference>
          <reference field="8" count="1" selected="0">
            <x v="257"/>
          </reference>
          <reference field="11" count="1" selected="0">
            <x v="1"/>
          </reference>
        </references>
      </pivotArea>
    </chartFormat>
    <chartFormat chart="352" format="753">
      <pivotArea type="data" outline="0" fieldPosition="0">
        <references count="3">
          <reference field="4294967294" count="1" selected="0">
            <x v="0"/>
          </reference>
          <reference field="8" count="1" selected="0">
            <x v="258"/>
          </reference>
          <reference field="11" count="1" selected="0">
            <x v="0"/>
          </reference>
        </references>
      </pivotArea>
    </chartFormat>
    <chartFormat chart="352" format="754">
      <pivotArea type="data" outline="0" fieldPosition="0">
        <references count="3">
          <reference field="4294967294" count="1" selected="0">
            <x v="0"/>
          </reference>
          <reference field="8" count="1" selected="0">
            <x v="259"/>
          </reference>
          <reference field="11" count="1" selected="0">
            <x v="0"/>
          </reference>
        </references>
      </pivotArea>
    </chartFormat>
    <chartFormat chart="352" format="756">
      <pivotArea type="data" outline="0" fieldPosition="0">
        <references count="3">
          <reference field="4294967294" count="1" selected="0">
            <x v="0"/>
          </reference>
          <reference field="8" count="1" selected="0">
            <x v="260"/>
          </reference>
          <reference field="11" count="1" selected="0">
            <x v="0"/>
          </reference>
        </references>
      </pivotArea>
    </chartFormat>
    <chartFormat chart="352" format="758">
      <pivotArea type="data" outline="0" fieldPosition="0">
        <references count="3">
          <reference field="4294967294" count="1" selected="0">
            <x v="0"/>
          </reference>
          <reference field="8" count="1" selected="0">
            <x v="261"/>
          </reference>
          <reference field="11" count="1" selected="0">
            <x v="0"/>
          </reference>
        </references>
      </pivotArea>
    </chartFormat>
    <chartFormat chart="352" format="761">
      <pivotArea type="data" outline="0" fieldPosition="0">
        <references count="3">
          <reference field="4294967294" count="1" selected="0">
            <x v="0"/>
          </reference>
          <reference field="8" count="1" selected="0">
            <x v="262"/>
          </reference>
          <reference field="11" count="1" selected="0">
            <x v="0"/>
          </reference>
        </references>
      </pivotArea>
    </chartFormat>
    <chartFormat chart="352" format="763">
      <pivotArea type="data" outline="0" fieldPosition="0">
        <references count="3">
          <reference field="4294967294" count="1" selected="0">
            <x v="0"/>
          </reference>
          <reference field="8" count="1" selected="0">
            <x v="262"/>
          </reference>
          <reference field="11" count="1" selected="0">
            <x v="1"/>
          </reference>
        </references>
      </pivotArea>
    </chartFormat>
    <chartFormat chart="352" format="764">
      <pivotArea type="data" outline="0" fieldPosition="0">
        <references count="3">
          <reference field="4294967294" count="1" selected="0">
            <x v="0"/>
          </reference>
          <reference field="8" count="1" selected="0">
            <x v="263"/>
          </reference>
          <reference field="11" count="1" selected="0">
            <x v="0"/>
          </reference>
        </references>
      </pivotArea>
    </chartFormat>
    <chartFormat chart="352" format="765">
      <pivotArea type="data" outline="0" fieldPosition="0">
        <references count="3">
          <reference field="4294967294" count="1" selected="0">
            <x v="0"/>
          </reference>
          <reference field="8" count="1" selected="0">
            <x v="263"/>
          </reference>
          <reference field="11" count="1" selected="0">
            <x v="1"/>
          </reference>
        </references>
      </pivotArea>
    </chartFormat>
    <chartFormat chart="352" format="766">
      <pivotArea type="data" outline="0" fieldPosition="0">
        <references count="3">
          <reference field="4294967294" count="1" selected="0">
            <x v="0"/>
          </reference>
          <reference field="8" count="1" selected="0">
            <x v="265"/>
          </reference>
          <reference field="11" count="1" selected="0">
            <x v="0"/>
          </reference>
        </references>
      </pivotArea>
    </chartFormat>
    <chartFormat chart="352" format="767">
      <pivotArea type="data" outline="0" fieldPosition="0">
        <references count="3">
          <reference field="4294967294" count="1" selected="0">
            <x v="0"/>
          </reference>
          <reference field="8" count="1" selected="0">
            <x v="265"/>
          </reference>
          <reference field="11" count="1" selected="0">
            <x v="1"/>
          </reference>
        </references>
      </pivotArea>
    </chartFormat>
    <chartFormat chart="352" format="768">
      <pivotArea type="data" outline="0" fieldPosition="0">
        <references count="3">
          <reference field="4294967294" count="1" selected="0">
            <x v="0"/>
          </reference>
          <reference field="8" count="1" selected="0">
            <x v="266"/>
          </reference>
          <reference field="11" count="1" selected="0">
            <x v="0"/>
          </reference>
        </references>
      </pivotArea>
    </chartFormat>
    <chartFormat chart="352" format="769">
      <pivotArea type="data" outline="0" fieldPosition="0">
        <references count="3">
          <reference field="4294967294" count="1" selected="0">
            <x v="0"/>
          </reference>
          <reference field="8" count="1" selected="0">
            <x v="266"/>
          </reference>
          <reference field="11" count="1" selected="0">
            <x v="1"/>
          </reference>
        </references>
      </pivotArea>
    </chartFormat>
    <chartFormat chart="352" format="770">
      <pivotArea type="data" outline="0" fieldPosition="0">
        <references count="3">
          <reference field="4294967294" count="1" selected="0">
            <x v="0"/>
          </reference>
          <reference field="8" count="1" selected="0">
            <x v="267"/>
          </reference>
          <reference field="11" count="1" selected="0">
            <x v="0"/>
          </reference>
        </references>
      </pivotArea>
    </chartFormat>
    <chartFormat chart="352" format="771">
      <pivotArea type="data" outline="0" fieldPosition="0">
        <references count="3">
          <reference field="4294967294" count="1" selected="0">
            <x v="0"/>
          </reference>
          <reference field="8" count="1" selected="0">
            <x v="267"/>
          </reference>
          <reference field="11" count="1" selected="0">
            <x v="1"/>
          </reference>
        </references>
      </pivotArea>
    </chartFormat>
    <chartFormat chart="352" format="772">
      <pivotArea type="data" outline="0" fieldPosition="0">
        <references count="3">
          <reference field="4294967294" count="1" selected="0">
            <x v="0"/>
          </reference>
          <reference field="8" count="1" selected="0">
            <x v="268"/>
          </reference>
          <reference field="11" count="1" selected="0">
            <x v="0"/>
          </reference>
        </references>
      </pivotArea>
    </chartFormat>
    <chartFormat chart="352" format="774">
      <pivotArea type="data" outline="0" fieldPosition="0">
        <references count="3">
          <reference field="4294967294" count="1" selected="0">
            <x v="0"/>
          </reference>
          <reference field="8" count="1" selected="0">
            <x v="269"/>
          </reference>
          <reference field="11" count="1" selected="0">
            <x v="0"/>
          </reference>
        </references>
      </pivotArea>
    </chartFormat>
    <chartFormat chart="3" format="97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79">
      <pivotArea type="data" outline="0" fieldPosition="0">
        <references count="3">
          <reference field="4294967294" count="1" selected="0">
            <x v="0"/>
          </reference>
          <reference field="8" count="1" selected="0">
            <x v="359"/>
          </reference>
          <reference field="11" count="1" selected="0">
            <x v="0"/>
          </reference>
        </references>
      </pivotArea>
    </chartFormat>
    <chartFormat chart="3" format="980">
      <pivotArea type="data" outline="0" fieldPosition="0">
        <references count="3">
          <reference field="4294967294" count="1" selected="0">
            <x v="0"/>
          </reference>
          <reference field="8" count="1" selected="0">
            <x v="360"/>
          </reference>
          <reference field="11" count="1" selected="0">
            <x v="0"/>
          </reference>
        </references>
      </pivotArea>
    </chartFormat>
    <chartFormat chart="3" format="981">
      <pivotArea type="data" outline="0" fieldPosition="0">
        <references count="3">
          <reference field="4294967294" count="1" selected="0">
            <x v="0"/>
          </reference>
          <reference field="8" count="1" selected="0">
            <x v="360"/>
          </reference>
          <reference field="11" count="1" selected="0">
            <x v="3"/>
          </reference>
        </references>
      </pivotArea>
    </chartFormat>
    <chartFormat chart="3" format="982">
      <pivotArea type="data" outline="0" fieldPosition="0">
        <references count="3">
          <reference field="4294967294" count="1" selected="0">
            <x v="0"/>
          </reference>
          <reference field="8" count="1" selected="0">
            <x v="361"/>
          </reference>
          <reference field="11" count="1" selected="0">
            <x v="0"/>
          </reference>
        </references>
      </pivotArea>
    </chartFormat>
    <chartFormat chart="3" format="983">
      <pivotArea type="data" outline="0" fieldPosition="0">
        <references count="3">
          <reference field="4294967294" count="1" selected="0">
            <x v="0"/>
          </reference>
          <reference field="8" count="1" selected="0">
            <x v="361"/>
          </reference>
          <reference field="11" count="1" selected="0">
            <x v="3"/>
          </reference>
        </references>
      </pivotArea>
    </chartFormat>
    <chartFormat chart="3" format="984">
      <pivotArea type="data" outline="0" fieldPosition="0">
        <references count="3">
          <reference field="4294967294" count="1" selected="0">
            <x v="0"/>
          </reference>
          <reference field="8" count="1" selected="0">
            <x v="362"/>
          </reference>
          <reference field="11" count="1" selected="0">
            <x v="0"/>
          </reference>
        </references>
      </pivotArea>
    </chartFormat>
    <chartFormat chart="3" format="985">
      <pivotArea type="data" outline="0" fieldPosition="0">
        <references count="3">
          <reference field="4294967294" count="1" selected="0">
            <x v="0"/>
          </reference>
          <reference field="8" count="1" selected="0">
            <x v="363"/>
          </reference>
          <reference field="11" count="1" selected="0">
            <x v="0"/>
          </reference>
        </references>
      </pivotArea>
    </chartFormat>
    <chartFormat chart="3" format="986">
      <pivotArea type="data" outline="0" fieldPosition="0">
        <references count="3">
          <reference field="4294967294" count="1" selected="0">
            <x v="0"/>
          </reference>
          <reference field="8" count="1" selected="0">
            <x v="364"/>
          </reference>
          <reference field="11" count="1" selected="0">
            <x v="0"/>
          </reference>
        </references>
      </pivotArea>
    </chartFormat>
    <chartFormat chart="3" format="987">
      <pivotArea type="data" outline="0" fieldPosition="0">
        <references count="3">
          <reference field="4294967294" count="1" selected="0">
            <x v="0"/>
          </reference>
          <reference field="8" count="1" selected="0">
            <x v="365"/>
          </reference>
          <reference field="11" count="1" selected="0">
            <x v="0"/>
          </reference>
        </references>
      </pivotArea>
    </chartFormat>
    <chartFormat chart="3" format="988">
      <pivotArea type="data" outline="0" fieldPosition="0">
        <references count="3">
          <reference field="4294967294" count="1" selected="0">
            <x v="0"/>
          </reference>
          <reference field="8" count="1" selected="0">
            <x v="366"/>
          </reference>
          <reference field="11" count="1" selected="0">
            <x v="0"/>
          </reference>
        </references>
      </pivotArea>
    </chartFormat>
    <chartFormat chart="3" format="989">
      <pivotArea type="data" outline="0" fieldPosition="0">
        <references count="3">
          <reference field="4294967294" count="1" selected="0">
            <x v="0"/>
          </reference>
          <reference field="8" count="1" selected="0">
            <x v="367"/>
          </reference>
          <reference field="11" count="1" selected="0">
            <x v="0"/>
          </reference>
        </references>
      </pivotArea>
    </chartFormat>
    <chartFormat chart="3" format="990">
      <pivotArea type="data" outline="0" fieldPosition="0">
        <references count="3">
          <reference field="4294967294" count="1" selected="0">
            <x v="0"/>
          </reference>
          <reference field="8" count="1" selected="0">
            <x v="367"/>
          </reference>
          <reference field="11" count="1" selected="0">
            <x v="3"/>
          </reference>
        </references>
      </pivotArea>
    </chartFormat>
    <chartFormat chart="3" format="991">
      <pivotArea type="data" outline="0" fieldPosition="0">
        <references count="3">
          <reference field="4294967294" count="1" selected="0">
            <x v="0"/>
          </reference>
          <reference field="8" count="1" selected="0">
            <x v="368"/>
          </reference>
          <reference field="11" count="1" selected="0">
            <x v="0"/>
          </reference>
        </references>
      </pivotArea>
    </chartFormat>
    <chartFormat chart="3" format="992">
      <pivotArea type="data" outline="0" fieldPosition="0">
        <references count="3">
          <reference field="4294967294" count="1" selected="0">
            <x v="0"/>
          </reference>
          <reference field="8" count="1" selected="0">
            <x v="369"/>
          </reference>
          <reference field="11" count="1" selected="0">
            <x v="0"/>
          </reference>
        </references>
      </pivotArea>
    </chartFormat>
    <chartFormat chart="3" format="993">
      <pivotArea type="data" outline="0" fieldPosition="0">
        <references count="3">
          <reference field="4294967294" count="1" selected="0">
            <x v="0"/>
          </reference>
          <reference field="8" count="1" selected="0">
            <x v="370"/>
          </reference>
          <reference field="11" count="1" selected="0">
            <x v="0"/>
          </reference>
        </references>
      </pivotArea>
    </chartFormat>
    <chartFormat chart="3" format="994">
      <pivotArea type="data" outline="0" fieldPosition="0">
        <references count="3">
          <reference field="4294967294" count="1" selected="0">
            <x v="0"/>
          </reference>
          <reference field="8" count="1" selected="0">
            <x v="372"/>
          </reference>
          <reference field="11" count="1" selected="0">
            <x v="0"/>
          </reference>
        </references>
      </pivotArea>
    </chartFormat>
    <chartFormat chart="3" format="995">
      <pivotArea type="data" outline="0" fieldPosition="0">
        <references count="3">
          <reference field="4294967294" count="1" selected="0">
            <x v="0"/>
          </reference>
          <reference field="8" count="1" selected="0">
            <x v="373"/>
          </reference>
          <reference field="11" count="1" selected="0">
            <x v="0"/>
          </reference>
        </references>
      </pivotArea>
    </chartFormat>
    <chartFormat chart="3" format="996">
      <pivotArea type="data" outline="0" fieldPosition="0">
        <references count="3">
          <reference field="4294967294" count="1" selected="0">
            <x v="0"/>
          </reference>
          <reference field="8" count="1" selected="0">
            <x v="374"/>
          </reference>
          <reference field="11" count="1" selected="0">
            <x v="0"/>
          </reference>
        </references>
      </pivotArea>
    </chartFormat>
    <chartFormat chart="3" format="997">
      <pivotArea type="data" outline="0" fieldPosition="0">
        <references count="3">
          <reference field="4294967294" count="1" selected="0">
            <x v="0"/>
          </reference>
          <reference field="8" count="1" selected="0">
            <x v="375"/>
          </reference>
          <reference field="11" count="1" selected="0">
            <x v="0"/>
          </reference>
        </references>
      </pivotArea>
    </chartFormat>
    <chartFormat chart="3" format="998">
      <pivotArea type="data" outline="0" fieldPosition="0">
        <references count="3">
          <reference field="4294967294" count="1" selected="0">
            <x v="0"/>
          </reference>
          <reference field="8" count="1" selected="0">
            <x v="376"/>
          </reference>
          <reference field="11" count="1" selected="0">
            <x v="0"/>
          </reference>
        </references>
      </pivotArea>
    </chartFormat>
    <chartFormat chart="3" format="999">
      <pivotArea type="data" outline="0" fieldPosition="0">
        <references count="3">
          <reference field="4294967294" count="1" selected="0">
            <x v="0"/>
          </reference>
          <reference field="8" count="1" selected="0">
            <x v="377"/>
          </reference>
          <reference field="11" count="1" selected="0">
            <x v="0"/>
          </reference>
        </references>
      </pivotArea>
    </chartFormat>
    <chartFormat chart="3" format="1000">
      <pivotArea type="data" outline="0" fieldPosition="0">
        <references count="3">
          <reference field="4294967294" count="1" selected="0">
            <x v="0"/>
          </reference>
          <reference field="8" count="1" selected="0">
            <x v="378"/>
          </reference>
          <reference field="11" count="1" selected="0">
            <x v="0"/>
          </reference>
        </references>
      </pivotArea>
    </chartFormat>
    <chartFormat chart="3" format="1001">
      <pivotArea type="data" outline="0" fieldPosition="0">
        <references count="3">
          <reference field="4294967294" count="1" selected="0">
            <x v="0"/>
          </reference>
          <reference field="8" count="1" selected="0">
            <x v="379"/>
          </reference>
          <reference field="11" count="1" selected="0">
            <x v="0"/>
          </reference>
        </references>
      </pivotArea>
    </chartFormat>
    <chartFormat chart="3" format="1002">
      <pivotArea type="data" outline="0" fieldPosition="0">
        <references count="3">
          <reference field="4294967294" count="1" selected="0">
            <x v="0"/>
          </reference>
          <reference field="8" count="1" selected="0">
            <x v="380"/>
          </reference>
          <reference field="11" count="1" selected="0">
            <x v="0"/>
          </reference>
        </references>
      </pivotArea>
    </chartFormat>
    <chartFormat chart="3" format="1004">
      <pivotArea type="data" outline="0" fieldPosition="0">
        <references count="3">
          <reference field="4294967294" count="1" selected="0">
            <x v="0"/>
          </reference>
          <reference field="8" count="1" selected="0">
            <x v="381"/>
          </reference>
          <reference field="11" count="1" selected="0">
            <x v="0"/>
          </reference>
        </references>
      </pivotArea>
    </chartFormat>
    <chartFormat chart="3" format="1005">
      <pivotArea type="data" outline="0" fieldPosition="0">
        <references count="3">
          <reference field="4294967294" count="1" selected="0">
            <x v="0"/>
          </reference>
          <reference field="8" count="1" selected="0">
            <x v="382"/>
          </reference>
          <reference field="11" count="1" selected="0">
            <x v="0"/>
          </reference>
        </references>
      </pivotArea>
    </chartFormat>
    <chartFormat chart="3" format="1006">
      <pivotArea type="data" outline="0" fieldPosition="0">
        <references count="3">
          <reference field="4294967294" count="1" selected="0">
            <x v="0"/>
          </reference>
          <reference field="8" count="1" selected="0">
            <x v="383"/>
          </reference>
          <reference field="11" count="1" selected="0">
            <x v="0"/>
          </reference>
        </references>
      </pivotArea>
    </chartFormat>
    <chartFormat chart="3" format="1007">
      <pivotArea type="data" outline="0" fieldPosition="0">
        <references count="3">
          <reference field="4294967294" count="1" selected="0">
            <x v="0"/>
          </reference>
          <reference field="8" count="1" selected="0">
            <x v="384"/>
          </reference>
          <reference field="11" count="1" selected="0">
            <x v="0"/>
          </reference>
        </references>
      </pivotArea>
    </chartFormat>
    <chartFormat chart="3" format="1008">
      <pivotArea type="data" outline="0" fieldPosition="0">
        <references count="3">
          <reference field="4294967294" count="1" selected="0">
            <x v="0"/>
          </reference>
          <reference field="8" count="1" selected="0">
            <x v="385"/>
          </reference>
          <reference field="11" count="1" selected="0">
            <x v="0"/>
          </reference>
        </references>
      </pivotArea>
    </chartFormat>
    <chartFormat chart="3" format="1009">
      <pivotArea type="data" outline="0" fieldPosition="0">
        <references count="3">
          <reference field="4294967294" count="1" selected="0">
            <x v="0"/>
          </reference>
          <reference field="8" count="1" selected="0">
            <x v="385"/>
          </reference>
          <reference field="11" count="1" selected="0">
            <x v="3"/>
          </reference>
        </references>
      </pivotArea>
    </chartFormat>
    <chartFormat chart="3" format="1010">
      <pivotArea type="data" outline="0" fieldPosition="0">
        <references count="3">
          <reference field="4294967294" count="1" selected="0">
            <x v="0"/>
          </reference>
          <reference field="8" count="1" selected="0">
            <x v="386"/>
          </reference>
          <reference field="11" count="1" selected="0">
            <x v="0"/>
          </reference>
        </references>
      </pivotArea>
    </chartFormat>
    <chartFormat chart="3" format="1011">
      <pivotArea type="data" outline="0" fieldPosition="0">
        <references count="3">
          <reference field="4294967294" count="1" selected="0">
            <x v="0"/>
          </reference>
          <reference field="8" count="1" selected="0">
            <x v="388"/>
          </reference>
          <reference field="11" count="1" selected="0">
            <x v="0"/>
          </reference>
        </references>
      </pivotArea>
    </chartFormat>
    <chartFormat chart="3" format="1012">
      <pivotArea type="data" outline="0" fieldPosition="0">
        <references count="3">
          <reference field="4294967294" count="1" selected="0">
            <x v="0"/>
          </reference>
          <reference field="8" count="1" selected="0">
            <x v="387"/>
          </reference>
          <reference field="11" count="1" selected="0">
            <x v="0"/>
          </reference>
        </references>
      </pivotArea>
    </chartFormat>
    <chartFormat chart="3" format="1013">
      <pivotArea type="data" outline="0" fieldPosition="0">
        <references count="3">
          <reference field="4294967294" count="1" selected="0">
            <x v="0"/>
          </reference>
          <reference field="8" count="1" selected="0">
            <x v="389"/>
          </reference>
          <reference field="11" count="1" selected="0">
            <x v="0"/>
          </reference>
        </references>
      </pivotArea>
    </chartFormat>
    <chartFormat chart="3" format="1015">
      <pivotArea type="data" outline="0" fieldPosition="0">
        <references count="3">
          <reference field="4294967294" count="1" selected="0">
            <x v="0"/>
          </reference>
          <reference field="8" count="1" selected="0">
            <x v="390"/>
          </reference>
          <reference field="11" count="1" selected="0">
            <x v="0"/>
          </reference>
        </references>
      </pivotArea>
    </chartFormat>
    <chartFormat chart="3" format="1016">
      <pivotArea type="data" outline="0" fieldPosition="0">
        <references count="3">
          <reference field="4294967294" count="1" selected="0">
            <x v="0"/>
          </reference>
          <reference field="8" count="1" selected="0">
            <x v="391"/>
          </reference>
          <reference field="11" count="1" selected="0">
            <x v="0"/>
          </reference>
        </references>
      </pivotArea>
    </chartFormat>
    <chartFormat chart="578" format="10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8" format="1018">
      <pivotArea type="data" outline="0" fieldPosition="0">
        <references count="3">
          <reference field="4294967294" count="1" selected="0">
            <x v="0"/>
          </reference>
          <reference field="8" count="1" selected="0">
            <x v="372"/>
          </reference>
          <reference field="11" count="1" selected="0">
            <x v="0"/>
          </reference>
        </references>
      </pivotArea>
    </chartFormat>
    <chartFormat chart="578" format="1019">
      <pivotArea type="data" outline="0" fieldPosition="0">
        <references count="3">
          <reference field="4294967294" count="1" selected="0">
            <x v="0"/>
          </reference>
          <reference field="8" count="1" selected="0">
            <x v="373"/>
          </reference>
          <reference field="11" count="1" selected="0">
            <x v="0"/>
          </reference>
        </references>
      </pivotArea>
    </chartFormat>
    <chartFormat chart="578" format="1020">
      <pivotArea type="data" outline="0" fieldPosition="0">
        <references count="3">
          <reference field="4294967294" count="1" selected="0">
            <x v="0"/>
          </reference>
          <reference field="8" count="1" selected="0">
            <x v="374"/>
          </reference>
          <reference field="11" count="1" selected="0">
            <x v="0"/>
          </reference>
        </references>
      </pivotArea>
    </chartFormat>
    <chartFormat chart="578" format="1021">
      <pivotArea type="data" outline="0" fieldPosition="0">
        <references count="3">
          <reference field="4294967294" count="1" selected="0">
            <x v="0"/>
          </reference>
          <reference field="8" count="1" selected="0">
            <x v="375"/>
          </reference>
          <reference field="11" count="1" selected="0">
            <x v="0"/>
          </reference>
        </references>
      </pivotArea>
    </chartFormat>
    <chartFormat chart="578" format="1022">
      <pivotArea type="data" outline="0" fieldPosition="0">
        <references count="3">
          <reference field="4294967294" count="1" selected="0">
            <x v="0"/>
          </reference>
          <reference field="8" count="1" selected="0">
            <x v="376"/>
          </reference>
          <reference field="11" count="1" selected="0">
            <x v="0"/>
          </reference>
        </references>
      </pivotArea>
    </chartFormat>
    <chartFormat chart="578" format="1023">
      <pivotArea type="data" outline="0" fieldPosition="0">
        <references count="3">
          <reference field="4294967294" count="1" selected="0">
            <x v="0"/>
          </reference>
          <reference field="8" count="1" selected="0">
            <x v="377"/>
          </reference>
          <reference field="11" count="1" selected="0">
            <x v="0"/>
          </reference>
        </references>
      </pivotArea>
    </chartFormat>
    <chartFormat chart="578" format="1024">
      <pivotArea type="data" outline="0" fieldPosition="0">
        <references count="3">
          <reference field="4294967294" count="1" selected="0">
            <x v="0"/>
          </reference>
          <reference field="8" count="1" selected="0">
            <x v="378"/>
          </reference>
          <reference field="11" count="1" selected="0">
            <x v="0"/>
          </reference>
        </references>
      </pivotArea>
    </chartFormat>
    <chartFormat chart="578" format="1025">
      <pivotArea type="data" outline="0" fieldPosition="0">
        <references count="3">
          <reference field="4294967294" count="1" selected="0">
            <x v="0"/>
          </reference>
          <reference field="8" count="1" selected="0">
            <x v="379"/>
          </reference>
          <reference field="11" count="1" selected="0">
            <x v="0"/>
          </reference>
        </references>
      </pivotArea>
    </chartFormat>
    <chartFormat chart="578" format="1027">
      <pivotArea type="data" outline="0" fieldPosition="0">
        <references count="3">
          <reference field="4294967294" count="1" selected="0">
            <x v="0"/>
          </reference>
          <reference field="8" count="1" selected="0">
            <x v="380"/>
          </reference>
          <reference field="11" count="1" selected="0">
            <x v="0"/>
          </reference>
        </references>
      </pivotArea>
    </chartFormat>
    <chartFormat chart="578" format="1029">
      <pivotArea type="data" outline="0" fieldPosition="0">
        <references count="3">
          <reference field="4294967294" count="1" selected="0">
            <x v="0"/>
          </reference>
          <reference field="8" count="1" selected="0">
            <x v="381"/>
          </reference>
          <reference field="11" count="1" selected="0">
            <x v="0"/>
          </reference>
        </references>
      </pivotArea>
    </chartFormat>
    <chartFormat chart="578" format="1030">
      <pivotArea type="data" outline="0" fieldPosition="0">
        <references count="3">
          <reference field="4294967294" count="1" selected="0">
            <x v="0"/>
          </reference>
          <reference field="8" count="1" selected="0">
            <x v="382"/>
          </reference>
          <reference field="11" count="1" selected="0">
            <x v="0"/>
          </reference>
        </references>
      </pivotArea>
    </chartFormat>
    <chartFormat chart="578" format="1031">
      <pivotArea type="data" outline="0" fieldPosition="0">
        <references count="3">
          <reference field="4294967294" count="1" selected="0">
            <x v="0"/>
          </reference>
          <reference field="8" count="1" selected="0">
            <x v="383"/>
          </reference>
          <reference field="11" count="1" selected="0">
            <x v="0"/>
          </reference>
        </references>
      </pivotArea>
    </chartFormat>
    <chartFormat chart="578" format="1032">
      <pivotArea type="data" outline="0" fieldPosition="0">
        <references count="3">
          <reference field="4294967294" count="1" selected="0">
            <x v="0"/>
          </reference>
          <reference field="8" count="1" selected="0">
            <x v="384"/>
          </reference>
          <reference field="11" count="1" selected="0">
            <x v="0"/>
          </reference>
        </references>
      </pivotArea>
    </chartFormat>
    <chartFormat chart="578" format="1033">
      <pivotArea type="data" outline="0" fieldPosition="0">
        <references count="3">
          <reference field="4294967294" count="1" selected="0">
            <x v="0"/>
          </reference>
          <reference field="8" count="1" selected="0">
            <x v="385"/>
          </reference>
          <reference field="11" count="1" selected="0">
            <x v="0"/>
          </reference>
        </references>
      </pivotArea>
    </chartFormat>
    <chartFormat chart="578" format="1034">
      <pivotArea type="data" outline="0" fieldPosition="0">
        <references count="3">
          <reference field="4294967294" count="1" selected="0">
            <x v="0"/>
          </reference>
          <reference field="8" count="1" selected="0">
            <x v="385"/>
          </reference>
          <reference field="11" count="1" selected="0">
            <x v="3"/>
          </reference>
        </references>
      </pivotArea>
    </chartFormat>
    <chartFormat chart="578" format="1035">
      <pivotArea type="data" outline="0" fieldPosition="0">
        <references count="3">
          <reference field="4294967294" count="1" selected="0">
            <x v="0"/>
          </reference>
          <reference field="8" count="1" selected="0">
            <x v="386"/>
          </reference>
          <reference field="11" count="1" selected="0">
            <x v="0"/>
          </reference>
        </references>
      </pivotArea>
    </chartFormat>
    <chartFormat chart="578" format="1036">
      <pivotArea type="data" outline="0" fieldPosition="0">
        <references count="3">
          <reference field="4294967294" count="1" selected="0">
            <x v="0"/>
          </reference>
          <reference field="8" count="1" selected="0">
            <x v="387"/>
          </reference>
          <reference field="11" count="1" selected="0">
            <x v="0"/>
          </reference>
        </references>
      </pivotArea>
    </chartFormat>
    <chartFormat chart="578" format="1037">
      <pivotArea type="data" outline="0" fieldPosition="0">
        <references count="3">
          <reference field="4294967294" count="1" selected="0">
            <x v="0"/>
          </reference>
          <reference field="8" count="1" selected="0">
            <x v="388"/>
          </reference>
          <reference field="11" count="1" selected="0">
            <x v="0"/>
          </reference>
        </references>
      </pivotArea>
    </chartFormat>
    <chartFormat chart="578" format="1038">
      <pivotArea type="data" outline="0" fieldPosition="0">
        <references count="3">
          <reference field="4294967294" count="1" selected="0">
            <x v="0"/>
          </reference>
          <reference field="8" count="1" selected="0">
            <x v="389"/>
          </reference>
          <reference field="11" count="1" selected="0">
            <x v="0"/>
          </reference>
        </references>
      </pivotArea>
    </chartFormat>
    <chartFormat chart="578" format="1039">
      <pivotArea type="data" outline="0" fieldPosition="0">
        <references count="3">
          <reference field="4294967294" count="1" selected="0">
            <x v="0"/>
          </reference>
          <reference field="8" count="1" selected="0">
            <x v="390"/>
          </reference>
          <reference field="11" count="1" selected="0">
            <x v="0"/>
          </reference>
        </references>
      </pivotArea>
    </chartFormat>
    <chartFormat chart="578" format="1040">
      <pivotArea type="data" outline="0" fieldPosition="0">
        <references count="3">
          <reference field="4294967294" count="1" selected="0">
            <x v="0"/>
          </reference>
          <reference field="8" count="1" selected="0">
            <x v="391"/>
          </reference>
          <reference field="11" count="1" selected="0">
            <x v="0"/>
          </reference>
        </references>
      </pivotArea>
    </chartFormat>
    <chartFormat chart="578" format="1041">
      <pivotArea type="data" outline="0" fieldPosition="0">
        <references count="3">
          <reference field="4294967294" count="1" selected="0">
            <x v="0"/>
          </reference>
          <reference field="8" count="1" selected="0">
            <x v="391"/>
          </reference>
          <reference field="11" count="1" selected="0">
            <x v="3"/>
          </reference>
        </references>
      </pivotArea>
    </chartFormat>
    <chartFormat chart="578" format="1042">
      <pivotArea type="data" outline="0" fieldPosition="0">
        <references count="3">
          <reference field="4294967294" count="1" selected="0">
            <x v="0"/>
          </reference>
          <reference field="8" count="1" selected="0">
            <x v="392"/>
          </reference>
          <reference field="11" count="1" selected="0">
            <x v="0"/>
          </reference>
        </references>
      </pivotArea>
    </chartFormat>
    <chartFormat chart="579" format="10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9" format="1044">
      <pivotArea type="data" outline="0" fieldPosition="0">
        <references count="3">
          <reference field="4294967294" count="1" selected="0">
            <x v="0"/>
          </reference>
          <reference field="8" count="1" selected="0">
            <x v="372"/>
          </reference>
          <reference field="11" count="1" selected="0">
            <x v="0"/>
          </reference>
        </references>
      </pivotArea>
    </chartFormat>
    <chartFormat chart="579" format="1045">
      <pivotArea type="data" outline="0" fieldPosition="0">
        <references count="3">
          <reference field="4294967294" count="1" selected="0">
            <x v="0"/>
          </reference>
          <reference field="8" count="1" selected="0">
            <x v="373"/>
          </reference>
          <reference field="11" count="1" selected="0">
            <x v="0"/>
          </reference>
        </references>
      </pivotArea>
    </chartFormat>
    <chartFormat chart="579" format="1046">
      <pivotArea type="data" outline="0" fieldPosition="0">
        <references count="3">
          <reference field="4294967294" count="1" selected="0">
            <x v="0"/>
          </reference>
          <reference field="8" count="1" selected="0">
            <x v="374"/>
          </reference>
          <reference field="11" count="1" selected="0">
            <x v="0"/>
          </reference>
        </references>
      </pivotArea>
    </chartFormat>
    <chartFormat chart="579" format="1047">
      <pivotArea type="data" outline="0" fieldPosition="0">
        <references count="3">
          <reference field="4294967294" count="1" selected="0">
            <x v="0"/>
          </reference>
          <reference field="8" count="1" selected="0">
            <x v="375"/>
          </reference>
          <reference field="11" count="1" selected="0">
            <x v="0"/>
          </reference>
        </references>
      </pivotArea>
    </chartFormat>
    <chartFormat chart="579" format="1048">
      <pivotArea type="data" outline="0" fieldPosition="0">
        <references count="3">
          <reference field="4294967294" count="1" selected="0">
            <x v="0"/>
          </reference>
          <reference field="8" count="1" selected="0">
            <x v="376"/>
          </reference>
          <reference field="11" count="1" selected="0">
            <x v="0"/>
          </reference>
        </references>
      </pivotArea>
    </chartFormat>
    <chartFormat chart="579" format="1049">
      <pivotArea type="data" outline="0" fieldPosition="0">
        <references count="3">
          <reference field="4294967294" count="1" selected="0">
            <x v="0"/>
          </reference>
          <reference field="8" count="1" selected="0">
            <x v="377"/>
          </reference>
          <reference field="11" count="1" selected="0">
            <x v="0"/>
          </reference>
        </references>
      </pivotArea>
    </chartFormat>
    <chartFormat chart="579" format="1050">
      <pivotArea type="data" outline="0" fieldPosition="0">
        <references count="3">
          <reference field="4294967294" count="1" selected="0">
            <x v="0"/>
          </reference>
          <reference field="8" count="1" selected="0">
            <x v="378"/>
          </reference>
          <reference field="11" count="1" selected="0">
            <x v="0"/>
          </reference>
        </references>
      </pivotArea>
    </chartFormat>
    <chartFormat chart="579" format="1051">
      <pivotArea type="data" outline="0" fieldPosition="0">
        <references count="3">
          <reference field="4294967294" count="1" selected="0">
            <x v="0"/>
          </reference>
          <reference field="8" count="1" selected="0">
            <x v="379"/>
          </reference>
          <reference field="11" count="1" selected="0">
            <x v="0"/>
          </reference>
        </references>
      </pivotArea>
    </chartFormat>
    <chartFormat chart="579" format="1053">
      <pivotArea type="data" outline="0" fieldPosition="0">
        <references count="3">
          <reference field="4294967294" count="1" selected="0">
            <x v="0"/>
          </reference>
          <reference field="8" count="1" selected="0">
            <x v="380"/>
          </reference>
          <reference field="11" count="1" selected="0">
            <x v="0"/>
          </reference>
        </references>
      </pivotArea>
    </chartFormat>
    <chartFormat chart="579" format="1055">
      <pivotArea type="data" outline="0" fieldPosition="0">
        <references count="3">
          <reference field="4294967294" count="1" selected="0">
            <x v="0"/>
          </reference>
          <reference field="8" count="1" selected="0">
            <x v="381"/>
          </reference>
          <reference field="11" count="1" selected="0">
            <x v="0"/>
          </reference>
        </references>
      </pivotArea>
    </chartFormat>
    <chartFormat chart="579" format="1056">
      <pivotArea type="data" outline="0" fieldPosition="0">
        <references count="3">
          <reference field="4294967294" count="1" selected="0">
            <x v="0"/>
          </reference>
          <reference field="8" count="1" selected="0">
            <x v="382"/>
          </reference>
          <reference field="11" count="1" selected="0">
            <x v="0"/>
          </reference>
        </references>
      </pivotArea>
    </chartFormat>
    <chartFormat chart="579" format="1057">
      <pivotArea type="data" outline="0" fieldPosition="0">
        <references count="3">
          <reference field="4294967294" count="1" selected="0">
            <x v="0"/>
          </reference>
          <reference field="8" count="1" selected="0">
            <x v="383"/>
          </reference>
          <reference field="11" count="1" selected="0">
            <x v="0"/>
          </reference>
        </references>
      </pivotArea>
    </chartFormat>
    <chartFormat chart="579" format="1058">
      <pivotArea type="data" outline="0" fieldPosition="0">
        <references count="3">
          <reference field="4294967294" count="1" selected="0">
            <x v="0"/>
          </reference>
          <reference field="8" count="1" selected="0">
            <x v="384"/>
          </reference>
          <reference field="11" count="1" selected="0">
            <x v="0"/>
          </reference>
        </references>
      </pivotArea>
    </chartFormat>
    <chartFormat chart="579" format="1059">
      <pivotArea type="data" outline="0" fieldPosition="0">
        <references count="3">
          <reference field="4294967294" count="1" selected="0">
            <x v="0"/>
          </reference>
          <reference field="8" count="1" selected="0">
            <x v="385"/>
          </reference>
          <reference field="11" count="1" selected="0">
            <x v="0"/>
          </reference>
        </references>
      </pivotArea>
    </chartFormat>
    <chartFormat chart="579" format="1060">
      <pivotArea type="data" outline="0" fieldPosition="0">
        <references count="3">
          <reference field="4294967294" count="1" selected="0">
            <x v="0"/>
          </reference>
          <reference field="8" count="1" selected="0">
            <x v="385"/>
          </reference>
          <reference field="11" count="1" selected="0">
            <x v="3"/>
          </reference>
        </references>
      </pivotArea>
    </chartFormat>
    <chartFormat chart="579" format="1061">
      <pivotArea type="data" outline="0" fieldPosition="0">
        <references count="3">
          <reference field="4294967294" count="1" selected="0">
            <x v="0"/>
          </reference>
          <reference field="8" count="1" selected="0">
            <x v="386"/>
          </reference>
          <reference field="11" count="1" selected="0">
            <x v="0"/>
          </reference>
        </references>
      </pivotArea>
    </chartFormat>
    <chartFormat chart="579" format="1062">
      <pivotArea type="data" outline="0" fieldPosition="0">
        <references count="3">
          <reference field="4294967294" count="1" selected="0">
            <x v="0"/>
          </reference>
          <reference field="8" count="1" selected="0">
            <x v="387"/>
          </reference>
          <reference field="11" count="1" selected="0">
            <x v="0"/>
          </reference>
        </references>
      </pivotArea>
    </chartFormat>
    <chartFormat chart="579" format="1063">
      <pivotArea type="data" outline="0" fieldPosition="0">
        <references count="3">
          <reference field="4294967294" count="1" selected="0">
            <x v="0"/>
          </reference>
          <reference field="8" count="1" selected="0">
            <x v="388"/>
          </reference>
          <reference field="11" count="1" selected="0">
            <x v="0"/>
          </reference>
        </references>
      </pivotArea>
    </chartFormat>
    <chartFormat chart="579" format="1064">
      <pivotArea type="data" outline="0" fieldPosition="0">
        <references count="3">
          <reference field="4294967294" count="1" selected="0">
            <x v="0"/>
          </reference>
          <reference field="8" count="1" selected="0">
            <x v="389"/>
          </reference>
          <reference field="11" count="1" selected="0">
            <x v="0"/>
          </reference>
        </references>
      </pivotArea>
    </chartFormat>
    <chartFormat chart="579" format="1065">
      <pivotArea type="data" outline="0" fieldPosition="0">
        <references count="3">
          <reference field="4294967294" count="1" selected="0">
            <x v="0"/>
          </reference>
          <reference field="8" count="1" selected="0">
            <x v="390"/>
          </reference>
          <reference field="11" count="1" selected="0">
            <x v="0"/>
          </reference>
        </references>
      </pivotArea>
    </chartFormat>
    <chartFormat chart="579" format="1066">
      <pivotArea type="data" outline="0" fieldPosition="0">
        <references count="3">
          <reference field="4294967294" count="1" selected="0">
            <x v="0"/>
          </reference>
          <reference field="8" count="1" selected="0">
            <x v="391"/>
          </reference>
          <reference field="11" count="1" selected="0">
            <x v="0"/>
          </reference>
        </references>
      </pivotArea>
    </chartFormat>
    <chartFormat chart="579" format="1067">
      <pivotArea type="data" outline="0" fieldPosition="0">
        <references count="3">
          <reference field="4294967294" count="1" selected="0">
            <x v="0"/>
          </reference>
          <reference field="8" count="1" selected="0">
            <x v="391"/>
          </reference>
          <reference field="11" count="1" selected="0">
            <x v="3"/>
          </reference>
        </references>
      </pivotArea>
    </chartFormat>
    <chartFormat chart="579" format="1068">
      <pivotArea type="data" outline="0" fieldPosition="0">
        <references count="3">
          <reference field="4294967294" count="1" selected="0">
            <x v="0"/>
          </reference>
          <reference field="8" count="1" selected="0">
            <x v="392"/>
          </reference>
          <reference field="11" count="1" selected="0">
            <x v="0"/>
          </reference>
        </references>
      </pivotArea>
    </chartFormat>
    <chartFormat chart="3" format="1018">
      <pivotArea type="data" outline="0" fieldPosition="0">
        <references count="3">
          <reference field="4294967294" count="1" selected="0">
            <x v="0"/>
          </reference>
          <reference field="8" count="1" selected="0">
            <x v="391"/>
          </reference>
          <reference field="11" count="1" selected="0">
            <x v="3"/>
          </reference>
        </references>
      </pivotArea>
    </chartFormat>
    <chartFormat chart="3" format="1019">
      <pivotArea type="data" outline="0" fieldPosition="0">
        <references count="3">
          <reference field="4294967294" count="1" selected="0">
            <x v="0"/>
          </reference>
          <reference field="8" count="1" selected="0">
            <x v="392"/>
          </reference>
          <reference field="11" count="1" selected="0">
            <x v="0"/>
          </reference>
        </references>
      </pivotArea>
    </chartFormat>
    <chartFormat chart="3" format="1020">
      <pivotArea type="data" outline="0" fieldPosition="0">
        <references count="3">
          <reference field="4294967294" count="1" selected="0">
            <x v="0"/>
          </reference>
          <reference field="8" count="1" selected="0">
            <x v="393"/>
          </reference>
          <reference field="11" count="1" selected="0">
            <x v="0"/>
          </reference>
        </references>
      </pivotArea>
    </chartFormat>
    <chartFormat chart="3" format="1021">
      <pivotArea type="data" outline="0" fieldPosition="0">
        <references count="3">
          <reference field="4294967294" count="1" selected="0">
            <x v="0"/>
          </reference>
          <reference field="8" count="1" selected="0">
            <x v="394"/>
          </reference>
          <reference field="11" count="1" selected="0">
            <x v="0"/>
          </reference>
        </references>
      </pivotArea>
    </chartFormat>
    <chartFormat chart="3" format="1022">
      <pivotArea type="data" outline="0" fieldPosition="0">
        <references count="3">
          <reference field="4294967294" count="1" selected="0">
            <x v="0"/>
          </reference>
          <reference field="8" count="1" selected="0">
            <x v="395"/>
          </reference>
          <reference field="11" count="1" selected="0">
            <x v="0"/>
          </reference>
        </references>
      </pivotArea>
    </chartFormat>
    <chartFormat chart="3" format="1023">
      <pivotArea type="data" outline="0" fieldPosition="0">
        <references count="3">
          <reference field="4294967294" count="1" selected="0">
            <x v="0"/>
          </reference>
          <reference field="8" count="1" selected="0">
            <x v="396"/>
          </reference>
          <reference field="11" count="1" selected="0">
            <x v="0"/>
          </reference>
        </references>
      </pivotArea>
    </chartFormat>
    <chartFormat chart="3" format="1024">
      <pivotArea type="data" outline="0" fieldPosition="0">
        <references count="3">
          <reference field="4294967294" count="1" selected="0">
            <x v="0"/>
          </reference>
          <reference field="8" count="1" selected="0">
            <x v="397"/>
          </reference>
          <reference field="11" count="1" selected="0">
            <x v="0"/>
          </reference>
        </references>
      </pivotArea>
    </chartFormat>
    <chartFormat chart="3" format="1025">
      <pivotArea type="data" outline="0" fieldPosition="0">
        <references count="3">
          <reference field="4294967294" count="1" selected="0">
            <x v="0"/>
          </reference>
          <reference field="8" count="1" selected="0">
            <x v="398"/>
          </reference>
          <reference field="11" count="1" selected="0">
            <x v="0"/>
          </reference>
        </references>
      </pivotArea>
    </chartFormat>
    <chartFormat chart="3" format="1026">
      <pivotArea type="data" outline="0" fieldPosition="0">
        <references count="3">
          <reference field="4294967294" count="1" selected="0">
            <x v="0"/>
          </reference>
          <reference field="8" count="1" selected="0">
            <x v="399"/>
          </reference>
          <reference field="11" count="1" selected="0">
            <x v="0"/>
          </reference>
        </references>
      </pivotArea>
    </chartFormat>
    <chartFormat chart="3" format="1027">
      <pivotArea type="data" outline="0" fieldPosition="0">
        <references count="3">
          <reference field="4294967294" count="1" selected="0">
            <x v="0"/>
          </reference>
          <reference field="8" count="1" selected="0">
            <x v="400"/>
          </reference>
          <reference field="11" count="1" selected="0">
            <x v="0"/>
          </reference>
        </references>
      </pivotArea>
    </chartFormat>
    <chartFormat chart="3" format="1028">
      <pivotArea type="data" outline="0" fieldPosition="0">
        <references count="3">
          <reference field="4294967294" count="1" selected="0">
            <x v="0"/>
          </reference>
          <reference field="8" count="1" selected="0">
            <x v="401"/>
          </reference>
          <reference field="11" count="1" selected="0">
            <x v="0"/>
          </reference>
        </references>
      </pivotArea>
    </chartFormat>
    <chartFormat chart="3" format="1029">
      <pivotArea type="data" outline="0" fieldPosition="0">
        <references count="3">
          <reference field="4294967294" count="1" selected="0">
            <x v="0"/>
          </reference>
          <reference field="8" count="1" selected="0">
            <x v="402"/>
          </reference>
          <reference field="11" count="1" selected="0">
            <x v="0"/>
          </reference>
        </references>
      </pivotArea>
    </chartFormat>
    <chartFormat chart="3" format="1030">
      <pivotArea type="data" outline="0" fieldPosition="0">
        <references count="3">
          <reference field="4294967294" count="1" selected="0">
            <x v="0"/>
          </reference>
          <reference field="8" count="1" selected="0">
            <x v="403"/>
          </reference>
          <reference field="11" count="1" selected="0">
            <x v="0"/>
          </reference>
        </references>
      </pivotArea>
    </chartFormat>
    <chartFormat chart="3" format="1031">
      <pivotArea type="data" outline="0" fieldPosition="0">
        <references count="3">
          <reference field="4294967294" count="1" selected="0">
            <x v="0"/>
          </reference>
          <reference field="8" count="1" selected="0">
            <x v="404"/>
          </reference>
          <reference field="11" count="1" selected="0">
            <x v="0"/>
          </reference>
        </references>
      </pivotArea>
    </chartFormat>
    <chartFormat chart="3" format="1032">
      <pivotArea type="data" outline="0" fieldPosition="0">
        <references count="3">
          <reference field="4294967294" count="1" selected="0">
            <x v="0"/>
          </reference>
          <reference field="8" count="1" selected="0">
            <x v="405"/>
          </reference>
          <reference field="11" count="1" selected="0">
            <x v="0"/>
          </reference>
        </references>
      </pivotArea>
    </chartFormat>
    <chartFormat chart="3" format="1033">
      <pivotArea type="data" outline="0" fieldPosition="0">
        <references count="3">
          <reference field="4294967294" count="1" selected="0">
            <x v="0"/>
          </reference>
          <reference field="8" count="1" selected="0">
            <x v="406"/>
          </reference>
          <reference field="11" count="1" selected="0">
            <x v="0"/>
          </reference>
        </references>
      </pivotArea>
    </chartFormat>
    <chartFormat chart="3" format="1034">
      <pivotArea type="data" outline="0" fieldPosition="0">
        <references count="3">
          <reference field="4294967294" count="1" selected="0">
            <x v="0"/>
          </reference>
          <reference field="8" count="1" selected="0">
            <x v="407"/>
          </reference>
          <reference field="11" count="1" selected="0">
            <x v="0"/>
          </reference>
        </references>
      </pivotArea>
    </chartFormat>
    <chartFormat chart="3" format="1035">
      <pivotArea type="data" outline="0" fieldPosition="0">
        <references count="3">
          <reference field="4294967294" count="1" selected="0">
            <x v="0"/>
          </reference>
          <reference field="8" count="1" selected="0">
            <x v="407"/>
          </reference>
          <reference field="11" count="1" selected="0">
            <x v="3"/>
          </reference>
        </references>
      </pivotArea>
    </chartFormat>
    <chartFormat chart="3" format="1036">
      <pivotArea type="data" outline="0" fieldPosition="0">
        <references count="3">
          <reference field="4294967294" count="1" selected="0">
            <x v="0"/>
          </reference>
          <reference field="8" count="1" selected="0">
            <x v="409"/>
          </reference>
          <reference field="11" count="1" selected="0">
            <x v="0"/>
          </reference>
        </references>
      </pivotArea>
    </chartFormat>
    <chartFormat chart="3" format="1037">
      <pivotArea type="data" outline="0" fieldPosition="0">
        <references count="3">
          <reference field="4294967294" count="1" selected="0">
            <x v="0"/>
          </reference>
          <reference field="8" count="1" selected="0">
            <x v="410"/>
          </reference>
          <reference field="11" count="1" selected="0">
            <x v="0"/>
          </reference>
        </references>
      </pivotArea>
    </chartFormat>
    <chartFormat chart="3" format="1038">
      <pivotArea type="data" outline="0" fieldPosition="0">
        <references count="3">
          <reference field="4294967294" count="1" selected="0">
            <x v="0"/>
          </reference>
          <reference field="8" count="1" selected="0">
            <x v="411"/>
          </reference>
          <reference field="11" count="1" selected="0">
            <x v="0"/>
          </reference>
        </references>
      </pivotArea>
    </chartFormat>
    <chartFormat chart="3" format="1039">
      <pivotArea type="data" outline="0" fieldPosition="0">
        <references count="3">
          <reference field="4294967294" count="1" selected="0">
            <x v="0"/>
          </reference>
          <reference field="8" count="1" selected="0">
            <x v="412"/>
          </reference>
          <reference field="11" count="1" selected="0">
            <x v="0"/>
          </reference>
        </references>
      </pivotArea>
    </chartFormat>
    <chartFormat chart="3" format="1040">
      <pivotArea type="data" outline="0" fieldPosition="0">
        <references count="3">
          <reference field="4294967294" count="1" selected="0">
            <x v="0"/>
          </reference>
          <reference field="8" count="1" selected="0">
            <x v="413"/>
          </reference>
          <reference field="11" count="1" selected="0">
            <x v="0"/>
          </reference>
        </references>
      </pivotArea>
    </chartFormat>
    <chartFormat chart="3" format="1041">
      <pivotArea type="data" outline="0" fieldPosition="0">
        <references count="3">
          <reference field="4294967294" count="1" selected="0">
            <x v="0"/>
          </reference>
          <reference field="8" count="1" selected="0">
            <x v="414"/>
          </reference>
          <reference field="11" count="1" selected="0">
            <x v="0"/>
          </reference>
        </references>
      </pivotArea>
    </chartFormat>
    <chartFormat chart="3" format="1042">
      <pivotArea type="data" outline="0" fieldPosition="0">
        <references count="3">
          <reference field="4294967294" count="1" selected="0">
            <x v="0"/>
          </reference>
          <reference field="8" count="1" selected="0">
            <x v="415"/>
          </reference>
          <reference field="11" count="1" selected="0">
            <x v="0"/>
          </reference>
        </references>
      </pivotArea>
    </chartFormat>
    <chartFormat chart="3" format="1043">
      <pivotArea type="data" outline="0" fieldPosition="0">
        <references count="3">
          <reference field="4294967294" count="1" selected="0">
            <x v="0"/>
          </reference>
          <reference field="8" count="1" selected="0">
            <x v="415"/>
          </reference>
          <reference field="11" count="1" selected="0">
            <x v="1"/>
          </reference>
        </references>
      </pivotArea>
    </chartFormat>
    <chartFormat chart="3" format="1044">
      <pivotArea type="data" outline="0" fieldPosition="0">
        <references count="3">
          <reference field="4294967294" count="1" selected="0">
            <x v="0"/>
          </reference>
          <reference field="8" count="1" selected="0">
            <x v="416"/>
          </reference>
          <reference field="11" count="1" selected="0">
            <x v="0"/>
          </reference>
        </references>
      </pivotArea>
    </chartFormat>
    <chartFormat chart="3" format="1045">
      <pivotArea type="data" outline="0" fieldPosition="0">
        <references count="3">
          <reference field="4294967294" count="1" selected="0">
            <x v="0"/>
          </reference>
          <reference field="8" count="1" selected="0">
            <x v="416"/>
          </reference>
          <reference field="11" count="1" selected="0">
            <x v="3"/>
          </reference>
        </references>
      </pivotArea>
    </chartFormat>
    <chartFormat chart="3" format="1046">
      <pivotArea type="data" outline="0" fieldPosition="0">
        <references count="3">
          <reference field="4294967294" count="1" selected="0">
            <x v="0"/>
          </reference>
          <reference field="8" count="1" selected="0">
            <x v="417"/>
          </reference>
          <reference field="11" count="1" selected="0">
            <x v="0"/>
          </reference>
        </references>
      </pivotArea>
    </chartFormat>
    <chartFormat chart="3" format="1047">
      <pivotArea type="data" outline="0" fieldPosition="0">
        <references count="3">
          <reference field="4294967294" count="1" selected="0">
            <x v="0"/>
          </reference>
          <reference field="8" count="1" selected="0">
            <x v="418"/>
          </reference>
          <reference field="11" count="1" selected="0">
            <x v="0"/>
          </reference>
        </references>
      </pivotArea>
    </chartFormat>
    <chartFormat chart="3" format="1048">
      <pivotArea type="data" outline="0" fieldPosition="0">
        <references count="3">
          <reference field="4294967294" count="1" selected="0">
            <x v="0"/>
          </reference>
          <reference field="8" count="1" selected="0">
            <x v="419"/>
          </reference>
          <reference field="11" count="1" selected="0">
            <x v="0"/>
          </reference>
        </references>
      </pivotArea>
    </chartFormat>
    <chartFormat chart="3" format="1049">
      <pivotArea type="data" outline="0" fieldPosition="0">
        <references count="3">
          <reference field="4294967294" count="1" selected="0">
            <x v="0"/>
          </reference>
          <reference field="8" count="1" selected="0">
            <x v="420"/>
          </reference>
          <reference field="11" count="1" selected="0">
            <x v="0"/>
          </reference>
        </references>
      </pivotArea>
    </chartFormat>
    <chartFormat chart="3" format="1050">
      <pivotArea type="data" outline="0" fieldPosition="0">
        <references count="3">
          <reference field="4294967294" count="1" selected="0">
            <x v="0"/>
          </reference>
          <reference field="8" count="1" selected="0">
            <x v="421"/>
          </reference>
          <reference field="11" count="1" selected="0">
            <x v="0"/>
          </reference>
        </references>
      </pivotArea>
    </chartFormat>
    <chartFormat chart="3" format="1051">
      <pivotArea type="data" outline="0" fieldPosition="0">
        <references count="3">
          <reference field="4294967294" count="1" selected="0">
            <x v="0"/>
          </reference>
          <reference field="8" count="1" selected="0">
            <x v="422"/>
          </reference>
          <reference field="11" count="1" selected="0">
            <x v="0"/>
          </reference>
        </references>
      </pivotArea>
    </chartFormat>
    <chartFormat chart="3" format="1052">
      <pivotArea type="data" outline="0" fieldPosition="0">
        <references count="3">
          <reference field="4294967294" count="1" selected="0">
            <x v="0"/>
          </reference>
          <reference field="8" count="1" selected="0">
            <x v="423"/>
          </reference>
          <reference field="11" count="1" selected="0">
            <x v="0"/>
          </reference>
        </references>
      </pivotArea>
    </chartFormat>
    <chartFormat chart="3" format="1053">
      <pivotArea type="data" outline="0" fieldPosition="0">
        <references count="3">
          <reference field="4294967294" count="1" selected="0">
            <x v="0"/>
          </reference>
          <reference field="8" count="1" selected="0">
            <x v="424"/>
          </reference>
          <reference field="11" count="1" selected="0">
            <x v="0"/>
          </reference>
        </references>
      </pivotArea>
    </chartFormat>
    <chartFormat chart="3" format="1054">
      <pivotArea type="data" outline="0" fieldPosition="0">
        <references count="3">
          <reference field="4294967294" count="1" selected="0">
            <x v="0"/>
          </reference>
          <reference field="8" count="1" selected="0">
            <x v="425"/>
          </reference>
          <reference field="11" count="1" selected="0">
            <x v="0"/>
          </reference>
        </references>
      </pivotArea>
    </chartFormat>
    <chartFormat chart="3" format="1055">
      <pivotArea type="data" outline="0" fieldPosition="0">
        <references count="3">
          <reference field="4294967294" count="1" selected="0">
            <x v="0"/>
          </reference>
          <reference field="8" count="1" selected="0">
            <x v="426"/>
          </reference>
          <reference field="11" count="1" selected="0">
            <x v="0"/>
          </reference>
        </references>
      </pivotArea>
    </chartFormat>
    <chartFormat chart="3" format="1056">
      <pivotArea type="data" outline="0" fieldPosition="0">
        <references count="3">
          <reference field="4294967294" count="1" selected="0">
            <x v="0"/>
          </reference>
          <reference field="8" count="1" selected="0">
            <x v="427"/>
          </reference>
          <reference field="11" count="1" selected="0">
            <x v="0"/>
          </reference>
        </references>
      </pivotArea>
    </chartFormat>
    <chartFormat chart="3" format="1057">
      <pivotArea type="data" outline="0" fieldPosition="0">
        <references count="3">
          <reference field="4294967294" count="1" selected="0">
            <x v="0"/>
          </reference>
          <reference field="8" count="1" selected="0">
            <x v="428"/>
          </reference>
          <reference field="11" count="1" selected="0">
            <x v="0"/>
          </reference>
        </references>
      </pivotArea>
    </chartFormat>
    <chartFormat chart="3" format="1058">
      <pivotArea type="data" outline="0" fieldPosition="0">
        <references count="3">
          <reference field="4294967294" count="1" selected="0">
            <x v="0"/>
          </reference>
          <reference field="8" count="1" selected="0">
            <x v="429"/>
          </reference>
          <reference field="11" count="1" selected="0">
            <x v="0"/>
          </reference>
        </references>
      </pivotArea>
    </chartFormat>
    <chartFormat chart="3" format="1059">
      <pivotArea type="data" outline="0" fieldPosition="0">
        <references count="3">
          <reference field="4294967294" count="1" selected="0">
            <x v="0"/>
          </reference>
          <reference field="8" count="1" selected="0">
            <x v="430"/>
          </reference>
          <reference field="11" count="1" selected="0">
            <x v="0"/>
          </reference>
        </references>
      </pivotArea>
    </chartFormat>
    <chartFormat chart="3" format="1060">
      <pivotArea type="data" outline="0" fieldPosition="0">
        <references count="3">
          <reference field="4294967294" count="1" selected="0">
            <x v="0"/>
          </reference>
          <reference field="8" count="1" selected="0">
            <x v="431"/>
          </reference>
          <reference field="11" count="1" selected="0">
            <x v="0"/>
          </reference>
        </references>
      </pivotArea>
    </chartFormat>
    <chartFormat chart="3" format="1061">
      <pivotArea type="data" outline="0" fieldPosition="0">
        <references count="3">
          <reference field="4294967294" count="1" selected="0">
            <x v="0"/>
          </reference>
          <reference field="8" count="1" selected="0">
            <x v="432"/>
          </reference>
          <reference field="11" count="1" selected="0">
            <x v="0"/>
          </reference>
        </references>
      </pivotArea>
    </chartFormat>
    <chartFormat chart="3" format="1062">
      <pivotArea type="data" outline="0" fieldPosition="0">
        <references count="3">
          <reference field="4294967294" count="1" selected="0">
            <x v="0"/>
          </reference>
          <reference field="8" count="1" selected="0">
            <x v="433"/>
          </reference>
          <reference field="11" count="1" selected="0">
            <x v="0"/>
          </reference>
        </references>
      </pivotArea>
    </chartFormat>
    <chartFormat chart="3" format="1063">
      <pivotArea type="data" outline="0" fieldPosition="0">
        <references count="3">
          <reference field="4294967294" count="1" selected="0">
            <x v="0"/>
          </reference>
          <reference field="8" count="1" selected="0">
            <x v="434"/>
          </reference>
          <reference field="11" count="1" selected="0">
            <x v="0"/>
          </reference>
        </references>
      </pivotArea>
    </chartFormat>
    <chartFormat chart="3" format="1064">
      <pivotArea type="data" outline="0" fieldPosition="0">
        <references count="3">
          <reference field="4294967294" count="1" selected="0">
            <x v="0"/>
          </reference>
          <reference field="8" count="1" selected="0">
            <x v="435"/>
          </reference>
          <reference field="11" count="1" selected="0">
            <x v="0"/>
          </reference>
        </references>
      </pivotArea>
    </chartFormat>
    <chartFormat chart="3" format="1065">
      <pivotArea type="data" outline="0" fieldPosition="0">
        <references count="3">
          <reference field="4294967294" count="1" selected="0">
            <x v="0"/>
          </reference>
          <reference field="8" count="1" selected="0">
            <x v="436"/>
          </reference>
          <reference field="11" count="1" selected="0">
            <x v="0"/>
          </reference>
        </references>
      </pivotArea>
    </chartFormat>
    <chartFormat chart="3" format="1066">
      <pivotArea type="data" outline="0" fieldPosition="0">
        <references count="3">
          <reference field="4294967294" count="1" selected="0">
            <x v="0"/>
          </reference>
          <reference field="8" count="1" selected="0">
            <x v="437"/>
          </reference>
          <reference field="11" count="1" selected="0">
            <x v="0"/>
          </reference>
        </references>
      </pivotArea>
    </chartFormat>
    <chartFormat chart="3" format="1067">
      <pivotArea type="data" outline="0" fieldPosition="0">
        <references count="3">
          <reference field="4294967294" count="1" selected="0">
            <x v="0"/>
          </reference>
          <reference field="8" count="1" selected="0">
            <x v="438"/>
          </reference>
          <reference field="11" count="1" selected="0">
            <x v="0"/>
          </reference>
        </references>
      </pivotArea>
    </chartFormat>
    <chartFormat chart="3" format="1068">
      <pivotArea type="data" outline="0" fieldPosition="0">
        <references count="3">
          <reference field="4294967294" count="1" selected="0">
            <x v="0"/>
          </reference>
          <reference field="8" count="1" selected="0">
            <x v="439"/>
          </reference>
          <reference field="11" count="1" selected="0">
            <x v="0"/>
          </reference>
        </references>
      </pivotArea>
    </chartFormat>
    <chartFormat chart="3" format="1069">
      <pivotArea type="data" outline="0" fieldPosition="0">
        <references count="3">
          <reference field="4294967294" count="1" selected="0">
            <x v="0"/>
          </reference>
          <reference field="8" count="1" selected="0">
            <x v="440"/>
          </reference>
          <reference field="11" count="1" selected="0">
            <x v="0"/>
          </reference>
        </references>
      </pivotArea>
    </chartFormat>
    <chartFormat chart="3" format="1070">
      <pivotArea type="data" outline="0" fieldPosition="0">
        <references count="3">
          <reference field="4294967294" count="1" selected="0">
            <x v="0"/>
          </reference>
          <reference field="8" count="1" selected="0">
            <x v="441"/>
          </reference>
          <reference field="11" count="1" selected="0">
            <x v="0"/>
          </reference>
        </references>
      </pivotArea>
    </chartFormat>
    <chartFormat chart="3" format="1071">
      <pivotArea type="data" outline="0" fieldPosition="0">
        <references count="3">
          <reference field="4294967294" count="1" selected="0">
            <x v="0"/>
          </reference>
          <reference field="8" count="1" selected="0">
            <x v="442"/>
          </reference>
          <reference field="11" count="1" selected="0">
            <x v="0"/>
          </reference>
        </references>
      </pivotArea>
    </chartFormat>
    <chartFormat chart="3" format="1072">
      <pivotArea type="data" outline="0" fieldPosition="0">
        <references count="3">
          <reference field="4294967294" count="1" selected="0">
            <x v="0"/>
          </reference>
          <reference field="8" count="1" selected="0">
            <x v="436"/>
          </reference>
          <reference field="11" count="1" selected="0">
            <x v="2"/>
          </reference>
        </references>
      </pivotArea>
    </chartFormat>
    <chartFormat chart="3" format="1073">
      <pivotArea type="data" outline="0" fieldPosition="0">
        <references count="3">
          <reference field="4294967294" count="1" selected="0">
            <x v="0"/>
          </reference>
          <reference field="8" count="1" selected="0">
            <x v="443"/>
          </reference>
          <reference field="11" count="1" selected="0">
            <x v="0"/>
          </reference>
        </references>
      </pivotArea>
    </chartFormat>
    <chartFormat chart="3" format="1074">
      <pivotArea type="data" outline="0" fieldPosition="0">
        <references count="3">
          <reference field="4294967294" count="1" selected="0">
            <x v="0"/>
          </reference>
          <reference field="8" count="1" selected="0">
            <x v="444"/>
          </reference>
          <reference field="11" count="1" selected="0">
            <x v="0"/>
          </reference>
        </references>
      </pivotArea>
    </chartFormat>
    <chartFormat chart="3" format="1075">
      <pivotArea type="data" outline="0" fieldPosition="0">
        <references count="3">
          <reference field="4294967294" count="1" selected="0">
            <x v="0"/>
          </reference>
          <reference field="8" count="1" selected="0">
            <x v="445"/>
          </reference>
          <reference field="11" count="1" selected="0">
            <x v="0"/>
          </reference>
        </references>
      </pivotArea>
    </chartFormat>
    <chartFormat chart="3" format="1076">
      <pivotArea type="data" outline="0" fieldPosition="0">
        <references count="3">
          <reference field="4294967294" count="1" selected="0">
            <x v="0"/>
          </reference>
          <reference field="8" count="1" selected="0">
            <x v="446"/>
          </reference>
          <reference field="11" count="1" selected="0">
            <x v="0"/>
          </reference>
        </references>
      </pivotArea>
    </chartFormat>
    <chartFormat chart="3" format="1077">
      <pivotArea type="data" outline="0" fieldPosition="0">
        <references count="3">
          <reference field="4294967294" count="1" selected="0">
            <x v="0"/>
          </reference>
          <reference field="8" count="1" selected="0">
            <x v="447"/>
          </reference>
          <reference field="11" count="1" selected="0">
            <x v="0"/>
          </reference>
        </references>
      </pivotArea>
    </chartFormat>
    <chartFormat chart="3" format="1078">
      <pivotArea type="data" outline="0" fieldPosition="0">
        <references count="3">
          <reference field="4294967294" count="1" selected="0">
            <x v="0"/>
          </reference>
          <reference field="8" count="1" selected="0">
            <x v="448"/>
          </reference>
          <reference field="11" count="1" selected="0">
            <x v="0"/>
          </reference>
        </references>
      </pivotArea>
    </chartFormat>
    <chartFormat chart="3" format="1079">
      <pivotArea type="data" outline="0" fieldPosition="0">
        <references count="3">
          <reference field="4294967294" count="1" selected="0">
            <x v="0"/>
          </reference>
          <reference field="8" count="1" selected="0">
            <x v="449"/>
          </reference>
          <reference field="11" count="1" selected="0">
            <x v="0"/>
          </reference>
        </references>
      </pivotArea>
    </chartFormat>
    <chartFormat chart="3" format="1080">
      <pivotArea type="data" outline="0" fieldPosition="0">
        <references count="3">
          <reference field="4294967294" count="1" selected="0">
            <x v="0"/>
          </reference>
          <reference field="8" count="1" selected="0">
            <x v="449"/>
          </reference>
          <reference field="11" count="1" selected="0">
            <x v="2"/>
          </reference>
        </references>
      </pivotArea>
    </chartFormat>
    <chartFormat chart="3" format="1081">
      <pivotArea type="data" outline="0" fieldPosition="0">
        <references count="3">
          <reference field="4294967294" count="1" selected="0">
            <x v="0"/>
          </reference>
          <reference field="8" count="1" selected="0">
            <x v="450"/>
          </reference>
          <reference field="11" count="1" selected="0">
            <x v="0"/>
          </reference>
        </references>
      </pivotArea>
    </chartFormat>
    <chartFormat chart="3" format="1082">
      <pivotArea type="data" outline="0" fieldPosition="0">
        <references count="3">
          <reference field="4294967294" count="1" selected="0">
            <x v="0"/>
          </reference>
          <reference field="8" count="1" selected="0">
            <x v="451"/>
          </reference>
          <reference field="11" count="1" selected="0">
            <x v="0"/>
          </reference>
        </references>
      </pivotArea>
    </chartFormat>
    <chartFormat chart="3" format="1084">
      <pivotArea type="data" outline="0" fieldPosition="0">
        <references count="3">
          <reference field="4294967294" count="1" selected="0">
            <x v="0"/>
          </reference>
          <reference field="8" count="1" selected="0">
            <x v="452"/>
          </reference>
          <reference field="11" count="1" selected="0">
            <x v="0"/>
          </reference>
        </references>
      </pivotArea>
    </chartFormat>
    <chartFormat chart="3" format="1085">
      <pivotArea type="data" outline="0" fieldPosition="0">
        <references count="3">
          <reference field="4294967294" count="1" selected="0">
            <x v="0"/>
          </reference>
          <reference field="8" count="1" selected="0">
            <x v="453"/>
          </reference>
          <reference field="11" count="1" selected="0">
            <x v="0"/>
          </reference>
        </references>
      </pivotArea>
    </chartFormat>
    <chartFormat chart="3" format="1086">
      <pivotArea type="data" outline="0" fieldPosition="0">
        <references count="3">
          <reference field="4294967294" count="1" selected="0">
            <x v="0"/>
          </reference>
          <reference field="8" count="1" selected="0">
            <x v="454"/>
          </reference>
          <reference field="11" count="1" selected="0">
            <x v="0"/>
          </reference>
        </references>
      </pivotArea>
    </chartFormat>
    <chartFormat chart="3" format="1087">
      <pivotArea type="data" outline="0" fieldPosition="0">
        <references count="3">
          <reference field="4294967294" count="1" selected="0">
            <x v="0"/>
          </reference>
          <reference field="8" count="1" selected="0">
            <x v="455"/>
          </reference>
          <reference field="11" count="1" selected="0">
            <x v="0"/>
          </reference>
        </references>
      </pivotArea>
    </chartFormat>
    <chartFormat chart="3" format="1088">
      <pivotArea type="data" outline="0" fieldPosition="0">
        <references count="3">
          <reference field="4294967294" count="1" selected="0">
            <x v="0"/>
          </reference>
          <reference field="8" count="1" selected="0">
            <x v="456"/>
          </reference>
          <reference field="11" count="1" selected="0">
            <x v="0"/>
          </reference>
        </references>
      </pivotArea>
    </chartFormat>
    <chartFormat chart="3" format="1089">
      <pivotArea type="data" outline="0" fieldPosition="0">
        <references count="3">
          <reference field="4294967294" count="1" selected="0">
            <x v="0"/>
          </reference>
          <reference field="8" count="1" selected="0">
            <x v="457"/>
          </reference>
          <reference field="11" count="1" selected="0">
            <x v="0"/>
          </reference>
        </references>
      </pivotArea>
    </chartFormat>
    <chartFormat chart="3" format="1090">
      <pivotArea type="data" outline="0" fieldPosition="0">
        <references count="3">
          <reference field="4294967294" count="1" selected="0">
            <x v="0"/>
          </reference>
          <reference field="8" count="1" selected="0">
            <x v="458"/>
          </reference>
          <reference field="11" count="1" selected="0">
            <x v="0"/>
          </reference>
        </references>
      </pivotArea>
    </chartFormat>
    <chartFormat chart="3" format="1091">
      <pivotArea type="data" outline="0" fieldPosition="0">
        <references count="3">
          <reference field="4294967294" count="1" selected="0">
            <x v="0"/>
          </reference>
          <reference field="8" count="1" selected="0">
            <x v="459"/>
          </reference>
          <reference field="11" count="1" selected="0">
            <x v="0"/>
          </reference>
        </references>
      </pivotArea>
    </chartFormat>
    <chartFormat chart="3" format="1092">
      <pivotArea type="data" outline="0" fieldPosition="0">
        <references count="3">
          <reference field="4294967294" count="1" selected="0">
            <x v="0"/>
          </reference>
          <reference field="8" count="1" selected="0">
            <x v="460"/>
          </reference>
          <reference field="11" count="1" selected="0">
            <x v="0"/>
          </reference>
        </references>
      </pivotArea>
    </chartFormat>
    <chartFormat chart="3" format="1093">
      <pivotArea type="data" outline="0" fieldPosition="0">
        <references count="3">
          <reference field="4294967294" count="1" selected="0">
            <x v="0"/>
          </reference>
          <reference field="8" count="1" selected="0">
            <x v="461"/>
          </reference>
          <reference field="11" count="1" selected="0">
            <x v="0"/>
          </reference>
        </references>
      </pivotArea>
    </chartFormat>
    <chartFormat chart="3" format="1094">
      <pivotArea type="data" outline="0" fieldPosition="0">
        <references count="3">
          <reference field="4294967294" count="1" selected="0">
            <x v="0"/>
          </reference>
          <reference field="8" count="1" selected="0">
            <x v="462"/>
          </reference>
          <reference field="11" count="1" selected="0">
            <x v="0"/>
          </reference>
        </references>
      </pivotArea>
    </chartFormat>
    <chartFormat chart="3" format="1095">
      <pivotArea type="data" outline="0" fieldPosition="0">
        <references count="3">
          <reference field="4294967294" count="1" selected="0">
            <x v="0"/>
          </reference>
          <reference field="8" count="1" selected="0">
            <x v="462"/>
          </reference>
          <reference field="11" count="1" selected="0">
            <x v="6"/>
          </reference>
        </references>
      </pivotArea>
    </chartFormat>
    <chartFormat chart="3" format="1096">
      <pivotArea type="data" outline="0" fieldPosition="0">
        <references count="3">
          <reference field="4294967294" count="1" selected="0">
            <x v="0"/>
          </reference>
          <reference field="8" count="1" selected="0">
            <x v="462"/>
          </reference>
          <reference field="11" count="1" selected="0">
            <x v="2"/>
          </reference>
        </references>
      </pivotArea>
    </chartFormat>
    <chartFormat chart="3" format="1097">
      <pivotArea type="data" outline="0" fieldPosition="0">
        <references count="3">
          <reference field="4294967294" count="1" selected="0">
            <x v="0"/>
          </reference>
          <reference field="8" count="1" selected="0">
            <x v="463"/>
          </reference>
          <reference field="11" count="1" selected="0">
            <x v="0"/>
          </reference>
        </references>
      </pivotArea>
    </chartFormat>
    <chartFormat chart="3" format="1098">
      <pivotArea type="data" outline="0" fieldPosition="0">
        <references count="3">
          <reference field="4294967294" count="1" selected="0">
            <x v="0"/>
          </reference>
          <reference field="8" count="1" selected="0">
            <x v="463"/>
          </reference>
          <reference field="11" count="1" selected="0">
            <x v="8"/>
          </reference>
        </references>
      </pivotArea>
    </chartFormat>
    <chartFormat chart="3" format="1099">
      <pivotArea type="data" outline="0" fieldPosition="0">
        <references count="3">
          <reference field="4294967294" count="1" selected="0">
            <x v="0"/>
          </reference>
          <reference field="8" count="1" selected="0">
            <x v="463"/>
          </reference>
          <reference field="11" count="1" selected="0">
            <x v="9"/>
          </reference>
        </references>
      </pivotArea>
    </chartFormat>
    <chartFormat chart="3" format="1100">
      <pivotArea type="data" outline="0" fieldPosition="0">
        <references count="3">
          <reference field="4294967294" count="1" selected="0">
            <x v="0"/>
          </reference>
          <reference field="8" count="1" selected="0">
            <x v="463"/>
          </reference>
          <reference field="11" count="1" selected="0">
            <x v="7"/>
          </reference>
        </references>
      </pivotArea>
    </chartFormat>
    <chartFormat chart="3" format="1101">
      <pivotArea type="data" outline="0" fieldPosition="0">
        <references count="3">
          <reference field="4294967294" count="1" selected="0">
            <x v="0"/>
          </reference>
          <reference field="8" count="1" selected="0">
            <x v="464"/>
          </reference>
          <reference field="11" count="1" selected="0">
            <x v="0"/>
          </reference>
        </references>
      </pivotArea>
    </chartFormat>
    <chartFormat chart="3" format="1102">
      <pivotArea type="data" outline="0" fieldPosition="0">
        <references count="3">
          <reference field="4294967294" count="1" selected="0">
            <x v="0"/>
          </reference>
          <reference field="8" count="1" selected="0">
            <x v="464"/>
          </reference>
          <reference field="11" count="1" selected="0">
            <x v="7"/>
          </reference>
        </references>
      </pivotArea>
    </chartFormat>
    <chartFormat chart="3" format="1103">
      <pivotArea type="data" outline="0" fieldPosition="0">
        <references count="3">
          <reference field="4294967294" count="1" selected="0">
            <x v="0"/>
          </reference>
          <reference field="8" count="1" selected="0">
            <x v="465"/>
          </reference>
          <reference field="11" count="1" selected="0">
            <x v="0"/>
          </reference>
        </references>
      </pivotArea>
    </chartFormat>
    <chartFormat chart="3" format="1104">
      <pivotArea type="data" outline="0" fieldPosition="0">
        <references count="3">
          <reference field="4294967294" count="1" selected="0">
            <x v="0"/>
          </reference>
          <reference field="8" count="1" selected="0">
            <x v="465"/>
          </reference>
          <reference field="11" count="1" selected="0">
            <x v="2"/>
          </reference>
        </references>
      </pivotArea>
    </chartFormat>
    <chartFormat chart="3" format="1105">
      <pivotArea type="data" outline="0" fieldPosition="0">
        <references count="3">
          <reference field="4294967294" count="1" selected="0">
            <x v="0"/>
          </reference>
          <reference field="8" count="1" selected="0">
            <x v="465"/>
          </reference>
          <reference field="11" count="1" selected="0">
            <x v="6"/>
          </reference>
        </references>
      </pivotArea>
    </chartFormat>
    <chartFormat chart="3" format="1107">
      <pivotArea type="data" outline="0" fieldPosition="0">
        <references count="3">
          <reference field="4294967294" count="1" selected="0">
            <x v="0"/>
          </reference>
          <reference field="8" count="1" selected="0">
            <x v="466"/>
          </reference>
          <reference field="11" count="1" selected="0">
            <x v="0"/>
          </reference>
        </references>
      </pivotArea>
    </chartFormat>
    <chartFormat chart="3" format="1108">
      <pivotArea type="data" outline="0" fieldPosition="0">
        <references count="3">
          <reference field="4294967294" count="1" selected="0">
            <x v="0"/>
          </reference>
          <reference field="8" count="1" selected="0">
            <x v="467"/>
          </reference>
          <reference field="11" count="1" selected="0">
            <x v="0"/>
          </reference>
        </references>
      </pivotArea>
    </chartFormat>
    <chartFormat chart="3" format="1109">
      <pivotArea type="data" outline="0" fieldPosition="0">
        <references count="3">
          <reference field="4294967294" count="1" selected="0">
            <x v="0"/>
          </reference>
          <reference field="8" count="1" selected="0">
            <x v="468"/>
          </reference>
          <reference field="11" count="1" selected="0">
            <x v="0"/>
          </reference>
        </references>
      </pivotArea>
    </chartFormat>
    <chartFormat chart="3" format="1110">
      <pivotArea type="data" outline="0" fieldPosition="0">
        <references count="3">
          <reference field="4294967294" count="1" selected="0">
            <x v="0"/>
          </reference>
          <reference field="8" count="1" selected="0">
            <x v="469"/>
          </reference>
          <reference field="11" count="1" selected="0">
            <x v="0"/>
          </reference>
        </references>
      </pivotArea>
    </chartFormat>
    <chartFormat chart="3" format="1111">
      <pivotArea type="data" outline="0" fieldPosition="0">
        <references count="3">
          <reference field="4294967294" count="1" selected="0">
            <x v="0"/>
          </reference>
          <reference field="8" count="1" selected="0">
            <x v="470"/>
          </reference>
          <reference field="11" count="1" selected="0">
            <x v="0"/>
          </reference>
        </references>
      </pivotArea>
    </chartFormat>
    <chartFormat chart="3" format="1112">
      <pivotArea type="data" outline="0" fieldPosition="0">
        <references count="3">
          <reference field="4294967294" count="1" selected="0">
            <x v="0"/>
          </reference>
          <reference field="8" count="1" selected="0">
            <x v="471"/>
          </reference>
          <reference field="11" count="1" selected="0">
            <x v="0"/>
          </reference>
        </references>
      </pivotArea>
    </chartFormat>
    <chartFormat chart="3" format="1113">
      <pivotArea type="data" outline="0" fieldPosition="0">
        <references count="3">
          <reference field="4294967294" count="1" selected="0">
            <x v="0"/>
          </reference>
          <reference field="8" count="1" selected="0">
            <x v="471"/>
          </reference>
          <reference field="11" count="1" selected="0">
            <x v="3"/>
          </reference>
        </references>
      </pivotArea>
    </chartFormat>
    <chartFormat chart="3" format="1114">
      <pivotArea type="data" outline="0" fieldPosition="0">
        <references count="3">
          <reference field="4294967294" count="1" selected="0">
            <x v="0"/>
          </reference>
          <reference field="8" count="1" selected="0">
            <x v="472"/>
          </reference>
          <reference field="11" count="1" selected="0">
            <x v="0"/>
          </reference>
        </references>
      </pivotArea>
    </chartFormat>
    <chartFormat chart="3" format="1115">
      <pivotArea type="data" outline="0" fieldPosition="0">
        <references count="3">
          <reference field="4294967294" count="1" selected="0">
            <x v="0"/>
          </reference>
          <reference field="8" count="1" selected="0">
            <x v="472"/>
          </reference>
          <reference field="11" count="1" selected="0">
            <x v="10"/>
          </reference>
        </references>
      </pivotArea>
    </chartFormat>
    <chartFormat chart="3" format="1116">
      <pivotArea type="data" outline="0" fieldPosition="0">
        <references count="3">
          <reference field="4294967294" count="1" selected="0">
            <x v="0"/>
          </reference>
          <reference field="8" count="1" selected="0">
            <x v="472"/>
          </reference>
          <reference field="11" count="1" selected="0">
            <x v="9"/>
          </reference>
        </references>
      </pivotArea>
    </chartFormat>
    <chartFormat chart="3" format="1117">
      <pivotArea type="data" outline="0" fieldPosition="0">
        <references count="3">
          <reference field="4294967294" count="1" selected="0">
            <x v="0"/>
          </reference>
          <reference field="8" count="1" selected="0">
            <x v="472"/>
          </reference>
          <reference field="11" count="1" selected="0">
            <x v="6"/>
          </reference>
        </references>
      </pivotArea>
    </chartFormat>
    <chartFormat chart="3" format="1118">
      <pivotArea type="data" outline="0" fieldPosition="0">
        <references count="3">
          <reference field="4294967294" count="1" selected="0">
            <x v="0"/>
          </reference>
          <reference field="8" count="1" selected="0">
            <x v="473"/>
          </reference>
          <reference field="11" count="1" selected="0">
            <x v="0"/>
          </reference>
        </references>
      </pivotArea>
    </chartFormat>
    <chartFormat chart="3" format="1119">
      <pivotArea type="data" outline="0" fieldPosition="0">
        <references count="3">
          <reference field="4294967294" count="1" selected="0">
            <x v="0"/>
          </reference>
          <reference field="8" count="1" selected="0">
            <x v="474"/>
          </reference>
          <reference field="11" count="1" selected="0">
            <x v="0"/>
          </reference>
        </references>
      </pivotArea>
    </chartFormat>
    <chartFormat chart="3" format="1120">
      <pivotArea type="data" outline="0" fieldPosition="0">
        <references count="3">
          <reference field="4294967294" count="1" selected="0">
            <x v="0"/>
          </reference>
          <reference field="8" count="1" selected="0">
            <x v="475"/>
          </reference>
          <reference field="11" count="1" selected="0">
            <x v="0"/>
          </reference>
        </references>
      </pivotArea>
    </chartFormat>
    <chartFormat chart="3" format="1121">
      <pivotArea type="data" outline="0" fieldPosition="0">
        <references count="3">
          <reference field="4294967294" count="1" selected="0">
            <x v="0"/>
          </reference>
          <reference field="8" count="1" selected="0">
            <x v="476"/>
          </reference>
          <reference field="11" count="1" selected="0">
            <x v="0"/>
          </reference>
        </references>
      </pivotArea>
    </chartFormat>
    <chartFormat chart="3" format="1122">
      <pivotArea type="data" outline="0" fieldPosition="0">
        <references count="3">
          <reference field="4294967294" count="1" selected="0">
            <x v="0"/>
          </reference>
          <reference field="8" count="1" selected="0">
            <x v="477"/>
          </reference>
          <reference field="11" count="1" selected="0">
            <x v="0"/>
          </reference>
        </references>
      </pivotArea>
    </chartFormat>
    <chartFormat chart="3" format="1123">
      <pivotArea type="data" outline="0" fieldPosition="0">
        <references count="3">
          <reference field="4294967294" count="1" selected="0">
            <x v="0"/>
          </reference>
          <reference field="8" count="1" selected="0">
            <x v="477"/>
          </reference>
          <reference field="11" count="1" selected="0">
            <x v="2"/>
          </reference>
        </references>
      </pivotArea>
    </chartFormat>
    <chartFormat chart="3" format="1124">
      <pivotArea type="data" outline="0" fieldPosition="0">
        <references count="3">
          <reference field="4294967294" count="1" selected="0">
            <x v="0"/>
          </reference>
          <reference field="8" count="1" selected="0">
            <x v="478"/>
          </reference>
          <reference field="11" count="1" selected="0">
            <x v="0"/>
          </reference>
        </references>
      </pivotArea>
    </chartFormat>
    <chartFormat chart="3" format="1125">
      <pivotArea type="data" outline="0" fieldPosition="0">
        <references count="3">
          <reference field="4294967294" count="1" selected="0">
            <x v="0"/>
          </reference>
          <reference field="8" count="1" selected="0">
            <x v="479"/>
          </reference>
          <reference field="11" count="1" selected="0">
            <x v="0"/>
          </reference>
        </references>
      </pivotArea>
    </chartFormat>
    <chartFormat chart="3" format="1126">
      <pivotArea type="data" outline="0" fieldPosition="0">
        <references count="3">
          <reference field="4294967294" count="1" selected="0">
            <x v="0"/>
          </reference>
          <reference field="8" count="1" selected="0">
            <x v="480"/>
          </reference>
          <reference field="11" count="1" selected="0">
            <x v="0"/>
          </reference>
        </references>
      </pivotArea>
    </chartFormat>
    <chartFormat chart="3" format="1127">
      <pivotArea type="data" outline="0" fieldPosition="0">
        <references count="3">
          <reference field="4294967294" count="1" selected="0">
            <x v="0"/>
          </reference>
          <reference field="8" count="1" selected="0">
            <x v="481"/>
          </reference>
          <reference field="11" count="1" selected="0">
            <x v="0"/>
          </reference>
        </references>
      </pivotArea>
    </chartFormat>
    <chartFormat chart="3" format="1128">
      <pivotArea type="data" outline="0" fieldPosition="0">
        <references count="3">
          <reference field="4294967294" count="1" selected="0">
            <x v="0"/>
          </reference>
          <reference field="8" count="1" selected="0">
            <x v="482"/>
          </reference>
          <reference field="11" count="1" selected="0">
            <x v="0"/>
          </reference>
        </references>
      </pivotArea>
    </chartFormat>
    <chartFormat chart="3" format="1129">
      <pivotArea type="data" outline="0" fieldPosition="0">
        <references count="3">
          <reference field="4294967294" count="1" selected="0">
            <x v="0"/>
          </reference>
          <reference field="8" count="1" selected="0">
            <x v="482"/>
          </reference>
          <reference field="11" count="1" selected="0">
            <x v="12"/>
          </reference>
        </references>
      </pivotArea>
    </chartFormat>
    <chartFormat chart="3" format="1130">
      <pivotArea type="data" outline="0" fieldPosition="0">
        <references count="3">
          <reference field="4294967294" count="1" selected="0">
            <x v="0"/>
          </reference>
          <reference field="8" count="1" selected="0">
            <x v="482"/>
          </reference>
          <reference field="11" count="1" selected="0">
            <x v="11"/>
          </reference>
        </references>
      </pivotArea>
    </chartFormat>
    <chartFormat chart="3" format="1131">
      <pivotArea type="data" outline="0" fieldPosition="0">
        <references count="3">
          <reference field="4294967294" count="1" selected="0">
            <x v="0"/>
          </reference>
          <reference field="8" count="1" selected="0">
            <x v="483"/>
          </reference>
          <reference field="11" count="1" selected="0">
            <x v="0"/>
          </reference>
        </references>
      </pivotArea>
    </chartFormat>
    <chartFormat chart="3" format="1132">
      <pivotArea type="data" outline="0" fieldPosition="0">
        <references count="3">
          <reference field="4294967294" count="1" selected="0">
            <x v="0"/>
          </reference>
          <reference field="8" count="1" selected="0">
            <x v="484"/>
          </reference>
          <reference field="11" count="1" selected="0">
            <x v="0"/>
          </reference>
        </references>
      </pivotArea>
    </chartFormat>
    <chartFormat chart="3" format="1133">
      <pivotArea type="data" outline="0" fieldPosition="0">
        <references count="3">
          <reference field="4294967294" count="1" selected="0">
            <x v="0"/>
          </reference>
          <reference field="8" count="1" selected="0">
            <x v="485"/>
          </reference>
          <reference field="11" count="1" selected="0">
            <x v="0"/>
          </reference>
        </references>
      </pivotArea>
    </chartFormat>
    <chartFormat chart="3" format="1135">
      <pivotArea type="data" outline="0" fieldPosition="0">
        <references count="3">
          <reference field="4294967294" count="1" selected="0">
            <x v="0"/>
          </reference>
          <reference field="8" count="1" selected="0">
            <x v="486"/>
          </reference>
          <reference field="11" count="1" selected="0">
            <x v="0"/>
          </reference>
        </references>
      </pivotArea>
    </chartFormat>
    <chartFormat chart="3" format="1136">
      <pivotArea type="data" outline="0" fieldPosition="0">
        <references count="3">
          <reference field="4294967294" count="1" selected="0">
            <x v="0"/>
          </reference>
          <reference field="8" count="1" selected="0">
            <x v="487"/>
          </reference>
          <reference field="11" count="1" selected="0">
            <x v="0"/>
          </reference>
        </references>
      </pivotArea>
    </chartFormat>
    <chartFormat chart="3" format="1137">
      <pivotArea type="data" outline="0" fieldPosition="0">
        <references count="3">
          <reference field="4294967294" count="1" selected="0">
            <x v="0"/>
          </reference>
          <reference field="8" count="1" selected="0">
            <x v="488"/>
          </reference>
          <reference field="11" count="1" selected="0">
            <x v="0"/>
          </reference>
        </references>
      </pivotArea>
    </chartFormat>
    <chartFormat chart="3" format="1138">
      <pivotArea type="data" outline="0" fieldPosition="0">
        <references count="3">
          <reference field="4294967294" count="1" selected="0">
            <x v="0"/>
          </reference>
          <reference field="8" count="1" selected="0">
            <x v="490"/>
          </reference>
          <reference field="11" count="1" selected="0">
            <x v="0"/>
          </reference>
        </references>
      </pivotArea>
    </chartFormat>
    <chartFormat chart="3" format="1139">
      <pivotArea type="data" outline="0" fieldPosition="0">
        <references count="3">
          <reference field="4294967294" count="1" selected="0">
            <x v="0"/>
          </reference>
          <reference field="8" count="1" selected="0">
            <x v="490"/>
          </reference>
          <reference field="11" count="1" selected="0">
            <x v="10"/>
          </reference>
        </references>
      </pivotArea>
    </chartFormat>
    <chartFormat chart="3" format="1140">
      <pivotArea type="data" outline="0" fieldPosition="0">
        <references count="3">
          <reference field="4294967294" count="1" selected="0">
            <x v="0"/>
          </reference>
          <reference field="8" count="1" selected="0">
            <x v="490"/>
          </reference>
          <reference field="11" count="1" selected="0">
            <x v="11"/>
          </reference>
        </references>
      </pivotArea>
    </chartFormat>
    <chartFormat chart="3" format="1141">
      <pivotArea type="data" outline="0" fieldPosition="0">
        <references count="3">
          <reference field="4294967294" count="1" selected="0">
            <x v="0"/>
          </reference>
          <reference field="8" count="1" selected="0">
            <x v="491"/>
          </reference>
          <reference field="11" count="1" selected="0">
            <x v="0"/>
          </reference>
        </references>
      </pivotArea>
    </chartFormat>
    <chartFormat chart="3" format="1142">
      <pivotArea type="data" outline="0" fieldPosition="0">
        <references count="3">
          <reference field="4294967294" count="1" selected="0">
            <x v="0"/>
          </reference>
          <reference field="8" count="1" selected="0">
            <x v="492"/>
          </reference>
          <reference field="11" count="1" selected="0">
            <x v="0"/>
          </reference>
        </references>
      </pivotArea>
    </chartFormat>
    <chartFormat chart="3" format="1143">
      <pivotArea type="data" outline="0" fieldPosition="0">
        <references count="3">
          <reference field="4294967294" count="1" selected="0">
            <x v="0"/>
          </reference>
          <reference field="8" count="1" selected="0">
            <x v="492"/>
          </reference>
          <reference field="11" count="1" selected="0">
            <x v="2"/>
          </reference>
        </references>
      </pivotArea>
    </chartFormat>
    <chartFormat chart="3" format="1144">
      <pivotArea type="data" outline="0" fieldPosition="0">
        <references count="3">
          <reference field="4294967294" count="1" selected="0">
            <x v="0"/>
          </reference>
          <reference field="8" count="1" selected="0">
            <x v="493"/>
          </reference>
          <reference field="11" count="1" selected="0">
            <x v="0"/>
          </reference>
        </references>
      </pivotArea>
    </chartFormat>
    <chartFormat chart="3" format="1145">
      <pivotArea type="data" outline="0" fieldPosition="0">
        <references count="3">
          <reference field="4294967294" count="1" selected="0">
            <x v="0"/>
          </reference>
          <reference field="8" count="1" selected="0">
            <x v="494"/>
          </reference>
          <reference field="11" count="1" selected="0">
            <x v="0"/>
          </reference>
        </references>
      </pivotArea>
    </chartFormat>
    <chartFormat chart="3" format="1146">
      <pivotArea type="data" outline="0" fieldPosition="0">
        <references count="3">
          <reference field="4294967294" count="1" selected="0">
            <x v="0"/>
          </reference>
          <reference field="8" count="1" selected="0">
            <x v="495"/>
          </reference>
          <reference field="11" count="1" selected="0">
            <x v="0"/>
          </reference>
        </references>
      </pivotArea>
    </chartFormat>
    <chartFormat chart="3" format="1147">
      <pivotArea type="data" outline="0" fieldPosition="0">
        <references count="3">
          <reference field="4294967294" count="1" selected="0">
            <x v="0"/>
          </reference>
          <reference field="8" count="1" selected="0">
            <x v="497"/>
          </reference>
          <reference field="11" count="1" selected="0">
            <x v="0"/>
          </reference>
        </references>
      </pivotArea>
    </chartFormat>
    <chartFormat chart="3" format="1148">
      <pivotArea type="data" outline="0" fieldPosition="0">
        <references count="3">
          <reference field="4294967294" count="1" selected="0">
            <x v="0"/>
          </reference>
          <reference field="8" count="1" selected="0">
            <x v="497"/>
          </reference>
          <reference field="11" count="1" selected="0">
            <x v="13"/>
          </reference>
        </references>
      </pivotArea>
    </chartFormat>
    <chartFormat chart="3" format="1149">
      <pivotArea type="data" outline="0" fieldPosition="0">
        <references count="3">
          <reference field="4294967294" count="1" selected="0">
            <x v="0"/>
          </reference>
          <reference field="8" count="1" selected="0">
            <x v="498"/>
          </reference>
          <reference field="11" count="1" selected="0">
            <x v="0"/>
          </reference>
        </references>
      </pivotArea>
    </chartFormat>
    <chartFormat chart="3" format="1150">
      <pivotArea type="data" outline="0" fieldPosition="0">
        <references count="3">
          <reference field="4294967294" count="1" selected="0">
            <x v="0"/>
          </reference>
          <reference field="8" count="1" selected="0">
            <x v="499"/>
          </reference>
          <reference field="11" count="1" selected="0">
            <x v="0"/>
          </reference>
        </references>
      </pivotArea>
    </chartFormat>
    <chartFormat chart="3" format="1151">
      <pivotArea type="data" outline="0" fieldPosition="0">
        <references count="3">
          <reference field="4294967294" count="1" selected="0">
            <x v="0"/>
          </reference>
          <reference field="8" count="1" selected="0">
            <x v="499"/>
          </reference>
          <reference field="11" count="1" selected="0">
            <x v="9"/>
          </reference>
        </references>
      </pivotArea>
    </chartFormat>
    <chartFormat chart="3" format="1152">
      <pivotArea type="data" outline="0" fieldPosition="0">
        <references count="3">
          <reference field="4294967294" count="1" selected="0">
            <x v="0"/>
          </reference>
          <reference field="8" count="1" selected="0">
            <x v="500"/>
          </reference>
          <reference field="11" count="1" selected="0">
            <x v="0"/>
          </reference>
        </references>
      </pivotArea>
    </chartFormat>
    <chartFormat chart="3" format="1153">
      <pivotArea type="data" outline="0" fieldPosition="0">
        <references count="3">
          <reference field="4294967294" count="1" selected="0">
            <x v="0"/>
          </reference>
          <reference field="8" count="1" selected="0">
            <x v="501"/>
          </reference>
          <reference field="11" count="1" selected="0">
            <x v="0"/>
          </reference>
        </references>
      </pivotArea>
    </chartFormat>
    <chartFormat chart="3" format="1154">
      <pivotArea type="data" outline="0" fieldPosition="0">
        <references count="3">
          <reference field="4294967294" count="1" selected="0">
            <x v="0"/>
          </reference>
          <reference field="8" count="1" selected="0">
            <x v="502"/>
          </reference>
          <reference field="11" count="1" selected="0">
            <x v="0"/>
          </reference>
        </references>
      </pivotArea>
    </chartFormat>
    <chartFormat chart="3" format="1155">
      <pivotArea type="data" outline="0" fieldPosition="0">
        <references count="3">
          <reference field="4294967294" count="1" selected="0">
            <x v="0"/>
          </reference>
          <reference field="8" count="1" selected="0">
            <x v="504"/>
          </reference>
          <reference field="11" count="1" selected="0">
            <x v="0"/>
          </reference>
        </references>
      </pivotArea>
    </chartFormat>
    <chartFormat chart="3" format="1156">
      <pivotArea type="data" outline="0" fieldPosition="0">
        <references count="3">
          <reference field="4294967294" count="1" selected="0">
            <x v="0"/>
          </reference>
          <reference field="8" count="1" selected="0">
            <x v="505"/>
          </reference>
          <reference field="11" count="1" selected="0">
            <x v="0"/>
          </reference>
        </references>
      </pivotArea>
    </chartFormat>
    <chartFormat chart="3" format="1158">
      <pivotArea type="data" outline="0" fieldPosition="0">
        <references count="3">
          <reference field="4294967294" count="1" selected="0">
            <x v="0"/>
          </reference>
          <reference field="8" count="1" selected="0">
            <x v="506"/>
          </reference>
          <reference field="11" count="1" selected="0">
            <x v="0"/>
          </reference>
        </references>
      </pivotArea>
    </chartFormat>
    <chartFormat chart="3" format="1159">
      <pivotArea type="data" outline="0" fieldPosition="0">
        <references count="3">
          <reference field="4294967294" count="1" selected="0">
            <x v="0"/>
          </reference>
          <reference field="8" count="1" selected="0">
            <x v="507"/>
          </reference>
          <reference field="11" count="1" selected="0">
            <x v="0"/>
          </reference>
        </references>
      </pivotArea>
    </chartFormat>
    <chartFormat chart="3" format="1160">
      <pivotArea type="data" outline="0" fieldPosition="0">
        <references count="3">
          <reference field="4294967294" count="1" selected="0">
            <x v="0"/>
          </reference>
          <reference field="8" count="1" selected="0">
            <x v="508"/>
          </reference>
          <reference field="11" count="1" selected="0">
            <x v="0"/>
          </reference>
        </references>
      </pivotArea>
    </chartFormat>
    <chartFormat chart="3" format="1161">
      <pivotArea type="data" outline="0" fieldPosition="0">
        <references count="3">
          <reference field="4294967294" count="1" selected="0">
            <x v="0"/>
          </reference>
          <reference field="8" count="1" selected="0">
            <x v="509"/>
          </reference>
          <reference field="11" count="1" selected="0">
            <x v="0"/>
          </reference>
        </references>
      </pivotArea>
    </chartFormat>
    <chartFormat chart="3" format="1162">
      <pivotArea type="data" outline="0" fieldPosition="0">
        <references count="3">
          <reference field="4294967294" count="1" selected="0">
            <x v="0"/>
          </reference>
          <reference field="8" count="1" selected="0">
            <x v="510"/>
          </reference>
          <reference field="11" count="1" selected="0">
            <x v="0"/>
          </reference>
        </references>
      </pivotArea>
    </chartFormat>
    <chartFormat chart="3" format="1163">
      <pivotArea type="data" outline="0" fieldPosition="0">
        <references count="3">
          <reference field="4294967294" count="1" selected="0">
            <x v="0"/>
          </reference>
          <reference field="8" count="1" selected="0">
            <x v="511"/>
          </reference>
          <reference field="11" count="1" selected="0">
            <x v="0"/>
          </reference>
        </references>
      </pivotArea>
    </chartFormat>
    <chartFormat chart="3" format="1164">
      <pivotArea type="data" outline="0" fieldPosition="0">
        <references count="3">
          <reference field="4294967294" count="1" selected="0">
            <x v="0"/>
          </reference>
          <reference field="8" count="1" selected="0">
            <x v="512"/>
          </reference>
          <reference field="11" count="1" selected="0">
            <x v="0"/>
          </reference>
        </references>
      </pivotArea>
    </chartFormat>
    <chartFormat chart="3" format="1165">
      <pivotArea type="data" outline="0" fieldPosition="0">
        <references count="3">
          <reference field="4294967294" count="1" selected="0">
            <x v="0"/>
          </reference>
          <reference field="8" count="1" selected="0">
            <x v="512"/>
          </reference>
          <reference field="11" count="1" selected="0">
            <x v="2"/>
          </reference>
        </references>
      </pivotArea>
    </chartFormat>
    <chartFormat chart="3" format="1166">
      <pivotArea type="data" outline="0" fieldPosition="0">
        <references count="3">
          <reference field="4294967294" count="1" selected="0">
            <x v="0"/>
          </reference>
          <reference field="8" count="1" selected="0">
            <x v="512"/>
          </reference>
          <reference field="11" count="1" selected="0">
            <x v="13"/>
          </reference>
        </references>
      </pivotArea>
    </chartFormat>
    <chartFormat chart="3" format="1167">
      <pivotArea type="data" outline="0" fieldPosition="0">
        <references count="3">
          <reference field="4294967294" count="1" selected="0">
            <x v="0"/>
          </reference>
          <reference field="8" count="1" selected="0">
            <x v="513"/>
          </reference>
          <reference field="11" count="1" selected="0">
            <x v="0"/>
          </reference>
        </references>
      </pivotArea>
    </chartFormat>
    <chartFormat chart="3" format="1168">
      <pivotArea type="data" outline="0" fieldPosition="0">
        <references count="3">
          <reference field="4294967294" count="1" selected="0">
            <x v="0"/>
          </reference>
          <reference field="8" count="1" selected="0">
            <x v="513"/>
          </reference>
          <reference field="11" count="1" selected="0">
            <x v="14"/>
          </reference>
        </references>
      </pivotArea>
    </chartFormat>
    <chartFormat chart="3" format="1169">
      <pivotArea type="data" outline="0" fieldPosition="0">
        <references count="3">
          <reference field="4294967294" count="1" selected="0">
            <x v="0"/>
          </reference>
          <reference field="8" count="1" selected="0">
            <x v="513"/>
          </reference>
          <reference field="11" count="1" selected="0">
            <x v="13"/>
          </reference>
        </references>
      </pivotArea>
    </chartFormat>
    <chartFormat chart="3" format="1170">
      <pivotArea type="data" outline="0" fieldPosition="0">
        <references count="3">
          <reference field="4294967294" count="1" selected="0">
            <x v="0"/>
          </reference>
          <reference field="8" count="1" selected="0">
            <x v="514"/>
          </reference>
          <reference field="11" count="1" selected="0">
            <x v="0"/>
          </reference>
        </references>
      </pivotArea>
    </chartFormat>
    <chartFormat chart="3" format="1171">
      <pivotArea type="data" outline="0" fieldPosition="0">
        <references count="3">
          <reference field="4294967294" count="1" selected="0">
            <x v="0"/>
          </reference>
          <reference field="8" count="1" selected="0">
            <x v="515"/>
          </reference>
          <reference field="11" count="1" selected="0">
            <x v="0"/>
          </reference>
        </references>
      </pivotArea>
    </chartFormat>
    <chartFormat chart="3" format="1172">
      <pivotArea type="data" outline="0" fieldPosition="0">
        <references count="3">
          <reference field="4294967294" count="1" selected="0">
            <x v="0"/>
          </reference>
          <reference field="8" count="1" selected="0">
            <x v="517"/>
          </reference>
          <reference field="11" count="1" selected="0">
            <x v="0"/>
          </reference>
        </references>
      </pivotArea>
    </chartFormat>
    <chartFormat chart="3" format="1175">
      <pivotArea type="data" outline="0" fieldPosition="0">
        <references count="3">
          <reference field="4294967294" count="1" selected="0">
            <x v="0"/>
          </reference>
          <reference field="8" count="1" selected="0">
            <x v="518"/>
          </reference>
          <reference field="11" count="1" selected="0">
            <x v="0"/>
          </reference>
        </references>
      </pivotArea>
    </chartFormat>
    <chartFormat chart="3" format="1176">
      <pivotArea type="data" outline="0" fieldPosition="0">
        <references count="3">
          <reference field="4294967294" count="1" selected="0">
            <x v="0"/>
          </reference>
          <reference field="8" count="1" selected="0">
            <x v="519"/>
          </reference>
          <reference field="11" count="1" selected="0">
            <x v="0"/>
          </reference>
        </references>
      </pivotArea>
    </chartFormat>
    <chartFormat chart="3" format="1177">
      <pivotArea type="data" outline="0" fieldPosition="0">
        <references count="3">
          <reference field="4294967294" count="1" selected="0">
            <x v="0"/>
          </reference>
          <reference field="8" count="1" selected="0">
            <x v="519"/>
          </reference>
          <reference field="11" count="1" selected="0">
            <x v="2"/>
          </reference>
        </references>
      </pivotArea>
    </chartFormat>
    <chartFormat chart="3" format="1178">
      <pivotArea type="data" outline="0" fieldPosition="0">
        <references count="3">
          <reference field="4294967294" count="1" selected="0">
            <x v="0"/>
          </reference>
          <reference field="8" count="1" selected="0">
            <x v="519"/>
          </reference>
          <reference field="11" count="1" selected="0">
            <x v="8"/>
          </reference>
        </references>
      </pivotArea>
    </chartFormat>
    <chartFormat chart="3" format="1179">
      <pivotArea type="data" outline="0" fieldPosition="0">
        <references count="3">
          <reference field="4294967294" count="1" selected="0">
            <x v="0"/>
          </reference>
          <reference field="8" count="1" selected="0">
            <x v="520"/>
          </reference>
          <reference field="11" count="1" selected="0">
            <x v="0"/>
          </reference>
        </references>
      </pivotArea>
    </chartFormat>
    <chartFormat chart="3" format="1180">
      <pivotArea type="data" outline="0" fieldPosition="0">
        <references count="3">
          <reference field="4294967294" count="1" selected="0">
            <x v="0"/>
          </reference>
          <reference field="8" count="1" selected="0">
            <x v="520"/>
          </reference>
          <reference field="11" count="1" selected="0">
            <x v="9"/>
          </reference>
        </references>
      </pivotArea>
    </chartFormat>
    <chartFormat chart="3" format="1181">
      <pivotArea type="data" outline="0" fieldPosition="0">
        <references count="3">
          <reference field="4294967294" count="1" selected="0">
            <x v="0"/>
          </reference>
          <reference field="8" count="1" selected="0">
            <x v="520"/>
          </reference>
          <reference field="11" count="1" selected="0">
            <x v="13"/>
          </reference>
        </references>
      </pivotArea>
    </chartFormat>
    <chartFormat chart="3" format="1182">
      <pivotArea type="data" outline="0" fieldPosition="0">
        <references count="3">
          <reference field="4294967294" count="1" selected="0">
            <x v="0"/>
          </reference>
          <reference field="8" count="1" selected="0">
            <x v="520"/>
          </reference>
          <reference field="11" count="1" selected="0">
            <x v="6"/>
          </reference>
        </references>
      </pivotArea>
    </chartFormat>
    <chartFormat chart="3" format="1183">
      <pivotArea type="data" outline="0" fieldPosition="0">
        <references count="3">
          <reference field="4294967294" count="1" selected="0">
            <x v="0"/>
          </reference>
          <reference field="8" count="1" selected="0">
            <x v="521"/>
          </reference>
          <reference field="11" count="1" selected="0">
            <x v="0"/>
          </reference>
        </references>
      </pivotArea>
    </chartFormat>
    <chartFormat chart="3" format="1184">
      <pivotArea type="data" outline="0" fieldPosition="0">
        <references count="3">
          <reference field="4294967294" count="1" selected="0">
            <x v="0"/>
          </reference>
          <reference field="8" count="1" selected="0">
            <x v="522"/>
          </reference>
          <reference field="11" count="1" selected="0">
            <x v="13"/>
          </reference>
        </references>
      </pivotArea>
    </chartFormat>
    <chartFormat chart="3" format="1185">
      <pivotArea type="data" outline="0" fieldPosition="0">
        <references count="3">
          <reference field="4294967294" count="1" selected="0">
            <x v="0"/>
          </reference>
          <reference field="8" count="1" selected="0">
            <x v="522"/>
          </reference>
          <reference field="11" count="1" selected="0">
            <x v="0"/>
          </reference>
        </references>
      </pivotArea>
    </chartFormat>
    <chartFormat chart="3" format="1186">
      <pivotArea type="data" outline="0" fieldPosition="0">
        <references count="3">
          <reference field="4294967294" count="1" selected="0">
            <x v="0"/>
          </reference>
          <reference field="8" count="1" selected="0">
            <x v="523"/>
          </reference>
          <reference field="11" count="1" selected="0">
            <x v="0"/>
          </reference>
        </references>
      </pivotArea>
    </chartFormat>
    <chartFormat chart="3" format="1187">
      <pivotArea type="data" outline="0" fieldPosition="0">
        <references count="3">
          <reference field="4294967294" count="1" selected="0">
            <x v="0"/>
          </reference>
          <reference field="8" count="1" selected="0">
            <x v="524"/>
          </reference>
          <reference field="11" count="1" selected="0">
            <x v="0"/>
          </reference>
        </references>
      </pivotArea>
    </chartFormat>
    <chartFormat chart="3" format="1188">
      <pivotArea type="data" outline="0" fieldPosition="0">
        <references count="3">
          <reference field="4294967294" count="1" selected="0">
            <x v="0"/>
          </reference>
          <reference field="8" count="1" selected="0">
            <x v="524"/>
          </reference>
          <reference field="11" count="1" selected="0">
            <x v="13"/>
          </reference>
        </references>
      </pivotArea>
    </chartFormat>
    <chartFormat chart="3" format="1189">
      <pivotArea type="data" outline="0" fieldPosition="0">
        <references count="3">
          <reference field="4294967294" count="1" selected="0">
            <x v="0"/>
          </reference>
          <reference field="8" count="1" selected="0">
            <x v="524"/>
          </reference>
          <reference field="11" count="1" selected="0">
            <x v="14"/>
          </reference>
        </references>
      </pivotArea>
    </chartFormat>
    <chartFormat chart="3" format="1190">
      <pivotArea type="data" outline="0" fieldPosition="0">
        <references count="3">
          <reference field="4294967294" count="1" selected="0">
            <x v="0"/>
          </reference>
          <reference field="8" count="1" selected="0">
            <x v="524"/>
          </reference>
          <reference field="11" count="1" selected="0">
            <x v="2"/>
          </reference>
        </references>
      </pivotArea>
    </chartFormat>
    <chartFormat chart="3" format="1191">
      <pivotArea type="data" outline="0" fieldPosition="0">
        <references count="3">
          <reference field="4294967294" count="1" selected="0">
            <x v="0"/>
          </reference>
          <reference field="8" count="1" selected="0">
            <x v="524"/>
          </reference>
          <reference field="11" count="1" selected="0">
            <x v="9"/>
          </reference>
        </references>
      </pivotArea>
    </chartFormat>
    <chartFormat chart="3" format="1192">
      <pivotArea type="data" outline="0" fieldPosition="0">
        <references count="3">
          <reference field="4294967294" count="1" selected="0">
            <x v="0"/>
          </reference>
          <reference field="8" count="1" selected="0">
            <x v="525"/>
          </reference>
          <reference field="11" count="1" selected="0">
            <x v="0"/>
          </reference>
        </references>
      </pivotArea>
    </chartFormat>
    <chartFormat chart="3" format="1193">
      <pivotArea type="data" outline="0" fieldPosition="0">
        <references count="3">
          <reference field="4294967294" count="1" selected="0">
            <x v="0"/>
          </reference>
          <reference field="8" count="1" selected="0">
            <x v="526"/>
          </reference>
          <reference field="11" count="1" selected="0">
            <x v="0"/>
          </reference>
        </references>
      </pivotArea>
    </chartFormat>
    <chartFormat chart="3" format="1194">
      <pivotArea type="data" outline="0" fieldPosition="0">
        <references count="3">
          <reference field="4294967294" count="1" selected="0">
            <x v="0"/>
          </reference>
          <reference field="8" count="1" selected="0">
            <x v="527"/>
          </reference>
          <reference field="11" count="1" selected="0">
            <x v="0"/>
          </reference>
        </references>
      </pivotArea>
    </chartFormat>
    <chartFormat chart="3" format="1195">
      <pivotArea type="data" outline="0" fieldPosition="0">
        <references count="3">
          <reference field="4294967294" count="1" selected="0">
            <x v="0"/>
          </reference>
          <reference field="8" count="1" selected="0">
            <x v="528"/>
          </reference>
          <reference field="11" count="1" selected="0">
            <x v="0"/>
          </reference>
        </references>
      </pivotArea>
    </chartFormat>
    <chartFormat chart="3" format="1196">
      <pivotArea type="data" outline="0" fieldPosition="0">
        <references count="3">
          <reference field="4294967294" count="1" selected="0">
            <x v="0"/>
          </reference>
          <reference field="8" count="1" selected="0">
            <x v="529"/>
          </reference>
          <reference field="11" count="1" selected="0">
            <x v="0"/>
          </reference>
        </references>
      </pivotArea>
    </chartFormat>
    <chartFormat chart="3" format="1197">
      <pivotArea type="data" outline="0" fieldPosition="0">
        <references count="3">
          <reference field="4294967294" count="1" selected="0">
            <x v="0"/>
          </reference>
          <reference field="8" count="1" selected="0">
            <x v="530"/>
          </reference>
          <reference field="11" count="1" selected="0">
            <x v="0"/>
          </reference>
        </references>
      </pivotArea>
    </chartFormat>
    <chartFormat chart="3" format="1198">
      <pivotArea type="data" outline="0" fieldPosition="0">
        <references count="3">
          <reference field="4294967294" count="1" selected="0">
            <x v="0"/>
          </reference>
          <reference field="8" count="1" selected="0">
            <x v="531"/>
          </reference>
          <reference field="11" count="1" selected="0">
            <x v="0"/>
          </reference>
        </references>
      </pivotArea>
    </chartFormat>
    <chartFormat chart="3" format="1199">
      <pivotArea type="data" outline="0" fieldPosition="0">
        <references count="3">
          <reference field="4294967294" count="1" selected="0">
            <x v="0"/>
          </reference>
          <reference field="8" count="1" selected="0">
            <x v="532"/>
          </reference>
          <reference field="11" count="1" selected="0">
            <x v="0"/>
          </reference>
        </references>
      </pivotArea>
    </chartFormat>
    <chartFormat chart="3" format="1200">
      <pivotArea type="data" outline="0" fieldPosition="0">
        <references count="3">
          <reference field="4294967294" count="1" selected="0">
            <x v="0"/>
          </reference>
          <reference field="8" count="1" selected="0">
            <x v="533"/>
          </reference>
          <reference field="11" count="1" selected="0">
            <x v="0"/>
          </reference>
        </references>
      </pivotArea>
    </chartFormat>
    <chartFormat chart="3" format="1201">
      <pivotArea type="data" outline="0" fieldPosition="0">
        <references count="3">
          <reference field="4294967294" count="1" selected="0">
            <x v="0"/>
          </reference>
          <reference field="8" count="1" selected="0">
            <x v="534"/>
          </reference>
          <reference field="11" count="1" selected="0">
            <x v="0"/>
          </reference>
        </references>
      </pivotArea>
    </chartFormat>
    <chartFormat chart="3" format="1202">
      <pivotArea type="data" outline="0" fieldPosition="0">
        <references count="3">
          <reference field="4294967294" count="1" selected="0">
            <x v="0"/>
          </reference>
          <reference field="8" count="1" selected="0">
            <x v="535"/>
          </reference>
          <reference field="11" count="1" selected="0">
            <x v="0"/>
          </reference>
        </references>
      </pivotArea>
    </chartFormat>
    <chartFormat chart="3" format="1203">
      <pivotArea type="data" outline="0" fieldPosition="0">
        <references count="3">
          <reference field="4294967294" count="1" selected="0">
            <x v="0"/>
          </reference>
          <reference field="8" count="1" selected="0">
            <x v="536"/>
          </reference>
          <reference field="11" count="1" selected="0">
            <x v="0"/>
          </reference>
        </references>
      </pivotArea>
    </chartFormat>
    <chartFormat chart="3" format="1204">
      <pivotArea type="data" outline="0" fieldPosition="0">
        <references count="3">
          <reference field="4294967294" count="1" selected="0">
            <x v="0"/>
          </reference>
          <reference field="8" count="1" selected="0">
            <x v="537"/>
          </reference>
          <reference field="11" count="1" selected="0">
            <x v="0"/>
          </reference>
        </references>
      </pivotArea>
    </chartFormat>
    <chartFormat chart="3" format="1205">
      <pivotArea type="data" outline="0" fieldPosition="0">
        <references count="3">
          <reference field="4294967294" count="1" selected="0">
            <x v="0"/>
          </reference>
          <reference field="8" count="1" selected="0">
            <x v="538"/>
          </reference>
          <reference field="11" count="1" selected="0">
            <x v="0"/>
          </reference>
        </references>
      </pivotArea>
    </chartFormat>
    <chartFormat chart="3" format="1206">
      <pivotArea type="data" outline="0" fieldPosition="0">
        <references count="3">
          <reference field="4294967294" count="1" selected="0">
            <x v="0"/>
          </reference>
          <reference field="8" count="1" selected="0">
            <x v="539"/>
          </reference>
          <reference field="11" count="1" selected="0">
            <x v="0"/>
          </reference>
        </references>
      </pivotArea>
    </chartFormat>
    <chartFormat chart="3" format="1207">
      <pivotArea type="data" outline="0" fieldPosition="0">
        <references count="3">
          <reference field="4294967294" count="1" selected="0">
            <x v="0"/>
          </reference>
          <reference field="8" count="1" selected="0">
            <x v="540"/>
          </reference>
          <reference field="11" count="1" selected="0">
            <x v="0"/>
          </reference>
        </references>
      </pivotArea>
    </chartFormat>
    <chartFormat chart="3" format="1208">
      <pivotArea type="data" outline="0" fieldPosition="0">
        <references count="3">
          <reference field="4294967294" count="1" selected="0">
            <x v="0"/>
          </reference>
          <reference field="8" count="1" selected="0">
            <x v="541"/>
          </reference>
          <reference field="11" count="1" selected="0">
            <x v="0"/>
          </reference>
        </references>
      </pivotArea>
    </chartFormat>
    <chartFormat chart="3" format="1209">
      <pivotArea type="data" outline="0" fieldPosition="0">
        <references count="3">
          <reference field="4294967294" count="1" selected="0">
            <x v="0"/>
          </reference>
          <reference field="8" count="1" selected="0">
            <x v="542"/>
          </reference>
          <reference field="11" count="1" selected="0">
            <x v="0"/>
          </reference>
        </references>
      </pivotArea>
    </chartFormat>
    <chartFormat chart="3" format="1210">
      <pivotArea type="data" outline="0" fieldPosition="0">
        <references count="3">
          <reference field="4294967294" count="1" selected="0">
            <x v="0"/>
          </reference>
          <reference field="8" count="1" selected="0">
            <x v="543"/>
          </reference>
          <reference field="11" count="1" selected="0">
            <x v="0"/>
          </reference>
        </references>
      </pivotArea>
    </chartFormat>
    <chartFormat chart="3" format="1211">
      <pivotArea type="data" outline="0" fieldPosition="0">
        <references count="3">
          <reference field="4294967294" count="1" selected="0">
            <x v="0"/>
          </reference>
          <reference field="8" count="1" selected="0">
            <x v="544"/>
          </reference>
          <reference field="11" count="1" selected="0">
            <x v="0"/>
          </reference>
        </references>
      </pivotArea>
    </chartFormat>
    <chartFormat chart="3" format="1212">
      <pivotArea type="data" outline="0" fieldPosition="0">
        <references count="3">
          <reference field="4294967294" count="1" selected="0">
            <x v="0"/>
          </reference>
          <reference field="8" count="1" selected="0">
            <x v="544"/>
          </reference>
          <reference field="11" count="1" selected="0">
            <x v="13"/>
          </reference>
        </references>
      </pivotArea>
    </chartFormat>
    <chartFormat chart="3" format="1213">
      <pivotArea type="data" outline="0" fieldPosition="0">
        <references count="3">
          <reference field="4294967294" count="1" selected="0">
            <x v="0"/>
          </reference>
          <reference field="8" count="1" selected="0">
            <x v="545"/>
          </reference>
          <reference field="11" count="1" selected="0">
            <x v="0"/>
          </reference>
        </references>
      </pivotArea>
    </chartFormat>
    <chartFormat chart="3" format="1214">
      <pivotArea type="data" outline="0" fieldPosition="0">
        <references count="3">
          <reference field="4294967294" count="1" selected="0">
            <x v="0"/>
          </reference>
          <reference field="8" count="1" selected="0">
            <x v="546"/>
          </reference>
          <reference field="11" count="1" selected="0">
            <x v="0"/>
          </reference>
        </references>
      </pivotArea>
    </chartFormat>
    <chartFormat chart="3" format="1215">
      <pivotArea type="data" outline="0" fieldPosition="0">
        <references count="3">
          <reference field="4294967294" count="1" selected="0">
            <x v="0"/>
          </reference>
          <reference field="8" count="1" selected="0">
            <x v="547"/>
          </reference>
          <reference field="11" count="1" selected="0">
            <x v="0"/>
          </reference>
        </references>
      </pivotArea>
    </chartFormat>
    <chartFormat chart="3" format="1216">
      <pivotArea type="data" outline="0" fieldPosition="0">
        <references count="3">
          <reference field="4294967294" count="1" selected="0">
            <x v="0"/>
          </reference>
          <reference field="8" count="1" selected="0">
            <x v="548"/>
          </reference>
          <reference field="11" count="1" selected="0">
            <x v="0"/>
          </reference>
        </references>
      </pivotArea>
    </chartFormat>
    <chartFormat chart="3" format="1217">
      <pivotArea type="data" outline="0" fieldPosition="0">
        <references count="3">
          <reference field="4294967294" count="1" selected="0">
            <x v="0"/>
          </reference>
          <reference field="8" count="1" selected="0">
            <x v="549"/>
          </reference>
          <reference field="11" count="1" selected="0">
            <x v="0"/>
          </reference>
        </references>
      </pivotArea>
    </chartFormat>
    <chartFormat chart="3" format="1218">
      <pivotArea type="data" outline="0" fieldPosition="0">
        <references count="3">
          <reference field="4294967294" count="1" selected="0">
            <x v="0"/>
          </reference>
          <reference field="8" count="1" selected="0">
            <x v="550"/>
          </reference>
          <reference field="11" count="1" selected="0">
            <x v="0"/>
          </reference>
        </references>
      </pivotArea>
    </chartFormat>
    <chartFormat chart="3" format="1219">
      <pivotArea type="data" outline="0" fieldPosition="0">
        <references count="3">
          <reference field="4294967294" count="1" selected="0">
            <x v="0"/>
          </reference>
          <reference field="8" count="1" selected="0">
            <x v="551"/>
          </reference>
          <reference field="11" count="1" selected="0">
            <x v="0"/>
          </reference>
        </references>
      </pivotArea>
    </chartFormat>
    <chartFormat chart="3" format="1220">
      <pivotArea type="data" outline="0" fieldPosition="0">
        <references count="3">
          <reference field="4294967294" count="1" selected="0">
            <x v="0"/>
          </reference>
          <reference field="8" count="1" selected="0">
            <x v="552"/>
          </reference>
          <reference field="11" count="1" selected="0">
            <x v="0"/>
          </reference>
        </references>
      </pivotArea>
    </chartFormat>
    <chartFormat chart="3" format="1221">
      <pivotArea type="data" outline="0" fieldPosition="0">
        <references count="3">
          <reference field="4294967294" count="1" selected="0">
            <x v="0"/>
          </reference>
          <reference field="8" count="1" selected="0">
            <x v="553"/>
          </reference>
          <reference field="11" count="1" selected="0">
            <x v="0"/>
          </reference>
        </references>
      </pivotArea>
    </chartFormat>
    <chartFormat chart="3" format="1222">
      <pivotArea type="data" outline="0" fieldPosition="0">
        <references count="3">
          <reference field="4294967294" count="1" selected="0">
            <x v="0"/>
          </reference>
          <reference field="8" count="1" selected="0">
            <x v="554"/>
          </reference>
          <reference field="11" count="1" selected="0">
            <x v="0"/>
          </reference>
        </references>
      </pivotArea>
    </chartFormat>
    <chartFormat chart="3" format="1223">
      <pivotArea type="data" outline="0" fieldPosition="0">
        <references count="3">
          <reference field="4294967294" count="1" selected="0">
            <x v="0"/>
          </reference>
          <reference field="8" count="1" selected="0">
            <x v="555"/>
          </reference>
          <reference field="11" count="1" selected="0">
            <x v="0"/>
          </reference>
        </references>
      </pivotArea>
    </chartFormat>
    <chartFormat chart="3" format="1224">
      <pivotArea type="data" outline="0" fieldPosition="0">
        <references count="3">
          <reference field="4294967294" count="1" selected="0">
            <x v="0"/>
          </reference>
          <reference field="8" count="1" selected="0">
            <x v="556"/>
          </reference>
          <reference field="11" count="1" selected="0">
            <x v="0"/>
          </reference>
        </references>
      </pivotArea>
    </chartFormat>
    <chartFormat chart="3" format="1225">
      <pivotArea type="data" outline="0" fieldPosition="0">
        <references count="3">
          <reference field="4294967294" count="1" selected="0">
            <x v="0"/>
          </reference>
          <reference field="8" count="1" selected="0">
            <x v="557"/>
          </reference>
          <reference field="11" count="1" selected="0">
            <x v="0"/>
          </reference>
        </references>
      </pivotArea>
    </chartFormat>
    <chartFormat chart="3" format="1226">
      <pivotArea type="data" outline="0" fieldPosition="0">
        <references count="3">
          <reference field="4294967294" count="1" selected="0">
            <x v="0"/>
          </reference>
          <reference field="8" count="1" selected="0">
            <x v="558"/>
          </reference>
          <reference field="11" count="1" selected="0">
            <x v="0"/>
          </reference>
        </references>
      </pivotArea>
    </chartFormat>
    <chartFormat chart="3" format="1227">
      <pivotArea type="data" outline="0" fieldPosition="0">
        <references count="3">
          <reference field="4294967294" count="1" selected="0">
            <x v="0"/>
          </reference>
          <reference field="8" count="1" selected="0">
            <x v="558"/>
          </reference>
          <reference field="11" count="1" selected="0">
            <x v="13"/>
          </reference>
        </references>
      </pivotArea>
    </chartFormat>
    <chartFormat chart="3" format="1228">
      <pivotArea type="data" outline="0" fieldPosition="0">
        <references count="3">
          <reference field="4294967294" count="1" selected="0">
            <x v="0"/>
          </reference>
          <reference field="8" count="1" selected="0">
            <x v="559"/>
          </reference>
          <reference field="11" count="1" selected="0">
            <x v="0"/>
          </reference>
        </references>
      </pivotArea>
    </chartFormat>
    <chartFormat chart="3" format="1229">
      <pivotArea type="data" outline="0" fieldPosition="0">
        <references count="3">
          <reference field="4294967294" count="1" selected="0">
            <x v="0"/>
          </reference>
          <reference field="8" count="1" selected="0">
            <x v="560"/>
          </reference>
          <reference field="11" count="1" selected="0">
            <x v="0"/>
          </reference>
        </references>
      </pivotArea>
    </chartFormat>
    <chartFormat chart="3" format="1230">
      <pivotArea type="data" outline="0" fieldPosition="0">
        <references count="3">
          <reference field="4294967294" count="1" selected="0">
            <x v="0"/>
          </reference>
          <reference field="8" count="1" selected="0">
            <x v="562"/>
          </reference>
          <reference field="11" count="1" selected="0">
            <x v="0"/>
          </reference>
        </references>
      </pivotArea>
    </chartFormat>
    <chartFormat chart="3" format="1231">
      <pivotArea type="data" outline="0" fieldPosition="0">
        <references count="3">
          <reference field="4294967294" count="1" selected="0">
            <x v="0"/>
          </reference>
          <reference field="8" count="1" selected="0">
            <x v="563"/>
          </reference>
          <reference field="11" count="1" selected="0">
            <x v="0"/>
          </reference>
        </references>
      </pivotArea>
    </chartFormat>
    <chartFormat chart="3" format="1232">
      <pivotArea type="data" outline="0" fieldPosition="0">
        <references count="3">
          <reference field="4294967294" count="1" selected="0">
            <x v="0"/>
          </reference>
          <reference field="8" count="1" selected="0">
            <x v="564"/>
          </reference>
          <reference field="11" count="1" selected="0">
            <x v="0"/>
          </reference>
        </references>
      </pivotArea>
    </chartFormat>
    <chartFormat chart="3" format="1233">
      <pivotArea type="data" outline="0" fieldPosition="0">
        <references count="3">
          <reference field="4294967294" count="1" selected="0">
            <x v="0"/>
          </reference>
          <reference field="8" count="1" selected="0">
            <x v="565"/>
          </reference>
          <reference field="11" count="1" selected="0">
            <x v="0"/>
          </reference>
        </references>
      </pivotArea>
    </chartFormat>
    <chartFormat chart="3" format="1234">
      <pivotArea type="data" outline="0" fieldPosition="0">
        <references count="3">
          <reference field="4294967294" count="1" selected="0">
            <x v="0"/>
          </reference>
          <reference field="8" count="1" selected="0">
            <x v="566"/>
          </reference>
          <reference field="11" count="1" selected="0">
            <x v="0"/>
          </reference>
        </references>
      </pivotArea>
    </chartFormat>
    <chartFormat chart="3" format="1235">
      <pivotArea type="data" outline="0" fieldPosition="0">
        <references count="3">
          <reference field="4294967294" count="1" selected="0">
            <x v="0"/>
          </reference>
          <reference field="8" count="1" selected="0">
            <x v="567"/>
          </reference>
          <reference field="11" count="1" selected="0">
            <x v="0"/>
          </reference>
        </references>
      </pivotArea>
    </chartFormat>
    <chartFormat chart="3" format="1236">
      <pivotArea type="data" outline="0" fieldPosition="0">
        <references count="3">
          <reference field="4294967294" count="1" selected="0">
            <x v="0"/>
          </reference>
          <reference field="8" count="1" selected="0">
            <x v="568"/>
          </reference>
          <reference field="11" count="1" selected="0">
            <x v="0"/>
          </reference>
        </references>
      </pivotArea>
    </chartFormat>
    <chartFormat chart="3" format="1237">
      <pivotArea type="data" outline="0" fieldPosition="0">
        <references count="3">
          <reference field="4294967294" count="1" selected="0">
            <x v="0"/>
          </reference>
          <reference field="8" count="1" selected="0">
            <x v="569"/>
          </reference>
          <reference field="11" count="1" selected="0">
            <x v="0"/>
          </reference>
        </references>
      </pivotArea>
    </chartFormat>
    <chartFormat chart="3" format="1238">
      <pivotArea type="data" outline="0" fieldPosition="0">
        <references count="3">
          <reference field="4294967294" count="1" selected="0">
            <x v="0"/>
          </reference>
          <reference field="8" count="1" selected="0">
            <x v="570"/>
          </reference>
          <reference field="11" count="1" selected="0">
            <x v="0"/>
          </reference>
        </references>
      </pivotArea>
    </chartFormat>
    <chartFormat chart="3" format="1239">
      <pivotArea type="data" outline="0" fieldPosition="0">
        <references count="3">
          <reference field="4294967294" count="1" selected="0">
            <x v="0"/>
          </reference>
          <reference field="8" count="1" selected="0">
            <x v="571"/>
          </reference>
          <reference field="11" count="1" selected="0">
            <x v="0"/>
          </reference>
        </references>
      </pivotArea>
    </chartFormat>
    <chartFormat chart="3" format="1240">
      <pivotArea type="data" outline="0" fieldPosition="0">
        <references count="3">
          <reference field="4294967294" count="1" selected="0">
            <x v="0"/>
          </reference>
          <reference field="8" count="1" selected="0">
            <x v="572"/>
          </reference>
          <reference field="11" count="1" selected="0">
            <x v="0"/>
          </reference>
        </references>
      </pivotArea>
    </chartFormat>
    <chartFormat chart="3" format="1241">
      <pivotArea type="data" outline="0" fieldPosition="0">
        <references count="3">
          <reference field="4294967294" count="1" selected="0">
            <x v="0"/>
          </reference>
          <reference field="8" count="1" selected="0">
            <x v="573"/>
          </reference>
          <reference field="11" count="1" selected="0">
            <x v="0"/>
          </reference>
        </references>
      </pivotArea>
    </chartFormat>
    <chartFormat chart="3" format="1242">
      <pivotArea type="data" outline="0" fieldPosition="0">
        <references count="3">
          <reference field="4294967294" count="1" selected="0">
            <x v="0"/>
          </reference>
          <reference field="8" count="1" selected="0">
            <x v="574"/>
          </reference>
          <reference field="11" count="1" selected="0">
            <x v="0"/>
          </reference>
        </references>
      </pivotArea>
    </chartFormat>
    <chartFormat chart="3" format="1243">
      <pivotArea type="data" outline="0" fieldPosition="0">
        <references count="3">
          <reference field="4294967294" count="1" selected="0">
            <x v="0"/>
          </reference>
          <reference field="8" count="1" selected="0">
            <x v="575"/>
          </reference>
          <reference field="11" count="1" selected="0">
            <x v="0"/>
          </reference>
        </references>
      </pivotArea>
    </chartFormat>
    <chartFormat chart="3" format="1244">
      <pivotArea type="data" outline="0" fieldPosition="0">
        <references count="3">
          <reference field="4294967294" count="1" selected="0">
            <x v="0"/>
          </reference>
          <reference field="8" count="1" selected="0">
            <x v="576"/>
          </reference>
          <reference field="11" count="1" selected="0">
            <x v="0"/>
          </reference>
        </references>
      </pivotArea>
    </chartFormat>
    <chartFormat chart="3" format="1245">
      <pivotArea type="data" outline="0" fieldPosition="0">
        <references count="3">
          <reference field="4294967294" count="1" selected="0">
            <x v="0"/>
          </reference>
          <reference field="8" count="1" selected="0">
            <x v="577"/>
          </reference>
          <reference field="11" count="1" selected="0">
            <x v="0"/>
          </reference>
        </references>
      </pivotArea>
    </chartFormat>
    <chartFormat chart="3" format="1246">
      <pivotArea type="data" outline="0" fieldPosition="0">
        <references count="3">
          <reference field="4294967294" count="1" selected="0">
            <x v="0"/>
          </reference>
          <reference field="8" count="1" selected="0">
            <x v="578"/>
          </reference>
          <reference field="11" count="1" selected="0">
            <x v="0"/>
          </reference>
        </references>
      </pivotArea>
    </chartFormat>
    <chartFormat chart="3" format="1247">
      <pivotArea type="data" outline="0" fieldPosition="0">
        <references count="3">
          <reference field="4294967294" count="1" selected="0">
            <x v="0"/>
          </reference>
          <reference field="8" count="1" selected="0">
            <x v="579"/>
          </reference>
          <reference field="11" count="1" selected="0">
            <x v="0"/>
          </reference>
        </references>
      </pivotArea>
    </chartFormat>
    <chartFormat chart="3" format="1248">
      <pivotArea type="data" outline="0" fieldPosition="0">
        <references count="3">
          <reference field="4294967294" count="1" selected="0">
            <x v="0"/>
          </reference>
          <reference field="8" count="1" selected="0">
            <x v="581"/>
          </reference>
          <reference field="11" count="1" selected="0">
            <x v="0"/>
          </reference>
        </references>
      </pivotArea>
    </chartFormat>
    <chartFormat chart="3" format="1249">
      <pivotArea type="data" outline="0" fieldPosition="0">
        <references count="3">
          <reference field="4294967294" count="1" selected="0">
            <x v="0"/>
          </reference>
          <reference field="8" count="1" selected="0">
            <x v="582"/>
          </reference>
          <reference field="11" count="1" selected="0">
            <x v="0"/>
          </reference>
        </references>
      </pivotArea>
    </chartFormat>
    <chartFormat chart="3" format="1250">
      <pivotArea type="data" outline="0" fieldPosition="0">
        <references count="3">
          <reference field="4294967294" count="1" selected="0">
            <x v="0"/>
          </reference>
          <reference field="8" count="1" selected="0">
            <x v="583"/>
          </reference>
          <reference field="11" count="1" selected="0">
            <x v="0"/>
          </reference>
        </references>
      </pivotArea>
    </chartFormat>
    <chartFormat chart="3" format="1251">
      <pivotArea type="data" outline="0" fieldPosition="0">
        <references count="3">
          <reference field="4294967294" count="1" selected="0">
            <x v="0"/>
          </reference>
          <reference field="8" count="1" selected="0">
            <x v="584"/>
          </reference>
          <reference field="11" count="1" selected="0">
            <x v="0"/>
          </reference>
        </references>
      </pivotArea>
    </chartFormat>
    <chartFormat chart="3" format="1252">
      <pivotArea type="data" outline="0" fieldPosition="0">
        <references count="3">
          <reference field="4294967294" count="1" selected="0">
            <x v="0"/>
          </reference>
          <reference field="8" count="1" selected="0">
            <x v="585"/>
          </reference>
          <reference field="11" count="1" selected="0">
            <x v="0"/>
          </reference>
        </references>
      </pivotArea>
    </chartFormat>
    <chartFormat chart="3" format="1253">
      <pivotArea type="data" outline="0" fieldPosition="0">
        <references count="3">
          <reference field="4294967294" count="1" selected="0">
            <x v="0"/>
          </reference>
          <reference field="8" count="1" selected="0">
            <x v="586"/>
          </reference>
          <reference field="11" count="1" selected="0">
            <x v="0"/>
          </reference>
        </references>
      </pivotArea>
    </chartFormat>
    <chartFormat chart="3" format="1254">
      <pivotArea type="data" outline="0" fieldPosition="0">
        <references count="3">
          <reference field="4294967294" count="1" selected="0">
            <x v="0"/>
          </reference>
          <reference field="8" count="1" selected="0">
            <x v="587"/>
          </reference>
          <reference field="11" count="1" selected="0">
            <x v="0"/>
          </reference>
        </references>
      </pivotArea>
    </chartFormat>
    <chartFormat chart="3" format="1255">
      <pivotArea type="data" outline="0" fieldPosition="0">
        <references count="3">
          <reference field="4294967294" count="1" selected="0">
            <x v="0"/>
          </reference>
          <reference field="8" count="1" selected="0">
            <x v="588"/>
          </reference>
          <reference field="11" count="1" selected="0">
            <x v="0"/>
          </reference>
        </references>
      </pivotArea>
    </chartFormat>
    <chartFormat chart="3" format="1256">
      <pivotArea type="data" outline="0" fieldPosition="0">
        <references count="3">
          <reference field="4294967294" count="1" selected="0">
            <x v="0"/>
          </reference>
          <reference field="8" count="1" selected="0">
            <x v="589"/>
          </reference>
          <reference field="11" count="1" selected="0">
            <x v="0"/>
          </reference>
        </references>
      </pivotArea>
    </chartFormat>
    <chartFormat chart="3" format="1257">
      <pivotArea type="data" outline="0" fieldPosition="0">
        <references count="3">
          <reference field="4294967294" count="1" selected="0">
            <x v="0"/>
          </reference>
          <reference field="8" count="1" selected="0">
            <x v="590"/>
          </reference>
          <reference field="11" count="1" selected="0">
            <x v="0"/>
          </reference>
        </references>
      </pivotArea>
    </chartFormat>
    <chartFormat chart="3" format="1258">
      <pivotArea type="data" outline="0" fieldPosition="0">
        <references count="3">
          <reference field="4294967294" count="1" selected="0">
            <x v="0"/>
          </reference>
          <reference field="8" count="1" selected="0">
            <x v="591"/>
          </reference>
          <reference field="11" count="1" selected="0">
            <x v="0"/>
          </reference>
        </references>
      </pivotArea>
    </chartFormat>
    <chartFormat chart="3" format="1259">
      <pivotArea type="data" outline="0" fieldPosition="0">
        <references count="3">
          <reference field="4294967294" count="1" selected="0">
            <x v="0"/>
          </reference>
          <reference field="8" count="1" selected="0">
            <x v="592"/>
          </reference>
          <reference field="11" count="1" selected="0">
            <x v="0"/>
          </reference>
        </references>
      </pivotArea>
    </chartFormat>
    <chartFormat chart="3" format="1260">
      <pivotArea type="data" outline="0" fieldPosition="0">
        <references count="3">
          <reference field="4294967294" count="1" selected="0">
            <x v="0"/>
          </reference>
          <reference field="8" count="1" selected="0">
            <x v="593"/>
          </reference>
          <reference field="11" count="1" selected="0">
            <x v="0"/>
          </reference>
        </references>
      </pivotArea>
    </chartFormat>
    <chartFormat chart="3" format="1261">
      <pivotArea type="data" outline="0" fieldPosition="0">
        <references count="3">
          <reference field="4294967294" count="1" selected="0">
            <x v="0"/>
          </reference>
          <reference field="8" count="1" selected="0">
            <x v="595"/>
          </reference>
          <reference field="11" count="1" selected="0">
            <x v="0"/>
          </reference>
        </references>
      </pivotArea>
    </chartFormat>
    <chartFormat chart="3" format="1262">
      <pivotArea type="data" outline="0" fieldPosition="0">
        <references count="3">
          <reference field="4294967294" count="1" selected="0">
            <x v="0"/>
          </reference>
          <reference field="8" count="1" selected="0">
            <x v="596"/>
          </reference>
          <reference field="11" count="1" selected="0">
            <x v="0"/>
          </reference>
        </references>
      </pivotArea>
    </chartFormat>
    <chartFormat chart="3" format="1263">
      <pivotArea type="data" outline="0" fieldPosition="0">
        <references count="3">
          <reference field="4294967294" count="1" selected="0">
            <x v="0"/>
          </reference>
          <reference field="8" count="1" selected="0">
            <x v="597"/>
          </reference>
          <reference field="11" count="1" selected="0">
            <x v="0"/>
          </reference>
        </references>
      </pivotArea>
    </chartFormat>
    <chartFormat chart="3" format="1264">
      <pivotArea type="data" outline="0" fieldPosition="0">
        <references count="3">
          <reference field="4294967294" count="1" selected="0">
            <x v="0"/>
          </reference>
          <reference field="8" count="1" selected="0">
            <x v="598"/>
          </reference>
          <reference field="11" count="1" selected="0">
            <x v="0"/>
          </reference>
        </references>
      </pivotArea>
    </chartFormat>
    <chartFormat chart="3" format="1265">
      <pivotArea type="data" outline="0" fieldPosition="0">
        <references count="3">
          <reference field="4294967294" count="1" selected="0">
            <x v="0"/>
          </reference>
          <reference field="8" count="1" selected="0">
            <x v="599"/>
          </reference>
          <reference field="11" count="1" selected="0">
            <x v="0"/>
          </reference>
        </references>
      </pivotArea>
    </chartFormat>
    <chartFormat chart="3" format="1266">
      <pivotArea type="data" outline="0" fieldPosition="0">
        <references count="3">
          <reference field="4294967294" count="1" selected="0">
            <x v="0"/>
          </reference>
          <reference field="8" count="1" selected="0">
            <x v="600"/>
          </reference>
          <reference field="11" count="1" selected="0">
            <x v="0"/>
          </reference>
        </references>
      </pivotArea>
    </chartFormat>
    <chartFormat chart="3" format="1267">
      <pivotArea type="data" outline="0" fieldPosition="0">
        <references count="3">
          <reference field="4294967294" count="1" selected="0">
            <x v="0"/>
          </reference>
          <reference field="8" count="1" selected="0">
            <x v="601"/>
          </reference>
          <reference field="11" count="1" selected="0">
            <x v="0"/>
          </reference>
        </references>
      </pivotArea>
    </chartFormat>
    <chartFormat chart="3" format="1268">
      <pivotArea type="data" outline="0" fieldPosition="0">
        <references count="3">
          <reference field="4294967294" count="1" selected="0">
            <x v="0"/>
          </reference>
          <reference field="8" count="1" selected="0">
            <x v="602"/>
          </reference>
          <reference field="11" count="1" selected="0">
            <x v="0"/>
          </reference>
        </references>
      </pivotArea>
    </chartFormat>
    <chartFormat chart="3" format="1270">
      <pivotArea type="data" outline="0" fieldPosition="0">
        <references count="3">
          <reference field="4294967294" count="1" selected="0">
            <x v="0"/>
          </reference>
          <reference field="8" count="1" selected="0">
            <x v="603"/>
          </reference>
          <reference field="11" count="1" selected="0">
            <x v="0"/>
          </reference>
        </references>
      </pivotArea>
    </chartFormat>
    <chartFormat chart="3" format="1271">
      <pivotArea type="data" outline="0" fieldPosition="0">
        <references count="3">
          <reference field="4294967294" count="1" selected="0">
            <x v="0"/>
          </reference>
          <reference field="8" count="1" selected="0">
            <x v="604"/>
          </reference>
          <reference field="11" count="1" selected="0">
            <x v="0"/>
          </reference>
        </references>
      </pivotArea>
    </chartFormat>
    <chartFormat chart="3" format="1272">
      <pivotArea type="data" outline="0" fieldPosition="0">
        <references count="3">
          <reference field="4294967294" count="1" selected="0">
            <x v="0"/>
          </reference>
          <reference field="8" count="1" selected="0">
            <x v="605"/>
          </reference>
          <reference field="11" count="1" selected="0">
            <x v="0"/>
          </reference>
        </references>
      </pivotArea>
    </chartFormat>
    <chartFormat chart="3" format="1273">
      <pivotArea type="data" outline="0" fieldPosition="0">
        <references count="3">
          <reference field="4294967294" count="1" selected="0">
            <x v="0"/>
          </reference>
          <reference field="8" count="1" selected="0">
            <x v="606"/>
          </reference>
          <reference field="11" count="1" selected="0">
            <x v="0"/>
          </reference>
        </references>
      </pivotArea>
    </chartFormat>
    <chartFormat chart="3" format="1274">
      <pivotArea type="data" outline="0" fieldPosition="0">
        <references count="3">
          <reference field="4294967294" count="1" selected="0">
            <x v="0"/>
          </reference>
          <reference field="8" count="1" selected="0">
            <x v="607"/>
          </reference>
          <reference field="11" count="1" selected="0">
            <x v="0"/>
          </reference>
        </references>
      </pivotArea>
    </chartFormat>
    <chartFormat chart="3" format="1275">
      <pivotArea type="data" outline="0" fieldPosition="0">
        <references count="3">
          <reference field="4294967294" count="1" selected="0">
            <x v="0"/>
          </reference>
          <reference field="8" count="1" selected="0">
            <x v="608"/>
          </reference>
          <reference field="11" count="1" selected="0">
            <x v="0"/>
          </reference>
        </references>
      </pivotArea>
    </chartFormat>
    <chartFormat chart="3" format="1276">
      <pivotArea type="data" outline="0" fieldPosition="0">
        <references count="3">
          <reference field="4294967294" count="1" selected="0">
            <x v="0"/>
          </reference>
          <reference field="8" count="1" selected="0">
            <x v="609"/>
          </reference>
          <reference field="11" count="1" selected="0">
            <x v="0"/>
          </reference>
        </references>
      </pivotArea>
    </chartFormat>
    <chartFormat chart="3" format="1277">
      <pivotArea type="data" outline="0" fieldPosition="0">
        <references count="3">
          <reference field="4294967294" count="1" selected="0">
            <x v="0"/>
          </reference>
          <reference field="8" count="1" selected="0">
            <x v="610"/>
          </reference>
          <reference field="11" count="1" selected="0">
            <x v="0"/>
          </reference>
        </references>
      </pivotArea>
    </chartFormat>
    <chartFormat chart="3" format="1278">
      <pivotArea type="data" outline="0" fieldPosition="0">
        <references count="3">
          <reference field="4294967294" count="1" selected="0">
            <x v="0"/>
          </reference>
          <reference field="8" count="1" selected="0">
            <x v="611"/>
          </reference>
          <reference field="11" count="1" selected="0">
            <x v="0"/>
          </reference>
        </references>
      </pivotArea>
    </chartFormat>
    <chartFormat chart="3" format="1279">
      <pivotArea type="data" outline="0" fieldPosition="0">
        <references count="3">
          <reference field="4294967294" count="1" selected="0">
            <x v="0"/>
          </reference>
          <reference field="8" count="1" selected="0">
            <x v="612"/>
          </reference>
          <reference field="11" count="1" selected="0">
            <x v="0"/>
          </reference>
        </references>
      </pivotArea>
    </chartFormat>
    <chartFormat chart="3" format="1280">
      <pivotArea type="data" outline="0" fieldPosition="0">
        <references count="3">
          <reference field="4294967294" count="1" selected="0">
            <x v="0"/>
          </reference>
          <reference field="8" count="1" selected="0">
            <x v="613"/>
          </reference>
          <reference field="11" count="1" selected="0">
            <x v="0"/>
          </reference>
        </references>
      </pivotArea>
    </chartFormat>
    <chartFormat chart="3" format="1281">
      <pivotArea type="data" outline="0" fieldPosition="0">
        <references count="3">
          <reference field="4294967294" count="1" selected="0">
            <x v="0"/>
          </reference>
          <reference field="8" count="1" selected="0">
            <x v="613"/>
          </reference>
          <reference field="11" count="1" selected="0">
            <x v="9"/>
          </reference>
        </references>
      </pivotArea>
    </chartFormat>
    <chartFormat chart="3" format="1282">
      <pivotArea type="data" outline="0" fieldPosition="0">
        <references count="3">
          <reference field="4294967294" count="1" selected="0">
            <x v="0"/>
          </reference>
          <reference field="8" count="1" selected="0">
            <x v="614"/>
          </reference>
          <reference field="11" count="1" selected="0">
            <x v="0"/>
          </reference>
        </references>
      </pivotArea>
    </chartFormat>
    <chartFormat chart="3" format="1283">
      <pivotArea type="data" outline="0" fieldPosition="0">
        <references count="3">
          <reference field="4294967294" count="1" selected="0">
            <x v="0"/>
          </reference>
          <reference field="8" count="1" selected="0">
            <x v="615"/>
          </reference>
          <reference field="11" count="1" selected="0">
            <x v="0"/>
          </reference>
        </references>
      </pivotArea>
    </chartFormat>
    <chartFormat chart="3" format="1284">
      <pivotArea type="data" outline="0" fieldPosition="0">
        <references count="3">
          <reference field="4294967294" count="1" selected="0">
            <x v="0"/>
          </reference>
          <reference field="8" count="1" selected="0">
            <x v="616"/>
          </reference>
          <reference field="11" count="1" selected="0">
            <x v="0"/>
          </reference>
        </references>
      </pivotArea>
    </chartFormat>
    <chartFormat chart="3" format="1285">
      <pivotArea type="data" outline="0" fieldPosition="0">
        <references count="3">
          <reference field="4294967294" count="1" selected="0">
            <x v="0"/>
          </reference>
          <reference field="8" count="1" selected="0">
            <x v="617"/>
          </reference>
          <reference field="11" count="1" selected="0">
            <x v="0"/>
          </reference>
        </references>
      </pivotArea>
    </chartFormat>
    <chartFormat chart="3" format="1286">
      <pivotArea type="data" outline="0" fieldPosition="0">
        <references count="3">
          <reference field="4294967294" count="1" selected="0">
            <x v="0"/>
          </reference>
          <reference field="8" count="1" selected="0">
            <x v="618"/>
          </reference>
          <reference field="11" count="1" selected="0">
            <x v="0"/>
          </reference>
        </references>
      </pivotArea>
    </chartFormat>
    <chartFormat chart="3" format="1287">
      <pivotArea type="data" outline="0" fieldPosition="0">
        <references count="3">
          <reference field="4294967294" count="1" selected="0">
            <x v="0"/>
          </reference>
          <reference field="8" count="1" selected="0">
            <x v="619"/>
          </reference>
          <reference field="11" count="1" selected="0">
            <x v="0"/>
          </reference>
        </references>
      </pivotArea>
    </chartFormat>
    <chartFormat chart="3" format="1288">
      <pivotArea type="data" outline="0" fieldPosition="0">
        <references count="3">
          <reference field="4294967294" count="1" selected="0">
            <x v="0"/>
          </reference>
          <reference field="8" count="1" selected="0">
            <x v="620"/>
          </reference>
          <reference field="11" count="1" selected="0">
            <x v="0"/>
          </reference>
        </references>
      </pivotArea>
    </chartFormat>
    <chartFormat chart="3" format="1289">
      <pivotArea type="data" outline="0" fieldPosition="0">
        <references count="3">
          <reference field="4294967294" count="1" selected="0">
            <x v="0"/>
          </reference>
          <reference field="8" count="1" selected="0">
            <x v="621"/>
          </reference>
          <reference field="11" count="1" selected="0">
            <x v="0"/>
          </reference>
        </references>
      </pivotArea>
    </chartFormat>
    <chartFormat chart="3" format="1290">
      <pivotArea type="data" outline="0" fieldPosition="0">
        <references count="3">
          <reference field="4294967294" count="1" selected="0">
            <x v="0"/>
          </reference>
          <reference field="8" count="1" selected="0">
            <x v="622"/>
          </reference>
          <reference field="11" count="1" selected="0">
            <x v="0"/>
          </reference>
        </references>
      </pivotArea>
    </chartFormat>
    <chartFormat chart="3" format="1291">
      <pivotArea type="data" outline="0" fieldPosition="0">
        <references count="3">
          <reference field="4294967294" count="1" selected="0">
            <x v="0"/>
          </reference>
          <reference field="8" count="1" selected="0">
            <x v="623"/>
          </reference>
          <reference field="11" count="1" selected="0">
            <x v="0"/>
          </reference>
        </references>
      </pivotArea>
    </chartFormat>
    <chartFormat chart="3" format="1292">
      <pivotArea type="data" outline="0" fieldPosition="0">
        <references count="3">
          <reference field="4294967294" count="1" selected="0">
            <x v="0"/>
          </reference>
          <reference field="8" count="1" selected="0">
            <x v="624"/>
          </reference>
          <reference field="11" count="1" selected="0">
            <x v="0"/>
          </reference>
        </references>
      </pivotArea>
    </chartFormat>
    <chartFormat chart="3" format="1293">
      <pivotArea type="data" outline="0" fieldPosition="0">
        <references count="3">
          <reference field="4294967294" count="1" selected="0">
            <x v="0"/>
          </reference>
          <reference field="8" count="1" selected="0">
            <x v="625"/>
          </reference>
          <reference field="11" count="1" selected="0">
            <x v="0"/>
          </reference>
        </references>
      </pivotArea>
    </chartFormat>
    <chartFormat chart="3" format="1294">
      <pivotArea type="data" outline="0" fieldPosition="0">
        <references count="3">
          <reference field="4294967294" count="1" selected="0">
            <x v="0"/>
          </reference>
          <reference field="8" count="1" selected="0">
            <x v="626"/>
          </reference>
          <reference field="11" count="1" selected="0">
            <x v="0"/>
          </reference>
        </references>
      </pivotArea>
    </chartFormat>
    <chartFormat chart="3" format="1295">
      <pivotArea type="data" outline="0" fieldPosition="0">
        <references count="3">
          <reference field="4294967294" count="1" selected="0">
            <x v="0"/>
          </reference>
          <reference field="8" count="1" selected="0">
            <x v="626"/>
          </reference>
          <reference field="11" count="1" selected="0">
            <x v="4"/>
          </reference>
        </references>
      </pivotArea>
    </chartFormat>
    <chartFormat chart="3" format="1296">
      <pivotArea type="data" outline="0" fieldPosition="0">
        <references count="3">
          <reference field="4294967294" count="1" selected="0">
            <x v="0"/>
          </reference>
          <reference field="8" count="1" selected="0">
            <x v="627"/>
          </reference>
          <reference field="11" count="1" selected="0">
            <x v="0"/>
          </reference>
        </references>
      </pivotArea>
    </chartFormat>
    <chartFormat chart="3" format="1297">
      <pivotArea type="data" outline="0" fieldPosition="0">
        <references count="3">
          <reference field="4294967294" count="1" selected="0">
            <x v="0"/>
          </reference>
          <reference field="8" count="1" selected="0">
            <x v="628"/>
          </reference>
          <reference field="11" count="1" selected="0">
            <x v="0"/>
          </reference>
        </references>
      </pivotArea>
    </chartFormat>
    <chartFormat chart="3" format="1298">
      <pivotArea type="data" outline="0" fieldPosition="0">
        <references count="3">
          <reference field="4294967294" count="1" selected="0">
            <x v="0"/>
          </reference>
          <reference field="8" count="1" selected="0">
            <x v="629"/>
          </reference>
          <reference field="11" count="1" selected="0">
            <x v="0"/>
          </reference>
        </references>
      </pivotArea>
    </chartFormat>
    <chartFormat chart="3" format="1299">
      <pivotArea type="data" outline="0" fieldPosition="0">
        <references count="3">
          <reference field="4294967294" count="1" selected="0">
            <x v="0"/>
          </reference>
          <reference field="8" count="1" selected="0">
            <x v="630"/>
          </reference>
          <reference field="11" count="1" selected="0">
            <x v="0"/>
          </reference>
        </references>
      </pivotArea>
    </chartFormat>
    <chartFormat chart="3" format="1300">
      <pivotArea type="data" outline="0" fieldPosition="0">
        <references count="3">
          <reference field="4294967294" count="1" selected="0">
            <x v="0"/>
          </reference>
          <reference field="8" count="1" selected="0">
            <x v="631"/>
          </reference>
          <reference field="11" count="1" selected="0">
            <x v="0"/>
          </reference>
        </references>
      </pivotArea>
    </chartFormat>
    <chartFormat chart="3" format="1301">
      <pivotArea type="data" outline="0" fieldPosition="0">
        <references count="3">
          <reference field="4294967294" count="1" selected="0">
            <x v="0"/>
          </reference>
          <reference field="8" count="1" selected="0">
            <x v="632"/>
          </reference>
          <reference field="11" count="1" selected="0">
            <x v="0"/>
          </reference>
        </references>
      </pivotArea>
    </chartFormat>
    <chartFormat chart="3" format="1302">
      <pivotArea type="data" outline="0" fieldPosition="0">
        <references count="3">
          <reference field="4294967294" count="1" selected="0">
            <x v="0"/>
          </reference>
          <reference field="8" count="1" selected="0">
            <x v="633"/>
          </reference>
          <reference field="11" count="1" selected="0">
            <x v="0"/>
          </reference>
        </references>
      </pivotArea>
    </chartFormat>
    <chartFormat chart="3" format="1303">
      <pivotArea type="data" outline="0" fieldPosition="0">
        <references count="3">
          <reference field="4294967294" count="1" selected="0">
            <x v="0"/>
          </reference>
          <reference field="8" count="1" selected="0">
            <x v="634"/>
          </reference>
          <reference field="11" count="1" selected="0">
            <x v="0"/>
          </reference>
        </references>
      </pivotArea>
    </chartFormat>
    <chartFormat chart="3" format="1304">
      <pivotArea type="data" outline="0" fieldPosition="0">
        <references count="3">
          <reference field="4294967294" count="1" selected="0">
            <x v="0"/>
          </reference>
          <reference field="8" count="1" selected="0">
            <x v="635"/>
          </reference>
          <reference field="11" count="1" selected="0">
            <x v="0"/>
          </reference>
        </references>
      </pivotArea>
    </chartFormat>
    <chartFormat chart="3" format="1305">
      <pivotArea type="data" outline="0" fieldPosition="0">
        <references count="3">
          <reference field="4294967294" count="1" selected="0">
            <x v="0"/>
          </reference>
          <reference field="8" count="1" selected="0">
            <x v="636"/>
          </reference>
          <reference field="11" count="1" selected="0">
            <x v="0"/>
          </reference>
        </references>
      </pivotArea>
    </chartFormat>
    <chartFormat chart="3" format="1306">
      <pivotArea type="data" outline="0" fieldPosition="0">
        <references count="3">
          <reference field="4294967294" count="1" selected="0">
            <x v="0"/>
          </reference>
          <reference field="8" count="1" selected="0">
            <x v="637"/>
          </reference>
          <reference field="11" count="1" selected="0">
            <x v="0"/>
          </reference>
        </references>
      </pivotArea>
    </chartFormat>
    <chartFormat chart="3" format="1307">
      <pivotArea type="data" outline="0" fieldPosition="0">
        <references count="3">
          <reference field="4294967294" count="1" selected="0">
            <x v="0"/>
          </reference>
          <reference field="8" count="1" selected="0">
            <x v="638"/>
          </reference>
          <reference field="11" count="1" selected="0">
            <x v="0"/>
          </reference>
        </references>
      </pivotArea>
    </chartFormat>
    <chartFormat chart="3" format="1308">
      <pivotArea type="data" outline="0" fieldPosition="0">
        <references count="3">
          <reference field="4294967294" count="1" selected="0">
            <x v="0"/>
          </reference>
          <reference field="8" count="1" selected="0">
            <x v="639"/>
          </reference>
          <reference field="11" count="1" selected="0">
            <x v="0"/>
          </reference>
        </references>
      </pivotArea>
    </chartFormat>
    <chartFormat chart="3" format="130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0"/>
          </reference>
        </references>
      </pivotArea>
    </chartFormat>
    <chartFormat chart="3" format="131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8"/>
          </reference>
        </references>
      </pivotArea>
    </chartFormat>
    <chartFormat chart="3" format="131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9"/>
          </reference>
        </references>
      </pivotArea>
    </chartFormat>
    <chartFormat chart="3" format="131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7"/>
          </reference>
        </references>
      </pivotArea>
    </chartFormat>
    <chartFormat chart="3" format="131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4"/>
          </reference>
        </references>
      </pivotArea>
    </chartFormat>
    <chartFormat chart="3" format="131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0"/>
          </reference>
        </references>
      </pivotArea>
    </chartFormat>
    <chartFormat chart="3" format="131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2"/>
          </reference>
        </references>
      </pivotArea>
    </chartFormat>
    <chartFormat chart="3" format="131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13"/>
          </reference>
        </references>
      </pivotArea>
    </chartFormat>
    <chartFormat chart="3" format="131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9"/>
          </reference>
        </references>
      </pivotArea>
    </chartFormat>
    <chartFormat chart="3" format="131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2"/>
          </reference>
          <reference field="11" count="1" selected="0">
            <x v="0"/>
          </reference>
        </references>
      </pivotArea>
    </chartFormat>
    <chartFormat chart="3" format="131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0"/>
          </reference>
        </references>
      </pivotArea>
    </chartFormat>
    <chartFormat chart="3" format="132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3"/>
          </reference>
        </references>
      </pivotArea>
    </chartFormat>
    <chartFormat chart="3" format="132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4"/>
          </reference>
        </references>
      </pivotArea>
    </chartFormat>
    <chartFormat chart="3" format="132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9"/>
          </reference>
        </references>
      </pivotArea>
    </chartFormat>
    <chartFormat chart="3" format="132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4"/>
          </reference>
          <reference field="11" count="1" selected="0">
            <x v="0"/>
          </reference>
        </references>
      </pivotArea>
    </chartFormat>
    <chartFormat chart="3" format="132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5"/>
          </reference>
          <reference field="11" count="1" selected="0">
            <x v="0"/>
          </reference>
        </references>
      </pivotArea>
    </chartFormat>
    <chartFormat chart="3" format="132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6"/>
          </reference>
          <reference field="11" count="1" selected="0">
            <x v="0"/>
          </reference>
        </references>
      </pivotArea>
    </chartFormat>
    <chartFormat chart="3" format="132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7"/>
          </reference>
          <reference field="11" count="1" selected="0">
            <x v="0"/>
          </reference>
        </references>
      </pivotArea>
    </chartFormat>
    <chartFormat chart="3" format="132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8"/>
          </reference>
          <reference field="11" count="1" selected="0">
            <x v="0"/>
          </reference>
        </references>
      </pivotArea>
    </chartFormat>
    <chartFormat chart="3" format="132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9"/>
          </reference>
          <reference field="11" count="1" selected="0">
            <x v="0"/>
          </reference>
        </references>
      </pivotArea>
    </chartFormat>
    <chartFormat chart="3" format="1329">
      <pivotArea type="data" outline="0" fieldPosition="0">
        <references count="3">
          <reference field="4294967294" count="1" selected="0">
            <x v="0"/>
          </reference>
          <reference field="8" count="1" selected="0">
            <x v="650"/>
          </reference>
          <reference field="11" count="1" selected="0">
            <x v="0"/>
          </reference>
        </references>
      </pivotArea>
    </chartFormat>
    <chartFormat chart="3" format="1330">
      <pivotArea type="data" outline="0" fieldPosition="0">
        <references count="3">
          <reference field="4294967294" count="1" selected="0">
            <x v="0"/>
          </reference>
          <reference field="8" count="1" selected="0">
            <x v="651"/>
          </reference>
          <reference field="11" count="1" selected="0">
            <x v="0"/>
          </reference>
        </references>
      </pivotArea>
    </chartFormat>
    <chartFormat chart="3" format="1331">
      <pivotArea type="data" outline="0" fieldPosition="0">
        <references count="3">
          <reference field="4294967294" count="1" selected="0">
            <x v="0"/>
          </reference>
          <reference field="8" count="1" selected="0">
            <x v="652"/>
          </reference>
          <reference field="11" count="1" selected="0">
            <x v="0"/>
          </reference>
        </references>
      </pivotArea>
    </chartFormat>
    <chartFormat chart="3" format="133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18"/>
          </reference>
        </references>
      </pivotArea>
    </chartFormat>
    <chartFormat chart="3" format="133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0"/>
          </reference>
        </references>
      </pivotArea>
    </chartFormat>
    <chartFormat chart="3" format="133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0"/>
          </reference>
        </references>
      </pivotArea>
    </chartFormat>
    <chartFormat chart="3" format="133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8"/>
          </reference>
        </references>
      </pivotArea>
    </chartFormat>
    <chartFormat chart="3" format="133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0"/>
          </reference>
        </references>
      </pivotArea>
    </chartFormat>
    <chartFormat chart="3" format="1337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4"/>
          </reference>
        </references>
      </pivotArea>
    </chartFormat>
    <chartFormat chart="3" format="1338">
      <pivotArea type="data" outline="0" fieldPosition="0">
        <references count="3">
          <reference field="4294967294" count="1" selected="0">
            <x v="0"/>
          </reference>
          <reference field="8" count="1" selected="0">
            <x v="655"/>
          </reference>
          <reference field="11" count="1" selected="0">
            <x v="0"/>
          </reference>
        </references>
      </pivotArea>
    </chartFormat>
    <chartFormat chart="3" format="1339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0"/>
          </reference>
        </references>
      </pivotArea>
    </chartFormat>
    <chartFormat chart="3" format="1340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14"/>
          </reference>
        </references>
      </pivotArea>
    </chartFormat>
    <chartFormat chart="3" format="1341">
      <pivotArea type="data" outline="0" fieldPosition="0">
        <references count="3">
          <reference field="4294967294" count="1" selected="0">
            <x v="0"/>
          </reference>
          <reference field="8" count="1" selected="0">
            <x v="657"/>
          </reference>
          <reference field="11" count="1" selected="0">
            <x v="0"/>
          </reference>
        </references>
      </pivotArea>
    </chartFormat>
    <chartFormat chart="3" format="134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0"/>
          </reference>
        </references>
      </pivotArea>
    </chartFormat>
    <chartFormat chart="3" format="134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14"/>
          </reference>
        </references>
      </pivotArea>
    </chartFormat>
    <chartFormat chart="3" format="134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9"/>
          </reference>
          <reference field="11" count="1" selected="0">
            <x v="0"/>
          </reference>
        </references>
      </pivotArea>
    </chartFormat>
    <chartFormat chart="3" format="1345">
      <pivotArea type="data" outline="0" fieldPosition="0">
        <references count="3">
          <reference field="4294967294" count="1" selected="0">
            <x v="0"/>
          </reference>
          <reference field="8" count="1" selected="0">
            <x v="660"/>
          </reference>
          <reference field="11" count="1" selected="0">
            <x v="0"/>
          </reference>
        </references>
      </pivotArea>
    </chartFormat>
    <chartFormat chart="3" format="1346">
      <pivotArea type="data" outline="0" fieldPosition="0">
        <references count="3">
          <reference field="4294967294" count="1" selected="0">
            <x v="0"/>
          </reference>
          <reference field="8" count="1" selected="0">
            <x v="661"/>
          </reference>
          <reference field="11" count="1" selected="0">
            <x v="0"/>
          </reference>
        </references>
      </pivotArea>
    </chartFormat>
    <chartFormat chart="3" format="1347">
      <pivotArea type="data" outline="0" fieldPosition="0">
        <references count="3">
          <reference field="4294967294" count="1" selected="0">
            <x v="0"/>
          </reference>
          <reference field="8" count="1" selected="0">
            <x v="662"/>
          </reference>
          <reference field="11" count="1" selected="0">
            <x v="0"/>
          </reference>
        </references>
      </pivotArea>
    </chartFormat>
    <chartFormat chart="3" format="1348">
      <pivotArea type="data" outline="0" fieldPosition="0">
        <references count="3">
          <reference field="4294967294" count="1" selected="0">
            <x v="0"/>
          </reference>
          <reference field="8" count="1" selected="0">
            <x v="664"/>
          </reference>
          <reference field="11" count="1" selected="0">
            <x v="0"/>
          </reference>
        </references>
      </pivotArea>
    </chartFormat>
    <chartFormat chart="3" format="1350">
      <pivotArea type="data" outline="0" fieldPosition="0">
        <references count="3">
          <reference field="4294967294" count="1" selected="0">
            <x v="0"/>
          </reference>
          <reference field="8" count="1" selected="0">
            <x v="665"/>
          </reference>
          <reference field="11" count="1" selected="0">
            <x v="0"/>
          </reference>
        </references>
      </pivotArea>
    </chartFormat>
    <chartFormat chart="3" format="1351">
      <pivotArea type="data" outline="0" fieldPosition="0">
        <references count="3">
          <reference field="4294967294" count="1" selected="0">
            <x v="0"/>
          </reference>
          <reference field="8" count="1" selected="0">
            <x v="666"/>
          </reference>
          <reference field="11" count="1" selected="0">
            <x v="0"/>
          </reference>
        </references>
      </pivotArea>
    </chartFormat>
    <chartFormat chart="3" format="1352">
      <pivotArea type="data" outline="0" fieldPosition="0">
        <references count="3">
          <reference field="4294967294" count="1" selected="0">
            <x v="0"/>
          </reference>
          <reference field="8" count="1" selected="0">
            <x v="667"/>
          </reference>
          <reference field="11" count="1" selected="0">
            <x v="0"/>
          </reference>
        </references>
      </pivotArea>
    </chartFormat>
    <chartFormat chart="3" format="1353">
      <pivotArea type="data" outline="0" fieldPosition="0">
        <references count="3">
          <reference field="4294967294" count="1" selected="0">
            <x v="0"/>
          </reference>
          <reference field="8" count="1" selected="0">
            <x v="668"/>
          </reference>
          <reference field="11" count="1" selected="0">
            <x v="0"/>
          </reference>
        </references>
      </pivotArea>
    </chartFormat>
    <chartFormat chart="3" format="1354">
      <pivotArea type="data" outline="0" fieldPosition="0">
        <references count="3">
          <reference field="4294967294" count="1" selected="0">
            <x v="0"/>
          </reference>
          <reference field="8" count="1" selected="0">
            <x v="669"/>
          </reference>
          <reference field="11" count="1" selected="0">
            <x v="0"/>
          </reference>
        </references>
      </pivotArea>
    </chartFormat>
    <chartFormat chart="3" format="1355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2"/>
          </reference>
        </references>
      </pivotArea>
    </chartFormat>
    <chartFormat chart="3" format="1356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0"/>
          </reference>
        </references>
      </pivotArea>
    </chartFormat>
    <chartFormat chart="3" format="1357">
      <pivotArea type="data" outline="0" fieldPosition="0">
        <references count="3">
          <reference field="4294967294" count="1" selected="0">
            <x v="0"/>
          </reference>
          <reference field="8" count="1" selected="0">
            <x v="671"/>
          </reference>
          <reference field="11" count="1" selected="0">
            <x v="0"/>
          </reference>
        </references>
      </pivotArea>
    </chartFormat>
    <chartFormat chart="1079" format="13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9" format="1359">
      <pivotArea type="data" outline="0" fieldPosition="0">
        <references count="3">
          <reference field="4294967294" count="1" selected="0">
            <x v="0"/>
          </reference>
          <reference field="8" count="1" selected="0">
            <x v="636"/>
          </reference>
          <reference field="11" count="1" selected="0">
            <x v="0"/>
          </reference>
        </references>
      </pivotArea>
    </chartFormat>
    <chartFormat chart="1079" format="1360">
      <pivotArea type="data" outline="0" fieldPosition="0">
        <references count="3">
          <reference field="4294967294" count="1" selected="0">
            <x v="0"/>
          </reference>
          <reference field="8" count="1" selected="0">
            <x v="638"/>
          </reference>
          <reference field="11" count="1" selected="0">
            <x v="0"/>
          </reference>
        </references>
      </pivotArea>
    </chartFormat>
    <chartFormat chart="1079" format="1361">
      <pivotArea type="data" outline="0" fieldPosition="0">
        <references count="3">
          <reference field="4294967294" count="1" selected="0">
            <x v="0"/>
          </reference>
          <reference field="8" count="1" selected="0">
            <x v="639"/>
          </reference>
          <reference field="11" count="1" selected="0">
            <x v="0"/>
          </reference>
        </references>
      </pivotArea>
    </chartFormat>
    <chartFormat chart="1079" format="136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0"/>
          </reference>
        </references>
      </pivotArea>
    </chartFormat>
    <chartFormat chart="1079" format="136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8"/>
          </reference>
        </references>
      </pivotArea>
    </chartFormat>
    <chartFormat chart="1079" format="136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9"/>
          </reference>
        </references>
      </pivotArea>
    </chartFormat>
    <chartFormat chart="1079" format="136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7"/>
          </reference>
        </references>
      </pivotArea>
    </chartFormat>
    <chartFormat chart="1079" format="136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4"/>
          </reference>
        </references>
      </pivotArea>
    </chartFormat>
    <chartFormat chart="1079" format="136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0"/>
          </reference>
        </references>
      </pivotArea>
    </chartFormat>
    <chartFormat chart="1079" format="136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2"/>
          </reference>
        </references>
      </pivotArea>
    </chartFormat>
    <chartFormat chart="1079" format="136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13"/>
          </reference>
        </references>
      </pivotArea>
    </chartFormat>
    <chartFormat chart="1079" format="137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9"/>
          </reference>
        </references>
      </pivotArea>
    </chartFormat>
    <chartFormat chart="1079" format="137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2"/>
          </reference>
          <reference field="11" count="1" selected="0">
            <x v="0"/>
          </reference>
        </references>
      </pivotArea>
    </chartFormat>
    <chartFormat chart="1079" format="137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0"/>
          </reference>
        </references>
      </pivotArea>
    </chartFormat>
    <chartFormat chart="1079" format="137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3"/>
          </reference>
        </references>
      </pivotArea>
    </chartFormat>
    <chartFormat chart="1079" format="137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4"/>
          </reference>
        </references>
      </pivotArea>
    </chartFormat>
    <chartFormat chart="1079" format="137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9"/>
          </reference>
        </references>
      </pivotArea>
    </chartFormat>
    <chartFormat chart="1079" format="137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4"/>
          </reference>
          <reference field="11" count="1" selected="0">
            <x v="0"/>
          </reference>
        </references>
      </pivotArea>
    </chartFormat>
    <chartFormat chart="1079" format="137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5"/>
          </reference>
          <reference field="11" count="1" selected="0">
            <x v="0"/>
          </reference>
        </references>
      </pivotArea>
    </chartFormat>
    <chartFormat chart="1079" format="137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6"/>
          </reference>
          <reference field="11" count="1" selected="0">
            <x v="0"/>
          </reference>
        </references>
      </pivotArea>
    </chartFormat>
    <chartFormat chart="1079" format="137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7"/>
          </reference>
          <reference field="11" count="1" selected="0">
            <x v="0"/>
          </reference>
        </references>
      </pivotArea>
    </chartFormat>
    <chartFormat chart="1079" format="138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8"/>
          </reference>
          <reference field="11" count="1" selected="0">
            <x v="0"/>
          </reference>
        </references>
      </pivotArea>
    </chartFormat>
    <chartFormat chart="1079" format="138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9"/>
          </reference>
          <reference field="11" count="1" selected="0">
            <x v="0"/>
          </reference>
        </references>
      </pivotArea>
    </chartFormat>
    <chartFormat chart="1079" format="138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0"/>
          </reference>
          <reference field="11" count="1" selected="0">
            <x v="0"/>
          </reference>
        </references>
      </pivotArea>
    </chartFormat>
    <chartFormat chart="1079" format="138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1"/>
          </reference>
          <reference field="11" count="1" selected="0">
            <x v="0"/>
          </reference>
        </references>
      </pivotArea>
    </chartFormat>
    <chartFormat chart="1079" format="138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2"/>
          </reference>
          <reference field="11" count="1" selected="0">
            <x v="0"/>
          </reference>
        </references>
      </pivotArea>
    </chartFormat>
    <chartFormat chart="1079" format="138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18"/>
          </reference>
        </references>
      </pivotArea>
    </chartFormat>
    <chartFormat chart="1079" format="138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0"/>
          </reference>
        </references>
      </pivotArea>
    </chartFormat>
    <chartFormat chart="1079" format="1387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0"/>
          </reference>
        </references>
      </pivotArea>
    </chartFormat>
    <chartFormat chart="1079" format="1388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8"/>
          </reference>
        </references>
      </pivotArea>
    </chartFormat>
    <chartFormat chart="1079" format="1389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0"/>
          </reference>
        </references>
      </pivotArea>
    </chartFormat>
    <chartFormat chart="1079" format="1390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4"/>
          </reference>
        </references>
      </pivotArea>
    </chartFormat>
    <chartFormat chart="1079" format="1391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0"/>
          </reference>
        </references>
      </pivotArea>
    </chartFormat>
    <chartFormat chart="1079" format="139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14"/>
          </reference>
        </references>
      </pivotArea>
    </chartFormat>
    <chartFormat chart="1079" format="139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7"/>
          </reference>
          <reference field="11" count="1" selected="0">
            <x v="0"/>
          </reference>
        </references>
      </pivotArea>
    </chartFormat>
    <chartFormat chart="1079" format="139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0"/>
          </reference>
        </references>
      </pivotArea>
    </chartFormat>
    <chartFormat chart="1079" format="139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14"/>
          </reference>
        </references>
      </pivotArea>
    </chartFormat>
    <chartFormat chart="1079" format="139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9"/>
          </reference>
          <reference field="11" count="1" selected="0">
            <x v="0"/>
          </reference>
        </references>
      </pivotArea>
    </chartFormat>
    <chartFormat chart="1079" format="1397">
      <pivotArea type="data" outline="0" fieldPosition="0">
        <references count="3">
          <reference field="4294967294" count="1" selected="0">
            <x v="0"/>
          </reference>
          <reference field="8" count="1" selected="0">
            <x v="660"/>
          </reference>
          <reference field="11" count="1" selected="0">
            <x v="0"/>
          </reference>
        </references>
      </pivotArea>
    </chartFormat>
    <chartFormat chart="1079" format="1398">
      <pivotArea type="data" outline="0" fieldPosition="0">
        <references count="3">
          <reference field="4294967294" count="1" selected="0">
            <x v="0"/>
          </reference>
          <reference field="8" count="1" selected="0">
            <x v="661"/>
          </reference>
          <reference field="11" count="1" selected="0">
            <x v="0"/>
          </reference>
        </references>
      </pivotArea>
    </chartFormat>
    <chartFormat chart="1079" format="1399">
      <pivotArea type="data" outline="0" fieldPosition="0">
        <references count="3">
          <reference field="4294967294" count="1" selected="0">
            <x v="0"/>
          </reference>
          <reference field="8" count="1" selected="0">
            <x v="662"/>
          </reference>
          <reference field="11" count="1" selected="0">
            <x v="0"/>
          </reference>
        </references>
      </pivotArea>
    </chartFormat>
    <chartFormat chart="1079" format="1400">
      <pivotArea type="data" outline="0" fieldPosition="0">
        <references count="3">
          <reference field="4294967294" count="1" selected="0">
            <x v="0"/>
          </reference>
          <reference field="8" count="1" selected="0">
            <x v="664"/>
          </reference>
          <reference field="11" count="1" selected="0">
            <x v="0"/>
          </reference>
        </references>
      </pivotArea>
    </chartFormat>
    <chartFormat chart="1079" format="1401">
      <pivotArea type="data" outline="0" fieldPosition="0">
        <references count="3">
          <reference field="4294967294" count="1" selected="0">
            <x v="0"/>
          </reference>
          <reference field="8" count="1" selected="0">
            <x v="665"/>
          </reference>
          <reference field="11" count="1" selected="0">
            <x v="0"/>
          </reference>
        </references>
      </pivotArea>
    </chartFormat>
    <chartFormat chart="1079" format="1402">
      <pivotArea type="data" outline="0" fieldPosition="0">
        <references count="3">
          <reference field="4294967294" count="1" selected="0">
            <x v="0"/>
          </reference>
          <reference field="8" count="1" selected="0">
            <x v="666"/>
          </reference>
          <reference field="11" count="1" selected="0">
            <x v="0"/>
          </reference>
        </references>
      </pivotArea>
    </chartFormat>
    <chartFormat chart="1079" format="1403">
      <pivotArea type="data" outline="0" fieldPosition="0">
        <references count="3">
          <reference field="4294967294" count="1" selected="0">
            <x v="0"/>
          </reference>
          <reference field="8" count="1" selected="0">
            <x v="667"/>
          </reference>
          <reference field="11" count="1" selected="0">
            <x v="0"/>
          </reference>
        </references>
      </pivotArea>
    </chartFormat>
    <chartFormat chart="1079" format="1404">
      <pivotArea type="data" outline="0" fieldPosition="0">
        <references count="3">
          <reference field="4294967294" count="1" selected="0">
            <x v="0"/>
          </reference>
          <reference field="8" count="1" selected="0">
            <x v="668"/>
          </reference>
          <reference field="11" count="1" selected="0">
            <x v="0"/>
          </reference>
        </references>
      </pivotArea>
    </chartFormat>
    <chartFormat chart="1079" format="1405">
      <pivotArea type="data" outline="0" fieldPosition="0">
        <references count="3">
          <reference field="4294967294" count="1" selected="0">
            <x v="0"/>
          </reference>
          <reference field="8" count="1" selected="0">
            <x v="669"/>
          </reference>
          <reference field="11" count="1" selected="0">
            <x v="0"/>
          </reference>
        </references>
      </pivotArea>
    </chartFormat>
    <chartFormat chart="1079" format="1406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2"/>
          </reference>
        </references>
      </pivotArea>
    </chartFormat>
    <chartFormat chart="1079" format="1407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0"/>
          </reference>
        </references>
      </pivotArea>
    </chartFormat>
    <chartFormat chart="1079" format="1408">
      <pivotArea type="data" outline="0" fieldPosition="0">
        <references count="3">
          <reference field="4294967294" count="1" selected="0">
            <x v="0"/>
          </reference>
          <reference field="8" count="1" selected="0">
            <x v="671"/>
          </reference>
          <reference field="11" count="1" selected="0">
            <x v="0"/>
          </reference>
        </references>
      </pivotArea>
    </chartFormat>
    <chartFormat chart="1079" format="1409">
      <pivotArea type="data" outline="0" fieldPosition="0">
        <references count="3">
          <reference field="4294967294" count="1" selected="0">
            <x v="0"/>
          </reference>
          <reference field="8" count="1" selected="0">
            <x v="672"/>
          </reference>
          <reference field="11" count="1" selected="0">
            <x v="18"/>
          </reference>
        </references>
      </pivotArea>
    </chartFormat>
    <chartFormat chart="1079" format="1410">
      <pivotArea type="data" outline="0" fieldPosition="0">
        <references count="3">
          <reference field="4294967294" count="1" selected="0">
            <x v="0"/>
          </reference>
          <reference field="8" count="1" selected="0">
            <x v="672"/>
          </reference>
          <reference field="11" count="1" selected="0">
            <x v="0"/>
          </reference>
        </references>
      </pivotArea>
    </chartFormat>
    <chartFormat chart="1080" format="13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0" format="1359">
      <pivotArea type="data" outline="0" fieldPosition="0">
        <references count="3">
          <reference field="4294967294" count="1" selected="0">
            <x v="0"/>
          </reference>
          <reference field="8" count="1" selected="0">
            <x v="636"/>
          </reference>
          <reference field="11" count="1" selected="0">
            <x v="0"/>
          </reference>
        </references>
      </pivotArea>
    </chartFormat>
    <chartFormat chart="1080" format="1360">
      <pivotArea type="data" outline="0" fieldPosition="0">
        <references count="3">
          <reference field="4294967294" count="1" selected="0">
            <x v="0"/>
          </reference>
          <reference field="8" count="1" selected="0">
            <x v="638"/>
          </reference>
          <reference field="11" count="1" selected="0">
            <x v="0"/>
          </reference>
        </references>
      </pivotArea>
    </chartFormat>
    <chartFormat chart="1080" format="1361">
      <pivotArea type="data" outline="0" fieldPosition="0">
        <references count="3">
          <reference field="4294967294" count="1" selected="0">
            <x v="0"/>
          </reference>
          <reference field="8" count="1" selected="0">
            <x v="639"/>
          </reference>
          <reference field="11" count="1" selected="0">
            <x v="0"/>
          </reference>
        </references>
      </pivotArea>
    </chartFormat>
    <chartFormat chart="1080" format="136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0"/>
          </reference>
        </references>
      </pivotArea>
    </chartFormat>
    <chartFormat chart="1080" format="136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8"/>
          </reference>
        </references>
      </pivotArea>
    </chartFormat>
    <chartFormat chart="1080" format="136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9"/>
          </reference>
        </references>
      </pivotArea>
    </chartFormat>
    <chartFormat chart="1080" format="136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7"/>
          </reference>
        </references>
      </pivotArea>
    </chartFormat>
    <chartFormat chart="1080" format="136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4"/>
          </reference>
        </references>
      </pivotArea>
    </chartFormat>
    <chartFormat chart="1080" format="136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0"/>
          </reference>
        </references>
      </pivotArea>
    </chartFormat>
    <chartFormat chart="1080" format="136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2"/>
          </reference>
        </references>
      </pivotArea>
    </chartFormat>
    <chartFormat chart="1080" format="136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13"/>
          </reference>
        </references>
      </pivotArea>
    </chartFormat>
    <chartFormat chart="1080" format="137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9"/>
          </reference>
        </references>
      </pivotArea>
    </chartFormat>
    <chartFormat chart="1080" format="137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2"/>
          </reference>
          <reference field="11" count="1" selected="0">
            <x v="0"/>
          </reference>
        </references>
      </pivotArea>
    </chartFormat>
    <chartFormat chart="1080" format="137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0"/>
          </reference>
        </references>
      </pivotArea>
    </chartFormat>
    <chartFormat chart="1080" format="137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3"/>
          </reference>
        </references>
      </pivotArea>
    </chartFormat>
    <chartFormat chart="1080" format="137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4"/>
          </reference>
        </references>
      </pivotArea>
    </chartFormat>
    <chartFormat chart="1080" format="137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9"/>
          </reference>
        </references>
      </pivotArea>
    </chartFormat>
    <chartFormat chart="1080" format="137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4"/>
          </reference>
          <reference field="11" count="1" selected="0">
            <x v="0"/>
          </reference>
        </references>
      </pivotArea>
    </chartFormat>
    <chartFormat chart="1080" format="137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5"/>
          </reference>
          <reference field="11" count="1" selected="0">
            <x v="0"/>
          </reference>
        </references>
      </pivotArea>
    </chartFormat>
    <chartFormat chart="1080" format="137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6"/>
          </reference>
          <reference field="11" count="1" selected="0">
            <x v="0"/>
          </reference>
        </references>
      </pivotArea>
    </chartFormat>
    <chartFormat chart="1080" format="137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7"/>
          </reference>
          <reference field="11" count="1" selected="0">
            <x v="0"/>
          </reference>
        </references>
      </pivotArea>
    </chartFormat>
    <chartFormat chart="1080" format="138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8"/>
          </reference>
          <reference field="11" count="1" selected="0">
            <x v="0"/>
          </reference>
        </references>
      </pivotArea>
    </chartFormat>
    <chartFormat chart="1080" format="138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9"/>
          </reference>
          <reference field="11" count="1" selected="0">
            <x v="0"/>
          </reference>
        </references>
      </pivotArea>
    </chartFormat>
    <chartFormat chart="1080" format="138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0"/>
          </reference>
          <reference field="11" count="1" selected="0">
            <x v="0"/>
          </reference>
        </references>
      </pivotArea>
    </chartFormat>
    <chartFormat chart="1080" format="138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1"/>
          </reference>
          <reference field="11" count="1" selected="0">
            <x v="0"/>
          </reference>
        </references>
      </pivotArea>
    </chartFormat>
    <chartFormat chart="1080" format="138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2"/>
          </reference>
          <reference field="11" count="1" selected="0">
            <x v="0"/>
          </reference>
        </references>
      </pivotArea>
    </chartFormat>
    <chartFormat chart="1080" format="138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18"/>
          </reference>
        </references>
      </pivotArea>
    </chartFormat>
    <chartFormat chart="1080" format="138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0"/>
          </reference>
        </references>
      </pivotArea>
    </chartFormat>
    <chartFormat chart="1080" format="1387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0"/>
          </reference>
        </references>
      </pivotArea>
    </chartFormat>
    <chartFormat chart="1080" format="1388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8"/>
          </reference>
        </references>
      </pivotArea>
    </chartFormat>
    <chartFormat chart="1080" format="1389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0"/>
          </reference>
        </references>
      </pivotArea>
    </chartFormat>
    <chartFormat chart="1080" format="1390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4"/>
          </reference>
        </references>
      </pivotArea>
    </chartFormat>
    <chartFormat chart="1080" format="1391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0"/>
          </reference>
        </references>
      </pivotArea>
    </chartFormat>
    <chartFormat chart="1080" format="139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14"/>
          </reference>
        </references>
      </pivotArea>
    </chartFormat>
    <chartFormat chart="1080" format="139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7"/>
          </reference>
          <reference field="11" count="1" selected="0">
            <x v="0"/>
          </reference>
        </references>
      </pivotArea>
    </chartFormat>
    <chartFormat chart="1080" format="139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0"/>
          </reference>
        </references>
      </pivotArea>
    </chartFormat>
    <chartFormat chart="1080" format="139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14"/>
          </reference>
        </references>
      </pivotArea>
    </chartFormat>
    <chartFormat chart="1080" format="139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9"/>
          </reference>
          <reference field="11" count="1" selected="0">
            <x v="0"/>
          </reference>
        </references>
      </pivotArea>
    </chartFormat>
    <chartFormat chart="1080" format="1397">
      <pivotArea type="data" outline="0" fieldPosition="0">
        <references count="3">
          <reference field="4294967294" count="1" selected="0">
            <x v="0"/>
          </reference>
          <reference field="8" count="1" selected="0">
            <x v="660"/>
          </reference>
          <reference field="11" count="1" selected="0">
            <x v="0"/>
          </reference>
        </references>
      </pivotArea>
    </chartFormat>
    <chartFormat chart="1080" format="1398">
      <pivotArea type="data" outline="0" fieldPosition="0">
        <references count="3">
          <reference field="4294967294" count="1" selected="0">
            <x v="0"/>
          </reference>
          <reference field="8" count="1" selected="0">
            <x v="661"/>
          </reference>
          <reference field="11" count="1" selected="0">
            <x v="0"/>
          </reference>
        </references>
      </pivotArea>
    </chartFormat>
    <chartFormat chart="1080" format="1399">
      <pivotArea type="data" outline="0" fieldPosition="0">
        <references count="3">
          <reference field="4294967294" count="1" selected="0">
            <x v="0"/>
          </reference>
          <reference field="8" count="1" selected="0">
            <x v="662"/>
          </reference>
          <reference field="11" count="1" selected="0">
            <x v="0"/>
          </reference>
        </references>
      </pivotArea>
    </chartFormat>
    <chartFormat chart="1080" format="1400">
      <pivotArea type="data" outline="0" fieldPosition="0">
        <references count="3">
          <reference field="4294967294" count="1" selected="0">
            <x v="0"/>
          </reference>
          <reference field="8" count="1" selected="0">
            <x v="664"/>
          </reference>
          <reference field="11" count="1" selected="0">
            <x v="0"/>
          </reference>
        </references>
      </pivotArea>
    </chartFormat>
    <chartFormat chart="1080" format="1401">
      <pivotArea type="data" outline="0" fieldPosition="0">
        <references count="3">
          <reference field="4294967294" count="1" selected="0">
            <x v="0"/>
          </reference>
          <reference field="8" count="1" selected="0">
            <x v="665"/>
          </reference>
          <reference field="11" count="1" selected="0">
            <x v="0"/>
          </reference>
        </references>
      </pivotArea>
    </chartFormat>
    <chartFormat chart="1080" format="1402">
      <pivotArea type="data" outline="0" fieldPosition="0">
        <references count="3">
          <reference field="4294967294" count="1" selected="0">
            <x v="0"/>
          </reference>
          <reference field="8" count="1" selected="0">
            <x v="666"/>
          </reference>
          <reference field="11" count="1" selected="0">
            <x v="0"/>
          </reference>
        </references>
      </pivotArea>
    </chartFormat>
    <chartFormat chart="1080" format="1403">
      <pivotArea type="data" outline="0" fieldPosition="0">
        <references count="3">
          <reference field="4294967294" count="1" selected="0">
            <x v="0"/>
          </reference>
          <reference field="8" count="1" selected="0">
            <x v="667"/>
          </reference>
          <reference field="11" count="1" selected="0">
            <x v="0"/>
          </reference>
        </references>
      </pivotArea>
    </chartFormat>
    <chartFormat chart="1080" format="1404">
      <pivotArea type="data" outline="0" fieldPosition="0">
        <references count="3">
          <reference field="4294967294" count="1" selected="0">
            <x v="0"/>
          </reference>
          <reference field="8" count="1" selected="0">
            <x v="668"/>
          </reference>
          <reference field="11" count="1" selected="0">
            <x v="0"/>
          </reference>
        </references>
      </pivotArea>
    </chartFormat>
    <chartFormat chart="1080" format="1405">
      <pivotArea type="data" outline="0" fieldPosition="0">
        <references count="3">
          <reference field="4294967294" count="1" selected="0">
            <x v="0"/>
          </reference>
          <reference field="8" count="1" selected="0">
            <x v="669"/>
          </reference>
          <reference field="11" count="1" selected="0">
            <x v="0"/>
          </reference>
        </references>
      </pivotArea>
    </chartFormat>
    <chartFormat chart="1080" format="1406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2"/>
          </reference>
        </references>
      </pivotArea>
    </chartFormat>
    <chartFormat chart="1080" format="1407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0"/>
          </reference>
        </references>
      </pivotArea>
    </chartFormat>
    <chartFormat chart="1080" format="1408">
      <pivotArea type="data" outline="0" fieldPosition="0">
        <references count="3">
          <reference field="4294967294" count="1" selected="0">
            <x v="0"/>
          </reference>
          <reference field="8" count="1" selected="0">
            <x v="671"/>
          </reference>
          <reference field="11" count="1" selected="0">
            <x v="0"/>
          </reference>
        </references>
      </pivotArea>
    </chartFormat>
    <chartFormat chart="1080" format="1409">
      <pivotArea type="data" outline="0" fieldPosition="0">
        <references count="3">
          <reference field="4294967294" count="1" selected="0">
            <x v="0"/>
          </reference>
          <reference field="8" count="1" selected="0">
            <x v="672"/>
          </reference>
          <reference field="11" count="1" selected="0">
            <x v="0"/>
          </reference>
        </references>
      </pivotArea>
    </chartFormat>
    <chartFormat chart="1081" format="13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1" format="1359">
      <pivotArea type="data" outline="0" fieldPosition="0">
        <references count="3">
          <reference field="4294967294" count="1" selected="0">
            <x v="0"/>
          </reference>
          <reference field="8" count="1" selected="0">
            <x v="636"/>
          </reference>
          <reference field="11" count="1" selected="0">
            <x v="0"/>
          </reference>
        </references>
      </pivotArea>
    </chartFormat>
    <chartFormat chart="1081" format="1360">
      <pivotArea type="data" outline="0" fieldPosition="0">
        <references count="3">
          <reference field="4294967294" count="1" selected="0">
            <x v="0"/>
          </reference>
          <reference field="8" count="1" selected="0">
            <x v="638"/>
          </reference>
          <reference field="11" count="1" selected="0">
            <x v="0"/>
          </reference>
        </references>
      </pivotArea>
    </chartFormat>
    <chartFormat chart="1081" format="1361">
      <pivotArea type="data" outline="0" fieldPosition="0">
        <references count="3">
          <reference field="4294967294" count="1" selected="0">
            <x v="0"/>
          </reference>
          <reference field="8" count="1" selected="0">
            <x v="639"/>
          </reference>
          <reference field="11" count="1" selected="0">
            <x v="0"/>
          </reference>
        </references>
      </pivotArea>
    </chartFormat>
    <chartFormat chart="1081" format="136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0"/>
          </reference>
        </references>
      </pivotArea>
    </chartFormat>
    <chartFormat chart="1081" format="136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8"/>
          </reference>
        </references>
      </pivotArea>
    </chartFormat>
    <chartFormat chart="1081" format="136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9"/>
          </reference>
        </references>
      </pivotArea>
    </chartFormat>
    <chartFormat chart="1081" format="136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7"/>
          </reference>
        </references>
      </pivotArea>
    </chartFormat>
    <chartFormat chart="1081" format="136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4"/>
          </reference>
        </references>
      </pivotArea>
    </chartFormat>
    <chartFormat chart="1081" format="136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0"/>
          </reference>
        </references>
      </pivotArea>
    </chartFormat>
    <chartFormat chart="1081" format="136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2"/>
          </reference>
        </references>
      </pivotArea>
    </chartFormat>
    <chartFormat chart="1081" format="136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13"/>
          </reference>
        </references>
      </pivotArea>
    </chartFormat>
    <chartFormat chart="1081" format="137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9"/>
          </reference>
        </references>
      </pivotArea>
    </chartFormat>
    <chartFormat chart="1081" format="137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2"/>
          </reference>
          <reference field="11" count="1" selected="0">
            <x v="0"/>
          </reference>
        </references>
      </pivotArea>
    </chartFormat>
    <chartFormat chart="1081" format="137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0"/>
          </reference>
        </references>
      </pivotArea>
    </chartFormat>
    <chartFormat chart="1081" format="137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3"/>
          </reference>
        </references>
      </pivotArea>
    </chartFormat>
    <chartFormat chart="1081" format="137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4"/>
          </reference>
        </references>
      </pivotArea>
    </chartFormat>
    <chartFormat chart="1081" format="137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9"/>
          </reference>
        </references>
      </pivotArea>
    </chartFormat>
    <chartFormat chart="1081" format="137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4"/>
          </reference>
          <reference field="11" count="1" selected="0">
            <x v="0"/>
          </reference>
        </references>
      </pivotArea>
    </chartFormat>
    <chartFormat chart="1081" format="137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5"/>
          </reference>
          <reference field="11" count="1" selected="0">
            <x v="0"/>
          </reference>
        </references>
      </pivotArea>
    </chartFormat>
    <chartFormat chart="1081" format="137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6"/>
          </reference>
          <reference field="11" count="1" selected="0">
            <x v="0"/>
          </reference>
        </references>
      </pivotArea>
    </chartFormat>
    <chartFormat chart="1081" format="137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7"/>
          </reference>
          <reference field="11" count="1" selected="0">
            <x v="0"/>
          </reference>
        </references>
      </pivotArea>
    </chartFormat>
    <chartFormat chart="1081" format="138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8"/>
          </reference>
          <reference field="11" count="1" selected="0">
            <x v="0"/>
          </reference>
        </references>
      </pivotArea>
    </chartFormat>
    <chartFormat chart="1081" format="138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9"/>
          </reference>
          <reference field="11" count="1" selected="0">
            <x v="0"/>
          </reference>
        </references>
      </pivotArea>
    </chartFormat>
    <chartFormat chart="1081" format="138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0"/>
          </reference>
          <reference field="11" count="1" selected="0">
            <x v="0"/>
          </reference>
        </references>
      </pivotArea>
    </chartFormat>
    <chartFormat chart="1081" format="138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1"/>
          </reference>
          <reference field="11" count="1" selected="0">
            <x v="0"/>
          </reference>
        </references>
      </pivotArea>
    </chartFormat>
    <chartFormat chart="1081" format="138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2"/>
          </reference>
          <reference field="11" count="1" selected="0">
            <x v="0"/>
          </reference>
        </references>
      </pivotArea>
    </chartFormat>
    <chartFormat chart="1081" format="138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18"/>
          </reference>
        </references>
      </pivotArea>
    </chartFormat>
    <chartFormat chart="1081" format="138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0"/>
          </reference>
        </references>
      </pivotArea>
    </chartFormat>
    <chartFormat chart="1081" format="1387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0"/>
          </reference>
        </references>
      </pivotArea>
    </chartFormat>
    <chartFormat chart="1081" format="1388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8"/>
          </reference>
        </references>
      </pivotArea>
    </chartFormat>
    <chartFormat chart="1081" format="1389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0"/>
          </reference>
        </references>
      </pivotArea>
    </chartFormat>
    <chartFormat chart="1081" format="1390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4"/>
          </reference>
        </references>
      </pivotArea>
    </chartFormat>
    <chartFormat chart="1081" format="1391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0"/>
          </reference>
        </references>
      </pivotArea>
    </chartFormat>
    <chartFormat chart="1081" format="139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14"/>
          </reference>
        </references>
      </pivotArea>
    </chartFormat>
    <chartFormat chart="1081" format="139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7"/>
          </reference>
          <reference field="11" count="1" selected="0">
            <x v="0"/>
          </reference>
        </references>
      </pivotArea>
    </chartFormat>
    <chartFormat chart="1081" format="139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0"/>
          </reference>
        </references>
      </pivotArea>
    </chartFormat>
    <chartFormat chart="1081" format="139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14"/>
          </reference>
        </references>
      </pivotArea>
    </chartFormat>
    <chartFormat chart="1081" format="139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9"/>
          </reference>
          <reference field="11" count="1" selected="0">
            <x v="0"/>
          </reference>
        </references>
      </pivotArea>
    </chartFormat>
    <chartFormat chart="1081" format="1397">
      <pivotArea type="data" outline="0" fieldPosition="0">
        <references count="3">
          <reference field="4294967294" count="1" selected="0">
            <x v="0"/>
          </reference>
          <reference field="8" count="1" selected="0">
            <x v="660"/>
          </reference>
          <reference field="11" count="1" selected="0">
            <x v="0"/>
          </reference>
        </references>
      </pivotArea>
    </chartFormat>
    <chartFormat chart="1081" format="1398">
      <pivotArea type="data" outline="0" fieldPosition="0">
        <references count="3">
          <reference field="4294967294" count="1" selected="0">
            <x v="0"/>
          </reference>
          <reference field="8" count="1" selected="0">
            <x v="661"/>
          </reference>
          <reference field="11" count="1" selected="0">
            <x v="0"/>
          </reference>
        </references>
      </pivotArea>
    </chartFormat>
    <chartFormat chart="1081" format="1399">
      <pivotArea type="data" outline="0" fieldPosition="0">
        <references count="3">
          <reference field="4294967294" count="1" selected="0">
            <x v="0"/>
          </reference>
          <reference field="8" count="1" selected="0">
            <x v="662"/>
          </reference>
          <reference field="11" count="1" selected="0">
            <x v="0"/>
          </reference>
        </references>
      </pivotArea>
    </chartFormat>
    <chartFormat chart="1081" format="1400">
      <pivotArea type="data" outline="0" fieldPosition="0">
        <references count="3">
          <reference field="4294967294" count="1" selected="0">
            <x v="0"/>
          </reference>
          <reference field="8" count="1" selected="0">
            <x v="664"/>
          </reference>
          <reference field="11" count="1" selected="0">
            <x v="0"/>
          </reference>
        </references>
      </pivotArea>
    </chartFormat>
    <chartFormat chart="1081" format="1401">
      <pivotArea type="data" outline="0" fieldPosition="0">
        <references count="3">
          <reference field="4294967294" count="1" selected="0">
            <x v="0"/>
          </reference>
          <reference field="8" count="1" selected="0">
            <x v="665"/>
          </reference>
          <reference field="11" count="1" selected="0">
            <x v="0"/>
          </reference>
        </references>
      </pivotArea>
    </chartFormat>
    <chartFormat chart="1081" format="1402">
      <pivotArea type="data" outline="0" fieldPosition="0">
        <references count="3">
          <reference field="4294967294" count="1" selected="0">
            <x v="0"/>
          </reference>
          <reference field="8" count="1" selected="0">
            <x v="666"/>
          </reference>
          <reference field="11" count="1" selected="0">
            <x v="0"/>
          </reference>
        </references>
      </pivotArea>
    </chartFormat>
    <chartFormat chart="1081" format="1403">
      <pivotArea type="data" outline="0" fieldPosition="0">
        <references count="3">
          <reference field="4294967294" count="1" selected="0">
            <x v="0"/>
          </reference>
          <reference field="8" count="1" selected="0">
            <x v="667"/>
          </reference>
          <reference field="11" count="1" selected="0">
            <x v="0"/>
          </reference>
        </references>
      </pivotArea>
    </chartFormat>
    <chartFormat chart="1081" format="1404">
      <pivotArea type="data" outline="0" fieldPosition="0">
        <references count="3">
          <reference field="4294967294" count="1" selected="0">
            <x v="0"/>
          </reference>
          <reference field="8" count="1" selected="0">
            <x v="668"/>
          </reference>
          <reference field="11" count="1" selected="0">
            <x v="0"/>
          </reference>
        </references>
      </pivotArea>
    </chartFormat>
    <chartFormat chart="1081" format="1405">
      <pivotArea type="data" outline="0" fieldPosition="0">
        <references count="3">
          <reference field="4294967294" count="1" selected="0">
            <x v="0"/>
          </reference>
          <reference field="8" count="1" selected="0">
            <x v="669"/>
          </reference>
          <reference field="11" count="1" selected="0">
            <x v="0"/>
          </reference>
        </references>
      </pivotArea>
    </chartFormat>
    <chartFormat chart="1081" format="1406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2"/>
          </reference>
        </references>
      </pivotArea>
    </chartFormat>
    <chartFormat chart="1081" format="1407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0"/>
          </reference>
        </references>
      </pivotArea>
    </chartFormat>
    <chartFormat chart="1081" format="1408">
      <pivotArea type="data" outline="0" fieldPosition="0">
        <references count="3">
          <reference field="4294967294" count="1" selected="0">
            <x v="0"/>
          </reference>
          <reference field="8" count="1" selected="0">
            <x v="671"/>
          </reference>
          <reference field="11" count="1" selected="0">
            <x v="0"/>
          </reference>
        </references>
      </pivotArea>
    </chartFormat>
    <chartFormat chart="1081" format="1409">
      <pivotArea type="data" outline="0" fieldPosition="0">
        <references count="3">
          <reference field="4294967294" count="1" selected="0">
            <x v="0"/>
          </reference>
          <reference field="8" count="1" selected="0">
            <x v="672"/>
          </reference>
          <reference field="11" count="1" selected="0">
            <x v="0"/>
          </reference>
        </references>
      </pivotArea>
    </chartFormat>
    <chartFormat chart="1082" format="14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2" format="1411">
      <pivotArea type="data" outline="0" fieldPosition="0">
        <references count="3">
          <reference field="4294967294" count="1" selected="0">
            <x v="0"/>
          </reference>
          <reference field="8" count="1" selected="0">
            <x v="636"/>
          </reference>
          <reference field="11" count="1" selected="0">
            <x v="0"/>
          </reference>
        </references>
      </pivotArea>
    </chartFormat>
    <chartFormat chart="1082" format="1412">
      <pivotArea type="data" outline="0" fieldPosition="0">
        <references count="3">
          <reference field="4294967294" count="1" selected="0">
            <x v="0"/>
          </reference>
          <reference field="8" count="1" selected="0">
            <x v="638"/>
          </reference>
          <reference field="11" count="1" selected="0">
            <x v="0"/>
          </reference>
        </references>
      </pivotArea>
    </chartFormat>
    <chartFormat chart="1082" format="1413">
      <pivotArea type="data" outline="0" fieldPosition="0">
        <references count="3">
          <reference field="4294967294" count="1" selected="0">
            <x v="0"/>
          </reference>
          <reference field="8" count="1" selected="0">
            <x v="639"/>
          </reference>
          <reference field="11" count="1" selected="0">
            <x v="0"/>
          </reference>
        </references>
      </pivotArea>
    </chartFormat>
    <chartFormat chart="1082" format="141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0"/>
          </reference>
        </references>
      </pivotArea>
    </chartFormat>
    <chartFormat chart="1082" format="141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8"/>
          </reference>
        </references>
      </pivotArea>
    </chartFormat>
    <chartFormat chart="1082" format="141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9"/>
          </reference>
        </references>
      </pivotArea>
    </chartFormat>
    <chartFormat chart="1082" format="141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7"/>
          </reference>
        </references>
      </pivotArea>
    </chartFormat>
    <chartFormat chart="1082" format="141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0"/>
          </reference>
          <reference field="11" count="1" selected="0">
            <x v="14"/>
          </reference>
        </references>
      </pivotArea>
    </chartFormat>
    <chartFormat chart="1082" format="141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0"/>
          </reference>
        </references>
      </pivotArea>
    </chartFormat>
    <chartFormat chart="1082" format="142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2"/>
          </reference>
        </references>
      </pivotArea>
    </chartFormat>
    <chartFormat chart="1082" format="142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13"/>
          </reference>
        </references>
      </pivotArea>
    </chartFormat>
    <chartFormat chart="1082" format="142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1"/>
          </reference>
          <reference field="11" count="1" selected="0">
            <x v="9"/>
          </reference>
        </references>
      </pivotArea>
    </chartFormat>
    <chartFormat chart="1082" format="142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2"/>
          </reference>
          <reference field="11" count="1" selected="0">
            <x v="0"/>
          </reference>
        </references>
      </pivotArea>
    </chartFormat>
    <chartFormat chart="1082" format="1424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0"/>
          </reference>
        </references>
      </pivotArea>
    </chartFormat>
    <chartFormat chart="1082" format="1425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3"/>
          </reference>
        </references>
      </pivotArea>
    </chartFormat>
    <chartFormat chart="1082" format="1426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14"/>
          </reference>
        </references>
      </pivotArea>
    </chartFormat>
    <chartFormat chart="1082" format="1427">
      <pivotArea type="data" outline="0" fieldPosition="0">
        <references count="3">
          <reference field="4294967294" count="1" selected="0">
            <x v="0"/>
          </reference>
          <reference field="8" count="1" selected="0">
            <x v="643"/>
          </reference>
          <reference field="11" count="1" selected="0">
            <x v="9"/>
          </reference>
        </references>
      </pivotArea>
    </chartFormat>
    <chartFormat chart="1082" format="1428">
      <pivotArea type="data" outline="0" fieldPosition="0">
        <references count="3">
          <reference field="4294967294" count="1" selected="0">
            <x v="0"/>
          </reference>
          <reference field="8" count="1" selected="0">
            <x v="644"/>
          </reference>
          <reference field="11" count="1" selected="0">
            <x v="0"/>
          </reference>
        </references>
      </pivotArea>
    </chartFormat>
    <chartFormat chart="1082" format="1429">
      <pivotArea type="data" outline="0" fieldPosition="0">
        <references count="3">
          <reference field="4294967294" count="1" selected="0">
            <x v="0"/>
          </reference>
          <reference field="8" count="1" selected="0">
            <x v="645"/>
          </reference>
          <reference field="11" count="1" selected="0">
            <x v="0"/>
          </reference>
        </references>
      </pivotArea>
    </chartFormat>
    <chartFormat chart="1082" format="1430">
      <pivotArea type="data" outline="0" fieldPosition="0">
        <references count="3">
          <reference field="4294967294" count="1" selected="0">
            <x v="0"/>
          </reference>
          <reference field="8" count="1" selected="0">
            <x v="646"/>
          </reference>
          <reference field="11" count="1" selected="0">
            <x v="0"/>
          </reference>
        </references>
      </pivotArea>
    </chartFormat>
    <chartFormat chart="1082" format="1431">
      <pivotArea type="data" outline="0" fieldPosition="0">
        <references count="3">
          <reference field="4294967294" count="1" selected="0">
            <x v="0"/>
          </reference>
          <reference field="8" count="1" selected="0">
            <x v="647"/>
          </reference>
          <reference field="11" count="1" selected="0">
            <x v="0"/>
          </reference>
        </references>
      </pivotArea>
    </chartFormat>
    <chartFormat chart="1082" format="1432">
      <pivotArea type="data" outline="0" fieldPosition="0">
        <references count="3">
          <reference field="4294967294" count="1" selected="0">
            <x v="0"/>
          </reference>
          <reference field="8" count="1" selected="0">
            <x v="648"/>
          </reference>
          <reference field="11" count="1" selected="0">
            <x v="0"/>
          </reference>
        </references>
      </pivotArea>
    </chartFormat>
    <chartFormat chart="1082" format="1433">
      <pivotArea type="data" outline="0" fieldPosition="0">
        <references count="3">
          <reference field="4294967294" count="1" selected="0">
            <x v="0"/>
          </reference>
          <reference field="8" count="1" selected="0">
            <x v="649"/>
          </reference>
          <reference field="11" count="1" selected="0">
            <x v="0"/>
          </reference>
        </references>
      </pivotArea>
    </chartFormat>
    <chartFormat chart="1082" format="143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0"/>
          </reference>
          <reference field="11" count="1" selected="0">
            <x v="0"/>
          </reference>
        </references>
      </pivotArea>
    </chartFormat>
    <chartFormat chart="1082" format="143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1"/>
          </reference>
          <reference field="11" count="1" selected="0">
            <x v="0"/>
          </reference>
        </references>
      </pivotArea>
    </chartFormat>
    <chartFormat chart="1082" format="143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2"/>
          </reference>
          <reference field="11" count="1" selected="0">
            <x v="0"/>
          </reference>
        </references>
      </pivotArea>
    </chartFormat>
    <chartFormat chart="1082" format="1437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18"/>
          </reference>
        </references>
      </pivotArea>
    </chartFormat>
    <chartFormat chart="1082" format="1438">
      <pivotArea type="data" outline="0" fieldPosition="0">
        <references count="3">
          <reference field="4294967294" count="1" selected="0">
            <x v="0"/>
          </reference>
          <reference field="8" count="1" selected="0">
            <x v="653"/>
          </reference>
          <reference field="11" count="1" selected="0">
            <x v="0"/>
          </reference>
        </references>
      </pivotArea>
    </chartFormat>
    <chartFormat chart="1082" format="1439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0"/>
          </reference>
        </references>
      </pivotArea>
    </chartFormat>
    <chartFormat chart="1082" format="1440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8"/>
          </reference>
        </references>
      </pivotArea>
    </chartFormat>
    <chartFormat chart="1082" format="1441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0"/>
          </reference>
        </references>
      </pivotArea>
    </chartFormat>
    <chartFormat chart="1082" format="1442">
      <pivotArea type="data" outline="0" fieldPosition="0">
        <references count="3">
          <reference field="4294967294" count="1" selected="0">
            <x v="0"/>
          </reference>
          <reference field="8" count="1" selected="0">
            <x v="654"/>
          </reference>
          <reference field="11" count="1" selected="0">
            <x v="14"/>
          </reference>
        </references>
      </pivotArea>
    </chartFormat>
    <chartFormat chart="1082" format="1443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0"/>
          </reference>
        </references>
      </pivotArea>
    </chartFormat>
    <chartFormat chart="1082" format="1444">
      <pivotArea type="data" outline="0" fieldPosition="0">
        <references count="3">
          <reference field="4294967294" count="1" selected="0">
            <x v="0"/>
          </reference>
          <reference field="8" count="1" selected="0">
            <x v="656"/>
          </reference>
          <reference field="11" count="1" selected="0">
            <x v="14"/>
          </reference>
        </references>
      </pivotArea>
    </chartFormat>
    <chartFormat chart="1082" format="1445">
      <pivotArea type="data" outline="0" fieldPosition="0">
        <references count="3">
          <reference field="4294967294" count="1" selected="0">
            <x v="0"/>
          </reference>
          <reference field="8" count="1" selected="0">
            <x v="657"/>
          </reference>
          <reference field="11" count="1" selected="0">
            <x v="0"/>
          </reference>
        </references>
      </pivotArea>
    </chartFormat>
    <chartFormat chart="1082" format="1446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0"/>
          </reference>
        </references>
      </pivotArea>
    </chartFormat>
    <chartFormat chart="1082" format="1447">
      <pivotArea type="data" outline="0" fieldPosition="0">
        <references count="3">
          <reference field="4294967294" count="1" selected="0">
            <x v="0"/>
          </reference>
          <reference field="8" count="1" selected="0">
            <x v="658"/>
          </reference>
          <reference field="11" count="1" selected="0">
            <x v="14"/>
          </reference>
        </references>
      </pivotArea>
    </chartFormat>
    <chartFormat chart="1082" format="1448">
      <pivotArea type="data" outline="0" fieldPosition="0">
        <references count="3">
          <reference field="4294967294" count="1" selected="0">
            <x v="0"/>
          </reference>
          <reference field="8" count="1" selected="0">
            <x v="659"/>
          </reference>
          <reference field="11" count="1" selected="0">
            <x v="0"/>
          </reference>
        </references>
      </pivotArea>
    </chartFormat>
    <chartFormat chart="1082" format="1449">
      <pivotArea type="data" outline="0" fieldPosition="0">
        <references count="3">
          <reference field="4294967294" count="1" selected="0">
            <x v="0"/>
          </reference>
          <reference field="8" count="1" selected="0">
            <x v="660"/>
          </reference>
          <reference field="11" count="1" selected="0">
            <x v="0"/>
          </reference>
        </references>
      </pivotArea>
    </chartFormat>
    <chartFormat chart="1082" format="1450">
      <pivotArea type="data" outline="0" fieldPosition="0">
        <references count="3">
          <reference field="4294967294" count="1" selected="0">
            <x v="0"/>
          </reference>
          <reference field="8" count="1" selected="0">
            <x v="661"/>
          </reference>
          <reference field="11" count="1" selected="0">
            <x v="0"/>
          </reference>
        </references>
      </pivotArea>
    </chartFormat>
    <chartFormat chart="1082" format="1451">
      <pivotArea type="data" outline="0" fieldPosition="0">
        <references count="3">
          <reference field="4294967294" count="1" selected="0">
            <x v="0"/>
          </reference>
          <reference field="8" count="1" selected="0">
            <x v="662"/>
          </reference>
          <reference field="11" count="1" selected="0">
            <x v="0"/>
          </reference>
        </references>
      </pivotArea>
    </chartFormat>
    <chartFormat chart="1082" format="1452">
      <pivotArea type="data" outline="0" fieldPosition="0">
        <references count="3">
          <reference field="4294967294" count="1" selected="0">
            <x v="0"/>
          </reference>
          <reference field="8" count="1" selected="0">
            <x v="664"/>
          </reference>
          <reference field="11" count="1" selected="0">
            <x v="0"/>
          </reference>
        </references>
      </pivotArea>
    </chartFormat>
    <chartFormat chart="1082" format="1453">
      <pivotArea type="data" outline="0" fieldPosition="0">
        <references count="3">
          <reference field="4294967294" count="1" selected="0">
            <x v="0"/>
          </reference>
          <reference field="8" count="1" selected="0">
            <x v="665"/>
          </reference>
          <reference field="11" count="1" selected="0">
            <x v="0"/>
          </reference>
        </references>
      </pivotArea>
    </chartFormat>
    <chartFormat chart="1082" format="1454">
      <pivotArea type="data" outline="0" fieldPosition="0">
        <references count="3">
          <reference field="4294967294" count="1" selected="0">
            <x v="0"/>
          </reference>
          <reference field="8" count="1" selected="0">
            <x v="666"/>
          </reference>
          <reference field="11" count="1" selected="0">
            <x v="0"/>
          </reference>
        </references>
      </pivotArea>
    </chartFormat>
    <chartFormat chart="1082" format="1455">
      <pivotArea type="data" outline="0" fieldPosition="0">
        <references count="3">
          <reference field="4294967294" count="1" selected="0">
            <x v="0"/>
          </reference>
          <reference field="8" count="1" selected="0">
            <x v="667"/>
          </reference>
          <reference field="11" count="1" selected="0">
            <x v="0"/>
          </reference>
        </references>
      </pivotArea>
    </chartFormat>
    <chartFormat chart="1082" format="1456">
      <pivotArea type="data" outline="0" fieldPosition="0">
        <references count="3">
          <reference field="4294967294" count="1" selected="0">
            <x v="0"/>
          </reference>
          <reference field="8" count="1" selected="0">
            <x v="668"/>
          </reference>
          <reference field="11" count="1" selected="0">
            <x v="0"/>
          </reference>
        </references>
      </pivotArea>
    </chartFormat>
    <chartFormat chart="1082" format="1457">
      <pivotArea type="data" outline="0" fieldPosition="0">
        <references count="3">
          <reference field="4294967294" count="1" selected="0">
            <x v="0"/>
          </reference>
          <reference field="8" count="1" selected="0">
            <x v="669"/>
          </reference>
          <reference field="11" count="1" selected="0">
            <x v="0"/>
          </reference>
        </references>
      </pivotArea>
    </chartFormat>
    <chartFormat chart="1082" format="1458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2"/>
          </reference>
        </references>
      </pivotArea>
    </chartFormat>
    <chartFormat chart="1082" format="1459">
      <pivotArea type="data" outline="0" fieldPosition="0">
        <references count="3">
          <reference field="4294967294" count="1" selected="0">
            <x v="0"/>
          </reference>
          <reference field="8" count="1" selected="0">
            <x v="670"/>
          </reference>
          <reference field="11" count="1" selected="0">
            <x v="0"/>
          </reference>
        </references>
      </pivotArea>
    </chartFormat>
    <chartFormat chart="1082" format="1460">
      <pivotArea type="data" outline="0" fieldPosition="0">
        <references count="3">
          <reference field="4294967294" count="1" selected="0">
            <x v="0"/>
          </reference>
          <reference field="8" count="1" selected="0">
            <x v="671"/>
          </reference>
          <reference field="11" count="1" selected="0">
            <x v="0"/>
          </reference>
        </references>
      </pivotArea>
    </chartFormat>
    <chartFormat chart="1082" format="1461">
      <pivotArea type="data" outline="0" fieldPosition="0">
        <references count="3">
          <reference field="4294967294" count="1" selected="0">
            <x v="0"/>
          </reference>
          <reference field="8" count="1" selected="0">
            <x v="672"/>
          </reference>
          <reference field="11" count="1" selected="0">
            <x v="0"/>
          </reference>
        </references>
      </pivotArea>
    </chartFormat>
    <chartFormat chart="3" format="1358">
      <pivotArea type="data" outline="0" fieldPosition="0">
        <references count="3">
          <reference field="4294967294" count="1" selected="0">
            <x v="0"/>
          </reference>
          <reference field="8" count="1" selected="0">
            <x v="672"/>
          </reference>
          <reference field="11" count="1" selected="0">
            <x v="0"/>
          </reference>
        </references>
      </pivotArea>
    </chartFormat>
    <chartFormat chart="3" format="1359">
      <pivotArea type="data" outline="0" fieldPosition="0">
        <references count="3">
          <reference field="4294967294" count="1" selected="0">
            <x v="0"/>
          </reference>
          <reference field="8" count="1" selected="0">
            <x v="673"/>
          </reference>
          <reference field="11" count="1" selected="0">
            <x v="0"/>
          </reference>
        </references>
      </pivotArea>
    </chartFormat>
    <chartFormat chart="3" format="1360">
      <pivotArea type="data" outline="0" fieldPosition="0">
        <references count="3">
          <reference field="4294967294" count="1" selected="0">
            <x v="0"/>
          </reference>
          <reference field="8" count="1" selected="0">
            <x v="674"/>
          </reference>
          <reference field="11" count="1" selected="0">
            <x v="0"/>
          </reference>
        </references>
      </pivotArea>
    </chartFormat>
    <chartFormat chart="3" format="1361">
      <pivotArea type="data" outline="0" fieldPosition="0">
        <references count="3">
          <reference field="4294967294" count="1" selected="0">
            <x v="0"/>
          </reference>
          <reference field="8" count="1" selected="0">
            <x v="675"/>
          </reference>
          <reference field="11" count="1" selected="0">
            <x v="0"/>
          </reference>
        </references>
      </pivotArea>
    </chartFormat>
    <chartFormat chart="3" format="1362">
      <pivotArea type="data" outline="0" fieldPosition="0">
        <references count="3">
          <reference field="4294967294" count="1" selected="0">
            <x v="0"/>
          </reference>
          <reference field="8" count="1" selected="0">
            <x v="676"/>
          </reference>
          <reference field="11" count="1" selected="0">
            <x v="0"/>
          </reference>
        </references>
      </pivotArea>
    </chartFormat>
    <chartFormat chart="3" format="1363">
      <pivotArea type="data" outline="0" fieldPosition="0">
        <references count="3">
          <reference field="4294967294" count="1" selected="0">
            <x v="0"/>
          </reference>
          <reference field="8" count="1" selected="0">
            <x v="677"/>
          </reference>
          <reference field="11" count="1" selected="0">
            <x v="0"/>
          </reference>
        </references>
      </pivotArea>
    </chartFormat>
    <chartFormat chart="3" format="1364">
      <pivotArea type="data" outline="0" fieldPosition="0">
        <references count="3">
          <reference field="4294967294" count="1" selected="0">
            <x v="0"/>
          </reference>
          <reference field="8" count="1" selected="0">
            <x v="678"/>
          </reference>
          <reference field="11" count="1" selected="0">
            <x v="0"/>
          </reference>
        </references>
      </pivotArea>
    </chartFormat>
    <chartFormat chart="3" format="1365">
      <pivotArea type="data" outline="0" fieldPosition="0">
        <references count="3">
          <reference field="4294967294" count="1" selected="0">
            <x v="0"/>
          </reference>
          <reference field="8" count="1" selected="0">
            <x v="679"/>
          </reference>
          <reference field="11" count="1" selected="0">
            <x v="0"/>
          </reference>
        </references>
      </pivotArea>
    </chartFormat>
    <chartFormat chart="3" format="1367">
      <pivotArea type="data" outline="0" fieldPosition="0">
        <references count="3">
          <reference field="4294967294" count="1" selected="0">
            <x v="0"/>
          </reference>
          <reference field="8" count="1" selected="0">
            <x v="680"/>
          </reference>
          <reference field="11" count="1" selected="0">
            <x v="0"/>
          </reference>
        </references>
      </pivotArea>
    </chartFormat>
    <chartFormat chart="3" format="1368">
      <pivotArea type="data" outline="0" fieldPosition="0">
        <references count="3">
          <reference field="4294967294" count="1" selected="0">
            <x v="0"/>
          </reference>
          <reference field="8" count="1" selected="0">
            <x v="681"/>
          </reference>
          <reference field="11" count="1" selected="0">
            <x v="0"/>
          </reference>
        </references>
      </pivotArea>
    </chartFormat>
    <chartFormat chart="3" format="1369">
      <pivotArea type="data" outline="0" fieldPosition="0">
        <references count="3">
          <reference field="4294967294" count="1" selected="0">
            <x v="0"/>
          </reference>
          <reference field="8" count="1" selected="0">
            <x v="682"/>
          </reference>
          <reference field="11" count="1" selected="0">
            <x v="0"/>
          </reference>
        </references>
      </pivotArea>
    </chartFormat>
    <chartFormat chart="3" format="1370">
      <pivotArea type="data" outline="0" fieldPosition="0">
        <references count="3">
          <reference field="4294967294" count="1" selected="0">
            <x v="0"/>
          </reference>
          <reference field="8" count="1" selected="0">
            <x v="683"/>
          </reference>
          <reference field="11" count="1" selected="0">
            <x v="0"/>
          </reference>
        </references>
      </pivotArea>
    </chartFormat>
    <chartFormat chart="3" format="1371">
      <pivotArea type="data" outline="0" fieldPosition="0">
        <references count="3">
          <reference field="4294967294" count="1" selected="0">
            <x v="0"/>
          </reference>
          <reference field="8" count="1" selected="0">
            <x v="684"/>
          </reference>
          <reference field="11" count="1" selected="0">
            <x v="0"/>
          </reference>
        </references>
      </pivotArea>
    </chartFormat>
    <chartFormat chart="3" format="1372">
      <pivotArea type="data" outline="0" fieldPosition="0">
        <references count="3">
          <reference field="4294967294" count="1" selected="0">
            <x v="0"/>
          </reference>
          <reference field="8" count="1" selected="0">
            <x v="685"/>
          </reference>
          <reference field="11" count="1" selected="0">
            <x v="0"/>
          </reference>
        </references>
      </pivotArea>
    </chartFormat>
    <chartFormat chart="3" format="1373">
      <pivotArea type="data" outline="0" fieldPosition="0">
        <references count="3">
          <reference field="4294967294" count="1" selected="0">
            <x v="0"/>
          </reference>
          <reference field="8" count="1" selected="0">
            <x v="686"/>
          </reference>
          <reference field="11" count="1" selected="0">
            <x v="0"/>
          </reference>
        </references>
      </pivotArea>
    </chartFormat>
    <chartFormat chart="3" format="1374">
      <pivotArea type="data" outline="0" fieldPosition="0">
        <references count="3">
          <reference field="4294967294" count="1" selected="0">
            <x v="0"/>
          </reference>
          <reference field="8" count="1" selected="0">
            <x v="687"/>
          </reference>
          <reference field="11" count="1" selected="0">
            <x v="0"/>
          </reference>
        </references>
      </pivotArea>
    </chartFormat>
    <chartFormat chart="3" format="1376">
      <pivotArea type="data" outline="0" fieldPosition="0">
        <references count="3">
          <reference field="4294967294" count="1" selected="0">
            <x v="0"/>
          </reference>
          <reference field="8" count="1" selected="0">
            <x v="689"/>
          </reference>
          <reference field="11" count="1" selected="0">
            <x v="0"/>
          </reference>
        </references>
      </pivotArea>
    </chartFormat>
    <chartFormat chart="3" format="1377">
      <pivotArea type="data" outline="0" fieldPosition="0">
        <references count="3">
          <reference field="4294967294" count="1" selected="0">
            <x v="0"/>
          </reference>
          <reference field="8" count="1" selected="0">
            <x v="690"/>
          </reference>
          <reference field="11" count="1" selected="0">
            <x v="0"/>
          </reference>
        </references>
      </pivotArea>
    </chartFormat>
    <chartFormat chart="3" format="1378">
      <pivotArea type="data" outline="0" fieldPosition="0">
        <references count="3">
          <reference field="4294967294" count="1" selected="0">
            <x v="0"/>
          </reference>
          <reference field="8" count="1" selected="0">
            <x v="691"/>
          </reference>
          <reference field="11" count="1" selected="0">
            <x v="0"/>
          </reference>
        </references>
      </pivotArea>
    </chartFormat>
    <chartFormat chart="3" format="1379">
      <pivotArea type="data" outline="0" fieldPosition="0">
        <references count="3">
          <reference field="4294967294" count="1" selected="0">
            <x v="0"/>
          </reference>
          <reference field="8" count="1" selected="0">
            <x v="692"/>
          </reference>
          <reference field="11" count="1" selected="0">
            <x v="0"/>
          </reference>
        </references>
      </pivotArea>
    </chartFormat>
    <chartFormat chart="3" format="1380">
      <pivotArea type="data" outline="0" fieldPosition="0">
        <references count="3">
          <reference field="4294967294" count="1" selected="0">
            <x v="0"/>
          </reference>
          <reference field="8" count="1" selected="0">
            <x v="692"/>
          </reference>
          <reference field="11" count="1" selected="0">
            <x v="18"/>
          </reference>
        </references>
      </pivotArea>
    </chartFormat>
    <chartFormat chart="3" format="1381">
      <pivotArea type="data" outline="0" fieldPosition="0">
        <references count="3">
          <reference field="4294967294" count="1" selected="0">
            <x v="0"/>
          </reference>
          <reference field="8" count="1" selected="0">
            <x v="692"/>
          </reference>
          <reference field="11" count="1" selected="0">
            <x v="13"/>
          </reference>
        </references>
      </pivotArea>
    </chartFormat>
    <chartFormat chart="3" format="1382">
      <pivotArea type="data" outline="0" fieldPosition="0">
        <references count="3">
          <reference field="4294967294" count="1" selected="0">
            <x v="0"/>
          </reference>
          <reference field="8" count="1" selected="0">
            <x v="693"/>
          </reference>
          <reference field="11" count="1" selected="0">
            <x v="0"/>
          </reference>
        </references>
      </pivotArea>
    </chartFormat>
    <chartFormat chart="3" format="1383">
      <pivotArea type="data" outline="0" fieldPosition="0">
        <references count="3">
          <reference field="4294967294" count="1" selected="0">
            <x v="0"/>
          </reference>
          <reference field="8" count="1" selected="0">
            <x v="694"/>
          </reference>
          <reference field="11" count="1" selected="0">
            <x v="0"/>
          </reference>
        </references>
      </pivotArea>
    </chartFormat>
    <chartFormat chart="3" format="1384">
      <pivotArea type="data" outline="0" fieldPosition="0">
        <references count="3">
          <reference field="4294967294" count="1" selected="0">
            <x v="0"/>
          </reference>
          <reference field="8" count="1" selected="0">
            <x v="695"/>
          </reference>
          <reference field="11" count="1" selected="0">
            <x v="0"/>
          </reference>
        </references>
      </pivotArea>
    </chartFormat>
    <chartFormat chart="3" format="1385">
      <pivotArea type="data" outline="0" fieldPosition="0">
        <references count="3">
          <reference field="4294967294" count="1" selected="0">
            <x v="0"/>
          </reference>
          <reference field="8" count="1" selected="0">
            <x v="695"/>
          </reference>
          <reference field="11" count="1" selected="0">
            <x v="13"/>
          </reference>
        </references>
      </pivotArea>
    </chartFormat>
    <chartFormat chart="3" format="1386">
      <pivotArea type="data" outline="0" fieldPosition="0">
        <references count="3">
          <reference field="4294967294" count="1" selected="0">
            <x v="0"/>
          </reference>
          <reference field="8" count="1" selected="0">
            <x v="695"/>
          </reference>
          <reference field="11" count="1" selected="0">
            <x v="14"/>
          </reference>
        </references>
      </pivotArea>
    </chartFormat>
    <chartFormat chart="3" format="1387">
      <pivotArea type="data" outline="0" fieldPosition="0">
        <references count="3">
          <reference field="4294967294" count="1" selected="0">
            <x v="0"/>
          </reference>
          <reference field="8" count="1" selected="0">
            <x v="695"/>
          </reference>
          <reference field="11" count="1" selected="0">
            <x v="18"/>
          </reference>
        </references>
      </pivotArea>
    </chartFormat>
    <chartFormat chart="3" format="1388">
      <pivotArea type="data" outline="0" fieldPosition="0">
        <references count="3">
          <reference field="4294967294" count="1" selected="0">
            <x v="0"/>
          </reference>
          <reference field="8" count="1" selected="0">
            <x v="696"/>
          </reference>
          <reference field="11" count="1" selected="0">
            <x v="0"/>
          </reference>
        </references>
      </pivotArea>
    </chartFormat>
    <chartFormat chart="3" format="1389">
      <pivotArea type="data" outline="0" fieldPosition="0">
        <references count="3">
          <reference field="4294967294" count="1" selected="0">
            <x v="0"/>
          </reference>
          <reference field="8" count="1" selected="0">
            <x v="697"/>
          </reference>
          <reference field="11" count="1" selected="0">
            <x v="0"/>
          </reference>
        </references>
      </pivotArea>
    </chartFormat>
    <chartFormat chart="3" format="1390">
      <pivotArea type="data" outline="0" fieldPosition="0">
        <references count="3">
          <reference field="4294967294" count="1" selected="0">
            <x v="0"/>
          </reference>
          <reference field="8" count="1" selected="0">
            <x v="698"/>
          </reference>
          <reference field="11" count="1" selected="0">
            <x v="0"/>
          </reference>
        </references>
      </pivotArea>
    </chartFormat>
    <chartFormat chart="3" format="1391">
      <pivotArea type="data" outline="0" fieldPosition="0">
        <references count="3">
          <reference field="4294967294" count="1" selected="0">
            <x v="0"/>
          </reference>
          <reference field="8" count="1" selected="0">
            <x v="698"/>
          </reference>
          <reference field="11" count="1" selected="0">
            <x v="19"/>
          </reference>
        </references>
      </pivotArea>
    </chartFormat>
    <chartFormat chart="3" format="1392">
      <pivotArea type="data" outline="0" fieldPosition="0">
        <references count="3">
          <reference field="4294967294" count="1" selected="0">
            <x v="0"/>
          </reference>
          <reference field="8" count="1" selected="0">
            <x v="699"/>
          </reference>
          <reference field="11" count="1" selected="0">
            <x v="0"/>
          </reference>
        </references>
      </pivotArea>
    </chartFormat>
    <chartFormat chart="3" format="1393">
      <pivotArea type="data" outline="0" fieldPosition="0">
        <references count="3">
          <reference field="4294967294" count="1" selected="0">
            <x v="0"/>
          </reference>
          <reference field="8" count="1" selected="0">
            <x v="699"/>
          </reference>
          <reference field="11" count="1" selected="0">
            <x v="14"/>
          </reference>
        </references>
      </pivotArea>
    </chartFormat>
    <chartFormat chart="3" format="1394">
      <pivotArea type="data" outline="0" fieldPosition="0">
        <references count="3">
          <reference field="4294967294" count="1" selected="0">
            <x v="0"/>
          </reference>
          <reference field="8" count="1" selected="0">
            <x v="699"/>
          </reference>
          <reference field="11" count="1" selected="0">
            <x v="20"/>
          </reference>
        </references>
      </pivotArea>
    </chartFormat>
    <chartFormat chart="3" format="1395">
      <pivotArea type="data" outline="0" fieldPosition="0">
        <references count="3">
          <reference field="4294967294" count="1" selected="0">
            <x v="0"/>
          </reference>
          <reference field="8" count="1" selected="0">
            <x v="700"/>
          </reference>
          <reference field="11" count="1" selected="0">
            <x v="0"/>
          </reference>
        </references>
      </pivotArea>
    </chartFormat>
    <chartFormat chart="3" format="1396">
      <pivotArea type="data" outline="0" fieldPosition="0">
        <references count="3">
          <reference field="4294967294" count="1" selected="0">
            <x v="0"/>
          </reference>
          <reference field="8" count="1" selected="0">
            <x v="700"/>
          </reference>
          <reference field="11" count="1" selected="0">
            <x v="14"/>
          </reference>
        </references>
      </pivotArea>
    </chartFormat>
    <chartFormat chart="3" format="1397">
      <pivotArea type="data" outline="0" fieldPosition="0">
        <references count="3">
          <reference field="4294967294" count="1" selected="0">
            <x v="0"/>
          </reference>
          <reference field="8" count="1" selected="0">
            <x v="700"/>
          </reference>
          <reference field="11" count="1" selected="0">
            <x v="18"/>
          </reference>
        </references>
      </pivotArea>
    </chartFormat>
    <chartFormat chart="3" format="1398">
      <pivotArea type="data" outline="0" fieldPosition="0">
        <references count="3">
          <reference field="4294967294" count="1" selected="0">
            <x v="0"/>
          </reference>
          <reference field="8" count="1" selected="0">
            <x v="701"/>
          </reference>
          <reference field="11" count="1" selected="0">
            <x v="0"/>
          </reference>
        </references>
      </pivotArea>
    </chartFormat>
    <chartFormat chart="3" format="1399">
      <pivotArea type="data" outline="0" fieldPosition="0">
        <references count="3">
          <reference field="4294967294" count="1" selected="0">
            <x v="0"/>
          </reference>
          <reference field="8" count="1" selected="0">
            <x v="701"/>
          </reference>
          <reference field="11" count="1" selected="0">
            <x v="14"/>
          </reference>
        </references>
      </pivotArea>
    </chartFormat>
    <chartFormat chart="3" format="1400">
      <pivotArea type="data" outline="0" fieldPosition="0">
        <references count="3">
          <reference field="4294967294" count="1" selected="0">
            <x v="0"/>
          </reference>
          <reference field="8" count="1" selected="0">
            <x v="702"/>
          </reference>
          <reference field="11" count="1" selected="0">
            <x v="0"/>
          </reference>
        </references>
      </pivotArea>
    </chartFormat>
    <chartFormat chart="3" format="1401">
      <pivotArea type="data" outline="0" fieldPosition="0">
        <references count="3">
          <reference field="4294967294" count="1" selected="0">
            <x v="0"/>
          </reference>
          <reference field="8" count="1" selected="0">
            <x v="703"/>
          </reference>
          <reference field="11" count="1" selected="0">
            <x v="0"/>
          </reference>
        </references>
      </pivotArea>
    </chartFormat>
    <chartFormat chart="3" format="1402">
      <pivotArea type="data" outline="0" fieldPosition="0">
        <references count="3">
          <reference field="4294967294" count="1" selected="0">
            <x v="0"/>
          </reference>
          <reference field="8" count="1" selected="0">
            <x v="704"/>
          </reference>
          <reference field="11" count="1" selected="0">
            <x v="0"/>
          </reference>
        </references>
      </pivotArea>
    </chartFormat>
    <chartFormat chart="3" format="1403">
      <pivotArea type="data" outline="0" fieldPosition="0">
        <references count="3">
          <reference field="4294967294" count="1" selected="0">
            <x v="0"/>
          </reference>
          <reference field="8" count="1" selected="0">
            <x v="705"/>
          </reference>
          <reference field="11" count="1" selected="0">
            <x v="0"/>
          </reference>
        </references>
      </pivotArea>
    </chartFormat>
    <chartFormat chart="3" format="1404">
      <pivotArea type="data" outline="0" fieldPosition="0">
        <references count="3">
          <reference field="4294967294" count="1" selected="0">
            <x v="0"/>
          </reference>
          <reference field="8" count="1" selected="0">
            <x v="705"/>
          </reference>
          <reference field="11" count="1" selected="0">
            <x v="3"/>
          </reference>
        </references>
      </pivotArea>
    </chartFormat>
    <chartFormat chart="3" format="1405">
      <pivotArea type="data" outline="0" fieldPosition="0">
        <references count="3">
          <reference field="4294967294" count="1" selected="0">
            <x v="0"/>
          </reference>
          <reference field="8" count="1" selected="0">
            <x v="706"/>
          </reference>
          <reference field="11" count="1" selected="0">
            <x v="0"/>
          </reference>
        </references>
      </pivotArea>
    </chartFormat>
    <chartFormat chart="3" format="1406">
      <pivotArea type="data" outline="0" fieldPosition="0">
        <references count="3">
          <reference field="4294967294" count="1" selected="0">
            <x v="0"/>
          </reference>
          <reference field="8" count="1" selected="0">
            <x v="706"/>
          </reference>
          <reference field="11" count="1" selected="0">
            <x v="14"/>
          </reference>
        </references>
      </pivotArea>
    </chartFormat>
    <chartFormat chart="3" format="1407">
      <pivotArea type="data" outline="0" fieldPosition="0">
        <references count="3">
          <reference field="4294967294" count="1" selected="0">
            <x v="0"/>
          </reference>
          <reference field="8" count="1" selected="0">
            <x v="707"/>
          </reference>
          <reference field="11" count="1" selected="0">
            <x v="0"/>
          </reference>
        </references>
      </pivotArea>
    </chartFormat>
    <chartFormat chart="3" format="1408">
      <pivotArea type="data" outline="0" fieldPosition="0">
        <references count="3">
          <reference field="4294967294" count="1" selected="0">
            <x v="0"/>
          </reference>
          <reference field="8" count="1" selected="0">
            <x v="707"/>
          </reference>
          <reference field="11" count="1" selected="0">
            <x v="18"/>
          </reference>
        </references>
      </pivotArea>
    </chartFormat>
    <chartFormat chart="3" format="1409">
      <pivotArea type="data" outline="0" fieldPosition="0">
        <references count="3">
          <reference field="4294967294" count="1" selected="0">
            <x v="0"/>
          </reference>
          <reference field="8" count="1" selected="0">
            <x v="707"/>
          </reference>
          <reference field="11" count="1" selected="0">
            <x v="14"/>
          </reference>
        </references>
      </pivotArea>
    </chartFormat>
    <chartFormat chart="3" format="1410">
      <pivotArea type="data" outline="0" fieldPosition="0">
        <references count="3">
          <reference field="4294967294" count="1" selected="0">
            <x v="0"/>
          </reference>
          <reference field="8" count="1" selected="0">
            <x v="707"/>
          </reference>
          <reference field="11" count="1" selected="0">
            <x v="21"/>
          </reference>
        </references>
      </pivotArea>
    </chartFormat>
    <chartFormat chart="3" format="1411">
      <pivotArea type="data" outline="0" fieldPosition="0">
        <references count="3">
          <reference field="4294967294" count="1" selected="0">
            <x v="0"/>
          </reference>
          <reference field="8" count="1" selected="0">
            <x v="707"/>
          </reference>
          <reference field="11" count="1" selected="0">
            <x v="20"/>
          </reference>
        </references>
      </pivotArea>
    </chartFormat>
    <chartFormat chart="3" format="1412">
      <pivotArea type="data" outline="0" fieldPosition="0">
        <references count="3">
          <reference field="4294967294" count="1" selected="0">
            <x v="0"/>
          </reference>
          <reference field="8" count="1" selected="0">
            <x v="707"/>
          </reference>
          <reference field="11" count="1" selected="0">
            <x v="2"/>
          </reference>
        </references>
      </pivotArea>
    </chartFormat>
    <chartFormat chart="3" format="1413">
      <pivotArea type="data" outline="0" fieldPosition="0">
        <references count="3">
          <reference field="4294967294" count="1" selected="0">
            <x v="0"/>
          </reference>
          <reference field="8" count="1" selected="0">
            <x v="707"/>
          </reference>
          <reference field="11" count="1" selected="0">
            <x v="13"/>
          </reference>
        </references>
      </pivotArea>
    </chartFormat>
    <chartFormat chart="3" format="1416">
      <pivotArea type="data" outline="0" fieldPosition="0">
        <references count="3">
          <reference field="4294967294" count="1" selected="0">
            <x v="0"/>
          </reference>
          <reference field="8" count="1" selected="0">
            <x v="708"/>
          </reference>
          <reference field="11" count="1" selected="0">
            <x v="0"/>
          </reference>
        </references>
      </pivotArea>
    </chartFormat>
    <chartFormat chart="3" format="1417">
      <pivotArea type="data" outline="0" fieldPosition="0">
        <references count="3">
          <reference field="4294967294" count="1" selected="0">
            <x v="0"/>
          </reference>
          <reference field="8" count="1" selected="0">
            <x v="708"/>
          </reference>
          <reference field="11" count="1" selected="0">
            <x v="14"/>
          </reference>
        </references>
      </pivotArea>
    </chartFormat>
    <chartFormat chart="3" format="1418">
      <pivotArea type="data" outline="0" fieldPosition="0">
        <references count="3">
          <reference field="4294967294" count="1" selected="0">
            <x v="0"/>
          </reference>
          <reference field="8" count="1" selected="0">
            <x v="709"/>
          </reference>
          <reference field="11" count="1" selected="0">
            <x v="0"/>
          </reference>
        </references>
      </pivotArea>
    </chartFormat>
    <chartFormat chart="3" format="1419">
      <pivotArea type="data" outline="0" fieldPosition="0">
        <references count="3">
          <reference field="4294967294" count="1" selected="0">
            <x v="0"/>
          </reference>
          <reference field="8" count="1" selected="0">
            <x v="710"/>
          </reference>
          <reference field="11" count="1" selected="0">
            <x v="0"/>
          </reference>
        </references>
      </pivotArea>
    </chartFormat>
    <chartFormat chart="3" format="1420">
      <pivotArea type="data" outline="0" fieldPosition="0">
        <references count="3">
          <reference field="4294967294" count="1" selected="0">
            <x v="0"/>
          </reference>
          <reference field="8" count="1" selected="0">
            <x v="711"/>
          </reference>
          <reference field="11" count="1" selected="0">
            <x v="0"/>
          </reference>
        </references>
      </pivotArea>
    </chartFormat>
    <chartFormat chart="3" format="1421">
      <pivotArea type="data" outline="0" fieldPosition="0">
        <references count="3">
          <reference field="4294967294" count="1" selected="0">
            <x v="0"/>
          </reference>
          <reference field="8" count="1" selected="0">
            <x v="712"/>
          </reference>
          <reference field="11" count="1" selected="0">
            <x v="13"/>
          </reference>
        </references>
      </pivotArea>
    </chartFormat>
    <chartFormat chart="3" format="1422">
      <pivotArea type="data" outline="0" fieldPosition="0">
        <references count="3">
          <reference field="4294967294" count="1" selected="0">
            <x v="0"/>
          </reference>
          <reference field="8" count="1" selected="0">
            <x v="712"/>
          </reference>
          <reference field="11" count="1" selected="0">
            <x v="0"/>
          </reference>
        </references>
      </pivotArea>
    </chartFormat>
    <chartFormat chart="3" format="1423">
      <pivotArea type="data" outline="0" fieldPosition="0">
        <references count="3">
          <reference field="4294967294" count="1" selected="0">
            <x v="0"/>
          </reference>
          <reference field="8" count="1" selected="0">
            <x v="714"/>
          </reference>
          <reference field="11" count="1" selected="0">
            <x v="0"/>
          </reference>
        </references>
      </pivotArea>
    </chartFormat>
    <chartFormat chart="3" format="1424">
      <pivotArea type="data" outline="0" fieldPosition="0">
        <references count="3">
          <reference field="4294967294" count="1" selected="0">
            <x v="0"/>
          </reference>
          <reference field="8" count="1" selected="0">
            <x v="714"/>
          </reference>
          <reference field="11" count="1" selected="0">
            <x v="10"/>
          </reference>
        </references>
      </pivotArea>
    </chartFormat>
    <chartFormat chart="3" format="1425">
      <pivotArea type="data" outline="0" fieldPosition="0">
        <references count="3">
          <reference field="4294967294" count="1" selected="0">
            <x v="0"/>
          </reference>
          <reference field="8" count="1" selected="0">
            <x v="715"/>
          </reference>
          <reference field="11" count="1" selected="0">
            <x v="0"/>
          </reference>
        </references>
      </pivotArea>
    </chartFormat>
    <chartFormat chart="3" format="1426">
      <pivotArea type="data" outline="0" fieldPosition="0">
        <references count="3">
          <reference field="4294967294" count="1" selected="0">
            <x v="0"/>
          </reference>
          <reference field="8" count="1" selected="0">
            <x v="716"/>
          </reference>
          <reference field="11" count="1" selected="0">
            <x v="0"/>
          </reference>
        </references>
      </pivotArea>
    </chartFormat>
    <chartFormat chart="3" format="1427">
      <pivotArea type="data" outline="0" fieldPosition="0">
        <references count="3">
          <reference field="4294967294" count="1" selected="0">
            <x v="0"/>
          </reference>
          <reference field="8" count="1" selected="0">
            <x v="717"/>
          </reference>
          <reference field="11" count="1" selected="0">
            <x v="0"/>
          </reference>
        </references>
      </pivotArea>
    </chartFormat>
    <chartFormat chart="3" format="1428">
      <pivotArea type="data" outline="0" fieldPosition="0">
        <references count="3">
          <reference field="4294967294" count="1" selected="0">
            <x v="0"/>
          </reference>
          <reference field="8" count="1" selected="0">
            <x v="718"/>
          </reference>
          <reference field="11" count="1" selected="0">
            <x v="0"/>
          </reference>
        </references>
      </pivotArea>
    </chartFormat>
    <chartFormat chart="3" format="1429">
      <pivotArea type="data" outline="0" fieldPosition="0">
        <references count="3">
          <reference field="4294967294" count="1" selected="0">
            <x v="0"/>
          </reference>
          <reference field="8" count="1" selected="0">
            <x v="719"/>
          </reference>
          <reference field="11" count="1" selected="0">
            <x v="0"/>
          </reference>
        </references>
      </pivotArea>
    </chartFormat>
    <chartFormat chart="3" format="1430">
      <pivotArea type="data" outline="0" fieldPosition="0">
        <references count="3">
          <reference field="4294967294" count="1" selected="0">
            <x v="0"/>
          </reference>
          <reference field="8" count="1" selected="0">
            <x v="720"/>
          </reference>
          <reference field="11" count="1" selected="0">
            <x v="0"/>
          </reference>
        </references>
      </pivotArea>
    </chartFormat>
    <chartFormat chart="3" format="1431">
      <pivotArea type="data" outline="0" fieldPosition="0">
        <references count="3">
          <reference field="4294967294" count="1" selected="0">
            <x v="0"/>
          </reference>
          <reference field="8" count="1" selected="0">
            <x v="721"/>
          </reference>
          <reference field="11" count="1" selected="0">
            <x v="0"/>
          </reference>
        </references>
      </pivotArea>
    </chartFormat>
    <chartFormat chart="3" format="1432">
      <pivotArea type="data" outline="0" fieldPosition="0">
        <references count="3">
          <reference field="4294967294" count="1" selected="0">
            <x v="0"/>
          </reference>
          <reference field="8" count="1" selected="0">
            <x v="721"/>
          </reference>
          <reference field="11" count="1" selected="0">
            <x v="14"/>
          </reference>
        </references>
      </pivotArea>
    </chartFormat>
    <chartFormat chart="3" format="1433">
      <pivotArea type="data" outline="0" fieldPosition="0">
        <references count="3">
          <reference field="4294967294" count="1" selected="0">
            <x v="0"/>
          </reference>
          <reference field="8" count="1" selected="0">
            <x v="721"/>
          </reference>
          <reference field="11" count="1" selected="0">
            <x v="18"/>
          </reference>
        </references>
      </pivotArea>
    </chartFormat>
    <chartFormat chart="3" format="1434">
      <pivotArea type="data" outline="0" fieldPosition="0">
        <references count="3">
          <reference field="4294967294" count="1" selected="0">
            <x v="0"/>
          </reference>
          <reference field="8" count="1" selected="0">
            <x v="721"/>
          </reference>
          <reference field="11" count="1" selected="0">
            <x v="2"/>
          </reference>
        </references>
      </pivotArea>
    </chartFormat>
    <chartFormat chart="3" format="1435">
      <pivotArea type="data" outline="0" fieldPosition="0">
        <references count="3">
          <reference field="4294967294" count="1" selected="0">
            <x v="0"/>
          </reference>
          <reference field="8" count="1" selected="0">
            <x v="722"/>
          </reference>
          <reference field="11" count="1" selected="0">
            <x v="0"/>
          </reference>
        </references>
      </pivotArea>
    </chartFormat>
    <chartFormat chart="3" format="1436">
      <pivotArea type="data" outline="0" fieldPosition="0">
        <references count="3">
          <reference field="4294967294" count="1" selected="0">
            <x v="0"/>
          </reference>
          <reference field="8" count="1" selected="0">
            <x v="722"/>
          </reference>
          <reference field="11" count="1" selected="0">
            <x v="13"/>
          </reference>
        </references>
      </pivotArea>
    </chartFormat>
    <chartFormat chart="3" format="1437">
      <pivotArea type="data" outline="0" fieldPosition="0">
        <references count="3">
          <reference field="4294967294" count="1" selected="0">
            <x v="0"/>
          </reference>
          <reference field="8" count="1" selected="0">
            <x v="722"/>
          </reference>
          <reference field="11" count="1" selected="0">
            <x v="2"/>
          </reference>
        </references>
      </pivotArea>
    </chartFormat>
    <chartFormat chart="3" format="1438">
      <pivotArea type="data" outline="0" fieldPosition="0">
        <references count="3">
          <reference field="4294967294" count="1" selected="0">
            <x v="0"/>
          </reference>
          <reference field="8" count="1" selected="0">
            <x v="723"/>
          </reference>
          <reference field="11" count="1" selected="0">
            <x v="0"/>
          </reference>
        </references>
      </pivotArea>
    </chartFormat>
    <chartFormat chart="3" format="1439">
      <pivotArea type="data" outline="0" fieldPosition="0">
        <references count="3">
          <reference field="4294967294" count="1" selected="0">
            <x v="0"/>
          </reference>
          <reference field="8" count="1" selected="0">
            <x v="724"/>
          </reference>
          <reference field="11" count="1" selected="0">
            <x v="0"/>
          </reference>
        </references>
      </pivotArea>
    </chartFormat>
    <chartFormat chart="3" format="1440">
      <pivotArea type="data" outline="0" fieldPosition="0">
        <references count="3">
          <reference field="4294967294" count="1" selected="0">
            <x v="0"/>
          </reference>
          <reference field="8" count="1" selected="0">
            <x v="725"/>
          </reference>
          <reference field="11" count="1" selected="0">
            <x v="0"/>
          </reference>
        </references>
      </pivotArea>
    </chartFormat>
    <chartFormat chart="3" format="1441">
      <pivotArea type="data" outline="0" fieldPosition="0">
        <references count="3">
          <reference field="4294967294" count="1" selected="0">
            <x v="0"/>
          </reference>
          <reference field="8" count="1" selected="0">
            <x v="725"/>
          </reference>
          <reference field="11" count="1" selected="0">
            <x v="18"/>
          </reference>
        </references>
      </pivotArea>
    </chartFormat>
    <chartFormat chart="3" format="1442">
      <pivotArea type="data" outline="0" fieldPosition="0">
        <references count="3">
          <reference field="4294967294" count="1" selected="0">
            <x v="0"/>
          </reference>
          <reference field="8" count="1" selected="0">
            <x v="726"/>
          </reference>
          <reference field="11" count="1" selected="0">
            <x v="0"/>
          </reference>
        </references>
      </pivotArea>
    </chartFormat>
    <chartFormat chart="3" format="1443">
      <pivotArea type="data" outline="0" fieldPosition="0">
        <references count="3">
          <reference field="4294967294" count="1" selected="0">
            <x v="0"/>
          </reference>
          <reference field="8" count="1" selected="0">
            <x v="727"/>
          </reference>
          <reference field="11" count="1" selected="0">
            <x v="0"/>
          </reference>
        </references>
      </pivotArea>
    </chartFormat>
    <chartFormat chart="3" format="1444">
      <pivotArea type="data" outline="0" fieldPosition="0">
        <references count="3">
          <reference field="4294967294" count="1" selected="0">
            <x v="0"/>
          </reference>
          <reference field="8" count="1" selected="0">
            <x v="728"/>
          </reference>
          <reference field="11" count="1" selected="0">
            <x v="0"/>
          </reference>
        </references>
      </pivotArea>
    </chartFormat>
    <chartFormat chart="3" format="1445">
      <pivotArea type="data" outline="0" fieldPosition="0">
        <references count="3">
          <reference field="4294967294" count="1" selected="0">
            <x v="0"/>
          </reference>
          <reference field="8" count="1" selected="0">
            <x v="729"/>
          </reference>
          <reference field="11" count="1" selected="0">
            <x v="0"/>
          </reference>
        </references>
      </pivotArea>
    </chartFormat>
    <chartFormat chart="3" format="1446">
      <pivotArea type="data" outline="0" fieldPosition="0">
        <references count="3">
          <reference field="4294967294" count="1" selected="0">
            <x v="0"/>
          </reference>
          <reference field="8" count="1" selected="0">
            <x v="730"/>
          </reference>
          <reference field="11" count="1" selected="0">
            <x v="0"/>
          </reference>
        </references>
      </pivotArea>
    </chartFormat>
    <chartFormat chart="3" format="1447">
      <pivotArea type="data" outline="0" fieldPosition="0">
        <references count="3">
          <reference field="4294967294" count="1" selected="0">
            <x v="0"/>
          </reference>
          <reference field="8" count="1" selected="0">
            <x v="731"/>
          </reference>
          <reference field="11" count="1" selected="0">
            <x v="0"/>
          </reference>
        </references>
      </pivotArea>
    </chartFormat>
    <chartFormat chart="3" format="1448">
      <pivotArea type="data" outline="0" fieldPosition="0">
        <references count="3">
          <reference field="4294967294" count="1" selected="0">
            <x v="0"/>
          </reference>
          <reference field="8" count="1" selected="0">
            <x v="732"/>
          </reference>
          <reference field="11" count="1" selected="0">
            <x v="0"/>
          </reference>
        </references>
      </pivotArea>
    </chartFormat>
    <chartFormat chart="3" format="1451">
      <pivotArea type="data" outline="0" fieldPosition="0">
        <references count="3">
          <reference field="4294967294" count="1" selected="0">
            <x v="0"/>
          </reference>
          <reference field="8" count="1" selected="0">
            <x v="733"/>
          </reference>
          <reference field="11" count="1" selected="0">
            <x v="0"/>
          </reference>
        </references>
      </pivotArea>
    </chartFormat>
    <chartFormat chart="3" format="1452">
      <pivotArea type="data" outline="0" fieldPosition="0">
        <references count="3">
          <reference field="4294967294" count="1" selected="0">
            <x v="0"/>
          </reference>
          <reference field="8" count="1" selected="0">
            <x v="733"/>
          </reference>
          <reference field="11" count="1" selected="0">
            <x v="18"/>
          </reference>
        </references>
      </pivotArea>
    </chartFormat>
    <chartFormat chart="3" format="1453">
      <pivotArea type="data" outline="0" fieldPosition="0">
        <references count="3">
          <reference field="4294967294" count="1" selected="0">
            <x v="0"/>
          </reference>
          <reference field="8" count="1" selected="0">
            <x v="734"/>
          </reference>
          <reference field="11" count="1" selected="0">
            <x v="0"/>
          </reference>
        </references>
      </pivotArea>
    </chartFormat>
    <chartFormat chart="3" format="1454">
      <pivotArea type="data" outline="0" fieldPosition="0">
        <references count="3">
          <reference field="4294967294" count="1" selected="0">
            <x v="0"/>
          </reference>
          <reference field="8" count="1" selected="0">
            <x v="734"/>
          </reference>
          <reference field="11" count="1" selected="0">
            <x v="18"/>
          </reference>
        </references>
      </pivotArea>
    </chartFormat>
    <chartFormat chart="3" format="1455">
      <pivotArea type="data" outline="0" fieldPosition="0">
        <references count="3">
          <reference field="4294967294" count="1" selected="0">
            <x v="0"/>
          </reference>
          <reference field="8" count="1" selected="0">
            <x v="734"/>
          </reference>
          <reference field="11" count="1" selected="0">
            <x v="13"/>
          </reference>
        </references>
      </pivotArea>
    </chartFormat>
    <chartFormat chart="3" format="1456">
      <pivotArea type="data" outline="0" fieldPosition="0">
        <references count="3">
          <reference field="4294967294" count="1" selected="0">
            <x v="0"/>
          </reference>
          <reference field="8" count="1" selected="0">
            <x v="734"/>
          </reference>
          <reference field="11" count="1" selected="0">
            <x v="22"/>
          </reference>
        </references>
      </pivotArea>
    </chartFormat>
    <chartFormat chart="3" format="1457">
      <pivotArea type="data" outline="0" fieldPosition="0">
        <references count="3">
          <reference field="4294967294" count="1" selected="0">
            <x v="0"/>
          </reference>
          <reference field="8" count="1" selected="0">
            <x v="734"/>
          </reference>
          <reference field="11" count="1" selected="0">
            <x v="14"/>
          </reference>
        </references>
      </pivotArea>
    </chartFormat>
    <chartFormat chart="3" format="1458">
      <pivotArea type="data" outline="0" fieldPosition="0">
        <references count="3">
          <reference field="4294967294" count="1" selected="0">
            <x v="0"/>
          </reference>
          <reference field="8" count="1" selected="0">
            <x v="735"/>
          </reference>
          <reference field="11" count="1" selected="0">
            <x v="0"/>
          </reference>
        </references>
      </pivotArea>
    </chartFormat>
    <chartFormat chart="3" format="1459">
      <pivotArea type="data" outline="0" fieldPosition="0">
        <references count="3">
          <reference field="4294967294" count="1" selected="0">
            <x v="0"/>
          </reference>
          <reference field="8" count="1" selected="0">
            <x v="735"/>
          </reference>
          <reference field="11" count="1" selected="0">
            <x v="18"/>
          </reference>
        </references>
      </pivotArea>
    </chartFormat>
    <chartFormat chart="3" format="1460">
      <pivotArea type="data" outline="0" fieldPosition="0">
        <references count="3">
          <reference field="4294967294" count="1" selected="0">
            <x v="0"/>
          </reference>
          <reference field="8" count="1" selected="0">
            <x v="736"/>
          </reference>
          <reference field="11" count="1" selected="0">
            <x v="0"/>
          </reference>
        </references>
      </pivotArea>
    </chartFormat>
    <chartFormat chart="3" format="1461">
      <pivotArea type="data" outline="0" fieldPosition="0">
        <references count="3">
          <reference field="4294967294" count="1" selected="0">
            <x v="0"/>
          </reference>
          <reference field="8" count="1" selected="0">
            <x v="737"/>
          </reference>
          <reference field="11" count="1" selected="0">
            <x v="0"/>
          </reference>
        </references>
      </pivotArea>
    </chartFormat>
    <chartFormat chart="3" format="1462">
      <pivotArea type="data" outline="0" fieldPosition="0">
        <references count="3">
          <reference field="4294967294" count="1" selected="0">
            <x v="0"/>
          </reference>
          <reference field="8" count="1" selected="0">
            <x v="738"/>
          </reference>
          <reference field="11" count="1" selected="0">
            <x v="0"/>
          </reference>
        </references>
      </pivotArea>
    </chartFormat>
    <chartFormat chart="3" format="1463">
      <pivotArea type="data" outline="0" fieldPosition="0">
        <references count="3">
          <reference field="4294967294" count="1" selected="0">
            <x v="0"/>
          </reference>
          <reference field="8" count="1" selected="0">
            <x v="739"/>
          </reference>
          <reference field="11" count="1" selected="0">
            <x v="0"/>
          </reference>
        </references>
      </pivotArea>
    </chartFormat>
    <chartFormat chart="3" format="1464">
      <pivotArea type="data" outline="0" fieldPosition="0">
        <references count="3">
          <reference field="4294967294" count="1" selected="0">
            <x v="0"/>
          </reference>
          <reference field="8" count="1" selected="0">
            <x v="740"/>
          </reference>
          <reference field="11" count="1" selected="0">
            <x v="0"/>
          </reference>
        </references>
      </pivotArea>
    </chartFormat>
    <chartFormat chart="3" format="1465">
      <pivotArea type="data" outline="0" fieldPosition="0">
        <references count="3">
          <reference field="4294967294" count="1" selected="0">
            <x v="0"/>
          </reference>
          <reference field="8" count="1" selected="0">
            <x v="741"/>
          </reference>
          <reference field="11" count="1" selected="0">
            <x v="0"/>
          </reference>
        </references>
      </pivotArea>
    </chartFormat>
    <chartFormat chart="3" format="1466">
      <pivotArea type="data" outline="0" fieldPosition="0">
        <references count="3">
          <reference field="4294967294" count="1" selected="0">
            <x v="0"/>
          </reference>
          <reference field="8" count="1" selected="0">
            <x v="742"/>
          </reference>
          <reference field="11" count="1" selected="0">
            <x v="0"/>
          </reference>
        </references>
      </pivotArea>
    </chartFormat>
    <chartFormat chart="3" format="1467">
      <pivotArea type="data" outline="0" fieldPosition="0">
        <references count="3">
          <reference field="4294967294" count="1" selected="0">
            <x v="0"/>
          </reference>
          <reference field="8" count="1" selected="0">
            <x v="743"/>
          </reference>
          <reference field="11" count="1" selected="0">
            <x v="0"/>
          </reference>
        </references>
      </pivotArea>
    </chartFormat>
    <chartFormat chart="3" format="1468">
      <pivotArea type="data" outline="0" fieldPosition="0">
        <references count="3">
          <reference field="4294967294" count="1" selected="0">
            <x v="0"/>
          </reference>
          <reference field="8" count="1" selected="0">
            <x v="744"/>
          </reference>
          <reference field="11" count="1" selected="0">
            <x v="0"/>
          </reference>
        </references>
      </pivotArea>
    </chartFormat>
    <chartFormat chart="3" format="1469">
      <pivotArea type="data" outline="0" fieldPosition="0">
        <references count="3">
          <reference field="4294967294" count="1" selected="0">
            <x v="0"/>
          </reference>
          <reference field="8" count="1" selected="0">
            <x v="744"/>
          </reference>
          <reference field="11" count="1" selected="0">
            <x v="14"/>
          </reference>
        </references>
      </pivotArea>
    </chartFormat>
    <chartFormat chart="3" format="1470">
      <pivotArea type="data" outline="0" fieldPosition="0">
        <references count="3">
          <reference field="4294967294" count="1" selected="0">
            <x v="0"/>
          </reference>
          <reference field="8" count="1" selected="0">
            <x v="744"/>
          </reference>
          <reference field="11" count="1" selected="0">
            <x v="18"/>
          </reference>
        </references>
      </pivotArea>
    </chartFormat>
    <chartFormat chart="3" format="1471">
      <pivotArea type="data" outline="0" fieldPosition="0">
        <references count="3">
          <reference field="4294967294" count="1" selected="0">
            <x v="0"/>
          </reference>
          <reference field="8" count="1" selected="0">
            <x v="745"/>
          </reference>
          <reference field="11" count="1" selected="0">
            <x v="0"/>
          </reference>
        </references>
      </pivotArea>
    </chartFormat>
    <chartFormat chart="3" format="1472">
      <pivotArea type="data" outline="0" fieldPosition="0">
        <references count="3">
          <reference field="4294967294" count="1" selected="0">
            <x v="0"/>
          </reference>
          <reference field="8" count="1" selected="0">
            <x v="746"/>
          </reference>
          <reference field="11" count="1" selected="0">
            <x v="0"/>
          </reference>
        </references>
      </pivotArea>
    </chartFormat>
    <chartFormat chart="3" format="1473">
      <pivotArea type="data" outline="0" fieldPosition="0">
        <references count="3">
          <reference field="4294967294" count="1" selected="0">
            <x v="0"/>
          </reference>
          <reference field="8" count="1" selected="0">
            <x v="747"/>
          </reference>
          <reference field="11" count="1" selected="0">
            <x v="0"/>
          </reference>
        </references>
      </pivotArea>
    </chartFormat>
    <chartFormat chart="3" format="1474">
      <pivotArea type="data" outline="0" fieldPosition="0">
        <references count="3">
          <reference field="4294967294" count="1" selected="0">
            <x v="0"/>
          </reference>
          <reference field="8" count="1" selected="0">
            <x v="748"/>
          </reference>
          <reference field="11" count="1" selected="0">
            <x v="0"/>
          </reference>
        </references>
      </pivotArea>
    </chartFormat>
    <chartFormat chart="3" format="1475">
      <pivotArea type="data" outline="0" fieldPosition="0">
        <references count="3">
          <reference field="4294967294" count="1" selected="0">
            <x v="0"/>
          </reference>
          <reference field="8" count="1" selected="0">
            <x v="748"/>
          </reference>
          <reference field="11" count="1" selected="0">
            <x v="18"/>
          </reference>
        </references>
      </pivotArea>
    </chartFormat>
    <chartFormat chart="3" format="1476">
      <pivotArea type="data" outline="0" fieldPosition="0">
        <references count="3">
          <reference field="4294967294" count="1" selected="0">
            <x v="0"/>
          </reference>
          <reference field="8" count="1" selected="0">
            <x v="748"/>
          </reference>
          <reference field="11" count="1" selected="0">
            <x v="24"/>
          </reference>
        </references>
      </pivotArea>
    </chartFormat>
    <chartFormat chart="3" format="1477">
      <pivotArea type="data" outline="0" fieldPosition="0">
        <references count="3">
          <reference field="4294967294" count="1" selected="0">
            <x v="0"/>
          </reference>
          <reference field="8" count="1" selected="0">
            <x v="748"/>
          </reference>
          <reference field="11" count="1" selected="0">
            <x v="23"/>
          </reference>
        </references>
      </pivotArea>
    </chartFormat>
    <chartFormat chart="3" format="1478">
      <pivotArea type="data" outline="0" fieldPosition="0">
        <references count="3">
          <reference field="4294967294" count="1" selected="0">
            <x v="0"/>
          </reference>
          <reference field="8" count="1" selected="0">
            <x v="749"/>
          </reference>
          <reference field="11" count="1" selected="0">
            <x v="0"/>
          </reference>
        </references>
      </pivotArea>
    </chartFormat>
    <chartFormat chart="3" format="1479">
      <pivotArea type="data" outline="0" fieldPosition="0">
        <references count="3">
          <reference field="4294967294" count="1" selected="0">
            <x v="0"/>
          </reference>
          <reference field="8" count="1" selected="0">
            <x v="750"/>
          </reference>
          <reference field="11" count="1" selected="0">
            <x v="0"/>
          </reference>
        </references>
      </pivotArea>
    </chartFormat>
    <chartFormat chart="3" format="1480">
      <pivotArea type="data" outline="0" fieldPosition="0">
        <references count="3">
          <reference field="4294967294" count="1" selected="0">
            <x v="0"/>
          </reference>
          <reference field="8" count="1" selected="0">
            <x v="751"/>
          </reference>
          <reference field="11" count="1" selected="0">
            <x v="0"/>
          </reference>
        </references>
      </pivotArea>
    </chartFormat>
    <chartFormat chart="3" format="1481">
      <pivotArea type="data" outline="0" fieldPosition="0">
        <references count="3">
          <reference field="4294967294" count="1" selected="0">
            <x v="0"/>
          </reference>
          <reference field="8" count="1" selected="0">
            <x v="752"/>
          </reference>
          <reference field="11" count="1" selected="0">
            <x v="0"/>
          </reference>
        </references>
      </pivotArea>
    </chartFormat>
    <chartFormat chart="3" format="1482">
      <pivotArea type="data" outline="0" fieldPosition="0">
        <references count="3">
          <reference field="4294967294" count="1" selected="0">
            <x v="0"/>
          </reference>
          <reference field="8" count="1" selected="0">
            <x v="753"/>
          </reference>
          <reference field="11" count="1" selected="0">
            <x v="0"/>
          </reference>
        </references>
      </pivotArea>
    </chartFormat>
    <chartFormat chart="3" format="1483">
      <pivotArea type="data" outline="0" fieldPosition="0">
        <references count="3">
          <reference field="4294967294" count="1" selected="0">
            <x v="0"/>
          </reference>
          <reference field="8" count="1" selected="0">
            <x v="754"/>
          </reference>
          <reference field="11" count="1" selected="0">
            <x v="0"/>
          </reference>
        </references>
      </pivotArea>
    </chartFormat>
    <chartFormat chart="3" format="1484">
      <pivotArea type="data" outline="0" fieldPosition="0">
        <references count="3">
          <reference field="4294967294" count="1" selected="0">
            <x v="0"/>
          </reference>
          <reference field="8" count="1" selected="0">
            <x v="755"/>
          </reference>
          <reference field="11" count="1" selected="0">
            <x v="0"/>
          </reference>
        </references>
      </pivotArea>
    </chartFormat>
    <chartFormat chart="3" format="1485">
      <pivotArea type="data" outline="0" fieldPosition="0">
        <references count="3">
          <reference field="4294967294" count="1" selected="0">
            <x v="0"/>
          </reference>
          <reference field="8" count="1" selected="0">
            <x v="756"/>
          </reference>
          <reference field="11" count="1" selected="0">
            <x v="0"/>
          </reference>
        </references>
      </pivotArea>
    </chartFormat>
    <chartFormat chart="3" format="1486">
      <pivotArea type="data" outline="0" fieldPosition="0">
        <references count="3">
          <reference field="4294967294" count="1" selected="0">
            <x v="0"/>
          </reference>
          <reference field="8" count="1" selected="0">
            <x v="757"/>
          </reference>
          <reference field="11" count="1" selected="0">
            <x v="0"/>
          </reference>
        </references>
      </pivotArea>
    </chartFormat>
    <chartFormat chart="3" format="1487">
      <pivotArea type="data" outline="0" fieldPosition="0">
        <references count="3">
          <reference field="4294967294" count="1" selected="0">
            <x v="0"/>
          </reference>
          <reference field="8" count="1" selected="0">
            <x v="757"/>
          </reference>
          <reference field="11" count="1" selected="0">
            <x v="23"/>
          </reference>
        </references>
      </pivotArea>
    </chartFormat>
    <chartFormat chart="3" format="1488">
      <pivotArea type="data" outline="0" fieldPosition="0">
        <references count="3">
          <reference field="4294967294" count="1" selected="0">
            <x v="0"/>
          </reference>
          <reference field="8" count="1" selected="0">
            <x v="757"/>
          </reference>
          <reference field="11" count="1" selected="0">
            <x v="18"/>
          </reference>
        </references>
      </pivotArea>
    </chartFormat>
    <chartFormat chart="3" format="1489">
      <pivotArea type="data" outline="0" fieldPosition="0">
        <references count="3">
          <reference field="4294967294" count="1" selected="0">
            <x v="0"/>
          </reference>
          <reference field="8" count="1" selected="0">
            <x v="758"/>
          </reference>
          <reference field="11" count="1" selected="0">
            <x v="0"/>
          </reference>
        </references>
      </pivotArea>
    </chartFormat>
    <chartFormat chart="3" format="1490">
      <pivotArea type="data" outline="0" fieldPosition="0">
        <references count="3">
          <reference field="4294967294" count="1" selected="0">
            <x v="0"/>
          </reference>
          <reference field="8" count="1" selected="0">
            <x v="758"/>
          </reference>
          <reference field="11" count="1" selected="0">
            <x v="18"/>
          </reference>
        </references>
      </pivotArea>
    </chartFormat>
    <chartFormat chart="3" format="1491">
      <pivotArea type="data" outline="0" fieldPosition="0">
        <references count="3">
          <reference field="4294967294" count="1" selected="0">
            <x v="0"/>
          </reference>
          <reference field="8" count="1" selected="0">
            <x v="758"/>
          </reference>
          <reference field="11" count="1" selected="0">
            <x v="24"/>
          </reference>
        </references>
      </pivotArea>
    </chartFormat>
    <chartFormat chart="3" format="1492">
      <pivotArea type="data" outline="0" fieldPosition="0">
        <references count="3">
          <reference field="4294967294" count="1" selected="0">
            <x v="0"/>
          </reference>
          <reference field="8" count="1" selected="0">
            <x v="758"/>
          </reference>
          <reference field="11" count="1" selected="0">
            <x v="14"/>
          </reference>
        </references>
      </pivotArea>
    </chartFormat>
    <chartFormat chart="3" format="1493">
      <pivotArea type="data" outline="0" fieldPosition="0">
        <references count="3">
          <reference field="4294967294" count="1" selected="0">
            <x v="0"/>
          </reference>
          <reference field="8" count="1" selected="0">
            <x v="759"/>
          </reference>
          <reference field="11" count="1" selected="0">
            <x v="0"/>
          </reference>
        </references>
      </pivotArea>
    </chartFormat>
    <chartFormat chart="3" format="1494">
      <pivotArea type="data" outline="0" fieldPosition="0">
        <references count="3">
          <reference field="4294967294" count="1" selected="0">
            <x v="0"/>
          </reference>
          <reference field="8" count="1" selected="0">
            <x v="760"/>
          </reference>
          <reference field="11" count="1" selected="0">
            <x v="0"/>
          </reference>
        </references>
      </pivotArea>
    </chartFormat>
    <chartFormat chart="3" format="1495">
      <pivotArea type="data" outline="0" fieldPosition="0">
        <references count="3">
          <reference field="4294967294" count="1" selected="0">
            <x v="0"/>
          </reference>
          <reference field="8" count="1" selected="0">
            <x v="761"/>
          </reference>
          <reference field="11" count="1" selected="0">
            <x v="0"/>
          </reference>
        </references>
      </pivotArea>
    </chartFormat>
    <chartFormat chart="3" format="1496">
      <pivotArea type="data" outline="0" fieldPosition="0">
        <references count="3">
          <reference field="4294967294" count="1" selected="0">
            <x v="0"/>
          </reference>
          <reference field="8" count="1" selected="0">
            <x v="762"/>
          </reference>
          <reference field="11" count="1" selected="0">
            <x v="0"/>
          </reference>
        </references>
      </pivotArea>
    </chartFormat>
    <chartFormat chart="3" format="1497">
      <pivotArea type="data" outline="0" fieldPosition="0">
        <references count="3">
          <reference field="4294967294" count="1" selected="0">
            <x v="0"/>
          </reference>
          <reference field="8" count="1" selected="0">
            <x v="763"/>
          </reference>
          <reference field="11" count="1" selected="0">
            <x v="0"/>
          </reference>
        </references>
      </pivotArea>
    </chartFormat>
    <chartFormat chart="3" format="1498">
      <pivotArea type="data" outline="0" fieldPosition="0">
        <references count="3">
          <reference field="4294967294" count="1" selected="0">
            <x v="0"/>
          </reference>
          <reference field="8" count="1" selected="0">
            <x v="764"/>
          </reference>
          <reference field="11" count="1" selected="0">
            <x v="0"/>
          </reference>
        </references>
      </pivotArea>
    </chartFormat>
    <chartFormat chart="3" format="1499">
      <pivotArea type="data" outline="0" fieldPosition="0">
        <references count="3">
          <reference field="4294967294" count="1" selected="0">
            <x v="0"/>
          </reference>
          <reference field="8" count="1" selected="0">
            <x v="765"/>
          </reference>
          <reference field="11" count="1" selected="0">
            <x v="0"/>
          </reference>
        </references>
      </pivotArea>
    </chartFormat>
    <chartFormat chart="3" format="1500">
      <pivotArea type="data" outline="0" fieldPosition="0">
        <references count="3">
          <reference field="4294967294" count="1" selected="0">
            <x v="0"/>
          </reference>
          <reference field="8" count="1" selected="0">
            <x v="766"/>
          </reference>
          <reference field="11" count="1" selected="0">
            <x v="0"/>
          </reference>
        </references>
      </pivotArea>
    </chartFormat>
    <chartFormat chart="3" format="1501">
      <pivotArea type="data" outline="0" fieldPosition="0">
        <references count="3">
          <reference field="4294967294" count="1" selected="0">
            <x v="0"/>
          </reference>
          <reference field="8" count="1" selected="0">
            <x v="767"/>
          </reference>
          <reference field="11" count="1" selected="0">
            <x v="0"/>
          </reference>
        </references>
      </pivotArea>
    </chartFormat>
    <chartFormat chart="3" format="1502">
      <pivotArea type="data" outline="0" fieldPosition="0">
        <references count="3">
          <reference field="4294967294" count="1" selected="0">
            <x v="0"/>
          </reference>
          <reference field="8" count="1" selected="0">
            <x v="768"/>
          </reference>
          <reference field="11" count="1" selected="0">
            <x v="0"/>
          </reference>
        </references>
      </pivotArea>
    </chartFormat>
    <chartFormat chart="3" format="1511">
      <pivotArea type="data" outline="0" fieldPosition="0">
        <references count="3">
          <reference field="4294967294" count="1" selected="0">
            <x v="0"/>
          </reference>
          <reference field="8" count="1" selected="0">
            <x v="769"/>
          </reference>
          <reference field="11" count="1" selected="0">
            <x v="0"/>
          </reference>
        </references>
      </pivotArea>
    </chartFormat>
    <chartFormat chart="3" format="1512">
      <pivotArea type="data" outline="0" fieldPosition="0">
        <references count="3">
          <reference field="4294967294" count="1" selected="0">
            <x v="0"/>
          </reference>
          <reference field="8" count="1" selected="0">
            <x v="770"/>
          </reference>
          <reference field="11" count="1" selected="0">
            <x v="0"/>
          </reference>
        </references>
      </pivotArea>
    </chartFormat>
    <chartFormat chart="3" format="1513">
      <pivotArea type="data" outline="0" fieldPosition="0">
        <references count="3">
          <reference field="4294967294" count="1" selected="0">
            <x v="0"/>
          </reference>
          <reference field="8" count="1" selected="0">
            <x v="771"/>
          </reference>
          <reference field="11" count="1" selected="0">
            <x v="0"/>
          </reference>
        </references>
      </pivotArea>
    </chartFormat>
    <chartFormat chart="3" format="1514">
      <pivotArea type="data" outline="0" fieldPosition="0">
        <references count="3">
          <reference field="4294967294" count="1" selected="0">
            <x v="0"/>
          </reference>
          <reference field="8" count="1" selected="0">
            <x v="772"/>
          </reference>
          <reference field="11" count="1" selected="0">
            <x v="0"/>
          </reference>
        </references>
      </pivotArea>
    </chartFormat>
    <chartFormat chart="3" format="1515">
      <pivotArea type="data" outline="0" fieldPosition="0">
        <references count="3">
          <reference field="4294967294" count="1" selected="0">
            <x v="0"/>
          </reference>
          <reference field="8" count="1" selected="0">
            <x v="774"/>
          </reference>
          <reference field="11" count="1" selected="0">
            <x v="0"/>
          </reference>
        </references>
      </pivotArea>
    </chartFormat>
    <chartFormat chart="3" format="1516">
      <pivotArea type="data" outline="0" fieldPosition="0">
        <references count="3">
          <reference field="4294967294" count="1" selected="0">
            <x v="0"/>
          </reference>
          <reference field="8" count="1" selected="0">
            <x v="774"/>
          </reference>
          <reference field="11" count="1" selected="0">
            <x v="23"/>
          </reference>
        </references>
      </pivotArea>
    </chartFormat>
    <chartFormat chart="3" format="1517">
      <pivotArea type="data" outline="0" fieldPosition="0">
        <references count="3">
          <reference field="4294967294" count="1" selected="0">
            <x v="0"/>
          </reference>
          <reference field="8" count="1" selected="0">
            <x v="774"/>
          </reference>
          <reference field="11" count="1" selected="0">
            <x v="25"/>
          </reference>
        </references>
      </pivotArea>
    </chartFormat>
    <chartFormat chart="3" format="1518">
      <pivotArea type="data" outline="0" fieldPosition="0">
        <references count="3">
          <reference field="4294967294" count="1" selected="0">
            <x v="0"/>
          </reference>
          <reference field="8" count="1" selected="0">
            <x v="774"/>
          </reference>
          <reference field="11" count="1" selected="0">
            <x v="13"/>
          </reference>
        </references>
      </pivotArea>
    </chartFormat>
    <chartFormat chart="3" format="1519">
      <pivotArea type="data" outline="0" fieldPosition="0">
        <references count="3">
          <reference field="4294967294" count="1" selected="0">
            <x v="0"/>
          </reference>
          <reference field="8" count="1" selected="0">
            <x v="775"/>
          </reference>
          <reference field="11" count="1" selected="0">
            <x v="0"/>
          </reference>
        </references>
      </pivotArea>
    </chartFormat>
    <chartFormat chart="3" format="1520">
      <pivotArea type="data" outline="0" fieldPosition="0">
        <references count="3">
          <reference field="4294967294" count="1" selected="0">
            <x v="0"/>
          </reference>
          <reference field="8" count="1" selected="0">
            <x v="776"/>
          </reference>
          <reference field="11" count="1" selected="0">
            <x v="0"/>
          </reference>
        </references>
      </pivotArea>
    </chartFormat>
    <chartFormat chart="3" format="1521">
      <pivotArea type="data" outline="0" fieldPosition="0">
        <references count="3">
          <reference field="4294967294" count="1" selected="0">
            <x v="0"/>
          </reference>
          <reference field="8" count="1" selected="0">
            <x v="776"/>
          </reference>
          <reference field="11" count="1" selected="0">
            <x v="14"/>
          </reference>
        </references>
      </pivotArea>
    </chartFormat>
    <chartFormat chart="3" format="1522">
      <pivotArea type="data" outline="0" fieldPosition="0">
        <references count="3">
          <reference field="4294967294" count="1" selected="0">
            <x v="0"/>
          </reference>
          <reference field="8" count="1" selected="0">
            <x v="776"/>
          </reference>
          <reference field="11" count="1" selected="0">
            <x v="25"/>
          </reference>
        </references>
      </pivotArea>
    </chartFormat>
    <chartFormat chart="3" format="1523">
      <pivotArea type="data" outline="0" fieldPosition="0">
        <references count="3">
          <reference field="4294967294" count="1" selected="0">
            <x v="0"/>
          </reference>
          <reference field="8" count="1" selected="0">
            <x v="777"/>
          </reference>
          <reference field="11" count="1" selected="0">
            <x v="0"/>
          </reference>
        </references>
      </pivotArea>
    </chartFormat>
    <chartFormat chart="3" format="1524">
      <pivotArea type="data" outline="0" fieldPosition="0">
        <references count="3">
          <reference field="4294967294" count="1" selected="0">
            <x v="0"/>
          </reference>
          <reference field="8" count="1" selected="0">
            <x v="778"/>
          </reference>
          <reference field="11" count="1" selected="0">
            <x v="0"/>
          </reference>
        </references>
      </pivotArea>
    </chartFormat>
    <chartFormat chart="3" format="1525">
      <pivotArea type="data" outline="0" fieldPosition="0">
        <references count="3">
          <reference field="4294967294" count="1" selected="0">
            <x v="0"/>
          </reference>
          <reference field="8" count="1" selected="0">
            <x v="779"/>
          </reference>
          <reference field="11" count="1" selected="0">
            <x v="0"/>
          </reference>
        </references>
      </pivotArea>
    </chartFormat>
    <chartFormat chart="3" format="1526">
      <pivotArea type="data" outline="0" fieldPosition="0">
        <references count="3">
          <reference field="4294967294" count="1" selected="0">
            <x v="0"/>
          </reference>
          <reference field="8" count="1" selected="0">
            <x v="779"/>
          </reference>
          <reference field="11" count="1" selected="0">
            <x v="18"/>
          </reference>
        </references>
      </pivotArea>
    </chartFormat>
    <chartFormat chart="3" format="1527">
      <pivotArea type="data" outline="0" fieldPosition="0">
        <references count="3">
          <reference field="4294967294" count="1" selected="0">
            <x v="0"/>
          </reference>
          <reference field="8" count="1" selected="0">
            <x v="779"/>
          </reference>
          <reference field="11" count="1" selected="0">
            <x v="26"/>
          </reference>
        </references>
      </pivotArea>
    </chartFormat>
    <chartFormat chart="3" format="1528">
      <pivotArea type="data" outline="0" fieldPosition="0">
        <references count="3">
          <reference field="4294967294" count="1" selected="0">
            <x v="0"/>
          </reference>
          <reference field="8" count="1" selected="0">
            <x v="779"/>
          </reference>
          <reference field="11" count="1" selected="0">
            <x v="24"/>
          </reference>
        </references>
      </pivotArea>
    </chartFormat>
    <chartFormat chart="3" format="1529">
      <pivotArea type="data" outline="0" fieldPosition="0">
        <references count="3">
          <reference field="4294967294" count="1" selected="0">
            <x v="0"/>
          </reference>
          <reference field="8" count="1" selected="0">
            <x v="780"/>
          </reference>
          <reference field="11" count="1" selected="0">
            <x v="0"/>
          </reference>
        </references>
      </pivotArea>
    </chartFormat>
    <chartFormat chart="3" format="1530">
      <pivotArea type="data" outline="0" fieldPosition="0">
        <references count="3">
          <reference field="4294967294" count="1" selected="0">
            <x v="0"/>
          </reference>
          <reference field="8" count="1" selected="0">
            <x v="781"/>
          </reference>
          <reference field="11" count="1" selected="0">
            <x v="0"/>
          </reference>
        </references>
      </pivotArea>
    </chartFormat>
    <chartFormat chart="3" format="1531">
      <pivotArea type="data" outline="0" fieldPosition="0">
        <references count="3">
          <reference field="4294967294" count="1" selected="0">
            <x v="0"/>
          </reference>
          <reference field="8" count="1" selected="0">
            <x v="782"/>
          </reference>
          <reference field="11" count="1" selected="0">
            <x v="0"/>
          </reference>
        </references>
      </pivotArea>
    </chartFormat>
    <chartFormat chart="3" format="1532">
      <pivotArea type="data" outline="0" fieldPosition="0">
        <references count="3">
          <reference field="4294967294" count="1" selected="0">
            <x v="0"/>
          </reference>
          <reference field="8" count="1" selected="0">
            <x v="783"/>
          </reference>
          <reference field="11" count="1" selected="0">
            <x v="0"/>
          </reference>
        </references>
      </pivotArea>
    </chartFormat>
    <chartFormat chart="3" format="1533">
      <pivotArea type="data" outline="0" fieldPosition="0">
        <references count="3">
          <reference field="4294967294" count="1" selected="0">
            <x v="0"/>
          </reference>
          <reference field="8" count="1" selected="0">
            <x v="784"/>
          </reference>
          <reference field="11" count="1" selected="0">
            <x v="0"/>
          </reference>
        </references>
      </pivotArea>
    </chartFormat>
    <chartFormat chart="3" format="1534">
      <pivotArea type="data" outline="0" fieldPosition="0">
        <references count="3">
          <reference field="4294967294" count="1" selected="0">
            <x v="0"/>
          </reference>
          <reference field="8" count="1" selected="0">
            <x v="785"/>
          </reference>
          <reference field="11" count="1" selected="0">
            <x v="0"/>
          </reference>
        </references>
      </pivotArea>
    </chartFormat>
    <chartFormat chart="3" format="1535">
      <pivotArea type="data" outline="0" fieldPosition="0">
        <references count="3">
          <reference field="4294967294" count="1" selected="0">
            <x v="0"/>
          </reference>
          <reference field="8" count="1" selected="0">
            <x v="787"/>
          </reference>
          <reference field="11" count="1" selected="0">
            <x v="0"/>
          </reference>
        </references>
      </pivotArea>
    </chartFormat>
    <chartFormat chart="3" format="1536">
      <pivotArea type="data" outline="0" fieldPosition="0">
        <references count="3">
          <reference field="4294967294" count="1" selected="0">
            <x v="0"/>
          </reference>
          <reference field="8" count="1" selected="0">
            <x v="788"/>
          </reference>
          <reference field="11" count="1" selected="0">
            <x v="0"/>
          </reference>
        </references>
      </pivotArea>
    </chartFormat>
    <chartFormat chart="3" format="1537">
      <pivotArea type="data" outline="0" fieldPosition="0">
        <references count="3">
          <reference field="4294967294" count="1" selected="0">
            <x v="0"/>
          </reference>
          <reference field="8" count="1" selected="0">
            <x v="789"/>
          </reference>
          <reference field="11" count="1" selected="0">
            <x v="0"/>
          </reference>
        </references>
      </pivotArea>
    </chartFormat>
    <chartFormat chart="3" format="1538">
      <pivotArea type="data" outline="0" fieldPosition="0">
        <references count="3">
          <reference field="4294967294" count="1" selected="0">
            <x v="0"/>
          </reference>
          <reference field="8" count="1" selected="0">
            <x v="790"/>
          </reference>
          <reference field="11" count="1" selected="0">
            <x v="0"/>
          </reference>
        </references>
      </pivotArea>
    </chartFormat>
    <chartFormat chart="3" format="1539">
      <pivotArea type="data" outline="0" fieldPosition="0">
        <references count="3">
          <reference field="4294967294" count="1" selected="0">
            <x v="0"/>
          </reference>
          <reference field="8" count="1" selected="0">
            <x v="791"/>
          </reference>
          <reference field="11" count="1" selected="0">
            <x v="0"/>
          </reference>
        </references>
      </pivotArea>
    </chartFormat>
    <chartFormat chart="3" format="1540">
      <pivotArea type="data" outline="0" fieldPosition="0">
        <references count="3">
          <reference field="4294967294" count="1" selected="0">
            <x v="0"/>
          </reference>
          <reference field="8" count="1" selected="0">
            <x v="792"/>
          </reference>
          <reference field="11" count="1" selected="0">
            <x v="0"/>
          </reference>
        </references>
      </pivotArea>
    </chartFormat>
    <chartFormat chart="3" format="1541">
      <pivotArea type="data" outline="0" fieldPosition="0">
        <references count="3">
          <reference field="4294967294" count="1" selected="0">
            <x v="0"/>
          </reference>
          <reference field="8" count="1" selected="0">
            <x v="793"/>
          </reference>
          <reference field="11" count="1" selected="0">
            <x v="0"/>
          </reference>
        </references>
      </pivotArea>
    </chartFormat>
    <chartFormat chart="3" format="1542">
      <pivotArea type="data" outline="0" fieldPosition="0">
        <references count="3">
          <reference field="4294967294" count="1" selected="0">
            <x v="0"/>
          </reference>
          <reference field="8" count="1" selected="0">
            <x v="794"/>
          </reference>
          <reference field="11" count="1" selected="0">
            <x v="0"/>
          </reference>
        </references>
      </pivotArea>
    </chartFormat>
    <chartFormat chart="3" format="1543">
      <pivotArea type="data" outline="0" fieldPosition="0">
        <references count="3">
          <reference field="4294967294" count="1" selected="0">
            <x v="0"/>
          </reference>
          <reference field="8" count="1" selected="0">
            <x v="795"/>
          </reference>
          <reference field="11" count="1" selected="0">
            <x v="0"/>
          </reference>
        </references>
      </pivotArea>
    </chartFormat>
    <chartFormat chart="3" format="1544">
      <pivotArea type="data" outline="0" fieldPosition="0">
        <references count="3">
          <reference field="4294967294" count="1" selected="0">
            <x v="0"/>
          </reference>
          <reference field="8" count="1" selected="0">
            <x v="795"/>
          </reference>
          <reference field="11" count="1" selected="0">
            <x v="23"/>
          </reference>
        </references>
      </pivotArea>
    </chartFormat>
    <chartFormat chart="3" format="1545">
      <pivotArea type="data" outline="0" fieldPosition="0">
        <references count="3">
          <reference field="4294967294" count="1" selected="0">
            <x v="0"/>
          </reference>
          <reference field="8" count="1" selected="0">
            <x v="796"/>
          </reference>
          <reference field="11" count="1" selected="0">
            <x v="0"/>
          </reference>
        </references>
      </pivotArea>
    </chartFormat>
    <chartFormat chart="3" format="1546">
      <pivotArea type="data" outline="0" fieldPosition="0">
        <references count="3">
          <reference field="4294967294" count="1" selected="0">
            <x v="0"/>
          </reference>
          <reference field="8" count="1" selected="0">
            <x v="797"/>
          </reference>
          <reference field="11" count="1" selected="0">
            <x v="0"/>
          </reference>
        </references>
      </pivotArea>
    </chartFormat>
    <chartFormat chart="3" format="1547">
      <pivotArea type="data" outline="0" fieldPosition="0">
        <references count="3">
          <reference field="4294967294" count="1" selected="0">
            <x v="0"/>
          </reference>
          <reference field="8" count="1" selected="0">
            <x v="798"/>
          </reference>
          <reference field="11" count="1" selected="0">
            <x v="0"/>
          </reference>
        </references>
      </pivotArea>
    </chartFormat>
    <chartFormat chart="3" format="1548">
      <pivotArea type="data" outline="0" fieldPosition="0">
        <references count="3">
          <reference field="4294967294" count="1" selected="0">
            <x v="0"/>
          </reference>
          <reference field="8" count="1" selected="0">
            <x v="799"/>
          </reference>
          <reference field="11" count="1" selected="0">
            <x v="0"/>
          </reference>
        </references>
      </pivotArea>
    </chartFormat>
    <chartFormat chart="3" format="1549">
      <pivotArea type="data" outline="0" fieldPosition="0">
        <references count="3">
          <reference field="4294967294" count="1" selected="0">
            <x v="0"/>
          </reference>
          <reference field="8" count="1" selected="0">
            <x v="800"/>
          </reference>
          <reference field="11" count="1" selected="0">
            <x v="0"/>
          </reference>
        </references>
      </pivotArea>
    </chartFormat>
    <chartFormat chart="3" format="1550">
      <pivotArea type="data" outline="0" fieldPosition="0">
        <references count="3">
          <reference field="4294967294" count="1" selected="0">
            <x v="0"/>
          </reference>
          <reference field="8" count="1" selected="0">
            <x v="800"/>
          </reference>
          <reference field="11" count="1" selected="0">
            <x v="2"/>
          </reference>
        </references>
      </pivotArea>
    </chartFormat>
    <chartFormat chart="3" format="1551">
      <pivotArea type="data" outline="0" fieldPosition="0">
        <references count="3">
          <reference field="4294967294" count="1" selected="0">
            <x v="0"/>
          </reference>
          <reference field="8" count="1" selected="0">
            <x v="801"/>
          </reference>
          <reference field="11" count="1" selected="0">
            <x v="0"/>
          </reference>
        </references>
      </pivotArea>
    </chartFormat>
    <chartFormat chart="3" format="1552">
      <pivotArea type="data" outline="0" fieldPosition="0">
        <references count="3">
          <reference field="4294967294" count="1" selected="0">
            <x v="0"/>
          </reference>
          <reference field="8" count="1" selected="0">
            <x v="802"/>
          </reference>
          <reference field="11" count="1" selected="0">
            <x v="0"/>
          </reference>
        </references>
      </pivotArea>
    </chartFormat>
    <chartFormat chart="3" format="1553">
      <pivotArea type="data" outline="0" fieldPosition="0">
        <references count="3">
          <reference field="4294967294" count="1" selected="0">
            <x v="0"/>
          </reference>
          <reference field="8" count="1" selected="0">
            <x v="803"/>
          </reference>
          <reference field="11" count="1" selected="0">
            <x v="0"/>
          </reference>
        </references>
      </pivotArea>
    </chartFormat>
    <chartFormat chart="3" format="1554">
      <pivotArea type="data" outline="0" fieldPosition="0">
        <references count="3">
          <reference field="4294967294" count="1" selected="0">
            <x v="0"/>
          </reference>
          <reference field="8" count="1" selected="0">
            <x v="804"/>
          </reference>
          <reference field="11" count="1" selected="0">
            <x v="0"/>
          </reference>
        </references>
      </pivotArea>
    </chartFormat>
    <chartFormat chart="3" format="1555">
      <pivotArea type="data" outline="0" fieldPosition="0">
        <references count="3">
          <reference field="4294967294" count="1" selected="0">
            <x v="0"/>
          </reference>
          <reference field="8" count="1" selected="0">
            <x v="804"/>
          </reference>
          <reference field="11" count="1" selected="0">
            <x v="18"/>
          </reference>
        </references>
      </pivotArea>
    </chartFormat>
    <chartFormat chart="3" format="1556">
      <pivotArea type="data" outline="0" fieldPosition="0">
        <references count="3">
          <reference field="4294967294" count="1" selected="0">
            <x v="0"/>
          </reference>
          <reference field="8" count="1" selected="0">
            <x v="804"/>
          </reference>
          <reference field="11" count="1" selected="0">
            <x v="23"/>
          </reference>
        </references>
      </pivotArea>
    </chartFormat>
    <chartFormat chart="3" format="1557">
      <pivotArea type="data" outline="0" fieldPosition="0">
        <references count="3">
          <reference field="4294967294" count="1" selected="0">
            <x v="0"/>
          </reference>
          <reference field="8" count="1" selected="0">
            <x v="804"/>
          </reference>
          <reference field="11" count="1" selected="0">
            <x v="14"/>
          </reference>
        </references>
      </pivotArea>
    </chartFormat>
    <chartFormat chart="3" format="1558">
      <pivotArea type="data" outline="0" fieldPosition="0">
        <references count="3">
          <reference field="4294967294" count="1" selected="0">
            <x v="0"/>
          </reference>
          <reference field="8" count="1" selected="0">
            <x v="805"/>
          </reference>
          <reference field="11" count="1" selected="0">
            <x v="0"/>
          </reference>
        </references>
      </pivotArea>
    </chartFormat>
    <chartFormat chart="3" format="1559">
      <pivotArea type="data" outline="0" fieldPosition="0">
        <references count="3">
          <reference field="4294967294" count="1" selected="0">
            <x v="0"/>
          </reference>
          <reference field="8" count="1" selected="0">
            <x v="806"/>
          </reference>
          <reference field="11" count="1" selected="0">
            <x v="0"/>
          </reference>
        </references>
      </pivotArea>
    </chartFormat>
    <chartFormat chart="3" format="1560">
      <pivotArea type="data" outline="0" fieldPosition="0">
        <references count="3">
          <reference field="4294967294" count="1" selected="0">
            <x v="0"/>
          </reference>
          <reference field="8" count="1" selected="0">
            <x v="807"/>
          </reference>
          <reference field="11" count="1" selected="0">
            <x v="0"/>
          </reference>
        </references>
      </pivotArea>
    </chartFormat>
    <chartFormat chart="3" format="1561">
      <pivotArea type="data" outline="0" fieldPosition="0">
        <references count="3">
          <reference field="4294967294" count="1" selected="0">
            <x v="0"/>
          </reference>
          <reference field="8" count="1" selected="0">
            <x v="808"/>
          </reference>
          <reference field="11" count="1" selected="0">
            <x v="0"/>
          </reference>
        </references>
      </pivotArea>
    </chartFormat>
    <chartFormat chart="3" format="1563">
      <pivotArea type="data" outline="0" fieldPosition="0">
        <references count="3">
          <reference field="4294967294" count="1" selected="0">
            <x v="0"/>
          </reference>
          <reference field="8" count="1" selected="0">
            <x v="809"/>
          </reference>
          <reference field="11" count="1" selected="0">
            <x v="0"/>
          </reference>
        </references>
      </pivotArea>
    </chartFormat>
    <chartFormat chart="3" format="1564">
      <pivotArea type="data" outline="0" fieldPosition="0">
        <references count="3">
          <reference field="4294967294" count="1" selected="0">
            <x v="0"/>
          </reference>
          <reference field="8" count="1" selected="0">
            <x v="810"/>
          </reference>
          <reference field="11" count="1" selected="0">
            <x v="0"/>
          </reference>
        </references>
      </pivotArea>
    </chartFormat>
    <chartFormat chart="3" format="1567">
      <pivotArea type="data" outline="0" fieldPosition="0">
        <references count="3">
          <reference field="4294967294" count="1" selected="0">
            <x v="0"/>
          </reference>
          <reference field="8" count="1" selected="0">
            <x v="811"/>
          </reference>
          <reference field="11" count="1" selected="0">
            <x v="0"/>
          </reference>
        </references>
      </pivotArea>
    </chartFormat>
    <chartFormat chart="3" format="1568">
      <pivotArea type="data" outline="0" fieldPosition="0">
        <references count="3">
          <reference field="4294967294" count="1" selected="0">
            <x v="0"/>
          </reference>
          <reference field="8" count="1" selected="0">
            <x v="812"/>
          </reference>
          <reference field="11" count="1" selected="0">
            <x v="0"/>
          </reference>
        </references>
      </pivotArea>
    </chartFormat>
    <chartFormat chart="3" format="1569">
      <pivotArea type="data" outline="0" fieldPosition="0">
        <references count="3">
          <reference field="4294967294" count="1" selected="0">
            <x v="0"/>
          </reference>
          <reference field="8" count="1" selected="0">
            <x v="813"/>
          </reference>
          <reference field="11" count="1" selected="0">
            <x v="0"/>
          </reference>
        </references>
      </pivotArea>
    </chartFormat>
    <chartFormat chart="3" format="1570">
      <pivotArea type="data" outline="0" fieldPosition="0">
        <references count="3">
          <reference field="4294967294" count="1" selected="0">
            <x v="0"/>
          </reference>
          <reference field="8" count="1" selected="0">
            <x v="814"/>
          </reference>
          <reference field="11" count="1" selected="0">
            <x v="0"/>
          </reference>
        </references>
      </pivotArea>
    </chartFormat>
    <chartFormat chart="3" format="1571">
      <pivotArea type="data" outline="0" fieldPosition="0">
        <references count="3">
          <reference field="4294967294" count="1" selected="0">
            <x v="0"/>
          </reference>
          <reference field="8" count="1" selected="0">
            <x v="815"/>
          </reference>
          <reference field="11" count="1" selected="0">
            <x v="0"/>
          </reference>
        </references>
      </pivotArea>
    </chartFormat>
    <chartFormat chart="3" format="1572">
      <pivotArea type="data" outline="0" fieldPosition="0">
        <references count="3">
          <reference field="4294967294" count="1" selected="0">
            <x v="0"/>
          </reference>
          <reference field="8" count="1" selected="0">
            <x v="816"/>
          </reference>
          <reference field="11" count="1" selected="0">
            <x v="0"/>
          </reference>
        </references>
      </pivotArea>
    </chartFormat>
    <chartFormat chart="3" format="1573">
      <pivotArea type="data" outline="0" fieldPosition="0">
        <references count="3">
          <reference field="4294967294" count="1" selected="0">
            <x v="0"/>
          </reference>
          <reference field="8" count="1" selected="0">
            <x v="817"/>
          </reference>
          <reference field="11" count="1" selected="0">
            <x v="0"/>
          </reference>
        </references>
      </pivotArea>
    </chartFormat>
    <chartFormat chart="3" format="1574">
      <pivotArea type="data" outline="0" fieldPosition="0">
        <references count="3">
          <reference field="4294967294" count="1" selected="0">
            <x v="0"/>
          </reference>
          <reference field="8" count="1" selected="0">
            <x v="818"/>
          </reference>
          <reference field="11" count="1" selected="0">
            <x v="0"/>
          </reference>
        </references>
      </pivotArea>
    </chartFormat>
    <chartFormat chart="3" format="1575">
      <pivotArea type="data" outline="0" fieldPosition="0">
        <references count="3">
          <reference field="4294967294" count="1" selected="0">
            <x v="0"/>
          </reference>
          <reference field="8" count="1" selected="0">
            <x v="819"/>
          </reference>
          <reference field="11" count="1" selected="0">
            <x v="0"/>
          </reference>
        </references>
      </pivotArea>
    </chartFormat>
    <chartFormat chart="3" format="1576">
      <pivotArea type="data" outline="0" fieldPosition="0">
        <references count="3">
          <reference field="4294967294" count="1" selected="0">
            <x v="0"/>
          </reference>
          <reference field="8" count="1" selected="0">
            <x v="820"/>
          </reference>
          <reference field="11" count="1" selected="0">
            <x v="0"/>
          </reference>
        </references>
      </pivotArea>
    </chartFormat>
    <chartFormat chart="3" format="1577">
      <pivotArea type="data" outline="0" fieldPosition="0">
        <references count="3">
          <reference field="4294967294" count="1" selected="0">
            <x v="0"/>
          </reference>
          <reference field="8" count="1" selected="0">
            <x v="821"/>
          </reference>
          <reference field="11" count="1" selected="0">
            <x v="0"/>
          </reference>
        </references>
      </pivotArea>
    </chartFormat>
    <chartFormat chart="3" format="1578">
      <pivotArea type="data" outline="0" fieldPosition="0">
        <references count="3">
          <reference field="4294967294" count="1" selected="0">
            <x v="0"/>
          </reference>
          <reference field="8" count="1" selected="0">
            <x v="822"/>
          </reference>
          <reference field="11" count="1" selected="0">
            <x v="0"/>
          </reference>
        </references>
      </pivotArea>
    </chartFormat>
    <chartFormat chart="3" format="1579">
      <pivotArea type="data" outline="0" fieldPosition="0">
        <references count="3">
          <reference field="4294967294" count="1" selected="0">
            <x v="0"/>
          </reference>
          <reference field="8" count="1" selected="0">
            <x v="823"/>
          </reference>
          <reference field="11" count="1" selected="0">
            <x v="0"/>
          </reference>
        </references>
      </pivotArea>
    </chartFormat>
    <chartFormat chart="3" format="1580">
      <pivotArea type="data" outline="0" fieldPosition="0">
        <references count="3">
          <reference field="4294967294" count="1" selected="0">
            <x v="0"/>
          </reference>
          <reference field="8" count="1" selected="0">
            <x v="825"/>
          </reference>
          <reference field="11" count="1" selected="0">
            <x v="0"/>
          </reference>
        </references>
      </pivotArea>
    </chartFormat>
    <chartFormat chart="3" format="1583">
      <pivotArea type="data" outline="0" fieldPosition="0">
        <references count="3">
          <reference field="4294967294" count="1" selected="0">
            <x v="0"/>
          </reference>
          <reference field="8" count="1" selected="0">
            <x v="826"/>
          </reference>
          <reference field="11" count="1" selected="0">
            <x v="0"/>
          </reference>
        </references>
      </pivotArea>
    </chartFormat>
    <chartFormat chart="3" format="1584">
      <pivotArea type="data" outline="0" fieldPosition="0">
        <references count="3">
          <reference field="4294967294" count="1" selected="0">
            <x v="0"/>
          </reference>
          <reference field="8" count="1" selected="0">
            <x v="827"/>
          </reference>
          <reference field="11" count="1" selected="0">
            <x v="0"/>
          </reference>
        </references>
      </pivotArea>
    </chartFormat>
    <chartFormat chart="3" format="1585">
      <pivotArea type="data" outline="0" fieldPosition="0">
        <references count="3">
          <reference field="4294967294" count="1" selected="0">
            <x v="0"/>
          </reference>
          <reference field="8" count="1" selected="0">
            <x v="828"/>
          </reference>
          <reference field="11" count="1" selected="0">
            <x v="0"/>
          </reference>
        </references>
      </pivotArea>
    </chartFormat>
    <chartFormat chart="3" format="1586">
      <pivotArea type="data" outline="0" fieldPosition="0">
        <references count="3">
          <reference field="4294967294" count="1" selected="0">
            <x v="0"/>
          </reference>
          <reference field="8" count="1" selected="0">
            <x v="829"/>
          </reference>
          <reference field="11" count="1" selected="0">
            <x v="0"/>
          </reference>
        </references>
      </pivotArea>
    </chartFormat>
    <chartFormat chart="3" format="1587">
      <pivotArea type="data" outline="0" fieldPosition="0">
        <references count="3">
          <reference field="4294967294" count="1" selected="0">
            <x v="0"/>
          </reference>
          <reference field="8" count="1" selected="0">
            <x v="830"/>
          </reference>
          <reference field="11" count="1" selected="0">
            <x v="0"/>
          </reference>
        </references>
      </pivotArea>
    </chartFormat>
    <chartFormat chart="3" format="1588">
      <pivotArea type="data" outline="0" fieldPosition="0">
        <references count="3">
          <reference field="4294967294" count="1" selected="0">
            <x v="0"/>
          </reference>
          <reference field="8" count="1" selected="0">
            <x v="831"/>
          </reference>
          <reference field="11" count="1" selected="0">
            <x v="0"/>
          </reference>
        </references>
      </pivotArea>
    </chartFormat>
    <chartFormat chart="3" format="1589">
      <pivotArea type="data" outline="0" fieldPosition="0">
        <references count="3">
          <reference field="4294967294" count="1" selected="0">
            <x v="0"/>
          </reference>
          <reference field="8" count="1" selected="0">
            <x v="832"/>
          </reference>
          <reference field="11" count="1" selected="0">
            <x v="0"/>
          </reference>
        </references>
      </pivotArea>
    </chartFormat>
    <chartFormat chart="3" format="1590">
      <pivotArea type="data" outline="0" fieldPosition="0">
        <references count="3">
          <reference field="4294967294" count="1" selected="0">
            <x v="0"/>
          </reference>
          <reference field="8" count="1" selected="0">
            <x v="833"/>
          </reference>
          <reference field="11" count="1" selected="0">
            <x v="0"/>
          </reference>
        </references>
      </pivotArea>
    </chartFormat>
    <chartFormat chart="3" format="1591">
      <pivotArea type="data" outline="0" fieldPosition="0">
        <references count="3">
          <reference field="4294967294" count="1" selected="0">
            <x v="0"/>
          </reference>
          <reference field="8" count="1" selected="0">
            <x v="834"/>
          </reference>
          <reference field="11" count="1" selected="0">
            <x v="0"/>
          </reference>
        </references>
      </pivotArea>
    </chartFormat>
    <chartFormat chart="3" format="1592">
      <pivotArea type="data" outline="0" fieldPosition="0">
        <references count="3">
          <reference field="4294967294" count="1" selected="0">
            <x v="0"/>
          </reference>
          <reference field="8" count="1" selected="0">
            <x v="835"/>
          </reference>
          <reference field="11" count="1" selected="0">
            <x v="0"/>
          </reference>
        </references>
      </pivotArea>
    </chartFormat>
    <chartFormat chart="3" format="1593">
      <pivotArea type="data" outline="0" fieldPosition="0">
        <references count="3">
          <reference field="4294967294" count="1" selected="0">
            <x v="0"/>
          </reference>
          <reference field="8" count="1" selected="0">
            <x v="836"/>
          </reference>
          <reference field="11" count="1" selected="0">
            <x v="0"/>
          </reference>
        </references>
      </pivotArea>
    </chartFormat>
    <chartFormat chart="3" format="1594">
      <pivotArea type="data" outline="0" fieldPosition="0">
        <references count="3">
          <reference field="4294967294" count="1" selected="0">
            <x v="0"/>
          </reference>
          <reference field="8" count="1" selected="0">
            <x v="837"/>
          </reference>
          <reference field="11" count="1" selected="0">
            <x v="0"/>
          </reference>
        </references>
      </pivotArea>
    </chartFormat>
    <chartFormat chart="3" format="1595">
      <pivotArea type="data" outline="0" fieldPosition="0">
        <references count="3">
          <reference field="4294967294" count="1" selected="0">
            <x v="0"/>
          </reference>
          <reference field="8" count="1" selected="0">
            <x v="838"/>
          </reference>
          <reference field="11" count="1" selected="0">
            <x v="0"/>
          </reference>
        </references>
      </pivotArea>
    </chartFormat>
    <chartFormat chart="3" format="1596">
      <pivotArea type="data" outline="0" fieldPosition="0">
        <references count="3">
          <reference field="4294967294" count="1" selected="0">
            <x v="0"/>
          </reference>
          <reference field="8" count="1" selected="0">
            <x v="839"/>
          </reference>
          <reference field="11" count="1" selected="0">
            <x v="0"/>
          </reference>
        </references>
      </pivotArea>
    </chartFormat>
    <chartFormat chart="3" format="1597">
      <pivotArea type="data" outline="0" fieldPosition="0">
        <references count="3">
          <reference field="4294967294" count="1" selected="0">
            <x v="0"/>
          </reference>
          <reference field="8" count="1" selected="0">
            <x v="840"/>
          </reference>
          <reference field="11" count="1" selected="0">
            <x v="0"/>
          </reference>
        </references>
      </pivotArea>
    </chartFormat>
    <chartFormat chart="3" format="1598">
      <pivotArea type="data" outline="0" fieldPosition="0">
        <references count="3">
          <reference field="4294967294" count="1" selected="0">
            <x v="0"/>
          </reference>
          <reference field="8" count="1" selected="0">
            <x v="841"/>
          </reference>
          <reference field="11" count="1" selected="0">
            <x v="0"/>
          </reference>
        </references>
      </pivotArea>
    </chartFormat>
    <chartFormat chart="3" format="1599">
      <pivotArea type="data" outline="0" fieldPosition="0">
        <references count="3">
          <reference field="4294967294" count="1" selected="0">
            <x v="0"/>
          </reference>
          <reference field="8" count="1" selected="0">
            <x v="842"/>
          </reference>
          <reference field="11" count="1" selected="0">
            <x v="0"/>
          </reference>
        </references>
      </pivotArea>
    </chartFormat>
    <chartFormat chart="3" format="1600">
      <pivotArea type="data" outline="0" fieldPosition="0">
        <references count="3">
          <reference field="4294967294" count="1" selected="0">
            <x v="0"/>
          </reference>
          <reference field="8" count="1" selected="0">
            <x v="843"/>
          </reference>
          <reference field="11" count="1" selected="0">
            <x v="0"/>
          </reference>
        </references>
      </pivotArea>
    </chartFormat>
    <chartFormat chart="3" format="1601">
      <pivotArea type="data" outline="0" fieldPosition="0">
        <references count="3">
          <reference field="4294967294" count="1" selected="0">
            <x v="0"/>
          </reference>
          <reference field="8" count="1" selected="0">
            <x v="843"/>
          </reference>
          <reference field="11" count="1" selected="0">
            <x v="23"/>
          </reference>
        </references>
      </pivotArea>
    </chartFormat>
    <chartFormat chart="3" format="1602">
      <pivotArea type="data" outline="0" fieldPosition="0">
        <references count="3">
          <reference field="4294967294" count="1" selected="0">
            <x v="0"/>
          </reference>
          <reference field="8" count="1" selected="0">
            <x v="843"/>
          </reference>
          <reference field="11" count="1" selected="0">
            <x v="14"/>
          </reference>
        </references>
      </pivotArea>
    </chartFormat>
    <chartFormat chart="3" format="1603">
      <pivotArea type="data" outline="0" fieldPosition="0">
        <references count="3">
          <reference field="4294967294" count="1" selected="0">
            <x v="0"/>
          </reference>
          <reference field="8" count="1" selected="0">
            <x v="843"/>
          </reference>
          <reference field="11" count="1" selected="0">
            <x v="13"/>
          </reference>
        </references>
      </pivotArea>
    </chartFormat>
    <chartFormat chart="3" format="1604">
      <pivotArea type="data" outline="0" fieldPosition="0">
        <references count="3">
          <reference field="4294967294" count="1" selected="0">
            <x v="0"/>
          </reference>
          <reference field="8" count="1" selected="0">
            <x v="843"/>
          </reference>
          <reference field="11" count="1" selected="0">
            <x v="27"/>
          </reference>
        </references>
      </pivotArea>
    </chartFormat>
    <chartFormat chart="3" format="1605">
      <pivotArea type="data" outline="0" fieldPosition="0">
        <references count="3">
          <reference field="4294967294" count="1" selected="0">
            <x v="0"/>
          </reference>
          <reference field="8" count="1" selected="0">
            <x v="844"/>
          </reference>
          <reference field="11" count="1" selected="0">
            <x v="0"/>
          </reference>
        </references>
      </pivotArea>
    </chartFormat>
    <chartFormat chart="3" format="1608">
      <pivotArea type="data" outline="0" fieldPosition="0">
        <references count="3">
          <reference field="4294967294" count="1" selected="0">
            <x v="0"/>
          </reference>
          <reference field="8" count="1" selected="0">
            <x v="845"/>
          </reference>
          <reference field="11" count="1" selected="0">
            <x v="0"/>
          </reference>
        </references>
      </pivotArea>
    </chartFormat>
    <chartFormat chart="3" format="1609">
      <pivotArea type="data" outline="0" fieldPosition="0">
        <references count="3">
          <reference field="4294967294" count="1" selected="0">
            <x v="0"/>
          </reference>
          <reference field="8" count="1" selected="0">
            <x v="846"/>
          </reference>
          <reference field="11" count="1" selected="0">
            <x v="0"/>
          </reference>
        </references>
      </pivotArea>
    </chartFormat>
    <chartFormat chart="3" format="1610">
      <pivotArea type="data" outline="0" fieldPosition="0">
        <references count="3">
          <reference field="4294967294" count="1" selected="0">
            <x v="0"/>
          </reference>
          <reference field="8" count="1" selected="0">
            <x v="847"/>
          </reference>
          <reference field="11" count="1" selected="0">
            <x v="0"/>
          </reference>
        </references>
      </pivotArea>
    </chartFormat>
    <chartFormat chart="3" format="1611">
      <pivotArea type="data" outline="0" fieldPosition="0">
        <references count="3">
          <reference field="4294967294" count="1" selected="0">
            <x v="0"/>
          </reference>
          <reference field="8" count="1" selected="0">
            <x v="848"/>
          </reference>
          <reference field="11" count="1" selected="0">
            <x v="0"/>
          </reference>
        </references>
      </pivotArea>
    </chartFormat>
    <chartFormat chart="3" format="1612">
      <pivotArea type="data" outline="0" fieldPosition="0">
        <references count="3">
          <reference field="4294967294" count="1" selected="0">
            <x v="0"/>
          </reference>
          <reference field="8" count="1" selected="0">
            <x v="849"/>
          </reference>
          <reference field="11" count="1" selected="0">
            <x v="0"/>
          </reference>
        </references>
      </pivotArea>
    </chartFormat>
    <chartFormat chart="3" format="1613">
      <pivotArea type="data" outline="0" fieldPosition="0">
        <references count="3">
          <reference field="4294967294" count="1" selected="0">
            <x v="0"/>
          </reference>
          <reference field="8" count="1" selected="0">
            <x v="850"/>
          </reference>
          <reference field="11" count="1" selected="0">
            <x v="0"/>
          </reference>
        </references>
      </pivotArea>
    </chartFormat>
    <chartFormat chart="3" format="1614">
      <pivotArea type="data" outline="0" fieldPosition="0">
        <references count="3">
          <reference field="4294967294" count="1" selected="0">
            <x v="0"/>
          </reference>
          <reference field="8" count="1" selected="0">
            <x v="851"/>
          </reference>
          <reference field="11" count="1" selected="0">
            <x v="0"/>
          </reference>
        </references>
      </pivotArea>
    </chartFormat>
    <chartFormat chart="3" format="1615">
      <pivotArea type="data" outline="0" fieldPosition="0">
        <references count="3">
          <reference field="4294967294" count="1" selected="0">
            <x v="0"/>
          </reference>
          <reference field="8" count="1" selected="0">
            <x v="852"/>
          </reference>
          <reference field="11" count="1" selected="0">
            <x v="0"/>
          </reference>
        </references>
      </pivotArea>
    </chartFormat>
    <chartFormat chart="3" format="1616">
      <pivotArea type="data" outline="0" fieldPosition="0">
        <references count="3">
          <reference field="4294967294" count="1" selected="0">
            <x v="0"/>
          </reference>
          <reference field="8" count="1" selected="0">
            <x v="853"/>
          </reference>
          <reference field="11" count="1" selected="0">
            <x v="0"/>
          </reference>
        </references>
      </pivotArea>
    </chartFormat>
    <chartFormat chart="3" format="1617">
      <pivotArea type="data" outline="0" fieldPosition="0">
        <references count="3">
          <reference field="4294967294" count="1" selected="0">
            <x v="0"/>
          </reference>
          <reference field="8" count="1" selected="0">
            <x v="854"/>
          </reference>
          <reference field="11" count="1" selected="0">
            <x v="0"/>
          </reference>
        </references>
      </pivotArea>
    </chartFormat>
    <chartFormat chart="3" format="1618">
      <pivotArea type="data" outline="0" fieldPosition="0">
        <references count="3">
          <reference field="4294967294" count="1" selected="0">
            <x v="0"/>
          </reference>
          <reference field="8" count="1" selected="0">
            <x v="855"/>
          </reference>
          <reference field="11" count="1" selected="0">
            <x v="0"/>
          </reference>
        </references>
      </pivotArea>
    </chartFormat>
    <chartFormat chart="3" format="1619">
      <pivotArea type="data" outline="0" fieldPosition="0">
        <references count="3">
          <reference field="4294967294" count="1" selected="0">
            <x v="0"/>
          </reference>
          <reference field="8" count="1" selected="0">
            <x v="856"/>
          </reference>
          <reference field="11" count="1" selected="0">
            <x v="0"/>
          </reference>
        </references>
      </pivotArea>
    </chartFormat>
    <chartFormat chart="3" format="1620">
      <pivotArea type="data" outline="0" fieldPosition="0">
        <references count="3">
          <reference field="4294967294" count="1" selected="0">
            <x v="0"/>
          </reference>
          <reference field="8" count="1" selected="0">
            <x v="857"/>
          </reference>
          <reference field="11" count="1" selected="0">
            <x v="0"/>
          </reference>
        </references>
      </pivotArea>
    </chartFormat>
    <chartFormat chart="3" format="1621">
      <pivotArea type="data" outline="0" fieldPosition="0">
        <references count="3">
          <reference field="4294967294" count="1" selected="0">
            <x v="0"/>
          </reference>
          <reference field="8" count="1" selected="0">
            <x v="858"/>
          </reference>
          <reference field="11" count="1" selected="0">
            <x v="0"/>
          </reference>
        </references>
      </pivotArea>
    </chartFormat>
    <chartFormat chart="3" format="1622">
      <pivotArea type="data" outline="0" fieldPosition="0">
        <references count="3">
          <reference field="4294967294" count="1" selected="0">
            <x v="0"/>
          </reference>
          <reference field="8" count="1" selected="0">
            <x v="859"/>
          </reference>
          <reference field="11" count="1" selected="0">
            <x v="0"/>
          </reference>
        </references>
      </pivotArea>
    </chartFormat>
    <chartFormat chart="3" format="1623">
      <pivotArea type="data" outline="0" fieldPosition="0">
        <references count="3">
          <reference field="4294967294" count="1" selected="0">
            <x v="0"/>
          </reference>
          <reference field="8" count="1" selected="0">
            <x v="860"/>
          </reference>
          <reference field="11" count="1" selected="0">
            <x v="0"/>
          </reference>
        </references>
      </pivotArea>
    </chartFormat>
    <chartFormat chart="3" format="1624">
      <pivotArea type="data" outline="0" fieldPosition="0">
        <references count="3">
          <reference field="4294967294" count="1" selected="0">
            <x v="0"/>
          </reference>
          <reference field="8" count="1" selected="0">
            <x v="861"/>
          </reference>
          <reference field="11" count="1" selected="0">
            <x v="0"/>
          </reference>
        </references>
      </pivotArea>
    </chartFormat>
    <chartFormat chart="3" format="1625">
      <pivotArea type="data" outline="0" fieldPosition="0">
        <references count="3">
          <reference field="4294967294" count="1" selected="0">
            <x v="0"/>
          </reference>
          <reference field="8" count="1" selected="0">
            <x v="862"/>
          </reference>
          <reference field="11" count="1" selected="0">
            <x v="0"/>
          </reference>
        </references>
      </pivotArea>
    </chartFormat>
    <chartFormat chart="3" format="1626">
      <pivotArea type="data" outline="0" fieldPosition="0">
        <references count="3">
          <reference field="4294967294" count="1" selected="0">
            <x v="0"/>
          </reference>
          <reference field="8" count="1" selected="0">
            <x v="863"/>
          </reference>
          <reference field="11" count="1" selected="0">
            <x v="0"/>
          </reference>
        </references>
      </pivotArea>
    </chartFormat>
    <chartFormat chart="3" format="1627">
      <pivotArea type="data" outline="0" fieldPosition="0">
        <references count="3">
          <reference field="4294967294" count="1" selected="0">
            <x v="0"/>
          </reference>
          <reference field="8" count="1" selected="0">
            <x v="864"/>
          </reference>
          <reference field="11" count="1" selected="0">
            <x v="0"/>
          </reference>
        </references>
      </pivotArea>
    </chartFormat>
    <chartFormat chart="3" format="1628">
      <pivotArea type="data" outline="0" fieldPosition="0">
        <references count="3">
          <reference field="4294967294" count="1" selected="0">
            <x v="0"/>
          </reference>
          <reference field="8" count="1" selected="0">
            <x v="865"/>
          </reference>
          <reference field="11" count="1" selected="0">
            <x v="0"/>
          </reference>
        </references>
      </pivotArea>
    </chartFormat>
    <chartFormat chart="3" format="1629">
      <pivotArea type="data" outline="0" fieldPosition="0">
        <references count="3">
          <reference field="4294967294" count="1" selected="0">
            <x v="0"/>
          </reference>
          <reference field="8" count="1" selected="0">
            <x v="866"/>
          </reference>
          <reference field="11" count="1" selected="0">
            <x v="0"/>
          </reference>
        </references>
      </pivotArea>
    </chartFormat>
    <chartFormat chart="3" format="1630">
      <pivotArea type="data" outline="0" fieldPosition="0">
        <references count="3">
          <reference field="4294967294" count="1" selected="0">
            <x v="0"/>
          </reference>
          <reference field="8" count="1" selected="0">
            <x v="867"/>
          </reference>
          <reference field="11" count="1" selected="0">
            <x v="0"/>
          </reference>
        </references>
      </pivotArea>
    </chartFormat>
    <chartFormat chart="3" format="1631">
      <pivotArea type="data" outline="0" fieldPosition="0">
        <references count="3">
          <reference field="4294967294" count="1" selected="0">
            <x v="0"/>
          </reference>
          <reference field="8" count="1" selected="0">
            <x v="868"/>
          </reference>
          <reference field="11" count="1" selected="0">
            <x v="0"/>
          </reference>
        </references>
      </pivotArea>
    </chartFormat>
    <chartFormat chart="3" format="1632">
      <pivotArea type="data" outline="0" fieldPosition="0">
        <references count="3">
          <reference field="4294967294" count="1" selected="0">
            <x v="0"/>
          </reference>
          <reference field="8" count="1" selected="0">
            <x v="869"/>
          </reference>
          <reference field="11" count="1" selected="0">
            <x v="0"/>
          </reference>
        </references>
      </pivotArea>
    </chartFormat>
    <chartFormat chart="3" format="1633">
      <pivotArea type="data" outline="0" fieldPosition="0">
        <references count="3">
          <reference field="4294967294" count="1" selected="0">
            <x v="0"/>
          </reference>
          <reference field="8" count="1" selected="0">
            <x v="870"/>
          </reference>
          <reference field="11" count="1" selected="0">
            <x v="0"/>
          </reference>
        </references>
      </pivotArea>
    </chartFormat>
    <chartFormat chart="3" format="1634">
      <pivotArea type="data" outline="0" fieldPosition="0">
        <references count="3">
          <reference field="4294967294" count="1" selected="0">
            <x v="0"/>
          </reference>
          <reference field="8" count="1" selected="0">
            <x v="871"/>
          </reference>
          <reference field="11" count="1" selected="0">
            <x v="0"/>
          </reference>
        </references>
      </pivotArea>
    </chartFormat>
    <chartFormat chart="3" format="1635">
      <pivotArea type="data" outline="0" fieldPosition="0">
        <references count="3">
          <reference field="4294967294" count="1" selected="0">
            <x v="0"/>
          </reference>
          <reference field="8" count="1" selected="0">
            <x v="872"/>
          </reference>
          <reference field="11" count="1" selected="0">
            <x v="0"/>
          </reference>
        </references>
      </pivotArea>
    </chartFormat>
    <chartFormat chart="3" format="1636">
      <pivotArea type="data" outline="0" fieldPosition="0">
        <references count="3">
          <reference field="4294967294" count="1" selected="0">
            <x v="0"/>
          </reference>
          <reference field="8" count="1" selected="0">
            <x v="873"/>
          </reference>
          <reference field="11" count="1" selected="0">
            <x v="0"/>
          </reference>
        </references>
      </pivotArea>
    </chartFormat>
    <chartFormat chart="3" format="1637">
      <pivotArea type="data" outline="0" fieldPosition="0">
        <references count="3">
          <reference field="4294967294" count="1" selected="0">
            <x v="0"/>
          </reference>
          <reference field="8" count="1" selected="0">
            <x v="875"/>
          </reference>
          <reference field="11" count="1" selected="0">
            <x v="0"/>
          </reference>
        </references>
      </pivotArea>
    </chartFormat>
    <chartFormat chart="3" format="1638">
      <pivotArea type="data" outline="0" fieldPosition="0">
        <references count="3">
          <reference field="4294967294" count="1" selected="0">
            <x v="0"/>
          </reference>
          <reference field="8" count="1" selected="0">
            <x v="876"/>
          </reference>
          <reference field="11" count="1" selected="0">
            <x v="0"/>
          </reference>
        </references>
      </pivotArea>
    </chartFormat>
    <chartFormat chart="3" format="1639">
      <pivotArea type="data" outline="0" fieldPosition="0">
        <references count="3">
          <reference field="4294967294" count="1" selected="0">
            <x v="0"/>
          </reference>
          <reference field="8" count="1" selected="0">
            <x v="877"/>
          </reference>
          <reference field="11" count="1" selected="0">
            <x v="0"/>
          </reference>
        </references>
      </pivotArea>
    </chartFormat>
    <chartFormat chart="3" format="1640">
      <pivotArea type="data" outline="0" fieldPosition="0">
        <references count="3">
          <reference field="4294967294" count="1" selected="0">
            <x v="0"/>
          </reference>
          <reference field="8" count="1" selected="0">
            <x v="878"/>
          </reference>
          <reference field="11" count="1" selected="0">
            <x v="0"/>
          </reference>
        </references>
      </pivotArea>
    </chartFormat>
    <chartFormat chart="3" format="1641">
      <pivotArea type="data" outline="0" fieldPosition="0">
        <references count="3">
          <reference field="4294967294" count="1" selected="0">
            <x v="0"/>
          </reference>
          <reference field="8" count="1" selected="0">
            <x v="879"/>
          </reference>
          <reference field="11" count="1" selected="0">
            <x v="0"/>
          </reference>
        </references>
      </pivotArea>
    </chartFormat>
    <chartFormat chart="3" format="1642">
      <pivotArea type="data" outline="0" fieldPosition="0">
        <references count="3">
          <reference field="4294967294" count="1" selected="0">
            <x v="0"/>
          </reference>
          <reference field="8" count="1" selected="0">
            <x v="880"/>
          </reference>
          <reference field="11" count="1" selected="0">
            <x v="0"/>
          </reference>
        </references>
      </pivotArea>
    </chartFormat>
    <chartFormat chart="3" format="1643">
      <pivotArea type="data" outline="0" fieldPosition="0">
        <references count="3">
          <reference field="4294967294" count="1" selected="0">
            <x v="0"/>
          </reference>
          <reference field="8" count="1" selected="0">
            <x v="882"/>
          </reference>
          <reference field="11" count="1" selected="0">
            <x v="0"/>
          </reference>
        </references>
      </pivotArea>
    </chartFormat>
    <chartFormat chart="3" format="1644">
      <pivotArea type="data" outline="0" fieldPosition="0">
        <references count="3">
          <reference field="4294967294" count="1" selected="0">
            <x v="0"/>
          </reference>
          <reference field="8" count="1" selected="0">
            <x v="883"/>
          </reference>
          <reference field="11" count="1" selected="0">
            <x v="0"/>
          </reference>
        </references>
      </pivotArea>
    </chartFormat>
    <chartFormat chart="3" format="1645">
      <pivotArea type="data" outline="0" fieldPosition="0">
        <references count="3">
          <reference field="4294967294" count="1" selected="0">
            <x v="0"/>
          </reference>
          <reference field="8" count="1" selected="0">
            <x v="884"/>
          </reference>
          <reference field="11" count="1" selected="0">
            <x v="0"/>
          </reference>
        </references>
      </pivotArea>
    </chartFormat>
    <chartFormat chart="3" format="1646">
      <pivotArea type="data" outline="0" fieldPosition="0">
        <references count="3">
          <reference field="4294967294" count="1" selected="0">
            <x v="0"/>
          </reference>
          <reference field="8" count="1" selected="0">
            <x v="885"/>
          </reference>
          <reference field="11" count="1" selected="0">
            <x v="0"/>
          </reference>
        </references>
      </pivotArea>
    </chartFormat>
    <chartFormat chart="3" format="1647">
      <pivotArea type="data" outline="0" fieldPosition="0">
        <references count="3">
          <reference field="4294967294" count="1" selected="0">
            <x v="0"/>
          </reference>
          <reference field="8" count="1" selected="0">
            <x v="886"/>
          </reference>
          <reference field="11" count="1" selected="0">
            <x v="0"/>
          </reference>
        </references>
      </pivotArea>
    </chartFormat>
    <chartFormat chart="3" format="1648">
      <pivotArea type="data" outline="0" fieldPosition="0">
        <references count="3">
          <reference field="4294967294" count="1" selected="0">
            <x v="0"/>
          </reference>
          <reference field="8" count="1" selected="0">
            <x v="887"/>
          </reference>
          <reference field="11" count="1" selected="0">
            <x v="0"/>
          </reference>
        </references>
      </pivotArea>
    </chartFormat>
    <chartFormat chart="3" format="1649">
      <pivotArea type="data" outline="0" fieldPosition="0">
        <references count="3">
          <reference field="4294967294" count="1" selected="0">
            <x v="0"/>
          </reference>
          <reference field="8" count="1" selected="0">
            <x v="888"/>
          </reference>
          <reference field="11" count="1" selected="0">
            <x v="0"/>
          </reference>
        </references>
      </pivotArea>
    </chartFormat>
    <chartFormat chart="3" format="1650">
      <pivotArea type="data" outline="0" fieldPosition="0">
        <references count="3">
          <reference field="4294967294" count="1" selected="0">
            <x v="0"/>
          </reference>
          <reference field="8" count="1" selected="0">
            <x v="889"/>
          </reference>
          <reference field="11" count="1" selected="0">
            <x v="0"/>
          </reference>
        </references>
      </pivotArea>
    </chartFormat>
    <chartFormat chart="3" format="1651">
      <pivotArea type="data" outline="0" fieldPosition="0">
        <references count="3">
          <reference field="4294967294" count="1" selected="0">
            <x v="0"/>
          </reference>
          <reference field="8" count="1" selected="0">
            <x v="890"/>
          </reference>
          <reference field="11" count="1" selected="0">
            <x v="0"/>
          </reference>
        </references>
      </pivotArea>
    </chartFormat>
    <chartFormat chart="3" format="1652">
      <pivotArea type="data" outline="0" fieldPosition="0">
        <references count="3">
          <reference field="4294967294" count="1" selected="0">
            <x v="0"/>
          </reference>
          <reference field="8" count="1" selected="0">
            <x v="891"/>
          </reference>
          <reference field="11" count="1" selected="0">
            <x v="0"/>
          </reference>
        </references>
      </pivotArea>
    </chartFormat>
    <chartFormat chart="3" format="1653">
      <pivotArea type="data" outline="0" fieldPosition="0">
        <references count="3">
          <reference field="4294967294" count="1" selected="0">
            <x v="0"/>
          </reference>
          <reference field="8" count="1" selected="0">
            <x v="892"/>
          </reference>
          <reference field="11" count="1" selected="0">
            <x v="0"/>
          </reference>
        </references>
      </pivotArea>
    </chartFormat>
    <chartFormat chart="3" format="1654">
      <pivotArea type="data" outline="0" fieldPosition="0">
        <references count="3">
          <reference field="4294967294" count="1" selected="0">
            <x v="0"/>
          </reference>
          <reference field="8" count="1" selected="0">
            <x v="893"/>
          </reference>
          <reference field="11" count="1" selected="0">
            <x v="0"/>
          </reference>
        </references>
      </pivotArea>
    </chartFormat>
    <chartFormat chart="3" format="1655">
      <pivotArea type="data" outline="0" fieldPosition="0">
        <references count="3">
          <reference field="4294967294" count="1" selected="0">
            <x v="0"/>
          </reference>
          <reference field="8" count="1" selected="0">
            <x v="894"/>
          </reference>
          <reference field="11" count="1" selected="0">
            <x v="0"/>
          </reference>
        </references>
      </pivotArea>
    </chartFormat>
    <chartFormat chart="3" format="1656">
      <pivotArea type="data" outline="0" fieldPosition="0">
        <references count="3">
          <reference field="4294967294" count="1" selected="0">
            <x v="0"/>
          </reference>
          <reference field="8" count="1" selected="0">
            <x v="895"/>
          </reference>
          <reference field="11" count="1" selected="0">
            <x v="0"/>
          </reference>
        </references>
      </pivotArea>
    </chartFormat>
    <chartFormat chart="3" format="1657">
      <pivotArea type="data" outline="0" fieldPosition="0">
        <references count="3">
          <reference field="4294967294" count="1" selected="0">
            <x v="0"/>
          </reference>
          <reference field="8" count="1" selected="0">
            <x v="896"/>
          </reference>
          <reference field="11" count="1" selected="0">
            <x v="0"/>
          </reference>
        </references>
      </pivotArea>
    </chartFormat>
    <chartFormat chart="3" format="1658">
      <pivotArea type="data" outline="0" fieldPosition="0">
        <references count="3">
          <reference field="4294967294" count="1" selected="0">
            <x v="0"/>
          </reference>
          <reference field="8" count="1" selected="0">
            <x v="897"/>
          </reference>
          <reference field="11" count="1" selected="0">
            <x v="0"/>
          </reference>
        </references>
      </pivotArea>
    </chartFormat>
    <chartFormat chart="3" format="1659">
      <pivotArea type="data" outline="0" fieldPosition="0">
        <references count="3">
          <reference field="4294967294" count="1" selected="0">
            <x v="0"/>
          </reference>
          <reference field="8" count="1" selected="0">
            <x v="898"/>
          </reference>
          <reference field="11" count="1" selected="0">
            <x v="0"/>
          </reference>
        </references>
      </pivotArea>
    </chartFormat>
    <chartFormat chart="3" format="1660">
      <pivotArea type="data" outline="0" fieldPosition="0">
        <references count="3">
          <reference field="4294967294" count="1" selected="0">
            <x v="0"/>
          </reference>
          <reference field="8" count="1" selected="0">
            <x v="898"/>
          </reference>
          <reference field="11" count="1" selected="0">
            <x v="18"/>
          </reference>
        </references>
      </pivotArea>
    </chartFormat>
    <chartFormat chart="3" format="1661">
      <pivotArea type="data" outline="0" fieldPosition="0">
        <references count="3">
          <reference field="4294967294" count="1" selected="0">
            <x v="0"/>
          </reference>
          <reference field="8" count="1" selected="0">
            <x v="898"/>
          </reference>
          <reference field="11" count="1" selected="0">
            <x v="13"/>
          </reference>
        </references>
      </pivotArea>
    </chartFormat>
    <chartFormat chart="3" format="1662">
      <pivotArea type="data" outline="0" fieldPosition="0">
        <references count="3">
          <reference field="4294967294" count="1" selected="0">
            <x v="0"/>
          </reference>
          <reference field="8" count="1" selected="0">
            <x v="898"/>
          </reference>
          <reference field="11" count="1" selected="0">
            <x v="23"/>
          </reference>
        </references>
      </pivotArea>
    </chartFormat>
    <chartFormat chart="3" format="1663">
      <pivotArea type="data" outline="0" fieldPosition="0">
        <references count="3">
          <reference field="4294967294" count="1" selected="0">
            <x v="0"/>
          </reference>
          <reference field="8" count="1" selected="0">
            <x v="898"/>
          </reference>
          <reference field="11" count="1" selected="0">
            <x v="27"/>
          </reference>
        </references>
      </pivotArea>
    </chartFormat>
    <chartFormat chart="3" format="1664">
      <pivotArea type="data" outline="0" fieldPosition="0">
        <references count="3">
          <reference field="4294967294" count="1" selected="0">
            <x v="0"/>
          </reference>
          <reference field="8" count="1" selected="0">
            <x v="898"/>
          </reference>
          <reference field="11" count="1" selected="0">
            <x v="14"/>
          </reference>
        </references>
      </pivotArea>
    </chartFormat>
    <chartFormat chart="3" format="1665">
      <pivotArea type="data" outline="0" fieldPosition="0">
        <references count="3">
          <reference field="4294967294" count="1" selected="0">
            <x v="0"/>
          </reference>
          <reference field="8" count="1" selected="0">
            <x v="899"/>
          </reference>
          <reference field="11" count="1" selected="0">
            <x v="0"/>
          </reference>
        </references>
      </pivotArea>
    </chartFormat>
    <chartFormat chart="3" format="1666">
      <pivotArea type="data" outline="0" fieldPosition="0">
        <references count="3">
          <reference field="4294967294" count="1" selected="0">
            <x v="0"/>
          </reference>
          <reference field="8" count="1" selected="0">
            <x v="900"/>
          </reference>
          <reference field="11" count="1" selected="0">
            <x v="0"/>
          </reference>
        </references>
      </pivotArea>
    </chartFormat>
    <chartFormat chart="3" format="1667">
      <pivotArea type="data" outline="0" fieldPosition="0">
        <references count="3">
          <reference field="4294967294" count="1" selected="0">
            <x v="0"/>
          </reference>
          <reference field="8" count="1" selected="0">
            <x v="901"/>
          </reference>
          <reference field="11" count="1" selected="0">
            <x v="0"/>
          </reference>
        </references>
      </pivotArea>
    </chartFormat>
    <chartFormat chart="3" format="1668">
      <pivotArea type="data" outline="0" fieldPosition="0">
        <references count="3">
          <reference field="4294967294" count="1" selected="0">
            <x v="0"/>
          </reference>
          <reference field="8" count="1" selected="0">
            <x v="902"/>
          </reference>
          <reference field="11" count="1" selected="0">
            <x v="0"/>
          </reference>
        </references>
      </pivotArea>
    </chartFormat>
    <chartFormat chart="3" format="1669">
      <pivotArea type="data" outline="0" fieldPosition="0">
        <references count="3">
          <reference field="4294967294" count="1" selected="0">
            <x v="0"/>
          </reference>
          <reference field="8" count="1" selected="0">
            <x v="903"/>
          </reference>
          <reference field="11" count="1" selected="0">
            <x v="0"/>
          </reference>
        </references>
      </pivotArea>
    </chartFormat>
    <chartFormat chart="3" format="1670">
      <pivotArea type="data" outline="0" fieldPosition="0">
        <references count="3">
          <reference field="4294967294" count="1" selected="0">
            <x v="0"/>
          </reference>
          <reference field="8" count="1" selected="0">
            <x v="904"/>
          </reference>
          <reference field="11" count="1" selected="0">
            <x v="0"/>
          </reference>
        </references>
      </pivotArea>
    </chartFormat>
    <chartFormat chart="3" format="1671">
      <pivotArea type="data" outline="0" fieldPosition="0">
        <references count="3">
          <reference field="4294967294" count="1" selected="0">
            <x v="0"/>
          </reference>
          <reference field="8" count="1" selected="0">
            <x v="905"/>
          </reference>
          <reference field="11" count="1" selected="0">
            <x v="0"/>
          </reference>
        </references>
      </pivotArea>
    </chartFormat>
    <chartFormat chart="3" format="1672">
      <pivotArea type="data" outline="0" fieldPosition="0">
        <references count="3">
          <reference field="4294967294" count="1" selected="0">
            <x v="0"/>
          </reference>
          <reference field="8" count="1" selected="0">
            <x v="906"/>
          </reference>
          <reference field="11" count="1" selected="0">
            <x v="0"/>
          </reference>
        </references>
      </pivotArea>
    </chartFormat>
    <chartFormat chart="3" format="1673">
      <pivotArea type="data" outline="0" fieldPosition="0">
        <references count="3">
          <reference field="4294967294" count="1" selected="0">
            <x v="0"/>
          </reference>
          <reference field="8" count="1" selected="0">
            <x v="907"/>
          </reference>
          <reference field="11" count="1" selected="0">
            <x v="0"/>
          </reference>
        </references>
      </pivotArea>
    </chartFormat>
    <chartFormat chart="3" format="1675">
      <pivotArea type="data" outline="0" fieldPosition="0">
        <references count="3">
          <reference field="4294967294" count="1" selected="0">
            <x v="0"/>
          </reference>
          <reference field="8" count="1" selected="0">
            <x v="908"/>
          </reference>
          <reference field="11" count="1" selected="0">
            <x v="0"/>
          </reference>
        </references>
      </pivotArea>
    </chartFormat>
    <chartFormat chart="3" format="1676">
      <pivotArea type="data" outline="0" fieldPosition="0">
        <references count="3">
          <reference field="4294967294" count="1" selected="0">
            <x v="0"/>
          </reference>
          <reference field="8" count="1" selected="0">
            <x v="909"/>
          </reference>
          <reference field="11" count="1" selected="0">
            <x v="0"/>
          </reference>
        </references>
      </pivotArea>
    </chartFormat>
    <chartFormat chart="3" format="1677">
      <pivotArea type="data" outline="0" fieldPosition="0">
        <references count="3">
          <reference field="4294967294" count="1" selected="0">
            <x v="0"/>
          </reference>
          <reference field="8" count="1" selected="0">
            <x v="910"/>
          </reference>
          <reference field="11" count="1" selected="0">
            <x v="0"/>
          </reference>
        </references>
      </pivotArea>
    </chartFormat>
    <chartFormat chart="3" format="1678">
      <pivotArea type="data" outline="0" fieldPosition="0">
        <references count="3">
          <reference field="4294967294" count="1" selected="0">
            <x v="0"/>
          </reference>
          <reference field="8" count="1" selected="0">
            <x v="911"/>
          </reference>
          <reference field="11" count="1" selected="0">
            <x v="0"/>
          </reference>
        </references>
      </pivotArea>
    </chartFormat>
    <chartFormat chart="3" format="1679">
      <pivotArea type="data" outline="0" fieldPosition="0">
        <references count="3">
          <reference field="4294967294" count="1" selected="0">
            <x v="0"/>
          </reference>
          <reference field="8" count="1" selected="0">
            <x v="913"/>
          </reference>
          <reference field="11" count="1" selected="0">
            <x v="0"/>
          </reference>
        </references>
      </pivotArea>
    </chartFormat>
    <chartFormat chart="3" format="1680">
      <pivotArea type="data" outline="0" fieldPosition="0">
        <references count="3">
          <reference field="4294967294" count="1" selected="0">
            <x v="0"/>
          </reference>
          <reference field="8" count="1" selected="0">
            <x v="914"/>
          </reference>
          <reference field="11" count="1" selected="0">
            <x v="0"/>
          </reference>
        </references>
      </pivotArea>
    </chartFormat>
    <chartFormat chart="3" format="1681">
      <pivotArea type="data" outline="0" fieldPosition="0">
        <references count="3">
          <reference field="4294967294" count="1" selected="0">
            <x v="0"/>
          </reference>
          <reference field="8" count="1" selected="0">
            <x v="915"/>
          </reference>
          <reference field="11" count="1" selected="0">
            <x v="0"/>
          </reference>
        </references>
      </pivotArea>
    </chartFormat>
    <chartFormat chart="3" format="1682">
      <pivotArea type="data" outline="0" fieldPosition="0">
        <references count="3">
          <reference field="4294967294" count="1" selected="0">
            <x v="0"/>
          </reference>
          <reference field="8" count="1" selected="0">
            <x v="916"/>
          </reference>
          <reference field="11" count="1" selected="0">
            <x v="0"/>
          </reference>
        </references>
      </pivotArea>
    </chartFormat>
    <chartFormat chart="3" format="1683">
      <pivotArea type="data" outline="0" fieldPosition="0">
        <references count="3">
          <reference field="4294967294" count="1" selected="0">
            <x v="0"/>
          </reference>
          <reference field="8" count="1" selected="0">
            <x v="917"/>
          </reference>
          <reference field="11" count="1" selected="0">
            <x v="0"/>
          </reference>
        </references>
      </pivotArea>
    </chartFormat>
    <chartFormat chart="3" format="1684">
      <pivotArea type="data" outline="0" fieldPosition="0">
        <references count="3">
          <reference field="4294967294" count="1" selected="0">
            <x v="0"/>
          </reference>
          <reference field="8" count="1" selected="0">
            <x v="918"/>
          </reference>
          <reference field="11" count="1" selected="0">
            <x v="0"/>
          </reference>
        </references>
      </pivotArea>
    </chartFormat>
    <chartFormat chart="3" format="1685">
      <pivotArea type="data" outline="0" fieldPosition="0">
        <references count="3">
          <reference field="4294967294" count="1" selected="0">
            <x v="0"/>
          </reference>
          <reference field="8" count="1" selected="0">
            <x v="919"/>
          </reference>
          <reference field="11" count="1" selected="0">
            <x v="0"/>
          </reference>
        </references>
      </pivotArea>
    </chartFormat>
    <chartFormat chart="3" format="1686">
      <pivotArea type="data" outline="0" fieldPosition="0">
        <references count="3">
          <reference field="4294967294" count="1" selected="0">
            <x v="0"/>
          </reference>
          <reference field="8" count="1" selected="0">
            <x v="920"/>
          </reference>
          <reference field="11" count="1" selected="0">
            <x v="0"/>
          </reference>
        </references>
      </pivotArea>
    </chartFormat>
    <chartFormat chart="3" format="1687">
      <pivotArea type="data" outline="0" fieldPosition="0">
        <references count="3">
          <reference field="4294967294" count="1" selected="0">
            <x v="0"/>
          </reference>
          <reference field="8" count="1" selected="0">
            <x v="921"/>
          </reference>
          <reference field="11" count="1" selected="0">
            <x v="0"/>
          </reference>
        </references>
      </pivotArea>
    </chartFormat>
    <chartFormat chart="3" format="1688">
      <pivotArea type="data" outline="0" fieldPosition="0">
        <references count="3">
          <reference field="4294967294" count="1" selected="0">
            <x v="0"/>
          </reference>
          <reference field="8" count="1" selected="0">
            <x v="922"/>
          </reference>
          <reference field="11" count="1" selected="0">
            <x v="0"/>
          </reference>
        </references>
      </pivotArea>
    </chartFormat>
    <chartFormat chart="3" format="1689">
      <pivotArea type="data" outline="0" fieldPosition="0">
        <references count="3">
          <reference field="4294967294" count="1" selected="0">
            <x v="0"/>
          </reference>
          <reference field="8" count="1" selected="0">
            <x v="923"/>
          </reference>
          <reference field="11" count="1" selected="0">
            <x v="0"/>
          </reference>
        </references>
      </pivotArea>
    </chartFormat>
    <chartFormat chart="3" format="1692">
      <pivotArea type="data" outline="0" fieldPosition="0">
        <references count="3">
          <reference field="4294967294" count="1" selected="0">
            <x v="0"/>
          </reference>
          <reference field="8" count="1" selected="0">
            <x v="924"/>
          </reference>
          <reference field="11" count="1" selected="0">
            <x v="0"/>
          </reference>
        </references>
      </pivotArea>
    </chartFormat>
    <chartFormat chart="3" format="1693">
      <pivotArea type="data" outline="0" fieldPosition="0">
        <references count="3">
          <reference field="4294967294" count="1" selected="0">
            <x v="0"/>
          </reference>
          <reference field="8" count="1" selected="0">
            <x v="925"/>
          </reference>
          <reference field="11" count="1" selected="0">
            <x v="0"/>
          </reference>
        </references>
      </pivotArea>
    </chartFormat>
    <chartFormat chart="3" format="1694">
      <pivotArea type="data" outline="0" fieldPosition="0">
        <references count="3">
          <reference field="4294967294" count="1" selected="0">
            <x v="0"/>
          </reference>
          <reference field="8" count="1" selected="0">
            <x v="926"/>
          </reference>
          <reference field="11" count="1" selected="0">
            <x v="0"/>
          </reference>
        </references>
      </pivotArea>
    </chartFormat>
    <chartFormat chart="3" format="1695">
      <pivotArea type="data" outline="0" fieldPosition="0">
        <references count="3">
          <reference field="4294967294" count="1" selected="0">
            <x v="0"/>
          </reference>
          <reference field="8" count="1" selected="0">
            <x v="927"/>
          </reference>
          <reference field="11" count="1" selected="0">
            <x v="0"/>
          </reference>
        </references>
      </pivotArea>
    </chartFormat>
    <chartFormat chart="3" format="1696">
      <pivotArea type="data" outline="0" fieldPosition="0">
        <references count="3">
          <reference field="4294967294" count="1" selected="0">
            <x v="0"/>
          </reference>
          <reference field="8" count="1" selected="0">
            <x v="928"/>
          </reference>
          <reference field="11" count="1" selected="0">
            <x v="0"/>
          </reference>
        </references>
      </pivotArea>
    </chartFormat>
    <chartFormat chart="3" format="1697">
      <pivotArea type="data" outline="0" fieldPosition="0">
        <references count="3">
          <reference field="4294967294" count="1" selected="0">
            <x v="0"/>
          </reference>
          <reference field="8" count="1" selected="0">
            <x v="929"/>
          </reference>
          <reference field="11" count="1" selected="0">
            <x v="0"/>
          </reference>
        </references>
      </pivotArea>
    </chartFormat>
    <chartFormat chart="3" format="1698">
      <pivotArea type="data" outline="0" fieldPosition="0">
        <references count="3">
          <reference field="4294967294" count="1" selected="0">
            <x v="0"/>
          </reference>
          <reference field="8" count="1" selected="0">
            <x v="930"/>
          </reference>
          <reference field="11" count="1" selected="0">
            <x v="0"/>
          </reference>
        </references>
      </pivotArea>
    </chartFormat>
    <chartFormat chart="3" format="1699">
      <pivotArea type="data" outline="0" fieldPosition="0">
        <references count="3">
          <reference field="4294967294" count="1" selected="0">
            <x v="0"/>
          </reference>
          <reference field="8" count="1" selected="0">
            <x v="932"/>
          </reference>
          <reference field="11" count="1" selected="0">
            <x v="0"/>
          </reference>
        </references>
      </pivotArea>
    </chartFormat>
    <chartFormat chart="3" format="1700">
      <pivotArea type="data" outline="0" fieldPosition="0">
        <references count="3">
          <reference field="4294967294" count="1" selected="0">
            <x v="0"/>
          </reference>
          <reference field="8" count="1" selected="0">
            <x v="933"/>
          </reference>
          <reference field="11" count="1" selected="0">
            <x v="0"/>
          </reference>
        </references>
      </pivotArea>
    </chartFormat>
    <chartFormat chart="3" format="1701">
      <pivotArea type="data" outline="0" fieldPosition="0">
        <references count="3">
          <reference field="4294967294" count="1" selected="0">
            <x v="0"/>
          </reference>
          <reference field="8" count="1" selected="0">
            <x v="934"/>
          </reference>
          <reference field="11" count="1" selected="0">
            <x v="0"/>
          </reference>
        </references>
      </pivotArea>
    </chartFormat>
    <chartFormat chart="3" format="1702">
      <pivotArea type="data" outline="0" fieldPosition="0">
        <references count="3">
          <reference field="4294967294" count="1" selected="0">
            <x v="0"/>
          </reference>
          <reference field="8" count="1" selected="0">
            <x v="935"/>
          </reference>
          <reference field="11" count="1" selected="0">
            <x v="0"/>
          </reference>
        </references>
      </pivotArea>
    </chartFormat>
    <chartFormat chart="3" format="1703">
      <pivotArea type="data" outline="0" fieldPosition="0">
        <references count="3">
          <reference field="4294967294" count="1" selected="0">
            <x v="0"/>
          </reference>
          <reference field="8" count="1" selected="0">
            <x v="936"/>
          </reference>
          <reference field="11" count="1" selected="0">
            <x v="0"/>
          </reference>
        </references>
      </pivotArea>
    </chartFormat>
    <chartFormat chart="3" format="1704">
      <pivotArea type="data" outline="0" fieldPosition="0">
        <references count="3">
          <reference field="4294967294" count="1" selected="0">
            <x v="0"/>
          </reference>
          <reference field="8" count="1" selected="0">
            <x v="937"/>
          </reference>
          <reference field="11" count="1" selected="0">
            <x v="0"/>
          </reference>
        </references>
      </pivotArea>
    </chartFormat>
    <chartFormat chart="3" format="1705">
      <pivotArea type="data" outline="0" fieldPosition="0">
        <references count="3">
          <reference field="4294967294" count="1" selected="0">
            <x v="0"/>
          </reference>
          <reference field="8" count="1" selected="0">
            <x v="938"/>
          </reference>
          <reference field="11" count="1" selected="0">
            <x v="0"/>
          </reference>
        </references>
      </pivotArea>
    </chartFormat>
    <chartFormat chart="3" format="1706">
      <pivotArea type="data" outline="0" fieldPosition="0">
        <references count="3">
          <reference field="4294967294" count="1" selected="0">
            <x v="0"/>
          </reference>
          <reference field="8" count="1" selected="0">
            <x v="939"/>
          </reference>
          <reference field="11" count="1" selected="0">
            <x v="0"/>
          </reference>
        </references>
      </pivotArea>
    </chartFormat>
    <chartFormat chart="3" format="1708">
      <pivotArea type="data" outline="0" fieldPosition="0">
        <references count="3">
          <reference field="4294967294" count="1" selected="0">
            <x v="0"/>
          </reference>
          <reference field="8" count="1" selected="0">
            <x v="940"/>
          </reference>
          <reference field="11" count="1" selected="0">
            <x v="0"/>
          </reference>
        </references>
      </pivotArea>
    </chartFormat>
    <chartFormat chart="3" format="1709">
      <pivotArea type="data" outline="0" fieldPosition="0">
        <references count="3">
          <reference field="4294967294" count="1" selected="0">
            <x v="0"/>
          </reference>
          <reference field="8" count="1" selected="0">
            <x v="941"/>
          </reference>
          <reference field="11" count="1" selected="0">
            <x v="0"/>
          </reference>
        </references>
      </pivotArea>
    </chartFormat>
    <chartFormat chart="3" format="1710">
      <pivotArea type="data" outline="0" fieldPosition="0">
        <references count="3">
          <reference field="4294967294" count="1" selected="0">
            <x v="0"/>
          </reference>
          <reference field="8" count="1" selected="0">
            <x v="942"/>
          </reference>
          <reference field="11" count="1" selected="0">
            <x v="0"/>
          </reference>
        </references>
      </pivotArea>
    </chartFormat>
    <chartFormat chart="3" format="1711">
      <pivotArea type="data" outline="0" fieldPosition="0">
        <references count="3">
          <reference field="4294967294" count="1" selected="0">
            <x v="0"/>
          </reference>
          <reference field="8" count="1" selected="0">
            <x v="943"/>
          </reference>
          <reference field="11" count="1" selected="0">
            <x v="0"/>
          </reference>
        </references>
      </pivotArea>
    </chartFormat>
    <chartFormat chart="3" format="1712">
      <pivotArea type="data" outline="0" fieldPosition="0">
        <references count="3">
          <reference field="4294967294" count="1" selected="0">
            <x v="0"/>
          </reference>
          <reference field="8" count="1" selected="0">
            <x v="944"/>
          </reference>
          <reference field="11" count="1" selected="0">
            <x v="0"/>
          </reference>
        </references>
      </pivotArea>
    </chartFormat>
    <chartFormat chart="3" format="1713">
      <pivotArea type="data" outline="0" fieldPosition="0">
        <references count="3">
          <reference field="4294967294" count="1" selected="0">
            <x v="0"/>
          </reference>
          <reference field="8" count="1" selected="0">
            <x v="945"/>
          </reference>
          <reference field="11" count="1" selected="0">
            <x v="0"/>
          </reference>
        </references>
      </pivotArea>
    </chartFormat>
    <chartFormat chart="3" format="1714">
      <pivotArea type="data" outline="0" fieldPosition="0">
        <references count="3">
          <reference field="4294967294" count="1" selected="0">
            <x v="0"/>
          </reference>
          <reference field="8" count="1" selected="0">
            <x v="946"/>
          </reference>
          <reference field="11" count="1" selected="0">
            <x v="0"/>
          </reference>
        </references>
      </pivotArea>
    </chartFormat>
    <chartFormat chart="3" format="1715">
      <pivotArea type="data" outline="0" fieldPosition="0">
        <references count="3">
          <reference field="4294967294" count="1" selected="0">
            <x v="0"/>
          </reference>
          <reference field="8" count="1" selected="0">
            <x v="947"/>
          </reference>
          <reference field="11" count="1" selected="0">
            <x v="0"/>
          </reference>
        </references>
      </pivotArea>
    </chartFormat>
    <chartFormat chart="3" format="1716">
      <pivotArea type="data" outline="0" fieldPosition="0">
        <references count="3">
          <reference field="4294967294" count="1" selected="0">
            <x v="0"/>
          </reference>
          <reference field="8" count="1" selected="0">
            <x v="948"/>
          </reference>
          <reference field="11" count="1" selected="0">
            <x v="0"/>
          </reference>
        </references>
      </pivotArea>
    </chartFormat>
    <chartFormat chart="3" format="1717">
      <pivotArea type="data" outline="0" fieldPosition="0">
        <references count="3">
          <reference field="4294967294" count="1" selected="0">
            <x v="0"/>
          </reference>
          <reference field="8" count="1" selected="0">
            <x v="949"/>
          </reference>
          <reference field="11" count="1" selected="0">
            <x v="0"/>
          </reference>
        </references>
      </pivotArea>
    </chartFormat>
    <chartFormat chart="3" format="1718">
      <pivotArea type="data" outline="0" fieldPosition="0">
        <references count="3">
          <reference field="4294967294" count="1" selected="0">
            <x v="0"/>
          </reference>
          <reference field="8" count="1" selected="0">
            <x v="950"/>
          </reference>
          <reference field="11" count="1" selected="0">
            <x v="0"/>
          </reference>
        </references>
      </pivotArea>
    </chartFormat>
    <chartFormat chart="3" format="1719">
      <pivotArea type="data" outline="0" fieldPosition="0">
        <references count="3">
          <reference field="4294967294" count="1" selected="0">
            <x v="0"/>
          </reference>
          <reference field="8" count="1" selected="0">
            <x v="951"/>
          </reference>
          <reference field="11" count="1" selected="0">
            <x v="0"/>
          </reference>
        </references>
      </pivotArea>
    </chartFormat>
    <chartFormat chart="3" format="1720">
      <pivotArea type="data" outline="0" fieldPosition="0">
        <references count="3">
          <reference field="4294967294" count="1" selected="0">
            <x v="0"/>
          </reference>
          <reference field="8" count="1" selected="0">
            <x v="952"/>
          </reference>
          <reference field="11" count="1" selected="0">
            <x v="0"/>
          </reference>
        </references>
      </pivotArea>
    </chartFormat>
    <chartFormat chart="3" format="1721">
      <pivotArea type="data" outline="0" fieldPosition="0">
        <references count="3">
          <reference field="4294967294" count="1" selected="0">
            <x v="0"/>
          </reference>
          <reference field="8" count="1" selected="0">
            <x v="953"/>
          </reference>
          <reference field="11" count="1" selected="0">
            <x v="0"/>
          </reference>
        </references>
      </pivotArea>
    </chartFormat>
    <chartFormat chart="3" format="1722">
      <pivotArea type="data" outline="0" fieldPosition="0">
        <references count="3">
          <reference field="4294967294" count="1" selected="0">
            <x v="0"/>
          </reference>
          <reference field="8" count="1" selected="0">
            <x v="954"/>
          </reference>
          <reference field="11" count="1" selected="0">
            <x v="0"/>
          </reference>
        </references>
      </pivotArea>
    </chartFormat>
    <chartFormat chart="3" format="1723">
      <pivotArea type="data" outline="0" fieldPosition="0">
        <references count="3">
          <reference field="4294967294" count="1" selected="0">
            <x v="0"/>
          </reference>
          <reference field="8" count="1" selected="0">
            <x v="955"/>
          </reference>
          <reference field="11" count="1" selected="0">
            <x v="0"/>
          </reference>
        </references>
      </pivotArea>
    </chartFormat>
    <chartFormat chart="3" format="1724">
      <pivotArea type="data" outline="0" fieldPosition="0">
        <references count="3">
          <reference field="4294967294" count="1" selected="0">
            <x v="0"/>
          </reference>
          <reference field="8" count="1" selected="0">
            <x v="956"/>
          </reference>
          <reference field="11" count="1" selected="0">
            <x v="0"/>
          </reference>
        </references>
      </pivotArea>
    </chartFormat>
    <chartFormat chart="3" format="1725">
      <pivotArea type="data" outline="0" fieldPosition="0">
        <references count="3">
          <reference field="4294967294" count="1" selected="0">
            <x v="0"/>
          </reference>
          <reference field="8" count="1" selected="0">
            <x v="957"/>
          </reference>
          <reference field="11" count="1" selected="0">
            <x v="0"/>
          </reference>
        </references>
      </pivotArea>
    </chartFormat>
    <chartFormat chart="3" format="1726">
      <pivotArea type="data" outline="0" fieldPosition="0">
        <references count="3">
          <reference field="4294967294" count="1" selected="0">
            <x v="0"/>
          </reference>
          <reference field="8" count="1" selected="0">
            <x v="958"/>
          </reference>
          <reference field="11" count="1" selected="0">
            <x v="0"/>
          </reference>
        </references>
      </pivotArea>
    </chartFormat>
    <chartFormat chart="3" format="1727">
      <pivotArea type="data" outline="0" fieldPosition="0">
        <references count="3">
          <reference field="4294967294" count="1" selected="0">
            <x v="0"/>
          </reference>
          <reference field="8" count="1" selected="0">
            <x v="959"/>
          </reference>
          <reference field="11" count="1" selected="0">
            <x v="0"/>
          </reference>
        </references>
      </pivotArea>
    </chartFormat>
    <chartFormat chart="3" format="1728">
      <pivotArea type="data" outline="0" fieldPosition="0">
        <references count="3">
          <reference field="4294967294" count="1" selected="0">
            <x v="0"/>
          </reference>
          <reference field="8" count="1" selected="0">
            <x v="960"/>
          </reference>
          <reference field="11" count="1" selected="0">
            <x v="0"/>
          </reference>
        </references>
      </pivotArea>
    </chartFormat>
    <chartFormat chart="3" format="1729">
      <pivotArea type="data" outline="0" fieldPosition="0">
        <references count="3">
          <reference field="4294967294" count="1" selected="0">
            <x v="0"/>
          </reference>
          <reference field="8" count="1" selected="0">
            <x v="961"/>
          </reference>
          <reference field="11" count="1" selected="0">
            <x v="0"/>
          </reference>
        </references>
      </pivotArea>
    </chartFormat>
    <chartFormat chart="3" format="1730">
      <pivotArea type="data" outline="0" fieldPosition="0">
        <references count="3">
          <reference field="4294967294" count="1" selected="0">
            <x v="0"/>
          </reference>
          <reference field="8" count="1" selected="0">
            <x v="962"/>
          </reference>
          <reference field="11" count="1" selected="0">
            <x v="0"/>
          </reference>
        </references>
      </pivotArea>
    </chartFormat>
    <chartFormat chart="3" format="1731">
      <pivotArea type="data" outline="0" fieldPosition="0">
        <references count="3">
          <reference field="4294967294" count="1" selected="0">
            <x v="0"/>
          </reference>
          <reference field="8" count="1" selected="0">
            <x v="963"/>
          </reference>
          <reference field="11" count="1" selected="0">
            <x v="0"/>
          </reference>
        </references>
      </pivotArea>
    </chartFormat>
    <chartFormat chart="3" format="1732">
      <pivotArea type="data" outline="0" fieldPosition="0">
        <references count="3">
          <reference field="4294967294" count="1" selected="0">
            <x v="0"/>
          </reference>
          <reference field="8" count="1" selected="0">
            <x v="964"/>
          </reference>
          <reference field="11" count="1" selected="0">
            <x v="0"/>
          </reference>
        </references>
      </pivotArea>
    </chartFormat>
    <chartFormat chart="3" format="1733">
      <pivotArea type="data" outline="0" fieldPosition="0">
        <references count="3">
          <reference field="4294967294" count="1" selected="0">
            <x v="0"/>
          </reference>
          <reference field="8" count="1" selected="0">
            <x v="965"/>
          </reference>
          <reference field="11" count="1" selected="0">
            <x v="0"/>
          </reference>
        </references>
      </pivotArea>
    </chartFormat>
    <chartFormat chart="3" format="1734">
      <pivotArea type="data" outline="0" fieldPosition="0">
        <references count="3">
          <reference field="4294967294" count="1" selected="0">
            <x v="0"/>
          </reference>
          <reference field="8" count="1" selected="0">
            <x v="966"/>
          </reference>
          <reference field="11" count="1" selected="0">
            <x v="0"/>
          </reference>
        </references>
      </pivotArea>
    </chartFormat>
    <chartFormat chart="3" format="1735">
      <pivotArea type="data" outline="0" fieldPosition="0">
        <references count="3">
          <reference field="4294967294" count="1" selected="0">
            <x v="0"/>
          </reference>
          <reference field="8" count="1" selected="0">
            <x v="967"/>
          </reference>
          <reference field="11" count="1" selected="0">
            <x v="0"/>
          </reference>
        </references>
      </pivotArea>
    </chartFormat>
    <chartFormat chart="3" format="1736">
      <pivotArea type="data" outline="0" fieldPosition="0">
        <references count="3">
          <reference field="4294967294" count="1" selected="0">
            <x v="0"/>
          </reference>
          <reference field="8" count="1" selected="0">
            <x v="968"/>
          </reference>
          <reference field="11" count="1" selected="0">
            <x v="0"/>
          </reference>
        </references>
      </pivotArea>
    </chartFormat>
    <chartFormat chart="3" format="1737">
      <pivotArea type="data" outline="0" fieldPosition="0">
        <references count="3">
          <reference field="4294967294" count="1" selected="0">
            <x v="0"/>
          </reference>
          <reference field="8" count="1" selected="0">
            <x v="969"/>
          </reference>
          <reference field="11" count="1" selected="0">
            <x v="0"/>
          </reference>
        </references>
      </pivotArea>
    </chartFormat>
    <chartFormat chart="3" format="1738">
      <pivotArea type="data" outline="0" fieldPosition="0">
        <references count="3">
          <reference field="4294967294" count="1" selected="0">
            <x v="0"/>
          </reference>
          <reference field="8" count="1" selected="0">
            <x v="970"/>
          </reference>
          <reference field="11" count="1" selected="0">
            <x v="0"/>
          </reference>
        </references>
      </pivotArea>
    </chartFormat>
    <chartFormat chart="3" format="1739">
      <pivotArea type="data" outline="0" fieldPosition="0">
        <references count="3">
          <reference field="4294967294" count="1" selected="0">
            <x v="0"/>
          </reference>
          <reference field="8" count="1" selected="0">
            <x v="971"/>
          </reference>
          <reference field="11" count="1" selected="0">
            <x v="0"/>
          </reference>
        </references>
      </pivotArea>
    </chartFormat>
    <chartFormat chart="3" format="1740">
      <pivotArea type="data" outline="0" fieldPosition="0">
        <references count="3">
          <reference field="4294967294" count="1" selected="0">
            <x v="0"/>
          </reference>
          <reference field="8" count="1" selected="0">
            <x v="972"/>
          </reference>
          <reference field="11" count="1" selected="0">
            <x v="0"/>
          </reference>
        </references>
      </pivotArea>
    </chartFormat>
    <chartFormat chart="3" format="1741">
      <pivotArea type="data" outline="0" fieldPosition="0">
        <references count="3">
          <reference field="4294967294" count="1" selected="0">
            <x v="0"/>
          </reference>
          <reference field="8" count="1" selected="0">
            <x v="974"/>
          </reference>
          <reference field="11" count="1" selected="0">
            <x v="0"/>
          </reference>
        </references>
      </pivotArea>
    </chartFormat>
    <chartFormat chart="3" format="1742">
      <pivotArea type="data" outline="0" fieldPosition="0">
        <references count="3">
          <reference field="4294967294" count="1" selected="0">
            <x v="0"/>
          </reference>
          <reference field="8" count="1" selected="0">
            <x v="975"/>
          </reference>
          <reference field="11" count="1" selected="0">
            <x v="0"/>
          </reference>
        </references>
      </pivotArea>
    </chartFormat>
    <chartFormat chart="3" format="1743">
      <pivotArea type="data" outline="0" fieldPosition="0">
        <references count="3">
          <reference field="4294967294" count="1" selected="0">
            <x v="0"/>
          </reference>
          <reference field="8" count="1" selected="0">
            <x v="976"/>
          </reference>
          <reference field="11" count="1" selected="0">
            <x v="0"/>
          </reference>
        </references>
      </pivotArea>
    </chartFormat>
    <chartFormat chart="3" format="1744">
      <pivotArea type="data" outline="0" fieldPosition="0">
        <references count="3">
          <reference field="4294967294" count="1" selected="0">
            <x v="0"/>
          </reference>
          <reference field="8" count="1" selected="0">
            <x v="977"/>
          </reference>
          <reference field="11" count="1" selected="0">
            <x v="0"/>
          </reference>
        </references>
      </pivotArea>
    </chartFormat>
    <chartFormat chart="3" format="1745">
      <pivotArea type="data" outline="0" fieldPosition="0">
        <references count="3">
          <reference field="4294967294" count="1" selected="0">
            <x v="0"/>
          </reference>
          <reference field="8" count="1" selected="0">
            <x v="978"/>
          </reference>
          <reference field="11" count="1" selected="0">
            <x v="0"/>
          </reference>
        </references>
      </pivotArea>
    </chartFormat>
    <chartFormat chart="3" format="1746">
      <pivotArea type="data" outline="0" fieldPosition="0">
        <references count="3">
          <reference field="4294967294" count="1" selected="0">
            <x v="0"/>
          </reference>
          <reference field="8" count="1" selected="0">
            <x v="979"/>
          </reference>
          <reference field="11" count="1" selected="0">
            <x v="0"/>
          </reference>
        </references>
      </pivotArea>
    </chartFormat>
    <chartFormat chart="3" format="1747">
      <pivotArea type="data" outline="0" fieldPosition="0">
        <references count="3">
          <reference field="4294967294" count="1" selected="0">
            <x v="0"/>
          </reference>
          <reference field="8" count="1" selected="0">
            <x v="980"/>
          </reference>
          <reference field="11" count="1" selected="0">
            <x v="0"/>
          </reference>
        </references>
      </pivotArea>
    </chartFormat>
    <chartFormat chart="3" format="1748">
      <pivotArea type="data" outline="0" fieldPosition="0">
        <references count="3">
          <reference field="4294967294" count="1" selected="0">
            <x v="0"/>
          </reference>
          <reference field="8" count="1" selected="0">
            <x v="981"/>
          </reference>
          <reference field="11" count="1" selected="0">
            <x v="0"/>
          </reference>
        </references>
      </pivotArea>
    </chartFormat>
    <chartFormat chart="3" format="1749">
      <pivotArea type="data" outline="0" fieldPosition="0">
        <references count="3">
          <reference field="4294967294" count="1" selected="0">
            <x v="0"/>
          </reference>
          <reference field="8" count="1" selected="0">
            <x v="982"/>
          </reference>
          <reference field="11" count="1" selected="0">
            <x v="0"/>
          </reference>
        </references>
      </pivotArea>
    </chartFormat>
    <chartFormat chart="3" format="1750">
      <pivotArea type="data" outline="0" fieldPosition="0">
        <references count="3">
          <reference field="4294967294" count="1" selected="0">
            <x v="0"/>
          </reference>
          <reference field="8" count="1" selected="0">
            <x v="983"/>
          </reference>
          <reference field="11" count="1" selected="0">
            <x v="0"/>
          </reference>
        </references>
      </pivotArea>
    </chartFormat>
    <chartFormat chart="3" format="1751">
      <pivotArea type="data" outline="0" fieldPosition="0">
        <references count="3">
          <reference field="4294967294" count="1" selected="0">
            <x v="0"/>
          </reference>
          <reference field="8" count="1" selected="0">
            <x v="984"/>
          </reference>
          <reference field="11" count="1" selected="0">
            <x v="0"/>
          </reference>
        </references>
      </pivotArea>
    </chartFormat>
    <chartFormat chart="3" format="1752">
      <pivotArea type="data" outline="0" fieldPosition="0">
        <references count="3">
          <reference field="4294967294" count="1" selected="0">
            <x v="0"/>
          </reference>
          <reference field="8" count="1" selected="0">
            <x v="985"/>
          </reference>
          <reference field="11" count="1" selected="0">
            <x v="0"/>
          </reference>
        </references>
      </pivotArea>
    </chartFormat>
    <chartFormat chart="3" format="1753">
      <pivotArea type="data" outline="0" fieldPosition="0">
        <references count="3">
          <reference field="4294967294" count="1" selected="0">
            <x v="0"/>
          </reference>
          <reference field="8" count="1" selected="0">
            <x v="986"/>
          </reference>
          <reference field="11" count="1" selected="0">
            <x v="0"/>
          </reference>
        </references>
      </pivotArea>
    </chartFormat>
    <chartFormat chart="3" format="1754">
      <pivotArea type="data" outline="0" fieldPosition="0">
        <references count="3">
          <reference field="4294967294" count="1" selected="0">
            <x v="0"/>
          </reference>
          <reference field="8" count="1" selected="0">
            <x v="987"/>
          </reference>
          <reference field="11" count="1" selected="0">
            <x v="0"/>
          </reference>
        </references>
      </pivotArea>
    </chartFormat>
    <chartFormat chart="3" format="1755">
      <pivotArea type="data" outline="0" fieldPosition="0">
        <references count="3">
          <reference field="4294967294" count="1" selected="0">
            <x v="0"/>
          </reference>
          <reference field="8" count="1" selected="0">
            <x v="988"/>
          </reference>
          <reference field="11" count="1" selected="0">
            <x v="0"/>
          </reference>
        </references>
      </pivotArea>
    </chartFormat>
    <chartFormat chart="3" format="1756">
      <pivotArea type="data" outline="0" fieldPosition="0">
        <references count="3">
          <reference field="4294967294" count="1" selected="0">
            <x v="0"/>
          </reference>
          <reference field="8" count="1" selected="0">
            <x v="988"/>
          </reference>
          <reference field="11" count="1" selected="0">
            <x v="28"/>
          </reference>
        </references>
      </pivotArea>
    </chartFormat>
    <chartFormat chart="3" format="1757">
      <pivotArea type="data" outline="0" fieldPosition="0">
        <references count="3">
          <reference field="4294967294" count="1" selected="0">
            <x v="0"/>
          </reference>
          <reference field="8" count="1" selected="0">
            <x v="989"/>
          </reference>
          <reference field="11" count="1" selected="0">
            <x v="0"/>
          </reference>
        </references>
      </pivotArea>
    </chartFormat>
    <chartFormat chart="3" format="1758">
      <pivotArea type="data" outline="0" fieldPosition="0">
        <references count="3">
          <reference field="4294967294" count="1" selected="0">
            <x v="0"/>
          </reference>
          <reference field="8" count="1" selected="0">
            <x v="989"/>
          </reference>
          <reference field="11" count="1" selected="0">
            <x v="27"/>
          </reference>
        </references>
      </pivotArea>
    </chartFormat>
    <chartFormat chart="3" format="1759">
      <pivotArea type="data" outline="0" fieldPosition="0">
        <references count="3">
          <reference field="4294967294" count="1" selected="0">
            <x v="0"/>
          </reference>
          <reference field="8" count="1" selected="0">
            <x v="990"/>
          </reference>
          <reference field="11" count="1" selected="0">
            <x v="0"/>
          </reference>
        </references>
      </pivotArea>
    </chartFormat>
    <chartFormat chart="3" format="1760">
      <pivotArea type="data" outline="0" fieldPosition="0">
        <references count="3">
          <reference field="4294967294" count="1" selected="0">
            <x v="0"/>
          </reference>
          <reference field="8" count="1" selected="0">
            <x v="991"/>
          </reference>
          <reference field="11" count="1" selected="0">
            <x v="0"/>
          </reference>
        </references>
      </pivotArea>
    </chartFormat>
    <chartFormat chart="3" format="1761">
      <pivotArea type="data" outline="0" fieldPosition="0">
        <references count="3">
          <reference field="4294967294" count="1" selected="0">
            <x v="0"/>
          </reference>
          <reference field="8" count="1" selected="0">
            <x v="992"/>
          </reference>
          <reference field="11" count="1" selected="0">
            <x v="0"/>
          </reference>
        </references>
      </pivotArea>
    </chartFormat>
    <chartFormat chart="3" format="1762">
      <pivotArea type="data" outline="0" fieldPosition="0">
        <references count="3">
          <reference field="4294967294" count="1" selected="0">
            <x v="0"/>
          </reference>
          <reference field="8" count="1" selected="0">
            <x v="993"/>
          </reference>
          <reference field="11" count="1" selected="0">
            <x v="0"/>
          </reference>
        </references>
      </pivotArea>
    </chartFormat>
    <chartFormat chart="3" format="1763">
      <pivotArea type="data" outline="0" fieldPosition="0">
        <references count="3">
          <reference field="4294967294" count="1" selected="0">
            <x v="0"/>
          </reference>
          <reference field="8" count="1" selected="0">
            <x v="994"/>
          </reference>
          <reference field="11" count="1" selected="0">
            <x v="0"/>
          </reference>
        </references>
      </pivotArea>
    </chartFormat>
    <chartFormat chart="3" format="1764">
      <pivotArea type="data" outline="0" fieldPosition="0">
        <references count="3">
          <reference field="4294967294" count="1" selected="0">
            <x v="0"/>
          </reference>
          <reference field="8" count="1" selected="0">
            <x v="995"/>
          </reference>
          <reference field="11" count="1" selected="0">
            <x v="0"/>
          </reference>
        </references>
      </pivotArea>
    </chartFormat>
    <chartFormat chart="3" format="1765">
      <pivotArea type="data" outline="0" fieldPosition="0">
        <references count="3">
          <reference field="4294967294" count="1" selected="0">
            <x v="0"/>
          </reference>
          <reference field="8" count="1" selected="0">
            <x v="996"/>
          </reference>
          <reference field="11" count="1" selected="0">
            <x v="0"/>
          </reference>
        </references>
      </pivotArea>
    </chartFormat>
    <chartFormat chart="3" format="1766">
      <pivotArea type="data" outline="0" fieldPosition="0">
        <references count="3">
          <reference field="4294967294" count="1" selected="0">
            <x v="0"/>
          </reference>
          <reference field="8" count="1" selected="0">
            <x v="997"/>
          </reference>
          <reference field="11" count="1" selected="0">
            <x v="0"/>
          </reference>
        </references>
      </pivotArea>
    </chartFormat>
    <chartFormat chart="3" format="1767">
      <pivotArea type="data" outline="0" fieldPosition="0">
        <references count="3">
          <reference field="4294967294" count="1" selected="0">
            <x v="0"/>
          </reference>
          <reference field="8" count="1" selected="0">
            <x v="998"/>
          </reference>
          <reference field="11" count="1" selected="0">
            <x v="0"/>
          </reference>
        </references>
      </pivotArea>
    </chartFormat>
    <chartFormat chart="3" format="1768">
      <pivotArea type="data" outline="0" fieldPosition="0">
        <references count="3">
          <reference field="4294967294" count="1" selected="0">
            <x v="0"/>
          </reference>
          <reference field="8" count="1" selected="0">
            <x v="999"/>
          </reference>
          <reference field="11" count="1" selected="0">
            <x v="0"/>
          </reference>
        </references>
      </pivotArea>
    </chartFormat>
    <chartFormat chart="3" format="176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0"/>
          </reference>
          <reference field="11" count="1" selected="0">
            <x v="0"/>
          </reference>
        </references>
      </pivotArea>
    </chartFormat>
    <chartFormat chart="3" format="177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1"/>
          </reference>
          <reference field="11" count="1" selected="0">
            <x v="0"/>
          </reference>
        </references>
      </pivotArea>
    </chartFormat>
    <chartFormat chart="3" format="177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2"/>
          </reference>
          <reference field="11" count="1" selected="0">
            <x v="0"/>
          </reference>
        </references>
      </pivotArea>
    </chartFormat>
    <chartFormat chart="3" format="177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3"/>
          </reference>
          <reference field="11" count="1" selected="0">
            <x v="0"/>
          </reference>
        </references>
      </pivotArea>
    </chartFormat>
    <chartFormat chart="3" format="177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4"/>
          </reference>
          <reference field="11" count="1" selected="0">
            <x v="0"/>
          </reference>
        </references>
      </pivotArea>
    </chartFormat>
    <chartFormat chart="3" format="177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5"/>
          </reference>
          <reference field="11" count="1" selected="0">
            <x v="0"/>
          </reference>
        </references>
      </pivotArea>
    </chartFormat>
    <chartFormat chart="3" format="177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6"/>
          </reference>
          <reference field="11" count="1" selected="0">
            <x v="0"/>
          </reference>
        </references>
      </pivotArea>
    </chartFormat>
    <chartFormat chart="3" format="177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7"/>
          </reference>
          <reference field="11" count="1" selected="0">
            <x v="0"/>
          </reference>
        </references>
      </pivotArea>
    </chartFormat>
    <chartFormat chart="3" format="177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8"/>
          </reference>
          <reference field="11" count="1" selected="0">
            <x v="0"/>
          </reference>
        </references>
      </pivotArea>
    </chartFormat>
    <chartFormat chart="3" format="177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09"/>
          </reference>
          <reference field="11" count="1" selected="0">
            <x v="0"/>
          </reference>
        </references>
      </pivotArea>
    </chartFormat>
    <chartFormat chart="3" format="177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0"/>
          </reference>
          <reference field="11" count="1" selected="0">
            <x v="0"/>
          </reference>
        </references>
      </pivotArea>
    </chartFormat>
    <chartFormat chart="3" format="178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1"/>
          </reference>
          <reference field="11" count="1" selected="0">
            <x v="0"/>
          </reference>
        </references>
      </pivotArea>
    </chartFormat>
    <chartFormat chart="3" format="178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2"/>
          </reference>
          <reference field="11" count="1" selected="0">
            <x v="0"/>
          </reference>
        </references>
      </pivotArea>
    </chartFormat>
    <chartFormat chart="3" format="178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3"/>
          </reference>
          <reference field="11" count="1" selected="0">
            <x v="0"/>
          </reference>
        </references>
      </pivotArea>
    </chartFormat>
    <chartFormat chart="3" format="178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4"/>
          </reference>
          <reference field="11" count="1" selected="0">
            <x v="0"/>
          </reference>
        </references>
      </pivotArea>
    </chartFormat>
    <chartFormat chart="3" format="178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5"/>
          </reference>
          <reference field="11" count="1" selected="0">
            <x v="0"/>
          </reference>
        </references>
      </pivotArea>
    </chartFormat>
    <chartFormat chart="3" format="178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6"/>
          </reference>
          <reference field="11" count="1" selected="0">
            <x v="0"/>
          </reference>
        </references>
      </pivotArea>
    </chartFormat>
    <chartFormat chart="3" format="178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7"/>
          </reference>
          <reference field="11" count="1" selected="0">
            <x v="0"/>
          </reference>
        </references>
      </pivotArea>
    </chartFormat>
    <chartFormat chart="3" format="178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8"/>
          </reference>
          <reference field="11" count="1" selected="0">
            <x v="0"/>
          </reference>
        </references>
      </pivotArea>
    </chartFormat>
    <chartFormat chart="3" format="178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19"/>
          </reference>
          <reference field="11" count="1" selected="0">
            <x v="0"/>
          </reference>
        </references>
      </pivotArea>
    </chartFormat>
    <chartFormat chart="3" format="179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0"/>
          </reference>
          <reference field="11" count="1" selected="0">
            <x v="0"/>
          </reference>
        </references>
      </pivotArea>
    </chartFormat>
    <chartFormat chart="3" format="179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1"/>
          </reference>
          <reference field="11" count="1" selected="0">
            <x v="0"/>
          </reference>
        </references>
      </pivotArea>
    </chartFormat>
    <chartFormat chart="3" format="179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2"/>
          </reference>
          <reference field="11" count="1" selected="0">
            <x v="0"/>
          </reference>
        </references>
      </pivotArea>
    </chartFormat>
    <chartFormat chart="3" format="179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3"/>
          </reference>
          <reference field="11" count="1" selected="0">
            <x v="0"/>
          </reference>
        </references>
      </pivotArea>
    </chartFormat>
    <chartFormat chart="3" format="179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4"/>
          </reference>
          <reference field="11" count="1" selected="0">
            <x v="0"/>
          </reference>
        </references>
      </pivotArea>
    </chartFormat>
    <chartFormat chart="3" format="179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5"/>
          </reference>
          <reference field="11" count="1" selected="0">
            <x v="0"/>
          </reference>
        </references>
      </pivotArea>
    </chartFormat>
    <chartFormat chart="3" format="179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6"/>
          </reference>
          <reference field="11" count="1" selected="0">
            <x v="0"/>
          </reference>
        </references>
      </pivotArea>
    </chartFormat>
    <chartFormat chart="3" format="179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7"/>
          </reference>
          <reference field="11" count="1" selected="0">
            <x v="0"/>
          </reference>
        </references>
      </pivotArea>
    </chartFormat>
    <chartFormat chart="3" format="179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8"/>
          </reference>
          <reference field="11" count="1" selected="0">
            <x v="0"/>
          </reference>
        </references>
      </pivotArea>
    </chartFormat>
    <chartFormat chart="3" format="179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29"/>
          </reference>
          <reference field="11" count="1" selected="0">
            <x v="0"/>
          </reference>
        </references>
      </pivotArea>
    </chartFormat>
    <chartFormat chart="3" format="180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0"/>
          </reference>
          <reference field="11" count="1" selected="0">
            <x v="0"/>
          </reference>
        </references>
      </pivotArea>
    </chartFormat>
    <chartFormat chart="3" format="180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1"/>
          </reference>
          <reference field="11" count="1" selected="0">
            <x v="0"/>
          </reference>
        </references>
      </pivotArea>
    </chartFormat>
    <chartFormat chart="3" format="180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2"/>
          </reference>
          <reference field="11" count="1" selected="0">
            <x v="0"/>
          </reference>
        </references>
      </pivotArea>
    </chartFormat>
    <chartFormat chart="3" format="180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3"/>
          </reference>
          <reference field="11" count="1" selected="0">
            <x v="0"/>
          </reference>
        </references>
      </pivotArea>
    </chartFormat>
    <chartFormat chart="3" format="180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4"/>
          </reference>
          <reference field="11" count="1" selected="0">
            <x v="0"/>
          </reference>
        </references>
      </pivotArea>
    </chartFormat>
    <chartFormat chart="3" format="180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5"/>
          </reference>
          <reference field="11" count="1" selected="0">
            <x v="0"/>
          </reference>
        </references>
      </pivotArea>
    </chartFormat>
    <chartFormat chart="3" format="180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6"/>
          </reference>
          <reference field="11" count="1" selected="0">
            <x v="0"/>
          </reference>
        </references>
      </pivotArea>
    </chartFormat>
    <chartFormat chart="3" format="180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7"/>
          </reference>
          <reference field="11" count="1" selected="0">
            <x v="0"/>
          </reference>
        </references>
      </pivotArea>
    </chartFormat>
    <chartFormat chart="3" format="180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8"/>
          </reference>
          <reference field="11" count="1" selected="0">
            <x v="0"/>
          </reference>
        </references>
      </pivotArea>
    </chartFormat>
    <chartFormat chart="3" format="180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39"/>
          </reference>
          <reference field="11" count="1" selected="0">
            <x v="0"/>
          </reference>
        </references>
      </pivotArea>
    </chartFormat>
    <chartFormat chart="3" format="181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0"/>
          </reference>
          <reference field="11" count="1" selected="0">
            <x v="0"/>
          </reference>
        </references>
      </pivotArea>
    </chartFormat>
    <chartFormat chart="3" format="181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1"/>
          </reference>
          <reference field="11" count="1" selected="0">
            <x v="0"/>
          </reference>
        </references>
      </pivotArea>
    </chartFormat>
    <chartFormat chart="3" format="181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2"/>
          </reference>
          <reference field="11" count="1" selected="0">
            <x v="0"/>
          </reference>
        </references>
      </pivotArea>
    </chartFormat>
    <chartFormat chart="3" format="181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3"/>
          </reference>
          <reference field="11" count="1" selected="0">
            <x v="0"/>
          </reference>
        </references>
      </pivotArea>
    </chartFormat>
    <chartFormat chart="3" format="181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4"/>
          </reference>
          <reference field="11" count="1" selected="0">
            <x v="0"/>
          </reference>
        </references>
      </pivotArea>
    </chartFormat>
    <chartFormat chart="3" format="181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5"/>
          </reference>
          <reference field="11" count="1" selected="0">
            <x v="0"/>
          </reference>
        </references>
      </pivotArea>
    </chartFormat>
    <chartFormat chart="3" format="181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6"/>
          </reference>
          <reference field="11" count="1" selected="0">
            <x v="0"/>
          </reference>
        </references>
      </pivotArea>
    </chartFormat>
    <chartFormat chart="3" format="181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7"/>
          </reference>
          <reference field="11" count="1" selected="0">
            <x v="0"/>
          </reference>
        </references>
      </pivotArea>
    </chartFormat>
    <chartFormat chart="3" format="181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8"/>
          </reference>
          <reference field="11" count="1" selected="0">
            <x v="0"/>
          </reference>
        </references>
      </pivotArea>
    </chartFormat>
    <chartFormat chart="3" format="181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49"/>
          </reference>
          <reference field="11" count="1" selected="0">
            <x v="0"/>
          </reference>
        </references>
      </pivotArea>
    </chartFormat>
    <chartFormat chart="3" format="182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0"/>
          </reference>
          <reference field="11" count="1" selected="0">
            <x v="0"/>
          </reference>
        </references>
      </pivotArea>
    </chartFormat>
    <chartFormat chart="3" format="182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1"/>
          </reference>
          <reference field="11" count="1" selected="0">
            <x v="0"/>
          </reference>
        </references>
      </pivotArea>
    </chartFormat>
    <chartFormat chart="3" format="182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2"/>
          </reference>
          <reference field="11" count="1" selected="0">
            <x v="0"/>
          </reference>
        </references>
      </pivotArea>
    </chartFormat>
    <chartFormat chart="3" format="182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3"/>
          </reference>
          <reference field="11" count="1" selected="0">
            <x v="0"/>
          </reference>
        </references>
      </pivotArea>
    </chartFormat>
    <chartFormat chart="3" format="182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4"/>
          </reference>
          <reference field="11" count="1" selected="0">
            <x v="0"/>
          </reference>
        </references>
      </pivotArea>
    </chartFormat>
    <chartFormat chart="3" format="182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5"/>
          </reference>
          <reference field="11" count="1" selected="0">
            <x v="0"/>
          </reference>
        </references>
      </pivotArea>
    </chartFormat>
    <chartFormat chart="3" format="182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6"/>
          </reference>
          <reference field="11" count="1" selected="0">
            <x v="0"/>
          </reference>
        </references>
      </pivotArea>
    </chartFormat>
    <chartFormat chart="3" format="182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7"/>
          </reference>
          <reference field="11" count="1" selected="0">
            <x v="0"/>
          </reference>
        </references>
      </pivotArea>
    </chartFormat>
    <chartFormat chart="3" format="182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8"/>
          </reference>
          <reference field="11" count="1" selected="0">
            <x v="0"/>
          </reference>
        </references>
      </pivotArea>
    </chartFormat>
    <chartFormat chart="3" format="182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59"/>
          </reference>
          <reference field="11" count="1" selected="0">
            <x v="0"/>
          </reference>
        </references>
      </pivotArea>
    </chartFormat>
    <chartFormat chart="3" format="183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0"/>
          </reference>
          <reference field="11" count="1" selected="0">
            <x v="0"/>
          </reference>
        </references>
      </pivotArea>
    </chartFormat>
    <chartFormat chart="3" format="183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1"/>
          </reference>
          <reference field="11" count="1" selected="0">
            <x v="0"/>
          </reference>
        </references>
      </pivotArea>
    </chartFormat>
    <chartFormat chart="3" format="183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2"/>
          </reference>
          <reference field="11" count="1" selected="0">
            <x v="0"/>
          </reference>
        </references>
      </pivotArea>
    </chartFormat>
    <chartFormat chart="3" format="183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3"/>
          </reference>
          <reference field="11" count="1" selected="0">
            <x v="0"/>
          </reference>
        </references>
      </pivotArea>
    </chartFormat>
    <chartFormat chart="3" format="183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4"/>
          </reference>
          <reference field="11" count="1" selected="0">
            <x v="0"/>
          </reference>
        </references>
      </pivotArea>
    </chartFormat>
    <chartFormat chart="3" format="183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5"/>
          </reference>
          <reference field="11" count="1" selected="0">
            <x v="0"/>
          </reference>
        </references>
      </pivotArea>
    </chartFormat>
    <chartFormat chart="3" format="183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6"/>
          </reference>
          <reference field="11" count="1" selected="0">
            <x v="0"/>
          </reference>
        </references>
      </pivotArea>
    </chartFormat>
    <chartFormat chart="3" format="183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7"/>
          </reference>
          <reference field="11" count="1" selected="0">
            <x v="0"/>
          </reference>
        </references>
      </pivotArea>
    </chartFormat>
    <chartFormat chart="3" format="184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8"/>
          </reference>
          <reference field="11" count="1" selected="0">
            <x v="0"/>
          </reference>
        </references>
      </pivotArea>
    </chartFormat>
    <chartFormat chart="3" format="184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69"/>
          </reference>
          <reference field="11" count="1" selected="0">
            <x v="0"/>
          </reference>
        </references>
      </pivotArea>
    </chartFormat>
    <chartFormat chart="3" format="184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0"/>
          </reference>
          <reference field="11" count="1" selected="0">
            <x v="0"/>
          </reference>
        </references>
      </pivotArea>
    </chartFormat>
    <chartFormat chart="3" format="184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1"/>
          </reference>
          <reference field="11" count="1" selected="0">
            <x v="0"/>
          </reference>
        </references>
      </pivotArea>
    </chartFormat>
    <chartFormat chart="3" format="184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2"/>
          </reference>
          <reference field="11" count="1" selected="0">
            <x v="0"/>
          </reference>
        </references>
      </pivotArea>
    </chartFormat>
    <chartFormat chart="3" format="184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3"/>
          </reference>
          <reference field="11" count="1" selected="0">
            <x v="0"/>
          </reference>
        </references>
      </pivotArea>
    </chartFormat>
    <chartFormat chart="3" format="184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4"/>
          </reference>
          <reference field="11" count="1" selected="0">
            <x v="0"/>
          </reference>
        </references>
      </pivotArea>
    </chartFormat>
    <chartFormat chart="3" format="184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5"/>
          </reference>
          <reference field="11" count="1" selected="0">
            <x v="0"/>
          </reference>
        </references>
      </pivotArea>
    </chartFormat>
    <chartFormat chart="3" format="184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6"/>
          </reference>
          <reference field="11" count="1" selected="0">
            <x v="0"/>
          </reference>
        </references>
      </pivotArea>
    </chartFormat>
    <chartFormat chart="3" format="184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7"/>
          </reference>
          <reference field="11" count="1" selected="0">
            <x v="0"/>
          </reference>
        </references>
      </pivotArea>
    </chartFormat>
    <chartFormat chart="3" format="185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8"/>
          </reference>
          <reference field="11" count="1" selected="0">
            <x v="0"/>
          </reference>
        </references>
      </pivotArea>
    </chartFormat>
    <chartFormat chart="3" format="185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79"/>
          </reference>
          <reference field="11" count="1" selected="0">
            <x v="0"/>
          </reference>
        </references>
      </pivotArea>
    </chartFormat>
    <chartFormat chart="3" format="185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0"/>
          </reference>
          <reference field="11" count="1" selected="0">
            <x v="0"/>
          </reference>
        </references>
      </pivotArea>
    </chartFormat>
    <chartFormat chart="3" format="185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1"/>
          </reference>
          <reference field="11" count="1" selected="0">
            <x v="0"/>
          </reference>
        </references>
      </pivotArea>
    </chartFormat>
    <chartFormat chart="3" format="185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2"/>
          </reference>
          <reference field="11" count="1" selected="0">
            <x v="0"/>
          </reference>
        </references>
      </pivotArea>
    </chartFormat>
    <chartFormat chart="3" format="185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3"/>
          </reference>
          <reference field="11" count="1" selected="0">
            <x v="0"/>
          </reference>
        </references>
      </pivotArea>
    </chartFormat>
    <chartFormat chart="3" format="185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4"/>
          </reference>
          <reference field="11" count="1" selected="0">
            <x v="0"/>
          </reference>
        </references>
      </pivotArea>
    </chartFormat>
    <chartFormat chart="3" format="185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5"/>
          </reference>
          <reference field="11" count="1" selected="0">
            <x v="0"/>
          </reference>
        </references>
      </pivotArea>
    </chartFormat>
    <chartFormat chart="3" format="185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6"/>
          </reference>
          <reference field="11" count="1" selected="0">
            <x v="0"/>
          </reference>
        </references>
      </pivotArea>
    </chartFormat>
    <chartFormat chart="3" format="185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7"/>
          </reference>
          <reference field="11" count="1" selected="0">
            <x v="0"/>
          </reference>
        </references>
      </pivotArea>
    </chartFormat>
    <chartFormat chart="3" format="186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8"/>
          </reference>
          <reference field="11" count="1" selected="0">
            <x v="0"/>
          </reference>
        </references>
      </pivotArea>
    </chartFormat>
    <chartFormat chart="3" format="186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89"/>
          </reference>
          <reference field="11" count="1" selected="0">
            <x v="0"/>
          </reference>
        </references>
      </pivotArea>
    </chartFormat>
    <chartFormat chart="3" format="1862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0"/>
          </reference>
          <reference field="11" count="1" selected="0">
            <x v="0"/>
          </reference>
        </references>
      </pivotArea>
    </chartFormat>
    <chartFormat chart="3" format="1863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1"/>
          </reference>
          <reference field="11" count="1" selected="0">
            <x v="0"/>
          </reference>
        </references>
      </pivotArea>
    </chartFormat>
    <chartFormat chart="3" format="1864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2"/>
          </reference>
          <reference field="11" count="1" selected="0">
            <x v="0"/>
          </reference>
        </references>
      </pivotArea>
    </chartFormat>
    <chartFormat chart="3" format="1865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3"/>
          </reference>
          <reference field="11" count="1" selected="0">
            <x v="0"/>
          </reference>
        </references>
      </pivotArea>
    </chartFormat>
    <chartFormat chart="3" format="1866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4"/>
          </reference>
          <reference field="11" count="1" selected="0">
            <x v="0"/>
          </reference>
        </references>
      </pivotArea>
    </chartFormat>
    <chartFormat chart="3" format="1867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5"/>
          </reference>
          <reference field="11" count="1" selected="0">
            <x v="0"/>
          </reference>
        </references>
      </pivotArea>
    </chartFormat>
    <chartFormat chart="3" format="1868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6"/>
          </reference>
          <reference field="11" count="1" selected="0">
            <x v="0"/>
          </reference>
        </references>
      </pivotArea>
    </chartFormat>
    <chartFormat chart="3" format="1869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7"/>
          </reference>
          <reference field="11" count="1" selected="0">
            <x v="0"/>
          </reference>
        </references>
      </pivotArea>
    </chartFormat>
    <chartFormat chart="3" format="1870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8"/>
          </reference>
          <reference field="11" count="1" selected="0">
            <x v="0"/>
          </reference>
        </references>
      </pivotArea>
    </chartFormat>
    <chartFormat chart="3" format="1871">
      <pivotArea type="data" outline="0" fieldPosition="0">
        <references count="3">
          <reference field="4294967294" count="1" selected="0">
            <x v="0"/>
          </reference>
          <reference field="8" count="1" selected="0">
            <x v="1099"/>
          </reference>
          <reference field="11" count="1" selected="0">
            <x v="0"/>
          </reference>
        </references>
      </pivotArea>
    </chartFormat>
    <chartFormat chart="3" format="187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0"/>
          </reference>
          <reference field="11" count="1" selected="0">
            <x v="0"/>
          </reference>
        </references>
      </pivotArea>
    </chartFormat>
    <chartFormat chart="3" format="187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1"/>
          </reference>
          <reference field="11" count="1" selected="0">
            <x v="0"/>
          </reference>
        </references>
      </pivotArea>
    </chartFormat>
    <chartFormat chart="3" format="187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2"/>
          </reference>
          <reference field="11" count="1" selected="0">
            <x v="0"/>
          </reference>
        </references>
      </pivotArea>
    </chartFormat>
    <chartFormat chart="3" format="1875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3"/>
          </reference>
          <reference field="11" count="1" selected="0">
            <x v="0"/>
          </reference>
        </references>
      </pivotArea>
    </chartFormat>
    <chartFormat chart="3" format="1876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4"/>
          </reference>
          <reference field="11" count="1" selected="0">
            <x v="0"/>
          </reference>
        </references>
      </pivotArea>
    </chartFormat>
    <chartFormat chart="3" format="187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5"/>
          </reference>
          <reference field="11" count="1" selected="0">
            <x v="0"/>
          </reference>
        </references>
      </pivotArea>
    </chartFormat>
    <chartFormat chart="3" format="187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6"/>
          </reference>
          <reference field="11" count="1" selected="0">
            <x v="0"/>
          </reference>
        </references>
      </pivotArea>
    </chartFormat>
    <chartFormat chart="3" format="187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7"/>
          </reference>
          <reference field="11" count="1" selected="0">
            <x v="0"/>
          </reference>
        </references>
      </pivotArea>
    </chartFormat>
    <chartFormat chart="3" format="188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8"/>
          </reference>
          <reference field="11" count="1" selected="0">
            <x v="0"/>
          </reference>
        </references>
      </pivotArea>
    </chartFormat>
    <chartFormat chart="3" format="188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09"/>
          </reference>
          <reference field="11" count="1" selected="0">
            <x v="0"/>
          </reference>
        </references>
      </pivotArea>
    </chartFormat>
    <chartFormat chart="3" format="188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0"/>
          </reference>
          <reference field="11" count="1" selected="0">
            <x v="0"/>
          </reference>
        </references>
      </pivotArea>
    </chartFormat>
    <chartFormat chart="3" format="188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1"/>
          </reference>
          <reference field="11" count="1" selected="0">
            <x v="0"/>
          </reference>
        </references>
      </pivotArea>
    </chartFormat>
    <chartFormat chart="3" format="188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2"/>
          </reference>
          <reference field="11" count="1" selected="0">
            <x v="0"/>
          </reference>
        </references>
      </pivotArea>
    </chartFormat>
    <chartFormat chart="3" format="1885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3"/>
          </reference>
          <reference field="11" count="1" selected="0">
            <x v="0"/>
          </reference>
        </references>
      </pivotArea>
    </chartFormat>
    <chartFormat chart="3" format="1886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4"/>
          </reference>
          <reference field="11" count="1" selected="0">
            <x v="0"/>
          </reference>
        </references>
      </pivotArea>
    </chartFormat>
    <chartFormat chart="3" format="188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5"/>
          </reference>
          <reference field="11" count="1" selected="0">
            <x v="0"/>
          </reference>
        </references>
      </pivotArea>
    </chartFormat>
    <chartFormat chart="3" format="188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6"/>
          </reference>
          <reference field="11" count="1" selected="0">
            <x v="0"/>
          </reference>
        </references>
      </pivotArea>
    </chartFormat>
    <chartFormat chart="3" format="188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7"/>
          </reference>
          <reference field="11" count="1" selected="0">
            <x v="0"/>
          </reference>
        </references>
      </pivotArea>
    </chartFormat>
    <chartFormat chart="3" format="189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8"/>
          </reference>
          <reference field="11" count="1" selected="0">
            <x v="0"/>
          </reference>
        </references>
      </pivotArea>
    </chartFormat>
    <chartFormat chart="3" format="189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19"/>
          </reference>
          <reference field="11" count="1" selected="0">
            <x v="0"/>
          </reference>
        </references>
      </pivotArea>
    </chartFormat>
    <chartFormat chart="3" format="189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0"/>
          </reference>
          <reference field="11" count="1" selected="0">
            <x v="0"/>
          </reference>
        </references>
      </pivotArea>
    </chartFormat>
    <chartFormat chart="3" format="189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1"/>
          </reference>
          <reference field="11" count="1" selected="0">
            <x v="0"/>
          </reference>
        </references>
      </pivotArea>
    </chartFormat>
    <chartFormat chart="3" format="189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2"/>
          </reference>
          <reference field="11" count="1" selected="0">
            <x v="0"/>
          </reference>
        </references>
      </pivotArea>
    </chartFormat>
    <chartFormat chart="3" format="1895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3"/>
          </reference>
          <reference field="11" count="1" selected="0">
            <x v="0"/>
          </reference>
        </references>
      </pivotArea>
    </chartFormat>
    <chartFormat chart="3" format="189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4"/>
          </reference>
          <reference field="11" count="1" selected="0">
            <x v="0"/>
          </reference>
        </references>
      </pivotArea>
    </chartFormat>
    <chartFormat chart="3" format="189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5"/>
          </reference>
          <reference field="11" count="1" selected="0">
            <x v="0"/>
          </reference>
        </references>
      </pivotArea>
    </chartFormat>
    <chartFormat chart="3" format="190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6"/>
          </reference>
          <reference field="11" count="1" selected="0">
            <x v="0"/>
          </reference>
        </references>
      </pivotArea>
    </chartFormat>
    <chartFormat chart="3" format="190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7"/>
          </reference>
          <reference field="11" count="1" selected="0">
            <x v="0"/>
          </reference>
        </references>
      </pivotArea>
    </chartFormat>
    <chartFormat chart="3" format="190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8"/>
          </reference>
          <reference field="11" count="1" selected="0">
            <x v="0"/>
          </reference>
        </references>
      </pivotArea>
    </chartFormat>
    <chartFormat chart="3" format="190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29"/>
          </reference>
          <reference field="11" count="1" selected="0">
            <x v="0"/>
          </reference>
        </references>
      </pivotArea>
    </chartFormat>
    <chartFormat chart="3" format="190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0"/>
          </reference>
          <reference field="11" count="1" selected="0">
            <x v="0"/>
          </reference>
        </references>
      </pivotArea>
    </chartFormat>
    <chartFormat chart="3" format="1905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1"/>
          </reference>
          <reference field="11" count="1" selected="0">
            <x v="0"/>
          </reference>
        </references>
      </pivotArea>
    </chartFormat>
    <chartFormat chart="3" format="1906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2"/>
          </reference>
          <reference field="11" count="1" selected="0">
            <x v="0"/>
          </reference>
        </references>
      </pivotArea>
    </chartFormat>
    <chartFormat chart="3" format="190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3"/>
          </reference>
          <reference field="11" count="1" selected="0">
            <x v="0"/>
          </reference>
        </references>
      </pivotArea>
    </chartFormat>
    <chartFormat chart="3" format="190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4"/>
          </reference>
          <reference field="11" count="1" selected="0">
            <x v="0"/>
          </reference>
        </references>
      </pivotArea>
    </chartFormat>
    <chartFormat chart="3" format="190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5"/>
          </reference>
          <reference field="11" count="1" selected="0">
            <x v="0"/>
          </reference>
        </references>
      </pivotArea>
    </chartFormat>
    <chartFormat chart="3" format="191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6"/>
          </reference>
          <reference field="11" count="1" selected="0">
            <x v="0"/>
          </reference>
        </references>
      </pivotArea>
    </chartFormat>
    <chartFormat chart="3" format="191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7"/>
          </reference>
          <reference field="11" count="1" selected="0">
            <x v="0"/>
          </reference>
        </references>
      </pivotArea>
    </chartFormat>
    <chartFormat chart="3" format="191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8"/>
          </reference>
          <reference field="11" count="1" selected="0">
            <x v="0"/>
          </reference>
        </references>
      </pivotArea>
    </chartFormat>
    <chartFormat chart="3" format="191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39"/>
          </reference>
          <reference field="11" count="1" selected="0">
            <x v="0"/>
          </reference>
        </references>
      </pivotArea>
    </chartFormat>
    <chartFormat chart="3" format="191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0"/>
          </reference>
          <reference field="11" count="1" selected="0">
            <x v="0"/>
          </reference>
        </references>
      </pivotArea>
    </chartFormat>
    <chartFormat chart="3" format="1915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1"/>
          </reference>
          <reference field="11" count="1" selected="0">
            <x v="0"/>
          </reference>
        </references>
      </pivotArea>
    </chartFormat>
    <chartFormat chart="3" format="1916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2"/>
          </reference>
          <reference field="11" count="1" selected="0">
            <x v="0"/>
          </reference>
        </references>
      </pivotArea>
    </chartFormat>
    <chartFormat chart="3" format="191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3"/>
          </reference>
          <reference field="11" count="1" selected="0">
            <x v="0"/>
          </reference>
        </references>
      </pivotArea>
    </chartFormat>
    <chartFormat chart="3" format="191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4"/>
          </reference>
          <reference field="11" count="1" selected="0">
            <x v="0"/>
          </reference>
        </references>
      </pivotArea>
    </chartFormat>
    <chartFormat chart="3" format="191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5"/>
          </reference>
          <reference field="11" count="1" selected="0">
            <x v="0"/>
          </reference>
        </references>
      </pivotArea>
    </chartFormat>
    <chartFormat chart="3" format="192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6"/>
          </reference>
          <reference field="11" count="1" selected="0">
            <x v="0"/>
          </reference>
        </references>
      </pivotArea>
    </chartFormat>
    <chartFormat chart="3" format="192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7"/>
          </reference>
          <reference field="11" count="1" selected="0">
            <x v="0"/>
          </reference>
        </references>
      </pivotArea>
    </chartFormat>
    <chartFormat chart="3" format="192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8"/>
          </reference>
          <reference field="11" count="1" selected="0">
            <x v="0"/>
          </reference>
        </references>
      </pivotArea>
    </chartFormat>
    <chartFormat chart="3" format="1925">
      <pivotArea type="data" outline="0" fieldPosition="0">
        <references count="3">
          <reference field="4294967294" count="1" selected="0">
            <x v="0"/>
          </reference>
          <reference field="8" count="1" selected="0">
            <x v="1149"/>
          </reference>
          <reference field="11" count="1" selected="0">
            <x v="0"/>
          </reference>
        </references>
      </pivotArea>
    </chartFormat>
    <chartFormat chart="3" format="1926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0"/>
          </reference>
          <reference field="11" count="1" selected="0">
            <x v="0"/>
          </reference>
        </references>
      </pivotArea>
    </chartFormat>
    <chartFormat chart="3" format="192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1"/>
          </reference>
          <reference field="11" count="1" selected="0">
            <x v="0"/>
          </reference>
        </references>
      </pivotArea>
    </chartFormat>
    <chartFormat chart="3" format="192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3"/>
          </reference>
          <reference field="11" count="1" selected="0">
            <x v="0"/>
          </reference>
        </references>
      </pivotArea>
    </chartFormat>
    <chartFormat chart="3" format="193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4"/>
          </reference>
          <reference field="11" count="1" selected="0">
            <x v="0"/>
          </reference>
        </references>
      </pivotArea>
    </chartFormat>
    <chartFormat chart="3" format="193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5"/>
          </reference>
          <reference field="11" count="1" selected="0">
            <x v="0"/>
          </reference>
        </references>
      </pivotArea>
    </chartFormat>
    <chartFormat chart="3" format="193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6"/>
          </reference>
          <reference field="11" count="1" selected="0">
            <x v="0"/>
          </reference>
        </references>
      </pivotArea>
    </chartFormat>
    <chartFormat chart="3" format="193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7"/>
          </reference>
          <reference field="11" count="1" selected="0">
            <x v="0"/>
          </reference>
        </references>
      </pivotArea>
    </chartFormat>
    <chartFormat chart="3" format="193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8"/>
          </reference>
          <reference field="11" count="1" selected="0">
            <x v="0"/>
          </reference>
        </references>
      </pivotArea>
    </chartFormat>
    <chartFormat chart="3" format="1935">
      <pivotArea type="data" outline="0" fieldPosition="0">
        <references count="3">
          <reference field="4294967294" count="1" selected="0">
            <x v="0"/>
          </reference>
          <reference field="8" count="1" selected="0">
            <x v="1159"/>
          </reference>
          <reference field="11" count="1" selected="0">
            <x v="0"/>
          </reference>
        </references>
      </pivotArea>
    </chartFormat>
    <chartFormat chart="3" format="1936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0"/>
          </reference>
          <reference field="11" count="1" selected="0">
            <x v="0"/>
          </reference>
        </references>
      </pivotArea>
    </chartFormat>
    <chartFormat chart="3" format="193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1"/>
          </reference>
          <reference field="11" count="1" selected="0">
            <x v="0"/>
          </reference>
        </references>
      </pivotArea>
    </chartFormat>
    <chartFormat chart="3" format="193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2"/>
          </reference>
          <reference field="11" count="1" selected="0">
            <x v="0"/>
          </reference>
        </references>
      </pivotArea>
    </chartFormat>
    <chartFormat chart="3" format="193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3"/>
          </reference>
          <reference field="11" count="1" selected="0">
            <x v="0"/>
          </reference>
        </references>
      </pivotArea>
    </chartFormat>
    <chartFormat chart="3" format="194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4"/>
          </reference>
          <reference field="11" count="1" selected="0">
            <x v="0"/>
          </reference>
        </references>
      </pivotArea>
    </chartFormat>
    <chartFormat chart="3" format="194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5"/>
          </reference>
          <reference field="11" count="1" selected="0">
            <x v="0"/>
          </reference>
        </references>
      </pivotArea>
    </chartFormat>
    <chartFormat chart="3" format="194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6"/>
          </reference>
          <reference field="11" count="1" selected="0">
            <x v="0"/>
          </reference>
        </references>
      </pivotArea>
    </chartFormat>
    <chartFormat chart="3" format="194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7"/>
          </reference>
          <reference field="11" count="1" selected="0">
            <x v="0"/>
          </reference>
        </references>
      </pivotArea>
    </chartFormat>
    <chartFormat chart="3" format="194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8"/>
          </reference>
          <reference field="11" count="1" selected="0">
            <x v="0"/>
          </reference>
        </references>
      </pivotArea>
    </chartFormat>
    <chartFormat chart="3" format="1946">
      <pivotArea type="data" outline="0" fieldPosition="0">
        <references count="3">
          <reference field="4294967294" count="1" selected="0">
            <x v="0"/>
          </reference>
          <reference field="8" count="1" selected="0">
            <x v="1169"/>
          </reference>
          <reference field="11" count="1" selected="0">
            <x v="0"/>
          </reference>
        </references>
      </pivotArea>
    </chartFormat>
    <chartFormat chart="3" format="194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0"/>
          </reference>
          <reference field="11" count="1" selected="0">
            <x v="0"/>
          </reference>
        </references>
      </pivotArea>
    </chartFormat>
    <chartFormat chart="3" format="194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1"/>
          </reference>
          <reference field="11" count="1" selected="0">
            <x v="0"/>
          </reference>
        </references>
      </pivotArea>
    </chartFormat>
    <chartFormat chart="3" format="194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2"/>
          </reference>
          <reference field="11" count="1" selected="0">
            <x v="0"/>
          </reference>
        </references>
      </pivotArea>
    </chartFormat>
    <chartFormat chart="3" format="195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3"/>
          </reference>
          <reference field="11" count="1" selected="0">
            <x v="0"/>
          </reference>
        </references>
      </pivotArea>
    </chartFormat>
    <chartFormat chart="3" format="195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4"/>
          </reference>
          <reference field="11" count="1" selected="0">
            <x v="0"/>
          </reference>
        </references>
      </pivotArea>
    </chartFormat>
    <chartFormat chart="3" format="195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5"/>
          </reference>
          <reference field="11" count="1" selected="0">
            <x v="0"/>
          </reference>
        </references>
      </pivotArea>
    </chartFormat>
    <chartFormat chart="3" format="195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6"/>
          </reference>
          <reference field="11" count="1" selected="0">
            <x v="0"/>
          </reference>
        </references>
      </pivotArea>
    </chartFormat>
    <chartFormat chart="3" format="195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7"/>
          </reference>
          <reference field="11" count="1" selected="0">
            <x v="0"/>
          </reference>
        </references>
      </pivotArea>
    </chartFormat>
    <chartFormat chart="3" format="1956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8"/>
          </reference>
          <reference field="11" count="1" selected="0">
            <x v="0"/>
          </reference>
        </references>
      </pivotArea>
    </chartFormat>
    <chartFormat chart="3" format="195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79"/>
          </reference>
          <reference field="11" count="1" selected="0">
            <x v="0"/>
          </reference>
        </references>
      </pivotArea>
    </chartFormat>
    <chartFormat chart="3" format="195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0"/>
          </reference>
          <reference field="11" count="1" selected="0">
            <x v="0"/>
          </reference>
        </references>
      </pivotArea>
    </chartFormat>
    <chartFormat chart="3" format="195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1"/>
          </reference>
          <reference field="11" count="1" selected="0">
            <x v="0"/>
          </reference>
        </references>
      </pivotArea>
    </chartFormat>
    <chartFormat chart="3" format="196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2"/>
          </reference>
          <reference field="11" count="1" selected="0">
            <x v="0"/>
          </reference>
        </references>
      </pivotArea>
    </chartFormat>
    <chartFormat chart="3" format="196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3"/>
          </reference>
          <reference field="11" count="1" selected="0">
            <x v="0"/>
          </reference>
        </references>
      </pivotArea>
    </chartFormat>
    <chartFormat chart="3" format="196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4"/>
          </reference>
          <reference field="11" count="1" selected="0">
            <x v="0"/>
          </reference>
        </references>
      </pivotArea>
    </chartFormat>
    <chartFormat chart="3" format="197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4"/>
          </reference>
          <reference field="11" count="1" selected="0">
            <x v="14"/>
          </reference>
        </references>
      </pivotArea>
    </chartFormat>
    <chartFormat chart="3" format="197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4"/>
          </reference>
          <reference field="11" count="1" selected="0">
            <x v="18"/>
          </reference>
        </references>
      </pivotArea>
    </chartFormat>
    <chartFormat chart="3" format="197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4"/>
          </reference>
          <reference field="11" count="1" selected="0">
            <x v="13"/>
          </reference>
        </references>
      </pivotArea>
    </chartFormat>
    <chartFormat chart="3" format="197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4"/>
          </reference>
          <reference field="11" count="1" selected="0">
            <x v="29"/>
          </reference>
        </references>
      </pivotArea>
    </chartFormat>
    <chartFormat chart="3" format="197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4"/>
          </reference>
          <reference field="11" count="1" selected="0">
            <x v="21"/>
          </reference>
        </references>
      </pivotArea>
    </chartFormat>
    <chartFormat chart="3" format="197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5"/>
          </reference>
          <reference field="11" count="1" selected="0">
            <x v="0"/>
          </reference>
        </references>
      </pivotArea>
    </chartFormat>
    <chartFormat chart="3" format="197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6"/>
          </reference>
          <reference field="11" count="1" selected="0">
            <x v="0"/>
          </reference>
        </references>
      </pivotArea>
    </chartFormat>
    <chartFormat chart="3" format="197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7"/>
          </reference>
          <reference field="11" count="1" selected="0">
            <x v="0"/>
          </reference>
        </references>
      </pivotArea>
    </chartFormat>
    <chartFormat chart="3" format="198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8"/>
          </reference>
          <reference field="11" count="1" selected="0">
            <x v="18"/>
          </reference>
        </references>
      </pivotArea>
    </chartFormat>
    <chartFormat chart="3" format="198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88"/>
          </reference>
          <reference field="11" count="1" selected="0">
            <x v="0"/>
          </reference>
        </references>
      </pivotArea>
    </chartFormat>
    <chartFormat chart="3" format="1982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0"/>
          </reference>
          <reference field="11" count="1" selected="0">
            <x v="0"/>
          </reference>
        </references>
      </pivotArea>
    </chartFormat>
    <chartFormat chart="3" format="1983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1"/>
          </reference>
          <reference field="11" count="1" selected="0">
            <x v="0"/>
          </reference>
        </references>
      </pivotArea>
    </chartFormat>
    <chartFormat chart="3" format="1984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2"/>
          </reference>
          <reference field="11" count="1" selected="0">
            <x v="0"/>
          </reference>
        </references>
      </pivotArea>
    </chartFormat>
    <chartFormat chart="3" format="1985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3"/>
          </reference>
          <reference field="11" count="1" selected="0">
            <x v="0"/>
          </reference>
        </references>
      </pivotArea>
    </chartFormat>
    <chartFormat chart="3" format="1987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4"/>
          </reference>
          <reference field="11" count="1" selected="0">
            <x v="0"/>
          </reference>
        </references>
      </pivotArea>
    </chartFormat>
    <chartFormat chart="3" format="1988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5"/>
          </reference>
          <reference field="11" count="1" selected="0">
            <x v="0"/>
          </reference>
        </references>
      </pivotArea>
    </chartFormat>
    <chartFormat chart="3" format="1989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7"/>
          </reference>
          <reference field="11" count="1" selected="0">
            <x v="0"/>
          </reference>
        </references>
      </pivotArea>
    </chartFormat>
    <chartFormat chart="3" format="1990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8"/>
          </reference>
          <reference field="11" count="1" selected="0">
            <x v="0"/>
          </reference>
        </references>
      </pivotArea>
    </chartFormat>
    <chartFormat chart="3" format="1991">
      <pivotArea type="data" outline="0" fieldPosition="0">
        <references count="3">
          <reference field="4294967294" count="1" selected="0">
            <x v="0"/>
          </reference>
          <reference field="8" count="1" selected="0">
            <x v="1199"/>
          </reference>
          <reference field="11" count="1" selected="0">
            <x v="0"/>
          </reference>
        </references>
      </pivotArea>
    </chartFormat>
    <chartFormat chart="3" format="1992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0"/>
          </reference>
          <reference field="11" count="1" selected="0">
            <x v="0"/>
          </reference>
        </references>
      </pivotArea>
    </chartFormat>
    <chartFormat chart="3" format="1993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1"/>
          </reference>
          <reference field="11" count="1" selected="0">
            <x v="0"/>
          </reference>
        </references>
      </pivotArea>
    </chartFormat>
    <chartFormat chart="3" format="1994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2"/>
          </reference>
          <reference field="11" count="1" selected="0">
            <x v="0"/>
          </reference>
        </references>
      </pivotArea>
    </chartFormat>
    <chartFormat chart="3" format="1995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3"/>
          </reference>
          <reference field="11" count="1" selected="0">
            <x v="0"/>
          </reference>
        </references>
      </pivotArea>
    </chartFormat>
    <chartFormat chart="3" format="1996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4"/>
          </reference>
          <reference field="11" count="1" selected="0">
            <x v="0"/>
          </reference>
        </references>
      </pivotArea>
    </chartFormat>
    <chartFormat chart="3" format="1997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5"/>
          </reference>
          <reference field="11" count="1" selected="0">
            <x v="0"/>
          </reference>
        </references>
      </pivotArea>
    </chartFormat>
    <chartFormat chart="3" format="1998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6"/>
          </reference>
          <reference field="11" count="1" selected="0">
            <x v="0"/>
          </reference>
        </references>
      </pivotArea>
    </chartFormat>
    <chartFormat chart="3" format="1999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7"/>
          </reference>
          <reference field="11" count="1" selected="0">
            <x v="0"/>
          </reference>
        </references>
      </pivotArea>
    </chartFormat>
    <chartFormat chart="3" format="2000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8"/>
          </reference>
          <reference field="11" count="1" selected="0">
            <x v="0"/>
          </reference>
        </references>
      </pivotArea>
    </chartFormat>
    <chartFormat chart="3" format="2002">
      <pivotArea type="data" outline="0" fieldPosition="0">
        <references count="3">
          <reference field="4294967294" count="1" selected="0">
            <x v="0"/>
          </reference>
          <reference field="8" count="1" selected="0">
            <x v="1209"/>
          </reference>
          <reference field="11" count="1" selected="0">
            <x v="0"/>
          </reference>
        </references>
      </pivotArea>
    </chartFormat>
    <chartFormat chart="3" format="2003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0"/>
          </reference>
          <reference field="11" count="1" selected="0">
            <x v="0"/>
          </reference>
        </references>
      </pivotArea>
    </chartFormat>
    <chartFormat chart="3" format="2004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1"/>
          </reference>
          <reference field="11" count="1" selected="0">
            <x v="0"/>
          </reference>
        </references>
      </pivotArea>
    </chartFormat>
    <chartFormat chart="3" format="2005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2"/>
          </reference>
          <reference field="11" count="1" selected="0">
            <x v="0"/>
          </reference>
        </references>
      </pivotArea>
    </chartFormat>
    <chartFormat chart="3" format="2006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3"/>
          </reference>
          <reference field="11" count="1" selected="0">
            <x v="0"/>
          </reference>
        </references>
      </pivotArea>
    </chartFormat>
    <chartFormat chart="3" format="2007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4"/>
          </reference>
          <reference field="11" count="1" selected="0">
            <x v="0"/>
          </reference>
        </references>
      </pivotArea>
    </chartFormat>
    <chartFormat chart="3" format="2008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5"/>
          </reference>
          <reference field="11" count="1" selected="0">
            <x v="0"/>
          </reference>
        </references>
      </pivotArea>
    </chartFormat>
    <chartFormat chart="3" format="2009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6"/>
          </reference>
          <reference field="11" count="1" selected="0">
            <x v="0"/>
          </reference>
        </references>
      </pivotArea>
    </chartFormat>
    <chartFormat chart="3" format="2010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7"/>
          </reference>
          <reference field="11" count="1" selected="0">
            <x v="0"/>
          </reference>
        </references>
      </pivotArea>
    </chartFormat>
    <chartFormat chart="3" format="2011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8"/>
          </reference>
          <reference field="11" count="1" selected="0">
            <x v="0"/>
          </reference>
        </references>
      </pivotArea>
    </chartFormat>
    <chartFormat chart="3" format="2012">
      <pivotArea type="data" outline="0" fieldPosition="0">
        <references count="3">
          <reference field="4294967294" count="1" selected="0">
            <x v="0"/>
          </reference>
          <reference field="8" count="1" selected="0">
            <x v="1219"/>
          </reference>
          <reference field="11" count="1" selected="0">
            <x v="0"/>
          </reference>
        </references>
      </pivotArea>
    </chartFormat>
    <chartFormat chart="3" format="2014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0"/>
          </reference>
          <reference field="11" count="1" selected="0">
            <x v="0"/>
          </reference>
        </references>
      </pivotArea>
    </chartFormat>
    <chartFormat chart="3" format="2015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1"/>
          </reference>
          <reference field="11" count="1" selected="0">
            <x v="0"/>
          </reference>
        </references>
      </pivotArea>
    </chartFormat>
    <chartFormat chart="3" format="2016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2"/>
          </reference>
          <reference field="11" count="1" selected="0">
            <x v="0"/>
          </reference>
        </references>
      </pivotArea>
    </chartFormat>
    <chartFormat chart="3" format="2017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3"/>
          </reference>
          <reference field="11" count="1" selected="0">
            <x v="0"/>
          </reference>
        </references>
      </pivotArea>
    </chartFormat>
    <chartFormat chart="3" format="2018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4"/>
          </reference>
          <reference field="11" count="1" selected="0">
            <x v="0"/>
          </reference>
        </references>
      </pivotArea>
    </chartFormat>
    <chartFormat chart="3" format="2019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5"/>
          </reference>
          <reference field="11" count="1" selected="0">
            <x v="0"/>
          </reference>
        </references>
      </pivotArea>
    </chartFormat>
    <chartFormat chart="3" format="2020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6"/>
          </reference>
          <reference field="11" count="1" selected="0">
            <x v="0"/>
          </reference>
        </references>
      </pivotArea>
    </chartFormat>
    <chartFormat chart="3" format="2021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7"/>
          </reference>
          <reference field="11" count="1" selected="0">
            <x v="0"/>
          </reference>
        </references>
      </pivotArea>
    </chartFormat>
    <chartFormat chart="3" format="2022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8"/>
          </reference>
          <reference field="11" count="1" selected="0">
            <x v="0"/>
          </reference>
        </references>
      </pivotArea>
    </chartFormat>
    <chartFormat chart="3" format="2023">
      <pivotArea type="data" outline="0" fieldPosition="0">
        <references count="3">
          <reference field="4294967294" count="1" selected="0">
            <x v="0"/>
          </reference>
          <reference field="8" count="1" selected="0">
            <x v="1229"/>
          </reference>
          <reference field="11" count="1" selected="0">
            <x v="0"/>
          </reference>
        </references>
      </pivotArea>
    </chartFormat>
    <chartFormat chart="3" format="2024">
      <pivotArea type="data" outline="0" fieldPosition="0">
        <references count="3">
          <reference field="4294967294" count="1" selected="0">
            <x v="0"/>
          </reference>
          <reference field="8" count="1" selected="0">
            <x v="1230"/>
          </reference>
          <reference field="11" count="1" selected="0">
            <x v="0"/>
          </reference>
        </references>
      </pivotArea>
    </chartFormat>
    <chartFormat chart="3" format="2027">
      <pivotArea type="data" outline="0" fieldPosition="0">
        <references count="3">
          <reference field="4294967294" count="1" selected="0">
            <x v="0"/>
          </reference>
          <reference field="8" count="1" selected="0">
            <x v="1231"/>
          </reference>
          <reference field="11" count="1" selected="0">
            <x v="0"/>
          </reference>
        </references>
      </pivotArea>
    </chartFormat>
    <chartFormat chart="3" format="2028">
      <pivotArea type="data" outline="0" fieldPosition="0">
        <references count="3">
          <reference field="4294967294" count="1" selected="0">
            <x v="0"/>
          </reference>
          <reference field="8" count="1" selected="0">
            <x v="1232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76E0AD-6C8B-420E-B7C4-A214C9B579B5}">
  <we:reference id="WA200005502" version="1.0.0.13" store="Omex" storeType="OMEX"/>
  <we:alternateReferences>
    <we:reference id="WA200005502" version="1.0.0.13" store="WA200005502" storeType="OMEX"/>
  </we:alternateReferences>
  <we:properties>
    <we:property name="docId" value="&quot;Ke2FDQVkfhyGHrxifrCE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ugal.ki.sahoo@gmail.com" TargetMode="External"/><Relationship Id="rId299" Type="http://schemas.openxmlformats.org/officeDocument/2006/relationships/hyperlink" Target="mailto:rk26official@gmail.com" TargetMode="External"/><Relationship Id="rId303" Type="http://schemas.openxmlformats.org/officeDocument/2006/relationships/hyperlink" Target="mailto:samapikagantayat@gmail.com" TargetMode="External"/><Relationship Id="rId21" Type="http://schemas.openxmlformats.org/officeDocument/2006/relationships/hyperlink" Target="mailto:souravrajsahoo@gmail.com" TargetMode="External"/><Relationship Id="rId42" Type="http://schemas.openxmlformats.org/officeDocument/2006/relationships/hyperlink" Target="mailto:sankit601@gmail.com" TargetMode="External"/><Relationship Id="rId63" Type="http://schemas.openxmlformats.org/officeDocument/2006/relationships/hyperlink" Target="mailto:barshamami@gmail.com" TargetMode="External"/><Relationship Id="rId84" Type="http://schemas.openxmlformats.org/officeDocument/2006/relationships/hyperlink" Target="mailto:asutoshdatta90@gamil.com" TargetMode="External"/><Relationship Id="rId138" Type="http://schemas.openxmlformats.org/officeDocument/2006/relationships/hyperlink" Target="mailto:8harsha.upadhyay@gmail.com" TargetMode="External"/><Relationship Id="rId159" Type="http://schemas.openxmlformats.org/officeDocument/2006/relationships/hyperlink" Target="mailto:patradebasis76@gmail.com" TargetMode="External"/><Relationship Id="rId324" Type="http://schemas.openxmlformats.org/officeDocument/2006/relationships/hyperlink" Target="mailto:sibanshuprasads@gmail.com" TargetMode="External"/><Relationship Id="rId345" Type="http://schemas.openxmlformats.org/officeDocument/2006/relationships/hyperlink" Target="mailto:kvishalmajhi@gmail.com" TargetMode="External"/><Relationship Id="rId170" Type="http://schemas.openxmlformats.org/officeDocument/2006/relationships/hyperlink" Target="mailto:deswalpreity@gmail.com" TargetMode="External"/><Relationship Id="rId191" Type="http://schemas.openxmlformats.org/officeDocument/2006/relationships/hyperlink" Target="mailto:samprit20@gmail.com" TargetMode="External"/><Relationship Id="rId205" Type="http://schemas.openxmlformats.org/officeDocument/2006/relationships/hyperlink" Target="mailto:mitrabhanupanda22@gmail.com" TargetMode="External"/><Relationship Id="rId226" Type="http://schemas.openxmlformats.org/officeDocument/2006/relationships/hyperlink" Target="mailto:abhishejgangji@gmail.com" TargetMode="External"/><Relationship Id="rId247" Type="http://schemas.openxmlformats.org/officeDocument/2006/relationships/hyperlink" Target="mailto:samprit20@gmail.com" TargetMode="External"/><Relationship Id="rId107" Type="http://schemas.openxmlformats.org/officeDocument/2006/relationships/hyperlink" Target="mailto:ilisaya789@gmail.com" TargetMode="External"/><Relationship Id="rId268" Type="http://schemas.openxmlformats.org/officeDocument/2006/relationships/hyperlink" Target="mailto:somyagurjar0198@gmail.com" TargetMode="External"/><Relationship Id="rId289" Type="http://schemas.openxmlformats.org/officeDocument/2006/relationships/hyperlink" Target="mailto:sonitjena@gmail.com" TargetMode="External"/><Relationship Id="rId11" Type="http://schemas.openxmlformats.org/officeDocument/2006/relationships/hyperlink" Target="mailto:swadeshrout25@gmail.com" TargetMode="External"/><Relationship Id="rId32" Type="http://schemas.openxmlformats.org/officeDocument/2006/relationships/hyperlink" Target="mailto:lulupattnayak77@mail.com" TargetMode="External"/><Relationship Id="rId53" Type="http://schemas.openxmlformats.org/officeDocument/2006/relationships/hyperlink" Target="mailto:rahul13006032@gmail.com" TargetMode="External"/><Relationship Id="rId74" Type="http://schemas.openxmlformats.org/officeDocument/2006/relationships/hyperlink" Target="mailto:asutoshdatta90@gamil.com" TargetMode="External"/><Relationship Id="rId128" Type="http://schemas.openxmlformats.org/officeDocument/2006/relationships/hyperlink" Target="mailto:sanjay7a@gmail.com" TargetMode="External"/><Relationship Id="rId149" Type="http://schemas.openxmlformats.org/officeDocument/2006/relationships/hyperlink" Target="mailto:monishajena98@gmail.com" TargetMode="External"/><Relationship Id="rId314" Type="http://schemas.openxmlformats.org/officeDocument/2006/relationships/hyperlink" Target="http://ashishparija90902gmail.com/" TargetMode="External"/><Relationship Id="rId335" Type="http://schemas.openxmlformats.org/officeDocument/2006/relationships/hyperlink" Target="mailto:abhisek.praharaj96@gmail.com" TargetMode="External"/><Relationship Id="rId356" Type="http://schemas.openxmlformats.org/officeDocument/2006/relationships/hyperlink" Target="mailto:atulmanchalwar@gmail.com" TargetMode="External"/><Relationship Id="rId5" Type="http://schemas.openxmlformats.org/officeDocument/2006/relationships/hyperlink" Target="mailto:patel.im@gmail.com" TargetMode="External"/><Relationship Id="rId95" Type="http://schemas.openxmlformats.org/officeDocument/2006/relationships/hyperlink" Target="mailto:rabindra.pattnaik1@gmail.com" TargetMode="External"/><Relationship Id="rId160" Type="http://schemas.openxmlformats.org/officeDocument/2006/relationships/hyperlink" Target="mailto:sahuanjan10@gmail.com" TargetMode="External"/><Relationship Id="rId181" Type="http://schemas.openxmlformats.org/officeDocument/2006/relationships/hyperlink" Target="mailto:chiranjeevpanda85@gmail.com" TargetMode="External"/><Relationship Id="rId216" Type="http://schemas.openxmlformats.org/officeDocument/2006/relationships/hyperlink" Target="mailto:derapandashamika889@gmail.com" TargetMode="External"/><Relationship Id="rId237" Type="http://schemas.openxmlformats.org/officeDocument/2006/relationships/hyperlink" Target="mailto:sambit260220@gmail.com" TargetMode="External"/><Relationship Id="rId258" Type="http://schemas.openxmlformats.org/officeDocument/2006/relationships/hyperlink" Target="mailto:sdimple2303@gmail.com" TargetMode="External"/><Relationship Id="rId279" Type="http://schemas.openxmlformats.org/officeDocument/2006/relationships/hyperlink" Target="mailto:er.sanjaya93@gmail.com" TargetMode="External"/><Relationship Id="rId22" Type="http://schemas.openxmlformats.org/officeDocument/2006/relationships/hyperlink" Target="mailto:harshal143parmar@gmail.com" TargetMode="External"/><Relationship Id="rId43" Type="http://schemas.openxmlformats.org/officeDocument/2006/relationships/hyperlink" Target="mailto:ramnani0910@gmail.com" TargetMode="External"/><Relationship Id="rId64" Type="http://schemas.openxmlformats.org/officeDocument/2006/relationships/hyperlink" Target="mailto:sudhan.18187@gmail.com" TargetMode="External"/><Relationship Id="rId118" Type="http://schemas.openxmlformats.org/officeDocument/2006/relationships/hyperlink" Target="mailto:jugal.ki.sahoo@gmail.com" TargetMode="External"/><Relationship Id="rId139" Type="http://schemas.openxmlformats.org/officeDocument/2006/relationships/hyperlink" Target="mailto:deepakkarma25@gmail.com" TargetMode="External"/><Relationship Id="rId290" Type="http://schemas.openxmlformats.org/officeDocument/2006/relationships/hyperlink" Target="mailto:sourabhtiwari99775@gmail.com" TargetMode="External"/><Relationship Id="rId304" Type="http://schemas.openxmlformats.org/officeDocument/2006/relationships/hyperlink" Target="mailto:ashis1996sahu@gmail.com" TargetMode="External"/><Relationship Id="rId325" Type="http://schemas.openxmlformats.org/officeDocument/2006/relationships/hyperlink" Target="mailto:pr4mod8055@gmail.com" TargetMode="External"/><Relationship Id="rId346" Type="http://schemas.openxmlformats.org/officeDocument/2006/relationships/hyperlink" Target="mailto:kvishalmajhi@gmail.com" TargetMode="External"/><Relationship Id="rId85" Type="http://schemas.openxmlformats.org/officeDocument/2006/relationships/hyperlink" Target="mailto:tariqziam@gmail.com" TargetMode="External"/><Relationship Id="rId150" Type="http://schemas.openxmlformats.org/officeDocument/2006/relationships/hyperlink" Target="mailto:routarpita732@gmail.com" TargetMode="External"/><Relationship Id="rId171" Type="http://schemas.openxmlformats.org/officeDocument/2006/relationships/hyperlink" Target="mailto:monishajena98@gmail.com" TargetMode="External"/><Relationship Id="rId192" Type="http://schemas.openxmlformats.org/officeDocument/2006/relationships/hyperlink" Target="mailto:srinivask@gmail.com" TargetMode="External"/><Relationship Id="rId206" Type="http://schemas.openxmlformats.org/officeDocument/2006/relationships/hyperlink" Target="mailto:bagewadisanket81@gmail.com" TargetMode="External"/><Relationship Id="rId227" Type="http://schemas.openxmlformats.org/officeDocument/2006/relationships/hyperlink" Target="mailto:mitrabhanupanda22@gmail.com" TargetMode="External"/><Relationship Id="rId248" Type="http://schemas.openxmlformats.org/officeDocument/2006/relationships/hyperlink" Target="mailto:sambit260220@gmail.com" TargetMode="External"/><Relationship Id="rId269" Type="http://schemas.openxmlformats.org/officeDocument/2006/relationships/hyperlink" Target="mailto:aditya.chole89@gmail.com" TargetMode="External"/><Relationship Id="rId12" Type="http://schemas.openxmlformats.org/officeDocument/2006/relationships/hyperlink" Target="mailto:sk.abedeen@gmail.com" TargetMode="External"/><Relationship Id="rId33" Type="http://schemas.openxmlformats.org/officeDocument/2006/relationships/hyperlink" Target="mailto:shivanand.kokatnur5@gmail.com" TargetMode="External"/><Relationship Id="rId108" Type="http://schemas.openxmlformats.org/officeDocument/2006/relationships/hyperlink" Target="mailto:ashishtripathy58@gmail.com" TargetMode="External"/><Relationship Id="rId129" Type="http://schemas.openxmlformats.org/officeDocument/2006/relationships/hyperlink" Target="mailto:deepakkarma25@gmail.com" TargetMode="External"/><Relationship Id="rId280" Type="http://schemas.openxmlformats.org/officeDocument/2006/relationships/hyperlink" Target="mailto:sandeepmohanty674@gmail.com" TargetMode="External"/><Relationship Id="rId315" Type="http://schemas.openxmlformats.org/officeDocument/2006/relationships/hyperlink" Target="mailto:sahoo.debashish@hotmail.com" TargetMode="External"/><Relationship Id="rId336" Type="http://schemas.openxmlformats.org/officeDocument/2006/relationships/hyperlink" Target="mailto:gdamburunaidu@gmail.com" TargetMode="External"/><Relationship Id="rId357" Type="http://schemas.openxmlformats.org/officeDocument/2006/relationships/hyperlink" Target="mailto:sandipswarajkhuntia2005@gmail.com" TargetMode="External"/><Relationship Id="rId54" Type="http://schemas.openxmlformats.org/officeDocument/2006/relationships/hyperlink" Target="mailto:shreekumarchandancharchit@gmail.com" TargetMode="External"/><Relationship Id="rId75" Type="http://schemas.openxmlformats.org/officeDocument/2006/relationships/hyperlink" Target="mailto:abhiya.gupta@gmail.com" TargetMode="External"/><Relationship Id="rId96" Type="http://schemas.openxmlformats.org/officeDocument/2006/relationships/hyperlink" Target="mailto:fakhriidris688@gmail.com" TargetMode="External"/><Relationship Id="rId140" Type="http://schemas.openxmlformats.org/officeDocument/2006/relationships/hyperlink" Target="mailto:rahulkres087@gmail.com" TargetMode="External"/><Relationship Id="rId161" Type="http://schemas.openxmlformats.org/officeDocument/2006/relationships/hyperlink" Target="mailto:vishalgawade517@gmail.com" TargetMode="External"/><Relationship Id="rId182" Type="http://schemas.openxmlformats.org/officeDocument/2006/relationships/hyperlink" Target="mailto:Rishusinghi1989@gmail.com" TargetMode="External"/><Relationship Id="rId217" Type="http://schemas.openxmlformats.org/officeDocument/2006/relationships/hyperlink" Target="mailto:Akashakolympic@gmail.com" TargetMode="External"/><Relationship Id="rId6" Type="http://schemas.openxmlformats.org/officeDocument/2006/relationships/hyperlink" Target="mailto:praveenpravee708@gmail.com" TargetMode="External"/><Relationship Id="rId238" Type="http://schemas.openxmlformats.org/officeDocument/2006/relationships/hyperlink" Target="mailto:rajbirje086@gmail.com" TargetMode="External"/><Relationship Id="rId259" Type="http://schemas.openxmlformats.org/officeDocument/2006/relationships/hyperlink" Target="mailto:tiwariv410@gmail.com" TargetMode="External"/><Relationship Id="rId23" Type="http://schemas.openxmlformats.org/officeDocument/2006/relationships/hyperlink" Target="mailto:ashishtripathy58@gmail.com" TargetMode="External"/><Relationship Id="rId119" Type="http://schemas.openxmlformats.org/officeDocument/2006/relationships/hyperlink" Target="mailto:ashishtripathy58@gmail.com" TargetMode="External"/><Relationship Id="rId270" Type="http://schemas.openxmlformats.org/officeDocument/2006/relationships/hyperlink" Target="mailto:aditya.chole89@gmail.com" TargetMode="External"/><Relationship Id="rId291" Type="http://schemas.openxmlformats.org/officeDocument/2006/relationships/hyperlink" Target="mailto:smrutiranjanswain789@gmail.com" TargetMode="External"/><Relationship Id="rId305" Type="http://schemas.openxmlformats.org/officeDocument/2006/relationships/hyperlink" Target="mailto:chinmayroutray89@gmail.com" TargetMode="External"/><Relationship Id="rId326" Type="http://schemas.openxmlformats.org/officeDocument/2006/relationships/hyperlink" Target="mailto:sibanshuprasads@gmail.com" TargetMode="External"/><Relationship Id="rId347" Type="http://schemas.openxmlformats.org/officeDocument/2006/relationships/hyperlink" Target="mailto:shrutimohanty391@gmail.com" TargetMode="External"/><Relationship Id="rId44" Type="http://schemas.openxmlformats.org/officeDocument/2006/relationships/hyperlink" Target="mailto:lulupattnayak77@mail.com" TargetMode="External"/><Relationship Id="rId65" Type="http://schemas.openxmlformats.org/officeDocument/2006/relationships/hyperlink" Target="mailto:rhlbhuyan@hotmail.com" TargetMode="External"/><Relationship Id="rId86" Type="http://schemas.openxmlformats.org/officeDocument/2006/relationships/hyperlink" Target="mailto:ashishtripathy58@gmail.com" TargetMode="External"/><Relationship Id="rId130" Type="http://schemas.openxmlformats.org/officeDocument/2006/relationships/hyperlink" Target="mailto:rahulkres087@gmail.com" TargetMode="External"/><Relationship Id="rId151" Type="http://schemas.openxmlformats.org/officeDocument/2006/relationships/hyperlink" Target="mailto:sagarsamal42@gmail.com" TargetMode="External"/><Relationship Id="rId172" Type="http://schemas.openxmlformats.org/officeDocument/2006/relationships/hyperlink" Target="mailto:sahuanjan10@gmail.com" TargetMode="External"/><Relationship Id="rId193" Type="http://schemas.openxmlformats.org/officeDocument/2006/relationships/hyperlink" Target="mailto:mitrabhanupanda22@gmail.com" TargetMode="External"/><Relationship Id="rId207" Type="http://schemas.openxmlformats.org/officeDocument/2006/relationships/hyperlink" Target="mailto:rajbirje086@gmail.com" TargetMode="External"/><Relationship Id="rId228" Type="http://schemas.openxmlformats.org/officeDocument/2006/relationships/hyperlink" Target="mailto:derapandashamika889@gmail.com" TargetMode="External"/><Relationship Id="rId249" Type="http://schemas.openxmlformats.org/officeDocument/2006/relationships/hyperlink" Target="mailto:ritwik.gantayat@gmail.com" TargetMode="External"/><Relationship Id="rId13" Type="http://schemas.openxmlformats.org/officeDocument/2006/relationships/hyperlink" Target="mailto:suaveensuavee708@gmail.com" TargetMode="External"/><Relationship Id="rId109" Type="http://schemas.openxmlformats.org/officeDocument/2006/relationships/hyperlink" Target="mailto:abhiya.gupta@gmail.com" TargetMode="External"/><Relationship Id="rId260" Type="http://schemas.openxmlformats.org/officeDocument/2006/relationships/hyperlink" Target="mailto:Akashakolympic@gmail.com" TargetMode="External"/><Relationship Id="rId281" Type="http://schemas.openxmlformats.org/officeDocument/2006/relationships/hyperlink" Target="mailto:er.sanjaya93@gmail.com" TargetMode="External"/><Relationship Id="rId316" Type="http://schemas.openxmlformats.org/officeDocument/2006/relationships/hyperlink" Target="mailto:rikuabhisek@gmail.com" TargetMode="External"/><Relationship Id="rId337" Type="http://schemas.openxmlformats.org/officeDocument/2006/relationships/hyperlink" Target="mailto:shrutimohanty391@gmail.com" TargetMode="External"/><Relationship Id="rId34" Type="http://schemas.openxmlformats.org/officeDocument/2006/relationships/hyperlink" Target="mailto:dhabbaanushacse@gmail.com" TargetMode="External"/><Relationship Id="rId55" Type="http://schemas.openxmlformats.org/officeDocument/2006/relationships/hyperlink" Target="mailto:cpavan1710@gmail.com" TargetMode="External"/><Relationship Id="rId76" Type="http://schemas.openxmlformats.org/officeDocument/2006/relationships/hyperlink" Target="mailto:vinaybarpande@gmail.com" TargetMode="External"/><Relationship Id="rId97" Type="http://schemas.openxmlformats.org/officeDocument/2006/relationships/hyperlink" Target="mailto:fakhriidris688@gmail.com" TargetMode="External"/><Relationship Id="rId120" Type="http://schemas.openxmlformats.org/officeDocument/2006/relationships/hyperlink" Target="mailto:abhisekhdasformal@gmail.com" TargetMode="External"/><Relationship Id="rId141" Type="http://schemas.openxmlformats.org/officeDocument/2006/relationships/hyperlink" Target="mailto:routdebasishkd@gmail.com" TargetMode="External"/><Relationship Id="rId358" Type="http://schemas.openxmlformats.org/officeDocument/2006/relationships/hyperlink" Target="mailto:atulmanchalwar@gmail.com" TargetMode="External"/><Relationship Id="rId7" Type="http://schemas.openxmlformats.org/officeDocument/2006/relationships/hyperlink" Target="mailto:namdevutkarsh3@gmail.com" TargetMode="External"/><Relationship Id="rId162" Type="http://schemas.openxmlformats.org/officeDocument/2006/relationships/hyperlink" Target="mailto:8harsha.upadhyay@gmail.com" TargetMode="External"/><Relationship Id="rId183" Type="http://schemas.openxmlformats.org/officeDocument/2006/relationships/hyperlink" Target="mailto:jagdishswamy9845@gmail.com" TargetMode="External"/><Relationship Id="rId218" Type="http://schemas.openxmlformats.org/officeDocument/2006/relationships/hyperlink" Target="mailto:Akashakolympic@gmail.com" TargetMode="External"/><Relationship Id="rId239" Type="http://schemas.openxmlformats.org/officeDocument/2006/relationships/hyperlink" Target="mailto:Akashakolympic@gmail.com" TargetMode="External"/><Relationship Id="rId250" Type="http://schemas.openxmlformats.org/officeDocument/2006/relationships/hyperlink" Target="mailto:bppani@gmail.com" TargetMode="External"/><Relationship Id="rId271" Type="http://schemas.openxmlformats.org/officeDocument/2006/relationships/hyperlink" Target="mailto:sumit.civil2017@gmail.com" TargetMode="External"/><Relationship Id="rId292" Type="http://schemas.openxmlformats.org/officeDocument/2006/relationships/hyperlink" Target="mailto:sai.prasad714@gmail.com" TargetMode="External"/><Relationship Id="rId306" Type="http://schemas.openxmlformats.org/officeDocument/2006/relationships/hyperlink" Target="mailto:shubhamkhandelwal2003@gmail.com" TargetMode="External"/><Relationship Id="rId24" Type="http://schemas.openxmlformats.org/officeDocument/2006/relationships/hyperlink" Target="mailto:souravrajsahoo@gmail.com" TargetMode="External"/><Relationship Id="rId45" Type="http://schemas.openxmlformats.org/officeDocument/2006/relationships/hyperlink" Target="mailto:lulupattnayak77@mail.com" TargetMode="External"/><Relationship Id="rId66" Type="http://schemas.openxmlformats.org/officeDocument/2006/relationships/hyperlink" Target="mailto:ananyam889@gmail.com" TargetMode="External"/><Relationship Id="rId87" Type="http://schemas.openxmlformats.org/officeDocument/2006/relationships/hyperlink" Target="mailto:lulupattnayak77@mail.com" TargetMode="External"/><Relationship Id="rId110" Type="http://schemas.openxmlformats.org/officeDocument/2006/relationships/hyperlink" Target="mailto:abhisekhdasformal@gmail.com" TargetMode="External"/><Relationship Id="rId131" Type="http://schemas.openxmlformats.org/officeDocument/2006/relationships/hyperlink" Target="mailto:deepakkarma25@gmail.com" TargetMode="External"/><Relationship Id="rId327" Type="http://schemas.openxmlformats.org/officeDocument/2006/relationships/hyperlink" Target="mailto:itschirashreeofficial@gmail.com" TargetMode="External"/><Relationship Id="rId348" Type="http://schemas.openxmlformats.org/officeDocument/2006/relationships/hyperlink" Target="mailto:gnaveenkumar364@gmail.com" TargetMode="External"/><Relationship Id="rId152" Type="http://schemas.openxmlformats.org/officeDocument/2006/relationships/hyperlink" Target="mailto:sagarsamal42@gmail.com" TargetMode="External"/><Relationship Id="rId173" Type="http://schemas.openxmlformats.org/officeDocument/2006/relationships/hyperlink" Target="mailto:ak0097m@gmail.com" TargetMode="External"/><Relationship Id="rId194" Type="http://schemas.openxmlformats.org/officeDocument/2006/relationships/hyperlink" Target="mailto:aswinkumarshaoo89@gmail.com" TargetMode="External"/><Relationship Id="rId208" Type="http://schemas.openxmlformats.org/officeDocument/2006/relationships/hyperlink" Target="mailto:dolly0.chaudhary@gmail.com" TargetMode="External"/><Relationship Id="rId229" Type="http://schemas.openxmlformats.org/officeDocument/2006/relationships/hyperlink" Target="mailto:architasani198@gmail.com" TargetMode="External"/><Relationship Id="rId240" Type="http://schemas.openxmlformats.org/officeDocument/2006/relationships/hyperlink" Target="mailto:amlanfr221@gmail.com" TargetMode="External"/><Relationship Id="rId261" Type="http://schemas.openxmlformats.org/officeDocument/2006/relationships/hyperlink" Target="mailto:chiranjeevpanda85@gmail.com" TargetMode="External"/><Relationship Id="rId14" Type="http://schemas.openxmlformats.org/officeDocument/2006/relationships/hyperlink" Target="mailto:tariqziam@gmail.com" TargetMode="External"/><Relationship Id="rId35" Type="http://schemas.openxmlformats.org/officeDocument/2006/relationships/hyperlink" Target="mailto:sourabhchouhanjnv@gmail.com" TargetMode="External"/><Relationship Id="rId56" Type="http://schemas.openxmlformats.org/officeDocument/2006/relationships/hyperlink" Target="mailto:baghel.1997@gmail.com" TargetMode="External"/><Relationship Id="rId77" Type="http://schemas.openxmlformats.org/officeDocument/2006/relationships/hyperlink" Target="mailto:hemantnnsingh@Gmail.Com" TargetMode="External"/><Relationship Id="rId100" Type="http://schemas.openxmlformats.org/officeDocument/2006/relationships/hyperlink" Target="mailto:payaludhwani200@gmail.com" TargetMode="External"/><Relationship Id="rId282" Type="http://schemas.openxmlformats.org/officeDocument/2006/relationships/hyperlink" Target="mailto:siddharthprusty.biotech@gmail.com" TargetMode="External"/><Relationship Id="rId317" Type="http://schemas.openxmlformats.org/officeDocument/2006/relationships/hyperlink" Target="mailto:lpriyaswainswain@gmail.com" TargetMode="External"/><Relationship Id="rId338" Type="http://schemas.openxmlformats.org/officeDocument/2006/relationships/hyperlink" Target="mailto:gauravmohantybang63@gmail.com" TargetMode="External"/><Relationship Id="rId359" Type="http://schemas.openxmlformats.org/officeDocument/2006/relationships/hyperlink" Target="mailto:sandipswarajkhuntia2005@gmail.com" TargetMode="External"/><Relationship Id="rId8" Type="http://schemas.openxmlformats.org/officeDocument/2006/relationships/hyperlink" Target="mailto:praveenpravee708@gmail.com" TargetMode="External"/><Relationship Id="rId98" Type="http://schemas.openxmlformats.org/officeDocument/2006/relationships/hyperlink" Target="mailto:Shubh1075se@gmail.com" TargetMode="External"/><Relationship Id="rId121" Type="http://schemas.openxmlformats.org/officeDocument/2006/relationships/hyperlink" Target="mailto:abhisekhdasformal@gmail.com" TargetMode="External"/><Relationship Id="rId142" Type="http://schemas.openxmlformats.org/officeDocument/2006/relationships/hyperlink" Target="mailto:sagarsamal42@gmail.com" TargetMode="External"/><Relationship Id="rId163" Type="http://schemas.openxmlformats.org/officeDocument/2006/relationships/hyperlink" Target="mailto:kausharahmed.samsung@gmail.com" TargetMode="External"/><Relationship Id="rId184" Type="http://schemas.openxmlformats.org/officeDocument/2006/relationships/hyperlink" Target="mailto:sahuanjan10@gmail.com" TargetMode="External"/><Relationship Id="rId219" Type="http://schemas.openxmlformats.org/officeDocument/2006/relationships/hyperlink" Target="mailto:er.sanjaya93@gmail.com" TargetMode="External"/><Relationship Id="rId230" Type="http://schemas.openxmlformats.org/officeDocument/2006/relationships/hyperlink" Target="mailto:bagewadisanket81@gmail.com" TargetMode="External"/><Relationship Id="rId251" Type="http://schemas.openxmlformats.org/officeDocument/2006/relationships/hyperlink" Target="mailto:dasrajashree20@gmail.com" TargetMode="External"/><Relationship Id="rId25" Type="http://schemas.openxmlformats.org/officeDocument/2006/relationships/hyperlink" Target="mailto:lokanathsubudhi9@gmail.com" TargetMode="External"/><Relationship Id="rId46" Type="http://schemas.openxmlformats.org/officeDocument/2006/relationships/hyperlink" Target="mailto:sharmilarao8897@gmail.com" TargetMode="External"/><Relationship Id="rId67" Type="http://schemas.openxmlformats.org/officeDocument/2006/relationships/hyperlink" Target="mailto:jayasvi10@gmail.com" TargetMode="External"/><Relationship Id="rId272" Type="http://schemas.openxmlformats.org/officeDocument/2006/relationships/hyperlink" Target="mailto:amlanfr221@gmail.com" TargetMode="External"/><Relationship Id="rId293" Type="http://schemas.openxmlformats.org/officeDocument/2006/relationships/hyperlink" Target="mailto:tiwariv410@gmail.com" TargetMode="External"/><Relationship Id="rId307" Type="http://schemas.openxmlformats.org/officeDocument/2006/relationships/hyperlink" Target="mailto:bppani@gmail.com" TargetMode="External"/><Relationship Id="rId328" Type="http://schemas.openxmlformats.org/officeDocument/2006/relationships/hyperlink" Target="mailto:sibanshuprasads@gmail.com" TargetMode="External"/><Relationship Id="rId349" Type="http://schemas.openxmlformats.org/officeDocument/2006/relationships/hyperlink" Target="mailto:gdamburunaidu@gmail.com" TargetMode="External"/><Relationship Id="rId88" Type="http://schemas.openxmlformats.org/officeDocument/2006/relationships/hyperlink" Target="mailto:htinwala76@gmail.com" TargetMode="External"/><Relationship Id="rId111" Type="http://schemas.openxmlformats.org/officeDocument/2006/relationships/hyperlink" Target="mailto:abhiya.gupta@gmail.com" TargetMode="External"/><Relationship Id="rId132" Type="http://schemas.openxmlformats.org/officeDocument/2006/relationships/hyperlink" Target="mailto:sagarsamal42@gmail.com" TargetMode="External"/><Relationship Id="rId153" Type="http://schemas.openxmlformats.org/officeDocument/2006/relationships/hyperlink" Target="mailto:rgurunath2811@gmail.com" TargetMode="External"/><Relationship Id="rId174" Type="http://schemas.openxmlformats.org/officeDocument/2006/relationships/hyperlink" Target="mailto:Abhijit_17@outlook.com" TargetMode="External"/><Relationship Id="rId195" Type="http://schemas.openxmlformats.org/officeDocument/2006/relationships/hyperlink" Target="mailto:Rishusinghi1989@gmail.com" TargetMode="External"/><Relationship Id="rId209" Type="http://schemas.openxmlformats.org/officeDocument/2006/relationships/hyperlink" Target="mailto:purushothama.bv@gmail.com" TargetMode="External"/><Relationship Id="rId360" Type="http://schemas.openxmlformats.org/officeDocument/2006/relationships/hyperlink" Target="mailto:asinghar786.as@gmail.com" TargetMode="External"/><Relationship Id="rId220" Type="http://schemas.openxmlformats.org/officeDocument/2006/relationships/hyperlink" Target="mailto:sudhan.18187@gmail.com" TargetMode="External"/><Relationship Id="rId241" Type="http://schemas.openxmlformats.org/officeDocument/2006/relationships/hyperlink" Target="mailto:derapandashamika889@gmail.com" TargetMode="External"/><Relationship Id="rId15" Type="http://schemas.openxmlformats.org/officeDocument/2006/relationships/hyperlink" Target="mailto:yhimanshu03@gmail.com" TargetMode="External"/><Relationship Id="rId36" Type="http://schemas.openxmlformats.org/officeDocument/2006/relationships/hyperlink" Target="mailto:Shrubumishra1234@gmail.com" TargetMode="External"/><Relationship Id="rId57" Type="http://schemas.openxmlformats.org/officeDocument/2006/relationships/hyperlink" Target="mailto:rajulkkhare@gmail.com" TargetMode="External"/><Relationship Id="rId106" Type="http://schemas.openxmlformats.org/officeDocument/2006/relationships/hyperlink" Target="mailto:dhabbaanushacse@gmail.com" TargetMode="External"/><Relationship Id="rId127" Type="http://schemas.openxmlformats.org/officeDocument/2006/relationships/hyperlink" Target="mailto:rahulkres087@gmail.com" TargetMode="External"/><Relationship Id="rId262" Type="http://schemas.openxmlformats.org/officeDocument/2006/relationships/hyperlink" Target="mailto:bppani@gmail.com" TargetMode="External"/><Relationship Id="rId283" Type="http://schemas.openxmlformats.org/officeDocument/2006/relationships/hyperlink" Target="mailto:pratik.ranchi@gmail.com" TargetMode="External"/><Relationship Id="rId313" Type="http://schemas.openxmlformats.org/officeDocument/2006/relationships/hyperlink" Target="mailto:sai.prasad714@gmail.com" TargetMode="External"/><Relationship Id="rId318" Type="http://schemas.openxmlformats.org/officeDocument/2006/relationships/hyperlink" Target="mailto:rk26official@gmail.com" TargetMode="External"/><Relationship Id="rId339" Type="http://schemas.openxmlformats.org/officeDocument/2006/relationships/hyperlink" Target="mailto:gdamburunaidu@gmail.com" TargetMode="External"/><Relationship Id="rId10" Type="http://schemas.openxmlformats.org/officeDocument/2006/relationships/hyperlink" Target="mailto:Chinmaya.dabur@gmail.com" TargetMode="External"/><Relationship Id="rId31" Type="http://schemas.openxmlformats.org/officeDocument/2006/relationships/hyperlink" Target="mailto:Sahilhooda31@gmail.com" TargetMode="External"/><Relationship Id="rId52" Type="http://schemas.openxmlformats.org/officeDocument/2006/relationships/hyperlink" Target="mailto:leslinpradhan1@gmail.com" TargetMode="External"/><Relationship Id="rId73" Type="http://schemas.openxmlformats.org/officeDocument/2006/relationships/hyperlink" Target="mailto:vidyasagarcrj@gmail.com" TargetMode="External"/><Relationship Id="rId78" Type="http://schemas.openxmlformats.org/officeDocument/2006/relationships/hyperlink" Target="mailto:cheshtadashora@gmail.com" TargetMode="External"/><Relationship Id="rId94" Type="http://schemas.openxmlformats.org/officeDocument/2006/relationships/hyperlink" Target="mailto:souravrajsahoo@gmail.com" TargetMode="External"/><Relationship Id="rId99" Type="http://schemas.openxmlformats.org/officeDocument/2006/relationships/hyperlink" Target="mailto:asurma44@gmail.com" TargetMode="External"/><Relationship Id="rId101" Type="http://schemas.openxmlformats.org/officeDocument/2006/relationships/hyperlink" Target="mailto:abhisekhdasformal@gmail.com" TargetMode="External"/><Relationship Id="rId122" Type="http://schemas.openxmlformats.org/officeDocument/2006/relationships/hyperlink" Target="mailto:Bhrugu21@gmail.com" TargetMode="External"/><Relationship Id="rId143" Type="http://schemas.openxmlformats.org/officeDocument/2006/relationships/hyperlink" Target="mailto:sahuanjan10@gmail.com" TargetMode="External"/><Relationship Id="rId148" Type="http://schemas.openxmlformats.org/officeDocument/2006/relationships/hyperlink" Target="mailto:payaludhwani200@gmail.com" TargetMode="External"/><Relationship Id="rId164" Type="http://schemas.openxmlformats.org/officeDocument/2006/relationships/hyperlink" Target="mailto:sagarsamal42@gmail.com" TargetMode="External"/><Relationship Id="rId169" Type="http://schemas.openxmlformats.org/officeDocument/2006/relationships/hyperlink" Target="mailto:jagdishswamy9845@gmail.com" TargetMode="External"/><Relationship Id="rId185" Type="http://schemas.openxmlformats.org/officeDocument/2006/relationships/hyperlink" Target="mailto:singhdebasis396@gmail.com" TargetMode="External"/><Relationship Id="rId334" Type="http://schemas.openxmlformats.org/officeDocument/2006/relationships/hyperlink" Target="mailto:shrutimohanty391@gmail.com" TargetMode="External"/><Relationship Id="rId350" Type="http://schemas.openxmlformats.org/officeDocument/2006/relationships/hyperlink" Target="mailto:swetapuspapanda@gmail.com" TargetMode="External"/><Relationship Id="rId355" Type="http://schemas.openxmlformats.org/officeDocument/2006/relationships/hyperlink" Target="mailto:asinghar786.as@gmail.com" TargetMode="External"/><Relationship Id="rId4" Type="http://schemas.openxmlformats.org/officeDocument/2006/relationships/hyperlink" Target="mailto:rajmohanty383@gmail.com" TargetMode="External"/><Relationship Id="rId9" Type="http://schemas.openxmlformats.org/officeDocument/2006/relationships/hyperlink" Target="mailto:praveenpravee708@gmail.com" TargetMode="External"/><Relationship Id="rId180" Type="http://schemas.openxmlformats.org/officeDocument/2006/relationships/hyperlink" Target="mailto:dolly0.chaudhary@gmail.com" TargetMode="External"/><Relationship Id="rId210" Type="http://schemas.openxmlformats.org/officeDocument/2006/relationships/hyperlink" Target="mailto:kumarnavneetra@gmail.com" TargetMode="External"/><Relationship Id="rId215" Type="http://schemas.openxmlformats.org/officeDocument/2006/relationships/hyperlink" Target="mailto:Rishusinghi1989@gmail.com" TargetMode="External"/><Relationship Id="rId236" Type="http://schemas.openxmlformats.org/officeDocument/2006/relationships/hyperlink" Target="mailto:dash.subhrakant@gmail.com" TargetMode="External"/><Relationship Id="rId257" Type="http://schemas.openxmlformats.org/officeDocument/2006/relationships/hyperlink" Target="mailto:dibyadri@gmail.com" TargetMode="External"/><Relationship Id="rId278" Type="http://schemas.openxmlformats.org/officeDocument/2006/relationships/hyperlink" Target="mailto:dibyadri@gmail.com" TargetMode="External"/><Relationship Id="rId26" Type="http://schemas.openxmlformats.org/officeDocument/2006/relationships/hyperlink" Target="mailto:rabindra.pattnaik1@gmail.com" TargetMode="External"/><Relationship Id="rId231" Type="http://schemas.openxmlformats.org/officeDocument/2006/relationships/hyperlink" Target="mailto:dharshangowda28@hotmail.com" TargetMode="External"/><Relationship Id="rId252" Type="http://schemas.openxmlformats.org/officeDocument/2006/relationships/hyperlink" Target="mailto:kumarnavneetra@gmail.com" TargetMode="External"/><Relationship Id="rId273" Type="http://schemas.openxmlformats.org/officeDocument/2006/relationships/hyperlink" Target="mailto:mdeekshayadav@gmail.com" TargetMode="External"/><Relationship Id="rId294" Type="http://schemas.openxmlformats.org/officeDocument/2006/relationships/hyperlink" Target="mailto:sahoo.debashish@hotmail.com" TargetMode="External"/><Relationship Id="rId308" Type="http://schemas.openxmlformats.org/officeDocument/2006/relationships/hyperlink" Target="mailto:bharat.gourav.056@gmail.com" TargetMode="External"/><Relationship Id="rId329" Type="http://schemas.openxmlformats.org/officeDocument/2006/relationships/hyperlink" Target="mailto:sibanshuprasads@gmail.com" TargetMode="External"/><Relationship Id="rId47" Type="http://schemas.openxmlformats.org/officeDocument/2006/relationships/hyperlink" Target="mailto:monalishaparida971@gmail.com" TargetMode="External"/><Relationship Id="rId68" Type="http://schemas.openxmlformats.org/officeDocument/2006/relationships/hyperlink" Target="mailto:nrn2522@gmail.com" TargetMode="External"/><Relationship Id="rId89" Type="http://schemas.openxmlformats.org/officeDocument/2006/relationships/hyperlink" Target="mailto:lulupattnayak77@mail.com" TargetMode="External"/><Relationship Id="rId112" Type="http://schemas.openxmlformats.org/officeDocument/2006/relationships/hyperlink" Target="mailto:shra3052002@gmail.com" TargetMode="External"/><Relationship Id="rId133" Type="http://schemas.openxmlformats.org/officeDocument/2006/relationships/hyperlink" Target="mailto:dwarikadwarika02@gmail.com" TargetMode="External"/><Relationship Id="rId154" Type="http://schemas.openxmlformats.org/officeDocument/2006/relationships/hyperlink" Target="mailto:8harsha.upadhyay@gmail.com" TargetMode="External"/><Relationship Id="rId175" Type="http://schemas.openxmlformats.org/officeDocument/2006/relationships/hyperlink" Target="mailto:sagarsamal42@gmail.com" TargetMode="External"/><Relationship Id="rId340" Type="http://schemas.openxmlformats.org/officeDocument/2006/relationships/hyperlink" Target="mailto:gdamburunaidu@gmail.com" TargetMode="External"/><Relationship Id="rId361" Type="http://schemas.openxmlformats.org/officeDocument/2006/relationships/hyperlink" Target="mailto:shrutimohanty391@gmail.com" TargetMode="External"/><Relationship Id="rId196" Type="http://schemas.openxmlformats.org/officeDocument/2006/relationships/hyperlink" Target="mailto:rahulkdas23@gmail.com" TargetMode="External"/><Relationship Id="rId200" Type="http://schemas.openxmlformats.org/officeDocument/2006/relationships/hyperlink" Target="mailto:derapandashamika889@gmail.com" TargetMode="External"/><Relationship Id="rId16" Type="http://schemas.openxmlformats.org/officeDocument/2006/relationships/hyperlink" Target="mailto:vinaybarpande@gmail.com" TargetMode="External"/><Relationship Id="rId221" Type="http://schemas.openxmlformats.org/officeDocument/2006/relationships/hyperlink" Target="mailto:krishnareddy68936@gmail.com" TargetMode="External"/><Relationship Id="rId242" Type="http://schemas.openxmlformats.org/officeDocument/2006/relationships/hyperlink" Target="mailto:arunbb6@gmail.com" TargetMode="External"/><Relationship Id="rId263" Type="http://schemas.openxmlformats.org/officeDocument/2006/relationships/hyperlink" Target="mailto:samprit20@gmail.com" TargetMode="External"/><Relationship Id="rId284" Type="http://schemas.openxmlformats.org/officeDocument/2006/relationships/hyperlink" Target="mailto:rk26official@gmail.com" TargetMode="External"/><Relationship Id="rId319" Type="http://schemas.openxmlformats.org/officeDocument/2006/relationships/hyperlink" Target="mailto:Chikhalegargee@gmail.com" TargetMode="External"/><Relationship Id="rId37" Type="http://schemas.openxmlformats.org/officeDocument/2006/relationships/hyperlink" Target="mailto:htinwala76@gmail.com" TargetMode="External"/><Relationship Id="rId58" Type="http://schemas.openxmlformats.org/officeDocument/2006/relationships/hyperlink" Target="mailto:srjthe7@gmail.com" TargetMode="External"/><Relationship Id="rId79" Type="http://schemas.openxmlformats.org/officeDocument/2006/relationships/hyperlink" Target="mailto:anjili0304@gmail.com" TargetMode="External"/><Relationship Id="rId102" Type="http://schemas.openxmlformats.org/officeDocument/2006/relationships/hyperlink" Target="mailto:sudhan.18187@gmail.com" TargetMode="External"/><Relationship Id="rId123" Type="http://schemas.openxmlformats.org/officeDocument/2006/relationships/hyperlink" Target="mailto:abhisekhdasformal@gmail.com" TargetMode="External"/><Relationship Id="rId144" Type="http://schemas.openxmlformats.org/officeDocument/2006/relationships/hyperlink" Target="mailto:jagdishswamy9845@gmail.com" TargetMode="External"/><Relationship Id="rId330" Type="http://schemas.openxmlformats.org/officeDocument/2006/relationships/hyperlink" Target="mailto:gauravmohantybang63@gmail.com" TargetMode="External"/><Relationship Id="rId90" Type="http://schemas.openxmlformats.org/officeDocument/2006/relationships/hyperlink" Target="mailto:lulupattnayak77@mail.com" TargetMode="External"/><Relationship Id="rId165" Type="http://schemas.openxmlformats.org/officeDocument/2006/relationships/hyperlink" Target="mailto:Abhijit_17@outlook.com" TargetMode="External"/><Relationship Id="rId186" Type="http://schemas.openxmlformats.org/officeDocument/2006/relationships/hyperlink" Target="mailto:asmanarun92@gmail.com" TargetMode="External"/><Relationship Id="rId351" Type="http://schemas.openxmlformats.org/officeDocument/2006/relationships/hyperlink" Target="mailto:gauravmohantybang63@gmail.com" TargetMode="External"/><Relationship Id="rId211" Type="http://schemas.openxmlformats.org/officeDocument/2006/relationships/hyperlink" Target="mailto:vishwakalmane@gmail.com" TargetMode="External"/><Relationship Id="rId232" Type="http://schemas.openxmlformats.org/officeDocument/2006/relationships/hyperlink" Target="mailto:samprit20@gmail.com" TargetMode="External"/><Relationship Id="rId253" Type="http://schemas.openxmlformats.org/officeDocument/2006/relationships/hyperlink" Target="mailto:er.sanjaya93@gmail.com" TargetMode="External"/><Relationship Id="rId274" Type="http://schemas.openxmlformats.org/officeDocument/2006/relationships/hyperlink" Target="mailto:mdeekshayadav@gmail.com" TargetMode="External"/><Relationship Id="rId295" Type="http://schemas.openxmlformats.org/officeDocument/2006/relationships/hyperlink" Target="mailto:Satyajitbiswal2424@Gmail.Com" TargetMode="External"/><Relationship Id="rId309" Type="http://schemas.openxmlformats.org/officeDocument/2006/relationships/hyperlink" Target="mailto:rohitg71998@gmail.com" TargetMode="External"/><Relationship Id="rId27" Type="http://schemas.openxmlformats.org/officeDocument/2006/relationships/hyperlink" Target="mailto:swain.aditya007@gmail.com" TargetMode="External"/><Relationship Id="rId48" Type="http://schemas.openxmlformats.org/officeDocument/2006/relationships/hyperlink" Target="mailto:rahulkres087@gmail.com" TargetMode="External"/><Relationship Id="rId69" Type="http://schemas.openxmlformats.org/officeDocument/2006/relationships/hyperlink" Target="mailto:htinwala76@gmail.com" TargetMode="External"/><Relationship Id="rId113" Type="http://schemas.openxmlformats.org/officeDocument/2006/relationships/hyperlink" Target="mailto:rahulkres087@gmail.com" TargetMode="External"/><Relationship Id="rId134" Type="http://schemas.openxmlformats.org/officeDocument/2006/relationships/hyperlink" Target="mailto:debiprsad567@gmail.com" TargetMode="External"/><Relationship Id="rId320" Type="http://schemas.openxmlformats.org/officeDocument/2006/relationships/hyperlink" Target="mailto:sibanshuprasads@gmail.com" TargetMode="External"/><Relationship Id="rId80" Type="http://schemas.openxmlformats.org/officeDocument/2006/relationships/hyperlink" Target="mailto:archubittu@gmail.com" TargetMode="External"/><Relationship Id="rId155" Type="http://schemas.openxmlformats.org/officeDocument/2006/relationships/hyperlink" Target="mailto:jnaveenkumar4mejnk@gmail.com" TargetMode="External"/><Relationship Id="rId176" Type="http://schemas.openxmlformats.org/officeDocument/2006/relationships/hyperlink" Target="mailto:dwarikadwarika02@gmail.com" TargetMode="External"/><Relationship Id="rId197" Type="http://schemas.openxmlformats.org/officeDocument/2006/relationships/hyperlink" Target="mailto:dibyaranjan826@gmail.com" TargetMode="External"/><Relationship Id="rId341" Type="http://schemas.openxmlformats.org/officeDocument/2006/relationships/hyperlink" Target="mailto:shrutimohanty391@gmail.com" TargetMode="External"/><Relationship Id="rId362" Type="http://schemas.openxmlformats.org/officeDocument/2006/relationships/printerSettings" Target="../printerSettings/printerSettings1.bin"/><Relationship Id="rId201" Type="http://schemas.openxmlformats.org/officeDocument/2006/relationships/hyperlink" Target="mailto:Akashakolympic@gmail.com" TargetMode="External"/><Relationship Id="rId222" Type="http://schemas.openxmlformats.org/officeDocument/2006/relationships/hyperlink" Target="mailto:amlanfr221@gmail.com" TargetMode="External"/><Relationship Id="rId243" Type="http://schemas.openxmlformats.org/officeDocument/2006/relationships/hyperlink" Target="mailto:yomanonjaya@gmail.com" TargetMode="External"/><Relationship Id="rId264" Type="http://schemas.openxmlformats.org/officeDocument/2006/relationships/hyperlink" Target="mailto:bhagyamchandrapati@gmail.com" TargetMode="External"/><Relationship Id="rId285" Type="http://schemas.openxmlformats.org/officeDocument/2006/relationships/hyperlink" Target="mailto:navinkithu@gmail.com" TargetMode="External"/><Relationship Id="rId17" Type="http://schemas.openxmlformats.org/officeDocument/2006/relationships/hyperlink" Target="mailto:abhiya.gupta@gmail.com" TargetMode="External"/><Relationship Id="rId38" Type="http://schemas.openxmlformats.org/officeDocument/2006/relationships/hyperlink" Target="mailto:dikhitabhishek43@gmail.com" TargetMode="External"/><Relationship Id="rId59" Type="http://schemas.openxmlformats.org/officeDocument/2006/relationships/hyperlink" Target="mailto:asurma44@gmail.com" TargetMode="External"/><Relationship Id="rId103" Type="http://schemas.openxmlformats.org/officeDocument/2006/relationships/hyperlink" Target="mailto:suaveensuavee708@gmail.com" TargetMode="External"/><Relationship Id="rId124" Type="http://schemas.openxmlformats.org/officeDocument/2006/relationships/hyperlink" Target="mailto:jugal.ki.sahoo@gmail.com" TargetMode="External"/><Relationship Id="rId310" Type="http://schemas.openxmlformats.org/officeDocument/2006/relationships/hyperlink" Target="mailto:rathiojaswi@gmail.com" TargetMode="External"/><Relationship Id="rId70" Type="http://schemas.openxmlformats.org/officeDocument/2006/relationships/hyperlink" Target="mailto:abhisekhdasformal@gmail.com" TargetMode="External"/><Relationship Id="rId91" Type="http://schemas.openxmlformats.org/officeDocument/2006/relationships/hyperlink" Target="mailto:deepthishreemy46@gmail.com" TargetMode="External"/><Relationship Id="rId145" Type="http://schemas.openxmlformats.org/officeDocument/2006/relationships/hyperlink" Target="mailto:gaur.harshit3@gmail.com" TargetMode="External"/><Relationship Id="rId166" Type="http://schemas.openxmlformats.org/officeDocument/2006/relationships/hyperlink" Target="mailto:patradebasis76@gmail.com" TargetMode="External"/><Relationship Id="rId187" Type="http://schemas.openxmlformats.org/officeDocument/2006/relationships/hyperlink" Target="mailto:anmoljain1508@gmail.com" TargetMode="External"/><Relationship Id="rId331" Type="http://schemas.openxmlformats.org/officeDocument/2006/relationships/hyperlink" Target="mailto:rk26official@gmail.com" TargetMode="External"/><Relationship Id="rId352" Type="http://schemas.openxmlformats.org/officeDocument/2006/relationships/hyperlink" Target="mailto:shrutimohanty391@gmail.com" TargetMode="External"/><Relationship Id="rId1" Type="http://schemas.openxmlformats.org/officeDocument/2006/relationships/pivotTable" Target="../pivotTables/pivotTable1.xml"/><Relationship Id="rId212" Type="http://schemas.openxmlformats.org/officeDocument/2006/relationships/hyperlink" Target="mailto:swabhimanpalai1@gmail.com" TargetMode="External"/><Relationship Id="rId233" Type="http://schemas.openxmlformats.org/officeDocument/2006/relationships/hyperlink" Target="mailto:chiranjeevpanda85@gmail.com" TargetMode="External"/><Relationship Id="rId254" Type="http://schemas.openxmlformats.org/officeDocument/2006/relationships/hyperlink" Target="mailto:sdimple2303@gmail.com" TargetMode="External"/><Relationship Id="rId28" Type="http://schemas.openxmlformats.org/officeDocument/2006/relationships/hyperlink" Target="mailto:yashwanth.pa999@gmail.com" TargetMode="External"/><Relationship Id="rId49" Type="http://schemas.openxmlformats.org/officeDocument/2006/relationships/hyperlink" Target="mailto:nishantnayak65@gmail.com" TargetMode="External"/><Relationship Id="rId114" Type="http://schemas.openxmlformats.org/officeDocument/2006/relationships/hyperlink" Target="mailto:gaur.harshit3@gmail.com" TargetMode="External"/><Relationship Id="rId275" Type="http://schemas.openxmlformats.org/officeDocument/2006/relationships/hyperlink" Target="mailto:siddharthprusty.biotech@gmail.com" TargetMode="External"/><Relationship Id="rId296" Type="http://schemas.openxmlformats.org/officeDocument/2006/relationships/hyperlink" Target="mailto:sourabhtiwari99775@gmail.com" TargetMode="External"/><Relationship Id="rId300" Type="http://schemas.openxmlformats.org/officeDocument/2006/relationships/hyperlink" Target="mailto:kedarnathdas924@gmail.com" TargetMode="External"/><Relationship Id="rId60" Type="http://schemas.openxmlformats.org/officeDocument/2006/relationships/hyperlink" Target="mailto:payaludhwani200@gmail.com" TargetMode="External"/><Relationship Id="rId81" Type="http://schemas.openxmlformats.org/officeDocument/2006/relationships/hyperlink" Target="mailto:tapan.sahoo89@gmail.com" TargetMode="External"/><Relationship Id="rId135" Type="http://schemas.openxmlformats.org/officeDocument/2006/relationships/hyperlink" Target="mailto:hemantnnsingh@Gmail.Com" TargetMode="External"/><Relationship Id="rId156" Type="http://schemas.openxmlformats.org/officeDocument/2006/relationships/hyperlink" Target="mailto:Djsenapati12@gmail.com" TargetMode="External"/><Relationship Id="rId177" Type="http://schemas.openxmlformats.org/officeDocument/2006/relationships/hyperlink" Target="mailto:8harsha.upadhyay@gmail.com" TargetMode="External"/><Relationship Id="rId198" Type="http://schemas.openxmlformats.org/officeDocument/2006/relationships/hyperlink" Target="mailto:shakthivl2@gmail.com" TargetMode="External"/><Relationship Id="rId321" Type="http://schemas.openxmlformats.org/officeDocument/2006/relationships/hyperlink" Target="mailto:sibanshuprasads@gmail.com" TargetMode="External"/><Relationship Id="rId342" Type="http://schemas.openxmlformats.org/officeDocument/2006/relationships/hyperlink" Target="mailto:mrutunjaybehera71@gmail.com" TargetMode="External"/><Relationship Id="rId363" Type="http://schemas.openxmlformats.org/officeDocument/2006/relationships/vmlDrawing" Target="../drawings/vmlDrawing1.vml"/><Relationship Id="rId202" Type="http://schemas.openxmlformats.org/officeDocument/2006/relationships/hyperlink" Target="mailto:swaingyanaranjan2002@gmail.com" TargetMode="External"/><Relationship Id="rId223" Type="http://schemas.openxmlformats.org/officeDocument/2006/relationships/hyperlink" Target="mailto:kumarnavneetra@gmail.com" TargetMode="External"/><Relationship Id="rId244" Type="http://schemas.openxmlformats.org/officeDocument/2006/relationships/hyperlink" Target="mailto:mitrabhanupanda22@gmail.com" TargetMode="External"/><Relationship Id="rId18" Type="http://schemas.openxmlformats.org/officeDocument/2006/relationships/hyperlink" Target="mailto:ashwinidixit334@gmail.com" TargetMode="External"/><Relationship Id="rId39" Type="http://schemas.openxmlformats.org/officeDocument/2006/relationships/hyperlink" Target="mailto:sadyasnatajena2@gmail.com" TargetMode="External"/><Relationship Id="rId265" Type="http://schemas.openxmlformats.org/officeDocument/2006/relationships/hyperlink" Target="mailto:sahuchandra909@gmail.com" TargetMode="External"/><Relationship Id="rId286" Type="http://schemas.openxmlformats.org/officeDocument/2006/relationships/hyperlink" Target="mailto:chinmayroutray89@gmail.com" TargetMode="External"/><Relationship Id="rId50" Type="http://schemas.openxmlformats.org/officeDocument/2006/relationships/hyperlink" Target="mailto:deepthishreemy46@gmail.com" TargetMode="External"/><Relationship Id="rId104" Type="http://schemas.openxmlformats.org/officeDocument/2006/relationships/hyperlink" Target="mailto:ananyam889@gmail.com" TargetMode="External"/><Relationship Id="rId125" Type="http://schemas.openxmlformats.org/officeDocument/2006/relationships/hyperlink" Target="mailto:sudhan.18187@gmail.com" TargetMode="External"/><Relationship Id="rId146" Type="http://schemas.openxmlformats.org/officeDocument/2006/relationships/hyperlink" Target="mailto:suaveensuavee708@gmail.com" TargetMode="External"/><Relationship Id="rId167" Type="http://schemas.openxmlformats.org/officeDocument/2006/relationships/hyperlink" Target="mailto:Djsenapati12@gmail.com" TargetMode="External"/><Relationship Id="rId188" Type="http://schemas.openxmlformats.org/officeDocument/2006/relationships/hyperlink" Target="mailto:amlanfr221@gmail.com" TargetMode="External"/><Relationship Id="rId311" Type="http://schemas.openxmlformats.org/officeDocument/2006/relationships/hyperlink" Target="mailto:badatyaaniket@gmail.com" TargetMode="External"/><Relationship Id="rId332" Type="http://schemas.openxmlformats.org/officeDocument/2006/relationships/hyperlink" Target="mailto:gdamburunaidu@gmail.com" TargetMode="External"/><Relationship Id="rId353" Type="http://schemas.openxmlformats.org/officeDocument/2006/relationships/hyperlink" Target="mailto:abhilashsahoo10@gmail.com" TargetMode="External"/><Relationship Id="rId71" Type="http://schemas.openxmlformats.org/officeDocument/2006/relationships/hyperlink" Target="mailto:sankit601@gmail.com" TargetMode="External"/><Relationship Id="rId92" Type="http://schemas.openxmlformats.org/officeDocument/2006/relationships/hyperlink" Target="mailto:ramnani0910@gmail.com" TargetMode="External"/><Relationship Id="rId213" Type="http://schemas.openxmlformats.org/officeDocument/2006/relationships/hyperlink" Target="mailto:rrajasekhar1605@gmail.com" TargetMode="External"/><Relationship Id="rId234" Type="http://schemas.openxmlformats.org/officeDocument/2006/relationships/hyperlink" Target="mailto:dibyaranjan826@gmail.com" TargetMode="External"/><Relationship Id="rId2" Type="http://schemas.openxmlformats.org/officeDocument/2006/relationships/hyperlink" Target="mailto:rajmohanty383@gmail.com" TargetMode="External"/><Relationship Id="rId29" Type="http://schemas.openxmlformats.org/officeDocument/2006/relationships/hyperlink" Target="mailto:jugal.ki.sahoo@gmail.com" TargetMode="External"/><Relationship Id="rId255" Type="http://schemas.openxmlformats.org/officeDocument/2006/relationships/hyperlink" Target="mailto:amlanfr221@gmail.com" TargetMode="External"/><Relationship Id="rId276" Type="http://schemas.openxmlformats.org/officeDocument/2006/relationships/hyperlink" Target="mailto:kabasupr1987@gmail.com" TargetMode="External"/><Relationship Id="rId297" Type="http://schemas.openxmlformats.org/officeDocument/2006/relationships/hyperlink" Target="mailto:pritishpriyanshubehera@gmail.com" TargetMode="External"/><Relationship Id="rId40" Type="http://schemas.openxmlformats.org/officeDocument/2006/relationships/hyperlink" Target="mailto:harshal143parmar@gmail.com" TargetMode="External"/><Relationship Id="rId115" Type="http://schemas.openxmlformats.org/officeDocument/2006/relationships/hyperlink" Target="mailto:abhisekhdasformal@gmail.com" TargetMode="External"/><Relationship Id="rId136" Type="http://schemas.openxmlformats.org/officeDocument/2006/relationships/hyperlink" Target="mailto:routdebasishkd@gmail.com" TargetMode="External"/><Relationship Id="rId157" Type="http://schemas.openxmlformats.org/officeDocument/2006/relationships/hyperlink" Target="mailto:jagdishswamy9845@gmail.com" TargetMode="External"/><Relationship Id="rId178" Type="http://schemas.openxmlformats.org/officeDocument/2006/relationships/hyperlink" Target="mailto:bagewadisanket81@gmail.com" TargetMode="External"/><Relationship Id="rId301" Type="http://schemas.openxmlformats.org/officeDocument/2006/relationships/hyperlink" Target="mailto:sai.prasad714@gmail.com" TargetMode="External"/><Relationship Id="rId322" Type="http://schemas.openxmlformats.org/officeDocument/2006/relationships/hyperlink" Target="mailto:pr4mod8055@gmail.com" TargetMode="External"/><Relationship Id="rId343" Type="http://schemas.openxmlformats.org/officeDocument/2006/relationships/hyperlink" Target="mailto:mohansai94@gmail.com" TargetMode="External"/><Relationship Id="rId364" Type="http://schemas.openxmlformats.org/officeDocument/2006/relationships/comments" Target="../comments1.xml"/><Relationship Id="rId61" Type="http://schemas.openxmlformats.org/officeDocument/2006/relationships/hyperlink" Target="mailto:sudhan.18187@gmail.com" TargetMode="External"/><Relationship Id="rId82" Type="http://schemas.openxmlformats.org/officeDocument/2006/relationships/hyperlink" Target="mailto:fakhriidris688@gmail.com" TargetMode="External"/><Relationship Id="rId199" Type="http://schemas.openxmlformats.org/officeDocument/2006/relationships/hyperlink" Target="mailto:kumarchhareesh@gmail.com" TargetMode="External"/><Relationship Id="rId203" Type="http://schemas.openxmlformats.org/officeDocument/2006/relationships/hyperlink" Target="mailto:8harsha.upadhyay@gmail.com" TargetMode="External"/><Relationship Id="rId19" Type="http://schemas.openxmlformats.org/officeDocument/2006/relationships/hyperlink" Target="mailto:ashwinidixit334@gmail.com" TargetMode="External"/><Relationship Id="rId224" Type="http://schemas.openxmlformats.org/officeDocument/2006/relationships/hyperlink" Target="mailto:chiranjeevpanda85@gmail.com" TargetMode="External"/><Relationship Id="rId245" Type="http://schemas.openxmlformats.org/officeDocument/2006/relationships/hyperlink" Target="mailto:tiwariv410@gmail.com" TargetMode="External"/><Relationship Id="rId266" Type="http://schemas.openxmlformats.org/officeDocument/2006/relationships/hyperlink" Target="mailto:dibyadri@gmail.com" TargetMode="External"/><Relationship Id="rId287" Type="http://schemas.openxmlformats.org/officeDocument/2006/relationships/hyperlink" Target="mailto:sahuchandra909@gmail.com" TargetMode="External"/><Relationship Id="rId30" Type="http://schemas.openxmlformats.org/officeDocument/2006/relationships/hyperlink" Target="mailto:sadyasnatajena2@gmail.com" TargetMode="External"/><Relationship Id="rId105" Type="http://schemas.openxmlformats.org/officeDocument/2006/relationships/hyperlink" Target="mailto:archubittu@gmail.com" TargetMode="External"/><Relationship Id="rId126" Type="http://schemas.openxmlformats.org/officeDocument/2006/relationships/hyperlink" Target="mailto:8harsha.upadhyay@gmail.com" TargetMode="External"/><Relationship Id="rId147" Type="http://schemas.openxmlformats.org/officeDocument/2006/relationships/hyperlink" Target="mailto:sahuanjan10@gmail.com" TargetMode="External"/><Relationship Id="rId168" Type="http://schemas.openxmlformats.org/officeDocument/2006/relationships/hyperlink" Target="mailto:dipankar.sidhartha@gmail.com" TargetMode="External"/><Relationship Id="rId312" Type="http://schemas.openxmlformats.org/officeDocument/2006/relationships/hyperlink" Target="mailto:rahulkres087@gmail.com" TargetMode="External"/><Relationship Id="rId333" Type="http://schemas.openxmlformats.org/officeDocument/2006/relationships/hyperlink" Target="mailto:sibanshuprasads@gmail.com" TargetMode="External"/><Relationship Id="rId354" Type="http://schemas.openxmlformats.org/officeDocument/2006/relationships/hyperlink" Target="mailto:asinghar786.as@gmail.com" TargetMode="External"/><Relationship Id="rId51" Type="http://schemas.openxmlformats.org/officeDocument/2006/relationships/hyperlink" Target="mailto:vidyasagarcrj@gmail.com" TargetMode="External"/><Relationship Id="rId72" Type="http://schemas.openxmlformats.org/officeDocument/2006/relationships/hyperlink" Target="mailto:fakhriidris688@gmail.com" TargetMode="External"/><Relationship Id="rId93" Type="http://schemas.openxmlformats.org/officeDocument/2006/relationships/hyperlink" Target="mailto:fakhriidris688@gmail.com" TargetMode="External"/><Relationship Id="rId189" Type="http://schemas.openxmlformats.org/officeDocument/2006/relationships/hyperlink" Target="mailto:vishwakalmane@gmail.com" TargetMode="External"/><Relationship Id="rId3" Type="http://schemas.openxmlformats.org/officeDocument/2006/relationships/hyperlink" Target="mailto:rajmohanty383@gmail.com" TargetMode="External"/><Relationship Id="rId214" Type="http://schemas.openxmlformats.org/officeDocument/2006/relationships/hyperlink" Target="mailto:mitrabhanupanda22@gmail.com" TargetMode="External"/><Relationship Id="rId235" Type="http://schemas.openxmlformats.org/officeDocument/2006/relationships/hyperlink" Target="mailto:er.sanjaya93@gmail.com" TargetMode="External"/><Relationship Id="rId256" Type="http://schemas.openxmlformats.org/officeDocument/2006/relationships/hyperlink" Target="mailto:Akashakolympic@gmail.com" TargetMode="External"/><Relationship Id="rId277" Type="http://schemas.openxmlformats.org/officeDocument/2006/relationships/hyperlink" Target="mailto:sahuchandra909@gmail.com" TargetMode="External"/><Relationship Id="rId298" Type="http://schemas.openxmlformats.org/officeDocument/2006/relationships/hyperlink" Target="mailto:misalray@gmail.com" TargetMode="External"/><Relationship Id="rId116" Type="http://schemas.openxmlformats.org/officeDocument/2006/relationships/hyperlink" Target="mailto:anjili0304@gmail.com" TargetMode="External"/><Relationship Id="rId137" Type="http://schemas.openxmlformats.org/officeDocument/2006/relationships/hyperlink" Target="mailto:suaveensuavee708@gmail.com" TargetMode="External"/><Relationship Id="rId158" Type="http://schemas.openxmlformats.org/officeDocument/2006/relationships/hyperlink" Target="mailto:routdebasishkd@gmail.com" TargetMode="External"/><Relationship Id="rId302" Type="http://schemas.openxmlformats.org/officeDocument/2006/relationships/hyperlink" Target="mailto:mohsin.md100@gmail.com" TargetMode="External"/><Relationship Id="rId323" Type="http://schemas.openxmlformats.org/officeDocument/2006/relationships/hyperlink" Target="mailto:pr4mod8055@gmail.com" TargetMode="External"/><Relationship Id="rId344" Type="http://schemas.openxmlformats.org/officeDocument/2006/relationships/hyperlink" Target="mailto:gauravmohantybang63@gmail.com" TargetMode="External"/><Relationship Id="rId20" Type="http://schemas.openxmlformats.org/officeDocument/2006/relationships/hyperlink" Target="mailto:ashwinidixit334@gmail.com" TargetMode="External"/><Relationship Id="rId41" Type="http://schemas.openxmlformats.org/officeDocument/2006/relationships/hyperlink" Target="mailto:harshal143parmar@gmail.com" TargetMode="External"/><Relationship Id="rId62" Type="http://schemas.openxmlformats.org/officeDocument/2006/relationships/hyperlink" Target="mailto:fakhriidris688@gmail.com" TargetMode="External"/><Relationship Id="rId83" Type="http://schemas.openxmlformats.org/officeDocument/2006/relationships/hyperlink" Target="mailto:payaludhwani200@gmail.com" TargetMode="External"/><Relationship Id="rId179" Type="http://schemas.openxmlformats.org/officeDocument/2006/relationships/hyperlink" Target="mailto:shakthivl2@gmail.com" TargetMode="External"/><Relationship Id="rId190" Type="http://schemas.openxmlformats.org/officeDocument/2006/relationships/hyperlink" Target="mailto:bagewadisanket81@gmail.com" TargetMode="External"/><Relationship Id="rId204" Type="http://schemas.openxmlformats.org/officeDocument/2006/relationships/hyperlink" Target="mailto:krishnareddy68936@gmail.com" TargetMode="External"/><Relationship Id="rId225" Type="http://schemas.openxmlformats.org/officeDocument/2006/relationships/hyperlink" Target="mailto:mishra.sanjana2828@gmail.com" TargetMode="External"/><Relationship Id="rId246" Type="http://schemas.openxmlformats.org/officeDocument/2006/relationships/hyperlink" Target="mailto:meankit147@gmail.com" TargetMode="External"/><Relationship Id="rId267" Type="http://schemas.openxmlformats.org/officeDocument/2006/relationships/hyperlink" Target="mailto:dash.subhrakant@gmail.com" TargetMode="External"/><Relationship Id="rId288" Type="http://schemas.openxmlformats.org/officeDocument/2006/relationships/hyperlink" Target="mailto:priyanshubrijpuriya98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arunbb6@gmail.com" TargetMode="External"/><Relationship Id="rId117" Type="http://schemas.openxmlformats.org/officeDocument/2006/relationships/hyperlink" Target="mailto:shrutimohanty391@gmail.com" TargetMode="External"/><Relationship Id="rId21" Type="http://schemas.openxmlformats.org/officeDocument/2006/relationships/hyperlink" Target="mailto:rajbirje086@gmail.com" TargetMode="External"/><Relationship Id="rId42" Type="http://schemas.openxmlformats.org/officeDocument/2006/relationships/hyperlink" Target="mailto:tiwariv410@gmail.com" TargetMode="External"/><Relationship Id="rId47" Type="http://schemas.openxmlformats.org/officeDocument/2006/relationships/hyperlink" Target="mailto:dibyadri@gmail.com" TargetMode="External"/><Relationship Id="rId63" Type="http://schemas.openxmlformats.org/officeDocument/2006/relationships/hyperlink" Target="mailto:sandeepmohanty674@gmail.com" TargetMode="External"/><Relationship Id="rId68" Type="http://schemas.openxmlformats.org/officeDocument/2006/relationships/hyperlink" Target="mailto:pritishpriyanshubehera@gmail.com" TargetMode="External"/><Relationship Id="rId84" Type="http://schemas.openxmlformats.org/officeDocument/2006/relationships/hyperlink" Target="mailto:misalray@gmail.com" TargetMode="External"/><Relationship Id="rId89" Type="http://schemas.openxmlformats.org/officeDocument/2006/relationships/hyperlink" Target="mailto:bppani@gmail.com" TargetMode="External"/><Relationship Id="rId112" Type="http://schemas.openxmlformats.org/officeDocument/2006/relationships/hyperlink" Target="mailto:sibanshuprasads@gmail.com" TargetMode="External"/><Relationship Id="rId133" Type="http://schemas.openxmlformats.org/officeDocument/2006/relationships/hyperlink" Target="mailto:gdamburunaidu@gmail.com" TargetMode="External"/><Relationship Id="rId138" Type="http://schemas.openxmlformats.org/officeDocument/2006/relationships/hyperlink" Target="mailto:asinghar786.as@gmail.com" TargetMode="External"/><Relationship Id="rId16" Type="http://schemas.openxmlformats.org/officeDocument/2006/relationships/hyperlink" Target="mailto:dibyaranjan826@gmail.com" TargetMode="External"/><Relationship Id="rId107" Type="http://schemas.openxmlformats.org/officeDocument/2006/relationships/hyperlink" Target="mailto:Chikhalegargee@gmail.com" TargetMode="External"/><Relationship Id="rId11" Type="http://schemas.openxmlformats.org/officeDocument/2006/relationships/hyperlink" Target="mailto:mitrabhanupanda22@gmail.com" TargetMode="External"/><Relationship Id="rId32" Type="http://schemas.openxmlformats.org/officeDocument/2006/relationships/hyperlink" Target="mailto:ritwik.gantayat@gmail.com" TargetMode="External"/><Relationship Id="rId37" Type="http://schemas.openxmlformats.org/officeDocument/2006/relationships/hyperlink" Target="mailto:sdimple2303@gmail.com" TargetMode="External"/><Relationship Id="rId53" Type="http://schemas.openxmlformats.org/officeDocument/2006/relationships/hyperlink" Target="mailto:amlanfr221@gmail.com" TargetMode="External"/><Relationship Id="rId58" Type="http://schemas.openxmlformats.org/officeDocument/2006/relationships/hyperlink" Target="mailto:sahuchandra909@gmail.com" TargetMode="External"/><Relationship Id="rId74" Type="http://schemas.openxmlformats.org/officeDocument/2006/relationships/hyperlink" Target="mailto:sourabhtiwari99775@gmail.com" TargetMode="External"/><Relationship Id="rId79" Type="http://schemas.openxmlformats.org/officeDocument/2006/relationships/hyperlink" Target="mailto:sai.prasad714@gmail.com" TargetMode="External"/><Relationship Id="rId102" Type="http://schemas.openxmlformats.org/officeDocument/2006/relationships/hyperlink" Target="mailto:sibanshuprasads@gmail.com" TargetMode="External"/><Relationship Id="rId123" Type="http://schemas.openxmlformats.org/officeDocument/2006/relationships/hyperlink" Target="mailto:gdamburunaidu@gmail.com" TargetMode="External"/><Relationship Id="rId128" Type="http://schemas.openxmlformats.org/officeDocument/2006/relationships/hyperlink" Target="mailto:sumit.civil2017@gmail.com" TargetMode="External"/><Relationship Id="rId144" Type="http://schemas.openxmlformats.org/officeDocument/2006/relationships/hyperlink" Target="mailto:asinghar786.as@gmail.com" TargetMode="External"/><Relationship Id="rId5" Type="http://schemas.openxmlformats.org/officeDocument/2006/relationships/hyperlink" Target="mailto:krishnareddy68936@gmail.com" TargetMode="External"/><Relationship Id="rId90" Type="http://schemas.openxmlformats.org/officeDocument/2006/relationships/hyperlink" Target="mailto:shubhamkhandelwal2003@gmail.com" TargetMode="External"/><Relationship Id="rId95" Type="http://schemas.openxmlformats.org/officeDocument/2006/relationships/hyperlink" Target="mailto:rahulkres087@gmail.com" TargetMode="External"/><Relationship Id="rId22" Type="http://schemas.openxmlformats.org/officeDocument/2006/relationships/hyperlink" Target="mailto:Akashakolympic@gmail.com" TargetMode="External"/><Relationship Id="rId27" Type="http://schemas.openxmlformats.org/officeDocument/2006/relationships/hyperlink" Target="mailto:mitrabhanupanda22@gmail.com" TargetMode="External"/><Relationship Id="rId43" Type="http://schemas.openxmlformats.org/officeDocument/2006/relationships/hyperlink" Target="mailto:Akashakolympic@gmail.com" TargetMode="External"/><Relationship Id="rId48" Type="http://schemas.openxmlformats.org/officeDocument/2006/relationships/hyperlink" Target="mailto:dash.subhrakant@gmail.com" TargetMode="External"/><Relationship Id="rId64" Type="http://schemas.openxmlformats.org/officeDocument/2006/relationships/hyperlink" Target="mailto:rk26official@gmail.com" TargetMode="External"/><Relationship Id="rId69" Type="http://schemas.openxmlformats.org/officeDocument/2006/relationships/hyperlink" Target="mailto:sourabhtiwari99775@gmail.com" TargetMode="External"/><Relationship Id="rId113" Type="http://schemas.openxmlformats.org/officeDocument/2006/relationships/hyperlink" Target="mailto:gauravmohantybang63@gmail.com" TargetMode="External"/><Relationship Id="rId118" Type="http://schemas.openxmlformats.org/officeDocument/2006/relationships/hyperlink" Target="mailto:gdamburunaidu@gmail.com" TargetMode="External"/><Relationship Id="rId134" Type="http://schemas.openxmlformats.org/officeDocument/2006/relationships/hyperlink" Target="mailto:swetapuspapanda@gmail.com" TargetMode="External"/><Relationship Id="rId139" Type="http://schemas.openxmlformats.org/officeDocument/2006/relationships/hyperlink" Target="mailto:asinghar786.as@gmail.com" TargetMode="External"/><Relationship Id="rId80" Type="http://schemas.openxmlformats.org/officeDocument/2006/relationships/hyperlink" Target="mailto:samapikagantayat@gmail.com" TargetMode="External"/><Relationship Id="rId85" Type="http://schemas.openxmlformats.org/officeDocument/2006/relationships/hyperlink" Target="mailto:bhagyamchandrapati@gmail.com" TargetMode="External"/><Relationship Id="rId3" Type="http://schemas.openxmlformats.org/officeDocument/2006/relationships/hyperlink" Target="mailto:er.sanjaya93@gmail.com" TargetMode="External"/><Relationship Id="rId12" Type="http://schemas.openxmlformats.org/officeDocument/2006/relationships/hyperlink" Target="mailto:derapandashamika889@gmail.com" TargetMode="External"/><Relationship Id="rId17" Type="http://schemas.openxmlformats.org/officeDocument/2006/relationships/hyperlink" Target="mailto:er.sanjaya93@gmail.com" TargetMode="External"/><Relationship Id="rId25" Type="http://schemas.openxmlformats.org/officeDocument/2006/relationships/hyperlink" Target="mailto:derapandashamika889@gmail.com" TargetMode="External"/><Relationship Id="rId33" Type="http://schemas.openxmlformats.org/officeDocument/2006/relationships/hyperlink" Target="mailto:bppani@gmail.com" TargetMode="External"/><Relationship Id="rId38" Type="http://schemas.openxmlformats.org/officeDocument/2006/relationships/hyperlink" Target="mailto:amlanfr221@gmail.com" TargetMode="External"/><Relationship Id="rId46" Type="http://schemas.openxmlformats.org/officeDocument/2006/relationships/hyperlink" Target="mailto:samprit20@gmail.com" TargetMode="External"/><Relationship Id="rId59" Type="http://schemas.openxmlformats.org/officeDocument/2006/relationships/hyperlink" Target="mailto:dibyadri@gmail.com" TargetMode="External"/><Relationship Id="rId67" Type="http://schemas.openxmlformats.org/officeDocument/2006/relationships/hyperlink" Target="mailto:tiwariv410@gmail.com" TargetMode="External"/><Relationship Id="rId103" Type="http://schemas.openxmlformats.org/officeDocument/2006/relationships/hyperlink" Target="mailto:sibanshuprasads@gmail.com" TargetMode="External"/><Relationship Id="rId108" Type="http://schemas.openxmlformats.org/officeDocument/2006/relationships/hyperlink" Target="mailto:pr4mod8055@gmail.com" TargetMode="External"/><Relationship Id="rId116" Type="http://schemas.openxmlformats.org/officeDocument/2006/relationships/hyperlink" Target="mailto:sibanshuprasads@gmail.com" TargetMode="External"/><Relationship Id="rId124" Type="http://schemas.openxmlformats.org/officeDocument/2006/relationships/hyperlink" Target="mailto:shrutimohanty391@gmail.com" TargetMode="External"/><Relationship Id="rId129" Type="http://schemas.openxmlformats.org/officeDocument/2006/relationships/hyperlink" Target="mailto:kvishalmajhi@gmail.com" TargetMode="External"/><Relationship Id="rId137" Type="http://schemas.openxmlformats.org/officeDocument/2006/relationships/hyperlink" Target="mailto:abhilashsahoo10@gmail.com" TargetMode="External"/><Relationship Id="rId20" Type="http://schemas.openxmlformats.org/officeDocument/2006/relationships/hyperlink" Target="mailto:sambit260220@gmail.com" TargetMode="External"/><Relationship Id="rId41" Type="http://schemas.openxmlformats.org/officeDocument/2006/relationships/hyperlink" Target="mailto:sdimple2303@gmail.com" TargetMode="External"/><Relationship Id="rId54" Type="http://schemas.openxmlformats.org/officeDocument/2006/relationships/hyperlink" Target="mailto:mdeekshayadav@gmail.com" TargetMode="External"/><Relationship Id="rId62" Type="http://schemas.openxmlformats.org/officeDocument/2006/relationships/hyperlink" Target="mailto:siddharthprusty.biotech@gmail.com" TargetMode="External"/><Relationship Id="rId70" Type="http://schemas.openxmlformats.org/officeDocument/2006/relationships/hyperlink" Target="mailto:Satyajitbiswal2424@Gmail.Com" TargetMode="External"/><Relationship Id="rId75" Type="http://schemas.openxmlformats.org/officeDocument/2006/relationships/hyperlink" Target="mailto:sonitjena@gmail.com" TargetMode="External"/><Relationship Id="rId83" Type="http://schemas.openxmlformats.org/officeDocument/2006/relationships/hyperlink" Target="mailto:rk26official@gmail.com" TargetMode="External"/><Relationship Id="rId88" Type="http://schemas.openxmlformats.org/officeDocument/2006/relationships/hyperlink" Target="mailto:bharat.gourav.056@gmail.com" TargetMode="External"/><Relationship Id="rId91" Type="http://schemas.openxmlformats.org/officeDocument/2006/relationships/hyperlink" Target="mailto:chinmayroutray89@gmail.com" TargetMode="External"/><Relationship Id="rId96" Type="http://schemas.openxmlformats.org/officeDocument/2006/relationships/hyperlink" Target="mailto:sai.prasad714@gmail.com" TargetMode="External"/><Relationship Id="rId111" Type="http://schemas.openxmlformats.org/officeDocument/2006/relationships/hyperlink" Target="mailto:sibanshuprasads@gmail.com" TargetMode="External"/><Relationship Id="rId132" Type="http://schemas.openxmlformats.org/officeDocument/2006/relationships/hyperlink" Target="mailto:gnaveenkumar364@gmail.com" TargetMode="External"/><Relationship Id="rId140" Type="http://schemas.openxmlformats.org/officeDocument/2006/relationships/hyperlink" Target="mailto:atulmanchalwar@gmail.com" TargetMode="External"/><Relationship Id="rId145" Type="http://schemas.openxmlformats.org/officeDocument/2006/relationships/hyperlink" Target="mailto:shrutimohanty391@gmail.com" TargetMode="External"/><Relationship Id="rId1" Type="http://schemas.openxmlformats.org/officeDocument/2006/relationships/hyperlink" Target="mailto:Akashakolympic@gmail.com" TargetMode="External"/><Relationship Id="rId6" Type="http://schemas.openxmlformats.org/officeDocument/2006/relationships/hyperlink" Target="mailto:amlanfr221@gmail.com" TargetMode="External"/><Relationship Id="rId15" Type="http://schemas.openxmlformats.org/officeDocument/2006/relationships/hyperlink" Target="mailto:samprit20@gmail.com" TargetMode="External"/><Relationship Id="rId23" Type="http://schemas.openxmlformats.org/officeDocument/2006/relationships/hyperlink" Target="mailto:dash.subhrakant@gmail.com" TargetMode="External"/><Relationship Id="rId28" Type="http://schemas.openxmlformats.org/officeDocument/2006/relationships/hyperlink" Target="mailto:tiwariv410@gmail.com" TargetMode="External"/><Relationship Id="rId36" Type="http://schemas.openxmlformats.org/officeDocument/2006/relationships/hyperlink" Target="mailto:er.sanjaya93@gmail.com" TargetMode="External"/><Relationship Id="rId49" Type="http://schemas.openxmlformats.org/officeDocument/2006/relationships/hyperlink" Target="mailto:sahuchandra909@gmail.com" TargetMode="External"/><Relationship Id="rId57" Type="http://schemas.openxmlformats.org/officeDocument/2006/relationships/hyperlink" Target="mailto:siddharthprusty.biotech@gmail.com" TargetMode="External"/><Relationship Id="rId106" Type="http://schemas.openxmlformats.org/officeDocument/2006/relationships/hyperlink" Target="mailto:sibanshuprasads@gmail.com" TargetMode="External"/><Relationship Id="rId114" Type="http://schemas.openxmlformats.org/officeDocument/2006/relationships/hyperlink" Target="mailto:rk26official@gmail.com" TargetMode="External"/><Relationship Id="rId119" Type="http://schemas.openxmlformats.org/officeDocument/2006/relationships/hyperlink" Target="mailto:abhisek.praharaj96@gmail.com" TargetMode="External"/><Relationship Id="rId127" Type="http://schemas.openxmlformats.org/officeDocument/2006/relationships/hyperlink" Target="mailto:mohansai94@gmail.com" TargetMode="External"/><Relationship Id="rId10" Type="http://schemas.openxmlformats.org/officeDocument/2006/relationships/hyperlink" Target="mailto:abhishejgangji@gmail.com" TargetMode="External"/><Relationship Id="rId31" Type="http://schemas.openxmlformats.org/officeDocument/2006/relationships/hyperlink" Target="mailto:sambit260220@gmail.com" TargetMode="External"/><Relationship Id="rId44" Type="http://schemas.openxmlformats.org/officeDocument/2006/relationships/hyperlink" Target="mailto:chiranjeevpanda85@gmail.com" TargetMode="External"/><Relationship Id="rId52" Type="http://schemas.openxmlformats.org/officeDocument/2006/relationships/hyperlink" Target="mailto:somyagurjar0198@gmail.com" TargetMode="External"/><Relationship Id="rId60" Type="http://schemas.openxmlformats.org/officeDocument/2006/relationships/hyperlink" Target="mailto:er.sanjaya93@gmail.com" TargetMode="External"/><Relationship Id="rId65" Type="http://schemas.openxmlformats.org/officeDocument/2006/relationships/hyperlink" Target="mailto:pratik.ranchi@gmail.com" TargetMode="External"/><Relationship Id="rId73" Type="http://schemas.openxmlformats.org/officeDocument/2006/relationships/hyperlink" Target="mailto:smrutiranjanswain789@gmail.com" TargetMode="External"/><Relationship Id="rId78" Type="http://schemas.openxmlformats.org/officeDocument/2006/relationships/hyperlink" Target="mailto:navinkithu@gmail.com" TargetMode="External"/><Relationship Id="rId81" Type="http://schemas.openxmlformats.org/officeDocument/2006/relationships/hyperlink" Target="mailto:mohsin.md100@gmail.com" TargetMode="External"/><Relationship Id="rId86" Type="http://schemas.openxmlformats.org/officeDocument/2006/relationships/hyperlink" Target="mailto:yomanonjaya@gmail.com" TargetMode="External"/><Relationship Id="rId94" Type="http://schemas.openxmlformats.org/officeDocument/2006/relationships/hyperlink" Target="mailto:rathiojaswi@gmail.com" TargetMode="External"/><Relationship Id="rId99" Type="http://schemas.openxmlformats.org/officeDocument/2006/relationships/hyperlink" Target="mailto:rikuabhisek@gmail.com" TargetMode="External"/><Relationship Id="rId101" Type="http://schemas.openxmlformats.org/officeDocument/2006/relationships/hyperlink" Target="mailto:rk26official@gmail.com" TargetMode="External"/><Relationship Id="rId122" Type="http://schemas.openxmlformats.org/officeDocument/2006/relationships/hyperlink" Target="mailto:gdamburunaidu@gmail.com" TargetMode="External"/><Relationship Id="rId130" Type="http://schemas.openxmlformats.org/officeDocument/2006/relationships/hyperlink" Target="mailto:mrutunjaybehera71@gmail.com" TargetMode="External"/><Relationship Id="rId135" Type="http://schemas.openxmlformats.org/officeDocument/2006/relationships/hyperlink" Target="mailto:gauravmohantybang63@gmail.com" TargetMode="External"/><Relationship Id="rId143" Type="http://schemas.openxmlformats.org/officeDocument/2006/relationships/hyperlink" Target="mailto:sandipswarajkhuntia2005@gmail.com" TargetMode="External"/><Relationship Id="rId148" Type="http://schemas.openxmlformats.org/officeDocument/2006/relationships/comments" Target="../comments2.xml"/><Relationship Id="rId4" Type="http://schemas.openxmlformats.org/officeDocument/2006/relationships/hyperlink" Target="mailto:sudhan.18187@gmail.com" TargetMode="External"/><Relationship Id="rId9" Type="http://schemas.openxmlformats.org/officeDocument/2006/relationships/hyperlink" Target="mailto:mishra.sanjana2828@gmail.com" TargetMode="External"/><Relationship Id="rId13" Type="http://schemas.openxmlformats.org/officeDocument/2006/relationships/hyperlink" Target="mailto:bagewadisanket81@gmail.com" TargetMode="External"/><Relationship Id="rId18" Type="http://schemas.openxmlformats.org/officeDocument/2006/relationships/hyperlink" Target="mailto:chiranjeevpanda85@gmail.com" TargetMode="External"/><Relationship Id="rId39" Type="http://schemas.openxmlformats.org/officeDocument/2006/relationships/hyperlink" Target="mailto:Akashakolympic@gmail.com" TargetMode="External"/><Relationship Id="rId109" Type="http://schemas.openxmlformats.org/officeDocument/2006/relationships/hyperlink" Target="mailto:sibanshuprasads@gmail.com" TargetMode="External"/><Relationship Id="rId34" Type="http://schemas.openxmlformats.org/officeDocument/2006/relationships/hyperlink" Target="mailto:dasrajashree20@gmail.com" TargetMode="External"/><Relationship Id="rId50" Type="http://schemas.openxmlformats.org/officeDocument/2006/relationships/hyperlink" Target="mailto:aditya.chole89@gmail.com" TargetMode="External"/><Relationship Id="rId55" Type="http://schemas.openxmlformats.org/officeDocument/2006/relationships/hyperlink" Target="mailto:mdeekshayadav@gmail.com" TargetMode="External"/><Relationship Id="rId76" Type="http://schemas.openxmlformats.org/officeDocument/2006/relationships/hyperlink" Target="mailto:priyanshubrijpuriya98@gmail.com" TargetMode="External"/><Relationship Id="rId97" Type="http://schemas.openxmlformats.org/officeDocument/2006/relationships/hyperlink" Target="http://ashishparija90902gmail.com/" TargetMode="External"/><Relationship Id="rId104" Type="http://schemas.openxmlformats.org/officeDocument/2006/relationships/hyperlink" Target="mailto:pr4mod8055@gmail.com" TargetMode="External"/><Relationship Id="rId120" Type="http://schemas.openxmlformats.org/officeDocument/2006/relationships/hyperlink" Target="mailto:shrutimohanty391@gmail.com" TargetMode="External"/><Relationship Id="rId125" Type="http://schemas.openxmlformats.org/officeDocument/2006/relationships/hyperlink" Target="mailto:gauravmohantybang63@gmail.com" TargetMode="External"/><Relationship Id="rId141" Type="http://schemas.openxmlformats.org/officeDocument/2006/relationships/hyperlink" Target="mailto:sandipswarajkhuntia2005@gmail.com" TargetMode="External"/><Relationship Id="rId146" Type="http://schemas.openxmlformats.org/officeDocument/2006/relationships/printerSettings" Target="../printerSettings/printerSettings3.bin"/><Relationship Id="rId7" Type="http://schemas.openxmlformats.org/officeDocument/2006/relationships/hyperlink" Target="mailto:kumarnavneetra@gmail.com" TargetMode="External"/><Relationship Id="rId71" Type="http://schemas.openxmlformats.org/officeDocument/2006/relationships/hyperlink" Target="mailto:sahoo.debashish@hotmail.com" TargetMode="External"/><Relationship Id="rId92" Type="http://schemas.openxmlformats.org/officeDocument/2006/relationships/hyperlink" Target="mailto:ashis1996sahu@gmail.com" TargetMode="External"/><Relationship Id="rId2" Type="http://schemas.openxmlformats.org/officeDocument/2006/relationships/hyperlink" Target="mailto:Akashakolympic@gmail.com" TargetMode="External"/><Relationship Id="rId29" Type="http://schemas.openxmlformats.org/officeDocument/2006/relationships/hyperlink" Target="mailto:meankit147@gmail.com" TargetMode="External"/><Relationship Id="rId24" Type="http://schemas.openxmlformats.org/officeDocument/2006/relationships/hyperlink" Target="mailto:amlanfr221@gmail.com" TargetMode="External"/><Relationship Id="rId40" Type="http://schemas.openxmlformats.org/officeDocument/2006/relationships/hyperlink" Target="mailto:dibyadri@gmail.com" TargetMode="External"/><Relationship Id="rId45" Type="http://schemas.openxmlformats.org/officeDocument/2006/relationships/hyperlink" Target="mailto:bppani@gmail.com" TargetMode="External"/><Relationship Id="rId66" Type="http://schemas.openxmlformats.org/officeDocument/2006/relationships/hyperlink" Target="mailto:sahuchandra909@gmail.com" TargetMode="External"/><Relationship Id="rId87" Type="http://schemas.openxmlformats.org/officeDocument/2006/relationships/hyperlink" Target="mailto:rohitg71998@gmail.com" TargetMode="External"/><Relationship Id="rId110" Type="http://schemas.openxmlformats.org/officeDocument/2006/relationships/hyperlink" Target="mailto:itschirashreeofficial@gmail.com" TargetMode="External"/><Relationship Id="rId115" Type="http://schemas.openxmlformats.org/officeDocument/2006/relationships/hyperlink" Target="mailto:gdamburunaidu@gmail.com" TargetMode="External"/><Relationship Id="rId131" Type="http://schemas.openxmlformats.org/officeDocument/2006/relationships/hyperlink" Target="mailto:shrutimohanty391@gmail.com" TargetMode="External"/><Relationship Id="rId136" Type="http://schemas.openxmlformats.org/officeDocument/2006/relationships/hyperlink" Target="mailto:shrutimohanty391@gmail.com" TargetMode="External"/><Relationship Id="rId61" Type="http://schemas.openxmlformats.org/officeDocument/2006/relationships/hyperlink" Target="mailto:er.sanjaya93@gmail.com" TargetMode="External"/><Relationship Id="rId82" Type="http://schemas.openxmlformats.org/officeDocument/2006/relationships/hyperlink" Target="mailto:kedarnathdas924@gmail.com" TargetMode="External"/><Relationship Id="rId19" Type="http://schemas.openxmlformats.org/officeDocument/2006/relationships/hyperlink" Target="mailto:architasani198@gmail.com" TargetMode="External"/><Relationship Id="rId14" Type="http://schemas.openxmlformats.org/officeDocument/2006/relationships/hyperlink" Target="mailto:dharshangowda28@hotmail.com" TargetMode="External"/><Relationship Id="rId30" Type="http://schemas.openxmlformats.org/officeDocument/2006/relationships/hyperlink" Target="mailto:samprit20@gmail.com" TargetMode="External"/><Relationship Id="rId35" Type="http://schemas.openxmlformats.org/officeDocument/2006/relationships/hyperlink" Target="mailto:kumarnavneetra@gmail.com" TargetMode="External"/><Relationship Id="rId56" Type="http://schemas.openxmlformats.org/officeDocument/2006/relationships/hyperlink" Target="mailto:kabasupr1987@gmail.com" TargetMode="External"/><Relationship Id="rId77" Type="http://schemas.openxmlformats.org/officeDocument/2006/relationships/hyperlink" Target="mailto:chinmayroutray89@gmail.com" TargetMode="External"/><Relationship Id="rId100" Type="http://schemas.openxmlformats.org/officeDocument/2006/relationships/hyperlink" Target="mailto:lpriyaswainswain@gmail.com" TargetMode="External"/><Relationship Id="rId105" Type="http://schemas.openxmlformats.org/officeDocument/2006/relationships/hyperlink" Target="mailto:pr4mod8055@gmail.com" TargetMode="External"/><Relationship Id="rId126" Type="http://schemas.openxmlformats.org/officeDocument/2006/relationships/hyperlink" Target="mailto:kvishalmajhi@gmail.com" TargetMode="External"/><Relationship Id="rId147" Type="http://schemas.openxmlformats.org/officeDocument/2006/relationships/vmlDrawing" Target="../drawings/vmlDrawing2.vml"/><Relationship Id="rId8" Type="http://schemas.openxmlformats.org/officeDocument/2006/relationships/hyperlink" Target="mailto:chiranjeevpanda85@gmail.com" TargetMode="External"/><Relationship Id="rId51" Type="http://schemas.openxmlformats.org/officeDocument/2006/relationships/hyperlink" Target="mailto:aditya.chole89@gmail.com" TargetMode="External"/><Relationship Id="rId72" Type="http://schemas.openxmlformats.org/officeDocument/2006/relationships/hyperlink" Target="mailto:sai.prasad714@gmail.com" TargetMode="External"/><Relationship Id="rId93" Type="http://schemas.openxmlformats.org/officeDocument/2006/relationships/hyperlink" Target="mailto:badatyaaniket@gmail.com" TargetMode="External"/><Relationship Id="rId98" Type="http://schemas.openxmlformats.org/officeDocument/2006/relationships/hyperlink" Target="mailto:sahoo.debashish@hotmail.com" TargetMode="External"/><Relationship Id="rId121" Type="http://schemas.openxmlformats.org/officeDocument/2006/relationships/hyperlink" Target="mailto:gauravmohantybang63@gmail.com" TargetMode="External"/><Relationship Id="rId142" Type="http://schemas.openxmlformats.org/officeDocument/2006/relationships/hyperlink" Target="mailto:atulmanchalw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F740-0733-4987-B464-43BCFA627242}">
  <dimension ref="A1:Q6391"/>
  <sheetViews>
    <sheetView tabSelected="1" topLeftCell="A6094" workbookViewId="0">
      <selection activeCell="C6107" sqref="C6107"/>
    </sheetView>
  </sheetViews>
  <sheetFormatPr defaultRowHeight="15" x14ac:dyDescent="0.25"/>
  <cols>
    <col min="1" max="1" width="26.42578125" customWidth="1"/>
    <col min="2" max="2" width="12.5703125" customWidth="1"/>
    <col min="3" max="3" width="16.42578125" bestFit="1" customWidth="1"/>
    <col min="4" max="4" width="15.28515625" customWidth="1"/>
    <col min="5" max="5" width="13.140625" bestFit="1" customWidth="1"/>
    <col min="6" max="6" width="20.42578125" customWidth="1"/>
    <col min="7" max="7" width="13.5703125" bestFit="1" customWidth="1"/>
    <col min="8" max="8" width="13" bestFit="1" customWidth="1"/>
    <col min="9" max="9" width="14.42578125" style="113" customWidth="1"/>
    <col min="10" max="10" width="9.42578125" bestFit="1" customWidth="1"/>
    <col min="11" max="11" width="29.28515625" bestFit="1" customWidth="1"/>
    <col min="12" max="12" width="9.42578125" bestFit="1" customWidth="1"/>
    <col min="15" max="15" width="13.140625" bestFit="1" customWidth="1"/>
    <col min="16" max="16" width="27.140625" bestFit="1" customWidth="1"/>
  </cols>
  <sheetData>
    <row r="1" spans="1:17" x14ac:dyDescent="0.25">
      <c r="A1" s="4" t="s">
        <v>0</v>
      </c>
      <c r="B1" s="5" t="s">
        <v>1</v>
      </c>
      <c r="C1" s="6" t="s">
        <v>247</v>
      </c>
      <c r="D1" s="6" t="s">
        <v>1196</v>
      </c>
      <c r="E1" s="7" t="s">
        <v>2</v>
      </c>
      <c r="F1" s="8" t="s">
        <v>3</v>
      </c>
      <c r="G1" s="8" t="s">
        <v>4</v>
      </c>
      <c r="H1" s="9" t="s">
        <v>5</v>
      </c>
      <c r="I1" s="9" t="s">
        <v>6</v>
      </c>
      <c r="J1" s="9" t="s">
        <v>7</v>
      </c>
      <c r="K1" s="3" t="s">
        <v>8</v>
      </c>
      <c r="L1" s="3" t="s">
        <v>9</v>
      </c>
      <c r="O1" s="68"/>
      <c r="P1" s="69"/>
      <c r="Q1" s="70"/>
    </row>
    <row r="2" spans="1:17" x14ac:dyDescent="0.25">
      <c r="A2" s="107" t="s">
        <v>150</v>
      </c>
      <c r="B2" s="108">
        <v>202301</v>
      </c>
      <c r="C2" s="108">
        <v>202301</v>
      </c>
      <c r="D2" s="108" t="s">
        <v>1014</v>
      </c>
      <c r="E2" s="109">
        <v>9776442136</v>
      </c>
      <c r="F2" s="107" t="s">
        <v>151</v>
      </c>
      <c r="G2" s="110" t="s">
        <v>19</v>
      </c>
      <c r="H2" s="111">
        <v>300000</v>
      </c>
      <c r="I2" s="113">
        <v>44927</v>
      </c>
      <c r="J2" s="111">
        <v>100000</v>
      </c>
      <c r="K2" s="112" t="s">
        <v>10</v>
      </c>
      <c r="L2" s="112" t="s">
        <v>142</v>
      </c>
      <c r="O2" s="71"/>
      <c r="P2" s="54"/>
      <c r="Q2" s="72"/>
    </row>
    <row r="3" spans="1:17" x14ac:dyDescent="0.25">
      <c r="A3" s="107" t="s">
        <v>4148</v>
      </c>
      <c r="B3" s="108">
        <v>202212</v>
      </c>
      <c r="C3" s="108">
        <v>202212</v>
      </c>
      <c r="D3" s="108" t="s">
        <v>1014</v>
      </c>
      <c r="E3" s="109">
        <v>7077793841</v>
      </c>
      <c r="F3" s="107" t="s">
        <v>21</v>
      </c>
      <c r="G3" s="110" t="s">
        <v>14</v>
      </c>
      <c r="H3" s="111">
        <v>250000</v>
      </c>
      <c r="I3" s="113">
        <v>44928</v>
      </c>
      <c r="J3" s="111">
        <v>40000</v>
      </c>
      <c r="K3" s="112" t="s">
        <v>10</v>
      </c>
      <c r="L3" s="112" t="s">
        <v>15</v>
      </c>
      <c r="O3" s="71"/>
      <c r="P3" s="54"/>
      <c r="Q3" s="72"/>
    </row>
    <row r="4" spans="1:17" x14ac:dyDescent="0.25">
      <c r="A4" s="107" t="s">
        <v>4149</v>
      </c>
      <c r="B4" s="108">
        <v>202208</v>
      </c>
      <c r="C4" s="108">
        <v>202301</v>
      </c>
      <c r="D4" s="108" t="s">
        <v>1014</v>
      </c>
      <c r="E4" s="109">
        <v>9737177328</v>
      </c>
      <c r="F4" s="107" t="s">
        <v>127</v>
      </c>
      <c r="G4" s="110" t="s">
        <v>19</v>
      </c>
      <c r="H4" s="111">
        <v>250000</v>
      </c>
      <c r="I4" s="113">
        <v>44928</v>
      </c>
      <c r="J4" s="111">
        <v>50000</v>
      </c>
      <c r="K4" s="112" t="s">
        <v>20</v>
      </c>
      <c r="L4" s="112" t="s">
        <v>101</v>
      </c>
      <c r="O4" s="71"/>
      <c r="P4" s="54"/>
      <c r="Q4" s="72"/>
    </row>
    <row r="5" spans="1:17" x14ac:dyDescent="0.25">
      <c r="A5" s="107" t="s">
        <v>4150</v>
      </c>
      <c r="B5" s="108">
        <v>202208</v>
      </c>
      <c r="C5" s="108">
        <v>202301</v>
      </c>
      <c r="D5" s="108" t="s">
        <v>1014</v>
      </c>
      <c r="E5" s="109">
        <v>7981605627</v>
      </c>
      <c r="F5" s="107" t="s">
        <v>128</v>
      </c>
      <c r="G5" s="110" t="s">
        <v>19</v>
      </c>
      <c r="H5" s="111">
        <v>250000</v>
      </c>
      <c r="I5" s="113">
        <v>44928</v>
      </c>
      <c r="J5" s="111">
        <v>40000</v>
      </c>
      <c r="K5" s="112" t="s">
        <v>10</v>
      </c>
      <c r="L5" s="112" t="s">
        <v>101</v>
      </c>
      <c r="O5" s="71"/>
      <c r="P5" s="54"/>
      <c r="Q5" s="72"/>
    </row>
    <row r="6" spans="1:17" x14ac:dyDescent="0.25">
      <c r="A6" s="107" t="s">
        <v>11</v>
      </c>
      <c r="B6" s="108">
        <v>202206</v>
      </c>
      <c r="C6" s="108">
        <v>202301</v>
      </c>
      <c r="D6" s="108" t="s">
        <v>1014</v>
      </c>
      <c r="E6" s="109">
        <v>9425898849</v>
      </c>
      <c r="F6" s="107" t="s">
        <v>13</v>
      </c>
      <c r="G6" s="110" t="s">
        <v>14</v>
      </c>
      <c r="H6" s="111">
        <v>220000</v>
      </c>
      <c r="I6" s="113">
        <v>44929</v>
      </c>
      <c r="J6" s="111">
        <v>50000</v>
      </c>
      <c r="K6" s="112" t="s">
        <v>10</v>
      </c>
      <c r="L6" s="112" t="s">
        <v>101</v>
      </c>
      <c r="O6" s="71"/>
      <c r="P6" s="54"/>
      <c r="Q6" s="72"/>
    </row>
    <row r="7" spans="1:17" x14ac:dyDescent="0.25">
      <c r="A7" s="107" t="s">
        <v>4150</v>
      </c>
      <c r="B7" s="108">
        <v>202208</v>
      </c>
      <c r="C7" s="108">
        <v>202210</v>
      </c>
      <c r="D7" s="108" t="s">
        <v>1014</v>
      </c>
      <c r="E7" s="109">
        <v>7981605627</v>
      </c>
      <c r="F7" s="107" t="s">
        <v>128</v>
      </c>
      <c r="G7" s="110" t="s">
        <v>19</v>
      </c>
      <c r="H7" s="111">
        <v>250000</v>
      </c>
      <c r="I7" s="113">
        <v>44929</v>
      </c>
      <c r="J7" s="111">
        <v>10000</v>
      </c>
      <c r="K7" s="112" t="s">
        <v>10</v>
      </c>
      <c r="L7" s="112" t="s">
        <v>101</v>
      </c>
      <c r="O7" s="71"/>
      <c r="P7" s="54"/>
      <c r="Q7" s="72"/>
    </row>
    <row r="8" spans="1:17" x14ac:dyDescent="0.25">
      <c r="A8" s="107" t="s">
        <v>129</v>
      </c>
      <c r="B8" s="108">
        <v>202208</v>
      </c>
      <c r="C8" s="108">
        <v>202301</v>
      </c>
      <c r="D8" s="108" t="s">
        <v>1014</v>
      </c>
      <c r="E8" s="109">
        <v>7981605627</v>
      </c>
      <c r="F8" s="107" t="s">
        <v>128</v>
      </c>
      <c r="G8" s="110" t="s">
        <v>19</v>
      </c>
      <c r="H8" s="111">
        <v>250000</v>
      </c>
      <c r="I8" s="113">
        <v>44929</v>
      </c>
      <c r="J8" s="111">
        <v>10000</v>
      </c>
      <c r="K8" s="112" t="s">
        <v>10</v>
      </c>
      <c r="L8" s="112" t="s">
        <v>101</v>
      </c>
      <c r="O8" s="71"/>
      <c r="P8" s="54"/>
      <c r="Q8" s="72"/>
    </row>
    <row r="9" spans="1:17" x14ac:dyDescent="0.25">
      <c r="A9" s="107" t="s">
        <v>156</v>
      </c>
      <c r="B9" s="108">
        <v>202210</v>
      </c>
      <c r="C9" s="108">
        <v>202208</v>
      </c>
      <c r="D9" s="108" t="s">
        <v>1014</v>
      </c>
      <c r="E9" s="109">
        <v>9857189041</v>
      </c>
      <c r="F9" s="107" t="s">
        <v>157</v>
      </c>
      <c r="G9" s="110" t="s">
        <v>19</v>
      </c>
      <c r="H9" s="111">
        <v>270000</v>
      </c>
      <c r="I9" s="113">
        <v>44929</v>
      </c>
      <c r="J9" s="111">
        <v>100000</v>
      </c>
      <c r="K9" s="112" t="s">
        <v>10</v>
      </c>
      <c r="L9" s="112" t="s">
        <v>158</v>
      </c>
      <c r="O9" s="71"/>
      <c r="P9" s="54"/>
      <c r="Q9" s="72"/>
    </row>
    <row r="10" spans="1:17" x14ac:dyDescent="0.25">
      <c r="A10" s="107" t="s">
        <v>159</v>
      </c>
      <c r="B10" s="108">
        <v>202301</v>
      </c>
      <c r="C10" s="108">
        <v>202208</v>
      </c>
      <c r="D10" s="108" t="s">
        <v>1014</v>
      </c>
      <c r="E10" s="109">
        <v>9857189041</v>
      </c>
      <c r="F10" s="107" t="s">
        <v>160</v>
      </c>
      <c r="G10" s="110" t="s">
        <v>19</v>
      </c>
      <c r="H10" s="111">
        <v>300000</v>
      </c>
      <c r="I10" s="113">
        <v>44929</v>
      </c>
      <c r="J10" s="111">
        <v>100000</v>
      </c>
      <c r="K10" s="112" t="s">
        <v>10</v>
      </c>
      <c r="L10" s="112" t="s">
        <v>158</v>
      </c>
      <c r="O10" s="71"/>
      <c r="P10" s="54"/>
      <c r="Q10" s="72"/>
    </row>
    <row r="11" spans="1:17" x14ac:dyDescent="0.25">
      <c r="A11" s="107" t="s">
        <v>161</v>
      </c>
      <c r="B11" s="108" t="s">
        <v>49</v>
      </c>
      <c r="C11" s="108">
        <v>202301</v>
      </c>
      <c r="D11" s="108" t="s">
        <v>1014</v>
      </c>
      <c r="E11" s="109">
        <v>8866515357</v>
      </c>
      <c r="F11" s="107" t="s">
        <v>162</v>
      </c>
      <c r="G11" s="110" t="s">
        <v>19</v>
      </c>
      <c r="H11" s="111">
        <v>270000</v>
      </c>
      <c r="I11" s="113">
        <v>44929</v>
      </c>
      <c r="J11" s="111">
        <v>81000</v>
      </c>
      <c r="K11" s="112" t="s">
        <v>10</v>
      </c>
      <c r="L11" s="112" t="s">
        <v>158</v>
      </c>
      <c r="O11" s="71"/>
      <c r="P11" s="54"/>
      <c r="Q11" s="72"/>
    </row>
    <row r="12" spans="1:17" x14ac:dyDescent="0.25">
      <c r="A12" s="107" t="s">
        <v>163</v>
      </c>
      <c r="B12" s="108">
        <v>202212</v>
      </c>
      <c r="C12" s="108">
        <v>202210</v>
      </c>
      <c r="D12" s="108" t="s">
        <v>1014</v>
      </c>
      <c r="E12" s="109">
        <v>7903134529</v>
      </c>
      <c r="F12" s="107" t="s">
        <v>36</v>
      </c>
      <c r="G12" s="110" t="s">
        <v>19</v>
      </c>
      <c r="H12" s="111">
        <v>300000</v>
      </c>
      <c r="I12" s="113">
        <v>44929</v>
      </c>
      <c r="J12" s="111">
        <v>99000</v>
      </c>
      <c r="K12" s="112" t="s">
        <v>10</v>
      </c>
      <c r="L12" s="112" t="s">
        <v>158</v>
      </c>
      <c r="O12" s="71"/>
      <c r="P12" s="54"/>
      <c r="Q12" s="72"/>
    </row>
    <row r="13" spans="1:17" x14ac:dyDescent="0.25">
      <c r="A13" s="107" t="s">
        <v>164</v>
      </c>
      <c r="B13" s="108">
        <v>202209</v>
      </c>
      <c r="C13" s="108">
        <v>202211</v>
      </c>
      <c r="D13" s="108" t="s">
        <v>1014</v>
      </c>
      <c r="E13" s="109">
        <v>9337553346</v>
      </c>
      <c r="F13" s="107" t="s">
        <v>165</v>
      </c>
      <c r="G13" s="110" t="s">
        <v>19</v>
      </c>
      <c r="H13" s="111">
        <v>270000</v>
      </c>
      <c r="I13" s="113">
        <v>44929</v>
      </c>
      <c r="J13" s="111">
        <v>16000</v>
      </c>
      <c r="K13" s="112" t="s">
        <v>10</v>
      </c>
      <c r="L13" s="112" t="s">
        <v>158</v>
      </c>
      <c r="O13" s="71"/>
      <c r="P13" s="54"/>
      <c r="Q13" s="72"/>
    </row>
    <row r="14" spans="1:17" x14ac:dyDescent="0.25">
      <c r="A14" s="107" t="s">
        <v>11</v>
      </c>
      <c r="B14" s="108" t="s">
        <v>12</v>
      </c>
      <c r="C14" s="108">
        <v>202206</v>
      </c>
      <c r="D14" s="108" t="s">
        <v>1014</v>
      </c>
      <c r="E14" s="109">
        <v>9425898849</v>
      </c>
      <c r="F14" s="107" t="s">
        <v>13</v>
      </c>
      <c r="G14" s="110" t="s">
        <v>14</v>
      </c>
      <c r="H14" s="111">
        <v>220000</v>
      </c>
      <c r="I14" s="113">
        <v>44930</v>
      </c>
      <c r="J14" s="111">
        <v>50000</v>
      </c>
      <c r="K14" s="112" t="s">
        <v>10</v>
      </c>
      <c r="L14" s="112" t="s">
        <v>249</v>
      </c>
      <c r="O14" s="71"/>
      <c r="P14" s="54"/>
      <c r="Q14" s="72"/>
    </row>
    <row r="15" spans="1:17" x14ac:dyDescent="0.25">
      <c r="A15" s="107" t="s">
        <v>17</v>
      </c>
      <c r="B15" s="108">
        <v>202301</v>
      </c>
      <c r="C15" s="108">
        <v>202301</v>
      </c>
      <c r="D15" s="108" t="s">
        <v>1014</v>
      </c>
      <c r="E15" s="109">
        <v>7978357453</v>
      </c>
      <c r="F15" s="107" t="s">
        <v>18</v>
      </c>
      <c r="G15" s="110" t="s">
        <v>19</v>
      </c>
      <c r="H15" s="111">
        <v>270000</v>
      </c>
      <c r="I15" s="113">
        <v>44930</v>
      </c>
      <c r="J15" s="111">
        <v>90000</v>
      </c>
      <c r="K15" s="112" t="s">
        <v>10</v>
      </c>
      <c r="L15" s="112" t="s">
        <v>249</v>
      </c>
      <c r="O15" s="71"/>
      <c r="P15" s="54"/>
      <c r="Q15" s="72"/>
    </row>
    <row r="16" spans="1:17" x14ac:dyDescent="0.25">
      <c r="A16" s="107" t="s">
        <v>130</v>
      </c>
      <c r="B16" s="108">
        <v>202211</v>
      </c>
      <c r="C16" s="108">
        <v>202212</v>
      </c>
      <c r="D16" s="108" t="s">
        <v>1014</v>
      </c>
      <c r="E16" s="109">
        <v>9739434155</v>
      </c>
      <c r="F16" s="107" t="s">
        <v>131</v>
      </c>
      <c r="G16" s="110" t="s">
        <v>19</v>
      </c>
      <c r="H16" s="111">
        <v>270000</v>
      </c>
      <c r="I16" s="113">
        <v>44930</v>
      </c>
      <c r="J16" s="111">
        <v>20000</v>
      </c>
      <c r="K16" s="112" t="s">
        <v>10</v>
      </c>
      <c r="L16" s="112" t="s">
        <v>101</v>
      </c>
      <c r="O16" s="71"/>
      <c r="P16" s="54"/>
      <c r="Q16" s="72"/>
    </row>
    <row r="17" spans="1:17" x14ac:dyDescent="0.25">
      <c r="A17" s="107" t="s">
        <v>132</v>
      </c>
      <c r="B17" s="108">
        <v>202207</v>
      </c>
      <c r="C17" s="108">
        <v>202209</v>
      </c>
      <c r="D17" s="108" t="s">
        <v>1014</v>
      </c>
      <c r="E17" s="109">
        <v>9776881003</v>
      </c>
      <c r="F17" s="107" t="s">
        <v>133</v>
      </c>
      <c r="G17" s="110" t="s">
        <v>19</v>
      </c>
      <c r="H17" s="111">
        <v>240000</v>
      </c>
      <c r="I17" s="113">
        <v>44930</v>
      </c>
      <c r="J17" s="111">
        <v>90000</v>
      </c>
      <c r="K17" s="112" t="s">
        <v>10</v>
      </c>
      <c r="L17" s="112" t="s">
        <v>101</v>
      </c>
      <c r="O17" s="71"/>
      <c r="P17" s="54"/>
      <c r="Q17" s="72"/>
    </row>
    <row r="18" spans="1:17" x14ac:dyDescent="0.25">
      <c r="A18" s="107" t="s">
        <v>166</v>
      </c>
      <c r="B18" s="108" t="s">
        <v>49</v>
      </c>
      <c r="C18" s="108">
        <v>202301</v>
      </c>
      <c r="D18" s="108" t="s">
        <v>1014</v>
      </c>
      <c r="E18" s="109">
        <v>7846885500</v>
      </c>
      <c r="F18" s="107" t="s">
        <v>167</v>
      </c>
      <c r="G18" s="110" t="s">
        <v>19</v>
      </c>
      <c r="H18" s="111">
        <v>300000</v>
      </c>
      <c r="I18" s="113">
        <v>44930</v>
      </c>
      <c r="J18" s="111">
        <v>100000</v>
      </c>
      <c r="K18" s="112" t="s">
        <v>10</v>
      </c>
      <c r="L18" s="112" t="s">
        <v>158</v>
      </c>
      <c r="O18" s="73"/>
      <c r="P18" s="74"/>
      <c r="Q18" s="75"/>
    </row>
    <row r="19" spans="1:17" x14ac:dyDescent="0.25">
      <c r="A19" s="107" t="s">
        <v>1513</v>
      </c>
      <c r="B19" s="108" t="s">
        <v>168</v>
      </c>
      <c r="C19" s="108">
        <v>202208</v>
      </c>
      <c r="D19" s="108" t="s">
        <v>1014</v>
      </c>
      <c r="E19" s="109">
        <v>8338096790</v>
      </c>
      <c r="F19" s="107" t="s">
        <v>169</v>
      </c>
      <c r="G19" s="110" t="s">
        <v>19</v>
      </c>
      <c r="H19" s="111">
        <v>270000</v>
      </c>
      <c r="I19" s="113">
        <v>44930</v>
      </c>
      <c r="J19" s="111">
        <v>72500</v>
      </c>
      <c r="K19" s="112" t="s">
        <v>10</v>
      </c>
      <c r="L19" s="112" t="s">
        <v>158</v>
      </c>
      <c r="O19" s="71"/>
      <c r="P19" s="54"/>
      <c r="Q19" s="72"/>
    </row>
    <row r="20" spans="1:17" x14ac:dyDescent="0.25">
      <c r="A20" s="107" t="s">
        <v>170</v>
      </c>
      <c r="B20" s="108" t="s">
        <v>168</v>
      </c>
      <c r="C20" s="108">
        <v>202208</v>
      </c>
      <c r="D20" s="108" t="s">
        <v>1014</v>
      </c>
      <c r="E20" s="109">
        <v>9770638343</v>
      </c>
      <c r="F20" s="107" t="s">
        <v>171</v>
      </c>
      <c r="G20" s="110" t="s">
        <v>19</v>
      </c>
      <c r="H20" s="111">
        <v>270000</v>
      </c>
      <c r="I20" s="113">
        <v>44930</v>
      </c>
      <c r="J20" s="111">
        <v>69000</v>
      </c>
      <c r="K20" s="112" t="s">
        <v>16</v>
      </c>
      <c r="L20" s="112" t="s">
        <v>158</v>
      </c>
      <c r="O20" s="71"/>
      <c r="P20" s="54"/>
      <c r="Q20" s="72"/>
    </row>
    <row r="21" spans="1:17" x14ac:dyDescent="0.25">
      <c r="A21" s="107" t="s">
        <v>4151</v>
      </c>
      <c r="B21" s="108">
        <v>202301</v>
      </c>
      <c r="C21" s="108">
        <v>202301</v>
      </c>
      <c r="D21" s="108" t="s">
        <v>1014</v>
      </c>
      <c r="E21" s="109">
        <v>8328981140</v>
      </c>
      <c r="F21" s="107" t="s">
        <v>192</v>
      </c>
      <c r="G21" s="110" t="s">
        <v>19</v>
      </c>
      <c r="H21" s="111">
        <v>250000</v>
      </c>
      <c r="I21" s="113">
        <v>44930</v>
      </c>
      <c r="J21" s="111">
        <v>60000</v>
      </c>
      <c r="K21" s="112" t="s">
        <v>10</v>
      </c>
      <c r="L21" s="112" t="s">
        <v>193</v>
      </c>
      <c r="O21" s="71"/>
      <c r="P21" s="54"/>
      <c r="Q21" s="72"/>
    </row>
    <row r="22" spans="1:17" x14ac:dyDescent="0.25">
      <c r="A22" s="107" t="s">
        <v>4152</v>
      </c>
      <c r="B22" s="108">
        <v>202212</v>
      </c>
      <c r="C22" s="108">
        <v>202212</v>
      </c>
      <c r="D22" s="108" t="s">
        <v>1014</v>
      </c>
      <c r="E22" s="109">
        <v>9090564378</v>
      </c>
      <c r="F22" s="107" t="s">
        <v>194</v>
      </c>
      <c r="G22" s="110" t="s">
        <v>19</v>
      </c>
      <c r="H22" s="111">
        <v>250000</v>
      </c>
      <c r="I22" s="113">
        <v>44930</v>
      </c>
      <c r="J22" s="111">
        <v>50000</v>
      </c>
      <c r="K22" s="112" t="s">
        <v>10</v>
      </c>
      <c r="L22" s="112" t="s">
        <v>193</v>
      </c>
      <c r="O22" s="71"/>
      <c r="P22" s="54"/>
      <c r="Q22" s="72"/>
    </row>
    <row r="23" spans="1:17" x14ac:dyDescent="0.25">
      <c r="A23" s="107" t="s">
        <v>85</v>
      </c>
      <c r="B23" s="108">
        <v>202301</v>
      </c>
      <c r="C23" s="108">
        <v>202301</v>
      </c>
      <c r="D23" s="108" t="s">
        <v>1014</v>
      </c>
      <c r="E23" s="109">
        <v>7677013428</v>
      </c>
      <c r="F23" s="107" t="s">
        <v>86</v>
      </c>
      <c r="G23" s="110" t="s">
        <v>19</v>
      </c>
      <c r="H23" s="111">
        <v>230000</v>
      </c>
      <c r="I23" s="113">
        <v>44931</v>
      </c>
      <c r="J23" s="111">
        <v>50000</v>
      </c>
      <c r="K23" s="112" t="s">
        <v>10</v>
      </c>
      <c r="L23" s="112" t="s">
        <v>15</v>
      </c>
      <c r="O23" s="71"/>
      <c r="P23" s="54"/>
      <c r="Q23" s="72"/>
    </row>
    <row r="24" spans="1:17" x14ac:dyDescent="0.25">
      <c r="A24" s="107" t="s">
        <v>134</v>
      </c>
      <c r="B24" s="108">
        <v>202211</v>
      </c>
      <c r="C24" s="108">
        <v>202301</v>
      </c>
      <c r="D24" s="108" t="s">
        <v>1014</v>
      </c>
      <c r="E24" s="109">
        <v>9540592488</v>
      </c>
      <c r="F24" s="107" t="s">
        <v>135</v>
      </c>
      <c r="G24" s="110" t="s">
        <v>19</v>
      </c>
      <c r="H24" s="111">
        <v>270000</v>
      </c>
      <c r="I24" s="113">
        <v>44931</v>
      </c>
      <c r="J24" s="111">
        <v>40000</v>
      </c>
      <c r="K24" s="112" t="s">
        <v>10</v>
      </c>
      <c r="L24" s="112" t="s">
        <v>101</v>
      </c>
      <c r="O24" s="71"/>
      <c r="P24" s="54"/>
      <c r="Q24" s="72"/>
    </row>
    <row r="25" spans="1:17" x14ac:dyDescent="0.25">
      <c r="A25" s="107" t="s">
        <v>35</v>
      </c>
      <c r="B25" s="108">
        <v>202301</v>
      </c>
      <c r="C25" s="108">
        <v>202209</v>
      </c>
      <c r="D25" s="108" t="s">
        <v>1014</v>
      </c>
      <c r="E25" s="109">
        <v>7827036302</v>
      </c>
      <c r="F25" s="107" t="s">
        <v>145</v>
      </c>
      <c r="G25" s="110" t="s">
        <v>141</v>
      </c>
      <c r="H25" s="111">
        <v>260000</v>
      </c>
      <c r="I25" s="113">
        <v>44931</v>
      </c>
      <c r="J25" s="111">
        <v>20000</v>
      </c>
      <c r="K25" s="112" t="s">
        <v>22</v>
      </c>
      <c r="L25" s="112" t="s">
        <v>142</v>
      </c>
      <c r="O25" s="71"/>
      <c r="P25" s="54"/>
      <c r="Q25" s="72"/>
    </row>
    <row r="26" spans="1:17" x14ac:dyDescent="0.25">
      <c r="A26" s="107" t="s">
        <v>172</v>
      </c>
      <c r="B26" s="108">
        <v>202301</v>
      </c>
      <c r="C26" s="108">
        <v>202212</v>
      </c>
      <c r="D26" s="108" t="s">
        <v>1014</v>
      </c>
      <c r="E26" s="109">
        <v>7903134529</v>
      </c>
      <c r="F26" s="107" t="s">
        <v>173</v>
      </c>
      <c r="G26" s="110" t="s">
        <v>19</v>
      </c>
      <c r="H26" s="111">
        <v>300000</v>
      </c>
      <c r="I26" s="113">
        <v>44931</v>
      </c>
      <c r="J26" s="111">
        <v>265000</v>
      </c>
      <c r="K26" s="112" t="s">
        <v>10</v>
      </c>
      <c r="L26" s="112" t="s">
        <v>158</v>
      </c>
      <c r="O26" s="71"/>
      <c r="P26" s="54"/>
      <c r="Q26" s="72"/>
    </row>
    <row r="27" spans="1:17" x14ac:dyDescent="0.25">
      <c r="A27" s="107" t="s">
        <v>174</v>
      </c>
      <c r="B27" s="108" t="s">
        <v>49</v>
      </c>
      <c r="C27" s="108">
        <v>202208</v>
      </c>
      <c r="D27" s="108" t="s">
        <v>1014</v>
      </c>
      <c r="E27" s="109">
        <v>9399368997</v>
      </c>
      <c r="F27" s="107" t="s">
        <v>175</v>
      </c>
      <c r="G27" s="110" t="s">
        <v>19</v>
      </c>
      <c r="H27" s="111">
        <v>270000</v>
      </c>
      <c r="I27" s="113">
        <v>44931</v>
      </c>
      <c r="J27" s="111">
        <v>50000</v>
      </c>
      <c r="K27" s="112" t="s">
        <v>10</v>
      </c>
      <c r="L27" s="112" t="s">
        <v>158</v>
      </c>
      <c r="O27" s="71"/>
      <c r="P27" s="54"/>
      <c r="Q27" s="72"/>
    </row>
    <row r="28" spans="1:17" x14ac:dyDescent="0.25">
      <c r="A28" s="107" t="s">
        <v>176</v>
      </c>
      <c r="B28" s="108" t="s">
        <v>54</v>
      </c>
      <c r="C28" s="108">
        <v>202212</v>
      </c>
      <c r="D28" s="108" t="s">
        <v>1014</v>
      </c>
      <c r="E28" s="109">
        <v>9665960727</v>
      </c>
      <c r="F28" s="107" t="s">
        <v>177</v>
      </c>
      <c r="G28" s="110" t="s">
        <v>19</v>
      </c>
      <c r="H28" s="111">
        <v>270000</v>
      </c>
      <c r="I28" s="113">
        <v>44931</v>
      </c>
      <c r="J28" s="111">
        <v>67500</v>
      </c>
      <c r="K28" s="112" t="s">
        <v>10</v>
      </c>
      <c r="L28" s="112" t="s">
        <v>158</v>
      </c>
      <c r="O28" s="71"/>
      <c r="P28" s="54"/>
      <c r="Q28" s="72"/>
    </row>
    <row r="29" spans="1:17" x14ac:dyDescent="0.25">
      <c r="A29" s="107" t="s">
        <v>195</v>
      </c>
      <c r="B29" s="108">
        <v>202301</v>
      </c>
      <c r="C29" s="108">
        <v>202301</v>
      </c>
      <c r="D29" s="108" t="s">
        <v>1014</v>
      </c>
      <c r="E29" s="109">
        <v>8074171664</v>
      </c>
      <c r="F29" s="107" t="s">
        <v>196</v>
      </c>
      <c r="G29" s="110" t="s">
        <v>19</v>
      </c>
      <c r="H29" s="111">
        <v>270000</v>
      </c>
      <c r="I29" s="113">
        <v>44931</v>
      </c>
      <c r="J29" s="111">
        <v>150000</v>
      </c>
      <c r="K29" s="112" t="s">
        <v>10</v>
      </c>
      <c r="L29" s="112" t="s">
        <v>193</v>
      </c>
      <c r="O29" s="71"/>
      <c r="P29" s="54"/>
      <c r="Q29" s="72"/>
    </row>
    <row r="30" spans="1:17" x14ac:dyDescent="0.25">
      <c r="A30" s="107" t="s">
        <v>23</v>
      </c>
      <c r="B30" s="108">
        <v>202210</v>
      </c>
      <c r="C30" s="108">
        <v>202210</v>
      </c>
      <c r="D30" s="108" t="s">
        <v>1014</v>
      </c>
      <c r="E30" s="109">
        <v>8007988800</v>
      </c>
      <c r="F30" s="107" t="s">
        <v>24</v>
      </c>
      <c r="G30" s="110" t="s">
        <v>19</v>
      </c>
      <c r="H30" s="111">
        <v>260000</v>
      </c>
      <c r="I30" s="113">
        <v>44932</v>
      </c>
      <c r="J30" s="111">
        <v>100000</v>
      </c>
      <c r="K30" s="112" t="s">
        <v>22</v>
      </c>
      <c r="L30" s="112" t="s">
        <v>15</v>
      </c>
      <c r="O30" s="71"/>
      <c r="P30" s="54"/>
      <c r="Q30" s="72"/>
    </row>
    <row r="31" spans="1:17" x14ac:dyDescent="0.25">
      <c r="A31" s="107" t="s">
        <v>25</v>
      </c>
      <c r="B31" s="108">
        <v>202209</v>
      </c>
      <c r="C31" s="108">
        <v>202209</v>
      </c>
      <c r="D31" s="108" t="s">
        <v>1014</v>
      </c>
      <c r="E31" s="109">
        <v>7696369651</v>
      </c>
      <c r="F31" s="107" t="s">
        <v>26</v>
      </c>
      <c r="G31" s="110" t="s">
        <v>19</v>
      </c>
      <c r="H31" s="111">
        <v>270000</v>
      </c>
      <c r="I31" s="113">
        <v>44932</v>
      </c>
      <c r="J31" s="111">
        <v>90000</v>
      </c>
      <c r="K31" s="112" t="s">
        <v>10</v>
      </c>
      <c r="L31" s="112" t="s">
        <v>15</v>
      </c>
      <c r="O31" s="71"/>
      <c r="P31" s="54"/>
      <c r="Q31" s="72"/>
    </row>
    <row r="32" spans="1:17" x14ac:dyDescent="0.25">
      <c r="A32" s="107" t="s">
        <v>27</v>
      </c>
      <c r="B32" s="108">
        <v>202211</v>
      </c>
      <c r="C32" s="108">
        <v>202211</v>
      </c>
      <c r="D32" s="108" t="s">
        <v>1014</v>
      </c>
      <c r="E32" s="109">
        <v>9986833025</v>
      </c>
      <c r="F32" s="107" t="s">
        <v>28</v>
      </c>
      <c r="G32" s="110" t="s">
        <v>19</v>
      </c>
      <c r="H32" s="111">
        <v>270000</v>
      </c>
      <c r="I32" s="113">
        <v>44932</v>
      </c>
      <c r="J32" s="111">
        <v>80000</v>
      </c>
      <c r="K32" s="112" t="s">
        <v>16</v>
      </c>
      <c r="L32" s="112" t="s">
        <v>15</v>
      </c>
      <c r="O32" s="71"/>
      <c r="P32" s="54"/>
      <c r="Q32" s="72"/>
    </row>
    <row r="33" spans="1:17" x14ac:dyDescent="0.25">
      <c r="A33" s="107" t="s">
        <v>302</v>
      </c>
      <c r="B33" s="108">
        <v>202301</v>
      </c>
      <c r="C33" s="108">
        <v>202301</v>
      </c>
      <c r="D33" s="108" t="s">
        <v>1014</v>
      </c>
      <c r="E33" s="109">
        <v>8130612236</v>
      </c>
      <c r="F33" s="107" t="s">
        <v>300</v>
      </c>
      <c r="G33" s="110" t="s">
        <v>19</v>
      </c>
      <c r="H33" s="111">
        <v>270000</v>
      </c>
      <c r="I33" s="113">
        <v>44932</v>
      </c>
      <c r="J33" s="111">
        <v>90000</v>
      </c>
      <c r="K33" s="112" t="s">
        <v>301</v>
      </c>
      <c r="L33" s="112" t="s">
        <v>279</v>
      </c>
      <c r="O33" s="71"/>
      <c r="P33" s="54"/>
      <c r="Q33" s="72"/>
    </row>
    <row r="34" spans="1:17" x14ac:dyDescent="0.25">
      <c r="A34" s="107" t="s">
        <v>302</v>
      </c>
      <c r="B34" s="108">
        <v>202301</v>
      </c>
      <c r="C34" s="108">
        <v>202301</v>
      </c>
      <c r="D34" s="108" t="s">
        <v>1014</v>
      </c>
      <c r="E34" s="109">
        <v>8130612236</v>
      </c>
      <c r="F34" s="107" t="s">
        <v>300</v>
      </c>
      <c r="G34" s="110" t="s">
        <v>19</v>
      </c>
      <c r="H34" s="111">
        <v>270000</v>
      </c>
      <c r="I34" s="113">
        <v>44933</v>
      </c>
      <c r="J34" s="111">
        <v>90000</v>
      </c>
      <c r="K34" s="112" t="s">
        <v>301</v>
      </c>
      <c r="L34" s="112" t="s">
        <v>279</v>
      </c>
      <c r="O34" s="71"/>
      <c r="P34" s="54"/>
      <c r="Q34" s="72"/>
    </row>
    <row r="35" spans="1:17" x14ac:dyDescent="0.25">
      <c r="A35" s="107" t="s">
        <v>302</v>
      </c>
      <c r="B35" s="108">
        <v>202301</v>
      </c>
      <c r="C35" s="108">
        <v>202301</v>
      </c>
      <c r="D35" s="108" t="s">
        <v>1014</v>
      </c>
      <c r="E35" s="109">
        <v>8130612236</v>
      </c>
      <c r="F35" s="107" t="s">
        <v>300</v>
      </c>
      <c r="G35" s="110" t="s">
        <v>19</v>
      </c>
      <c r="H35" s="111">
        <v>270000</v>
      </c>
      <c r="I35" s="113">
        <v>44934</v>
      </c>
      <c r="J35" s="111">
        <v>90000</v>
      </c>
      <c r="K35" s="112" t="s">
        <v>301</v>
      </c>
      <c r="L35" s="112" t="s">
        <v>279</v>
      </c>
      <c r="O35" s="71"/>
      <c r="P35" s="54"/>
      <c r="Q35" s="72"/>
    </row>
    <row r="36" spans="1:17" x14ac:dyDescent="0.25">
      <c r="A36" s="107" t="s">
        <v>152</v>
      </c>
      <c r="B36" s="108">
        <v>202301</v>
      </c>
      <c r="C36" s="108">
        <v>202301</v>
      </c>
      <c r="D36" s="108" t="s">
        <v>1014</v>
      </c>
      <c r="E36" s="109">
        <v>7568044321</v>
      </c>
      <c r="F36" s="107" t="s">
        <v>153</v>
      </c>
      <c r="G36" s="110" t="s">
        <v>19</v>
      </c>
      <c r="H36" s="111">
        <v>270000</v>
      </c>
      <c r="I36" s="113">
        <v>44932</v>
      </c>
      <c r="J36" s="111">
        <v>135000</v>
      </c>
      <c r="K36" s="112" t="s">
        <v>10</v>
      </c>
      <c r="L36" s="112" t="s">
        <v>158</v>
      </c>
      <c r="O36" s="71"/>
      <c r="P36" s="54"/>
      <c r="Q36" s="72"/>
    </row>
    <row r="37" spans="1:17" x14ac:dyDescent="0.25">
      <c r="A37" s="107" t="s">
        <v>178</v>
      </c>
      <c r="B37" s="108" t="s">
        <v>179</v>
      </c>
      <c r="C37" s="108">
        <v>202209</v>
      </c>
      <c r="D37" s="108" t="s">
        <v>1014</v>
      </c>
      <c r="E37" s="109">
        <v>9686973396</v>
      </c>
      <c r="F37" s="107" t="s">
        <v>180</v>
      </c>
      <c r="G37" s="110" t="s">
        <v>19</v>
      </c>
      <c r="H37" s="111">
        <v>270000</v>
      </c>
      <c r="I37" s="113">
        <v>44932</v>
      </c>
      <c r="J37" s="111">
        <v>75000</v>
      </c>
      <c r="K37" s="112" t="s">
        <v>10</v>
      </c>
      <c r="L37" s="112" t="s">
        <v>158</v>
      </c>
      <c r="O37" s="71"/>
      <c r="P37" s="54"/>
      <c r="Q37" s="72"/>
    </row>
    <row r="38" spans="1:17" x14ac:dyDescent="0.25">
      <c r="A38" s="107" t="s">
        <v>2263</v>
      </c>
      <c r="B38" s="108">
        <v>202209</v>
      </c>
      <c r="C38" s="108">
        <v>202209</v>
      </c>
      <c r="D38" s="108" t="s">
        <v>1014</v>
      </c>
      <c r="E38" s="109">
        <v>7075523279</v>
      </c>
      <c r="F38" s="107" t="s">
        <v>181</v>
      </c>
      <c r="G38" s="110" t="s">
        <v>19</v>
      </c>
      <c r="H38" s="111">
        <v>270000</v>
      </c>
      <c r="I38" s="113">
        <v>44932</v>
      </c>
      <c r="J38" s="111">
        <f>40000+65000</f>
        <v>105000</v>
      </c>
      <c r="K38" s="112" t="s">
        <v>10</v>
      </c>
      <c r="L38" s="112" t="s">
        <v>158</v>
      </c>
      <c r="O38" s="71"/>
      <c r="P38" s="54"/>
      <c r="Q38" s="72"/>
    </row>
    <row r="39" spans="1:17" x14ac:dyDescent="0.25">
      <c r="A39" s="107" t="s">
        <v>182</v>
      </c>
      <c r="B39" s="108" t="s">
        <v>183</v>
      </c>
      <c r="C39" s="108">
        <v>202209</v>
      </c>
      <c r="D39" s="108" t="s">
        <v>1014</v>
      </c>
      <c r="E39" s="109">
        <v>7809914365</v>
      </c>
      <c r="F39" s="107" t="s">
        <v>184</v>
      </c>
      <c r="G39" s="110" t="s">
        <v>19</v>
      </c>
      <c r="H39" s="111">
        <v>250000</v>
      </c>
      <c r="I39" s="113">
        <v>44932</v>
      </c>
      <c r="J39" s="111">
        <v>80000</v>
      </c>
      <c r="K39" s="112" t="s">
        <v>10</v>
      </c>
      <c r="L39" s="112" t="s">
        <v>158</v>
      </c>
      <c r="O39" s="71"/>
      <c r="P39" s="54"/>
      <c r="Q39" s="72"/>
    </row>
    <row r="40" spans="1:17" x14ac:dyDescent="0.25">
      <c r="A40" s="107" t="s">
        <v>4153</v>
      </c>
      <c r="B40" s="108" t="s">
        <v>49</v>
      </c>
      <c r="C40" s="108">
        <v>202301</v>
      </c>
      <c r="D40" s="108" t="s">
        <v>1014</v>
      </c>
      <c r="E40" s="109">
        <v>8220892425</v>
      </c>
      <c r="F40" s="107" t="s">
        <v>197</v>
      </c>
      <c r="G40" s="110" t="s">
        <v>19</v>
      </c>
      <c r="H40" s="111">
        <v>270000</v>
      </c>
      <c r="I40" s="113">
        <v>44932</v>
      </c>
      <c r="J40" s="111">
        <v>54000</v>
      </c>
      <c r="K40" s="112" t="s">
        <v>10</v>
      </c>
      <c r="L40" s="112" t="s">
        <v>193</v>
      </c>
      <c r="O40" s="71"/>
      <c r="P40" s="54"/>
      <c r="Q40" s="72"/>
    </row>
    <row r="41" spans="1:17" x14ac:dyDescent="0.25">
      <c r="A41" s="107" t="s">
        <v>126</v>
      </c>
      <c r="B41" s="108">
        <v>202211</v>
      </c>
      <c r="C41" s="108">
        <v>202211</v>
      </c>
      <c r="D41" s="108" t="s">
        <v>1014</v>
      </c>
      <c r="E41" s="109">
        <v>9938653349</v>
      </c>
      <c r="F41" s="107" t="s">
        <v>30</v>
      </c>
      <c r="G41" s="110" t="s">
        <v>19</v>
      </c>
      <c r="H41" s="111">
        <v>270000</v>
      </c>
      <c r="I41" s="113">
        <v>44933</v>
      </c>
      <c r="J41" s="111">
        <v>100000</v>
      </c>
      <c r="K41" s="112" t="s">
        <v>10</v>
      </c>
      <c r="L41" s="112" t="s">
        <v>15</v>
      </c>
      <c r="O41" s="71"/>
      <c r="P41" s="54"/>
      <c r="Q41" s="72"/>
    </row>
    <row r="42" spans="1:17" x14ac:dyDescent="0.25">
      <c r="A42" s="107" t="s">
        <v>32</v>
      </c>
      <c r="B42" s="108">
        <v>202212</v>
      </c>
      <c r="C42" s="108">
        <v>202212</v>
      </c>
      <c r="D42" s="108" t="s">
        <v>1014</v>
      </c>
      <c r="E42" s="109">
        <v>6203329741</v>
      </c>
      <c r="F42" s="107" t="s">
        <v>33</v>
      </c>
      <c r="G42" s="110" t="s">
        <v>19</v>
      </c>
      <c r="H42" s="111">
        <v>270000</v>
      </c>
      <c r="I42" s="113">
        <v>44933</v>
      </c>
      <c r="J42" s="111">
        <v>40000</v>
      </c>
      <c r="K42" s="112" t="s">
        <v>16</v>
      </c>
      <c r="L42" s="112" t="s">
        <v>15</v>
      </c>
      <c r="O42" s="71"/>
      <c r="P42" s="54"/>
      <c r="Q42" s="72"/>
    </row>
    <row r="43" spans="1:17" x14ac:dyDescent="0.25">
      <c r="A43" s="107" t="s">
        <v>35</v>
      </c>
      <c r="B43" s="108">
        <v>202212</v>
      </c>
      <c r="C43" s="108">
        <v>202212</v>
      </c>
      <c r="D43" s="108" t="s">
        <v>1014</v>
      </c>
      <c r="E43" s="109">
        <v>7903134529</v>
      </c>
      <c r="F43" s="107" t="s">
        <v>36</v>
      </c>
      <c r="G43" s="110" t="s">
        <v>19</v>
      </c>
      <c r="H43" s="111">
        <v>270000</v>
      </c>
      <c r="I43" s="113">
        <v>44933</v>
      </c>
      <c r="J43" s="111">
        <v>25000</v>
      </c>
      <c r="K43" s="112" t="s">
        <v>10</v>
      </c>
      <c r="L43" s="112" t="s">
        <v>15</v>
      </c>
      <c r="O43" s="71"/>
      <c r="P43" s="54"/>
      <c r="Q43" s="72"/>
    </row>
    <row r="44" spans="1:17" x14ac:dyDescent="0.25">
      <c r="A44" s="107" t="s">
        <v>38</v>
      </c>
      <c r="B44" s="108" t="s">
        <v>39</v>
      </c>
      <c r="C44" s="108">
        <v>202208</v>
      </c>
      <c r="D44" s="108" t="s">
        <v>1014</v>
      </c>
      <c r="E44" s="109">
        <v>7873460395</v>
      </c>
      <c r="F44" s="107" t="s">
        <v>40</v>
      </c>
      <c r="G44" s="110" t="s">
        <v>14</v>
      </c>
      <c r="H44" s="111">
        <v>270000</v>
      </c>
      <c r="I44" s="113">
        <v>44933</v>
      </c>
      <c r="J44" s="111">
        <v>50000</v>
      </c>
      <c r="K44" s="112" t="s">
        <v>10</v>
      </c>
      <c r="L44" s="112" t="s">
        <v>15</v>
      </c>
      <c r="O44" s="71"/>
      <c r="P44" s="54"/>
      <c r="Q44" s="72"/>
    </row>
    <row r="45" spans="1:17" x14ac:dyDescent="0.25">
      <c r="A45" s="107" t="s">
        <v>4154</v>
      </c>
      <c r="B45" s="108">
        <v>202301</v>
      </c>
      <c r="C45" s="108">
        <v>202301</v>
      </c>
      <c r="D45" s="108" t="s">
        <v>1014</v>
      </c>
      <c r="E45" s="109">
        <v>8484844031</v>
      </c>
      <c r="F45" s="107" t="s">
        <v>71</v>
      </c>
      <c r="G45" s="110" t="s">
        <v>19</v>
      </c>
      <c r="H45" s="111">
        <v>280000</v>
      </c>
      <c r="I45" s="113">
        <v>44933</v>
      </c>
      <c r="J45" s="111">
        <v>25000</v>
      </c>
      <c r="K45" s="112" t="s">
        <v>10</v>
      </c>
      <c r="L45" s="112" t="s">
        <v>15</v>
      </c>
      <c r="O45" s="71"/>
      <c r="P45" s="54"/>
      <c r="Q45" s="72"/>
    </row>
    <row r="46" spans="1:17" x14ac:dyDescent="0.25">
      <c r="A46" s="107" t="s">
        <v>4154</v>
      </c>
      <c r="B46" s="108">
        <v>202301</v>
      </c>
      <c r="C46" s="108">
        <v>202207</v>
      </c>
      <c r="D46" s="108" t="s">
        <v>1014</v>
      </c>
      <c r="E46" s="109">
        <v>8484844031</v>
      </c>
      <c r="F46" s="107" t="s">
        <v>71</v>
      </c>
      <c r="G46" s="110" t="s">
        <v>19</v>
      </c>
      <c r="H46" s="111">
        <v>280000</v>
      </c>
      <c r="I46" s="113">
        <v>44933</v>
      </c>
      <c r="J46" s="111">
        <v>25000</v>
      </c>
      <c r="K46" s="112" t="s">
        <v>10</v>
      </c>
      <c r="L46" s="112" t="s">
        <v>15</v>
      </c>
      <c r="O46" s="71"/>
      <c r="P46" s="54"/>
      <c r="Q46" s="72"/>
    </row>
    <row r="47" spans="1:17" x14ac:dyDescent="0.25">
      <c r="A47" s="107" t="s">
        <v>4154</v>
      </c>
      <c r="B47" s="108">
        <v>202301</v>
      </c>
      <c r="C47" s="108">
        <v>202212</v>
      </c>
      <c r="D47" s="108" t="s">
        <v>1014</v>
      </c>
      <c r="E47" s="109">
        <v>8484844031</v>
      </c>
      <c r="F47" s="107" t="s">
        <v>71</v>
      </c>
      <c r="G47" s="110" t="s">
        <v>19</v>
      </c>
      <c r="H47" s="111">
        <v>280000</v>
      </c>
      <c r="I47" s="113">
        <v>44933</v>
      </c>
      <c r="J47" s="111">
        <v>20000</v>
      </c>
      <c r="K47" s="112" t="s">
        <v>10</v>
      </c>
      <c r="L47" s="112" t="s">
        <v>15</v>
      </c>
      <c r="O47" s="71"/>
      <c r="P47" s="54"/>
      <c r="Q47" s="72"/>
    </row>
    <row r="48" spans="1:17" x14ac:dyDescent="0.25">
      <c r="A48" s="107" t="s">
        <v>124</v>
      </c>
      <c r="B48" s="108">
        <v>202211</v>
      </c>
      <c r="C48" s="108">
        <v>202301</v>
      </c>
      <c r="D48" s="108" t="s">
        <v>1014</v>
      </c>
      <c r="E48" s="109">
        <v>9556406021</v>
      </c>
      <c r="F48" s="107" t="s">
        <v>125</v>
      </c>
      <c r="G48" s="110" t="s">
        <v>19</v>
      </c>
      <c r="H48" s="111">
        <v>270000</v>
      </c>
      <c r="I48" s="113">
        <v>44933</v>
      </c>
      <c r="J48" s="111">
        <v>40000</v>
      </c>
      <c r="K48" s="112" t="s">
        <v>10</v>
      </c>
      <c r="L48" s="112" t="s">
        <v>101</v>
      </c>
      <c r="O48" s="71"/>
      <c r="P48" s="54"/>
      <c r="Q48" s="72"/>
    </row>
    <row r="49" spans="1:17" x14ac:dyDescent="0.25">
      <c r="A49" s="107" t="s">
        <v>126</v>
      </c>
      <c r="B49" s="108">
        <v>202211</v>
      </c>
      <c r="C49" s="108">
        <v>202301</v>
      </c>
      <c r="D49" s="108" t="s">
        <v>1014</v>
      </c>
      <c r="E49" s="109">
        <v>9938653349</v>
      </c>
      <c r="F49" s="107" t="s">
        <v>30</v>
      </c>
      <c r="G49" s="110" t="s">
        <v>19</v>
      </c>
      <c r="H49" s="111">
        <v>270000</v>
      </c>
      <c r="I49" s="113">
        <v>44933</v>
      </c>
      <c r="J49" s="111">
        <v>100000</v>
      </c>
      <c r="K49" s="112" t="s">
        <v>10</v>
      </c>
      <c r="L49" s="112" t="s">
        <v>101</v>
      </c>
      <c r="O49" s="71"/>
      <c r="P49" s="54"/>
      <c r="Q49" s="72"/>
    </row>
    <row r="50" spans="1:17" x14ac:dyDescent="0.25">
      <c r="A50" s="107" t="s">
        <v>139</v>
      </c>
      <c r="B50" s="108">
        <v>202301</v>
      </c>
      <c r="C50" s="108">
        <v>202301</v>
      </c>
      <c r="D50" s="108" t="s">
        <v>1014</v>
      </c>
      <c r="E50" s="109">
        <v>8617776399</v>
      </c>
      <c r="F50" s="107" t="s">
        <v>140</v>
      </c>
      <c r="G50" s="110" t="s">
        <v>141</v>
      </c>
      <c r="H50" s="111">
        <v>260000</v>
      </c>
      <c r="I50" s="113">
        <v>44933</v>
      </c>
      <c r="J50" s="111">
        <v>250000</v>
      </c>
      <c r="K50" s="112" t="s">
        <v>22</v>
      </c>
      <c r="L50" s="112" t="s">
        <v>142</v>
      </c>
      <c r="O50" s="71"/>
      <c r="P50" s="54"/>
      <c r="Q50" s="72"/>
    </row>
    <row r="51" spans="1:17" x14ac:dyDescent="0.25">
      <c r="A51" s="107" t="s">
        <v>143</v>
      </c>
      <c r="B51" s="108">
        <v>202301</v>
      </c>
      <c r="C51" s="108">
        <v>202212</v>
      </c>
      <c r="D51" s="108" t="s">
        <v>1014</v>
      </c>
      <c r="E51" s="109">
        <v>7907224005</v>
      </c>
      <c r="F51" s="107" t="s">
        <v>144</v>
      </c>
      <c r="G51" s="110" t="s">
        <v>141</v>
      </c>
      <c r="H51" s="111">
        <v>240000</v>
      </c>
      <c r="I51" s="113">
        <v>44933</v>
      </c>
      <c r="J51" s="111">
        <v>80000</v>
      </c>
      <c r="K51" s="112" t="s">
        <v>10</v>
      </c>
      <c r="L51" s="112" t="s">
        <v>142</v>
      </c>
      <c r="O51" s="71"/>
      <c r="P51" s="54"/>
      <c r="Q51" s="72"/>
    </row>
    <row r="52" spans="1:17" x14ac:dyDescent="0.25">
      <c r="A52" s="107" t="s">
        <v>152</v>
      </c>
      <c r="B52" s="108">
        <v>202301</v>
      </c>
      <c r="C52" s="108">
        <v>202301</v>
      </c>
      <c r="D52" s="108" t="s">
        <v>1014</v>
      </c>
      <c r="E52" s="109">
        <v>7568044321</v>
      </c>
      <c r="F52" s="107" t="s">
        <v>153</v>
      </c>
      <c r="G52" s="110" t="s">
        <v>19</v>
      </c>
      <c r="H52" s="111">
        <v>270000</v>
      </c>
      <c r="I52" s="113">
        <v>44933</v>
      </c>
      <c r="J52" s="111">
        <v>135000</v>
      </c>
      <c r="K52" s="112" t="s">
        <v>10</v>
      </c>
      <c r="L52" s="112" t="s">
        <v>158</v>
      </c>
      <c r="O52" s="71"/>
      <c r="P52" s="54"/>
      <c r="Q52" s="72"/>
    </row>
    <row r="53" spans="1:17" x14ac:dyDescent="0.25">
      <c r="A53" s="107" t="s">
        <v>185</v>
      </c>
      <c r="B53" s="108" t="s">
        <v>54</v>
      </c>
      <c r="C53" s="108">
        <v>202211</v>
      </c>
      <c r="D53" s="108" t="s">
        <v>1014</v>
      </c>
      <c r="E53" s="109">
        <v>7008668720</v>
      </c>
      <c r="F53" s="107" t="s">
        <v>186</v>
      </c>
      <c r="G53" s="110" t="s">
        <v>19</v>
      </c>
      <c r="H53" s="111">
        <v>250000</v>
      </c>
      <c r="I53" s="113">
        <v>44933</v>
      </c>
      <c r="J53" s="111">
        <v>20000</v>
      </c>
      <c r="K53" s="112" t="s">
        <v>10</v>
      </c>
      <c r="L53" s="112" t="s">
        <v>158</v>
      </c>
      <c r="O53" s="71"/>
      <c r="P53" s="54"/>
      <c r="Q53" s="72"/>
    </row>
    <row r="54" spans="1:17" x14ac:dyDescent="0.25">
      <c r="A54" s="107" t="s">
        <v>187</v>
      </c>
      <c r="B54" s="108" t="s">
        <v>248</v>
      </c>
      <c r="C54" s="108">
        <v>202209</v>
      </c>
      <c r="D54" s="108" t="s">
        <v>1014</v>
      </c>
      <c r="E54" s="109">
        <v>7760093496</v>
      </c>
      <c r="F54" s="107" t="s">
        <v>188</v>
      </c>
      <c r="G54" s="110" t="s">
        <v>19</v>
      </c>
      <c r="H54" s="111">
        <v>270000</v>
      </c>
      <c r="I54" s="113">
        <v>44933</v>
      </c>
      <c r="J54" s="111">
        <v>50000</v>
      </c>
      <c r="K54" s="112" t="s">
        <v>10</v>
      </c>
      <c r="L54" s="112" t="s">
        <v>158</v>
      </c>
      <c r="O54" s="71"/>
      <c r="P54" s="54"/>
      <c r="Q54" s="72"/>
    </row>
    <row r="55" spans="1:17" x14ac:dyDescent="0.25">
      <c r="A55" s="107" t="s">
        <v>48</v>
      </c>
      <c r="B55" s="108" t="s">
        <v>49</v>
      </c>
      <c r="C55" s="108">
        <v>202209</v>
      </c>
      <c r="D55" s="108" t="s">
        <v>1014</v>
      </c>
      <c r="E55" s="109">
        <v>8093735583</v>
      </c>
      <c r="F55" s="107" t="s">
        <v>50</v>
      </c>
      <c r="G55" s="110" t="s">
        <v>19</v>
      </c>
      <c r="H55" s="111">
        <v>270000</v>
      </c>
      <c r="I55" s="113">
        <v>44934</v>
      </c>
      <c r="J55" s="111">
        <v>100000</v>
      </c>
      <c r="K55" s="112" t="s">
        <v>10</v>
      </c>
      <c r="L55" s="112" t="s">
        <v>15</v>
      </c>
      <c r="O55" s="71"/>
      <c r="P55" s="54"/>
      <c r="Q55" s="72"/>
    </row>
    <row r="56" spans="1:17" x14ac:dyDescent="0.25">
      <c r="A56" s="107" t="s">
        <v>51</v>
      </c>
      <c r="B56" s="108">
        <v>202301</v>
      </c>
      <c r="C56" s="108">
        <v>202301</v>
      </c>
      <c r="D56" s="108" t="s">
        <v>1014</v>
      </c>
      <c r="E56" s="109">
        <v>9810481881</v>
      </c>
      <c r="F56" s="107" t="s">
        <v>52</v>
      </c>
      <c r="G56" s="110" t="s">
        <v>14</v>
      </c>
      <c r="H56" s="111">
        <v>240000</v>
      </c>
      <c r="I56" s="113">
        <v>44934</v>
      </c>
      <c r="J56" s="111">
        <v>40000</v>
      </c>
      <c r="K56" s="112" t="s">
        <v>10</v>
      </c>
      <c r="L56" s="112" t="s">
        <v>15</v>
      </c>
      <c r="O56" s="71"/>
      <c r="P56" s="54"/>
      <c r="Q56" s="72"/>
    </row>
    <row r="57" spans="1:17" x14ac:dyDescent="0.25">
      <c r="A57" s="107" t="s">
        <v>146</v>
      </c>
      <c r="B57" s="108">
        <v>202301</v>
      </c>
      <c r="C57" s="108">
        <v>202301</v>
      </c>
      <c r="D57" s="108" t="s">
        <v>1014</v>
      </c>
      <c r="E57" s="109">
        <v>7787875888</v>
      </c>
      <c r="F57" s="107" t="s">
        <v>147</v>
      </c>
      <c r="G57" s="110" t="s">
        <v>141</v>
      </c>
      <c r="H57" s="111">
        <v>280000</v>
      </c>
      <c r="I57" s="113">
        <v>44934</v>
      </c>
      <c r="J57" s="111">
        <v>94000</v>
      </c>
      <c r="K57" s="112" t="s">
        <v>10</v>
      </c>
      <c r="L57" s="112" t="s">
        <v>142</v>
      </c>
      <c r="O57" s="71"/>
      <c r="P57" s="54"/>
      <c r="Q57" s="72"/>
    </row>
    <row r="58" spans="1:17" x14ac:dyDescent="0.25">
      <c r="A58" s="107" t="s">
        <v>148</v>
      </c>
      <c r="B58" s="108">
        <v>202301</v>
      </c>
      <c r="C58" s="108">
        <v>202212</v>
      </c>
      <c r="D58" s="108" t="s">
        <v>1014</v>
      </c>
      <c r="E58" s="109">
        <v>7978568259</v>
      </c>
      <c r="F58" s="107" t="s">
        <v>149</v>
      </c>
      <c r="G58" s="110" t="s">
        <v>19</v>
      </c>
      <c r="H58" s="111">
        <v>280000</v>
      </c>
      <c r="I58" s="113">
        <v>44934</v>
      </c>
      <c r="J58" s="111">
        <v>280000</v>
      </c>
      <c r="K58" s="112" t="s">
        <v>10</v>
      </c>
      <c r="L58" s="112" t="s">
        <v>142</v>
      </c>
      <c r="O58" s="71"/>
      <c r="P58" s="54"/>
      <c r="Q58" s="72"/>
    </row>
    <row r="59" spans="1:17" x14ac:dyDescent="0.25">
      <c r="A59" s="107" t="s">
        <v>35</v>
      </c>
      <c r="B59" s="108">
        <v>202212</v>
      </c>
      <c r="C59" s="108">
        <v>202212</v>
      </c>
      <c r="D59" s="108" t="s">
        <v>1014</v>
      </c>
      <c r="E59" s="109">
        <v>9934588213</v>
      </c>
      <c r="F59" s="107" t="s">
        <v>189</v>
      </c>
      <c r="G59" s="110" t="s">
        <v>19</v>
      </c>
      <c r="H59" s="111">
        <v>270000</v>
      </c>
      <c r="I59" s="113">
        <v>44934</v>
      </c>
      <c r="J59" s="111">
        <v>25000</v>
      </c>
      <c r="K59" s="112" t="s">
        <v>10</v>
      </c>
      <c r="L59" s="112" t="s">
        <v>158</v>
      </c>
      <c r="O59" s="71"/>
      <c r="P59" s="54"/>
      <c r="Q59" s="72"/>
    </row>
    <row r="60" spans="1:17" x14ac:dyDescent="0.25">
      <c r="A60" s="107" t="s">
        <v>2076</v>
      </c>
      <c r="B60" s="108" t="s">
        <v>49</v>
      </c>
      <c r="C60" s="108">
        <v>202301</v>
      </c>
      <c r="D60" s="108" t="s">
        <v>1014</v>
      </c>
      <c r="E60" s="109">
        <v>7978348654</v>
      </c>
      <c r="F60" s="107" t="s">
        <v>198</v>
      </c>
      <c r="G60" s="110" t="s">
        <v>14</v>
      </c>
      <c r="H60" s="111">
        <v>250000</v>
      </c>
      <c r="I60" s="113">
        <v>44934</v>
      </c>
      <c r="J60" s="111">
        <v>50000</v>
      </c>
      <c r="K60" s="112" t="s">
        <v>10</v>
      </c>
      <c r="L60" s="112" t="s">
        <v>193</v>
      </c>
      <c r="O60" s="71"/>
      <c r="P60" s="54"/>
      <c r="Q60" s="72"/>
    </row>
    <row r="61" spans="1:17" x14ac:dyDescent="0.25">
      <c r="A61" s="107" t="s">
        <v>41</v>
      </c>
      <c r="B61" s="108" t="s">
        <v>42</v>
      </c>
      <c r="C61" s="108">
        <v>202209</v>
      </c>
      <c r="D61" s="108" t="s">
        <v>1014</v>
      </c>
      <c r="E61" s="109">
        <v>9111990459</v>
      </c>
      <c r="F61" s="107" t="s">
        <v>43</v>
      </c>
      <c r="G61" s="110" t="s">
        <v>14</v>
      </c>
      <c r="H61" s="111">
        <v>243000</v>
      </c>
      <c r="I61" s="113">
        <v>44935</v>
      </c>
      <c r="J61" s="111">
        <v>30000</v>
      </c>
      <c r="K61" s="112" t="s">
        <v>10</v>
      </c>
      <c r="L61" s="112" t="s">
        <v>15</v>
      </c>
      <c r="O61" s="71"/>
      <c r="P61" s="54"/>
      <c r="Q61" s="72"/>
    </row>
    <row r="62" spans="1:17" x14ac:dyDescent="0.25">
      <c r="A62" s="107" t="s">
        <v>44</v>
      </c>
      <c r="B62" s="108">
        <v>202208</v>
      </c>
      <c r="C62" s="108">
        <v>202301</v>
      </c>
      <c r="D62" s="108" t="s">
        <v>1014</v>
      </c>
      <c r="E62" s="109">
        <v>7384701490</v>
      </c>
      <c r="F62" s="107" t="s">
        <v>45</v>
      </c>
      <c r="G62" s="110" t="s">
        <v>19</v>
      </c>
      <c r="H62" s="111">
        <v>240000</v>
      </c>
      <c r="I62" s="113">
        <v>44935</v>
      </c>
      <c r="J62" s="111">
        <v>50000</v>
      </c>
      <c r="K62" s="112" t="s">
        <v>10</v>
      </c>
      <c r="L62" s="112" t="s">
        <v>15</v>
      </c>
      <c r="O62" s="71"/>
      <c r="P62" s="54"/>
      <c r="Q62" s="72"/>
    </row>
    <row r="63" spans="1:17" x14ac:dyDescent="0.25">
      <c r="A63" s="107" t="s">
        <v>4155</v>
      </c>
      <c r="B63" s="108">
        <v>202209</v>
      </c>
      <c r="C63" s="108">
        <v>202208</v>
      </c>
      <c r="D63" s="108" t="s">
        <v>1014</v>
      </c>
      <c r="E63" s="109">
        <v>7075078139</v>
      </c>
      <c r="F63" s="107" t="s">
        <v>46</v>
      </c>
      <c r="G63" s="110" t="s">
        <v>47</v>
      </c>
      <c r="H63" s="111">
        <v>270000</v>
      </c>
      <c r="I63" s="113">
        <v>44935</v>
      </c>
      <c r="J63" s="111">
        <v>67500</v>
      </c>
      <c r="K63" s="112" t="s">
        <v>10</v>
      </c>
      <c r="L63" s="112" t="s">
        <v>15</v>
      </c>
      <c r="O63" s="71"/>
      <c r="P63" s="54"/>
      <c r="Q63" s="72"/>
    </row>
    <row r="64" spans="1:17" x14ac:dyDescent="0.25">
      <c r="A64" s="107" t="s">
        <v>67</v>
      </c>
      <c r="B64" s="108">
        <v>202301</v>
      </c>
      <c r="C64" s="108">
        <v>202301</v>
      </c>
      <c r="D64" s="108" t="s">
        <v>1014</v>
      </c>
      <c r="E64" s="109">
        <v>9568376741</v>
      </c>
      <c r="F64" s="107" t="s">
        <v>68</v>
      </c>
      <c r="G64" s="110" t="s">
        <v>14</v>
      </c>
      <c r="H64" s="111">
        <v>260000</v>
      </c>
      <c r="I64" s="113">
        <v>44935</v>
      </c>
      <c r="J64" s="111">
        <v>21000</v>
      </c>
      <c r="K64" s="112" t="s">
        <v>10</v>
      </c>
      <c r="L64" s="112" t="s">
        <v>15</v>
      </c>
      <c r="O64" s="71"/>
      <c r="P64" s="54"/>
      <c r="Q64" s="72"/>
    </row>
    <row r="65" spans="1:17" x14ac:dyDescent="0.25">
      <c r="A65" s="107" t="s">
        <v>199</v>
      </c>
      <c r="B65" s="108">
        <v>202301</v>
      </c>
      <c r="C65" s="108">
        <v>202301</v>
      </c>
      <c r="D65" s="108" t="s">
        <v>1014</v>
      </c>
      <c r="E65" s="109">
        <v>9439939992</v>
      </c>
      <c r="F65" s="107" t="s">
        <v>200</v>
      </c>
      <c r="G65" s="110" t="s">
        <v>19</v>
      </c>
      <c r="H65" s="111">
        <v>260000</v>
      </c>
      <c r="I65" s="113">
        <v>44935</v>
      </c>
      <c r="J65" s="111">
        <v>50000</v>
      </c>
      <c r="K65" s="112" t="s">
        <v>10</v>
      </c>
      <c r="L65" s="112" t="s">
        <v>193</v>
      </c>
      <c r="O65" s="71"/>
      <c r="P65" s="54"/>
      <c r="Q65" s="72"/>
    </row>
    <row r="66" spans="1:17" x14ac:dyDescent="0.25">
      <c r="A66" s="107" t="s">
        <v>57</v>
      </c>
      <c r="B66" s="108">
        <v>202209</v>
      </c>
      <c r="C66" s="108">
        <v>202301</v>
      </c>
      <c r="D66" s="108" t="s">
        <v>1014</v>
      </c>
      <c r="E66" s="109">
        <v>7008036988</v>
      </c>
      <c r="F66" s="107" t="s">
        <v>58</v>
      </c>
      <c r="G66" s="110" t="s">
        <v>19</v>
      </c>
      <c r="H66" s="111">
        <v>270000</v>
      </c>
      <c r="I66" s="113">
        <v>44936</v>
      </c>
      <c r="J66" s="111">
        <v>20000</v>
      </c>
      <c r="K66" s="112" t="s">
        <v>10</v>
      </c>
      <c r="L66" s="112" t="s">
        <v>15</v>
      </c>
      <c r="O66" s="71"/>
      <c r="P66" s="54"/>
      <c r="Q66" s="72"/>
    </row>
    <row r="67" spans="1:17" x14ac:dyDescent="0.25">
      <c r="A67" s="107" t="s">
        <v>63</v>
      </c>
      <c r="B67" s="108">
        <v>202301</v>
      </c>
      <c r="C67" s="108">
        <v>202301</v>
      </c>
      <c r="D67" s="108" t="s">
        <v>1014</v>
      </c>
      <c r="E67" s="109">
        <v>9439215010</v>
      </c>
      <c r="F67" s="107" t="s">
        <v>64</v>
      </c>
      <c r="G67" s="110" t="s">
        <v>19</v>
      </c>
      <c r="H67" s="111">
        <v>270000</v>
      </c>
      <c r="I67" s="113">
        <v>44936</v>
      </c>
      <c r="J67" s="111">
        <v>50000</v>
      </c>
      <c r="K67" s="112" t="s">
        <v>10</v>
      </c>
      <c r="L67" s="112" t="s">
        <v>15</v>
      </c>
      <c r="O67" s="71"/>
      <c r="P67" s="54"/>
      <c r="Q67" s="72"/>
    </row>
    <row r="68" spans="1:17" x14ac:dyDescent="0.25">
      <c r="A68" s="107" t="s">
        <v>65</v>
      </c>
      <c r="B68" s="108">
        <v>202301</v>
      </c>
      <c r="C68" s="108">
        <v>202301</v>
      </c>
      <c r="D68" s="108" t="s">
        <v>1014</v>
      </c>
      <c r="E68" s="109">
        <v>9718192409</v>
      </c>
      <c r="F68" s="107" t="s">
        <v>66</v>
      </c>
      <c r="G68" s="110" t="s">
        <v>14</v>
      </c>
      <c r="H68" s="111">
        <v>264000</v>
      </c>
      <c r="I68" s="113">
        <v>44936</v>
      </c>
      <c r="J68" s="111">
        <v>49000</v>
      </c>
      <c r="K68" s="112" t="s">
        <v>10</v>
      </c>
      <c r="L68" s="112" t="s">
        <v>15</v>
      </c>
      <c r="O68" s="71"/>
      <c r="P68" s="54"/>
      <c r="Q68" s="72"/>
    </row>
    <row r="69" spans="1:17" x14ac:dyDescent="0.25">
      <c r="A69" s="107" t="s">
        <v>310</v>
      </c>
      <c r="B69" s="108" t="s">
        <v>42</v>
      </c>
      <c r="C69" s="108">
        <v>202301</v>
      </c>
      <c r="D69" s="108" t="s">
        <v>1014</v>
      </c>
      <c r="E69" s="109">
        <v>9861017770</v>
      </c>
      <c r="F69" s="107" t="s">
        <v>111</v>
      </c>
      <c r="G69" s="110" t="s">
        <v>14</v>
      </c>
      <c r="H69" s="111">
        <v>243000</v>
      </c>
      <c r="I69" s="113">
        <v>44936</v>
      </c>
      <c r="J69" s="111">
        <v>45000</v>
      </c>
      <c r="K69" s="112" t="s">
        <v>10</v>
      </c>
      <c r="L69" s="112" t="s">
        <v>101</v>
      </c>
      <c r="O69" s="71"/>
      <c r="P69" s="54"/>
      <c r="Q69" s="72"/>
    </row>
    <row r="70" spans="1:17" x14ac:dyDescent="0.25">
      <c r="A70" s="107" t="s">
        <v>122</v>
      </c>
      <c r="B70" s="108">
        <v>202204</v>
      </c>
      <c r="C70" s="108">
        <v>202301</v>
      </c>
      <c r="D70" s="108" t="s">
        <v>1014</v>
      </c>
      <c r="E70" s="109">
        <v>9999719193</v>
      </c>
      <c r="F70" s="107" t="s">
        <v>123</v>
      </c>
      <c r="G70" s="110" t="s">
        <v>19</v>
      </c>
      <c r="H70" s="111">
        <v>250000</v>
      </c>
      <c r="I70" s="113">
        <v>44936</v>
      </c>
      <c r="J70" s="111">
        <v>15000</v>
      </c>
      <c r="K70" s="112" t="s">
        <v>10</v>
      </c>
      <c r="L70" s="112" t="s">
        <v>101</v>
      </c>
      <c r="O70" s="71"/>
      <c r="P70" s="54"/>
      <c r="Q70" s="72"/>
    </row>
    <row r="71" spans="1:17" x14ac:dyDescent="0.25">
      <c r="A71" s="107" t="s">
        <v>4156</v>
      </c>
      <c r="B71" s="108" t="s">
        <v>54</v>
      </c>
      <c r="C71" s="108">
        <v>202301</v>
      </c>
      <c r="D71" s="108" t="s">
        <v>1014</v>
      </c>
      <c r="E71" s="109">
        <v>9692961619</v>
      </c>
      <c r="F71" s="107" t="s">
        <v>55</v>
      </c>
      <c r="G71" s="110" t="s">
        <v>14</v>
      </c>
      <c r="H71" s="111">
        <v>243000</v>
      </c>
      <c r="I71" s="113">
        <v>44937</v>
      </c>
      <c r="J71" s="111">
        <v>40000</v>
      </c>
      <c r="K71" s="112" t="s">
        <v>10</v>
      </c>
      <c r="L71" s="112" t="s">
        <v>15</v>
      </c>
      <c r="O71" s="71"/>
      <c r="P71" s="54"/>
      <c r="Q71" s="72"/>
    </row>
    <row r="72" spans="1:17" x14ac:dyDescent="0.25">
      <c r="A72" s="107" t="s">
        <v>4157</v>
      </c>
      <c r="B72" s="108">
        <v>202208</v>
      </c>
      <c r="C72" s="108">
        <v>202301</v>
      </c>
      <c r="D72" s="108" t="s">
        <v>1014</v>
      </c>
      <c r="E72" s="109">
        <v>7659061043</v>
      </c>
      <c r="F72" s="107" t="s">
        <v>56</v>
      </c>
      <c r="G72" s="110" t="s">
        <v>14</v>
      </c>
      <c r="H72" s="111">
        <v>230000</v>
      </c>
      <c r="I72" s="113">
        <v>44937</v>
      </c>
      <c r="J72" s="111">
        <v>80000</v>
      </c>
      <c r="K72" s="112" t="s">
        <v>10</v>
      </c>
      <c r="L72" s="112" t="s">
        <v>15</v>
      </c>
      <c r="O72" s="71"/>
      <c r="P72" s="54"/>
      <c r="Q72" s="72"/>
    </row>
    <row r="73" spans="1:17" x14ac:dyDescent="0.25">
      <c r="A73" s="107" t="s">
        <v>59</v>
      </c>
      <c r="B73" s="108">
        <v>202301</v>
      </c>
      <c r="C73" s="108">
        <v>202301</v>
      </c>
      <c r="D73" s="108" t="s">
        <v>1014</v>
      </c>
      <c r="E73" s="109">
        <v>8093107240</v>
      </c>
      <c r="F73" s="107" t="s">
        <v>60</v>
      </c>
      <c r="G73" s="110" t="s">
        <v>19</v>
      </c>
      <c r="H73" s="111">
        <v>270000</v>
      </c>
      <c r="I73" s="113">
        <v>44937</v>
      </c>
      <c r="J73" s="111">
        <v>270000</v>
      </c>
      <c r="K73" s="112" t="s">
        <v>10</v>
      </c>
      <c r="L73" s="112" t="s">
        <v>15</v>
      </c>
      <c r="O73" s="71"/>
      <c r="P73" s="54"/>
      <c r="Q73" s="72"/>
    </row>
    <row r="74" spans="1:17" x14ac:dyDescent="0.25">
      <c r="A74" s="107" t="s">
        <v>61</v>
      </c>
      <c r="B74" s="108" t="s">
        <v>49</v>
      </c>
      <c r="C74" s="108">
        <v>202210</v>
      </c>
      <c r="D74" s="108" t="s">
        <v>1014</v>
      </c>
      <c r="E74" s="109">
        <v>9348637038</v>
      </c>
      <c r="F74" s="107" t="s">
        <v>62</v>
      </c>
      <c r="G74" s="110" t="s">
        <v>19</v>
      </c>
      <c r="H74" s="111">
        <v>270000</v>
      </c>
      <c r="I74" s="113">
        <v>44937</v>
      </c>
      <c r="J74" s="111">
        <v>70000</v>
      </c>
      <c r="K74" s="112" t="s">
        <v>10</v>
      </c>
      <c r="L74" s="112" t="s">
        <v>15</v>
      </c>
      <c r="O74" s="71"/>
      <c r="P74" s="54"/>
      <c r="Q74" s="72"/>
    </row>
    <row r="75" spans="1:17" x14ac:dyDescent="0.25">
      <c r="A75" s="107" t="s">
        <v>67</v>
      </c>
      <c r="B75" s="108">
        <v>202301</v>
      </c>
      <c r="C75" s="108">
        <v>202212</v>
      </c>
      <c r="D75" s="108" t="s">
        <v>1014</v>
      </c>
      <c r="E75" s="109">
        <v>9568376741</v>
      </c>
      <c r="F75" s="107" t="s">
        <v>68</v>
      </c>
      <c r="G75" s="110" t="s">
        <v>14</v>
      </c>
      <c r="H75" s="111">
        <v>260000</v>
      </c>
      <c r="I75" s="113">
        <v>44937</v>
      </c>
      <c r="J75" s="111">
        <v>21000</v>
      </c>
      <c r="K75" s="112" t="s">
        <v>10</v>
      </c>
      <c r="L75" s="112" t="s">
        <v>15</v>
      </c>
      <c r="O75" s="71"/>
      <c r="P75" s="54"/>
      <c r="Q75" s="72"/>
    </row>
    <row r="76" spans="1:17" x14ac:dyDescent="0.25">
      <c r="A76" s="107" t="s">
        <v>116</v>
      </c>
      <c r="B76" s="108">
        <v>202204</v>
      </c>
      <c r="C76" s="108">
        <v>202301</v>
      </c>
      <c r="D76" s="108" t="s">
        <v>1014</v>
      </c>
      <c r="E76" s="109">
        <v>9035575653</v>
      </c>
      <c r="F76" s="107" t="s">
        <v>117</v>
      </c>
      <c r="G76" s="110" t="s">
        <v>14</v>
      </c>
      <c r="H76" s="111">
        <v>220000</v>
      </c>
      <c r="I76" s="113">
        <v>44937</v>
      </c>
      <c r="J76" s="111">
        <v>20000</v>
      </c>
      <c r="K76" s="112" t="s">
        <v>10</v>
      </c>
      <c r="L76" s="112" t="s">
        <v>101</v>
      </c>
      <c r="O76" s="71"/>
      <c r="P76" s="54"/>
      <c r="Q76" s="72"/>
    </row>
    <row r="77" spans="1:17" x14ac:dyDescent="0.25">
      <c r="A77" s="107" t="s">
        <v>118</v>
      </c>
      <c r="B77" s="108" t="s">
        <v>99</v>
      </c>
      <c r="C77" s="108">
        <v>202301</v>
      </c>
      <c r="D77" s="108" t="s">
        <v>1014</v>
      </c>
      <c r="E77" s="109">
        <v>9502012202</v>
      </c>
      <c r="F77" s="107" t="s">
        <v>119</v>
      </c>
      <c r="G77" s="110" t="s">
        <v>14</v>
      </c>
      <c r="H77" s="111">
        <v>260000</v>
      </c>
      <c r="I77" s="113">
        <v>44937</v>
      </c>
      <c r="J77" s="111">
        <v>50000</v>
      </c>
      <c r="K77" s="112" t="s">
        <v>10</v>
      </c>
      <c r="L77" s="112" t="s">
        <v>101</v>
      </c>
      <c r="O77" s="71"/>
      <c r="P77" s="54"/>
      <c r="Q77" s="72"/>
    </row>
    <row r="78" spans="1:17" x14ac:dyDescent="0.25">
      <c r="A78" s="107" t="s">
        <v>120</v>
      </c>
      <c r="B78" s="108" t="s">
        <v>99</v>
      </c>
      <c r="C78" s="108">
        <v>202301</v>
      </c>
      <c r="D78" s="108" t="s">
        <v>1014</v>
      </c>
      <c r="E78" s="109">
        <v>8827776503</v>
      </c>
      <c r="F78" s="107" t="s">
        <v>121</v>
      </c>
      <c r="G78" s="110" t="s">
        <v>14</v>
      </c>
      <c r="H78" s="111">
        <v>250000</v>
      </c>
      <c r="I78" s="113">
        <v>44937</v>
      </c>
      <c r="J78" s="111">
        <v>60000</v>
      </c>
      <c r="K78" s="112" t="s">
        <v>10</v>
      </c>
      <c r="L78" s="112" t="s">
        <v>101</v>
      </c>
      <c r="O78" s="71"/>
      <c r="P78" s="54"/>
      <c r="Q78" s="72"/>
    </row>
    <row r="79" spans="1:17" x14ac:dyDescent="0.25">
      <c r="A79" s="107" t="s">
        <v>136</v>
      </c>
      <c r="B79" s="108">
        <v>202301</v>
      </c>
      <c r="C79" s="108">
        <v>202209</v>
      </c>
      <c r="D79" s="108" t="s">
        <v>1014</v>
      </c>
      <c r="E79" s="109" t="s">
        <v>137</v>
      </c>
      <c r="F79" s="107" t="s">
        <v>138</v>
      </c>
      <c r="G79" s="110" t="s">
        <v>19</v>
      </c>
      <c r="H79" s="111">
        <v>300000</v>
      </c>
      <c r="I79" s="113">
        <v>44937</v>
      </c>
      <c r="J79" s="111">
        <v>44940</v>
      </c>
      <c r="K79" s="112" t="s">
        <v>10</v>
      </c>
      <c r="L79" s="112" t="s">
        <v>101</v>
      </c>
      <c r="O79" s="71"/>
      <c r="P79" s="54"/>
      <c r="Q79" s="72"/>
    </row>
    <row r="80" spans="1:17" x14ac:dyDescent="0.25">
      <c r="A80" s="107" t="s">
        <v>83</v>
      </c>
      <c r="B80" s="108">
        <v>202209</v>
      </c>
      <c r="C80" s="108">
        <v>202209</v>
      </c>
      <c r="D80" s="108" t="s">
        <v>1014</v>
      </c>
      <c r="E80" s="109">
        <v>7999934834</v>
      </c>
      <c r="F80" s="107" t="s">
        <v>84</v>
      </c>
      <c r="G80" s="110" t="s">
        <v>19</v>
      </c>
      <c r="H80" s="111">
        <v>250000</v>
      </c>
      <c r="I80" s="113">
        <v>44938</v>
      </c>
      <c r="J80" s="111">
        <v>50000</v>
      </c>
      <c r="K80" s="112" t="s">
        <v>10</v>
      </c>
      <c r="L80" s="112" t="s">
        <v>15</v>
      </c>
      <c r="O80" s="71"/>
      <c r="P80" s="54"/>
      <c r="Q80" s="72"/>
    </row>
    <row r="81" spans="1:17" x14ac:dyDescent="0.25">
      <c r="A81" s="107" t="s">
        <v>4158</v>
      </c>
      <c r="B81" s="108">
        <v>202301</v>
      </c>
      <c r="C81" s="108">
        <v>202212</v>
      </c>
      <c r="D81" s="108" t="s">
        <v>1014</v>
      </c>
      <c r="E81" s="109">
        <v>7000318725</v>
      </c>
      <c r="F81" s="107" t="s">
        <v>87</v>
      </c>
      <c r="G81" s="110" t="s">
        <v>19</v>
      </c>
      <c r="H81" s="111">
        <v>270000</v>
      </c>
      <c r="I81" s="113">
        <v>44938</v>
      </c>
      <c r="J81" s="111">
        <v>270000</v>
      </c>
      <c r="K81" s="112" t="s">
        <v>37</v>
      </c>
      <c r="L81" s="112" t="s">
        <v>15</v>
      </c>
      <c r="O81" s="71"/>
      <c r="P81" s="54"/>
      <c r="Q81" s="72"/>
    </row>
    <row r="82" spans="1:17" x14ac:dyDescent="0.25">
      <c r="A82" s="107" t="s">
        <v>88</v>
      </c>
      <c r="B82" s="108">
        <v>202301</v>
      </c>
      <c r="C82" s="108">
        <v>202211</v>
      </c>
      <c r="D82" s="108" t="s">
        <v>1014</v>
      </c>
      <c r="E82" s="109">
        <v>7987168194</v>
      </c>
      <c r="F82" s="107" t="s">
        <v>89</v>
      </c>
      <c r="G82" s="110" t="s">
        <v>19</v>
      </c>
      <c r="H82" s="111">
        <v>300000</v>
      </c>
      <c r="I82" s="113">
        <v>44938</v>
      </c>
      <c r="J82" s="111">
        <v>270000</v>
      </c>
      <c r="K82" s="112" t="s">
        <v>34</v>
      </c>
      <c r="L82" s="112" t="s">
        <v>15</v>
      </c>
      <c r="O82" s="71"/>
      <c r="P82" s="54"/>
      <c r="Q82" s="72"/>
    </row>
    <row r="83" spans="1:17" x14ac:dyDescent="0.25">
      <c r="A83" s="107" t="s">
        <v>90</v>
      </c>
      <c r="B83" s="108">
        <v>202301</v>
      </c>
      <c r="C83" s="108">
        <v>202211</v>
      </c>
      <c r="D83" s="108" t="s">
        <v>1014</v>
      </c>
      <c r="E83" s="109">
        <v>7903117409</v>
      </c>
      <c r="F83" s="107" t="s">
        <v>91</v>
      </c>
      <c r="G83" s="110" t="s">
        <v>19</v>
      </c>
      <c r="H83" s="111">
        <v>250000</v>
      </c>
      <c r="I83" s="113">
        <v>44938</v>
      </c>
      <c r="J83" s="111">
        <v>200000</v>
      </c>
      <c r="K83" s="112" t="s">
        <v>10</v>
      </c>
      <c r="L83" s="112" t="s">
        <v>15</v>
      </c>
      <c r="O83" s="71"/>
      <c r="P83" s="54"/>
      <c r="Q83" s="72"/>
    </row>
    <row r="84" spans="1:17" x14ac:dyDescent="0.25">
      <c r="A84" s="107" t="s">
        <v>4159</v>
      </c>
      <c r="B84" s="108">
        <v>202301</v>
      </c>
      <c r="C84" s="108">
        <v>202211</v>
      </c>
      <c r="D84" s="108" t="s">
        <v>1014</v>
      </c>
      <c r="E84" s="109">
        <v>8767517139</v>
      </c>
      <c r="F84" s="107" t="s">
        <v>92</v>
      </c>
      <c r="G84" s="110" t="s">
        <v>14</v>
      </c>
      <c r="H84" s="111">
        <v>243000</v>
      </c>
      <c r="I84" s="113">
        <v>44938</v>
      </c>
      <c r="J84" s="111">
        <v>93000</v>
      </c>
      <c r="K84" s="112" t="s">
        <v>10</v>
      </c>
      <c r="L84" s="112" t="s">
        <v>15</v>
      </c>
      <c r="O84" s="71"/>
      <c r="P84" s="54"/>
      <c r="Q84" s="72"/>
    </row>
    <row r="85" spans="1:17" x14ac:dyDescent="0.25">
      <c r="A85" s="107" t="s">
        <v>112</v>
      </c>
      <c r="B85" s="108">
        <v>202211</v>
      </c>
      <c r="C85" s="108">
        <v>202207</v>
      </c>
      <c r="D85" s="108" t="s">
        <v>1014</v>
      </c>
      <c r="E85" s="109">
        <v>8103451341</v>
      </c>
      <c r="F85" s="107" t="s">
        <v>113</v>
      </c>
      <c r="G85" s="110" t="s">
        <v>19</v>
      </c>
      <c r="H85" s="111">
        <v>270000</v>
      </c>
      <c r="I85" s="113">
        <v>44938</v>
      </c>
      <c r="J85" s="111">
        <v>50000</v>
      </c>
      <c r="K85" s="112" t="s">
        <v>10</v>
      </c>
      <c r="L85" s="112" t="s">
        <v>101</v>
      </c>
      <c r="O85" s="71"/>
      <c r="P85" s="54"/>
      <c r="Q85" s="72"/>
    </row>
    <row r="86" spans="1:17" x14ac:dyDescent="0.25">
      <c r="A86" s="107" t="s">
        <v>114</v>
      </c>
      <c r="B86" s="108" t="s">
        <v>49</v>
      </c>
      <c r="C86" s="108">
        <v>202211</v>
      </c>
      <c r="D86" s="108" t="s">
        <v>1014</v>
      </c>
      <c r="E86" s="109">
        <v>9891353323</v>
      </c>
      <c r="F86" s="107" t="s">
        <v>115</v>
      </c>
      <c r="G86" s="110" t="s">
        <v>19</v>
      </c>
      <c r="H86" s="111">
        <v>260000</v>
      </c>
      <c r="I86" s="113">
        <v>44938</v>
      </c>
      <c r="J86" s="111">
        <v>65000</v>
      </c>
      <c r="K86" s="112" t="s">
        <v>10</v>
      </c>
      <c r="L86" s="112" t="s">
        <v>101</v>
      </c>
      <c r="O86" s="71"/>
      <c r="P86" s="54"/>
      <c r="Q86" s="72"/>
    </row>
    <row r="87" spans="1:17" x14ac:dyDescent="0.25">
      <c r="A87" s="107" t="s">
        <v>310</v>
      </c>
      <c r="B87" s="108" t="s">
        <v>42</v>
      </c>
      <c r="C87" s="108">
        <v>202211</v>
      </c>
      <c r="D87" s="108" t="s">
        <v>1014</v>
      </c>
      <c r="E87" s="109">
        <v>9861017770</v>
      </c>
      <c r="F87" s="107" t="s">
        <v>111</v>
      </c>
      <c r="G87" s="110" t="s">
        <v>14</v>
      </c>
      <c r="H87" s="111">
        <v>243000</v>
      </c>
      <c r="I87" s="113">
        <v>44939</v>
      </c>
      <c r="J87" s="111">
        <v>50000</v>
      </c>
      <c r="K87" s="112" t="s">
        <v>10</v>
      </c>
      <c r="L87" s="112" t="s">
        <v>101</v>
      </c>
      <c r="O87" s="71"/>
      <c r="P87" s="54"/>
      <c r="Q87" s="72"/>
    </row>
    <row r="88" spans="1:17" x14ac:dyDescent="0.25">
      <c r="A88" s="107" t="s">
        <v>154</v>
      </c>
      <c r="B88" s="108">
        <v>202301</v>
      </c>
      <c r="C88" s="108">
        <v>202301</v>
      </c>
      <c r="D88" s="108" t="s">
        <v>1014</v>
      </c>
      <c r="E88" s="109">
        <v>7735297089</v>
      </c>
      <c r="F88" s="107" t="s">
        <v>155</v>
      </c>
      <c r="G88" s="110" t="s">
        <v>19</v>
      </c>
      <c r="H88" s="111">
        <v>300000</v>
      </c>
      <c r="I88" s="113">
        <v>44939</v>
      </c>
      <c r="J88" s="111">
        <v>50000</v>
      </c>
      <c r="K88" s="112" t="s">
        <v>10</v>
      </c>
      <c r="L88" s="112" t="s">
        <v>142</v>
      </c>
      <c r="O88" s="71"/>
      <c r="P88" s="54"/>
      <c r="Q88" s="72"/>
    </row>
    <row r="89" spans="1:17" x14ac:dyDescent="0.25">
      <c r="A89" s="107" t="s">
        <v>4160</v>
      </c>
      <c r="B89" s="108">
        <v>202301</v>
      </c>
      <c r="C89" s="108">
        <v>202301</v>
      </c>
      <c r="D89" s="108" t="s">
        <v>1014</v>
      </c>
      <c r="E89" s="109">
        <v>9663493005</v>
      </c>
      <c r="F89" s="107" t="s">
        <v>138</v>
      </c>
      <c r="G89" s="110" t="s">
        <v>19</v>
      </c>
      <c r="H89" s="111">
        <v>300000</v>
      </c>
      <c r="I89" s="113">
        <v>44940</v>
      </c>
      <c r="J89" s="111">
        <v>50000</v>
      </c>
      <c r="K89" s="112" t="s">
        <v>10</v>
      </c>
      <c r="L89" s="112" t="s">
        <v>142</v>
      </c>
      <c r="O89" s="71"/>
      <c r="P89" s="54"/>
      <c r="Q89" s="72"/>
    </row>
    <row r="90" spans="1:17" x14ac:dyDescent="0.25">
      <c r="A90" s="107" t="s">
        <v>4161</v>
      </c>
      <c r="B90" s="108">
        <v>202212</v>
      </c>
      <c r="C90" s="108">
        <v>202209</v>
      </c>
      <c r="D90" s="108" t="s">
        <v>1014</v>
      </c>
      <c r="E90" s="109">
        <v>6371668861</v>
      </c>
      <c r="F90" s="107" t="s">
        <v>72</v>
      </c>
      <c r="G90" s="110" t="s">
        <v>19</v>
      </c>
      <c r="H90" s="111">
        <v>290000</v>
      </c>
      <c r="I90" s="113">
        <v>44942</v>
      </c>
      <c r="J90" s="111">
        <v>220000</v>
      </c>
      <c r="K90" s="112" t="s">
        <v>10</v>
      </c>
      <c r="L90" s="112" t="s">
        <v>15</v>
      </c>
      <c r="O90" s="71"/>
      <c r="P90" s="54"/>
      <c r="Q90" s="72"/>
    </row>
    <row r="91" spans="1:17" x14ac:dyDescent="0.25">
      <c r="A91" s="107" t="s">
        <v>73</v>
      </c>
      <c r="B91" s="108">
        <v>202301</v>
      </c>
      <c r="C91" s="108">
        <v>202301</v>
      </c>
      <c r="D91" s="108" t="s">
        <v>1014</v>
      </c>
      <c r="E91" s="109">
        <v>8237682624</v>
      </c>
      <c r="F91" s="107" t="s">
        <v>74</v>
      </c>
      <c r="G91" s="110" t="s">
        <v>19</v>
      </c>
      <c r="H91" s="111">
        <v>285000</v>
      </c>
      <c r="I91" s="113">
        <v>44942</v>
      </c>
      <c r="J91" s="111">
        <v>50000</v>
      </c>
      <c r="K91" s="112" t="s">
        <v>10</v>
      </c>
      <c r="L91" s="112" t="s">
        <v>15</v>
      </c>
      <c r="O91" s="71"/>
      <c r="P91" s="54"/>
      <c r="Q91" s="72"/>
    </row>
    <row r="92" spans="1:17" x14ac:dyDescent="0.25">
      <c r="A92" s="107" t="s">
        <v>75</v>
      </c>
      <c r="B92" s="108">
        <v>202301</v>
      </c>
      <c r="C92" s="108">
        <v>202301</v>
      </c>
      <c r="D92" s="108" t="s">
        <v>1014</v>
      </c>
      <c r="E92" s="109">
        <v>8965959779</v>
      </c>
      <c r="F92" s="107" t="s">
        <v>76</v>
      </c>
      <c r="G92" s="110" t="s">
        <v>77</v>
      </c>
      <c r="H92" s="111">
        <v>260000</v>
      </c>
      <c r="I92" s="113">
        <v>44942</v>
      </c>
      <c r="J92" s="111">
        <v>40000</v>
      </c>
      <c r="K92" s="112" t="s">
        <v>10</v>
      </c>
      <c r="L92" s="112" t="s">
        <v>15</v>
      </c>
      <c r="O92" s="71"/>
      <c r="P92" s="54"/>
      <c r="Q92" s="72"/>
    </row>
    <row r="93" spans="1:17" x14ac:dyDescent="0.25">
      <c r="A93" s="107" t="s">
        <v>78</v>
      </c>
      <c r="B93" s="108" t="s">
        <v>42</v>
      </c>
      <c r="C93" s="108">
        <v>202301</v>
      </c>
      <c r="D93" s="108" t="s">
        <v>1014</v>
      </c>
      <c r="E93" s="109">
        <v>8968417078</v>
      </c>
      <c r="F93" s="107" t="s">
        <v>79</v>
      </c>
      <c r="G93" s="110" t="s">
        <v>19</v>
      </c>
      <c r="H93" s="111">
        <v>270000</v>
      </c>
      <c r="I93" s="113">
        <v>44942</v>
      </c>
      <c r="J93" s="111">
        <v>50000</v>
      </c>
      <c r="K93" s="112" t="s">
        <v>20</v>
      </c>
      <c r="L93" s="112" t="s">
        <v>15</v>
      </c>
      <c r="O93" s="71"/>
      <c r="P93" s="54"/>
      <c r="Q93" s="72"/>
    </row>
    <row r="94" spans="1:17" x14ac:dyDescent="0.25">
      <c r="A94" s="107" t="s">
        <v>4162</v>
      </c>
      <c r="B94" s="108">
        <v>202207</v>
      </c>
      <c r="C94" s="108">
        <v>202301</v>
      </c>
      <c r="D94" s="108" t="s">
        <v>1014</v>
      </c>
      <c r="E94" s="109">
        <v>9844081585</v>
      </c>
      <c r="F94" s="107" t="s">
        <v>80</v>
      </c>
      <c r="G94" s="110" t="s">
        <v>19</v>
      </c>
      <c r="H94" s="111">
        <v>240000</v>
      </c>
      <c r="I94" s="113">
        <v>44942</v>
      </c>
      <c r="J94" s="111">
        <v>48000</v>
      </c>
      <c r="K94" s="112" t="s">
        <v>16</v>
      </c>
      <c r="L94" s="112" t="s">
        <v>15</v>
      </c>
      <c r="O94" s="71"/>
      <c r="P94" s="54"/>
      <c r="Q94" s="72"/>
    </row>
    <row r="95" spans="1:17" x14ac:dyDescent="0.25">
      <c r="A95" s="107" t="s">
        <v>81</v>
      </c>
      <c r="B95" s="108">
        <v>202212</v>
      </c>
      <c r="C95" s="108">
        <v>202301</v>
      </c>
      <c r="D95" s="108" t="s">
        <v>1014</v>
      </c>
      <c r="E95" s="109">
        <v>9565592028</v>
      </c>
      <c r="F95" s="107" t="s">
        <v>82</v>
      </c>
      <c r="G95" s="110" t="s">
        <v>14</v>
      </c>
      <c r="H95" s="111">
        <v>260000</v>
      </c>
      <c r="I95" s="113">
        <v>44942</v>
      </c>
      <c r="J95" s="111">
        <v>240000</v>
      </c>
      <c r="K95" s="112" t="s">
        <v>37</v>
      </c>
      <c r="L95" s="112" t="s">
        <v>15</v>
      </c>
      <c r="O95" s="71"/>
      <c r="P95" s="54"/>
      <c r="Q95" s="72"/>
    </row>
    <row r="96" spans="1:17" x14ac:dyDescent="0.25">
      <c r="A96" s="107" t="s">
        <v>106</v>
      </c>
      <c r="B96" s="108">
        <v>202211</v>
      </c>
      <c r="C96" s="108">
        <v>202208</v>
      </c>
      <c r="D96" s="108" t="s">
        <v>1014</v>
      </c>
      <c r="E96" s="109">
        <v>8510822351</v>
      </c>
      <c r="F96" s="107" t="s">
        <v>107</v>
      </c>
      <c r="G96" s="110" t="s">
        <v>19</v>
      </c>
      <c r="H96" s="111">
        <v>280000</v>
      </c>
      <c r="I96" s="113">
        <v>44942</v>
      </c>
      <c r="J96" s="111">
        <v>20000</v>
      </c>
      <c r="K96" s="112" t="s">
        <v>10</v>
      </c>
      <c r="L96" s="112" t="s">
        <v>101</v>
      </c>
      <c r="O96" s="71"/>
      <c r="P96" s="54"/>
      <c r="Q96" s="72"/>
    </row>
    <row r="97" spans="1:17" x14ac:dyDescent="0.25">
      <c r="A97" s="107" t="s">
        <v>109</v>
      </c>
      <c r="B97" s="108" t="s">
        <v>99</v>
      </c>
      <c r="C97" s="108">
        <v>202208</v>
      </c>
      <c r="D97" s="108" t="s">
        <v>1014</v>
      </c>
      <c r="E97" s="109">
        <v>8602377975</v>
      </c>
      <c r="F97" s="107" t="s">
        <v>110</v>
      </c>
      <c r="G97" s="110" t="s">
        <v>14</v>
      </c>
      <c r="H97" s="111">
        <v>267000</v>
      </c>
      <c r="I97" s="113">
        <v>44942</v>
      </c>
      <c r="J97" s="111">
        <v>20000</v>
      </c>
      <c r="K97" s="112" t="s">
        <v>10</v>
      </c>
      <c r="L97" s="112" t="s">
        <v>101</v>
      </c>
      <c r="O97" s="71"/>
      <c r="P97" s="54"/>
      <c r="Q97" s="72"/>
    </row>
    <row r="98" spans="1:17" x14ac:dyDescent="0.25">
      <c r="A98" s="107" t="s">
        <v>190</v>
      </c>
      <c r="B98" s="108">
        <v>202209</v>
      </c>
      <c r="C98" s="108">
        <v>202209</v>
      </c>
      <c r="D98" s="108" t="s">
        <v>1014</v>
      </c>
      <c r="E98" s="109">
        <v>9845094919</v>
      </c>
      <c r="F98" s="107" t="s">
        <v>191</v>
      </c>
      <c r="G98" s="110" t="s">
        <v>19</v>
      </c>
      <c r="H98" s="111">
        <v>270000</v>
      </c>
      <c r="I98" s="113">
        <v>44942</v>
      </c>
      <c r="J98" s="111">
        <v>65000</v>
      </c>
      <c r="K98" s="112" t="s">
        <v>10</v>
      </c>
      <c r="L98" s="112" t="s">
        <v>158</v>
      </c>
      <c r="O98" s="71"/>
      <c r="P98" s="54"/>
      <c r="Q98" s="72"/>
    </row>
    <row r="99" spans="1:17" x14ac:dyDescent="0.25">
      <c r="A99" s="107" t="s">
        <v>69</v>
      </c>
      <c r="B99" s="108">
        <v>202210</v>
      </c>
      <c r="C99" s="108">
        <v>202301</v>
      </c>
      <c r="D99" s="108" t="s">
        <v>1014</v>
      </c>
      <c r="E99" s="109">
        <v>7849020026</v>
      </c>
      <c r="F99" s="107" t="s">
        <v>70</v>
      </c>
      <c r="G99" s="110" t="s">
        <v>19</v>
      </c>
      <c r="H99" s="111">
        <v>270000</v>
      </c>
      <c r="I99" s="113">
        <v>44943</v>
      </c>
      <c r="J99" s="111">
        <v>70000</v>
      </c>
      <c r="K99" s="112" t="s">
        <v>10</v>
      </c>
      <c r="L99" s="112" t="s">
        <v>15</v>
      </c>
      <c r="O99" s="71"/>
      <c r="P99" s="54"/>
      <c r="Q99" s="72"/>
    </row>
    <row r="100" spans="1:17" x14ac:dyDescent="0.25">
      <c r="A100" s="107" t="s">
        <v>102</v>
      </c>
      <c r="B100" s="108" t="s">
        <v>99</v>
      </c>
      <c r="C100" s="108">
        <v>202208</v>
      </c>
      <c r="D100" s="108" t="s">
        <v>1014</v>
      </c>
      <c r="E100" s="109">
        <v>8895926593</v>
      </c>
      <c r="F100" s="107" t="s">
        <v>103</v>
      </c>
      <c r="G100" s="110" t="s">
        <v>19</v>
      </c>
      <c r="H100" s="111">
        <v>290000</v>
      </c>
      <c r="I100" s="113">
        <v>44943</v>
      </c>
      <c r="J100" s="111">
        <v>67500</v>
      </c>
      <c r="K100" s="112" t="s">
        <v>10</v>
      </c>
      <c r="L100" s="112" t="s">
        <v>101</v>
      </c>
      <c r="O100" s="71"/>
      <c r="P100" s="54"/>
      <c r="Q100" s="72"/>
    </row>
    <row r="101" spans="1:17" x14ac:dyDescent="0.25">
      <c r="A101" s="107" t="s">
        <v>104</v>
      </c>
      <c r="B101" s="108">
        <v>202211</v>
      </c>
      <c r="C101" s="108">
        <v>202206</v>
      </c>
      <c r="D101" s="108" t="s">
        <v>1014</v>
      </c>
      <c r="E101" s="109">
        <v>9337883234</v>
      </c>
      <c r="F101" s="107" t="s">
        <v>105</v>
      </c>
      <c r="G101" s="110" t="s">
        <v>14</v>
      </c>
      <c r="H101" s="111">
        <v>270000</v>
      </c>
      <c r="I101" s="113">
        <v>44943</v>
      </c>
      <c r="J101" s="111">
        <v>70000</v>
      </c>
      <c r="K101" s="112" t="s">
        <v>10</v>
      </c>
      <c r="L101" s="112" t="s">
        <v>101</v>
      </c>
      <c r="O101" s="71"/>
      <c r="P101" s="54"/>
      <c r="Q101" s="72"/>
    </row>
    <row r="102" spans="1:17" x14ac:dyDescent="0.25">
      <c r="A102" s="107" t="s">
        <v>201</v>
      </c>
      <c r="B102" s="108">
        <v>202301</v>
      </c>
      <c r="C102" s="108">
        <v>202208</v>
      </c>
      <c r="D102" s="108" t="s">
        <v>1014</v>
      </c>
      <c r="E102" s="109">
        <v>8777718494</v>
      </c>
      <c r="F102" s="107" t="s">
        <v>202</v>
      </c>
      <c r="G102" s="110" t="s">
        <v>19</v>
      </c>
      <c r="H102" s="111">
        <v>290000</v>
      </c>
      <c r="I102" s="113">
        <v>44943</v>
      </c>
      <c r="J102" s="111">
        <v>60000</v>
      </c>
      <c r="K102" s="112" t="s">
        <v>10</v>
      </c>
      <c r="L102" s="112" t="s">
        <v>193</v>
      </c>
      <c r="O102" s="71"/>
      <c r="P102" s="54"/>
      <c r="Q102" s="72"/>
    </row>
    <row r="103" spans="1:17" x14ac:dyDescent="0.25">
      <c r="A103" s="107" t="s">
        <v>93</v>
      </c>
      <c r="B103" s="108">
        <v>202212</v>
      </c>
      <c r="C103" s="108">
        <v>202204</v>
      </c>
      <c r="D103" s="108" t="s">
        <v>1014</v>
      </c>
      <c r="E103" s="109">
        <v>7504403485</v>
      </c>
      <c r="F103" s="107" t="s">
        <v>94</v>
      </c>
      <c r="G103" s="110" t="s">
        <v>19</v>
      </c>
      <c r="H103" s="111">
        <v>270000</v>
      </c>
      <c r="I103" s="113">
        <v>44945</v>
      </c>
      <c r="J103" s="111">
        <v>100000</v>
      </c>
      <c r="K103" s="112" t="s">
        <v>10</v>
      </c>
      <c r="L103" s="112" t="s">
        <v>15</v>
      </c>
      <c r="O103" s="71"/>
      <c r="P103" s="54"/>
      <c r="Q103" s="72"/>
    </row>
    <row r="104" spans="1:17" x14ac:dyDescent="0.25">
      <c r="A104" s="107" t="s">
        <v>95</v>
      </c>
      <c r="B104" s="108" t="s">
        <v>49</v>
      </c>
      <c r="C104" s="108">
        <v>202204</v>
      </c>
      <c r="D104" s="108" t="s">
        <v>1014</v>
      </c>
      <c r="E104" s="109">
        <v>9096107124</v>
      </c>
      <c r="F104" s="107" t="s">
        <v>96</v>
      </c>
      <c r="G104" s="110" t="s">
        <v>19</v>
      </c>
      <c r="H104" s="111">
        <v>270000</v>
      </c>
      <c r="I104" s="113">
        <v>44945</v>
      </c>
      <c r="J104" s="111">
        <v>50000</v>
      </c>
      <c r="K104" s="112" t="s">
        <v>22</v>
      </c>
      <c r="L104" s="112" t="s">
        <v>15</v>
      </c>
      <c r="O104" s="71"/>
      <c r="P104" s="54"/>
      <c r="Q104" s="72"/>
    </row>
    <row r="105" spans="1:17" x14ac:dyDescent="0.25">
      <c r="A105" s="107" t="s">
        <v>4163</v>
      </c>
      <c r="B105" s="108">
        <v>202301</v>
      </c>
      <c r="C105" s="108">
        <v>202211</v>
      </c>
      <c r="D105" s="108" t="s">
        <v>1014</v>
      </c>
      <c r="E105" s="109">
        <v>7989303106</v>
      </c>
      <c r="F105" s="107" t="s">
        <v>97</v>
      </c>
      <c r="G105" s="110" t="s">
        <v>19</v>
      </c>
      <c r="H105" s="111">
        <v>270000</v>
      </c>
      <c r="I105" s="113">
        <v>44945</v>
      </c>
      <c r="J105" s="111">
        <v>25000</v>
      </c>
      <c r="K105" s="112" t="s">
        <v>16</v>
      </c>
      <c r="L105" s="112" t="s">
        <v>15</v>
      </c>
      <c r="O105" s="71"/>
      <c r="P105" s="54"/>
      <c r="Q105" s="72"/>
    </row>
    <row r="106" spans="1:17" x14ac:dyDescent="0.25">
      <c r="A106" s="107" t="s">
        <v>4164</v>
      </c>
      <c r="B106" s="108">
        <v>202212</v>
      </c>
      <c r="C106" s="108">
        <v>202211</v>
      </c>
      <c r="D106" s="108" t="s">
        <v>1014</v>
      </c>
      <c r="E106" s="109">
        <v>7540933164</v>
      </c>
      <c r="F106" s="107" t="s">
        <v>98</v>
      </c>
      <c r="G106" s="110" t="s">
        <v>19</v>
      </c>
      <c r="H106" s="111">
        <v>300000</v>
      </c>
      <c r="I106" s="113">
        <v>44945</v>
      </c>
      <c r="J106" s="111">
        <v>70000</v>
      </c>
      <c r="K106" s="112" t="s">
        <v>10</v>
      </c>
      <c r="L106" s="112" t="s">
        <v>15</v>
      </c>
      <c r="O106" s="71"/>
      <c r="P106" s="54"/>
      <c r="Q106" s="72"/>
    </row>
    <row r="107" spans="1:17" x14ac:dyDescent="0.25">
      <c r="A107" s="107" t="s">
        <v>4165</v>
      </c>
      <c r="B107" s="108" t="s">
        <v>99</v>
      </c>
      <c r="C107" s="108">
        <v>202208</v>
      </c>
      <c r="D107" s="108" t="s">
        <v>1014</v>
      </c>
      <c r="E107" s="109">
        <v>9591178546</v>
      </c>
      <c r="F107" s="107" t="s">
        <v>100</v>
      </c>
      <c r="G107" s="110" t="s">
        <v>19</v>
      </c>
      <c r="H107" s="111">
        <v>270000</v>
      </c>
      <c r="I107" s="113">
        <v>44945</v>
      </c>
      <c r="J107" s="111">
        <v>50000</v>
      </c>
      <c r="K107" s="112" t="s">
        <v>16</v>
      </c>
      <c r="L107" s="112" t="s">
        <v>101</v>
      </c>
      <c r="O107" s="71"/>
      <c r="P107" s="54"/>
      <c r="Q107" s="72"/>
    </row>
    <row r="108" spans="1:17" x14ac:dyDescent="0.25">
      <c r="A108" s="107" t="s">
        <v>203</v>
      </c>
      <c r="B108" s="108">
        <v>202301</v>
      </c>
      <c r="C108" s="108">
        <v>202208</v>
      </c>
      <c r="D108" s="108" t="s">
        <v>1014</v>
      </c>
      <c r="E108" s="109">
        <v>8910156010</v>
      </c>
      <c r="F108" s="107" t="s">
        <v>204</v>
      </c>
      <c r="G108" s="110" t="s">
        <v>19</v>
      </c>
      <c r="H108" s="111">
        <v>290000</v>
      </c>
      <c r="I108" s="113">
        <v>44945</v>
      </c>
      <c r="J108" s="111">
        <v>60000</v>
      </c>
      <c r="K108" s="112" t="s">
        <v>10</v>
      </c>
      <c r="L108" s="112" t="s">
        <v>193</v>
      </c>
      <c r="O108" s="71"/>
      <c r="P108" s="54"/>
      <c r="Q108" s="72"/>
    </row>
    <row r="109" spans="1:17" x14ac:dyDescent="0.25">
      <c r="A109" s="107" t="s">
        <v>208</v>
      </c>
      <c r="B109" s="108">
        <v>202210</v>
      </c>
      <c r="C109" s="108">
        <v>202208</v>
      </c>
      <c r="D109" s="108" t="s">
        <v>1014</v>
      </c>
      <c r="E109" s="109">
        <v>8249226955</v>
      </c>
      <c r="F109" s="107" t="s">
        <v>209</v>
      </c>
      <c r="G109" s="110" t="s">
        <v>19</v>
      </c>
      <c r="H109" s="111">
        <v>270000</v>
      </c>
      <c r="I109" s="113">
        <v>44946</v>
      </c>
      <c r="J109" s="111">
        <v>55000</v>
      </c>
      <c r="K109" s="112" t="s">
        <v>10</v>
      </c>
      <c r="L109" s="112" t="s">
        <v>15</v>
      </c>
      <c r="O109" s="71"/>
      <c r="P109" s="54"/>
      <c r="Q109" s="72"/>
    </row>
    <row r="110" spans="1:17" x14ac:dyDescent="0.25">
      <c r="A110" s="107" t="s">
        <v>326</v>
      </c>
      <c r="B110" s="108" t="s">
        <v>99</v>
      </c>
      <c r="C110" s="108">
        <v>202208</v>
      </c>
      <c r="D110" s="108" t="s">
        <v>1014</v>
      </c>
      <c r="E110" s="109">
        <v>9178872918</v>
      </c>
      <c r="F110" s="107" t="s">
        <v>210</v>
      </c>
      <c r="G110" s="110" t="s">
        <v>19</v>
      </c>
      <c r="H110" s="111">
        <v>300000</v>
      </c>
      <c r="I110" s="113">
        <v>44946</v>
      </c>
      <c r="J110" s="111">
        <v>38000</v>
      </c>
      <c r="K110" s="112" t="s">
        <v>10</v>
      </c>
      <c r="L110" s="112" t="s">
        <v>15</v>
      </c>
      <c r="O110" s="71"/>
      <c r="P110" s="54"/>
      <c r="Q110" s="72"/>
    </row>
    <row r="111" spans="1:17" x14ac:dyDescent="0.25">
      <c r="A111" s="107" t="s">
        <v>211</v>
      </c>
      <c r="B111" s="108">
        <v>202211</v>
      </c>
      <c r="C111" s="108">
        <v>202212</v>
      </c>
      <c r="D111" s="108" t="s">
        <v>1014</v>
      </c>
      <c r="E111" s="109">
        <v>8096829435</v>
      </c>
      <c r="F111" s="107" t="s">
        <v>212</v>
      </c>
      <c r="G111" s="110" t="s">
        <v>14</v>
      </c>
      <c r="H111" s="111">
        <v>260000</v>
      </c>
      <c r="I111" s="113">
        <v>44946</v>
      </c>
      <c r="J111" s="111">
        <v>64000</v>
      </c>
      <c r="K111" s="112" t="s">
        <v>16</v>
      </c>
      <c r="L111" s="112" t="s">
        <v>15</v>
      </c>
      <c r="O111" s="71"/>
      <c r="P111" s="54"/>
      <c r="Q111" s="72"/>
    </row>
    <row r="112" spans="1:17" x14ac:dyDescent="0.25">
      <c r="A112" s="107" t="s">
        <v>217</v>
      </c>
      <c r="B112" s="108">
        <v>202212</v>
      </c>
      <c r="C112" s="108">
        <v>202209</v>
      </c>
      <c r="D112" s="108" t="s">
        <v>1014</v>
      </c>
      <c r="E112" s="109">
        <v>6371668861</v>
      </c>
      <c r="F112" s="107" t="s">
        <v>72</v>
      </c>
      <c r="G112" s="110" t="s">
        <v>19</v>
      </c>
      <c r="H112" s="111">
        <v>280000</v>
      </c>
      <c r="I112" s="113">
        <v>44946</v>
      </c>
      <c r="J112" s="111">
        <v>8000</v>
      </c>
      <c r="K112" s="112" t="s">
        <v>10</v>
      </c>
      <c r="L112" s="112" t="s">
        <v>101</v>
      </c>
      <c r="O112" s="71"/>
      <c r="P112" s="54"/>
      <c r="Q112" s="72"/>
    </row>
    <row r="113" spans="1:17" x14ac:dyDescent="0.25">
      <c r="A113" s="107" t="s">
        <v>231</v>
      </c>
      <c r="B113" s="108" t="s">
        <v>232</v>
      </c>
      <c r="C113" s="108">
        <v>202211</v>
      </c>
      <c r="D113" s="108" t="s">
        <v>1014</v>
      </c>
      <c r="E113" s="109">
        <v>9853825850</v>
      </c>
      <c r="F113" s="107" t="s">
        <v>233</v>
      </c>
      <c r="G113" s="110" t="s">
        <v>19</v>
      </c>
      <c r="H113" s="111">
        <v>270000</v>
      </c>
      <c r="I113" s="113">
        <v>44946</v>
      </c>
      <c r="J113" s="111">
        <v>38000</v>
      </c>
      <c r="K113" s="112" t="s">
        <v>10</v>
      </c>
      <c r="L113" s="112" t="s">
        <v>158</v>
      </c>
      <c r="O113" s="71"/>
      <c r="P113" s="54"/>
      <c r="Q113" s="72"/>
    </row>
    <row r="114" spans="1:17" x14ac:dyDescent="0.25">
      <c r="A114" s="107" t="s">
        <v>4166</v>
      </c>
      <c r="B114" s="108">
        <v>202208</v>
      </c>
      <c r="C114" s="108">
        <v>202211</v>
      </c>
      <c r="D114" s="108" t="s">
        <v>1014</v>
      </c>
      <c r="E114" s="109">
        <v>9937481036</v>
      </c>
      <c r="F114" s="107" t="s">
        <v>184</v>
      </c>
      <c r="G114" s="110" t="s">
        <v>19</v>
      </c>
      <c r="H114" s="111">
        <v>250000</v>
      </c>
      <c r="I114" s="113">
        <v>44947</v>
      </c>
      <c r="J114" s="111">
        <v>50000</v>
      </c>
      <c r="K114" s="112" t="s">
        <v>10</v>
      </c>
      <c r="L114" s="112" t="s">
        <v>15</v>
      </c>
      <c r="O114" s="71"/>
      <c r="P114" s="54"/>
      <c r="Q114" s="72"/>
    </row>
    <row r="115" spans="1:17" x14ac:dyDescent="0.25">
      <c r="A115" s="107" t="s">
        <v>4163</v>
      </c>
      <c r="B115" s="108">
        <v>202301</v>
      </c>
      <c r="C115" s="108">
        <v>202301</v>
      </c>
      <c r="D115" s="108" t="s">
        <v>1014</v>
      </c>
      <c r="E115" s="109">
        <v>7989303106</v>
      </c>
      <c r="F115" s="107" t="s">
        <v>97</v>
      </c>
      <c r="G115" s="110" t="s">
        <v>19</v>
      </c>
      <c r="H115" s="111">
        <v>270000</v>
      </c>
      <c r="I115" s="113">
        <v>44947</v>
      </c>
      <c r="J115" s="111">
        <v>50000</v>
      </c>
      <c r="K115" s="112" t="s">
        <v>10</v>
      </c>
      <c r="L115" s="112" t="s">
        <v>15</v>
      </c>
      <c r="O115" s="71"/>
      <c r="P115" s="54"/>
      <c r="Q115" s="72"/>
    </row>
    <row r="116" spans="1:17" x14ac:dyDescent="0.25">
      <c r="A116" s="107" t="s">
        <v>215</v>
      </c>
      <c r="B116" s="108">
        <v>202208</v>
      </c>
      <c r="C116" s="108">
        <v>202209</v>
      </c>
      <c r="D116" s="108" t="s">
        <v>1014</v>
      </c>
      <c r="E116" s="109">
        <v>9620840364</v>
      </c>
      <c r="F116" s="107" t="s">
        <v>216</v>
      </c>
      <c r="G116" s="110" t="s">
        <v>14</v>
      </c>
      <c r="H116" s="111">
        <v>230000</v>
      </c>
      <c r="I116" s="113">
        <v>44948</v>
      </c>
      <c r="J116" s="111">
        <v>42500</v>
      </c>
      <c r="K116" s="112" t="s">
        <v>10</v>
      </c>
      <c r="L116" s="112" t="s">
        <v>101</v>
      </c>
      <c r="O116" s="71"/>
      <c r="P116" s="54"/>
      <c r="Q116" s="72"/>
    </row>
    <row r="117" spans="1:17" x14ac:dyDescent="0.25">
      <c r="A117" s="107" t="s">
        <v>4167</v>
      </c>
      <c r="B117" s="108">
        <v>202208</v>
      </c>
      <c r="C117" s="108">
        <v>202209</v>
      </c>
      <c r="D117" s="108" t="s">
        <v>1014</v>
      </c>
      <c r="E117" s="109">
        <v>7722967279</v>
      </c>
      <c r="F117" s="107" t="s">
        <v>214</v>
      </c>
      <c r="G117" s="110" t="s">
        <v>19</v>
      </c>
      <c r="H117" s="111">
        <v>240000</v>
      </c>
      <c r="I117" s="113">
        <v>44949</v>
      </c>
      <c r="J117" s="111">
        <v>95000</v>
      </c>
      <c r="K117" s="112" t="s">
        <v>10</v>
      </c>
      <c r="L117" s="112" t="s">
        <v>101</v>
      </c>
      <c r="O117" s="71"/>
      <c r="P117" s="54"/>
      <c r="Q117" s="72"/>
    </row>
    <row r="118" spans="1:17" x14ac:dyDescent="0.25">
      <c r="A118" s="107" t="s">
        <v>4168</v>
      </c>
      <c r="B118" s="108" t="s">
        <v>42</v>
      </c>
      <c r="C118" s="108">
        <v>202208</v>
      </c>
      <c r="D118" s="108" t="s">
        <v>1014</v>
      </c>
      <c r="E118" s="109">
        <v>6265536768</v>
      </c>
      <c r="F118" s="107" t="s">
        <v>213</v>
      </c>
      <c r="G118" s="110" t="s">
        <v>19</v>
      </c>
      <c r="H118" s="111">
        <v>270000</v>
      </c>
      <c r="I118" s="113">
        <v>44950</v>
      </c>
      <c r="J118" s="111">
        <v>40000</v>
      </c>
      <c r="K118" s="112" t="s">
        <v>16</v>
      </c>
      <c r="L118" s="112" t="s">
        <v>101</v>
      </c>
      <c r="O118" s="71"/>
      <c r="P118" s="54"/>
      <c r="Q118" s="72"/>
    </row>
    <row r="119" spans="1:17" x14ac:dyDescent="0.25">
      <c r="A119" s="107" t="s">
        <v>152</v>
      </c>
      <c r="B119" s="108">
        <v>202301</v>
      </c>
      <c r="C119" s="108">
        <v>202212</v>
      </c>
      <c r="D119" s="108" t="s">
        <v>1014</v>
      </c>
      <c r="E119" s="109">
        <v>7568044321</v>
      </c>
      <c r="F119" s="107" t="s">
        <v>153</v>
      </c>
      <c r="G119" s="110" t="s">
        <v>19</v>
      </c>
      <c r="H119" s="111">
        <v>270000</v>
      </c>
      <c r="I119" s="113">
        <v>44950</v>
      </c>
      <c r="J119" s="111">
        <v>100000</v>
      </c>
      <c r="K119" s="112" t="s">
        <v>16</v>
      </c>
      <c r="L119" s="112" t="s">
        <v>101</v>
      </c>
      <c r="O119" s="71"/>
      <c r="P119" s="54"/>
      <c r="Q119" s="72"/>
    </row>
    <row r="120" spans="1:17" x14ac:dyDescent="0.25">
      <c r="A120" s="107" t="s">
        <v>4169</v>
      </c>
      <c r="B120" s="108">
        <v>202208</v>
      </c>
      <c r="C120" s="108">
        <v>202301</v>
      </c>
      <c r="D120" s="108" t="s">
        <v>1014</v>
      </c>
      <c r="E120" s="109">
        <v>8878116207</v>
      </c>
      <c r="F120" s="107" t="s">
        <v>205</v>
      </c>
      <c r="G120" s="110" t="s">
        <v>19</v>
      </c>
      <c r="H120" s="111">
        <v>240000</v>
      </c>
      <c r="I120" s="113">
        <v>44951</v>
      </c>
      <c r="J120" s="111">
        <v>30000</v>
      </c>
      <c r="K120" s="112" t="s">
        <v>10</v>
      </c>
      <c r="L120" s="112" t="s">
        <v>15</v>
      </c>
      <c r="O120" s="71"/>
      <c r="P120" s="54"/>
      <c r="Q120" s="72"/>
    </row>
    <row r="121" spans="1:17" x14ac:dyDescent="0.25">
      <c r="A121" s="107" t="s">
        <v>206</v>
      </c>
      <c r="B121" s="108" t="s">
        <v>49</v>
      </c>
      <c r="C121" s="108">
        <v>202210</v>
      </c>
      <c r="D121" s="108" t="s">
        <v>1014</v>
      </c>
      <c r="E121" s="109">
        <v>9438423960</v>
      </c>
      <c r="F121" s="107" t="s">
        <v>207</v>
      </c>
      <c r="G121" s="110" t="s">
        <v>19</v>
      </c>
      <c r="H121" s="111">
        <v>270000</v>
      </c>
      <c r="I121" s="113">
        <v>44951</v>
      </c>
      <c r="J121" s="111">
        <v>50000</v>
      </c>
      <c r="K121" s="112" t="s">
        <v>10</v>
      </c>
      <c r="L121" s="112" t="s">
        <v>15</v>
      </c>
      <c r="O121" s="71"/>
      <c r="P121" s="54"/>
      <c r="Q121" s="72"/>
    </row>
    <row r="122" spans="1:17" x14ac:dyDescent="0.25">
      <c r="A122" s="107" t="s">
        <v>4170</v>
      </c>
      <c r="B122" s="108">
        <v>202209</v>
      </c>
      <c r="C122" s="108">
        <v>202301</v>
      </c>
      <c r="D122" s="108" t="s">
        <v>1014</v>
      </c>
      <c r="E122" s="109">
        <v>9090757650</v>
      </c>
      <c r="F122" s="107" t="s">
        <v>230</v>
      </c>
      <c r="G122" s="110" t="s">
        <v>19</v>
      </c>
      <c r="H122" s="111">
        <v>270000</v>
      </c>
      <c r="I122" s="113">
        <v>44953</v>
      </c>
      <c r="J122" s="111">
        <v>30000</v>
      </c>
      <c r="K122" s="112" t="s">
        <v>10</v>
      </c>
      <c r="L122" s="112" t="s">
        <v>158</v>
      </c>
      <c r="O122" s="71"/>
      <c r="P122" s="54"/>
      <c r="Q122" s="72"/>
    </row>
    <row r="123" spans="1:17" x14ac:dyDescent="0.25">
      <c r="A123" s="107" t="s">
        <v>427</v>
      </c>
      <c r="B123" s="108" t="s">
        <v>54</v>
      </c>
      <c r="C123" s="108">
        <v>202209</v>
      </c>
      <c r="D123" s="108" t="s">
        <v>1014</v>
      </c>
      <c r="E123" s="109">
        <v>7974273062</v>
      </c>
      <c r="F123" s="107" t="s">
        <v>229</v>
      </c>
      <c r="G123" s="110" t="s">
        <v>19</v>
      </c>
      <c r="H123" s="111">
        <v>260000</v>
      </c>
      <c r="I123" s="113">
        <v>44954</v>
      </c>
      <c r="J123" s="111">
        <v>20000</v>
      </c>
      <c r="K123" s="112" t="s">
        <v>10</v>
      </c>
      <c r="L123" s="112" t="s">
        <v>158</v>
      </c>
      <c r="O123" s="71"/>
      <c r="P123" s="54"/>
      <c r="Q123" s="72"/>
    </row>
    <row r="124" spans="1:17" x14ac:dyDescent="0.25">
      <c r="A124" s="107" t="s">
        <v>243</v>
      </c>
      <c r="B124" s="108">
        <v>202201</v>
      </c>
      <c r="C124" s="108">
        <v>202201</v>
      </c>
      <c r="D124" s="108" t="s">
        <v>1014</v>
      </c>
      <c r="E124" s="109">
        <v>9511547961</v>
      </c>
      <c r="F124" s="107" t="s">
        <v>244</v>
      </c>
      <c r="G124" s="110" t="s">
        <v>19</v>
      </c>
      <c r="H124" s="111">
        <v>270000</v>
      </c>
      <c r="I124" s="113">
        <v>44954</v>
      </c>
      <c r="J124" s="111">
        <v>30000</v>
      </c>
      <c r="K124" s="112" t="s">
        <v>10</v>
      </c>
      <c r="L124" s="112" t="s">
        <v>15</v>
      </c>
      <c r="O124" s="71"/>
      <c r="P124" s="54"/>
      <c r="Q124" s="72"/>
    </row>
    <row r="125" spans="1:17" x14ac:dyDescent="0.25">
      <c r="A125" s="107" t="s">
        <v>245</v>
      </c>
      <c r="B125" s="108" t="s">
        <v>42</v>
      </c>
      <c r="C125" s="108">
        <v>202208</v>
      </c>
      <c r="D125" s="108" t="s">
        <v>1014</v>
      </c>
      <c r="E125" s="109">
        <v>7006924210</v>
      </c>
      <c r="F125" s="107" t="s">
        <v>246</v>
      </c>
      <c r="G125" s="110" t="s">
        <v>19</v>
      </c>
      <c r="H125" s="111">
        <v>250000</v>
      </c>
      <c r="I125" s="113">
        <v>44954</v>
      </c>
      <c r="J125" s="111">
        <v>30000</v>
      </c>
      <c r="K125" s="112" t="s">
        <v>20</v>
      </c>
      <c r="L125" s="112" t="s">
        <v>15</v>
      </c>
      <c r="O125" s="71"/>
      <c r="P125" s="54"/>
      <c r="Q125" s="72"/>
    </row>
    <row r="126" spans="1:17" x14ac:dyDescent="0.25">
      <c r="A126" s="107" t="s">
        <v>222</v>
      </c>
      <c r="B126" s="108">
        <v>202212</v>
      </c>
      <c r="C126" s="108">
        <v>202212</v>
      </c>
      <c r="D126" s="108" t="s">
        <v>1014</v>
      </c>
      <c r="E126" s="109">
        <v>8827673982</v>
      </c>
      <c r="F126" s="107" t="s">
        <v>223</v>
      </c>
      <c r="G126" s="110" t="s">
        <v>19</v>
      </c>
      <c r="H126" s="111">
        <v>270000</v>
      </c>
      <c r="I126" s="113">
        <v>44955</v>
      </c>
      <c r="J126" s="111">
        <v>80000</v>
      </c>
      <c r="K126" s="112" t="s">
        <v>108</v>
      </c>
      <c r="L126" s="112" t="s">
        <v>101</v>
      </c>
      <c r="O126" s="71"/>
      <c r="P126" s="54"/>
      <c r="Q126" s="72"/>
    </row>
    <row r="127" spans="1:17" x14ac:dyDescent="0.25">
      <c r="A127" s="107" t="s">
        <v>1189</v>
      </c>
      <c r="B127" s="108" t="s">
        <v>99</v>
      </c>
      <c r="C127" s="108" t="s">
        <v>99</v>
      </c>
      <c r="D127" s="108" t="s">
        <v>1014</v>
      </c>
      <c r="E127" s="109">
        <v>9144860898</v>
      </c>
      <c r="F127" s="107" t="s">
        <v>225</v>
      </c>
      <c r="G127" s="110" t="s">
        <v>14</v>
      </c>
      <c r="H127" s="111">
        <v>260000</v>
      </c>
      <c r="I127" s="113">
        <v>44955</v>
      </c>
      <c r="J127" s="111">
        <v>50000</v>
      </c>
      <c r="K127" s="112" t="s">
        <v>108</v>
      </c>
      <c r="L127" s="112" t="s">
        <v>101</v>
      </c>
      <c r="O127" s="71"/>
      <c r="P127" s="54"/>
      <c r="Q127" s="72"/>
    </row>
    <row r="128" spans="1:17" x14ac:dyDescent="0.25">
      <c r="A128" s="107" t="s">
        <v>4171</v>
      </c>
      <c r="B128" s="108">
        <v>202209</v>
      </c>
      <c r="C128" s="108">
        <v>202209</v>
      </c>
      <c r="D128" s="108" t="s">
        <v>1014</v>
      </c>
      <c r="E128" s="109">
        <v>7987443203</v>
      </c>
      <c r="F128" s="107" t="s">
        <v>238</v>
      </c>
      <c r="G128" s="110" t="s">
        <v>14</v>
      </c>
      <c r="H128" s="111">
        <v>233000</v>
      </c>
      <c r="I128" s="113">
        <v>44955</v>
      </c>
      <c r="J128" s="111">
        <v>60000</v>
      </c>
      <c r="K128" s="112" t="s">
        <v>10</v>
      </c>
      <c r="L128" s="112" t="s">
        <v>15</v>
      </c>
      <c r="O128" s="71"/>
      <c r="P128" s="54"/>
      <c r="Q128" s="72"/>
    </row>
    <row r="129" spans="1:17" x14ac:dyDescent="0.25">
      <c r="A129" s="107" t="s">
        <v>239</v>
      </c>
      <c r="B129" s="108">
        <v>202301</v>
      </c>
      <c r="C129" s="108">
        <v>202301</v>
      </c>
      <c r="D129" s="108" t="s">
        <v>1014</v>
      </c>
      <c r="E129" s="109">
        <v>9550220113</v>
      </c>
      <c r="F129" s="107" t="s">
        <v>240</v>
      </c>
      <c r="G129" s="110" t="s">
        <v>19</v>
      </c>
      <c r="H129" s="111">
        <v>270000</v>
      </c>
      <c r="I129" s="113">
        <v>44955</v>
      </c>
      <c r="J129" s="111">
        <v>60000</v>
      </c>
      <c r="K129" s="112" t="s">
        <v>10</v>
      </c>
      <c r="L129" s="112" t="s">
        <v>15</v>
      </c>
      <c r="O129" s="71"/>
      <c r="P129" s="54"/>
      <c r="Q129" s="72"/>
    </row>
    <row r="130" spans="1:17" x14ac:dyDescent="0.25">
      <c r="A130" s="107" t="s">
        <v>241</v>
      </c>
      <c r="B130" s="108">
        <v>202211</v>
      </c>
      <c r="C130" s="108">
        <v>202211</v>
      </c>
      <c r="D130" s="108" t="s">
        <v>1014</v>
      </c>
      <c r="E130" s="109">
        <v>9131940860</v>
      </c>
      <c r="F130" s="107" t="s">
        <v>242</v>
      </c>
      <c r="G130" s="110" t="s">
        <v>14</v>
      </c>
      <c r="H130" s="111">
        <v>243000</v>
      </c>
      <c r="I130" s="113">
        <v>44955</v>
      </c>
      <c r="J130" s="111">
        <v>50000</v>
      </c>
      <c r="K130" s="112" t="s">
        <v>10</v>
      </c>
      <c r="L130" s="112" t="s">
        <v>15</v>
      </c>
      <c r="O130" s="71"/>
      <c r="P130" s="54"/>
      <c r="Q130" s="72"/>
    </row>
    <row r="131" spans="1:17" x14ac:dyDescent="0.25">
      <c r="A131" s="107" t="s">
        <v>226</v>
      </c>
      <c r="B131" s="108">
        <v>202209</v>
      </c>
      <c r="C131" s="108">
        <v>202209</v>
      </c>
      <c r="D131" s="108" t="s">
        <v>1014</v>
      </c>
      <c r="E131" s="109">
        <v>8763357114</v>
      </c>
      <c r="F131" s="107" t="s">
        <v>227</v>
      </c>
      <c r="G131" s="110" t="s">
        <v>19</v>
      </c>
      <c r="H131" s="111">
        <v>255000</v>
      </c>
      <c r="I131" s="113">
        <v>44956</v>
      </c>
      <c r="J131" s="111">
        <v>30000</v>
      </c>
      <c r="K131" s="112" t="s">
        <v>10</v>
      </c>
      <c r="L131" s="112" t="s">
        <v>228</v>
      </c>
      <c r="O131" s="71"/>
      <c r="P131" s="54"/>
      <c r="Q131" s="72"/>
    </row>
    <row r="132" spans="1:17" x14ac:dyDescent="0.25">
      <c r="A132" s="107" t="s">
        <v>4172</v>
      </c>
      <c r="B132" s="108">
        <v>202208</v>
      </c>
      <c r="C132" s="108">
        <v>202301</v>
      </c>
      <c r="D132" s="108" t="s">
        <v>1014</v>
      </c>
      <c r="E132" s="109">
        <v>9880354252</v>
      </c>
      <c r="F132" s="107" t="s">
        <v>218</v>
      </c>
      <c r="G132" s="110" t="s">
        <v>19</v>
      </c>
      <c r="H132" s="111">
        <v>240000</v>
      </c>
      <c r="I132" s="113">
        <v>44957</v>
      </c>
      <c r="J132" s="111">
        <v>80000</v>
      </c>
      <c r="K132" s="112" t="s">
        <v>10</v>
      </c>
      <c r="L132" s="112" t="s">
        <v>101</v>
      </c>
      <c r="O132" s="71"/>
      <c r="P132" s="54"/>
      <c r="Q132" s="72"/>
    </row>
    <row r="133" spans="1:17" x14ac:dyDescent="0.25">
      <c r="A133" s="107" t="s">
        <v>4173</v>
      </c>
      <c r="B133" s="108" t="s">
        <v>99</v>
      </c>
      <c r="C133" s="108">
        <v>202211</v>
      </c>
      <c r="D133" s="108" t="s">
        <v>1014</v>
      </c>
      <c r="E133" s="109">
        <v>8553901428</v>
      </c>
      <c r="F133" s="107" t="s">
        <v>219</v>
      </c>
      <c r="G133" s="110" t="s">
        <v>19</v>
      </c>
      <c r="H133" s="111">
        <v>270000</v>
      </c>
      <c r="I133" s="113">
        <v>44957</v>
      </c>
      <c r="J133" s="111">
        <v>90000</v>
      </c>
      <c r="K133" s="112" t="s">
        <v>10</v>
      </c>
      <c r="L133" s="112" t="s">
        <v>101</v>
      </c>
      <c r="O133" s="71"/>
      <c r="P133" s="54"/>
      <c r="Q133" s="72"/>
    </row>
    <row r="134" spans="1:17" x14ac:dyDescent="0.25">
      <c r="A134" s="107" t="s">
        <v>220</v>
      </c>
      <c r="B134" s="108" t="s">
        <v>99</v>
      </c>
      <c r="C134" s="108">
        <v>202201</v>
      </c>
      <c r="D134" s="108" t="s">
        <v>1014</v>
      </c>
      <c r="E134" s="109">
        <v>9437191446</v>
      </c>
      <c r="F134" s="107" t="s">
        <v>221</v>
      </c>
      <c r="G134" s="110" t="s">
        <v>19</v>
      </c>
      <c r="H134" s="111">
        <v>280000</v>
      </c>
      <c r="I134" s="113">
        <v>44957</v>
      </c>
      <c r="J134" s="111">
        <v>70000</v>
      </c>
      <c r="K134" s="112" t="s">
        <v>16</v>
      </c>
      <c r="L134" s="112" t="s">
        <v>101</v>
      </c>
      <c r="O134" s="71"/>
      <c r="P134" s="54"/>
      <c r="Q134" s="72"/>
    </row>
    <row r="135" spans="1:17" x14ac:dyDescent="0.25">
      <c r="A135" s="107" t="s">
        <v>234</v>
      </c>
      <c r="B135" s="108" t="s">
        <v>235</v>
      </c>
      <c r="C135" s="108">
        <v>202201</v>
      </c>
      <c r="D135" s="108" t="s">
        <v>1014</v>
      </c>
      <c r="E135" s="109">
        <v>7906882330</v>
      </c>
      <c r="F135" s="107" t="s">
        <v>236</v>
      </c>
      <c r="G135" s="110" t="s">
        <v>19</v>
      </c>
      <c r="H135" s="111">
        <v>250000</v>
      </c>
      <c r="I135" s="113">
        <v>44957</v>
      </c>
      <c r="J135" s="111">
        <v>20000</v>
      </c>
      <c r="K135" s="112" t="s">
        <v>16</v>
      </c>
      <c r="L135" s="112" t="s">
        <v>15</v>
      </c>
      <c r="O135" s="71"/>
      <c r="P135" s="54"/>
      <c r="Q135" s="72"/>
    </row>
    <row r="136" spans="1:17" x14ac:dyDescent="0.25">
      <c r="A136" s="107" t="s">
        <v>345</v>
      </c>
      <c r="B136" s="108">
        <v>202302</v>
      </c>
      <c r="C136" s="108">
        <v>202302</v>
      </c>
      <c r="D136" s="108" t="s">
        <v>1014</v>
      </c>
      <c r="E136" s="109">
        <v>8908989689</v>
      </c>
      <c r="F136" s="107" t="s">
        <v>346</v>
      </c>
      <c r="G136" s="110" t="s">
        <v>19</v>
      </c>
      <c r="H136" s="111">
        <v>250000</v>
      </c>
      <c r="I136" s="113">
        <v>44957</v>
      </c>
      <c r="J136" s="111">
        <v>250000</v>
      </c>
      <c r="K136" s="112" t="s">
        <v>10</v>
      </c>
      <c r="L136" s="112" t="s">
        <v>158</v>
      </c>
      <c r="O136" s="71"/>
      <c r="P136" s="54"/>
      <c r="Q136" s="72"/>
    </row>
    <row r="137" spans="1:17" x14ac:dyDescent="0.25">
      <c r="A137" s="107" t="s">
        <v>4174</v>
      </c>
      <c r="B137" s="108">
        <v>202302</v>
      </c>
      <c r="C137" s="108">
        <v>202302</v>
      </c>
      <c r="D137" s="108" t="s">
        <v>1014</v>
      </c>
      <c r="E137" s="109">
        <v>9776916294</v>
      </c>
      <c r="F137" s="107" t="s">
        <v>347</v>
      </c>
      <c r="G137" s="110" t="s">
        <v>19</v>
      </c>
      <c r="H137" s="111">
        <v>250000</v>
      </c>
      <c r="I137" s="113">
        <v>44957</v>
      </c>
      <c r="J137" s="111">
        <v>250000</v>
      </c>
      <c r="K137" s="112" t="s">
        <v>10</v>
      </c>
      <c r="L137" s="112" t="s">
        <v>142</v>
      </c>
      <c r="O137" s="71"/>
      <c r="P137" s="54"/>
      <c r="Q137" s="72"/>
    </row>
    <row r="138" spans="1:17" x14ac:dyDescent="0.25">
      <c r="A138" s="107" t="s">
        <v>182</v>
      </c>
      <c r="B138" s="108" t="s">
        <v>42</v>
      </c>
      <c r="C138" s="108">
        <v>202208</v>
      </c>
      <c r="D138" s="108" t="s">
        <v>1014</v>
      </c>
      <c r="E138" s="109">
        <v>7809914365</v>
      </c>
      <c r="F138" s="107" t="s">
        <v>237</v>
      </c>
      <c r="G138" s="110" t="s">
        <v>19</v>
      </c>
      <c r="H138" s="111">
        <v>270000</v>
      </c>
      <c r="I138" s="113">
        <v>44957</v>
      </c>
      <c r="J138" s="111">
        <v>40000</v>
      </c>
      <c r="K138" s="112" t="s">
        <v>10</v>
      </c>
      <c r="L138" s="112" t="s">
        <v>15</v>
      </c>
      <c r="O138" s="71"/>
      <c r="P138" s="54"/>
      <c r="Q138" s="72"/>
    </row>
    <row r="139" spans="1:17" x14ac:dyDescent="0.25">
      <c r="A139" s="107" t="s">
        <v>4165</v>
      </c>
      <c r="B139" s="108" t="s">
        <v>99</v>
      </c>
      <c r="C139" s="108">
        <v>202211</v>
      </c>
      <c r="D139" s="108" t="s">
        <v>1014</v>
      </c>
      <c r="E139" s="109">
        <v>9591178546</v>
      </c>
      <c r="F139" s="107" t="s">
        <v>100</v>
      </c>
      <c r="G139" s="110" t="s">
        <v>19</v>
      </c>
      <c r="H139" s="111">
        <v>270000</v>
      </c>
      <c r="I139" s="113">
        <v>44958</v>
      </c>
      <c r="J139" s="111">
        <v>50000</v>
      </c>
      <c r="K139" s="112" t="s">
        <v>250</v>
      </c>
      <c r="L139" s="112" t="s">
        <v>101</v>
      </c>
      <c r="O139" s="71"/>
      <c r="P139" s="54"/>
      <c r="Q139" s="72"/>
    </row>
    <row r="140" spans="1:17" x14ac:dyDescent="0.25">
      <c r="A140" s="107" t="s">
        <v>4175</v>
      </c>
      <c r="B140" s="108" t="s">
        <v>251</v>
      </c>
      <c r="C140" s="108">
        <v>202207</v>
      </c>
      <c r="D140" s="108" t="s">
        <v>1014</v>
      </c>
      <c r="E140" s="109">
        <v>9999069886</v>
      </c>
      <c r="F140" s="107" t="s">
        <v>252</v>
      </c>
      <c r="G140" s="110" t="s">
        <v>19</v>
      </c>
      <c r="H140" s="111">
        <v>235000</v>
      </c>
      <c r="I140" s="113">
        <v>44958</v>
      </c>
      <c r="J140" s="111">
        <v>50000</v>
      </c>
      <c r="K140" s="112" t="s">
        <v>108</v>
      </c>
      <c r="L140" s="112" t="s">
        <v>101</v>
      </c>
      <c r="O140" s="71"/>
      <c r="P140" s="54"/>
      <c r="Q140" s="72"/>
    </row>
    <row r="141" spans="1:17" x14ac:dyDescent="0.25">
      <c r="A141" s="107" t="s">
        <v>253</v>
      </c>
      <c r="B141" s="108">
        <v>202212</v>
      </c>
      <c r="C141" s="108">
        <v>202212</v>
      </c>
      <c r="D141" s="108" t="s">
        <v>1014</v>
      </c>
      <c r="E141" s="109">
        <v>7076046555</v>
      </c>
      <c r="F141" s="107" t="s">
        <v>254</v>
      </c>
      <c r="G141" s="110" t="s">
        <v>19</v>
      </c>
      <c r="H141" s="111">
        <v>290000</v>
      </c>
      <c r="I141" s="113">
        <v>44958</v>
      </c>
      <c r="J141" s="111">
        <v>96667</v>
      </c>
      <c r="K141" s="112" t="s">
        <v>108</v>
      </c>
      <c r="L141" s="112" t="s">
        <v>101</v>
      </c>
      <c r="O141" s="71"/>
      <c r="P141" s="54"/>
      <c r="Q141" s="72"/>
    </row>
    <row r="142" spans="1:17" x14ac:dyDescent="0.25">
      <c r="A142" s="107" t="s">
        <v>4176</v>
      </c>
      <c r="B142" s="108">
        <v>202212</v>
      </c>
      <c r="C142" s="108">
        <v>202212</v>
      </c>
      <c r="D142" s="108" t="s">
        <v>1014</v>
      </c>
      <c r="E142" s="109">
        <v>7683967996</v>
      </c>
      <c r="F142" s="107" t="s">
        <v>255</v>
      </c>
      <c r="G142" s="110" t="s">
        <v>19</v>
      </c>
      <c r="H142" s="111">
        <v>270000</v>
      </c>
      <c r="I142" s="113">
        <v>44958</v>
      </c>
      <c r="J142" s="111">
        <v>90000</v>
      </c>
      <c r="K142" s="112" t="s">
        <v>108</v>
      </c>
      <c r="L142" s="112" t="s">
        <v>101</v>
      </c>
      <c r="O142" s="71"/>
      <c r="P142" s="54"/>
      <c r="Q142" s="72"/>
    </row>
    <row r="143" spans="1:17" x14ac:dyDescent="0.25">
      <c r="A143" s="107" t="s">
        <v>4177</v>
      </c>
      <c r="B143" s="108">
        <v>202211</v>
      </c>
      <c r="C143" s="108">
        <v>202211</v>
      </c>
      <c r="D143" s="108" t="s">
        <v>1014</v>
      </c>
      <c r="E143" s="109">
        <v>7019370138</v>
      </c>
      <c r="F143" s="107" t="s">
        <v>256</v>
      </c>
      <c r="G143" s="110" t="s">
        <v>14</v>
      </c>
      <c r="H143" s="111">
        <v>270000</v>
      </c>
      <c r="I143" s="113">
        <v>44959</v>
      </c>
      <c r="J143" s="111">
        <v>67500</v>
      </c>
      <c r="K143" s="112" t="s">
        <v>108</v>
      </c>
      <c r="L143" s="112" t="s">
        <v>101</v>
      </c>
      <c r="O143" s="71"/>
      <c r="P143" s="54"/>
      <c r="Q143" s="72"/>
    </row>
    <row r="144" spans="1:17" x14ac:dyDescent="0.25">
      <c r="A144" s="107" t="s">
        <v>4177</v>
      </c>
      <c r="B144" s="108">
        <v>202211</v>
      </c>
      <c r="C144" s="108">
        <v>202211</v>
      </c>
      <c r="D144" s="108" t="s">
        <v>1014</v>
      </c>
      <c r="E144" s="109">
        <v>7019370138</v>
      </c>
      <c r="F144" s="107" t="s">
        <v>256</v>
      </c>
      <c r="G144" s="110" t="s">
        <v>14</v>
      </c>
      <c r="H144" s="111">
        <v>270000</v>
      </c>
      <c r="I144" s="113">
        <v>44959</v>
      </c>
      <c r="J144" s="111">
        <v>67500</v>
      </c>
      <c r="K144" s="112" t="s">
        <v>108</v>
      </c>
      <c r="L144" s="112" t="s">
        <v>101</v>
      </c>
      <c r="O144" s="71"/>
      <c r="P144" s="54"/>
      <c r="Q144" s="72"/>
    </row>
    <row r="145" spans="1:17" x14ac:dyDescent="0.25">
      <c r="A145" s="107" t="s">
        <v>4178</v>
      </c>
      <c r="B145" s="108" t="s">
        <v>179</v>
      </c>
      <c r="C145" s="108">
        <v>202210</v>
      </c>
      <c r="D145" s="108" t="s">
        <v>1014</v>
      </c>
      <c r="E145" s="109">
        <v>8904130198</v>
      </c>
      <c r="F145" s="107" t="s">
        <v>260</v>
      </c>
      <c r="G145" s="110" t="s">
        <v>19</v>
      </c>
      <c r="H145" s="111">
        <v>270000</v>
      </c>
      <c r="I145" s="113">
        <v>44959</v>
      </c>
      <c r="J145" s="111">
        <v>69000</v>
      </c>
      <c r="K145" s="112" t="s">
        <v>10</v>
      </c>
      <c r="L145" s="112" t="s">
        <v>158</v>
      </c>
      <c r="O145" s="71"/>
      <c r="P145" s="54"/>
      <c r="Q145" s="72"/>
    </row>
    <row r="146" spans="1:17" x14ac:dyDescent="0.25">
      <c r="A146" s="107" t="s">
        <v>261</v>
      </c>
      <c r="B146" s="108">
        <v>202301</v>
      </c>
      <c r="C146" s="108">
        <v>202301</v>
      </c>
      <c r="D146" s="108" t="s">
        <v>1014</v>
      </c>
      <c r="E146" s="109">
        <v>8109327651</v>
      </c>
      <c r="F146" s="107" t="s">
        <v>262</v>
      </c>
      <c r="G146" s="110" t="s">
        <v>19</v>
      </c>
      <c r="H146" s="111">
        <v>270000</v>
      </c>
      <c r="I146" s="113">
        <v>44959</v>
      </c>
      <c r="J146" s="111">
        <v>90000</v>
      </c>
      <c r="K146" s="112" t="s">
        <v>10</v>
      </c>
      <c r="L146" s="112" t="s">
        <v>158</v>
      </c>
      <c r="O146" s="71"/>
      <c r="P146" s="54"/>
      <c r="Q146" s="72"/>
    </row>
    <row r="147" spans="1:17" x14ac:dyDescent="0.25">
      <c r="A147" s="107" t="s">
        <v>263</v>
      </c>
      <c r="B147" s="108" t="s">
        <v>248</v>
      </c>
      <c r="C147" s="108">
        <v>202209</v>
      </c>
      <c r="D147" s="108" t="s">
        <v>1014</v>
      </c>
      <c r="E147" s="109">
        <v>7750837017</v>
      </c>
      <c r="F147" s="107" t="s">
        <v>264</v>
      </c>
      <c r="G147" s="110" t="s">
        <v>19</v>
      </c>
      <c r="H147" s="111">
        <v>270000</v>
      </c>
      <c r="I147" s="113">
        <v>44959</v>
      </c>
      <c r="J147" s="111">
        <v>85000</v>
      </c>
      <c r="K147" s="112" t="s">
        <v>10</v>
      </c>
      <c r="L147" s="112" t="s">
        <v>158</v>
      </c>
      <c r="O147" s="71"/>
      <c r="P147" s="54"/>
      <c r="Q147" s="72"/>
    </row>
    <row r="148" spans="1:17" x14ac:dyDescent="0.25">
      <c r="A148" s="107" t="s">
        <v>17</v>
      </c>
      <c r="B148" s="108">
        <v>202301</v>
      </c>
      <c r="C148" s="108">
        <v>202301</v>
      </c>
      <c r="D148" s="108" t="s">
        <v>1014</v>
      </c>
      <c r="E148" s="109" t="s">
        <v>265</v>
      </c>
      <c r="F148" s="107" t="s">
        <v>18</v>
      </c>
      <c r="G148" s="110" t="s">
        <v>19</v>
      </c>
      <c r="H148" s="111">
        <v>270000</v>
      </c>
      <c r="I148" s="113">
        <v>44959</v>
      </c>
      <c r="J148" s="111">
        <v>90000</v>
      </c>
      <c r="K148" s="112" t="s">
        <v>10</v>
      </c>
      <c r="L148" s="112" t="s">
        <v>158</v>
      </c>
      <c r="O148" s="71"/>
      <c r="P148" s="54"/>
      <c r="Q148" s="72"/>
    </row>
    <row r="149" spans="1:17" x14ac:dyDescent="0.25">
      <c r="A149" s="107" t="s">
        <v>4170</v>
      </c>
      <c r="B149" s="108">
        <v>202209</v>
      </c>
      <c r="C149" s="108">
        <v>202209</v>
      </c>
      <c r="D149" s="108" t="s">
        <v>1014</v>
      </c>
      <c r="E149" s="109">
        <v>9090757650</v>
      </c>
      <c r="F149" s="107" t="s">
        <v>230</v>
      </c>
      <c r="G149" s="110" t="s">
        <v>19</v>
      </c>
      <c r="H149" s="111">
        <v>270000</v>
      </c>
      <c r="I149" s="113">
        <v>44959</v>
      </c>
      <c r="J149" s="111">
        <v>30000</v>
      </c>
      <c r="K149" s="112" t="s">
        <v>10</v>
      </c>
      <c r="L149" s="112" t="s">
        <v>158</v>
      </c>
      <c r="O149" s="71"/>
      <c r="P149" s="54"/>
      <c r="Q149" s="72"/>
    </row>
    <row r="150" spans="1:17" x14ac:dyDescent="0.25">
      <c r="A150" s="107" t="s">
        <v>273</v>
      </c>
      <c r="B150" s="108" t="s">
        <v>274</v>
      </c>
      <c r="C150" s="108">
        <v>202301</v>
      </c>
      <c r="D150" s="108" t="s">
        <v>1014</v>
      </c>
      <c r="E150" s="109">
        <v>7259875905</v>
      </c>
      <c r="F150" s="107" t="s">
        <v>271</v>
      </c>
      <c r="G150" s="110" t="s">
        <v>19</v>
      </c>
      <c r="H150" s="111">
        <v>270000</v>
      </c>
      <c r="I150" s="113">
        <v>44960</v>
      </c>
      <c r="J150" s="111">
        <v>270000</v>
      </c>
      <c r="K150" s="112" t="s">
        <v>10</v>
      </c>
      <c r="L150" s="112" t="s">
        <v>15</v>
      </c>
      <c r="O150" s="71"/>
      <c r="P150" s="54"/>
      <c r="Q150" s="72"/>
    </row>
    <row r="151" spans="1:17" x14ac:dyDescent="0.25">
      <c r="A151" s="107" t="s">
        <v>275</v>
      </c>
      <c r="B151" s="108" t="s">
        <v>274</v>
      </c>
      <c r="C151" s="108">
        <v>202301</v>
      </c>
      <c r="D151" s="108" t="s">
        <v>1014</v>
      </c>
      <c r="E151" s="109">
        <v>7539051143</v>
      </c>
      <c r="F151" s="107" t="s">
        <v>272</v>
      </c>
      <c r="G151" s="110" t="s">
        <v>19</v>
      </c>
      <c r="H151" s="111">
        <v>280000</v>
      </c>
      <c r="I151" s="113">
        <v>44960</v>
      </c>
      <c r="J151" s="111">
        <v>50000</v>
      </c>
      <c r="K151" s="112" t="s">
        <v>16</v>
      </c>
      <c r="L151" s="112" t="s">
        <v>15</v>
      </c>
      <c r="O151" s="71"/>
      <c r="P151" s="54"/>
      <c r="Q151" s="72"/>
    </row>
    <row r="152" spans="1:17" x14ac:dyDescent="0.25">
      <c r="A152" s="107" t="s">
        <v>4179</v>
      </c>
      <c r="B152" s="108">
        <v>202212</v>
      </c>
      <c r="C152" s="108">
        <v>202212</v>
      </c>
      <c r="D152" s="108" t="s">
        <v>1014</v>
      </c>
      <c r="E152" s="109">
        <v>8249147673</v>
      </c>
      <c r="F152" s="107" t="s">
        <v>257</v>
      </c>
      <c r="G152" s="110" t="s">
        <v>19</v>
      </c>
      <c r="H152" s="111">
        <v>280000</v>
      </c>
      <c r="I152" s="113">
        <v>44960</v>
      </c>
      <c r="J152" s="111">
        <v>90000</v>
      </c>
      <c r="K152" s="112" t="s">
        <v>108</v>
      </c>
      <c r="L152" s="112" t="s">
        <v>101</v>
      </c>
      <c r="O152" s="71"/>
      <c r="P152" s="54"/>
      <c r="Q152" s="72"/>
    </row>
    <row r="153" spans="1:17" x14ac:dyDescent="0.25">
      <c r="A153" s="107" t="s">
        <v>258</v>
      </c>
      <c r="B153" s="108">
        <v>202206</v>
      </c>
      <c r="C153" s="108">
        <v>202206</v>
      </c>
      <c r="D153" s="108" t="s">
        <v>1014</v>
      </c>
      <c r="E153" s="109">
        <v>9337843767</v>
      </c>
      <c r="F153" s="107" t="s">
        <v>259</v>
      </c>
      <c r="G153" s="110" t="s">
        <v>19</v>
      </c>
      <c r="H153" s="111">
        <v>250000</v>
      </c>
      <c r="I153" s="113">
        <v>44961</v>
      </c>
      <c r="J153" s="111">
        <v>30000</v>
      </c>
      <c r="K153" s="112" t="s">
        <v>108</v>
      </c>
      <c r="L153" s="112" t="s">
        <v>101</v>
      </c>
      <c r="O153" s="71"/>
      <c r="P153" s="54"/>
      <c r="Q153" s="72"/>
    </row>
    <row r="154" spans="1:17" x14ac:dyDescent="0.25">
      <c r="A154" s="107" t="s">
        <v>143</v>
      </c>
      <c r="B154" s="108">
        <v>202301</v>
      </c>
      <c r="C154" s="108">
        <v>202301</v>
      </c>
      <c r="D154" s="108" t="s">
        <v>1014</v>
      </c>
      <c r="E154" s="109">
        <v>9472206569</v>
      </c>
      <c r="F154" s="107" t="s">
        <v>266</v>
      </c>
      <c r="G154" s="110" t="s">
        <v>19</v>
      </c>
      <c r="H154" s="111">
        <v>270000</v>
      </c>
      <c r="I154" s="113">
        <v>44961</v>
      </c>
      <c r="J154" s="111">
        <v>50000</v>
      </c>
      <c r="K154" s="112" t="s">
        <v>10</v>
      </c>
      <c r="L154" s="112" t="s">
        <v>158</v>
      </c>
      <c r="O154" s="71"/>
      <c r="P154" s="54"/>
      <c r="Q154" s="72"/>
    </row>
    <row r="155" spans="1:17" x14ac:dyDescent="0.25">
      <c r="A155" s="107" t="s">
        <v>267</v>
      </c>
      <c r="B155" s="108" t="s">
        <v>179</v>
      </c>
      <c r="C155" s="108">
        <v>202210</v>
      </c>
      <c r="D155" s="108" t="s">
        <v>1014</v>
      </c>
      <c r="E155" s="109">
        <v>9165554768</v>
      </c>
      <c r="F155" s="107" t="s">
        <v>268</v>
      </c>
      <c r="G155" s="110" t="s">
        <v>19</v>
      </c>
      <c r="H155" s="111">
        <v>270000</v>
      </c>
      <c r="I155" s="113">
        <v>44961</v>
      </c>
      <c r="J155" s="111">
        <v>90000</v>
      </c>
      <c r="K155" s="112" t="s">
        <v>10</v>
      </c>
      <c r="L155" s="112" t="s">
        <v>158</v>
      </c>
      <c r="O155" s="71"/>
      <c r="P155" s="54"/>
      <c r="Q155" s="72"/>
    </row>
    <row r="156" spans="1:17" x14ac:dyDescent="0.25">
      <c r="A156" s="107" t="s">
        <v>258</v>
      </c>
      <c r="B156" s="108">
        <v>202206</v>
      </c>
      <c r="C156" s="108">
        <v>202206</v>
      </c>
      <c r="D156" s="108" t="s">
        <v>1014</v>
      </c>
      <c r="E156" s="109">
        <v>9337843767</v>
      </c>
      <c r="F156" s="107" t="s">
        <v>269</v>
      </c>
      <c r="G156" s="110" t="s">
        <v>19</v>
      </c>
      <c r="H156" s="111">
        <v>270000</v>
      </c>
      <c r="I156" s="113">
        <v>44961</v>
      </c>
      <c r="J156" s="111">
        <v>30000</v>
      </c>
      <c r="K156" s="112" t="s">
        <v>10</v>
      </c>
      <c r="L156" s="112" t="s">
        <v>158</v>
      </c>
      <c r="O156" s="71"/>
      <c r="P156" s="54"/>
      <c r="Q156" s="72"/>
    </row>
    <row r="157" spans="1:17" x14ac:dyDescent="0.25">
      <c r="A157" s="107" t="s">
        <v>143</v>
      </c>
      <c r="B157" s="108">
        <v>202301</v>
      </c>
      <c r="C157" s="108">
        <v>202301</v>
      </c>
      <c r="D157" s="108" t="s">
        <v>1014</v>
      </c>
      <c r="E157" s="109">
        <v>9472206569</v>
      </c>
      <c r="F157" s="107" t="s">
        <v>266</v>
      </c>
      <c r="G157" s="110" t="s">
        <v>19</v>
      </c>
      <c r="H157" s="111">
        <v>270000</v>
      </c>
      <c r="I157" s="113">
        <v>44961</v>
      </c>
      <c r="J157" s="111">
        <v>15000</v>
      </c>
      <c r="K157" s="112" t="s">
        <v>10</v>
      </c>
      <c r="L157" s="112" t="s">
        <v>158</v>
      </c>
      <c r="O157" s="71"/>
      <c r="P157" s="54"/>
      <c r="Q157" s="72"/>
    </row>
    <row r="158" spans="1:17" x14ac:dyDescent="0.25">
      <c r="A158" s="107" t="s">
        <v>4180</v>
      </c>
      <c r="B158" s="108" t="s">
        <v>42</v>
      </c>
      <c r="C158" s="108">
        <v>202208</v>
      </c>
      <c r="D158" s="108" t="s">
        <v>1014</v>
      </c>
      <c r="E158" s="109">
        <v>8908999737</v>
      </c>
      <c r="F158" s="107" t="s">
        <v>270</v>
      </c>
      <c r="G158" s="110" t="s">
        <v>19</v>
      </c>
      <c r="H158" s="111">
        <v>270000</v>
      </c>
      <c r="I158" s="113">
        <v>44961</v>
      </c>
      <c r="J158" s="111">
        <v>90000</v>
      </c>
      <c r="K158" s="112" t="s">
        <v>10</v>
      </c>
      <c r="L158" s="112" t="s">
        <v>158</v>
      </c>
      <c r="O158" s="71"/>
      <c r="P158" s="54"/>
      <c r="Q158" s="72"/>
    </row>
    <row r="159" spans="1:17" x14ac:dyDescent="0.25">
      <c r="A159" s="107" t="s">
        <v>4181</v>
      </c>
      <c r="B159" s="108" t="s">
        <v>276</v>
      </c>
      <c r="C159" s="108">
        <v>202301</v>
      </c>
      <c r="D159" s="108" t="s">
        <v>1014</v>
      </c>
      <c r="E159" s="109">
        <v>7908309013</v>
      </c>
      <c r="F159" s="107" t="s">
        <v>277</v>
      </c>
      <c r="G159" s="110" t="s">
        <v>19</v>
      </c>
      <c r="H159" s="111">
        <v>300000</v>
      </c>
      <c r="I159" s="113">
        <v>44962</v>
      </c>
      <c r="J159" s="111">
        <v>50000</v>
      </c>
      <c r="K159" s="112" t="s">
        <v>10</v>
      </c>
      <c r="L159" s="112" t="s">
        <v>158</v>
      </c>
      <c r="O159" s="71"/>
      <c r="P159" s="54"/>
      <c r="Q159" s="72"/>
    </row>
    <row r="160" spans="1:17" x14ac:dyDescent="0.25">
      <c r="A160" s="107" t="s">
        <v>35</v>
      </c>
      <c r="B160" s="108">
        <v>202212</v>
      </c>
      <c r="C160" s="108">
        <v>202212</v>
      </c>
      <c r="D160" s="108" t="s">
        <v>1014</v>
      </c>
      <c r="E160" s="109">
        <v>9934588213</v>
      </c>
      <c r="F160" s="107" t="s">
        <v>36</v>
      </c>
      <c r="G160" s="110" t="s">
        <v>19</v>
      </c>
      <c r="H160" s="111">
        <v>270000</v>
      </c>
      <c r="I160" s="113">
        <v>44964</v>
      </c>
      <c r="J160" s="111">
        <v>49500</v>
      </c>
      <c r="K160" s="112" t="s">
        <v>283</v>
      </c>
      <c r="L160" s="112" t="s">
        <v>15</v>
      </c>
      <c r="O160" s="71"/>
      <c r="P160" s="54"/>
      <c r="Q160" s="72"/>
    </row>
    <row r="161" spans="1:17" x14ac:dyDescent="0.25">
      <c r="A161" s="107" t="s">
        <v>65</v>
      </c>
      <c r="B161" s="108">
        <v>202301</v>
      </c>
      <c r="C161" s="108">
        <v>202301</v>
      </c>
      <c r="D161" s="108" t="s">
        <v>1014</v>
      </c>
      <c r="E161" s="109">
        <v>9718192409</v>
      </c>
      <c r="F161" s="107" t="s">
        <v>66</v>
      </c>
      <c r="G161" s="110" t="s">
        <v>77</v>
      </c>
      <c r="H161" s="111">
        <v>264000</v>
      </c>
      <c r="I161" s="113">
        <v>44964</v>
      </c>
      <c r="J161" s="111">
        <v>51000</v>
      </c>
      <c r="K161" s="112" t="s">
        <v>16</v>
      </c>
      <c r="L161" s="112" t="s">
        <v>15</v>
      </c>
      <c r="O161" s="71"/>
      <c r="P161" s="54"/>
      <c r="Q161" s="72"/>
    </row>
    <row r="162" spans="1:17" x14ac:dyDescent="0.25">
      <c r="A162" s="107" t="s">
        <v>287</v>
      </c>
      <c r="B162" s="108" t="s">
        <v>276</v>
      </c>
      <c r="C162" s="108">
        <v>202301</v>
      </c>
      <c r="D162" s="108" t="s">
        <v>1014</v>
      </c>
      <c r="E162" s="109">
        <v>9620003038</v>
      </c>
      <c r="F162" s="107" t="s">
        <v>284</v>
      </c>
      <c r="G162" s="110" t="s">
        <v>19</v>
      </c>
      <c r="H162" s="111">
        <v>270000</v>
      </c>
      <c r="I162" s="113">
        <v>44964</v>
      </c>
      <c r="J162" s="111">
        <v>90000</v>
      </c>
      <c r="K162" s="112" t="s">
        <v>283</v>
      </c>
      <c r="L162" s="112" t="s">
        <v>15</v>
      </c>
      <c r="O162" s="71"/>
      <c r="P162" s="54"/>
      <c r="Q162" s="72"/>
    </row>
    <row r="163" spans="1:17" x14ac:dyDescent="0.25">
      <c r="A163" s="107" t="s">
        <v>288</v>
      </c>
      <c r="B163" s="108" t="s">
        <v>296</v>
      </c>
      <c r="C163" s="108">
        <v>202207</v>
      </c>
      <c r="D163" s="108" t="s">
        <v>1014</v>
      </c>
      <c r="E163" s="109">
        <v>9659183900</v>
      </c>
      <c r="F163" s="107" t="s">
        <v>285</v>
      </c>
      <c r="G163" s="110" t="s">
        <v>19</v>
      </c>
      <c r="H163" s="111">
        <v>270000</v>
      </c>
      <c r="I163" s="113">
        <v>44964</v>
      </c>
      <c r="J163" s="111">
        <v>30000</v>
      </c>
      <c r="K163" s="112" t="s">
        <v>286</v>
      </c>
      <c r="L163" s="112" t="s">
        <v>15</v>
      </c>
      <c r="O163" s="71"/>
      <c r="P163" s="54"/>
      <c r="Q163" s="72"/>
    </row>
    <row r="164" spans="1:17" x14ac:dyDescent="0.25">
      <c r="A164" s="107" t="s">
        <v>289</v>
      </c>
      <c r="B164" s="108">
        <v>202301</v>
      </c>
      <c r="C164" s="108">
        <v>202301</v>
      </c>
      <c r="D164" s="108" t="s">
        <v>1014</v>
      </c>
      <c r="E164" s="109">
        <v>7978354971</v>
      </c>
      <c r="F164" s="107" t="s">
        <v>160</v>
      </c>
      <c r="G164" s="110" t="s">
        <v>19</v>
      </c>
      <c r="H164" s="111">
        <v>290000</v>
      </c>
      <c r="I164" s="113">
        <v>44964</v>
      </c>
      <c r="J164" s="111">
        <v>100000</v>
      </c>
      <c r="K164" s="112" t="s">
        <v>283</v>
      </c>
      <c r="L164" s="112" t="s">
        <v>15</v>
      </c>
      <c r="O164" s="71"/>
      <c r="P164" s="54"/>
      <c r="Q164" s="72"/>
    </row>
    <row r="165" spans="1:17" x14ac:dyDescent="0.25">
      <c r="A165" s="107" t="s">
        <v>32</v>
      </c>
      <c r="B165" s="108">
        <v>202212</v>
      </c>
      <c r="C165" s="108">
        <v>202212</v>
      </c>
      <c r="D165" s="108" t="s">
        <v>1014</v>
      </c>
      <c r="E165" s="109">
        <v>6203329741</v>
      </c>
      <c r="F165" s="107" t="s">
        <v>33</v>
      </c>
      <c r="G165" s="110" t="s">
        <v>19</v>
      </c>
      <c r="H165" s="111">
        <v>270000</v>
      </c>
      <c r="I165" s="113">
        <v>44964</v>
      </c>
      <c r="J165" s="111">
        <v>73000</v>
      </c>
      <c r="K165" s="112" t="s">
        <v>16</v>
      </c>
      <c r="L165" s="112" t="s">
        <v>15</v>
      </c>
      <c r="O165" s="71"/>
      <c r="P165" s="54"/>
      <c r="Q165" s="72"/>
    </row>
    <row r="166" spans="1:17" x14ac:dyDescent="0.25">
      <c r="A166" s="107" t="s">
        <v>4154</v>
      </c>
      <c r="B166" s="108">
        <v>202301</v>
      </c>
      <c r="C166" s="108">
        <v>202301</v>
      </c>
      <c r="D166" s="108" t="s">
        <v>1014</v>
      </c>
      <c r="E166" s="109">
        <v>8484844031</v>
      </c>
      <c r="F166" s="107" t="s">
        <v>71</v>
      </c>
      <c r="G166" s="110" t="s">
        <v>19</v>
      </c>
      <c r="H166" s="111">
        <v>280000</v>
      </c>
      <c r="I166" s="113">
        <v>44964</v>
      </c>
      <c r="J166" s="111">
        <v>70000</v>
      </c>
      <c r="K166" s="112" t="s">
        <v>16</v>
      </c>
      <c r="L166" s="112" t="s">
        <v>249</v>
      </c>
      <c r="O166" s="71"/>
      <c r="P166" s="54"/>
      <c r="Q166" s="72"/>
    </row>
    <row r="167" spans="1:17" x14ac:dyDescent="0.25">
      <c r="A167" s="107" t="s">
        <v>293</v>
      </c>
      <c r="B167" s="108">
        <v>202211</v>
      </c>
      <c r="C167" s="108">
        <v>202211</v>
      </c>
      <c r="D167" s="108" t="s">
        <v>1014</v>
      </c>
      <c r="E167" s="109">
        <v>9739434155</v>
      </c>
      <c r="F167" s="107" t="s">
        <v>131</v>
      </c>
      <c r="G167" s="110" t="s">
        <v>19</v>
      </c>
      <c r="H167" s="111">
        <v>270000</v>
      </c>
      <c r="I167" s="113">
        <v>44964</v>
      </c>
      <c r="J167" s="111">
        <v>15000</v>
      </c>
      <c r="K167" s="112" t="s">
        <v>283</v>
      </c>
      <c r="L167" s="112" t="s">
        <v>249</v>
      </c>
      <c r="O167" s="71"/>
      <c r="P167" s="54"/>
      <c r="Q167" s="72"/>
    </row>
    <row r="168" spans="1:17" x14ac:dyDescent="0.25">
      <c r="A168" s="107" t="s">
        <v>294</v>
      </c>
      <c r="B168" s="108">
        <v>202210</v>
      </c>
      <c r="C168" s="108">
        <v>202210</v>
      </c>
      <c r="D168" s="108" t="s">
        <v>1014</v>
      </c>
      <c r="E168" s="109">
        <v>8763814131</v>
      </c>
      <c r="F168" s="107" t="s">
        <v>295</v>
      </c>
      <c r="G168" s="110" t="s">
        <v>19</v>
      </c>
      <c r="H168" s="111">
        <v>270000</v>
      </c>
      <c r="I168" s="113">
        <v>44964</v>
      </c>
      <c r="J168" s="111">
        <v>50000</v>
      </c>
      <c r="K168" s="112" t="s">
        <v>283</v>
      </c>
      <c r="L168" s="112" t="s">
        <v>249</v>
      </c>
      <c r="O168" s="71"/>
      <c r="P168" s="54"/>
      <c r="Q168" s="72"/>
    </row>
    <row r="169" spans="1:17" x14ac:dyDescent="0.25">
      <c r="A169" s="107" t="s">
        <v>290</v>
      </c>
      <c r="B169" s="108" t="s">
        <v>248</v>
      </c>
      <c r="C169" s="108">
        <v>202209</v>
      </c>
      <c r="D169" s="108" t="s">
        <v>1014</v>
      </c>
      <c r="E169" s="109">
        <v>9111275218</v>
      </c>
      <c r="F169" s="107" t="s">
        <v>291</v>
      </c>
      <c r="G169" s="110" t="s">
        <v>19</v>
      </c>
      <c r="H169" s="111">
        <v>270000</v>
      </c>
      <c r="I169" s="113">
        <v>44964</v>
      </c>
      <c r="J169" s="111">
        <v>33000</v>
      </c>
      <c r="K169" s="112" t="s">
        <v>292</v>
      </c>
      <c r="L169" s="112" t="s">
        <v>101</v>
      </c>
      <c r="O169" s="71"/>
      <c r="P169" s="54"/>
      <c r="Q169" s="72"/>
    </row>
    <row r="170" spans="1:17" x14ac:dyDescent="0.25">
      <c r="A170" s="107" t="s">
        <v>112</v>
      </c>
      <c r="B170" s="108">
        <v>202211</v>
      </c>
      <c r="C170" s="108">
        <v>202211</v>
      </c>
      <c r="D170" s="108" t="s">
        <v>1014</v>
      </c>
      <c r="E170" s="109">
        <v>8103451341</v>
      </c>
      <c r="F170" s="107" t="s">
        <v>113</v>
      </c>
      <c r="G170" s="110" t="s">
        <v>19</v>
      </c>
      <c r="H170" s="111" t="s">
        <v>303</v>
      </c>
      <c r="I170" s="113">
        <v>44965</v>
      </c>
      <c r="J170" s="111">
        <v>50000</v>
      </c>
      <c r="K170" s="112" t="s">
        <v>283</v>
      </c>
      <c r="L170" s="112" t="s">
        <v>158</v>
      </c>
      <c r="O170" s="71"/>
      <c r="P170" s="54"/>
      <c r="Q170" s="72"/>
    </row>
    <row r="171" spans="1:17" x14ac:dyDescent="0.25">
      <c r="A171" s="107" t="s">
        <v>4153</v>
      </c>
      <c r="B171" s="108" t="s">
        <v>179</v>
      </c>
      <c r="C171" s="108">
        <v>202210</v>
      </c>
      <c r="D171" s="108" t="s">
        <v>1014</v>
      </c>
      <c r="E171" s="109">
        <v>8220892425</v>
      </c>
      <c r="F171" s="107" t="s">
        <v>197</v>
      </c>
      <c r="G171" s="110" t="s">
        <v>19</v>
      </c>
      <c r="H171" s="111" t="s">
        <v>303</v>
      </c>
      <c r="I171" s="113">
        <v>44965</v>
      </c>
      <c r="J171" s="111">
        <v>54000</v>
      </c>
      <c r="K171" s="112" t="s">
        <v>283</v>
      </c>
      <c r="L171" s="112" t="s">
        <v>158</v>
      </c>
      <c r="O171" s="71"/>
      <c r="P171" s="54"/>
      <c r="Q171" s="72"/>
    </row>
    <row r="172" spans="1:17" x14ac:dyDescent="0.25">
      <c r="A172" s="107" t="s">
        <v>326</v>
      </c>
      <c r="B172" s="108" t="s">
        <v>232</v>
      </c>
      <c r="C172" s="108">
        <v>202211</v>
      </c>
      <c r="D172" s="108" t="s">
        <v>1014</v>
      </c>
      <c r="E172" s="109">
        <v>9178872918</v>
      </c>
      <c r="F172" s="107" t="s">
        <v>210</v>
      </c>
      <c r="G172" s="110" t="s">
        <v>19</v>
      </c>
      <c r="H172" s="111" t="s">
        <v>303</v>
      </c>
      <c r="I172" s="113">
        <v>44965</v>
      </c>
      <c r="J172" s="111">
        <v>20000</v>
      </c>
      <c r="K172" s="112" t="s">
        <v>283</v>
      </c>
      <c r="L172" s="112" t="s">
        <v>158</v>
      </c>
      <c r="O172" s="71"/>
      <c r="P172" s="54"/>
      <c r="Q172" s="72"/>
    </row>
    <row r="173" spans="1:17" x14ac:dyDescent="0.25">
      <c r="A173" s="107" t="s">
        <v>120</v>
      </c>
      <c r="B173" s="108">
        <v>202211</v>
      </c>
      <c r="C173" s="108">
        <v>202211</v>
      </c>
      <c r="D173" s="108" t="s">
        <v>1014</v>
      </c>
      <c r="E173" s="109">
        <v>8827776503</v>
      </c>
      <c r="F173" s="107" t="s">
        <v>121</v>
      </c>
      <c r="G173" s="110" t="s">
        <v>19</v>
      </c>
      <c r="H173" s="111" t="s">
        <v>303</v>
      </c>
      <c r="I173" s="113">
        <v>44965</v>
      </c>
      <c r="J173" s="111">
        <v>60000</v>
      </c>
      <c r="K173" s="112" t="s">
        <v>283</v>
      </c>
      <c r="L173" s="112" t="s">
        <v>158</v>
      </c>
      <c r="O173" s="71"/>
      <c r="P173" s="54"/>
      <c r="Q173" s="72"/>
    </row>
    <row r="174" spans="1:17" x14ac:dyDescent="0.25">
      <c r="A174" s="107" t="s">
        <v>106</v>
      </c>
      <c r="B174" s="108">
        <v>202211</v>
      </c>
      <c r="C174" s="108">
        <v>202211</v>
      </c>
      <c r="D174" s="108" t="s">
        <v>1014</v>
      </c>
      <c r="E174" s="109">
        <v>8510822351</v>
      </c>
      <c r="F174" s="107" t="s">
        <v>107</v>
      </c>
      <c r="G174" s="110" t="s">
        <v>19</v>
      </c>
      <c r="H174" s="111" t="s">
        <v>303</v>
      </c>
      <c r="I174" s="113">
        <v>44965</v>
      </c>
      <c r="J174" s="111">
        <v>30000</v>
      </c>
      <c r="K174" s="112" t="s">
        <v>283</v>
      </c>
      <c r="L174" s="112" t="s">
        <v>158</v>
      </c>
      <c r="O174" s="71"/>
      <c r="P174" s="54"/>
      <c r="Q174" s="72"/>
    </row>
    <row r="175" spans="1:17" x14ac:dyDescent="0.25">
      <c r="A175" s="107" t="s">
        <v>307</v>
      </c>
      <c r="B175" s="108" t="s">
        <v>276</v>
      </c>
      <c r="C175" s="108">
        <v>202301</v>
      </c>
      <c r="D175" s="108" t="s">
        <v>1014</v>
      </c>
      <c r="E175" s="109">
        <v>8395811642</v>
      </c>
      <c r="F175" s="107" t="s">
        <v>305</v>
      </c>
      <c r="G175" s="110" t="s">
        <v>19</v>
      </c>
      <c r="H175" s="111">
        <v>290000</v>
      </c>
      <c r="I175" s="113">
        <v>44965</v>
      </c>
      <c r="J175" s="111">
        <v>290000</v>
      </c>
      <c r="K175" s="112" t="s">
        <v>283</v>
      </c>
      <c r="L175" s="112" t="s">
        <v>15</v>
      </c>
      <c r="O175" s="71"/>
      <c r="P175" s="54"/>
      <c r="Q175" s="72"/>
    </row>
    <row r="176" spans="1:17" x14ac:dyDescent="0.25">
      <c r="A176" s="107" t="s">
        <v>4182</v>
      </c>
      <c r="B176" s="108">
        <v>202301</v>
      </c>
      <c r="C176" s="108">
        <v>202301</v>
      </c>
      <c r="D176" s="108" t="s">
        <v>1014</v>
      </c>
      <c r="E176" s="109">
        <v>7787875888</v>
      </c>
      <c r="F176" s="107" t="s">
        <v>147</v>
      </c>
      <c r="G176" s="110" t="s">
        <v>19</v>
      </c>
      <c r="H176" s="111">
        <v>280000</v>
      </c>
      <c r="I176" s="113">
        <v>44965</v>
      </c>
      <c r="J176" s="111">
        <v>94000</v>
      </c>
      <c r="K176" s="112" t="s">
        <v>283</v>
      </c>
      <c r="L176" s="112" t="s">
        <v>15</v>
      </c>
      <c r="O176" s="71"/>
      <c r="P176" s="54"/>
      <c r="Q176" s="72"/>
    </row>
    <row r="177" spans="1:17" x14ac:dyDescent="0.25">
      <c r="A177" s="107" t="s">
        <v>309</v>
      </c>
      <c r="B177" s="108">
        <v>202212</v>
      </c>
      <c r="C177" s="108">
        <v>202212</v>
      </c>
      <c r="D177" s="108" t="s">
        <v>1014</v>
      </c>
      <c r="E177" s="109">
        <v>9556479066</v>
      </c>
      <c r="F177" s="107" t="s">
        <v>306</v>
      </c>
      <c r="G177" s="110" t="s">
        <v>19</v>
      </c>
      <c r="H177" s="111">
        <v>280000</v>
      </c>
      <c r="I177" s="113">
        <v>44965</v>
      </c>
      <c r="J177" s="111">
        <v>30000</v>
      </c>
      <c r="K177" s="112" t="s">
        <v>16</v>
      </c>
      <c r="L177" s="112" t="s">
        <v>15</v>
      </c>
      <c r="O177" s="71"/>
      <c r="P177" s="54"/>
      <c r="Q177" s="72"/>
    </row>
    <row r="178" spans="1:17" x14ac:dyDescent="0.25">
      <c r="A178" s="107" t="s">
        <v>4176</v>
      </c>
      <c r="B178" s="108">
        <v>202212</v>
      </c>
      <c r="C178" s="108">
        <v>202212</v>
      </c>
      <c r="D178" s="108" t="s">
        <v>1014</v>
      </c>
      <c r="E178" s="109">
        <v>7683967996</v>
      </c>
      <c r="F178" s="107" t="s">
        <v>255</v>
      </c>
      <c r="G178" s="110" t="s">
        <v>19</v>
      </c>
      <c r="H178" s="111">
        <v>270000</v>
      </c>
      <c r="I178" s="113">
        <v>44965</v>
      </c>
      <c r="J178" s="111">
        <v>90000</v>
      </c>
      <c r="K178" s="112" t="s">
        <v>283</v>
      </c>
      <c r="L178" s="112" t="s">
        <v>15</v>
      </c>
      <c r="O178" s="71"/>
      <c r="P178" s="54"/>
      <c r="Q178" s="72"/>
    </row>
    <row r="179" spans="1:17" x14ac:dyDescent="0.25">
      <c r="A179" s="107" t="s">
        <v>310</v>
      </c>
      <c r="B179" s="108" t="s">
        <v>183</v>
      </c>
      <c r="C179" s="108">
        <v>202208</v>
      </c>
      <c r="D179" s="108" t="s">
        <v>1014</v>
      </c>
      <c r="E179" s="109">
        <v>9861017770</v>
      </c>
      <c r="F179" s="107" t="s">
        <v>311</v>
      </c>
      <c r="G179" s="110" t="s">
        <v>19</v>
      </c>
      <c r="H179" s="111">
        <v>270000</v>
      </c>
      <c r="I179" s="113">
        <v>44965</v>
      </c>
      <c r="J179" s="111">
        <v>30000</v>
      </c>
      <c r="K179" s="112" t="s">
        <v>283</v>
      </c>
      <c r="L179" s="112" t="s">
        <v>279</v>
      </c>
      <c r="O179" s="71"/>
      <c r="P179" s="54"/>
      <c r="Q179" s="72"/>
    </row>
    <row r="180" spans="1:17" x14ac:dyDescent="0.25">
      <c r="A180" s="107" t="s">
        <v>317</v>
      </c>
      <c r="B180" s="108">
        <v>202301</v>
      </c>
      <c r="C180" s="108">
        <v>202301</v>
      </c>
      <c r="D180" s="108" t="s">
        <v>1014</v>
      </c>
      <c r="E180" s="109">
        <v>9573977087</v>
      </c>
      <c r="F180" s="107" t="s">
        <v>312</v>
      </c>
      <c r="G180" s="110" t="s">
        <v>19</v>
      </c>
      <c r="H180" s="111">
        <v>270000</v>
      </c>
      <c r="I180" s="113">
        <v>44966</v>
      </c>
      <c r="J180" s="111">
        <v>25000</v>
      </c>
      <c r="K180" s="112" t="s">
        <v>283</v>
      </c>
      <c r="L180" s="112" t="s">
        <v>15</v>
      </c>
      <c r="O180" s="71"/>
      <c r="P180" s="54"/>
      <c r="Q180" s="72"/>
    </row>
    <row r="181" spans="1:17" x14ac:dyDescent="0.25">
      <c r="A181" s="107" t="s">
        <v>315</v>
      </c>
      <c r="B181" s="108">
        <v>202301</v>
      </c>
      <c r="C181" s="108">
        <v>202301</v>
      </c>
      <c r="D181" s="108" t="s">
        <v>1014</v>
      </c>
      <c r="E181" s="109">
        <v>8328981140</v>
      </c>
      <c r="F181" s="107" t="s">
        <v>192</v>
      </c>
      <c r="G181" s="110" t="s">
        <v>19</v>
      </c>
      <c r="H181" s="111">
        <v>250000</v>
      </c>
      <c r="I181" s="113">
        <v>44966</v>
      </c>
      <c r="J181" s="111">
        <v>50000</v>
      </c>
      <c r="K181" s="112" t="s">
        <v>283</v>
      </c>
      <c r="L181" s="112" t="s">
        <v>15</v>
      </c>
      <c r="O181" s="71"/>
      <c r="P181" s="54"/>
      <c r="Q181" s="72"/>
    </row>
    <row r="182" spans="1:17" x14ac:dyDescent="0.25">
      <c r="A182" s="107" t="s">
        <v>4183</v>
      </c>
      <c r="B182" s="108" t="s">
        <v>318</v>
      </c>
      <c r="C182" s="108">
        <v>202301</v>
      </c>
      <c r="D182" s="108" t="s">
        <v>1014</v>
      </c>
      <c r="E182" s="109">
        <v>8895441177</v>
      </c>
      <c r="F182" s="107" t="s">
        <v>313</v>
      </c>
      <c r="G182" s="110" t="s">
        <v>19</v>
      </c>
      <c r="H182" s="111">
        <v>280000</v>
      </c>
      <c r="I182" s="113">
        <v>44966</v>
      </c>
      <c r="J182" s="111">
        <v>67500</v>
      </c>
      <c r="K182" s="112" t="s">
        <v>16</v>
      </c>
      <c r="L182" s="112" t="s">
        <v>15</v>
      </c>
      <c r="O182" s="71"/>
      <c r="P182" s="54"/>
      <c r="Q182" s="72"/>
    </row>
    <row r="183" spans="1:17" x14ac:dyDescent="0.25">
      <c r="A183" s="107" t="s">
        <v>316</v>
      </c>
      <c r="B183" s="108">
        <v>202301</v>
      </c>
      <c r="C183" s="108">
        <v>202301</v>
      </c>
      <c r="D183" s="108" t="s">
        <v>1014</v>
      </c>
      <c r="E183" s="109">
        <v>7620545408</v>
      </c>
      <c r="F183" s="107" t="s">
        <v>314</v>
      </c>
      <c r="G183" s="110" t="s">
        <v>19</v>
      </c>
      <c r="H183" s="111">
        <v>290000</v>
      </c>
      <c r="I183" s="113">
        <v>44966</v>
      </c>
      <c r="J183" s="111">
        <v>290000</v>
      </c>
      <c r="K183" s="112" t="s">
        <v>283</v>
      </c>
      <c r="L183" s="112" t="s">
        <v>15</v>
      </c>
      <c r="O183" s="71"/>
      <c r="P183" s="54"/>
      <c r="Q183" s="72"/>
    </row>
    <row r="184" spans="1:17" x14ac:dyDescent="0.25">
      <c r="A184" s="107" t="s">
        <v>425</v>
      </c>
      <c r="B184" s="108" t="s">
        <v>248</v>
      </c>
      <c r="C184" s="108">
        <v>202209</v>
      </c>
      <c r="D184" s="108" t="s">
        <v>1014</v>
      </c>
      <c r="E184" s="109">
        <v>9039245662</v>
      </c>
      <c r="F184" s="107" t="s">
        <v>175</v>
      </c>
      <c r="G184" s="110" t="s">
        <v>19</v>
      </c>
      <c r="H184" s="111">
        <v>270000</v>
      </c>
      <c r="I184" s="113">
        <v>44966</v>
      </c>
      <c r="J184" s="111">
        <v>20000</v>
      </c>
      <c r="K184" s="112" t="s">
        <v>108</v>
      </c>
      <c r="L184" s="112" t="s">
        <v>101</v>
      </c>
      <c r="O184" s="71"/>
      <c r="P184" s="54"/>
      <c r="Q184" s="72"/>
    </row>
    <row r="185" spans="1:17" x14ac:dyDescent="0.25">
      <c r="A185" s="107" t="s">
        <v>241</v>
      </c>
      <c r="B185" s="108">
        <v>202211</v>
      </c>
      <c r="C185" s="108">
        <v>202211</v>
      </c>
      <c r="D185" s="108" t="s">
        <v>1014</v>
      </c>
      <c r="E185" s="109">
        <v>9131940860</v>
      </c>
      <c r="F185" s="107" t="s">
        <v>242</v>
      </c>
      <c r="G185" s="110" t="s">
        <v>19</v>
      </c>
      <c r="H185" s="111">
        <v>270000</v>
      </c>
      <c r="I185" s="113">
        <v>44966</v>
      </c>
      <c r="J185" s="111">
        <v>25000</v>
      </c>
      <c r="K185" s="112" t="s">
        <v>108</v>
      </c>
      <c r="L185" s="112" t="s">
        <v>158</v>
      </c>
      <c r="O185" s="71"/>
      <c r="P185" s="54"/>
      <c r="Q185" s="72"/>
    </row>
    <row r="186" spans="1:17" x14ac:dyDescent="0.25">
      <c r="A186" s="107" t="s">
        <v>319</v>
      </c>
      <c r="B186" s="108" t="s">
        <v>248</v>
      </c>
      <c r="C186" s="108">
        <v>202209</v>
      </c>
      <c r="D186" s="108" t="s">
        <v>1014</v>
      </c>
      <c r="E186" s="109">
        <v>8349306628</v>
      </c>
      <c r="F186" s="107" t="s">
        <v>320</v>
      </c>
      <c r="G186" s="110" t="s">
        <v>19</v>
      </c>
      <c r="H186" s="111">
        <v>270000</v>
      </c>
      <c r="I186" s="113">
        <v>44966</v>
      </c>
      <c r="J186" s="111">
        <v>60000</v>
      </c>
      <c r="K186" s="112" t="s">
        <v>108</v>
      </c>
      <c r="L186" s="112" t="s">
        <v>101</v>
      </c>
      <c r="O186" s="71"/>
      <c r="P186" s="54"/>
      <c r="Q186" s="72"/>
    </row>
    <row r="187" spans="1:17" x14ac:dyDescent="0.25">
      <c r="A187" s="107" t="s">
        <v>102</v>
      </c>
      <c r="B187" s="108" t="s">
        <v>232</v>
      </c>
      <c r="C187" s="108">
        <v>202211</v>
      </c>
      <c r="D187" s="108" t="s">
        <v>1014</v>
      </c>
      <c r="E187" s="109">
        <v>8895926593</v>
      </c>
      <c r="F187" s="107" t="s">
        <v>103</v>
      </c>
      <c r="G187" s="110" t="s">
        <v>19</v>
      </c>
      <c r="H187" s="111">
        <v>270000</v>
      </c>
      <c r="I187" s="113">
        <v>44966</v>
      </c>
      <c r="J187" s="111">
        <v>67500</v>
      </c>
      <c r="K187" s="112" t="s">
        <v>108</v>
      </c>
      <c r="L187" s="112" t="s">
        <v>158</v>
      </c>
      <c r="O187" s="71"/>
      <c r="P187" s="54"/>
      <c r="Q187" s="72"/>
    </row>
    <row r="188" spans="1:17" x14ac:dyDescent="0.25">
      <c r="A188" s="107" t="s">
        <v>4184</v>
      </c>
      <c r="B188" s="108">
        <v>202210</v>
      </c>
      <c r="C188" s="108">
        <v>202210</v>
      </c>
      <c r="D188" s="108" t="s">
        <v>1014</v>
      </c>
      <c r="E188" s="109">
        <v>9348000754</v>
      </c>
      <c r="F188" s="107" t="s">
        <v>321</v>
      </c>
      <c r="G188" s="110" t="s">
        <v>19</v>
      </c>
      <c r="H188" s="111" t="s">
        <v>303</v>
      </c>
      <c r="I188" s="113">
        <v>44966</v>
      </c>
      <c r="J188" s="111">
        <v>40000</v>
      </c>
      <c r="K188" s="112" t="s">
        <v>108</v>
      </c>
      <c r="L188" s="112" t="s">
        <v>158</v>
      </c>
      <c r="O188" s="71"/>
      <c r="P188" s="54"/>
      <c r="Q188" s="72"/>
    </row>
    <row r="189" spans="1:17" x14ac:dyDescent="0.25">
      <c r="A189" s="107" t="s">
        <v>4180</v>
      </c>
      <c r="B189" s="108" t="s">
        <v>42</v>
      </c>
      <c r="C189" s="108">
        <v>202208</v>
      </c>
      <c r="D189" s="108" t="s">
        <v>1014</v>
      </c>
      <c r="E189" s="109">
        <v>8908999737</v>
      </c>
      <c r="F189" s="107" t="s">
        <v>270</v>
      </c>
      <c r="G189" s="110" t="s">
        <v>19</v>
      </c>
      <c r="H189" s="111">
        <v>270000</v>
      </c>
      <c r="I189" s="113">
        <v>44967</v>
      </c>
      <c r="J189" s="111">
        <v>40000</v>
      </c>
      <c r="K189" s="112" t="s">
        <v>10</v>
      </c>
      <c r="L189" s="112" t="s">
        <v>279</v>
      </c>
      <c r="O189" s="71"/>
      <c r="P189" s="54"/>
      <c r="Q189" s="72"/>
    </row>
    <row r="190" spans="1:17" x14ac:dyDescent="0.25">
      <c r="A190" s="107" t="s">
        <v>134</v>
      </c>
      <c r="B190" s="108">
        <v>202211</v>
      </c>
      <c r="C190" s="108">
        <v>202211</v>
      </c>
      <c r="D190" s="108" t="s">
        <v>1014</v>
      </c>
      <c r="E190" s="109">
        <v>9540592488</v>
      </c>
      <c r="F190" s="107" t="s">
        <v>204</v>
      </c>
      <c r="G190" s="110" t="s">
        <v>19</v>
      </c>
      <c r="H190" s="111">
        <v>270000</v>
      </c>
      <c r="I190" s="113">
        <v>44967</v>
      </c>
      <c r="J190" s="111">
        <v>60000</v>
      </c>
      <c r="K190" s="112" t="s">
        <v>108</v>
      </c>
      <c r="L190" s="112" t="s">
        <v>158</v>
      </c>
      <c r="O190" s="71"/>
      <c r="P190" s="54"/>
      <c r="Q190" s="72"/>
    </row>
    <row r="191" spans="1:17" x14ac:dyDescent="0.25">
      <c r="A191" s="107" t="s">
        <v>322</v>
      </c>
      <c r="B191" s="108">
        <v>202208</v>
      </c>
      <c r="C191" s="108">
        <v>202208</v>
      </c>
      <c r="D191" s="108" t="s">
        <v>1014</v>
      </c>
      <c r="E191" s="109">
        <v>7384701490</v>
      </c>
      <c r="F191" s="107" t="s">
        <v>323</v>
      </c>
      <c r="G191" s="110" t="s">
        <v>19</v>
      </c>
      <c r="H191" s="111">
        <v>270000</v>
      </c>
      <c r="I191" s="113">
        <v>44967</v>
      </c>
      <c r="J191" s="111">
        <v>30000</v>
      </c>
      <c r="K191" s="112" t="s">
        <v>10</v>
      </c>
      <c r="L191" s="112" t="s">
        <v>279</v>
      </c>
      <c r="O191" s="71"/>
      <c r="P191" s="54"/>
      <c r="Q191" s="72"/>
    </row>
    <row r="192" spans="1:17" x14ac:dyDescent="0.25">
      <c r="A192" s="107" t="s">
        <v>324</v>
      </c>
      <c r="B192" s="108">
        <v>202302</v>
      </c>
      <c r="C192" s="108">
        <v>202302</v>
      </c>
      <c r="D192" s="108" t="s">
        <v>1014</v>
      </c>
      <c r="E192" s="109">
        <v>9108340831</v>
      </c>
      <c r="F192" s="107" t="s">
        <v>342</v>
      </c>
      <c r="G192" s="110" t="s">
        <v>19</v>
      </c>
      <c r="H192" s="111">
        <v>270000</v>
      </c>
      <c r="I192" s="113">
        <v>44967</v>
      </c>
      <c r="J192" s="111">
        <v>40000</v>
      </c>
      <c r="K192" s="112" t="s">
        <v>10</v>
      </c>
      <c r="L192" s="112" t="s">
        <v>193</v>
      </c>
      <c r="O192" s="71"/>
      <c r="P192" s="54"/>
      <c r="Q192" s="72"/>
    </row>
    <row r="193" spans="1:17" x14ac:dyDescent="0.25">
      <c r="A193" s="107" t="s">
        <v>325</v>
      </c>
      <c r="B193" s="108">
        <v>202302</v>
      </c>
      <c r="C193" s="108">
        <v>202302</v>
      </c>
      <c r="D193" s="108" t="s">
        <v>1014</v>
      </c>
      <c r="E193" s="109">
        <v>8435247789</v>
      </c>
      <c r="F193" s="107" t="s">
        <v>343</v>
      </c>
      <c r="G193" s="110" t="s">
        <v>19</v>
      </c>
      <c r="H193" s="111">
        <v>270000</v>
      </c>
      <c r="I193" s="113">
        <v>44967</v>
      </c>
      <c r="J193" s="111">
        <v>40000</v>
      </c>
      <c r="K193" s="112" t="s">
        <v>10</v>
      </c>
      <c r="L193" s="112" t="s">
        <v>142</v>
      </c>
      <c r="O193" s="71"/>
      <c r="P193" s="54"/>
      <c r="Q193" s="72"/>
    </row>
    <row r="194" spans="1:17" x14ac:dyDescent="0.25">
      <c r="A194" s="107" t="s">
        <v>4168</v>
      </c>
      <c r="B194" s="108" t="s">
        <v>183</v>
      </c>
      <c r="C194" s="108">
        <v>202208</v>
      </c>
      <c r="D194" s="108" t="s">
        <v>1014</v>
      </c>
      <c r="E194" s="109">
        <v>6265536768</v>
      </c>
      <c r="F194" s="107" t="s">
        <v>213</v>
      </c>
      <c r="G194" s="110" t="s">
        <v>19</v>
      </c>
      <c r="H194" s="111">
        <v>270000</v>
      </c>
      <c r="I194" s="113">
        <v>44967</v>
      </c>
      <c r="J194" s="111">
        <v>40000</v>
      </c>
      <c r="K194" s="112" t="s">
        <v>301</v>
      </c>
      <c r="L194" s="112" t="s">
        <v>279</v>
      </c>
      <c r="O194" s="71"/>
      <c r="P194" s="54"/>
      <c r="Q194" s="72"/>
    </row>
    <row r="195" spans="1:17" x14ac:dyDescent="0.25">
      <c r="A195" s="107" t="s">
        <v>278</v>
      </c>
      <c r="B195" s="108" t="s">
        <v>278</v>
      </c>
      <c r="C195" s="108" t="s">
        <v>278</v>
      </c>
      <c r="D195" s="108" t="s">
        <v>1014</v>
      </c>
      <c r="E195" s="109"/>
      <c r="F195" s="107" t="s">
        <v>278</v>
      </c>
      <c r="G195" s="110" t="s">
        <v>278</v>
      </c>
      <c r="H195" s="111">
        <v>0</v>
      </c>
      <c r="I195" s="113">
        <v>44967</v>
      </c>
      <c r="J195" s="111">
        <v>0</v>
      </c>
      <c r="K195" s="112" t="s">
        <v>278</v>
      </c>
      <c r="L195" s="112" t="s">
        <v>15</v>
      </c>
      <c r="O195" s="71"/>
      <c r="P195" s="54"/>
      <c r="Q195" s="72"/>
    </row>
    <row r="196" spans="1:17" x14ac:dyDescent="0.25">
      <c r="A196" s="107" t="s">
        <v>278</v>
      </c>
      <c r="B196" s="108" t="s">
        <v>278</v>
      </c>
      <c r="C196" s="108" t="s">
        <v>278</v>
      </c>
      <c r="D196" s="108" t="s">
        <v>1014</v>
      </c>
      <c r="E196" s="109"/>
      <c r="F196" s="107" t="s">
        <v>278</v>
      </c>
      <c r="G196" s="110" t="s">
        <v>278</v>
      </c>
      <c r="H196" s="111">
        <v>0</v>
      </c>
      <c r="I196" s="113">
        <v>44967</v>
      </c>
      <c r="J196" s="111">
        <v>0</v>
      </c>
      <c r="K196" s="112" t="s">
        <v>278</v>
      </c>
      <c r="L196" s="112" t="s">
        <v>101</v>
      </c>
      <c r="O196" s="71"/>
      <c r="P196" s="54"/>
      <c r="Q196" s="72"/>
    </row>
    <row r="197" spans="1:17" x14ac:dyDescent="0.25">
      <c r="A197" s="107" t="s">
        <v>278</v>
      </c>
      <c r="B197" s="108" t="s">
        <v>278</v>
      </c>
      <c r="C197" s="108" t="s">
        <v>278</v>
      </c>
      <c r="D197" s="108" t="s">
        <v>1014</v>
      </c>
      <c r="E197" s="109"/>
      <c r="F197" s="107" t="s">
        <v>278</v>
      </c>
      <c r="G197" s="110" t="s">
        <v>278</v>
      </c>
      <c r="H197" s="111">
        <v>0</v>
      </c>
      <c r="I197" s="113">
        <v>44967</v>
      </c>
      <c r="J197" s="111">
        <v>0</v>
      </c>
      <c r="K197" s="112" t="s">
        <v>278</v>
      </c>
      <c r="L197" s="112" t="s">
        <v>279</v>
      </c>
      <c r="O197" s="71"/>
      <c r="P197" s="54"/>
      <c r="Q197" s="72"/>
    </row>
    <row r="198" spans="1:17" x14ac:dyDescent="0.25">
      <c r="A198" s="107" t="s">
        <v>326</v>
      </c>
      <c r="B198" s="108" t="s">
        <v>232</v>
      </c>
      <c r="C198" s="108">
        <v>202211</v>
      </c>
      <c r="D198" s="108" t="s">
        <v>1014</v>
      </c>
      <c r="E198" s="109">
        <v>9178872918</v>
      </c>
      <c r="F198" s="107" t="s">
        <v>327</v>
      </c>
      <c r="G198" s="110" t="s">
        <v>19</v>
      </c>
      <c r="H198" s="111">
        <v>270000</v>
      </c>
      <c r="I198" s="113">
        <v>44968</v>
      </c>
      <c r="J198" s="111">
        <v>40000</v>
      </c>
      <c r="K198" s="112" t="s">
        <v>10</v>
      </c>
      <c r="L198" s="112" t="s">
        <v>158</v>
      </c>
      <c r="O198" s="71"/>
      <c r="P198" s="54"/>
      <c r="Q198" s="72"/>
    </row>
    <row r="199" spans="1:17" x14ac:dyDescent="0.25">
      <c r="A199" s="107" t="s">
        <v>51</v>
      </c>
      <c r="B199" s="108">
        <v>202301</v>
      </c>
      <c r="C199" s="108">
        <v>202301</v>
      </c>
      <c r="D199" s="108" t="s">
        <v>1014</v>
      </c>
      <c r="E199" s="109">
        <v>9810481881</v>
      </c>
      <c r="F199" s="107" t="s">
        <v>52</v>
      </c>
      <c r="G199" s="110" t="s">
        <v>19</v>
      </c>
      <c r="H199" s="111">
        <v>270000</v>
      </c>
      <c r="I199" s="113">
        <v>44968</v>
      </c>
      <c r="J199" s="111">
        <v>100000</v>
      </c>
      <c r="K199" s="112" t="s">
        <v>10</v>
      </c>
      <c r="L199" s="112" t="s">
        <v>15</v>
      </c>
      <c r="O199" s="71"/>
      <c r="P199" s="54"/>
      <c r="Q199" s="72"/>
    </row>
    <row r="200" spans="1:17" x14ac:dyDescent="0.25">
      <c r="A200" s="107" t="s">
        <v>328</v>
      </c>
      <c r="B200" s="108">
        <v>202302</v>
      </c>
      <c r="C200" s="108">
        <v>202302</v>
      </c>
      <c r="D200" s="108" t="s">
        <v>1014</v>
      </c>
      <c r="E200" s="109">
        <v>9972598509</v>
      </c>
      <c r="F200" s="107" t="s">
        <v>329</v>
      </c>
      <c r="G200" s="110" t="s">
        <v>19</v>
      </c>
      <c r="H200" s="111">
        <v>290000</v>
      </c>
      <c r="I200" s="113">
        <v>44968</v>
      </c>
      <c r="J200" s="111">
        <v>15000</v>
      </c>
      <c r="K200" s="112" t="s">
        <v>10</v>
      </c>
      <c r="L200" s="112" t="s">
        <v>142</v>
      </c>
      <c r="O200" s="71"/>
      <c r="P200" s="54"/>
      <c r="Q200" s="72"/>
    </row>
    <row r="201" spans="1:17" x14ac:dyDescent="0.25">
      <c r="A201" s="107" t="s">
        <v>154</v>
      </c>
      <c r="B201" s="108">
        <v>202301</v>
      </c>
      <c r="C201" s="108">
        <v>202301</v>
      </c>
      <c r="D201" s="108" t="s">
        <v>1014</v>
      </c>
      <c r="E201" s="109">
        <v>7735297089</v>
      </c>
      <c r="F201" s="107" t="s">
        <v>155</v>
      </c>
      <c r="G201" s="110" t="s">
        <v>19</v>
      </c>
      <c r="H201" s="111">
        <v>300000</v>
      </c>
      <c r="I201" s="113">
        <v>44968</v>
      </c>
      <c r="J201" s="111">
        <v>50000</v>
      </c>
      <c r="K201" s="112" t="s">
        <v>10</v>
      </c>
      <c r="L201" s="112" t="s">
        <v>15</v>
      </c>
      <c r="O201" s="71"/>
      <c r="P201" s="54"/>
      <c r="Q201" s="72"/>
    </row>
    <row r="202" spans="1:17" x14ac:dyDescent="0.25">
      <c r="A202" s="107" t="s">
        <v>4185</v>
      </c>
      <c r="B202" s="108" t="s">
        <v>248</v>
      </c>
      <c r="C202" s="108">
        <v>202209</v>
      </c>
      <c r="D202" s="108" t="s">
        <v>1014</v>
      </c>
      <c r="E202" s="109">
        <v>9237156205</v>
      </c>
      <c r="F202" s="107" t="s">
        <v>330</v>
      </c>
      <c r="G202" s="110" t="s">
        <v>19</v>
      </c>
      <c r="H202" s="111">
        <v>270000</v>
      </c>
      <c r="I202" s="113">
        <v>44968</v>
      </c>
      <c r="J202" s="111">
        <v>74000</v>
      </c>
      <c r="K202" s="112" t="s">
        <v>10</v>
      </c>
      <c r="L202" s="112" t="s">
        <v>101</v>
      </c>
      <c r="O202" s="71"/>
      <c r="P202" s="54"/>
      <c r="Q202" s="72"/>
    </row>
    <row r="203" spans="1:17" x14ac:dyDescent="0.25">
      <c r="A203" s="107" t="s">
        <v>331</v>
      </c>
      <c r="B203" s="108">
        <v>202302</v>
      </c>
      <c r="C203" s="108">
        <v>202302</v>
      </c>
      <c r="D203" s="108" t="s">
        <v>1014</v>
      </c>
      <c r="E203" s="109">
        <v>9111159094</v>
      </c>
      <c r="F203" s="107" t="s">
        <v>337</v>
      </c>
      <c r="G203" s="110" t="s">
        <v>19</v>
      </c>
      <c r="H203" s="111">
        <v>300000</v>
      </c>
      <c r="I203" s="113">
        <v>44968</v>
      </c>
      <c r="J203" s="111">
        <v>30000</v>
      </c>
      <c r="K203" s="112" t="s">
        <v>10</v>
      </c>
      <c r="L203" s="112" t="s">
        <v>15</v>
      </c>
      <c r="O203" s="71"/>
      <c r="P203" s="54"/>
      <c r="Q203" s="72"/>
    </row>
    <row r="204" spans="1:17" x14ac:dyDescent="0.25">
      <c r="A204" s="107" t="s">
        <v>532</v>
      </c>
      <c r="B204" s="108">
        <v>202302</v>
      </c>
      <c r="C204" s="108">
        <v>202302</v>
      </c>
      <c r="D204" s="108" t="s">
        <v>1014</v>
      </c>
      <c r="E204" s="109">
        <v>7869369949</v>
      </c>
      <c r="F204" s="107" t="s">
        <v>338</v>
      </c>
      <c r="G204" s="110" t="s">
        <v>19</v>
      </c>
      <c r="H204" s="111">
        <v>300000</v>
      </c>
      <c r="I204" s="113">
        <v>44968</v>
      </c>
      <c r="J204" s="111">
        <v>30000</v>
      </c>
      <c r="K204" s="112" t="s">
        <v>10</v>
      </c>
      <c r="L204" s="112" t="s">
        <v>15</v>
      </c>
      <c r="O204" s="71"/>
      <c r="P204" s="54"/>
      <c r="Q204" s="72"/>
    </row>
    <row r="205" spans="1:17" x14ac:dyDescent="0.25">
      <c r="A205" s="107" t="s">
        <v>38</v>
      </c>
      <c r="B205" s="108" t="s">
        <v>232</v>
      </c>
      <c r="C205" s="108">
        <v>202211</v>
      </c>
      <c r="D205" s="108" t="s">
        <v>1014</v>
      </c>
      <c r="E205" s="109">
        <v>7873460395</v>
      </c>
      <c r="F205" s="107" t="s">
        <v>40</v>
      </c>
      <c r="G205" s="110" t="s">
        <v>19</v>
      </c>
      <c r="H205" s="111">
        <v>225000</v>
      </c>
      <c r="I205" s="113">
        <v>44968</v>
      </c>
      <c r="J205" s="111">
        <v>30000</v>
      </c>
      <c r="K205" s="112" t="s">
        <v>10</v>
      </c>
      <c r="L205" s="112" t="s">
        <v>158</v>
      </c>
      <c r="O205" s="71"/>
      <c r="P205" s="54"/>
      <c r="Q205" s="72"/>
    </row>
    <row r="206" spans="1:17" x14ac:dyDescent="0.25">
      <c r="A206" s="107" t="s">
        <v>4186</v>
      </c>
      <c r="B206" s="108">
        <v>202301</v>
      </c>
      <c r="C206" s="108">
        <v>202301</v>
      </c>
      <c r="D206" s="108" t="s">
        <v>1014</v>
      </c>
      <c r="E206" s="109">
        <v>7827036302</v>
      </c>
      <c r="F206" s="107" t="s">
        <v>145</v>
      </c>
      <c r="G206" s="110" t="s">
        <v>77</v>
      </c>
      <c r="H206" s="111">
        <v>240000</v>
      </c>
      <c r="I206" s="113">
        <v>44970</v>
      </c>
      <c r="J206" s="111">
        <v>86500</v>
      </c>
      <c r="K206" s="112" t="s">
        <v>10</v>
      </c>
      <c r="L206" s="112" t="s">
        <v>15</v>
      </c>
      <c r="O206" s="71"/>
      <c r="P206" s="54"/>
      <c r="Q206" s="72"/>
    </row>
    <row r="207" spans="1:17" x14ac:dyDescent="0.25">
      <c r="A207" s="107" t="s">
        <v>4160</v>
      </c>
      <c r="B207" s="108">
        <v>202301</v>
      </c>
      <c r="C207" s="108">
        <v>202301</v>
      </c>
      <c r="D207" s="108" t="s">
        <v>1014</v>
      </c>
      <c r="E207" s="109">
        <v>9663493005</v>
      </c>
      <c r="F207" s="107" t="s">
        <v>332</v>
      </c>
      <c r="G207" s="110" t="s">
        <v>19</v>
      </c>
      <c r="H207" s="111">
        <v>280000</v>
      </c>
      <c r="I207" s="113">
        <v>44970</v>
      </c>
      <c r="J207" s="111">
        <v>50000</v>
      </c>
      <c r="K207" s="112" t="s">
        <v>10</v>
      </c>
      <c r="L207" s="112" t="s">
        <v>15</v>
      </c>
      <c r="O207" s="71"/>
      <c r="P207" s="54"/>
      <c r="Q207" s="72"/>
    </row>
    <row r="208" spans="1:17" x14ac:dyDescent="0.25">
      <c r="A208" s="107" t="s">
        <v>333</v>
      </c>
      <c r="B208" s="108">
        <v>202302</v>
      </c>
      <c r="C208" s="108">
        <v>202302</v>
      </c>
      <c r="D208" s="108" t="s">
        <v>1014</v>
      </c>
      <c r="E208" s="109">
        <v>9306013153</v>
      </c>
      <c r="F208" s="107" t="s">
        <v>339</v>
      </c>
      <c r="G208" s="110" t="s">
        <v>19</v>
      </c>
      <c r="H208" s="111">
        <v>270000</v>
      </c>
      <c r="I208" s="113">
        <v>44970</v>
      </c>
      <c r="J208" s="111">
        <v>50000</v>
      </c>
      <c r="K208" s="112" t="s">
        <v>10</v>
      </c>
      <c r="L208" s="112" t="s">
        <v>15</v>
      </c>
      <c r="O208" s="71"/>
      <c r="P208" s="54"/>
      <c r="Q208" s="72"/>
    </row>
    <row r="209" spans="1:17" x14ac:dyDescent="0.25">
      <c r="A209" s="107" t="s">
        <v>340</v>
      </c>
      <c r="B209" s="108">
        <v>202209</v>
      </c>
      <c r="C209" s="108">
        <v>202209</v>
      </c>
      <c r="D209" s="108" t="s">
        <v>1014</v>
      </c>
      <c r="E209" s="109">
        <v>9753565939</v>
      </c>
      <c r="F209" s="107" t="s">
        <v>334</v>
      </c>
      <c r="G209" s="110" t="s">
        <v>19</v>
      </c>
      <c r="H209" s="111">
        <v>270000</v>
      </c>
      <c r="I209" s="113">
        <v>44970</v>
      </c>
      <c r="J209" s="111">
        <v>70000</v>
      </c>
      <c r="K209" s="112" t="s">
        <v>108</v>
      </c>
      <c r="L209" s="112" t="s">
        <v>101</v>
      </c>
      <c r="O209" s="71"/>
      <c r="P209" s="54"/>
      <c r="Q209" s="72"/>
    </row>
    <row r="210" spans="1:17" x14ac:dyDescent="0.25">
      <c r="A210" s="107" t="s">
        <v>341</v>
      </c>
      <c r="B210" s="108">
        <v>202209</v>
      </c>
      <c r="C210" s="108">
        <v>202209</v>
      </c>
      <c r="D210" s="108" t="s">
        <v>1014</v>
      </c>
      <c r="E210" s="109">
        <v>8357000595</v>
      </c>
      <c r="F210" s="107" t="s">
        <v>335</v>
      </c>
      <c r="G210" s="110" t="s">
        <v>19</v>
      </c>
      <c r="H210" s="111">
        <v>270000</v>
      </c>
      <c r="I210" s="113">
        <v>44970</v>
      </c>
      <c r="J210" s="111">
        <v>50000</v>
      </c>
      <c r="K210" s="112" t="s">
        <v>336</v>
      </c>
      <c r="L210" s="112" t="s">
        <v>101</v>
      </c>
      <c r="O210" s="71"/>
      <c r="P210" s="54"/>
      <c r="Q210" s="72"/>
    </row>
    <row r="211" spans="1:17" x14ac:dyDescent="0.25">
      <c r="A211" s="107" t="s">
        <v>344</v>
      </c>
      <c r="B211" s="108">
        <v>202302</v>
      </c>
      <c r="C211" s="108">
        <v>202302</v>
      </c>
      <c r="D211" s="108" t="s">
        <v>1014</v>
      </c>
      <c r="E211" s="109"/>
      <c r="F211" s="107"/>
      <c r="G211" s="110" t="s">
        <v>19</v>
      </c>
      <c r="H211" s="111">
        <v>270000</v>
      </c>
      <c r="I211" s="113">
        <v>44970</v>
      </c>
      <c r="J211" s="111">
        <v>50000</v>
      </c>
      <c r="K211" s="112" t="s">
        <v>336</v>
      </c>
      <c r="L211" s="112" t="s">
        <v>142</v>
      </c>
      <c r="O211" s="71"/>
      <c r="P211" s="54"/>
      <c r="Q211" s="72"/>
    </row>
    <row r="212" spans="1:17" x14ac:dyDescent="0.25">
      <c r="A212" s="107" t="s">
        <v>35</v>
      </c>
      <c r="B212" s="108">
        <v>202301</v>
      </c>
      <c r="C212" s="108">
        <v>202301</v>
      </c>
      <c r="D212" s="108" t="s">
        <v>1014</v>
      </c>
      <c r="E212" s="109">
        <v>9934588213</v>
      </c>
      <c r="F212" s="107" t="s">
        <v>189</v>
      </c>
      <c r="G212" s="110" t="s">
        <v>19</v>
      </c>
      <c r="H212" s="111">
        <v>270000</v>
      </c>
      <c r="I212" s="113">
        <v>44970</v>
      </c>
      <c r="J212" s="111">
        <v>86500</v>
      </c>
      <c r="K212" s="112" t="s">
        <v>336</v>
      </c>
      <c r="L212" s="112" t="s">
        <v>101</v>
      </c>
      <c r="O212" s="71"/>
      <c r="P212" s="54"/>
      <c r="Q212" s="72"/>
    </row>
    <row r="213" spans="1:17" x14ac:dyDescent="0.25">
      <c r="A213" s="107" t="s">
        <v>349</v>
      </c>
      <c r="B213" s="108">
        <v>202210</v>
      </c>
      <c r="C213" s="108">
        <v>202210</v>
      </c>
      <c r="D213" s="108" t="s">
        <v>1014</v>
      </c>
      <c r="E213" s="109">
        <v>7809359729</v>
      </c>
      <c r="F213" s="107" t="s">
        <v>348</v>
      </c>
      <c r="G213" s="110" t="s">
        <v>19</v>
      </c>
      <c r="H213" s="111">
        <v>270000</v>
      </c>
      <c r="I213" s="113">
        <v>44971</v>
      </c>
      <c r="J213" s="111">
        <v>60000</v>
      </c>
      <c r="K213" s="112" t="s">
        <v>336</v>
      </c>
      <c r="L213" s="112" t="s">
        <v>158</v>
      </c>
      <c r="O213" s="71"/>
      <c r="P213" s="54"/>
      <c r="Q213" s="72"/>
    </row>
    <row r="214" spans="1:17" x14ac:dyDescent="0.25">
      <c r="A214" s="107" t="s">
        <v>4168</v>
      </c>
      <c r="B214" s="108" t="s">
        <v>183</v>
      </c>
      <c r="C214" s="108">
        <v>202208</v>
      </c>
      <c r="D214" s="108" t="s">
        <v>1014</v>
      </c>
      <c r="E214" s="109">
        <v>6265536768</v>
      </c>
      <c r="F214" s="107" t="s">
        <v>213</v>
      </c>
      <c r="G214" s="110" t="s">
        <v>19</v>
      </c>
      <c r="H214" s="111">
        <v>270000</v>
      </c>
      <c r="I214" s="113">
        <v>44971</v>
      </c>
      <c r="J214" s="111">
        <v>30000</v>
      </c>
      <c r="K214" s="112" t="s">
        <v>301</v>
      </c>
      <c r="L214" s="112" t="s">
        <v>279</v>
      </c>
      <c r="O214" s="71"/>
      <c r="P214" s="54"/>
      <c r="Q214" s="72"/>
    </row>
    <row r="215" spans="1:17" x14ac:dyDescent="0.25">
      <c r="A215" s="107" t="s">
        <v>328</v>
      </c>
      <c r="B215" s="108">
        <v>202302</v>
      </c>
      <c r="C215" s="108">
        <v>202302</v>
      </c>
      <c r="D215" s="108" t="s">
        <v>1014</v>
      </c>
      <c r="E215" s="109">
        <v>9972598509</v>
      </c>
      <c r="F215" s="107" t="s">
        <v>329</v>
      </c>
      <c r="G215" s="110" t="s">
        <v>19</v>
      </c>
      <c r="H215" s="111">
        <v>290000</v>
      </c>
      <c r="I215" s="113">
        <v>44971</v>
      </c>
      <c r="J215" s="111">
        <v>67500</v>
      </c>
      <c r="K215" s="112" t="s">
        <v>336</v>
      </c>
      <c r="L215" s="112" t="s">
        <v>142</v>
      </c>
      <c r="O215" s="71"/>
      <c r="P215" s="54"/>
      <c r="Q215" s="72"/>
    </row>
    <row r="216" spans="1:17" x14ac:dyDescent="0.25">
      <c r="A216" s="107" t="s">
        <v>350</v>
      </c>
      <c r="B216" s="108">
        <v>202301</v>
      </c>
      <c r="C216" s="108">
        <v>202301</v>
      </c>
      <c r="D216" s="108" t="s">
        <v>1014</v>
      </c>
      <c r="E216" s="109"/>
      <c r="F216" s="107"/>
      <c r="G216" s="110" t="s">
        <v>19</v>
      </c>
      <c r="H216" s="111">
        <v>270000</v>
      </c>
      <c r="I216" s="113">
        <v>44971</v>
      </c>
      <c r="J216" s="111">
        <v>60000</v>
      </c>
      <c r="K216" s="112" t="s">
        <v>336</v>
      </c>
      <c r="L216" s="112" t="s">
        <v>15</v>
      </c>
      <c r="O216" s="71"/>
      <c r="P216" s="54"/>
      <c r="Q216" s="72"/>
    </row>
    <row r="217" spans="1:17" x14ac:dyDescent="0.25">
      <c r="A217" s="107" t="s">
        <v>351</v>
      </c>
      <c r="B217" s="108">
        <v>202211</v>
      </c>
      <c r="C217" s="108">
        <v>202211</v>
      </c>
      <c r="D217" s="108" t="s">
        <v>1014</v>
      </c>
      <c r="E217" s="109">
        <v>8327720589</v>
      </c>
      <c r="F217" s="107" t="s">
        <v>352</v>
      </c>
      <c r="G217" s="110" t="s">
        <v>19</v>
      </c>
      <c r="H217" s="111">
        <v>270000</v>
      </c>
      <c r="I217" s="113">
        <v>44972</v>
      </c>
      <c r="J217" s="111">
        <v>50000</v>
      </c>
      <c r="K217" s="112" t="s">
        <v>336</v>
      </c>
      <c r="L217" s="112" t="s">
        <v>158</v>
      </c>
      <c r="O217" s="71"/>
      <c r="P217" s="54"/>
      <c r="Q217" s="72"/>
    </row>
    <row r="218" spans="1:17" x14ac:dyDescent="0.25">
      <c r="A218" s="107" t="s">
        <v>27</v>
      </c>
      <c r="B218" s="108">
        <v>202211</v>
      </c>
      <c r="C218" s="108">
        <v>202211</v>
      </c>
      <c r="D218" s="108" t="s">
        <v>1014</v>
      </c>
      <c r="E218" s="109">
        <v>9986833025</v>
      </c>
      <c r="F218" s="107" t="s">
        <v>28</v>
      </c>
      <c r="G218" s="110" t="s">
        <v>19</v>
      </c>
      <c r="H218" s="111">
        <v>290000</v>
      </c>
      <c r="I218" s="113">
        <v>44972</v>
      </c>
      <c r="J218" s="111">
        <v>80000</v>
      </c>
      <c r="K218" s="112" t="s">
        <v>16</v>
      </c>
      <c r="L218" s="112" t="s">
        <v>158</v>
      </c>
      <c r="O218" s="71"/>
      <c r="P218" s="54"/>
      <c r="Q218" s="72"/>
    </row>
    <row r="219" spans="1:17" x14ac:dyDescent="0.25">
      <c r="A219" s="107" t="s">
        <v>23</v>
      </c>
      <c r="B219" s="108">
        <v>202210</v>
      </c>
      <c r="C219" s="108">
        <v>202210</v>
      </c>
      <c r="D219" s="108" t="s">
        <v>1014</v>
      </c>
      <c r="E219" s="109">
        <v>8007988800</v>
      </c>
      <c r="F219" s="107" t="s">
        <v>24</v>
      </c>
      <c r="G219" s="110" t="s">
        <v>19</v>
      </c>
      <c r="H219" s="111">
        <v>270000</v>
      </c>
      <c r="I219" s="113">
        <v>44972</v>
      </c>
      <c r="J219" s="111">
        <v>9000</v>
      </c>
      <c r="K219" s="112" t="s">
        <v>336</v>
      </c>
      <c r="L219" s="112" t="s">
        <v>158</v>
      </c>
      <c r="O219" s="71"/>
      <c r="P219" s="54"/>
      <c r="Q219" s="72"/>
    </row>
    <row r="220" spans="1:17" x14ac:dyDescent="0.25">
      <c r="A220" s="107" t="s">
        <v>4187</v>
      </c>
      <c r="B220" s="108">
        <v>202209</v>
      </c>
      <c r="C220" s="108">
        <v>202209</v>
      </c>
      <c r="D220" s="108" t="s">
        <v>1014</v>
      </c>
      <c r="E220" s="109">
        <v>9570359331</v>
      </c>
      <c r="F220" s="107" t="s">
        <v>353</v>
      </c>
      <c r="G220" s="110" t="s">
        <v>19</v>
      </c>
      <c r="H220" s="111">
        <v>270000</v>
      </c>
      <c r="I220" s="113">
        <v>44972</v>
      </c>
      <c r="J220" s="111">
        <v>25000</v>
      </c>
      <c r="K220" s="112" t="s">
        <v>336</v>
      </c>
      <c r="L220" s="112" t="s">
        <v>101</v>
      </c>
      <c r="O220" s="71"/>
      <c r="P220" s="54"/>
      <c r="Q220" s="72"/>
    </row>
    <row r="221" spans="1:17" x14ac:dyDescent="0.25">
      <c r="A221" s="107" t="s">
        <v>354</v>
      </c>
      <c r="B221" s="108">
        <v>202211</v>
      </c>
      <c r="C221" s="108">
        <v>202211</v>
      </c>
      <c r="D221" s="108" t="s">
        <v>1014</v>
      </c>
      <c r="E221" s="109">
        <v>8806231081</v>
      </c>
      <c r="F221" s="107" t="s">
        <v>355</v>
      </c>
      <c r="G221" s="110" t="s">
        <v>14</v>
      </c>
      <c r="H221" s="111">
        <v>250000</v>
      </c>
      <c r="I221" s="113">
        <v>44972</v>
      </c>
      <c r="J221" s="111">
        <v>100000</v>
      </c>
      <c r="K221" s="112" t="s">
        <v>336</v>
      </c>
      <c r="L221" s="112" t="s">
        <v>158</v>
      </c>
      <c r="O221" s="71"/>
      <c r="P221" s="54"/>
      <c r="Q221" s="72"/>
    </row>
    <row r="222" spans="1:17" x14ac:dyDescent="0.25">
      <c r="A222" s="107" t="s">
        <v>356</v>
      </c>
      <c r="B222" s="108" t="s">
        <v>232</v>
      </c>
      <c r="C222" s="108">
        <v>202211</v>
      </c>
      <c r="D222" s="108" t="s">
        <v>1014</v>
      </c>
      <c r="E222" s="109">
        <v>9325612704</v>
      </c>
      <c r="F222" s="107" t="s">
        <v>357</v>
      </c>
      <c r="G222" s="110" t="s">
        <v>19</v>
      </c>
      <c r="H222" s="111">
        <v>270000</v>
      </c>
      <c r="I222" s="113">
        <v>44972</v>
      </c>
      <c r="J222" s="111">
        <v>30000</v>
      </c>
      <c r="K222" s="112" t="s">
        <v>16</v>
      </c>
      <c r="L222" s="112" t="s">
        <v>158</v>
      </c>
      <c r="O222" s="71"/>
      <c r="P222" s="54"/>
      <c r="Q222" s="72"/>
    </row>
    <row r="223" spans="1:17" x14ac:dyDescent="0.25">
      <c r="A223" s="107" t="s">
        <v>4188</v>
      </c>
      <c r="B223" s="108">
        <v>202212</v>
      </c>
      <c r="C223" s="108">
        <v>202212</v>
      </c>
      <c r="D223" s="108" t="s">
        <v>1014</v>
      </c>
      <c r="E223" s="109">
        <v>9611158626</v>
      </c>
      <c r="F223" s="107" t="s">
        <v>358</v>
      </c>
      <c r="G223" s="110" t="s">
        <v>19</v>
      </c>
      <c r="H223" s="111">
        <v>250000</v>
      </c>
      <c r="I223" s="113">
        <v>44972</v>
      </c>
      <c r="J223" s="111">
        <v>45000</v>
      </c>
      <c r="K223" s="112" t="s">
        <v>16</v>
      </c>
      <c r="L223" s="112" t="s">
        <v>15</v>
      </c>
      <c r="O223" s="71"/>
      <c r="P223" s="54"/>
      <c r="Q223" s="72"/>
    </row>
    <row r="224" spans="1:17" x14ac:dyDescent="0.25">
      <c r="A224" s="107" t="s">
        <v>359</v>
      </c>
      <c r="B224" s="108">
        <v>202210</v>
      </c>
      <c r="C224" s="108">
        <v>202210</v>
      </c>
      <c r="D224" s="108" t="s">
        <v>1014</v>
      </c>
      <c r="E224" s="109">
        <v>7978348654</v>
      </c>
      <c r="F224" s="107" t="s">
        <v>198</v>
      </c>
      <c r="G224" s="110" t="s">
        <v>19</v>
      </c>
      <c r="H224" s="111">
        <v>270000</v>
      </c>
      <c r="I224" s="113">
        <v>44972</v>
      </c>
      <c r="J224" s="111">
        <v>50000</v>
      </c>
      <c r="K224" s="112" t="s">
        <v>336</v>
      </c>
      <c r="L224" s="112" t="s">
        <v>158</v>
      </c>
      <c r="O224" s="71"/>
      <c r="P224" s="54"/>
      <c r="Q224" s="72"/>
    </row>
    <row r="225" spans="1:17" x14ac:dyDescent="0.25">
      <c r="A225" s="107" t="s">
        <v>63</v>
      </c>
      <c r="B225" s="108">
        <v>202301</v>
      </c>
      <c r="C225" s="108">
        <v>202301</v>
      </c>
      <c r="D225" s="108" t="s">
        <v>1014</v>
      </c>
      <c r="E225" s="109">
        <v>9439215010</v>
      </c>
      <c r="F225" s="107" t="s">
        <v>64</v>
      </c>
      <c r="G225" s="110" t="s">
        <v>19</v>
      </c>
      <c r="H225" s="111">
        <v>270000</v>
      </c>
      <c r="I225" s="113">
        <v>44972</v>
      </c>
      <c r="J225" s="111">
        <v>200000</v>
      </c>
      <c r="K225" s="112" t="s">
        <v>16</v>
      </c>
      <c r="L225" s="112" t="s">
        <v>15</v>
      </c>
      <c r="O225" s="71"/>
      <c r="P225" s="54"/>
      <c r="Q225" s="72"/>
    </row>
    <row r="226" spans="1:17" x14ac:dyDescent="0.25">
      <c r="A226" s="107" t="s">
        <v>4189</v>
      </c>
      <c r="B226" s="108">
        <v>202302</v>
      </c>
      <c r="C226" s="108">
        <v>202302</v>
      </c>
      <c r="D226" s="108" t="s">
        <v>1014</v>
      </c>
      <c r="E226" s="109">
        <v>7761918867</v>
      </c>
      <c r="F226" s="107" t="s">
        <v>360</v>
      </c>
      <c r="G226" s="110" t="s">
        <v>19</v>
      </c>
      <c r="H226" s="111">
        <v>260000</v>
      </c>
      <c r="I226" s="113">
        <v>44972</v>
      </c>
      <c r="J226" s="111">
        <v>50000</v>
      </c>
      <c r="K226" s="112" t="s">
        <v>16</v>
      </c>
      <c r="L226" s="112" t="s">
        <v>15</v>
      </c>
      <c r="O226" s="71"/>
      <c r="P226" s="54"/>
      <c r="Q226" s="72"/>
    </row>
    <row r="227" spans="1:17" x14ac:dyDescent="0.25">
      <c r="A227" s="107" t="s">
        <v>361</v>
      </c>
      <c r="B227" s="108">
        <v>202201</v>
      </c>
      <c r="C227" s="108">
        <v>202201</v>
      </c>
      <c r="D227" s="108" t="s">
        <v>1014</v>
      </c>
      <c r="E227" s="109">
        <v>9511547961</v>
      </c>
      <c r="F227" s="107" t="s">
        <v>244</v>
      </c>
      <c r="G227" s="110" t="s">
        <v>19</v>
      </c>
      <c r="H227" s="111">
        <v>250000</v>
      </c>
      <c r="I227" s="113">
        <v>44971</v>
      </c>
      <c r="J227" s="111">
        <v>10000</v>
      </c>
      <c r="K227" s="112" t="s">
        <v>10</v>
      </c>
      <c r="L227" s="112" t="s">
        <v>279</v>
      </c>
      <c r="O227" s="71"/>
      <c r="P227" s="54"/>
      <c r="Q227" s="72"/>
    </row>
    <row r="228" spans="1:17" x14ac:dyDescent="0.25">
      <c r="A228" s="107" t="s">
        <v>4184</v>
      </c>
      <c r="B228" s="108">
        <v>202210</v>
      </c>
      <c r="C228" s="108">
        <v>202210</v>
      </c>
      <c r="D228" s="108" t="s">
        <v>1014</v>
      </c>
      <c r="E228" s="109">
        <v>9348000754</v>
      </c>
      <c r="F228" s="107" t="s">
        <v>321</v>
      </c>
      <c r="G228" s="110" t="s">
        <v>19</v>
      </c>
      <c r="H228" s="111">
        <v>270000</v>
      </c>
      <c r="I228" s="113">
        <v>44973</v>
      </c>
      <c r="J228" s="111">
        <v>40000</v>
      </c>
      <c r="K228" s="112" t="s">
        <v>108</v>
      </c>
      <c r="L228" s="112" t="s">
        <v>158</v>
      </c>
      <c r="O228" s="71"/>
      <c r="P228" s="54"/>
      <c r="Q228" s="72"/>
    </row>
    <row r="229" spans="1:17" x14ac:dyDescent="0.25">
      <c r="A229" s="107" t="s">
        <v>363</v>
      </c>
      <c r="B229" s="108">
        <v>202208</v>
      </c>
      <c r="C229" s="108">
        <v>202208</v>
      </c>
      <c r="D229" s="108" t="s">
        <v>1014</v>
      </c>
      <c r="E229" s="109">
        <v>9768892485</v>
      </c>
      <c r="F229" s="107" t="s">
        <v>362</v>
      </c>
      <c r="G229" s="110" t="s">
        <v>19</v>
      </c>
      <c r="H229" s="111">
        <v>250000</v>
      </c>
      <c r="I229" s="113">
        <v>44973</v>
      </c>
      <c r="J229" s="111">
        <v>30000</v>
      </c>
      <c r="K229" s="112" t="s">
        <v>10</v>
      </c>
      <c r="L229" s="112" t="s">
        <v>279</v>
      </c>
      <c r="O229" s="71"/>
      <c r="P229" s="54"/>
      <c r="Q229" s="72"/>
    </row>
    <row r="230" spans="1:17" x14ac:dyDescent="0.25">
      <c r="A230" s="107" t="s">
        <v>4190</v>
      </c>
      <c r="B230" s="108">
        <v>202211</v>
      </c>
      <c r="C230" s="108">
        <v>202211</v>
      </c>
      <c r="D230" s="108" t="s">
        <v>1014</v>
      </c>
      <c r="E230" s="109">
        <v>8093941794</v>
      </c>
      <c r="F230" s="107" t="s">
        <v>364</v>
      </c>
      <c r="G230" s="110" t="s">
        <v>19</v>
      </c>
      <c r="H230" s="111">
        <v>290000</v>
      </c>
      <c r="I230" s="113">
        <v>44973</v>
      </c>
      <c r="J230" s="111">
        <v>100000</v>
      </c>
      <c r="K230" s="112" t="s">
        <v>16</v>
      </c>
      <c r="L230" s="112" t="s">
        <v>158</v>
      </c>
      <c r="O230" s="71"/>
      <c r="P230" s="54"/>
      <c r="Q230" s="72"/>
    </row>
    <row r="231" spans="1:17" x14ac:dyDescent="0.25">
      <c r="A231" s="107" t="s">
        <v>365</v>
      </c>
      <c r="B231" s="108">
        <v>202210</v>
      </c>
      <c r="C231" s="108">
        <v>202210</v>
      </c>
      <c r="D231" s="108" t="s">
        <v>1014</v>
      </c>
      <c r="E231" s="109">
        <v>7077106548</v>
      </c>
      <c r="F231" s="107" t="s">
        <v>366</v>
      </c>
      <c r="G231" s="110" t="s">
        <v>19</v>
      </c>
      <c r="H231" s="111">
        <v>250000</v>
      </c>
      <c r="I231" s="113">
        <v>44974</v>
      </c>
      <c r="J231" s="111">
        <v>50000</v>
      </c>
      <c r="K231" s="112" t="s">
        <v>20</v>
      </c>
      <c r="L231" s="112" t="s">
        <v>158</v>
      </c>
      <c r="O231" s="71"/>
      <c r="P231" s="54"/>
      <c r="Q231" s="72"/>
    </row>
    <row r="232" spans="1:17" x14ac:dyDescent="0.25">
      <c r="A232" s="107" t="s">
        <v>4164</v>
      </c>
      <c r="B232" s="108">
        <v>202212</v>
      </c>
      <c r="C232" s="108">
        <v>202212</v>
      </c>
      <c r="D232" s="108" t="s">
        <v>1014</v>
      </c>
      <c r="E232" s="109">
        <v>7540933164</v>
      </c>
      <c r="F232" s="107" t="s">
        <v>98</v>
      </c>
      <c r="G232" s="110" t="s">
        <v>19</v>
      </c>
      <c r="H232" s="111">
        <v>300000</v>
      </c>
      <c r="I232" s="113">
        <v>44974</v>
      </c>
      <c r="J232" s="111">
        <v>70000</v>
      </c>
      <c r="K232" s="112" t="s">
        <v>10</v>
      </c>
      <c r="L232" s="112" t="s">
        <v>158</v>
      </c>
      <c r="O232" s="71"/>
      <c r="P232" s="54"/>
      <c r="Q232" s="72"/>
    </row>
    <row r="233" spans="1:17" x14ac:dyDescent="0.25">
      <c r="A233" s="107" t="s">
        <v>4163</v>
      </c>
      <c r="B233" s="108">
        <v>202301</v>
      </c>
      <c r="C233" s="108">
        <v>202301</v>
      </c>
      <c r="D233" s="108" t="s">
        <v>1014</v>
      </c>
      <c r="E233" s="109">
        <v>7989303106</v>
      </c>
      <c r="F233" s="107" t="s">
        <v>97</v>
      </c>
      <c r="G233" s="110" t="s">
        <v>19</v>
      </c>
      <c r="H233" s="111">
        <v>270000</v>
      </c>
      <c r="I233" s="113">
        <v>44974</v>
      </c>
      <c r="J233" s="111">
        <v>50000</v>
      </c>
      <c r="K233" s="112" t="s">
        <v>16</v>
      </c>
      <c r="L233" s="112" t="s">
        <v>158</v>
      </c>
      <c r="O233" s="71"/>
      <c r="P233" s="54"/>
      <c r="Q233" s="72"/>
    </row>
    <row r="234" spans="1:17" x14ac:dyDescent="0.25">
      <c r="A234" s="107" t="s">
        <v>63</v>
      </c>
      <c r="B234" s="108">
        <v>202301</v>
      </c>
      <c r="C234" s="108">
        <v>202301</v>
      </c>
      <c r="D234" s="108" t="s">
        <v>1014</v>
      </c>
      <c r="E234" s="109">
        <v>9439215010</v>
      </c>
      <c r="F234" s="107" t="s">
        <v>64</v>
      </c>
      <c r="G234" s="110" t="s">
        <v>19</v>
      </c>
      <c r="H234" s="111">
        <v>260000</v>
      </c>
      <c r="I234" s="113">
        <v>44974</v>
      </c>
      <c r="J234" s="111">
        <v>10000</v>
      </c>
      <c r="K234" s="112" t="s">
        <v>10</v>
      </c>
      <c r="L234" s="112" t="s">
        <v>158</v>
      </c>
      <c r="O234" s="71"/>
      <c r="P234" s="54"/>
      <c r="Q234" s="72"/>
    </row>
    <row r="235" spans="1:17" x14ac:dyDescent="0.25">
      <c r="A235" s="107" t="s">
        <v>67</v>
      </c>
      <c r="B235" s="108">
        <v>202301</v>
      </c>
      <c r="C235" s="108">
        <v>202301</v>
      </c>
      <c r="D235" s="108" t="s">
        <v>1014</v>
      </c>
      <c r="E235" s="109">
        <v>9568376741</v>
      </c>
      <c r="F235" s="107" t="s">
        <v>68</v>
      </c>
      <c r="G235" s="110" t="s">
        <v>19</v>
      </c>
      <c r="H235" s="111">
        <v>260000</v>
      </c>
      <c r="I235" s="113">
        <v>44974</v>
      </c>
      <c r="J235" s="111">
        <v>21000</v>
      </c>
      <c r="K235" s="112" t="s">
        <v>16</v>
      </c>
      <c r="L235" s="112" t="s">
        <v>158</v>
      </c>
      <c r="O235" s="71"/>
      <c r="P235" s="54"/>
      <c r="Q235" s="72"/>
    </row>
    <row r="236" spans="1:17" x14ac:dyDescent="0.25">
      <c r="A236" s="107" t="s">
        <v>367</v>
      </c>
      <c r="B236" s="108">
        <v>202301</v>
      </c>
      <c r="C236" s="108">
        <v>202301</v>
      </c>
      <c r="D236" s="108" t="s">
        <v>1014</v>
      </c>
      <c r="E236" s="109">
        <v>7008341486</v>
      </c>
      <c r="F236" s="107" t="s">
        <v>200</v>
      </c>
      <c r="G236" s="110" t="s">
        <v>19</v>
      </c>
      <c r="H236" s="111">
        <v>250000</v>
      </c>
      <c r="I236" s="113">
        <v>44974</v>
      </c>
      <c r="J236" s="111">
        <v>50000</v>
      </c>
      <c r="K236" s="112" t="s">
        <v>10</v>
      </c>
      <c r="L236" s="112" t="s">
        <v>158</v>
      </c>
      <c r="O236" s="71"/>
      <c r="P236" s="54"/>
      <c r="Q236" s="72"/>
    </row>
    <row r="237" spans="1:17" x14ac:dyDescent="0.25">
      <c r="A237" s="107" t="s">
        <v>368</v>
      </c>
      <c r="B237" s="108">
        <v>202302</v>
      </c>
      <c r="C237" s="108">
        <v>202302</v>
      </c>
      <c r="D237" s="108" t="s">
        <v>1014</v>
      </c>
      <c r="E237" s="109">
        <v>9609634296</v>
      </c>
      <c r="F237" s="107" t="s">
        <v>369</v>
      </c>
      <c r="G237" s="110" t="s">
        <v>19</v>
      </c>
      <c r="H237" s="111">
        <v>270000</v>
      </c>
      <c r="I237" s="113">
        <v>44974</v>
      </c>
      <c r="J237" s="111">
        <v>120000</v>
      </c>
      <c r="K237" s="112" t="s">
        <v>10</v>
      </c>
      <c r="L237" s="112" t="s">
        <v>15</v>
      </c>
      <c r="O237" s="71"/>
      <c r="P237" s="54"/>
      <c r="Q237" s="72"/>
    </row>
    <row r="238" spans="1:17" x14ac:dyDescent="0.25">
      <c r="A238" s="107" t="s">
        <v>170</v>
      </c>
      <c r="B238" s="108" t="s">
        <v>248</v>
      </c>
      <c r="C238" s="108">
        <v>202209</v>
      </c>
      <c r="D238" s="108" t="s">
        <v>1014</v>
      </c>
      <c r="E238" s="109">
        <v>9770638343</v>
      </c>
      <c r="F238" s="107" t="s">
        <v>171</v>
      </c>
      <c r="G238" s="110" t="s">
        <v>19</v>
      </c>
      <c r="H238" s="111">
        <v>270000</v>
      </c>
      <c r="I238" s="113">
        <v>44974</v>
      </c>
      <c r="J238" s="111">
        <v>50000</v>
      </c>
      <c r="K238" s="112" t="s">
        <v>292</v>
      </c>
      <c r="L238" s="112" t="s">
        <v>101</v>
      </c>
      <c r="O238" s="71"/>
      <c r="P238" s="54"/>
      <c r="Q238" s="72"/>
    </row>
    <row r="239" spans="1:17" x14ac:dyDescent="0.25">
      <c r="A239" s="107" t="s">
        <v>4148</v>
      </c>
      <c r="B239" s="108">
        <v>202212</v>
      </c>
      <c r="C239" s="108">
        <v>202212</v>
      </c>
      <c r="D239" s="108" t="s">
        <v>1014</v>
      </c>
      <c r="E239" s="109">
        <v>7077793841</v>
      </c>
      <c r="F239" s="107" t="s">
        <v>21</v>
      </c>
      <c r="G239" s="110" t="s">
        <v>19</v>
      </c>
      <c r="H239" s="111">
        <v>270000</v>
      </c>
      <c r="I239" s="113">
        <v>44975</v>
      </c>
      <c r="J239" s="111">
        <v>50000</v>
      </c>
      <c r="K239" s="112" t="s">
        <v>16</v>
      </c>
      <c r="L239" s="112" t="s">
        <v>158</v>
      </c>
      <c r="O239" s="71"/>
      <c r="P239" s="54"/>
      <c r="Q239" s="72"/>
    </row>
    <row r="240" spans="1:17" x14ac:dyDescent="0.25">
      <c r="A240" s="107" t="s">
        <v>78</v>
      </c>
      <c r="B240" s="108" t="s">
        <v>183</v>
      </c>
      <c r="C240" s="108">
        <v>202208</v>
      </c>
      <c r="D240" s="108" t="s">
        <v>1014</v>
      </c>
      <c r="E240" s="109">
        <v>8968417078</v>
      </c>
      <c r="F240" s="107" t="s">
        <v>79</v>
      </c>
      <c r="G240" s="110" t="s">
        <v>19</v>
      </c>
      <c r="H240" s="111">
        <v>270000</v>
      </c>
      <c r="I240" s="113">
        <v>44975</v>
      </c>
      <c r="J240" s="111">
        <v>50000</v>
      </c>
      <c r="K240" s="112" t="s">
        <v>20</v>
      </c>
      <c r="L240" s="112" t="s">
        <v>279</v>
      </c>
      <c r="O240" s="71"/>
      <c r="P240" s="54"/>
      <c r="Q240" s="72"/>
    </row>
    <row r="241" spans="1:17" x14ac:dyDescent="0.25">
      <c r="A241" s="107" t="s">
        <v>370</v>
      </c>
      <c r="B241" s="108" t="s">
        <v>179</v>
      </c>
      <c r="C241" s="108">
        <v>202210</v>
      </c>
      <c r="D241" s="108" t="s">
        <v>1014</v>
      </c>
      <c r="E241" s="109">
        <v>9894665392</v>
      </c>
      <c r="F241" s="107" t="s">
        <v>371</v>
      </c>
      <c r="G241" s="110" t="s">
        <v>19</v>
      </c>
      <c r="H241" s="111">
        <v>270000</v>
      </c>
      <c r="I241" s="113">
        <v>44975</v>
      </c>
      <c r="J241" s="111">
        <v>50005</v>
      </c>
      <c r="K241" s="112" t="s">
        <v>10</v>
      </c>
      <c r="L241" s="112" t="s">
        <v>158</v>
      </c>
      <c r="O241" s="71"/>
      <c r="P241" s="54"/>
      <c r="Q241" s="72"/>
    </row>
    <row r="242" spans="1:17" x14ac:dyDescent="0.25">
      <c r="A242" s="107" t="s">
        <v>201</v>
      </c>
      <c r="B242" s="108">
        <v>202301</v>
      </c>
      <c r="C242" s="108">
        <v>202301</v>
      </c>
      <c r="D242" s="108" t="s">
        <v>1014</v>
      </c>
      <c r="E242" s="109">
        <v>8777718494</v>
      </c>
      <c r="F242" s="107" t="s">
        <v>202</v>
      </c>
      <c r="G242" s="110" t="s">
        <v>19</v>
      </c>
      <c r="H242" s="111">
        <v>270000</v>
      </c>
      <c r="I242" s="113">
        <v>44975</v>
      </c>
      <c r="J242" s="111">
        <v>40000</v>
      </c>
      <c r="K242" s="112" t="s">
        <v>16</v>
      </c>
      <c r="L242" s="112" t="s">
        <v>158</v>
      </c>
      <c r="O242" s="71"/>
      <c r="P242" s="54"/>
      <c r="Q242" s="72"/>
    </row>
    <row r="243" spans="1:17" x14ac:dyDescent="0.25">
      <c r="A243" s="107" t="s">
        <v>203</v>
      </c>
      <c r="B243" s="108">
        <v>202301</v>
      </c>
      <c r="C243" s="108">
        <v>202301</v>
      </c>
      <c r="D243" s="108" t="s">
        <v>1014</v>
      </c>
      <c r="E243" s="109">
        <v>8910156010</v>
      </c>
      <c r="F243" s="107" t="s">
        <v>204</v>
      </c>
      <c r="G243" s="110" t="s">
        <v>19</v>
      </c>
      <c r="H243" s="111">
        <v>270000</v>
      </c>
      <c r="I243" s="113">
        <v>44975</v>
      </c>
      <c r="J243" s="111">
        <v>40000</v>
      </c>
      <c r="K243" s="112" t="s">
        <v>16</v>
      </c>
      <c r="L243" s="112" t="s">
        <v>158</v>
      </c>
      <c r="O243" s="71"/>
      <c r="P243" s="54"/>
      <c r="Q243" s="72"/>
    </row>
    <row r="244" spans="1:17" x14ac:dyDescent="0.25">
      <c r="A244" s="107" t="s">
        <v>4191</v>
      </c>
      <c r="B244" s="108">
        <v>202211</v>
      </c>
      <c r="C244" s="108">
        <v>202211</v>
      </c>
      <c r="D244" s="108" t="s">
        <v>1014</v>
      </c>
      <c r="E244" s="109">
        <v>9620179939</v>
      </c>
      <c r="F244" s="107" t="s">
        <v>372</v>
      </c>
      <c r="G244" s="110" t="s">
        <v>14</v>
      </c>
      <c r="H244" s="111">
        <v>243000</v>
      </c>
      <c r="I244" s="113">
        <v>44977</v>
      </c>
      <c r="J244" s="111">
        <v>50000</v>
      </c>
      <c r="K244" s="112" t="s">
        <v>10</v>
      </c>
      <c r="L244" s="112" t="s">
        <v>158</v>
      </c>
      <c r="O244" s="71"/>
      <c r="P244" s="54"/>
      <c r="Q244" s="72"/>
    </row>
    <row r="245" spans="1:17" x14ac:dyDescent="0.25">
      <c r="A245" s="107" t="s">
        <v>95</v>
      </c>
      <c r="B245" s="108" t="s">
        <v>179</v>
      </c>
      <c r="C245" s="108">
        <v>202210</v>
      </c>
      <c r="D245" s="108" t="s">
        <v>1014</v>
      </c>
      <c r="E245" s="109">
        <v>9096107124</v>
      </c>
      <c r="F245" s="107" t="s">
        <v>96</v>
      </c>
      <c r="G245" s="110" t="s">
        <v>19</v>
      </c>
      <c r="H245" s="111">
        <v>270000</v>
      </c>
      <c r="I245" s="113">
        <v>44977</v>
      </c>
      <c r="J245" s="111">
        <v>50000</v>
      </c>
      <c r="K245" s="112" t="s">
        <v>16</v>
      </c>
      <c r="L245" s="112" t="s">
        <v>158</v>
      </c>
      <c r="O245" s="71"/>
      <c r="P245" s="54"/>
      <c r="Q245" s="72"/>
    </row>
    <row r="246" spans="1:17" x14ac:dyDescent="0.25">
      <c r="A246" s="107" t="s">
        <v>373</v>
      </c>
      <c r="B246" s="108">
        <v>202211</v>
      </c>
      <c r="C246" s="108">
        <v>202211</v>
      </c>
      <c r="D246" s="108" t="s">
        <v>1014</v>
      </c>
      <c r="E246" s="109">
        <v>7049041615</v>
      </c>
      <c r="F246" s="107" t="s">
        <v>374</v>
      </c>
      <c r="G246" s="110" t="s">
        <v>19</v>
      </c>
      <c r="H246" s="111">
        <v>270000</v>
      </c>
      <c r="I246" s="113">
        <v>44977</v>
      </c>
      <c r="J246" s="111">
        <v>50000</v>
      </c>
      <c r="K246" s="112" t="s">
        <v>16</v>
      </c>
      <c r="L246" s="112" t="s">
        <v>158</v>
      </c>
      <c r="O246" s="71"/>
      <c r="P246" s="54"/>
      <c r="Q246" s="72"/>
    </row>
    <row r="247" spans="1:17" x14ac:dyDescent="0.25">
      <c r="A247" s="107" t="s">
        <v>375</v>
      </c>
      <c r="B247" s="108" t="s">
        <v>276</v>
      </c>
      <c r="C247" s="108">
        <v>202301</v>
      </c>
      <c r="D247" s="108" t="s">
        <v>1014</v>
      </c>
      <c r="E247" s="109">
        <v>6371902732</v>
      </c>
      <c r="F247" s="107" t="s">
        <v>376</v>
      </c>
      <c r="G247" s="110" t="s">
        <v>19</v>
      </c>
      <c r="H247" s="111">
        <v>280000</v>
      </c>
      <c r="I247" s="113">
        <v>44977</v>
      </c>
      <c r="J247" s="111">
        <v>90000</v>
      </c>
      <c r="K247" s="112" t="s">
        <v>16</v>
      </c>
      <c r="L247" s="112" t="s">
        <v>158</v>
      </c>
      <c r="O247" s="71"/>
      <c r="P247" s="54"/>
      <c r="Q247" s="72"/>
    </row>
    <row r="248" spans="1:17" x14ac:dyDescent="0.25">
      <c r="A248" s="107" t="s">
        <v>4154</v>
      </c>
      <c r="B248" s="108">
        <v>202301</v>
      </c>
      <c r="C248" s="108">
        <v>202301</v>
      </c>
      <c r="D248" s="108" t="s">
        <v>1014</v>
      </c>
      <c r="E248" s="109">
        <v>8484844031</v>
      </c>
      <c r="F248" s="107" t="s">
        <v>71</v>
      </c>
      <c r="G248" s="110" t="s">
        <v>19</v>
      </c>
      <c r="H248" s="111">
        <v>280000</v>
      </c>
      <c r="I248" s="113">
        <v>44977</v>
      </c>
      <c r="J248" s="111">
        <v>60000</v>
      </c>
      <c r="K248" s="112" t="s">
        <v>10</v>
      </c>
      <c r="L248" s="112" t="s">
        <v>158</v>
      </c>
      <c r="O248" s="71"/>
      <c r="P248" s="54"/>
      <c r="Q248" s="72"/>
    </row>
    <row r="249" spans="1:17" x14ac:dyDescent="0.25">
      <c r="A249" s="107" t="s">
        <v>231</v>
      </c>
      <c r="B249" s="108" t="s">
        <v>232</v>
      </c>
      <c r="C249" s="108">
        <v>202211</v>
      </c>
      <c r="D249" s="108" t="s">
        <v>1014</v>
      </c>
      <c r="E249" s="109">
        <v>9853825850</v>
      </c>
      <c r="F249" s="107" t="s">
        <v>233</v>
      </c>
      <c r="G249" s="110" t="s">
        <v>14</v>
      </c>
      <c r="H249" s="111">
        <v>260000</v>
      </c>
      <c r="I249" s="113">
        <v>44977</v>
      </c>
      <c r="J249" s="111">
        <v>38000</v>
      </c>
      <c r="K249" s="112" t="s">
        <v>10</v>
      </c>
      <c r="L249" s="112" t="s">
        <v>158</v>
      </c>
      <c r="O249" s="71"/>
      <c r="P249" s="54"/>
      <c r="Q249" s="72"/>
    </row>
    <row r="250" spans="1:17" x14ac:dyDescent="0.25">
      <c r="A250" s="107" t="s">
        <v>377</v>
      </c>
      <c r="B250" s="108">
        <v>202210</v>
      </c>
      <c r="C250" s="108">
        <v>202210</v>
      </c>
      <c r="D250" s="108" t="s">
        <v>1014</v>
      </c>
      <c r="E250" s="109">
        <v>9540592488</v>
      </c>
      <c r="F250" s="107" t="s">
        <v>135</v>
      </c>
      <c r="G250" s="110" t="s">
        <v>19</v>
      </c>
      <c r="H250" s="111">
        <v>270000</v>
      </c>
      <c r="I250" s="113">
        <v>44978</v>
      </c>
      <c r="J250" s="111">
        <v>40000</v>
      </c>
      <c r="K250" s="112" t="s">
        <v>10</v>
      </c>
      <c r="L250" s="112" t="s">
        <v>158</v>
      </c>
      <c r="O250" s="71"/>
      <c r="P250" s="54"/>
      <c r="Q250" s="72"/>
    </row>
    <row r="251" spans="1:17" x14ac:dyDescent="0.25">
      <c r="A251" s="107" t="s">
        <v>387</v>
      </c>
      <c r="B251" s="108" t="s">
        <v>248</v>
      </c>
      <c r="C251" s="108">
        <v>202209</v>
      </c>
      <c r="D251" s="108" t="s">
        <v>1014</v>
      </c>
      <c r="E251" s="109">
        <v>8516986602</v>
      </c>
      <c r="F251" s="107" t="s">
        <v>270</v>
      </c>
      <c r="G251" s="110" t="s">
        <v>19</v>
      </c>
      <c r="H251" s="111">
        <v>270000</v>
      </c>
      <c r="I251" s="113">
        <v>44978</v>
      </c>
      <c r="J251" s="111">
        <v>50000</v>
      </c>
      <c r="K251" s="112" t="s">
        <v>336</v>
      </c>
      <c r="L251" s="112" t="s">
        <v>101</v>
      </c>
      <c r="O251" s="71"/>
      <c r="P251" s="54"/>
      <c r="Q251" s="72"/>
    </row>
    <row r="252" spans="1:17" x14ac:dyDescent="0.25">
      <c r="A252" s="107" t="s">
        <v>380</v>
      </c>
      <c r="B252" s="108">
        <v>202302</v>
      </c>
      <c r="C252" s="108">
        <v>202302</v>
      </c>
      <c r="D252" s="108" t="s">
        <v>1014</v>
      </c>
      <c r="E252" s="109">
        <v>7684942995</v>
      </c>
      <c r="F252" s="107" t="s">
        <v>381</v>
      </c>
      <c r="G252" s="110" t="s">
        <v>19</v>
      </c>
      <c r="H252" s="111">
        <v>270000</v>
      </c>
      <c r="I252" s="113">
        <v>44978</v>
      </c>
      <c r="J252" s="111">
        <v>70000</v>
      </c>
      <c r="K252" s="112" t="s">
        <v>16</v>
      </c>
      <c r="L252" s="112" t="s">
        <v>158</v>
      </c>
      <c r="O252" s="71"/>
      <c r="P252" s="54"/>
      <c r="Q252" s="72"/>
    </row>
    <row r="253" spans="1:17" x14ac:dyDescent="0.25">
      <c r="A253" s="107" t="s">
        <v>382</v>
      </c>
      <c r="B253" s="108">
        <v>202208</v>
      </c>
      <c r="C253" s="108">
        <v>202208</v>
      </c>
      <c r="D253" s="108" t="s">
        <v>1014</v>
      </c>
      <c r="E253" s="109">
        <v>7389048424</v>
      </c>
      <c r="F253" s="107" t="s">
        <v>383</v>
      </c>
      <c r="G253" s="110" t="s">
        <v>19</v>
      </c>
      <c r="H253" s="111">
        <v>250000</v>
      </c>
      <c r="I253" s="113">
        <v>44978</v>
      </c>
      <c r="J253" s="111">
        <v>50000</v>
      </c>
      <c r="K253" s="112" t="s">
        <v>16</v>
      </c>
      <c r="L253" s="112" t="s">
        <v>279</v>
      </c>
      <c r="O253" s="71"/>
      <c r="P253" s="54"/>
      <c r="Q253" s="72"/>
    </row>
    <row r="254" spans="1:17" x14ac:dyDescent="0.25">
      <c r="A254" s="107" t="s">
        <v>4192</v>
      </c>
      <c r="B254" s="108" t="s">
        <v>248</v>
      </c>
      <c r="C254" s="108">
        <v>202209</v>
      </c>
      <c r="D254" s="108" t="s">
        <v>1014</v>
      </c>
      <c r="E254" s="109">
        <v>7008439605</v>
      </c>
      <c r="F254" s="107" t="s">
        <v>385</v>
      </c>
      <c r="G254" s="110" t="s">
        <v>77</v>
      </c>
      <c r="H254" s="111">
        <v>270000</v>
      </c>
      <c r="I254" s="113">
        <v>44978</v>
      </c>
      <c r="J254" s="111">
        <v>30000</v>
      </c>
      <c r="K254" s="112" t="s">
        <v>10</v>
      </c>
      <c r="L254" s="112" t="s">
        <v>101</v>
      </c>
      <c r="O254" s="71"/>
      <c r="P254" s="54"/>
      <c r="Q254" s="72"/>
    </row>
    <row r="255" spans="1:17" x14ac:dyDescent="0.25">
      <c r="A255" s="107" t="s">
        <v>4193</v>
      </c>
      <c r="B255" s="108">
        <v>202203</v>
      </c>
      <c r="C255" s="108">
        <v>202203</v>
      </c>
      <c r="D255" s="108" t="s">
        <v>1014</v>
      </c>
      <c r="E255" s="109">
        <v>9131422281</v>
      </c>
      <c r="F255" s="107" t="s">
        <v>386</v>
      </c>
      <c r="G255" s="110" t="s">
        <v>19</v>
      </c>
      <c r="H255" s="111">
        <v>270000</v>
      </c>
      <c r="I255" s="113">
        <v>44978</v>
      </c>
      <c r="J255" s="111">
        <v>40000</v>
      </c>
      <c r="K255" s="112" t="s">
        <v>10</v>
      </c>
      <c r="L255" s="112" t="s">
        <v>158</v>
      </c>
      <c r="O255" s="71"/>
      <c r="P255" s="54"/>
      <c r="Q255" s="72"/>
    </row>
    <row r="256" spans="1:17" x14ac:dyDescent="0.25">
      <c r="A256" s="107" t="s">
        <v>389</v>
      </c>
      <c r="B256" s="108">
        <v>202208</v>
      </c>
      <c r="C256" s="108">
        <v>202208</v>
      </c>
      <c r="D256" s="108" t="s">
        <v>1014</v>
      </c>
      <c r="E256" s="109">
        <v>9039616430</v>
      </c>
      <c r="F256" s="107" t="s">
        <v>388</v>
      </c>
      <c r="G256" s="110" t="s">
        <v>19</v>
      </c>
      <c r="H256" s="111">
        <v>250000</v>
      </c>
      <c r="I256" s="113">
        <v>44979</v>
      </c>
      <c r="J256" s="111">
        <v>50000</v>
      </c>
      <c r="K256" s="112" t="s">
        <v>16</v>
      </c>
      <c r="L256" s="112" t="s">
        <v>279</v>
      </c>
      <c r="O256" s="71"/>
      <c r="P256" s="54"/>
      <c r="Q256" s="72"/>
    </row>
    <row r="257" spans="1:17" x14ac:dyDescent="0.25">
      <c r="A257" s="107" t="s">
        <v>4187</v>
      </c>
      <c r="B257" s="108">
        <v>202209</v>
      </c>
      <c r="C257" s="108">
        <v>202209</v>
      </c>
      <c r="D257" s="108" t="s">
        <v>1014</v>
      </c>
      <c r="E257" s="109">
        <v>9978469331</v>
      </c>
      <c r="F257" s="107" t="s">
        <v>384</v>
      </c>
      <c r="G257" s="110" t="s">
        <v>77</v>
      </c>
      <c r="H257" s="111">
        <v>243000</v>
      </c>
      <c r="I257" s="113">
        <v>44979</v>
      </c>
      <c r="J257" s="111">
        <v>25000</v>
      </c>
      <c r="K257" s="112" t="s">
        <v>108</v>
      </c>
      <c r="L257" s="112" t="s">
        <v>101</v>
      </c>
      <c r="O257" s="71"/>
      <c r="P257" s="54"/>
      <c r="Q257" s="72"/>
    </row>
    <row r="258" spans="1:17" x14ac:dyDescent="0.25">
      <c r="A258" s="107" t="s">
        <v>378</v>
      </c>
      <c r="B258" s="108" t="s">
        <v>248</v>
      </c>
      <c r="C258" s="108">
        <v>202209</v>
      </c>
      <c r="D258" s="108" t="s">
        <v>1014</v>
      </c>
      <c r="E258" s="109">
        <v>8516986602</v>
      </c>
      <c r="F258" s="107" t="s">
        <v>379</v>
      </c>
      <c r="G258" s="110" t="s">
        <v>19</v>
      </c>
      <c r="H258" s="111">
        <v>270000</v>
      </c>
      <c r="I258" s="113">
        <v>44979</v>
      </c>
      <c r="J258" s="111">
        <v>90000</v>
      </c>
      <c r="K258" s="112" t="s">
        <v>336</v>
      </c>
      <c r="L258" s="112" t="s">
        <v>101</v>
      </c>
      <c r="O258" s="71"/>
      <c r="P258" s="54"/>
      <c r="Q258" s="72"/>
    </row>
    <row r="259" spans="1:17" x14ac:dyDescent="0.25">
      <c r="A259" s="107" t="s">
        <v>326</v>
      </c>
      <c r="B259" s="108" t="s">
        <v>232</v>
      </c>
      <c r="C259" s="108">
        <v>202211</v>
      </c>
      <c r="D259" s="108" t="s">
        <v>1014</v>
      </c>
      <c r="E259" s="109">
        <v>9178872918</v>
      </c>
      <c r="F259" s="107" t="s">
        <v>327</v>
      </c>
      <c r="G259" s="110" t="s">
        <v>19</v>
      </c>
      <c r="H259" s="111">
        <v>270000</v>
      </c>
      <c r="I259" s="113">
        <v>44979</v>
      </c>
      <c r="J259" s="111">
        <v>38000</v>
      </c>
      <c r="K259" s="112" t="s">
        <v>10</v>
      </c>
      <c r="L259" s="112" t="s">
        <v>158</v>
      </c>
      <c r="O259" s="71"/>
      <c r="P259" s="54"/>
      <c r="Q259" s="72"/>
    </row>
    <row r="260" spans="1:17" x14ac:dyDescent="0.25">
      <c r="A260" s="107" t="s">
        <v>392</v>
      </c>
      <c r="B260" s="108">
        <v>202206</v>
      </c>
      <c r="C260" s="108">
        <v>202206</v>
      </c>
      <c r="D260" s="108" t="s">
        <v>1014</v>
      </c>
      <c r="E260" s="109">
        <v>9538916937</v>
      </c>
      <c r="F260" s="107" t="s">
        <v>390</v>
      </c>
      <c r="G260" s="110" t="s">
        <v>19</v>
      </c>
      <c r="H260" s="111">
        <v>250000</v>
      </c>
      <c r="I260" s="113">
        <v>44980</v>
      </c>
      <c r="J260" s="111">
        <v>50000</v>
      </c>
      <c r="K260" s="112" t="s">
        <v>10</v>
      </c>
      <c r="L260" s="112" t="s">
        <v>279</v>
      </c>
      <c r="O260" s="71"/>
      <c r="P260" s="54"/>
      <c r="Q260" s="72"/>
    </row>
    <row r="261" spans="1:17" x14ac:dyDescent="0.25">
      <c r="A261" s="107" t="s">
        <v>746</v>
      </c>
      <c r="B261" s="108">
        <v>202208</v>
      </c>
      <c r="C261" s="108">
        <v>202208</v>
      </c>
      <c r="D261" s="108" t="s">
        <v>1014</v>
      </c>
      <c r="E261" s="109">
        <v>8982443177</v>
      </c>
      <c r="F261" s="107" t="s">
        <v>391</v>
      </c>
      <c r="G261" s="110" t="s">
        <v>14</v>
      </c>
      <c r="H261" s="111">
        <v>230000</v>
      </c>
      <c r="I261" s="113">
        <v>44980</v>
      </c>
      <c r="J261" s="111">
        <v>40000</v>
      </c>
      <c r="K261" s="112" t="s">
        <v>10</v>
      </c>
      <c r="L261" s="112" t="s">
        <v>279</v>
      </c>
      <c r="O261" s="71"/>
      <c r="P261" s="54"/>
      <c r="Q261" s="72"/>
    </row>
    <row r="262" spans="1:17" x14ac:dyDescent="0.25">
      <c r="A262" s="107" t="s">
        <v>368</v>
      </c>
      <c r="B262" s="108">
        <v>202302</v>
      </c>
      <c r="C262" s="108">
        <v>202302</v>
      </c>
      <c r="D262" s="108" t="s">
        <v>1014</v>
      </c>
      <c r="E262" s="109">
        <v>9609634296</v>
      </c>
      <c r="F262" s="107" t="s">
        <v>393</v>
      </c>
      <c r="G262" s="110" t="s">
        <v>19</v>
      </c>
      <c r="H262" s="111">
        <v>270000</v>
      </c>
      <c r="I262" s="113">
        <v>44980</v>
      </c>
      <c r="J262" s="111">
        <v>75000</v>
      </c>
      <c r="K262" s="112" t="s">
        <v>10</v>
      </c>
      <c r="L262" s="112" t="s">
        <v>158</v>
      </c>
      <c r="O262" s="71"/>
      <c r="P262" s="54"/>
      <c r="Q262" s="72"/>
    </row>
    <row r="263" spans="1:17" x14ac:dyDescent="0.25">
      <c r="A263" s="107" t="s">
        <v>309</v>
      </c>
      <c r="B263" s="108">
        <v>202212</v>
      </c>
      <c r="C263" s="108">
        <v>202212</v>
      </c>
      <c r="D263" s="108" t="s">
        <v>1014</v>
      </c>
      <c r="E263" s="109">
        <v>9556479066</v>
      </c>
      <c r="F263" s="107" t="s">
        <v>306</v>
      </c>
      <c r="G263" s="110" t="s">
        <v>19</v>
      </c>
      <c r="H263" s="111">
        <v>280000</v>
      </c>
      <c r="I263" s="113">
        <v>44980</v>
      </c>
      <c r="J263" s="111">
        <v>40000</v>
      </c>
      <c r="K263" s="112" t="s">
        <v>10</v>
      </c>
      <c r="L263" s="112" t="s">
        <v>158</v>
      </c>
      <c r="O263" s="71"/>
      <c r="P263" s="54"/>
      <c r="Q263" s="72"/>
    </row>
    <row r="264" spans="1:17" x14ac:dyDescent="0.25">
      <c r="A264" s="107" t="s">
        <v>4153</v>
      </c>
      <c r="B264" s="108" t="s">
        <v>179</v>
      </c>
      <c r="C264" s="108">
        <v>202210</v>
      </c>
      <c r="D264" s="108" t="s">
        <v>1014</v>
      </c>
      <c r="E264" s="109">
        <v>8220892425</v>
      </c>
      <c r="F264" s="107" t="s">
        <v>197</v>
      </c>
      <c r="G264" s="110" t="s">
        <v>19</v>
      </c>
      <c r="H264" s="111">
        <v>270000</v>
      </c>
      <c r="I264" s="113">
        <v>44980</v>
      </c>
      <c r="J264" s="111">
        <v>53000</v>
      </c>
      <c r="K264" s="112" t="s">
        <v>10</v>
      </c>
      <c r="L264" s="112" t="s">
        <v>158</v>
      </c>
      <c r="O264" s="71"/>
      <c r="P264" s="54"/>
      <c r="Q264" s="72"/>
    </row>
    <row r="265" spans="1:17" x14ac:dyDescent="0.25">
      <c r="A265" s="107" t="s">
        <v>122</v>
      </c>
      <c r="B265" s="108">
        <v>202204</v>
      </c>
      <c r="C265" s="108">
        <v>202204</v>
      </c>
      <c r="D265" s="108" t="s">
        <v>1014</v>
      </c>
      <c r="E265" s="109">
        <v>9999719193</v>
      </c>
      <c r="F265" s="107" t="s">
        <v>123</v>
      </c>
      <c r="G265" s="110" t="s">
        <v>19</v>
      </c>
      <c r="H265" s="111">
        <v>250000</v>
      </c>
      <c r="I265" s="113">
        <v>44980</v>
      </c>
      <c r="J265" s="111">
        <v>25000</v>
      </c>
      <c r="K265" s="112" t="s">
        <v>10</v>
      </c>
      <c r="L265" s="112" t="s">
        <v>101</v>
      </c>
      <c r="O265" s="71"/>
      <c r="P265" s="54"/>
      <c r="Q265" s="72"/>
    </row>
    <row r="266" spans="1:17" x14ac:dyDescent="0.25">
      <c r="A266" s="107" t="s">
        <v>395</v>
      </c>
      <c r="B266" s="108" t="s">
        <v>248</v>
      </c>
      <c r="C266" s="108">
        <v>202209</v>
      </c>
      <c r="D266" s="108" t="s">
        <v>1014</v>
      </c>
      <c r="E266" s="109">
        <v>9993400999</v>
      </c>
      <c r="F266" s="107" t="s">
        <v>394</v>
      </c>
      <c r="G266" s="110" t="s">
        <v>19</v>
      </c>
      <c r="H266" s="111">
        <v>250000</v>
      </c>
      <c r="I266" s="113">
        <v>44980</v>
      </c>
      <c r="J266" s="111">
        <v>50000</v>
      </c>
      <c r="K266" s="112" t="s">
        <v>10</v>
      </c>
      <c r="L266" s="112" t="s">
        <v>101</v>
      </c>
      <c r="O266" s="71"/>
      <c r="P266" s="54"/>
      <c r="Q266" s="72"/>
    </row>
    <row r="267" spans="1:17" x14ac:dyDescent="0.25">
      <c r="A267" s="107" t="s">
        <v>396</v>
      </c>
      <c r="B267" s="108" t="s">
        <v>402</v>
      </c>
      <c r="C267" s="108">
        <v>202302</v>
      </c>
      <c r="D267" s="108" t="s">
        <v>1014</v>
      </c>
      <c r="E267" s="109"/>
      <c r="F267" s="107"/>
      <c r="G267" s="110" t="s">
        <v>19</v>
      </c>
      <c r="H267" s="111">
        <v>270000</v>
      </c>
      <c r="I267" s="113">
        <v>44980</v>
      </c>
      <c r="J267" s="111">
        <v>30000</v>
      </c>
      <c r="K267" s="112" t="s">
        <v>10</v>
      </c>
      <c r="L267" s="112" t="s">
        <v>193</v>
      </c>
      <c r="O267" s="71"/>
      <c r="P267" s="54"/>
      <c r="Q267" s="72"/>
    </row>
    <row r="268" spans="1:17" x14ac:dyDescent="0.25">
      <c r="A268" s="107" t="s">
        <v>397</v>
      </c>
      <c r="B268" s="108">
        <v>202212</v>
      </c>
      <c r="C268" s="108">
        <v>202212</v>
      </c>
      <c r="D268" s="108" t="s">
        <v>1014</v>
      </c>
      <c r="E268" s="109">
        <v>8908540900</v>
      </c>
      <c r="F268" s="107" t="s">
        <v>398</v>
      </c>
      <c r="G268" s="110" t="s">
        <v>19</v>
      </c>
      <c r="H268" s="111">
        <v>270000</v>
      </c>
      <c r="I268" s="113">
        <v>44980</v>
      </c>
      <c r="J268" s="111">
        <v>30000</v>
      </c>
      <c r="K268" s="112" t="s">
        <v>16</v>
      </c>
      <c r="L268" s="112" t="s">
        <v>158</v>
      </c>
      <c r="O268" s="71"/>
      <c r="P268" s="54"/>
      <c r="Q268" s="72"/>
    </row>
    <row r="269" spans="1:17" x14ac:dyDescent="0.25">
      <c r="A269" s="107" t="s">
        <v>4194</v>
      </c>
      <c r="B269" s="108">
        <v>202302</v>
      </c>
      <c r="C269" s="108">
        <v>202302</v>
      </c>
      <c r="D269" s="108" t="s">
        <v>1014</v>
      </c>
      <c r="E269" s="109">
        <v>9934418902</v>
      </c>
      <c r="F269" s="107" t="s">
        <v>399</v>
      </c>
      <c r="G269" s="110" t="s">
        <v>19</v>
      </c>
      <c r="H269" s="111">
        <v>270000</v>
      </c>
      <c r="I269" s="113">
        <v>44981</v>
      </c>
      <c r="J269" s="111">
        <v>90000</v>
      </c>
      <c r="K269" s="112" t="s">
        <v>20</v>
      </c>
      <c r="L269" s="112" t="s">
        <v>158</v>
      </c>
      <c r="O269" s="71"/>
      <c r="P269" s="54"/>
      <c r="Q269" s="72"/>
    </row>
    <row r="270" spans="1:17" x14ac:dyDescent="0.25">
      <c r="A270" s="107" t="s">
        <v>317</v>
      </c>
      <c r="B270" s="108">
        <v>202302</v>
      </c>
      <c r="C270" s="108">
        <v>202302</v>
      </c>
      <c r="D270" s="108" t="s">
        <v>1014</v>
      </c>
      <c r="E270" s="109">
        <v>9573977087</v>
      </c>
      <c r="F270" s="107" t="s">
        <v>312</v>
      </c>
      <c r="G270" s="110" t="s">
        <v>19</v>
      </c>
      <c r="H270" s="111">
        <v>270000</v>
      </c>
      <c r="I270" s="113">
        <v>44981</v>
      </c>
      <c r="J270" s="111">
        <v>40000</v>
      </c>
      <c r="K270" s="112" t="s">
        <v>10</v>
      </c>
      <c r="L270" s="112" t="s">
        <v>158</v>
      </c>
      <c r="O270" s="71"/>
      <c r="P270" s="54"/>
      <c r="Q270" s="72"/>
    </row>
    <row r="271" spans="1:17" x14ac:dyDescent="0.25">
      <c r="A271" s="107" t="s">
        <v>403</v>
      </c>
      <c r="B271" s="108">
        <v>202204</v>
      </c>
      <c r="C271" s="108">
        <v>202204</v>
      </c>
      <c r="D271" s="108" t="s">
        <v>1014</v>
      </c>
      <c r="E271" s="109">
        <v>7894333929</v>
      </c>
      <c r="F271" s="107" t="s">
        <v>401</v>
      </c>
      <c r="G271" s="110" t="s">
        <v>14</v>
      </c>
      <c r="H271" s="111">
        <v>220000</v>
      </c>
      <c r="I271" s="113">
        <v>44981</v>
      </c>
      <c r="J271" s="111">
        <v>10000</v>
      </c>
      <c r="K271" s="112" t="s">
        <v>29</v>
      </c>
      <c r="L271" s="112" t="s">
        <v>101</v>
      </c>
      <c r="O271" s="71"/>
      <c r="P271" s="54"/>
      <c r="Q271" s="72"/>
    </row>
    <row r="272" spans="1:17" x14ac:dyDescent="0.25">
      <c r="A272" s="107" t="s">
        <v>794</v>
      </c>
      <c r="B272" s="108" t="s">
        <v>402</v>
      </c>
      <c r="C272" s="108">
        <v>202302</v>
      </c>
      <c r="D272" s="108" t="s">
        <v>1014</v>
      </c>
      <c r="E272" s="109">
        <v>9627980886</v>
      </c>
      <c r="F272" s="107" t="s">
        <v>418</v>
      </c>
      <c r="G272" s="110" t="s">
        <v>19</v>
      </c>
      <c r="H272" s="111">
        <v>300000</v>
      </c>
      <c r="I272" s="113">
        <v>44981</v>
      </c>
      <c r="J272" s="111">
        <v>25000</v>
      </c>
      <c r="K272" s="112" t="s">
        <v>10</v>
      </c>
      <c r="L272" s="112" t="s">
        <v>142</v>
      </c>
      <c r="O272" s="71"/>
      <c r="P272" s="54"/>
      <c r="Q272" s="72"/>
    </row>
    <row r="273" spans="1:17" x14ac:dyDescent="0.25">
      <c r="A273" s="107" t="s">
        <v>404</v>
      </c>
      <c r="B273" s="108" t="s">
        <v>276</v>
      </c>
      <c r="C273" s="108">
        <v>202301</v>
      </c>
      <c r="D273" s="108" t="s">
        <v>1014</v>
      </c>
      <c r="E273" s="109">
        <v>8249397099</v>
      </c>
      <c r="F273" s="107" t="s">
        <v>405</v>
      </c>
      <c r="G273" s="110" t="s">
        <v>19</v>
      </c>
      <c r="H273" s="111">
        <v>270000</v>
      </c>
      <c r="I273" s="113">
        <v>44981</v>
      </c>
      <c r="J273" s="111">
        <v>100000</v>
      </c>
      <c r="K273" s="112" t="s">
        <v>10</v>
      </c>
      <c r="L273" s="112" t="s">
        <v>158</v>
      </c>
      <c r="O273" s="71"/>
      <c r="P273" s="54"/>
      <c r="Q273" s="72"/>
    </row>
    <row r="274" spans="1:17" x14ac:dyDescent="0.25">
      <c r="A274" s="107" t="s">
        <v>368</v>
      </c>
      <c r="B274" s="108">
        <v>202302</v>
      </c>
      <c r="C274" s="108">
        <v>202302</v>
      </c>
      <c r="D274" s="108" t="s">
        <v>1014</v>
      </c>
      <c r="E274" s="109">
        <v>9609634296</v>
      </c>
      <c r="F274" s="107" t="s">
        <v>393</v>
      </c>
      <c r="G274" s="110" t="s">
        <v>19</v>
      </c>
      <c r="H274" s="111">
        <v>270000</v>
      </c>
      <c r="I274" s="113">
        <v>44982</v>
      </c>
      <c r="J274" s="111">
        <v>75000</v>
      </c>
      <c r="K274" s="112" t="s">
        <v>10</v>
      </c>
      <c r="L274" s="112" t="s">
        <v>158</v>
      </c>
      <c r="O274" s="71"/>
      <c r="P274" s="54"/>
      <c r="Q274" s="72"/>
    </row>
    <row r="275" spans="1:17" x14ac:dyDescent="0.25">
      <c r="A275" s="107" t="s">
        <v>406</v>
      </c>
      <c r="B275" s="108" t="s">
        <v>276</v>
      </c>
      <c r="C275" s="108">
        <v>202301</v>
      </c>
      <c r="D275" s="108" t="s">
        <v>1014</v>
      </c>
      <c r="E275" s="109">
        <v>7381748299</v>
      </c>
      <c r="F275" s="107" t="s">
        <v>407</v>
      </c>
      <c r="G275" s="110" t="s">
        <v>19</v>
      </c>
      <c r="H275" s="111">
        <v>300000</v>
      </c>
      <c r="I275" s="113">
        <v>44982</v>
      </c>
      <c r="J275" s="111">
        <v>50000</v>
      </c>
      <c r="K275" s="112" t="s">
        <v>10</v>
      </c>
      <c r="L275" s="112" t="s">
        <v>158</v>
      </c>
      <c r="O275" s="71"/>
      <c r="P275" s="54"/>
      <c r="Q275" s="72"/>
    </row>
    <row r="276" spans="1:17" x14ac:dyDescent="0.25">
      <c r="A276" s="107" t="s">
        <v>4195</v>
      </c>
      <c r="B276" s="108" t="s">
        <v>408</v>
      </c>
      <c r="C276" s="108">
        <v>202206</v>
      </c>
      <c r="D276" s="108" t="s">
        <v>1014</v>
      </c>
      <c r="E276" s="109">
        <v>9753273179</v>
      </c>
      <c r="F276" s="107" t="s">
        <v>409</v>
      </c>
      <c r="G276" s="110" t="s">
        <v>77</v>
      </c>
      <c r="H276" s="111">
        <v>220000</v>
      </c>
      <c r="I276" s="113">
        <v>44982</v>
      </c>
      <c r="J276" s="111">
        <v>35000</v>
      </c>
      <c r="K276" s="112" t="s">
        <v>10</v>
      </c>
      <c r="L276" s="112" t="s">
        <v>279</v>
      </c>
      <c r="O276" s="71"/>
      <c r="P276" s="54"/>
      <c r="Q276" s="72"/>
    </row>
    <row r="277" spans="1:17" x14ac:dyDescent="0.25">
      <c r="A277" s="107" t="s">
        <v>4196</v>
      </c>
      <c r="B277" s="108" t="s">
        <v>232</v>
      </c>
      <c r="C277" s="108">
        <v>202211</v>
      </c>
      <c r="D277" s="108" t="s">
        <v>1014</v>
      </c>
      <c r="E277" s="109">
        <v>6232445947</v>
      </c>
      <c r="F277" s="107" t="s">
        <v>410</v>
      </c>
      <c r="G277" s="110" t="s">
        <v>77</v>
      </c>
      <c r="H277" s="111">
        <v>250000</v>
      </c>
      <c r="I277" s="113">
        <v>44982</v>
      </c>
      <c r="J277" s="111">
        <v>60000</v>
      </c>
      <c r="K277" s="112" t="s">
        <v>10</v>
      </c>
      <c r="L277" s="112" t="s">
        <v>158</v>
      </c>
      <c r="O277" s="71"/>
      <c r="P277" s="54"/>
      <c r="Q277" s="72"/>
    </row>
    <row r="278" spans="1:17" x14ac:dyDescent="0.25">
      <c r="A278" s="107" t="s">
        <v>411</v>
      </c>
      <c r="B278" s="108" t="s">
        <v>402</v>
      </c>
      <c r="C278" s="108">
        <v>202302</v>
      </c>
      <c r="D278" s="108" t="s">
        <v>1014</v>
      </c>
      <c r="E278" s="109"/>
      <c r="F278" s="107"/>
      <c r="G278" s="110" t="s">
        <v>19</v>
      </c>
      <c r="H278" s="111">
        <v>270000</v>
      </c>
      <c r="I278" s="113">
        <v>44982</v>
      </c>
      <c r="J278" s="111">
        <v>80000</v>
      </c>
      <c r="K278" s="112" t="s">
        <v>10</v>
      </c>
      <c r="L278" s="112" t="s">
        <v>142</v>
      </c>
      <c r="O278" s="71"/>
      <c r="P278" s="54"/>
      <c r="Q278" s="72"/>
    </row>
    <row r="279" spans="1:17" x14ac:dyDescent="0.25">
      <c r="A279" s="107" t="s">
        <v>4197</v>
      </c>
      <c r="B279" s="108" t="s">
        <v>402</v>
      </c>
      <c r="C279" s="108">
        <v>202302</v>
      </c>
      <c r="D279" s="108" t="s">
        <v>1014</v>
      </c>
      <c r="E279" s="109">
        <v>9800311448</v>
      </c>
      <c r="F279" s="107" t="s">
        <v>412</v>
      </c>
      <c r="G279" s="110" t="s">
        <v>19</v>
      </c>
      <c r="H279" s="111">
        <v>270000</v>
      </c>
      <c r="I279" s="113">
        <v>44982</v>
      </c>
      <c r="J279" s="111">
        <v>86666</v>
      </c>
      <c r="K279" s="112" t="s">
        <v>10</v>
      </c>
      <c r="L279" s="112" t="s">
        <v>193</v>
      </c>
      <c r="O279" s="71"/>
      <c r="P279" s="54"/>
      <c r="Q279" s="72"/>
    </row>
    <row r="280" spans="1:17" x14ac:dyDescent="0.25">
      <c r="A280" s="107" t="s">
        <v>4198</v>
      </c>
      <c r="B280" s="108" t="s">
        <v>402</v>
      </c>
      <c r="C280" s="108">
        <v>202302</v>
      </c>
      <c r="D280" s="108" t="s">
        <v>1014</v>
      </c>
      <c r="E280" s="109">
        <v>9875409794</v>
      </c>
      <c r="F280" s="107" t="s">
        <v>413</v>
      </c>
      <c r="G280" s="110" t="s">
        <v>19</v>
      </c>
      <c r="H280" s="111">
        <v>270000</v>
      </c>
      <c r="I280" s="113">
        <v>44982</v>
      </c>
      <c r="J280" s="111">
        <v>86667</v>
      </c>
      <c r="K280" s="112" t="s">
        <v>10</v>
      </c>
      <c r="L280" s="112" t="s">
        <v>193</v>
      </c>
      <c r="O280" s="71"/>
      <c r="P280" s="54"/>
      <c r="Q280" s="72"/>
    </row>
    <row r="281" spans="1:17" x14ac:dyDescent="0.25">
      <c r="A281" s="107" t="s">
        <v>159</v>
      </c>
      <c r="B281" s="108">
        <v>202301</v>
      </c>
      <c r="C281" s="108">
        <v>202208</v>
      </c>
      <c r="D281" s="108" t="s">
        <v>1014</v>
      </c>
      <c r="E281" s="109">
        <v>9857189041</v>
      </c>
      <c r="F281" s="107" t="s">
        <v>160</v>
      </c>
      <c r="G281" s="110" t="s">
        <v>19</v>
      </c>
      <c r="H281" s="111">
        <v>300000</v>
      </c>
      <c r="I281" s="113">
        <v>44982</v>
      </c>
      <c r="J281" s="111">
        <v>90000</v>
      </c>
      <c r="K281" s="112" t="s">
        <v>10</v>
      </c>
      <c r="L281" s="112" t="s">
        <v>158</v>
      </c>
      <c r="O281" s="71"/>
      <c r="P281" s="54"/>
      <c r="Q281" s="72"/>
    </row>
    <row r="282" spans="1:17" x14ac:dyDescent="0.25">
      <c r="A282" s="107" t="s">
        <v>414</v>
      </c>
      <c r="B282" s="108" t="s">
        <v>402</v>
      </c>
      <c r="C282" s="108">
        <v>202302</v>
      </c>
      <c r="D282" s="108" t="s">
        <v>1014</v>
      </c>
      <c r="E282" s="109">
        <v>8114306327</v>
      </c>
      <c r="F282" s="107" t="s">
        <v>415</v>
      </c>
      <c r="G282" s="110" t="s">
        <v>19</v>
      </c>
      <c r="H282" s="111">
        <v>270000</v>
      </c>
      <c r="I282" s="113">
        <v>44982</v>
      </c>
      <c r="J282" s="111">
        <v>150000</v>
      </c>
      <c r="K282" s="112" t="s">
        <v>10</v>
      </c>
      <c r="L282" s="112" t="s">
        <v>158</v>
      </c>
      <c r="O282" s="71"/>
      <c r="P282" s="54"/>
      <c r="Q282" s="72"/>
    </row>
    <row r="283" spans="1:17" x14ac:dyDescent="0.25">
      <c r="A283" s="107" t="s">
        <v>416</v>
      </c>
      <c r="B283" s="108" t="s">
        <v>402</v>
      </c>
      <c r="C283" s="108">
        <v>202302</v>
      </c>
      <c r="D283" s="108" t="s">
        <v>1014</v>
      </c>
      <c r="E283" s="109">
        <v>8917202897</v>
      </c>
      <c r="F283" s="107" t="s">
        <v>417</v>
      </c>
      <c r="G283" s="110" t="s">
        <v>19</v>
      </c>
      <c r="H283" s="111">
        <v>270000</v>
      </c>
      <c r="I283" s="113">
        <v>44982</v>
      </c>
      <c r="J283" s="111">
        <v>150000</v>
      </c>
      <c r="K283" s="112" t="s">
        <v>10</v>
      </c>
      <c r="L283" s="112" t="s">
        <v>158</v>
      </c>
      <c r="O283" s="71"/>
      <c r="P283" s="54"/>
      <c r="Q283" s="72"/>
    </row>
    <row r="284" spans="1:17" x14ac:dyDescent="0.25">
      <c r="A284" s="107" t="s">
        <v>422</v>
      </c>
      <c r="B284" s="108">
        <v>202203</v>
      </c>
      <c r="C284" s="108">
        <v>202203</v>
      </c>
      <c r="D284" s="108" t="s">
        <v>1014</v>
      </c>
      <c r="E284" s="109">
        <v>7751029895</v>
      </c>
      <c r="F284" s="107" t="s">
        <v>420</v>
      </c>
      <c r="G284" s="110" t="s">
        <v>19</v>
      </c>
      <c r="H284" s="111">
        <v>240000</v>
      </c>
      <c r="I284" s="113">
        <v>44984</v>
      </c>
      <c r="J284" s="111">
        <v>25000</v>
      </c>
      <c r="K284" s="112" t="s">
        <v>10</v>
      </c>
      <c r="L284" s="112" t="s">
        <v>279</v>
      </c>
      <c r="O284" s="71"/>
      <c r="P284" s="54"/>
      <c r="Q284" s="72"/>
    </row>
    <row r="285" spans="1:17" x14ac:dyDescent="0.25">
      <c r="A285" s="107" t="s">
        <v>421</v>
      </c>
      <c r="B285" s="108" t="s">
        <v>276</v>
      </c>
      <c r="C285" s="108">
        <v>202301</v>
      </c>
      <c r="D285" s="108" t="s">
        <v>1014</v>
      </c>
      <c r="E285" s="109">
        <v>9776345456</v>
      </c>
      <c r="F285" s="107" t="s">
        <v>423</v>
      </c>
      <c r="G285" s="110" t="s">
        <v>19</v>
      </c>
      <c r="H285" s="111">
        <v>270000</v>
      </c>
      <c r="I285" s="113">
        <v>44984</v>
      </c>
      <c r="J285" s="111">
        <v>80000</v>
      </c>
      <c r="K285" s="112" t="s">
        <v>10</v>
      </c>
      <c r="L285" s="112" t="s">
        <v>158</v>
      </c>
      <c r="O285" s="71"/>
      <c r="P285" s="54"/>
      <c r="Q285" s="72"/>
    </row>
    <row r="286" spans="1:17" x14ac:dyDescent="0.25">
      <c r="A286" s="107" t="s">
        <v>424</v>
      </c>
      <c r="B286" s="108">
        <v>202302</v>
      </c>
      <c r="C286" s="108">
        <v>202302</v>
      </c>
      <c r="D286" s="108" t="s">
        <v>1014</v>
      </c>
      <c r="E286" s="109">
        <v>9609634296</v>
      </c>
      <c r="F286" s="107" t="s">
        <v>393</v>
      </c>
      <c r="G286" s="110" t="s">
        <v>19</v>
      </c>
      <c r="H286" s="111">
        <v>270000</v>
      </c>
      <c r="I286" s="113">
        <v>44984</v>
      </c>
      <c r="J286" s="111">
        <v>60000</v>
      </c>
      <c r="K286" s="112" t="s">
        <v>29</v>
      </c>
      <c r="L286" s="112" t="s">
        <v>158</v>
      </c>
      <c r="O286" s="71"/>
      <c r="P286" s="54"/>
      <c r="Q286" s="72"/>
    </row>
    <row r="287" spans="1:17" x14ac:dyDescent="0.25">
      <c r="A287" s="107" t="s">
        <v>425</v>
      </c>
      <c r="B287" s="108" t="s">
        <v>248</v>
      </c>
      <c r="C287" s="108">
        <v>202209</v>
      </c>
      <c r="D287" s="108" t="s">
        <v>1014</v>
      </c>
      <c r="E287" s="109">
        <v>9039245662</v>
      </c>
      <c r="F287" s="107" t="s">
        <v>175</v>
      </c>
      <c r="G287" s="110" t="s">
        <v>19</v>
      </c>
      <c r="H287" s="111">
        <v>270000</v>
      </c>
      <c r="I287" s="113">
        <v>44985</v>
      </c>
      <c r="J287" s="111">
        <v>20000</v>
      </c>
      <c r="K287" s="112" t="s">
        <v>108</v>
      </c>
      <c r="L287" s="112" t="s">
        <v>101</v>
      </c>
      <c r="O287" s="71"/>
      <c r="P287" s="54"/>
      <c r="Q287" s="72"/>
    </row>
    <row r="288" spans="1:17" x14ac:dyDescent="0.25">
      <c r="A288" s="107" t="s">
        <v>427</v>
      </c>
      <c r="B288" s="108" t="s">
        <v>248</v>
      </c>
      <c r="C288" s="108">
        <v>202209</v>
      </c>
      <c r="D288" s="108" t="s">
        <v>1014</v>
      </c>
      <c r="E288" s="109">
        <v>7974273062</v>
      </c>
      <c r="F288" s="107" t="s">
        <v>426</v>
      </c>
      <c r="G288" s="110" t="s">
        <v>19</v>
      </c>
      <c r="H288" s="111">
        <v>270000</v>
      </c>
      <c r="I288" s="113">
        <v>44985</v>
      </c>
      <c r="J288" s="111">
        <v>20000</v>
      </c>
      <c r="K288" s="112" t="s">
        <v>108</v>
      </c>
      <c r="L288" s="112" t="s">
        <v>158</v>
      </c>
      <c r="O288" s="71"/>
      <c r="P288" s="54"/>
      <c r="Q288" s="72"/>
    </row>
    <row r="289" spans="1:17" x14ac:dyDescent="0.25">
      <c r="A289" s="107" t="s">
        <v>428</v>
      </c>
      <c r="B289" s="108" t="s">
        <v>179</v>
      </c>
      <c r="C289" s="108">
        <v>202210</v>
      </c>
      <c r="D289" s="108" t="s">
        <v>1014</v>
      </c>
      <c r="E289" s="109">
        <v>7014937177</v>
      </c>
      <c r="F289" s="107" t="s">
        <v>429</v>
      </c>
      <c r="G289" s="110" t="s">
        <v>19</v>
      </c>
      <c r="H289" s="111">
        <v>270000</v>
      </c>
      <c r="I289" s="113">
        <v>44985</v>
      </c>
      <c r="J289" s="111">
        <v>50000</v>
      </c>
      <c r="K289" s="112" t="s">
        <v>108</v>
      </c>
      <c r="L289" s="112" t="s">
        <v>158</v>
      </c>
      <c r="O289" s="71"/>
      <c r="P289" s="54"/>
      <c r="Q289" s="72"/>
    </row>
    <row r="290" spans="1:17" x14ac:dyDescent="0.25">
      <c r="A290" s="107" t="s">
        <v>206</v>
      </c>
      <c r="B290" s="108" t="s">
        <v>49</v>
      </c>
      <c r="C290" s="108">
        <v>202210</v>
      </c>
      <c r="D290" s="108" t="s">
        <v>1014</v>
      </c>
      <c r="E290" s="109">
        <v>9438423960</v>
      </c>
      <c r="F290" s="107" t="s">
        <v>207</v>
      </c>
      <c r="G290" s="110" t="s">
        <v>19</v>
      </c>
      <c r="H290" s="111">
        <v>270000</v>
      </c>
      <c r="I290" s="113">
        <v>44985</v>
      </c>
      <c r="J290" s="111">
        <v>50000</v>
      </c>
      <c r="K290" s="112" t="s">
        <v>10</v>
      </c>
      <c r="L290" s="112" t="s">
        <v>158</v>
      </c>
      <c r="O290" s="71"/>
      <c r="P290" s="54"/>
      <c r="Q290" s="72"/>
    </row>
    <row r="291" spans="1:17" x14ac:dyDescent="0.25">
      <c r="A291" s="107" t="s">
        <v>328</v>
      </c>
      <c r="B291" s="108">
        <v>202302</v>
      </c>
      <c r="C291" s="108">
        <v>202302</v>
      </c>
      <c r="D291" s="108" t="s">
        <v>1014</v>
      </c>
      <c r="E291" s="109">
        <v>9972598509</v>
      </c>
      <c r="F291" s="107" t="s">
        <v>329</v>
      </c>
      <c r="G291" s="110" t="s">
        <v>19</v>
      </c>
      <c r="H291" s="111">
        <v>290000</v>
      </c>
      <c r="I291" s="113">
        <v>44985</v>
      </c>
      <c r="J291" s="111">
        <v>57500</v>
      </c>
      <c r="K291" s="112" t="s">
        <v>10</v>
      </c>
      <c r="L291" s="112" t="s">
        <v>158</v>
      </c>
      <c r="O291" s="71"/>
      <c r="P291" s="54"/>
      <c r="Q291" s="72"/>
    </row>
    <row r="292" spans="1:17" x14ac:dyDescent="0.25">
      <c r="A292" s="107" t="s">
        <v>430</v>
      </c>
      <c r="B292" s="108" t="s">
        <v>248</v>
      </c>
      <c r="C292" s="108">
        <v>202209</v>
      </c>
      <c r="D292" s="108" t="s">
        <v>1014</v>
      </c>
      <c r="E292" s="109">
        <v>8197241754</v>
      </c>
      <c r="F292" s="107" t="s">
        <v>431</v>
      </c>
      <c r="G292" s="110" t="s">
        <v>19</v>
      </c>
      <c r="H292" s="111">
        <v>230000</v>
      </c>
      <c r="I292" s="113">
        <v>44986</v>
      </c>
      <c r="J292" s="111">
        <v>100000</v>
      </c>
      <c r="K292" s="112" t="s">
        <v>10</v>
      </c>
      <c r="L292" s="112" t="s">
        <v>158</v>
      </c>
      <c r="O292" s="71"/>
      <c r="P292" s="54"/>
      <c r="Q292" s="72"/>
    </row>
    <row r="293" spans="1:17" x14ac:dyDescent="0.25">
      <c r="A293" s="107" t="s">
        <v>432</v>
      </c>
      <c r="B293" s="108">
        <v>202303</v>
      </c>
      <c r="C293" s="108">
        <v>202303</v>
      </c>
      <c r="D293" s="108" t="s">
        <v>1014</v>
      </c>
      <c r="E293" s="109"/>
      <c r="F293" s="107"/>
      <c r="G293" s="110" t="s">
        <v>19</v>
      </c>
      <c r="H293" s="111">
        <v>290000</v>
      </c>
      <c r="I293" s="113">
        <v>44986</v>
      </c>
      <c r="J293" s="111">
        <v>70000</v>
      </c>
      <c r="K293" s="112" t="s">
        <v>10</v>
      </c>
      <c r="L293" s="112" t="s">
        <v>158</v>
      </c>
      <c r="O293" s="71"/>
      <c r="P293" s="54"/>
      <c r="Q293" s="72"/>
    </row>
    <row r="294" spans="1:17" x14ac:dyDescent="0.25">
      <c r="A294" s="107" t="s">
        <v>433</v>
      </c>
      <c r="B294" s="108">
        <v>202302</v>
      </c>
      <c r="C294" s="108">
        <v>202302</v>
      </c>
      <c r="D294" s="108" t="s">
        <v>1014</v>
      </c>
      <c r="E294" s="109">
        <v>8770840970</v>
      </c>
      <c r="F294" s="107" t="s">
        <v>434</v>
      </c>
      <c r="G294" s="110" t="s">
        <v>19</v>
      </c>
      <c r="H294" s="111">
        <v>290000</v>
      </c>
      <c r="I294" s="113">
        <v>44986</v>
      </c>
      <c r="J294" s="111">
        <v>50000</v>
      </c>
      <c r="K294" s="112" t="s">
        <v>10</v>
      </c>
      <c r="L294" s="112" t="s">
        <v>158</v>
      </c>
      <c r="O294" s="71"/>
      <c r="P294" s="54"/>
      <c r="Q294" s="72"/>
    </row>
    <row r="295" spans="1:17" x14ac:dyDescent="0.25">
      <c r="A295" s="107" t="s">
        <v>241</v>
      </c>
      <c r="B295" s="108">
        <v>202211</v>
      </c>
      <c r="C295" s="108">
        <v>202211</v>
      </c>
      <c r="D295" s="108" t="s">
        <v>1014</v>
      </c>
      <c r="E295" s="109">
        <v>9131940860</v>
      </c>
      <c r="F295" s="107" t="s">
        <v>242</v>
      </c>
      <c r="G295" s="110" t="s">
        <v>14</v>
      </c>
      <c r="H295" s="111">
        <v>243000</v>
      </c>
      <c r="I295" s="113">
        <v>44987</v>
      </c>
      <c r="J295" s="111">
        <v>50000</v>
      </c>
      <c r="K295" s="112" t="s">
        <v>10</v>
      </c>
      <c r="L295" s="112" t="s">
        <v>158</v>
      </c>
      <c r="O295" s="71"/>
      <c r="P295" s="54"/>
      <c r="Q295" s="72"/>
    </row>
    <row r="296" spans="1:17" x14ac:dyDescent="0.25">
      <c r="A296" s="107" t="s">
        <v>435</v>
      </c>
      <c r="B296" s="108">
        <v>202303</v>
      </c>
      <c r="C296" s="108">
        <v>202303</v>
      </c>
      <c r="D296" s="108" t="s">
        <v>1014</v>
      </c>
      <c r="E296" s="109"/>
      <c r="F296" s="107"/>
      <c r="G296" s="110" t="s">
        <v>19</v>
      </c>
      <c r="H296" s="111">
        <v>290000</v>
      </c>
      <c r="I296" s="113">
        <v>44987</v>
      </c>
      <c r="J296" s="111">
        <v>50000</v>
      </c>
      <c r="K296" s="112" t="s">
        <v>10</v>
      </c>
      <c r="L296" s="112" t="s">
        <v>158</v>
      </c>
      <c r="O296" s="71"/>
      <c r="P296" s="54"/>
      <c r="Q296" s="72"/>
    </row>
    <row r="297" spans="1:17" x14ac:dyDescent="0.25">
      <c r="A297" s="107" t="s">
        <v>436</v>
      </c>
      <c r="B297" s="108" t="s">
        <v>402</v>
      </c>
      <c r="C297" s="108">
        <v>202302</v>
      </c>
      <c r="D297" s="108" t="s">
        <v>1014</v>
      </c>
      <c r="E297" s="109">
        <v>7077464081</v>
      </c>
      <c r="F297" s="107" t="s">
        <v>437</v>
      </c>
      <c r="G297" s="110" t="s">
        <v>19</v>
      </c>
      <c r="H297" s="111">
        <v>270000</v>
      </c>
      <c r="I297" s="113">
        <v>44987</v>
      </c>
      <c r="J297" s="111">
        <v>100000</v>
      </c>
      <c r="K297" s="112" t="s">
        <v>10</v>
      </c>
      <c r="L297" s="112" t="s">
        <v>158</v>
      </c>
      <c r="O297" s="71"/>
      <c r="P297" s="54"/>
      <c r="Q297" s="72"/>
    </row>
    <row r="298" spans="1:17" x14ac:dyDescent="0.25">
      <c r="A298" s="107" t="s">
        <v>293</v>
      </c>
      <c r="B298" s="108">
        <v>202211</v>
      </c>
      <c r="C298" s="108">
        <v>202211</v>
      </c>
      <c r="D298" s="108" t="s">
        <v>1014</v>
      </c>
      <c r="E298" s="109">
        <v>7077464081</v>
      </c>
      <c r="F298" s="107" t="s">
        <v>131</v>
      </c>
      <c r="G298" s="110" t="s">
        <v>19</v>
      </c>
      <c r="H298" s="111">
        <v>270000</v>
      </c>
      <c r="I298" s="113">
        <v>44987</v>
      </c>
      <c r="J298" s="111">
        <v>30000</v>
      </c>
      <c r="K298" s="112" t="s">
        <v>10</v>
      </c>
      <c r="L298" s="112" t="s">
        <v>158</v>
      </c>
      <c r="O298" s="71"/>
      <c r="P298" s="54"/>
      <c r="Q298" s="72"/>
    </row>
    <row r="299" spans="1:17" x14ac:dyDescent="0.25">
      <c r="A299" s="107" t="s">
        <v>224</v>
      </c>
      <c r="B299" s="108" t="s">
        <v>232</v>
      </c>
      <c r="C299" s="108">
        <v>202211</v>
      </c>
      <c r="D299" s="108" t="s">
        <v>1014</v>
      </c>
      <c r="E299" s="109">
        <v>9144860898</v>
      </c>
      <c r="F299" s="107" t="s">
        <v>225</v>
      </c>
      <c r="G299" s="110" t="s">
        <v>19</v>
      </c>
      <c r="H299" s="111">
        <v>260000</v>
      </c>
      <c r="I299" s="113">
        <v>44987</v>
      </c>
      <c r="J299" s="111">
        <v>50000</v>
      </c>
      <c r="K299" s="112" t="s">
        <v>10</v>
      </c>
      <c r="L299" s="112" t="s">
        <v>158</v>
      </c>
      <c r="O299" s="71"/>
      <c r="P299" s="54"/>
      <c r="Q299" s="72"/>
    </row>
    <row r="300" spans="1:17" x14ac:dyDescent="0.25">
      <c r="A300" s="107" t="s">
        <v>349</v>
      </c>
      <c r="B300" s="108">
        <v>202210</v>
      </c>
      <c r="C300" s="108">
        <v>202210</v>
      </c>
      <c r="D300" s="108" t="s">
        <v>1014</v>
      </c>
      <c r="E300" s="109">
        <v>7809359729</v>
      </c>
      <c r="F300" s="107" t="s">
        <v>348</v>
      </c>
      <c r="G300" s="110" t="s">
        <v>19</v>
      </c>
      <c r="H300" s="111">
        <v>270000</v>
      </c>
      <c r="I300" s="113">
        <v>44987</v>
      </c>
      <c r="J300" s="111">
        <v>60000</v>
      </c>
      <c r="K300" s="112" t="s">
        <v>336</v>
      </c>
      <c r="L300" s="112" t="s">
        <v>158</v>
      </c>
      <c r="O300" s="71"/>
      <c r="P300" s="54"/>
      <c r="Q300" s="72"/>
    </row>
    <row r="301" spans="1:17" x14ac:dyDescent="0.25">
      <c r="A301" s="107" t="s">
        <v>439</v>
      </c>
      <c r="B301" s="108">
        <v>202303</v>
      </c>
      <c r="C301" s="108">
        <v>202303</v>
      </c>
      <c r="D301" s="108" t="s">
        <v>1014</v>
      </c>
      <c r="E301" s="109"/>
      <c r="F301" s="107"/>
      <c r="G301" s="110" t="s">
        <v>19</v>
      </c>
      <c r="H301" s="111">
        <v>270000</v>
      </c>
      <c r="I301" s="113">
        <v>44987</v>
      </c>
      <c r="J301" s="111">
        <v>25000</v>
      </c>
      <c r="K301" s="112" t="s">
        <v>336</v>
      </c>
      <c r="L301" s="112" t="s">
        <v>438</v>
      </c>
      <c r="O301" s="71"/>
      <c r="P301" s="54"/>
      <c r="Q301" s="72"/>
    </row>
    <row r="302" spans="1:17" x14ac:dyDescent="0.25">
      <c r="A302" s="107" t="s">
        <v>440</v>
      </c>
      <c r="B302" s="108">
        <v>202303</v>
      </c>
      <c r="C302" s="108">
        <v>202303</v>
      </c>
      <c r="D302" s="108" t="s">
        <v>1014</v>
      </c>
      <c r="E302" s="109"/>
      <c r="F302" s="107"/>
      <c r="G302" s="110" t="s">
        <v>19</v>
      </c>
      <c r="H302" s="111">
        <v>270000</v>
      </c>
      <c r="I302" s="113">
        <v>44987</v>
      </c>
      <c r="J302" s="111">
        <v>25000</v>
      </c>
      <c r="K302" s="112" t="s">
        <v>336</v>
      </c>
      <c r="L302" s="112" t="s">
        <v>441</v>
      </c>
      <c r="O302" s="71"/>
      <c r="P302" s="54"/>
      <c r="Q302" s="72"/>
    </row>
    <row r="303" spans="1:17" x14ac:dyDescent="0.25">
      <c r="A303" s="107" t="s">
        <v>443</v>
      </c>
      <c r="B303" s="108" t="s">
        <v>444</v>
      </c>
      <c r="C303" s="108">
        <v>202205</v>
      </c>
      <c r="D303" s="108" t="s">
        <v>1014</v>
      </c>
      <c r="E303" s="109">
        <v>8598022575</v>
      </c>
      <c r="F303" s="107" t="s">
        <v>442</v>
      </c>
      <c r="G303" s="110" t="s">
        <v>19</v>
      </c>
      <c r="H303" s="111">
        <v>250000</v>
      </c>
      <c r="I303" s="113">
        <v>44987</v>
      </c>
      <c r="J303" s="111">
        <v>35000</v>
      </c>
      <c r="K303" s="112" t="s">
        <v>31</v>
      </c>
      <c r="L303" s="112" t="s">
        <v>279</v>
      </c>
      <c r="O303" s="71"/>
      <c r="P303" s="54"/>
      <c r="Q303" s="72"/>
    </row>
    <row r="304" spans="1:17" x14ac:dyDescent="0.25">
      <c r="A304" s="107" t="s">
        <v>445</v>
      </c>
      <c r="B304" s="108" t="s">
        <v>402</v>
      </c>
      <c r="C304" s="108">
        <v>202302</v>
      </c>
      <c r="D304" s="108" t="s">
        <v>1014</v>
      </c>
      <c r="E304" s="109">
        <v>9583116617</v>
      </c>
      <c r="F304" s="107" t="s">
        <v>446</v>
      </c>
      <c r="G304" s="110" t="s">
        <v>19</v>
      </c>
      <c r="H304" s="111">
        <v>250000</v>
      </c>
      <c r="I304" s="113">
        <v>44987</v>
      </c>
      <c r="J304" s="111">
        <v>50000</v>
      </c>
      <c r="K304" s="112" t="s">
        <v>336</v>
      </c>
      <c r="L304" s="112" t="s">
        <v>158</v>
      </c>
      <c r="O304" s="71"/>
      <c r="P304" s="54"/>
      <c r="Q304" s="72"/>
    </row>
    <row r="305" spans="1:17" x14ac:dyDescent="0.25">
      <c r="A305" s="107" t="s">
        <v>447</v>
      </c>
      <c r="B305" s="108" t="s">
        <v>276</v>
      </c>
      <c r="C305" s="108">
        <v>202301</v>
      </c>
      <c r="D305" s="108" t="s">
        <v>1014</v>
      </c>
      <c r="E305" s="109">
        <v>7539051143</v>
      </c>
      <c r="F305" s="107" t="s">
        <v>272</v>
      </c>
      <c r="G305" s="110" t="s">
        <v>19</v>
      </c>
      <c r="H305" s="111">
        <v>280000</v>
      </c>
      <c r="I305" s="113">
        <v>44987</v>
      </c>
      <c r="J305" s="111">
        <v>50000</v>
      </c>
      <c r="K305" s="112" t="s">
        <v>336</v>
      </c>
      <c r="L305" s="112" t="s">
        <v>158</v>
      </c>
      <c r="O305" s="71"/>
      <c r="P305" s="54"/>
      <c r="Q305" s="72"/>
    </row>
    <row r="306" spans="1:17" x14ac:dyDescent="0.25">
      <c r="A306" s="107" t="s">
        <v>448</v>
      </c>
      <c r="B306" s="108">
        <v>202303</v>
      </c>
      <c r="C306" s="108">
        <v>202303</v>
      </c>
      <c r="D306" s="108" t="s">
        <v>1014</v>
      </c>
      <c r="E306" s="109">
        <v>9556315556</v>
      </c>
      <c r="F306" s="107" t="s">
        <v>510</v>
      </c>
      <c r="G306" s="110" t="s">
        <v>19</v>
      </c>
      <c r="H306" s="111">
        <v>270000</v>
      </c>
      <c r="I306" s="113">
        <v>44987</v>
      </c>
      <c r="J306" s="111">
        <v>25000</v>
      </c>
      <c r="K306" s="112" t="s">
        <v>336</v>
      </c>
      <c r="L306" s="112" t="s">
        <v>438</v>
      </c>
      <c r="O306" s="71"/>
      <c r="P306" s="54"/>
      <c r="Q306" s="72"/>
    </row>
    <row r="307" spans="1:17" x14ac:dyDescent="0.25">
      <c r="A307" s="107" t="s">
        <v>449</v>
      </c>
      <c r="B307" s="108" t="s">
        <v>276</v>
      </c>
      <c r="C307" s="108">
        <v>202301</v>
      </c>
      <c r="D307" s="108" t="s">
        <v>1014</v>
      </c>
      <c r="E307" s="109">
        <v>8618589135</v>
      </c>
      <c r="F307" s="107" t="s">
        <v>450</v>
      </c>
      <c r="G307" s="110" t="s">
        <v>19</v>
      </c>
      <c r="H307" s="111">
        <v>280000</v>
      </c>
      <c r="I307" s="113">
        <v>44988</v>
      </c>
      <c r="J307" s="111">
        <v>50000</v>
      </c>
      <c r="K307" s="112" t="s">
        <v>336</v>
      </c>
      <c r="L307" s="112" t="s">
        <v>158</v>
      </c>
      <c r="O307" s="71"/>
      <c r="P307" s="54"/>
      <c r="Q307" s="72"/>
    </row>
    <row r="308" spans="1:17" x14ac:dyDescent="0.25">
      <c r="A308" s="107" t="s">
        <v>451</v>
      </c>
      <c r="B308" s="108">
        <v>202210</v>
      </c>
      <c r="C308" s="108">
        <v>202210</v>
      </c>
      <c r="D308" s="108" t="s">
        <v>1014</v>
      </c>
      <c r="E308" s="109">
        <v>8895795854</v>
      </c>
      <c r="F308" s="107" t="s">
        <v>452</v>
      </c>
      <c r="G308" s="110" t="s">
        <v>19</v>
      </c>
      <c r="H308" s="111">
        <v>270000</v>
      </c>
      <c r="I308" s="113">
        <v>44988</v>
      </c>
      <c r="J308" s="111">
        <v>60000</v>
      </c>
      <c r="K308" s="112" t="s">
        <v>20</v>
      </c>
      <c r="L308" s="112" t="s">
        <v>158</v>
      </c>
      <c r="O308" s="71"/>
      <c r="P308" s="54"/>
      <c r="Q308" s="72"/>
    </row>
    <row r="309" spans="1:17" x14ac:dyDescent="0.25">
      <c r="A309" s="107" t="s">
        <v>102</v>
      </c>
      <c r="B309" s="108" t="s">
        <v>232</v>
      </c>
      <c r="C309" s="108">
        <v>202211</v>
      </c>
      <c r="D309" s="108" t="s">
        <v>1014</v>
      </c>
      <c r="E309" s="109">
        <v>8895926593</v>
      </c>
      <c r="F309" s="107" t="s">
        <v>103</v>
      </c>
      <c r="G309" s="110" t="s">
        <v>19</v>
      </c>
      <c r="H309" s="111">
        <v>270000</v>
      </c>
      <c r="I309" s="113">
        <v>44988</v>
      </c>
      <c r="J309" s="111">
        <v>67500</v>
      </c>
      <c r="K309" s="112" t="s">
        <v>108</v>
      </c>
      <c r="L309" s="112" t="s">
        <v>158</v>
      </c>
      <c r="O309" s="71"/>
      <c r="P309" s="54"/>
      <c r="Q309" s="72"/>
    </row>
    <row r="310" spans="1:17" x14ac:dyDescent="0.25">
      <c r="A310" s="107" t="s">
        <v>453</v>
      </c>
      <c r="B310" s="108">
        <v>202210</v>
      </c>
      <c r="C310" s="108">
        <v>202210</v>
      </c>
      <c r="D310" s="108" t="s">
        <v>1014</v>
      </c>
      <c r="E310" s="109">
        <v>9986046169</v>
      </c>
      <c r="F310" s="107" t="s">
        <v>454</v>
      </c>
      <c r="G310" s="110" t="s">
        <v>19</v>
      </c>
      <c r="H310" s="111">
        <v>270000</v>
      </c>
      <c r="I310" s="113">
        <v>44988</v>
      </c>
      <c r="J310" s="111">
        <v>69000</v>
      </c>
      <c r="K310" s="112" t="s">
        <v>336</v>
      </c>
      <c r="L310" s="112" t="s">
        <v>158</v>
      </c>
      <c r="O310" s="71"/>
      <c r="P310" s="54"/>
      <c r="Q310" s="72"/>
    </row>
    <row r="311" spans="1:17" x14ac:dyDescent="0.25">
      <c r="A311" s="107" t="s">
        <v>455</v>
      </c>
      <c r="B311" s="108" t="s">
        <v>179</v>
      </c>
      <c r="C311" s="108">
        <v>202210</v>
      </c>
      <c r="D311" s="108" t="s">
        <v>1014</v>
      </c>
      <c r="E311" s="109">
        <v>7447423998</v>
      </c>
      <c r="F311" s="107" t="s">
        <v>456</v>
      </c>
      <c r="G311" s="110" t="s">
        <v>19</v>
      </c>
      <c r="H311" s="111">
        <v>270000</v>
      </c>
      <c r="I311" s="113">
        <v>44988</v>
      </c>
      <c r="J311" s="111">
        <v>40000</v>
      </c>
      <c r="K311" s="112" t="s">
        <v>336</v>
      </c>
      <c r="L311" s="112" t="s">
        <v>158</v>
      </c>
      <c r="O311" s="71"/>
      <c r="P311" s="54"/>
      <c r="Q311" s="72"/>
    </row>
    <row r="312" spans="1:17" x14ac:dyDescent="0.25">
      <c r="A312" s="107" t="s">
        <v>201</v>
      </c>
      <c r="B312" s="108">
        <v>202303</v>
      </c>
      <c r="C312" s="108">
        <v>202303</v>
      </c>
      <c r="D312" s="108" t="s">
        <v>1014</v>
      </c>
      <c r="E312" s="109">
        <v>9040203508</v>
      </c>
      <c r="F312" s="107" t="s">
        <v>641</v>
      </c>
      <c r="G312" s="110" t="s">
        <v>19</v>
      </c>
      <c r="H312" s="111">
        <v>270000</v>
      </c>
      <c r="I312" s="113">
        <v>44988</v>
      </c>
      <c r="J312" s="111">
        <v>20000</v>
      </c>
      <c r="K312" s="112" t="s">
        <v>336</v>
      </c>
      <c r="L312" s="112" t="s">
        <v>158</v>
      </c>
      <c r="O312" s="71"/>
      <c r="P312" s="54"/>
      <c r="Q312" s="72"/>
    </row>
    <row r="313" spans="1:17" x14ac:dyDescent="0.25">
      <c r="A313" s="107" t="s">
        <v>436</v>
      </c>
      <c r="B313" s="108" t="s">
        <v>402</v>
      </c>
      <c r="C313" s="108">
        <v>202302</v>
      </c>
      <c r="D313" s="108" t="s">
        <v>1014</v>
      </c>
      <c r="E313" s="109">
        <v>7077464081</v>
      </c>
      <c r="F313" s="107" t="s">
        <v>437</v>
      </c>
      <c r="G313" s="110" t="s">
        <v>19</v>
      </c>
      <c r="H313" s="111">
        <v>270000</v>
      </c>
      <c r="I313" s="113">
        <v>44988</v>
      </c>
      <c r="J313" s="111">
        <v>100000</v>
      </c>
      <c r="K313" s="112" t="s">
        <v>10</v>
      </c>
      <c r="L313" s="112" t="s">
        <v>158</v>
      </c>
      <c r="O313" s="71"/>
      <c r="P313" s="54"/>
      <c r="Q313" s="72"/>
    </row>
    <row r="314" spans="1:17" x14ac:dyDescent="0.25">
      <c r="A314" s="107" t="s">
        <v>458</v>
      </c>
      <c r="B314" s="108" t="s">
        <v>402</v>
      </c>
      <c r="C314" s="108">
        <v>202302</v>
      </c>
      <c r="D314" s="108" t="s">
        <v>1014</v>
      </c>
      <c r="E314" s="109">
        <v>8050588298</v>
      </c>
      <c r="F314" s="107" t="s">
        <v>459</v>
      </c>
      <c r="G314" s="110" t="s">
        <v>19</v>
      </c>
      <c r="H314" s="111">
        <v>270000</v>
      </c>
      <c r="I314" s="113">
        <v>44988</v>
      </c>
      <c r="J314" s="111">
        <v>70000</v>
      </c>
      <c r="K314" s="112" t="s">
        <v>336</v>
      </c>
      <c r="L314" s="112" t="s">
        <v>158</v>
      </c>
      <c r="O314" s="71"/>
      <c r="P314" s="54"/>
      <c r="Q314" s="72"/>
    </row>
    <row r="315" spans="1:17" x14ac:dyDescent="0.25">
      <c r="A315" s="107" t="s">
        <v>461</v>
      </c>
      <c r="B315" s="108">
        <v>202207</v>
      </c>
      <c r="C315" s="108">
        <v>202207</v>
      </c>
      <c r="D315" s="108" t="s">
        <v>1014</v>
      </c>
      <c r="E315" s="109">
        <v>8455868692</v>
      </c>
      <c r="F315" s="107" t="s">
        <v>460</v>
      </c>
      <c r="G315" s="110" t="s">
        <v>19</v>
      </c>
      <c r="H315" s="111">
        <v>250000</v>
      </c>
      <c r="I315" s="113">
        <v>44988</v>
      </c>
      <c r="J315" s="111">
        <v>50000</v>
      </c>
      <c r="K315" s="112" t="s">
        <v>336</v>
      </c>
      <c r="L315" s="112" t="s">
        <v>101</v>
      </c>
      <c r="O315" s="71"/>
      <c r="P315" s="54"/>
      <c r="Q315" s="72"/>
    </row>
    <row r="316" spans="1:17" x14ac:dyDescent="0.25">
      <c r="A316" s="107" t="s">
        <v>170</v>
      </c>
      <c r="B316" s="108" t="s">
        <v>54</v>
      </c>
      <c r="C316" s="108">
        <v>202209</v>
      </c>
      <c r="D316" s="108" t="s">
        <v>1014</v>
      </c>
      <c r="E316" s="109">
        <v>9770638343</v>
      </c>
      <c r="F316" s="107" t="s">
        <v>171</v>
      </c>
      <c r="G316" s="110" t="s">
        <v>19</v>
      </c>
      <c r="H316" s="111">
        <v>270000</v>
      </c>
      <c r="I316" s="113">
        <v>44988</v>
      </c>
      <c r="J316" s="111">
        <v>16000</v>
      </c>
      <c r="K316" s="112" t="s">
        <v>292</v>
      </c>
      <c r="L316" s="112" t="s">
        <v>101</v>
      </c>
      <c r="O316" s="71"/>
      <c r="P316" s="54"/>
      <c r="Q316" s="72"/>
    </row>
    <row r="317" spans="1:17" x14ac:dyDescent="0.25">
      <c r="A317" s="107" t="s">
        <v>462</v>
      </c>
      <c r="B317" s="108">
        <v>202207</v>
      </c>
      <c r="C317" s="108">
        <v>202207</v>
      </c>
      <c r="D317" s="108" t="s">
        <v>1014</v>
      </c>
      <c r="E317" s="109">
        <v>7978090441</v>
      </c>
      <c r="F317" s="107" t="s">
        <v>4199</v>
      </c>
      <c r="G317" s="110" t="s">
        <v>19</v>
      </c>
      <c r="H317" s="111">
        <v>220000</v>
      </c>
      <c r="I317" s="113">
        <v>44988</v>
      </c>
      <c r="J317" s="111">
        <v>35000</v>
      </c>
      <c r="K317" s="112" t="s">
        <v>336</v>
      </c>
      <c r="L317" s="112" t="s">
        <v>101</v>
      </c>
      <c r="O317" s="71"/>
      <c r="P317" s="54"/>
      <c r="Q317" s="72"/>
    </row>
    <row r="318" spans="1:17" x14ac:dyDescent="0.25">
      <c r="A318" s="107" t="s">
        <v>436</v>
      </c>
      <c r="B318" s="108" t="s">
        <v>402</v>
      </c>
      <c r="C318" s="108">
        <v>202302</v>
      </c>
      <c r="D318" s="108" t="s">
        <v>1014</v>
      </c>
      <c r="E318" s="109">
        <v>7077464081</v>
      </c>
      <c r="F318" s="107" t="s">
        <v>437</v>
      </c>
      <c r="G318" s="110" t="s">
        <v>19</v>
      </c>
      <c r="H318" s="111">
        <v>270000</v>
      </c>
      <c r="I318" s="113">
        <v>44989</v>
      </c>
      <c r="J318" s="111">
        <v>70000</v>
      </c>
      <c r="K318" s="112" t="s">
        <v>10</v>
      </c>
      <c r="L318" s="112" t="s">
        <v>158</v>
      </c>
      <c r="O318" s="71"/>
      <c r="P318" s="54"/>
      <c r="Q318" s="72"/>
    </row>
    <row r="319" spans="1:17" x14ac:dyDescent="0.25">
      <c r="A319" s="107" t="s">
        <v>134</v>
      </c>
      <c r="B319" s="108">
        <v>202211</v>
      </c>
      <c r="C319" s="108">
        <v>202301</v>
      </c>
      <c r="D319" s="108" t="s">
        <v>1014</v>
      </c>
      <c r="E319" s="109">
        <v>9540592488</v>
      </c>
      <c r="F319" s="107" t="s">
        <v>135</v>
      </c>
      <c r="G319" s="110" t="s">
        <v>19</v>
      </c>
      <c r="H319" s="111">
        <v>270000</v>
      </c>
      <c r="I319" s="113">
        <v>44989</v>
      </c>
      <c r="J319" s="111">
        <v>70000</v>
      </c>
      <c r="K319" s="112" t="s">
        <v>10</v>
      </c>
      <c r="L319" s="112" t="s">
        <v>158</v>
      </c>
      <c r="O319" s="71"/>
      <c r="P319" s="54"/>
      <c r="Q319" s="72"/>
    </row>
    <row r="320" spans="1:17" x14ac:dyDescent="0.25">
      <c r="A320" s="107" t="s">
        <v>449</v>
      </c>
      <c r="B320" s="108" t="s">
        <v>276</v>
      </c>
      <c r="C320" s="108">
        <v>202301</v>
      </c>
      <c r="D320" s="108" t="s">
        <v>1014</v>
      </c>
      <c r="E320" s="109">
        <v>8618589135</v>
      </c>
      <c r="F320" s="107" t="s">
        <v>450</v>
      </c>
      <c r="G320" s="110" t="s">
        <v>19</v>
      </c>
      <c r="H320" s="111">
        <v>280000</v>
      </c>
      <c r="I320" s="113">
        <v>44989</v>
      </c>
      <c r="J320" s="111">
        <v>50000</v>
      </c>
      <c r="K320" s="112" t="s">
        <v>336</v>
      </c>
      <c r="L320" s="112" t="s">
        <v>158</v>
      </c>
      <c r="O320" s="71"/>
      <c r="P320" s="54"/>
      <c r="Q320" s="72"/>
    </row>
    <row r="321" spans="1:17" x14ac:dyDescent="0.25">
      <c r="A321" s="107" t="s">
        <v>109</v>
      </c>
      <c r="B321" s="108">
        <v>202211</v>
      </c>
      <c r="C321" s="108">
        <v>202211</v>
      </c>
      <c r="D321" s="108" t="s">
        <v>1014</v>
      </c>
      <c r="E321" s="109">
        <v>8602377975</v>
      </c>
      <c r="F321" s="107" t="s">
        <v>110</v>
      </c>
      <c r="G321" s="110" t="s">
        <v>19</v>
      </c>
      <c r="H321" s="111">
        <v>267000</v>
      </c>
      <c r="I321" s="113">
        <v>44989</v>
      </c>
      <c r="J321" s="111">
        <v>60000</v>
      </c>
      <c r="K321" s="112" t="s">
        <v>20</v>
      </c>
      <c r="L321" s="112" t="s">
        <v>158</v>
      </c>
      <c r="O321" s="71"/>
      <c r="P321" s="54"/>
      <c r="Q321" s="72"/>
    </row>
    <row r="322" spans="1:17" x14ac:dyDescent="0.25">
      <c r="A322" s="107" t="s">
        <v>4183</v>
      </c>
      <c r="B322" s="108" t="s">
        <v>318</v>
      </c>
      <c r="C322" s="108">
        <v>202301</v>
      </c>
      <c r="D322" s="108" t="s">
        <v>1014</v>
      </c>
      <c r="E322" s="109">
        <v>8895441177</v>
      </c>
      <c r="F322" s="107" t="s">
        <v>313</v>
      </c>
      <c r="G322" s="110" t="s">
        <v>19</v>
      </c>
      <c r="H322" s="111">
        <v>280000</v>
      </c>
      <c r="I322" s="113">
        <v>44989</v>
      </c>
      <c r="J322" s="111">
        <v>67500</v>
      </c>
      <c r="K322" s="112" t="s">
        <v>16</v>
      </c>
      <c r="L322" s="112" t="s">
        <v>158</v>
      </c>
      <c r="O322" s="71"/>
      <c r="P322" s="54"/>
      <c r="Q322" s="72"/>
    </row>
    <row r="323" spans="1:17" x14ac:dyDescent="0.25">
      <c r="A323" s="107" t="s">
        <v>501</v>
      </c>
      <c r="B323" s="108">
        <v>202303</v>
      </c>
      <c r="C323" s="108">
        <v>202303</v>
      </c>
      <c r="D323" s="108" t="s">
        <v>1014</v>
      </c>
      <c r="E323" s="109">
        <v>8299495392</v>
      </c>
      <c r="F323" s="107" t="s">
        <v>496</v>
      </c>
      <c r="G323" s="110" t="s">
        <v>19</v>
      </c>
      <c r="H323" s="111">
        <v>270000</v>
      </c>
      <c r="I323" s="113">
        <v>44989</v>
      </c>
      <c r="J323" s="111">
        <v>25000</v>
      </c>
      <c r="K323" s="112" t="s">
        <v>20</v>
      </c>
      <c r="L323" s="112" t="s">
        <v>158</v>
      </c>
      <c r="O323" s="71"/>
      <c r="P323" s="54"/>
      <c r="Q323" s="72"/>
    </row>
    <row r="324" spans="1:17" x14ac:dyDescent="0.25">
      <c r="A324" s="107" t="s">
        <v>124</v>
      </c>
      <c r="B324" s="108">
        <v>202211</v>
      </c>
      <c r="C324" s="108">
        <v>202301</v>
      </c>
      <c r="D324" s="108" t="s">
        <v>1014</v>
      </c>
      <c r="E324" s="109">
        <v>9556406021</v>
      </c>
      <c r="F324" s="107" t="s">
        <v>125</v>
      </c>
      <c r="G324" s="110" t="s">
        <v>19</v>
      </c>
      <c r="H324" s="111">
        <v>270000</v>
      </c>
      <c r="I324" s="113">
        <v>44991</v>
      </c>
      <c r="J324" s="111">
        <v>40000</v>
      </c>
      <c r="K324" s="112" t="s">
        <v>10</v>
      </c>
      <c r="L324" s="112" t="s">
        <v>158</v>
      </c>
      <c r="O324" s="71"/>
      <c r="P324" s="54"/>
      <c r="Q324" s="72"/>
    </row>
    <row r="325" spans="1:17" x14ac:dyDescent="0.25">
      <c r="A325" s="107" t="s">
        <v>4200</v>
      </c>
      <c r="B325" s="108" t="s">
        <v>463</v>
      </c>
      <c r="C325" s="108">
        <v>202303</v>
      </c>
      <c r="D325" s="108" t="s">
        <v>1014</v>
      </c>
      <c r="E325" s="109">
        <v>9460703349</v>
      </c>
      <c r="F325" s="107" t="s">
        <v>642</v>
      </c>
      <c r="G325" s="110" t="s">
        <v>19</v>
      </c>
      <c r="H325" s="111">
        <v>270000</v>
      </c>
      <c r="I325" s="113">
        <v>44991</v>
      </c>
      <c r="J325" s="111">
        <v>20000</v>
      </c>
      <c r="K325" s="112" t="s">
        <v>10</v>
      </c>
      <c r="L325" s="112" t="s">
        <v>158</v>
      </c>
      <c r="O325" s="71"/>
      <c r="P325" s="54"/>
      <c r="Q325" s="72"/>
    </row>
    <row r="326" spans="1:17" x14ac:dyDescent="0.25">
      <c r="A326" s="107" t="s">
        <v>65</v>
      </c>
      <c r="B326" s="108">
        <v>202301</v>
      </c>
      <c r="C326" s="108">
        <v>202301</v>
      </c>
      <c r="D326" s="108" t="s">
        <v>1014</v>
      </c>
      <c r="E326" s="109">
        <v>9718192409</v>
      </c>
      <c r="F326" s="107" t="s">
        <v>66</v>
      </c>
      <c r="G326" s="110" t="s">
        <v>14</v>
      </c>
      <c r="H326" s="111">
        <v>264000</v>
      </c>
      <c r="I326" s="113">
        <v>44991</v>
      </c>
      <c r="J326" s="111">
        <v>75000</v>
      </c>
      <c r="K326" s="112" t="s">
        <v>10</v>
      </c>
      <c r="L326" s="112" t="s">
        <v>158</v>
      </c>
      <c r="O326" s="71"/>
      <c r="P326" s="54"/>
      <c r="Q326" s="72"/>
    </row>
    <row r="327" spans="1:17" x14ac:dyDescent="0.25">
      <c r="A327" s="107" t="s">
        <v>61</v>
      </c>
      <c r="B327" s="108" t="s">
        <v>49</v>
      </c>
      <c r="C327" s="108">
        <v>202210</v>
      </c>
      <c r="D327" s="108" t="s">
        <v>1014</v>
      </c>
      <c r="E327" s="109">
        <v>9348637038</v>
      </c>
      <c r="F327" s="107" t="s">
        <v>62</v>
      </c>
      <c r="G327" s="110" t="s">
        <v>19</v>
      </c>
      <c r="H327" s="111">
        <v>270000</v>
      </c>
      <c r="I327" s="113">
        <v>44991</v>
      </c>
      <c r="J327" s="111">
        <v>70000</v>
      </c>
      <c r="K327" s="112" t="s">
        <v>10</v>
      </c>
      <c r="L327" s="112" t="s">
        <v>158</v>
      </c>
      <c r="O327" s="71"/>
      <c r="P327" s="54"/>
      <c r="Q327" s="72"/>
    </row>
    <row r="328" spans="1:17" x14ac:dyDescent="0.25">
      <c r="A328" s="107" t="s">
        <v>464</v>
      </c>
      <c r="B328" s="108">
        <v>202212</v>
      </c>
      <c r="C328" s="108">
        <v>202212</v>
      </c>
      <c r="D328" s="108" t="s">
        <v>1014</v>
      </c>
      <c r="E328" s="109">
        <v>9632583965</v>
      </c>
      <c r="F328" s="107" t="s">
        <v>465</v>
      </c>
      <c r="G328" s="110" t="s">
        <v>19</v>
      </c>
      <c r="H328" s="111">
        <v>280000</v>
      </c>
      <c r="I328" s="113">
        <v>44991</v>
      </c>
      <c r="J328" s="111">
        <v>270000</v>
      </c>
      <c r="K328" s="112" t="s">
        <v>10</v>
      </c>
      <c r="L328" s="112" t="s">
        <v>158</v>
      </c>
      <c r="O328" s="71"/>
      <c r="P328" s="54"/>
      <c r="Q328" s="72"/>
    </row>
    <row r="329" spans="1:17" x14ac:dyDescent="0.25">
      <c r="A329" s="107" t="s">
        <v>4201</v>
      </c>
      <c r="B329" s="108">
        <v>202212</v>
      </c>
      <c r="C329" s="108">
        <v>202212</v>
      </c>
      <c r="D329" s="108" t="s">
        <v>1014</v>
      </c>
      <c r="E329" s="109">
        <v>8917211556</v>
      </c>
      <c r="F329" s="107" t="s">
        <v>466</v>
      </c>
      <c r="G329" s="110" t="s">
        <v>19</v>
      </c>
      <c r="H329" s="111">
        <v>250000</v>
      </c>
      <c r="I329" s="113">
        <v>44991</v>
      </c>
      <c r="J329" s="111">
        <v>50000</v>
      </c>
      <c r="K329" s="112" t="s">
        <v>10</v>
      </c>
      <c r="L329" s="112" t="s">
        <v>158</v>
      </c>
      <c r="O329" s="71"/>
      <c r="P329" s="54"/>
      <c r="Q329" s="72"/>
    </row>
    <row r="330" spans="1:17" x14ac:dyDescent="0.25">
      <c r="A330" s="107" t="s">
        <v>112</v>
      </c>
      <c r="B330" s="108">
        <v>202211</v>
      </c>
      <c r="C330" s="108">
        <v>202207</v>
      </c>
      <c r="D330" s="108" t="s">
        <v>1014</v>
      </c>
      <c r="E330" s="109">
        <v>8103451341</v>
      </c>
      <c r="F330" s="107" t="s">
        <v>113</v>
      </c>
      <c r="G330" s="110" t="s">
        <v>19</v>
      </c>
      <c r="H330" s="111">
        <v>270000</v>
      </c>
      <c r="I330" s="113">
        <v>44991</v>
      </c>
      <c r="J330" s="111">
        <v>70000</v>
      </c>
      <c r="K330" s="112" t="s">
        <v>10</v>
      </c>
      <c r="L330" s="112" t="s">
        <v>158</v>
      </c>
      <c r="O330" s="71"/>
      <c r="P330" s="54"/>
      <c r="Q330" s="72"/>
    </row>
    <row r="331" spans="1:17" x14ac:dyDescent="0.25">
      <c r="A331" s="107" t="s">
        <v>359</v>
      </c>
      <c r="B331" s="108">
        <v>202210</v>
      </c>
      <c r="C331" s="108">
        <v>202210</v>
      </c>
      <c r="D331" s="108" t="s">
        <v>1014</v>
      </c>
      <c r="E331" s="109">
        <v>7978348654</v>
      </c>
      <c r="F331" s="107" t="s">
        <v>198</v>
      </c>
      <c r="G331" s="110" t="s">
        <v>19</v>
      </c>
      <c r="H331" s="111">
        <v>270000</v>
      </c>
      <c r="I331" s="113">
        <v>44991</v>
      </c>
      <c r="J331" s="111">
        <v>50000</v>
      </c>
      <c r="K331" s="112" t="s">
        <v>336</v>
      </c>
      <c r="L331" s="112" t="s">
        <v>158</v>
      </c>
      <c r="O331" s="71"/>
      <c r="P331" s="54"/>
      <c r="Q331" s="72"/>
    </row>
    <row r="332" spans="1:17" x14ac:dyDescent="0.25">
      <c r="A332" s="107" t="s">
        <v>469</v>
      </c>
      <c r="B332" s="108">
        <v>202205</v>
      </c>
      <c r="C332" s="108">
        <v>202205</v>
      </c>
      <c r="D332" s="108" t="s">
        <v>1014</v>
      </c>
      <c r="E332" s="109">
        <v>8260610631</v>
      </c>
      <c r="F332" s="107" t="s">
        <v>467</v>
      </c>
      <c r="G332" s="110" t="s">
        <v>19</v>
      </c>
      <c r="H332" s="111">
        <v>250000</v>
      </c>
      <c r="I332" s="113">
        <v>44991</v>
      </c>
      <c r="J332" s="111">
        <v>15000</v>
      </c>
      <c r="K332" s="112" t="s">
        <v>10</v>
      </c>
      <c r="L332" s="112" t="s">
        <v>279</v>
      </c>
      <c r="O332" s="71"/>
      <c r="P332" s="54"/>
      <c r="Q332" s="72"/>
    </row>
    <row r="333" spans="1:17" x14ac:dyDescent="0.25">
      <c r="A333" s="107" t="s">
        <v>470</v>
      </c>
      <c r="B333" s="108">
        <v>202208</v>
      </c>
      <c r="C333" s="108">
        <v>202208</v>
      </c>
      <c r="D333" s="108" t="s">
        <v>1014</v>
      </c>
      <c r="E333" s="109">
        <v>7982295937</v>
      </c>
      <c r="F333" s="107" t="s">
        <v>468</v>
      </c>
      <c r="G333" s="110" t="s">
        <v>14</v>
      </c>
      <c r="H333" s="111">
        <v>230000</v>
      </c>
      <c r="I333" s="113">
        <v>44991</v>
      </c>
      <c r="J333" s="111">
        <v>40000</v>
      </c>
      <c r="K333" s="112" t="s">
        <v>10</v>
      </c>
      <c r="L333" s="112" t="s">
        <v>279</v>
      </c>
      <c r="O333" s="71"/>
      <c r="P333" s="54"/>
      <c r="Q333" s="72"/>
    </row>
    <row r="334" spans="1:17" x14ac:dyDescent="0.25">
      <c r="A334" s="107" t="s">
        <v>4202</v>
      </c>
      <c r="B334" s="108" t="s">
        <v>248</v>
      </c>
      <c r="C334" s="108">
        <v>202209</v>
      </c>
      <c r="D334" s="108" t="s">
        <v>1014</v>
      </c>
      <c r="E334" s="109">
        <v>9526246731</v>
      </c>
      <c r="F334" s="107" t="s">
        <v>471</v>
      </c>
      <c r="G334" s="110" t="s">
        <v>19</v>
      </c>
      <c r="H334" s="111">
        <v>270000</v>
      </c>
      <c r="I334" s="113">
        <v>44991</v>
      </c>
      <c r="J334" s="111">
        <v>90000</v>
      </c>
      <c r="K334" s="112" t="s">
        <v>336</v>
      </c>
      <c r="L334" s="112" t="s">
        <v>101</v>
      </c>
      <c r="O334" s="71"/>
      <c r="P334" s="54"/>
      <c r="Q334" s="72"/>
    </row>
    <row r="335" spans="1:17" x14ac:dyDescent="0.25">
      <c r="A335" s="107" t="s">
        <v>187</v>
      </c>
      <c r="B335" s="108" t="s">
        <v>248</v>
      </c>
      <c r="C335" s="108">
        <v>202209</v>
      </c>
      <c r="D335" s="108" t="s">
        <v>1014</v>
      </c>
      <c r="E335" s="109">
        <v>8217807093</v>
      </c>
      <c r="F335" s="107" t="s">
        <v>472</v>
      </c>
      <c r="G335" s="110" t="s">
        <v>14</v>
      </c>
      <c r="H335" s="111">
        <v>240000</v>
      </c>
      <c r="I335" s="113">
        <v>44991</v>
      </c>
      <c r="J335" s="111">
        <v>30000</v>
      </c>
      <c r="K335" s="112" t="s">
        <v>473</v>
      </c>
      <c r="L335" s="112" t="s">
        <v>101</v>
      </c>
      <c r="O335" s="71"/>
      <c r="P335" s="54"/>
      <c r="Q335" s="72"/>
    </row>
    <row r="336" spans="1:17" x14ac:dyDescent="0.25">
      <c r="A336" s="107" t="s">
        <v>4203</v>
      </c>
      <c r="B336" s="108" t="s">
        <v>248</v>
      </c>
      <c r="C336" s="108">
        <v>202209</v>
      </c>
      <c r="D336" s="108" t="s">
        <v>1014</v>
      </c>
      <c r="E336" s="109">
        <v>7775917748</v>
      </c>
      <c r="F336" s="107" t="s">
        <v>474</v>
      </c>
      <c r="G336" s="110" t="s">
        <v>14</v>
      </c>
      <c r="H336" s="111">
        <v>243000</v>
      </c>
      <c r="I336" s="113">
        <v>44991</v>
      </c>
      <c r="J336" s="111">
        <v>63000</v>
      </c>
      <c r="K336" s="112" t="s">
        <v>473</v>
      </c>
      <c r="L336" s="112" t="s">
        <v>101</v>
      </c>
      <c r="O336" s="71"/>
      <c r="P336" s="54"/>
      <c r="Q336" s="72"/>
    </row>
    <row r="337" spans="1:17" x14ac:dyDescent="0.25">
      <c r="A337" s="107" t="s">
        <v>4204</v>
      </c>
      <c r="B337" s="108">
        <v>202303</v>
      </c>
      <c r="C337" s="108">
        <v>202303</v>
      </c>
      <c r="D337" s="108" t="s">
        <v>1014</v>
      </c>
      <c r="E337" s="109">
        <v>8602032961</v>
      </c>
      <c r="F337" s="107" t="s">
        <v>500</v>
      </c>
      <c r="G337" s="110" t="s">
        <v>19</v>
      </c>
      <c r="H337" s="111">
        <v>270000</v>
      </c>
      <c r="I337" s="113">
        <v>44992</v>
      </c>
      <c r="J337" s="111">
        <v>220000</v>
      </c>
      <c r="K337" s="112" t="s">
        <v>473</v>
      </c>
      <c r="L337" s="112" t="s">
        <v>158</v>
      </c>
      <c r="O337" s="71"/>
      <c r="P337" s="54"/>
      <c r="Q337" s="72"/>
    </row>
    <row r="338" spans="1:17" x14ac:dyDescent="0.25">
      <c r="A338" s="107" t="s">
        <v>69</v>
      </c>
      <c r="B338" s="108">
        <v>202210</v>
      </c>
      <c r="C338" s="108">
        <v>202301</v>
      </c>
      <c r="D338" s="108" t="s">
        <v>1014</v>
      </c>
      <c r="E338" s="109">
        <v>7849020026</v>
      </c>
      <c r="F338" s="107" t="s">
        <v>70</v>
      </c>
      <c r="G338" s="110" t="s">
        <v>19</v>
      </c>
      <c r="H338" s="111">
        <v>270000</v>
      </c>
      <c r="I338" s="113">
        <v>44992</v>
      </c>
      <c r="J338" s="111">
        <v>70000</v>
      </c>
      <c r="K338" s="112" t="s">
        <v>31</v>
      </c>
      <c r="L338" s="112" t="s">
        <v>158</v>
      </c>
      <c r="O338" s="71"/>
      <c r="P338" s="54"/>
      <c r="Q338" s="72"/>
    </row>
    <row r="339" spans="1:17" x14ac:dyDescent="0.25">
      <c r="A339" s="107" t="s">
        <v>4148</v>
      </c>
      <c r="B339" s="108">
        <v>202212</v>
      </c>
      <c r="C339" s="108">
        <v>202212</v>
      </c>
      <c r="D339" s="108" t="s">
        <v>1014</v>
      </c>
      <c r="E339" s="109">
        <v>7077793841</v>
      </c>
      <c r="F339" s="107" t="s">
        <v>21</v>
      </c>
      <c r="G339" s="110" t="s">
        <v>19</v>
      </c>
      <c r="H339" s="111">
        <v>270000</v>
      </c>
      <c r="I339" s="113">
        <v>44992</v>
      </c>
      <c r="J339" s="111">
        <v>50000</v>
      </c>
      <c r="K339" s="112" t="s">
        <v>16</v>
      </c>
      <c r="L339" s="112" t="s">
        <v>158</v>
      </c>
      <c r="O339" s="71"/>
      <c r="P339" s="54"/>
      <c r="Q339" s="72"/>
    </row>
    <row r="340" spans="1:17" x14ac:dyDescent="0.25">
      <c r="A340" s="107" t="s">
        <v>4165</v>
      </c>
      <c r="B340" s="108" t="s">
        <v>99</v>
      </c>
      <c r="C340" s="108">
        <v>202208</v>
      </c>
      <c r="D340" s="108" t="s">
        <v>1014</v>
      </c>
      <c r="E340" s="109">
        <v>9591178546</v>
      </c>
      <c r="F340" s="107" t="s">
        <v>100</v>
      </c>
      <c r="G340" s="110" t="s">
        <v>19</v>
      </c>
      <c r="H340" s="111">
        <v>270000</v>
      </c>
      <c r="I340" s="113">
        <v>44992</v>
      </c>
      <c r="J340" s="111">
        <v>70000</v>
      </c>
      <c r="K340" s="112" t="s">
        <v>16</v>
      </c>
      <c r="L340" s="112" t="s">
        <v>158</v>
      </c>
      <c r="O340" s="71"/>
      <c r="P340" s="54"/>
      <c r="Q340" s="72"/>
    </row>
    <row r="341" spans="1:17" x14ac:dyDescent="0.25">
      <c r="A341" s="107" t="s">
        <v>143</v>
      </c>
      <c r="B341" s="108">
        <v>202301</v>
      </c>
      <c r="C341" s="108">
        <v>202301</v>
      </c>
      <c r="D341" s="108" t="s">
        <v>1014</v>
      </c>
      <c r="E341" s="109">
        <v>9472206569</v>
      </c>
      <c r="F341" s="107" t="s">
        <v>266</v>
      </c>
      <c r="G341" s="110" t="s">
        <v>19</v>
      </c>
      <c r="H341" s="111">
        <v>270000</v>
      </c>
      <c r="I341" s="113">
        <v>44992</v>
      </c>
      <c r="J341" s="111">
        <v>40000</v>
      </c>
      <c r="K341" s="112" t="s">
        <v>10</v>
      </c>
      <c r="L341" s="112" t="s">
        <v>158</v>
      </c>
      <c r="O341" s="71"/>
      <c r="P341" s="54"/>
      <c r="Q341" s="72"/>
    </row>
    <row r="342" spans="1:17" x14ac:dyDescent="0.25">
      <c r="A342" s="107" t="s">
        <v>109</v>
      </c>
      <c r="B342" s="108" t="s">
        <v>99</v>
      </c>
      <c r="C342" s="108">
        <v>202211</v>
      </c>
      <c r="D342" s="108" t="s">
        <v>1014</v>
      </c>
      <c r="E342" s="109">
        <v>8602377975</v>
      </c>
      <c r="F342" s="107" t="s">
        <v>110</v>
      </c>
      <c r="G342" s="110" t="s">
        <v>14</v>
      </c>
      <c r="H342" s="111">
        <v>267000</v>
      </c>
      <c r="I342" s="113">
        <v>44992</v>
      </c>
      <c r="J342" s="111">
        <v>60000</v>
      </c>
      <c r="K342" s="112" t="s">
        <v>480</v>
      </c>
      <c r="L342" s="112" t="s">
        <v>158</v>
      </c>
      <c r="O342" s="71"/>
      <c r="P342" s="54"/>
      <c r="Q342" s="72"/>
    </row>
    <row r="343" spans="1:17" x14ac:dyDescent="0.25">
      <c r="A343" s="107" t="s">
        <v>477</v>
      </c>
      <c r="B343" s="108" t="s">
        <v>248</v>
      </c>
      <c r="C343" s="108">
        <v>202209</v>
      </c>
      <c r="D343" s="108" t="s">
        <v>1014</v>
      </c>
      <c r="E343" s="109">
        <v>9039966511</v>
      </c>
      <c r="F343" s="107" t="s">
        <v>476</v>
      </c>
      <c r="G343" s="110" t="s">
        <v>19</v>
      </c>
      <c r="H343" s="111">
        <v>270000</v>
      </c>
      <c r="I343" s="113">
        <v>44992</v>
      </c>
      <c r="J343" s="111">
        <v>40000</v>
      </c>
      <c r="K343" s="112" t="s">
        <v>473</v>
      </c>
      <c r="L343" s="112" t="s">
        <v>101</v>
      </c>
      <c r="O343" s="71"/>
      <c r="P343" s="54"/>
      <c r="Q343" s="72"/>
    </row>
    <row r="344" spans="1:17" x14ac:dyDescent="0.25">
      <c r="A344" s="107" t="s">
        <v>478</v>
      </c>
      <c r="B344" s="108">
        <v>202210</v>
      </c>
      <c r="C344" s="108">
        <v>202210</v>
      </c>
      <c r="D344" s="108" t="s">
        <v>1014</v>
      </c>
      <c r="E344" s="109">
        <v>7396839646</v>
      </c>
      <c r="F344" s="107" t="s">
        <v>479</v>
      </c>
      <c r="G344" s="110" t="s">
        <v>19</v>
      </c>
      <c r="H344" s="111">
        <v>250000</v>
      </c>
      <c r="I344" s="113">
        <v>44992</v>
      </c>
      <c r="J344" s="111">
        <v>50000</v>
      </c>
      <c r="K344" s="112" t="s">
        <v>473</v>
      </c>
      <c r="L344" s="112" t="s">
        <v>158</v>
      </c>
      <c r="O344" s="71"/>
      <c r="P344" s="54"/>
      <c r="Q344" s="72"/>
    </row>
    <row r="345" spans="1:17" x14ac:dyDescent="0.25">
      <c r="A345" s="107" t="s">
        <v>241</v>
      </c>
      <c r="B345" s="108">
        <v>202211</v>
      </c>
      <c r="C345" s="108">
        <v>202211</v>
      </c>
      <c r="D345" s="108" t="s">
        <v>1014</v>
      </c>
      <c r="E345" s="109">
        <v>9131940860</v>
      </c>
      <c r="F345" s="107" t="s">
        <v>242</v>
      </c>
      <c r="G345" s="110" t="s">
        <v>19</v>
      </c>
      <c r="H345" s="111">
        <v>270000</v>
      </c>
      <c r="I345" s="113">
        <v>44994</v>
      </c>
      <c r="J345" s="111">
        <v>50000</v>
      </c>
      <c r="K345" s="112" t="s">
        <v>108</v>
      </c>
      <c r="L345" s="112" t="s">
        <v>158</v>
      </c>
      <c r="O345" s="71"/>
      <c r="P345" s="54"/>
      <c r="Q345" s="72"/>
    </row>
    <row r="346" spans="1:17" x14ac:dyDescent="0.25">
      <c r="A346" s="107" t="s">
        <v>481</v>
      </c>
      <c r="B346" s="108" t="s">
        <v>276</v>
      </c>
      <c r="C346" s="108">
        <v>202301</v>
      </c>
      <c r="D346" s="108" t="s">
        <v>1014</v>
      </c>
      <c r="E346" s="109">
        <v>9850556553</v>
      </c>
      <c r="F346" s="107" t="s">
        <v>482</v>
      </c>
      <c r="G346" s="110" t="s">
        <v>19</v>
      </c>
      <c r="H346" s="111">
        <v>270000</v>
      </c>
      <c r="I346" s="113">
        <v>44994</v>
      </c>
      <c r="J346" s="111">
        <v>25000</v>
      </c>
      <c r="K346" s="112" t="s">
        <v>16</v>
      </c>
      <c r="L346" s="112" t="s">
        <v>158</v>
      </c>
      <c r="O346" s="71"/>
      <c r="P346" s="54"/>
      <c r="Q346" s="72"/>
    </row>
    <row r="347" spans="1:17" x14ac:dyDescent="0.25">
      <c r="A347" s="107" t="s">
        <v>522</v>
      </c>
      <c r="B347" s="108">
        <v>202211</v>
      </c>
      <c r="C347" s="108">
        <v>202211</v>
      </c>
      <c r="D347" s="108" t="s">
        <v>1014</v>
      </c>
      <c r="E347" s="109">
        <v>9938653349</v>
      </c>
      <c r="F347" s="107" t="s">
        <v>30</v>
      </c>
      <c r="G347" s="110" t="s">
        <v>19</v>
      </c>
      <c r="H347" s="111">
        <v>280000</v>
      </c>
      <c r="I347" s="113">
        <v>44994</v>
      </c>
      <c r="J347" s="111">
        <v>100000</v>
      </c>
      <c r="K347" s="112" t="s">
        <v>108</v>
      </c>
      <c r="L347" s="112" t="s">
        <v>158</v>
      </c>
      <c r="O347" s="71"/>
      <c r="P347" s="54"/>
      <c r="Q347" s="72"/>
    </row>
    <row r="348" spans="1:17" x14ac:dyDescent="0.25">
      <c r="A348" s="107" t="s">
        <v>483</v>
      </c>
      <c r="B348" s="108">
        <v>202212</v>
      </c>
      <c r="C348" s="108">
        <v>202212</v>
      </c>
      <c r="D348" s="108" t="s">
        <v>1014</v>
      </c>
      <c r="E348" s="109">
        <v>6203329741</v>
      </c>
      <c r="F348" s="107" t="s">
        <v>33</v>
      </c>
      <c r="G348" s="110" t="s">
        <v>19</v>
      </c>
      <c r="H348" s="111">
        <v>270000</v>
      </c>
      <c r="I348" s="113">
        <v>44994</v>
      </c>
      <c r="J348" s="111">
        <v>73000</v>
      </c>
      <c r="K348" s="112" t="s">
        <v>16</v>
      </c>
      <c r="L348" s="112" t="s">
        <v>158</v>
      </c>
      <c r="O348" s="71"/>
      <c r="P348" s="54"/>
      <c r="Q348" s="72"/>
    </row>
    <row r="349" spans="1:17" x14ac:dyDescent="0.25">
      <c r="A349" s="107" t="s">
        <v>484</v>
      </c>
      <c r="B349" s="108">
        <v>202303</v>
      </c>
      <c r="C349" s="108">
        <v>202303</v>
      </c>
      <c r="D349" s="108" t="s">
        <v>1014</v>
      </c>
      <c r="E349" s="109">
        <v>7077939633</v>
      </c>
      <c r="F349" s="107" t="s">
        <v>499</v>
      </c>
      <c r="G349" s="110" t="s">
        <v>19</v>
      </c>
      <c r="H349" s="111">
        <v>270000</v>
      </c>
      <c r="I349" s="113">
        <v>44994</v>
      </c>
      <c r="J349" s="111">
        <v>25000</v>
      </c>
      <c r="K349" s="112" t="s">
        <v>20</v>
      </c>
      <c r="L349" s="112" t="s">
        <v>158</v>
      </c>
      <c r="O349" s="71"/>
      <c r="P349" s="54"/>
      <c r="Q349" s="72"/>
    </row>
    <row r="350" spans="1:17" x14ac:dyDescent="0.25">
      <c r="A350" s="107" t="s">
        <v>485</v>
      </c>
      <c r="B350" s="108">
        <v>202303</v>
      </c>
      <c r="C350" s="108">
        <v>202303</v>
      </c>
      <c r="D350" s="108" t="s">
        <v>1014</v>
      </c>
      <c r="E350" s="109">
        <v>7008247814</v>
      </c>
      <c r="F350" s="107" t="s">
        <v>498</v>
      </c>
      <c r="G350" s="110" t="s">
        <v>19</v>
      </c>
      <c r="H350" s="111">
        <v>270000</v>
      </c>
      <c r="I350" s="113">
        <v>44994</v>
      </c>
      <c r="J350" s="111">
        <v>50000</v>
      </c>
      <c r="K350" s="112" t="s">
        <v>20</v>
      </c>
      <c r="L350" s="112" t="s">
        <v>158</v>
      </c>
      <c r="O350" s="71"/>
      <c r="P350" s="54"/>
      <c r="Q350" s="72"/>
    </row>
    <row r="351" spans="1:17" x14ac:dyDescent="0.25">
      <c r="A351" s="107" t="s">
        <v>4205</v>
      </c>
      <c r="B351" s="108" t="s">
        <v>402</v>
      </c>
      <c r="C351" s="108">
        <v>202302</v>
      </c>
      <c r="D351" s="108" t="s">
        <v>1014</v>
      </c>
      <c r="E351" s="109">
        <v>9337470219</v>
      </c>
      <c r="F351" s="107" t="s">
        <v>486</v>
      </c>
      <c r="G351" s="110" t="s">
        <v>19</v>
      </c>
      <c r="H351" s="111">
        <v>285000</v>
      </c>
      <c r="I351" s="113">
        <v>44994</v>
      </c>
      <c r="J351" s="111">
        <v>100000</v>
      </c>
      <c r="K351" s="112" t="s">
        <v>16</v>
      </c>
      <c r="L351" s="112" t="s">
        <v>158</v>
      </c>
      <c r="O351" s="71"/>
      <c r="P351" s="54"/>
      <c r="Q351" s="72"/>
    </row>
    <row r="352" spans="1:17" x14ac:dyDescent="0.25">
      <c r="A352" s="107" t="s">
        <v>4206</v>
      </c>
      <c r="B352" s="108">
        <v>202303</v>
      </c>
      <c r="C352" s="108">
        <v>202303</v>
      </c>
      <c r="D352" s="108" t="s">
        <v>1014</v>
      </c>
      <c r="E352" s="109">
        <v>9900220194</v>
      </c>
      <c r="F352" s="107" t="s">
        <v>497</v>
      </c>
      <c r="G352" s="110" t="s">
        <v>19</v>
      </c>
      <c r="H352" s="111">
        <v>270000</v>
      </c>
      <c r="I352" s="113">
        <v>44994</v>
      </c>
      <c r="J352" s="111">
        <v>70000</v>
      </c>
      <c r="K352" s="112" t="s">
        <v>20</v>
      </c>
      <c r="L352" s="112" t="s">
        <v>158</v>
      </c>
      <c r="O352" s="71"/>
      <c r="P352" s="54"/>
      <c r="Q352" s="72"/>
    </row>
    <row r="353" spans="1:17" x14ac:dyDescent="0.25">
      <c r="A353" s="107" t="s">
        <v>488</v>
      </c>
      <c r="B353" s="108">
        <v>202208</v>
      </c>
      <c r="C353" s="108">
        <v>202303</v>
      </c>
      <c r="D353" s="108" t="s">
        <v>1014</v>
      </c>
      <c r="E353" s="109">
        <v>9074751225</v>
      </c>
      <c r="F353" s="107" t="s">
        <v>487</v>
      </c>
      <c r="G353" s="110" t="s">
        <v>19</v>
      </c>
      <c r="H353" s="111">
        <v>250000</v>
      </c>
      <c r="I353" s="113">
        <v>44994</v>
      </c>
      <c r="J353" s="111">
        <v>20000</v>
      </c>
      <c r="K353" s="112" t="s">
        <v>10</v>
      </c>
      <c r="L353" s="112" t="s">
        <v>279</v>
      </c>
      <c r="O353" s="71"/>
      <c r="P353" s="54"/>
      <c r="Q353" s="72"/>
    </row>
    <row r="354" spans="1:17" x14ac:dyDescent="0.25">
      <c r="A354" s="107" t="s">
        <v>4207</v>
      </c>
      <c r="B354" s="108">
        <v>202208</v>
      </c>
      <c r="C354" s="108">
        <v>202208</v>
      </c>
      <c r="D354" s="108" t="s">
        <v>1014</v>
      </c>
      <c r="E354" s="109">
        <v>8971706261</v>
      </c>
      <c r="F354" s="107" t="s">
        <v>489</v>
      </c>
      <c r="G354" s="110" t="s">
        <v>77</v>
      </c>
      <c r="H354" s="111">
        <v>230000</v>
      </c>
      <c r="I354" s="113">
        <v>44994</v>
      </c>
      <c r="J354" s="111">
        <v>30000</v>
      </c>
      <c r="K354" s="112" t="s">
        <v>20</v>
      </c>
      <c r="L354" s="112" t="s">
        <v>279</v>
      </c>
      <c r="O354" s="71"/>
      <c r="P354" s="54"/>
      <c r="Q354" s="72"/>
    </row>
    <row r="355" spans="1:17" x14ac:dyDescent="0.25">
      <c r="A355" s="107" t="s">
        <v>501</v>
      </c>
      <c r="B355" s="108">
        <v>202303</v>
      </c>
      <c r="C355" s="108">
        <v>202303</v>
      </c>
      <c r="D355" s="108" t="s">
        <v>1014</v>
      </c>
      <c r="E355" s="109">
        <v>8299495392</v>
      </c>
      <c r="F355" s="107" t="s">
        <v>496</v>
      </c>
      <c r="G355" s="110" t="s">
        <v>19</v>
      </c>
      <c r="H355" s="111">
        <v>270000</v>
      </c>
      <c r="I355" s="113">
        <v>44995</v>
      </c>
      <c r="J355" s="111">
        <v>270000</v>
      </c>
      <c r="K355" s="112" t="s">
        <v>108</v>
      </c>
      <c r="L355" s="112" t="s">
        <v>158</v>
      </c>
      <c r="O355" s="71"/>
      <c r="P355" s="54"/>
      <c r="Q355" s="72"/>
    </row>
    <row r="356" spans="1:17" x14ac:dyDescent="0.25">
      <c r="A356" s="107" t="s">
        <v>425</v>
      </c>
      <c r="B356" s="108" t="s">
        <v>248</v>
      </c>
      <c r="C356" s="108">
        <v>202209</v>
      </c>
      <c r="D356" s="108" t="s">
        <v>1014</v>
      </c>
      <c r="E356" s="109">
        <v>9039245662</v>
      </c>
      <c r="F356" s="107" t="s">
        <v>175</v>
      </c>
      <c r="G356" s="110" t="s">
        <v>19</v>
      </c>
      <c r="H356" s="111">
        <v>270000</v>
      </c>
      <c r="I356" s="113">
        <v>44995</v>
      </c>
      <c r="J356" s="111">
        <v>20000</v>
      </c>
      <c r="K356" s="112" t="s">
        <v>108</v>
      </c>
      <c r="L356" s="112" t="s">
        <v>101</v>
      </c>
      <c r="O356" s="71"/>
      <c r="P356" s="54"/>
      <c r="Q356" s="72"/>
    </row>
    <row r="357" spans="1:17" x14ac:dyDescent="0.25">
      <c r="A357" s="107" t="s">
        <v>146</v>
      </c>
      <c r="B357" s="108">
        <v>202301</v>
      </c>
      <c r="C357" s="108">
        <v>202301</v>
      </c>
      <c r="D357" s="108" t="s">
        <v>1014</v>
      </c>
      <c r="E357" s="109">
        <v>7787875888</v>
      </c>
      <c r="F357" s="107" t="s">
        <v>147</v>
      </c>
      <c r="G357" s="110" t="s">
        <v>141</v>
      </c>
      <c r="H357" s="111">
        <v>280000</v>
      </c>
      <c r="I357" s="113">
        <v>44995</v>
      </c>
      <c r="J357" s="111">
        <v>94000</v>
      </c>
      <c r="K357" s="112" t="s">
        <v>10</v>
      </c>
      <c r="L357" s="112" t="s">
        <v>158</v>
      </c>
      <c r="O357" s="71"/>
      <c r="P357" s="54"/>
      <c r="Q357" s="72"/>
    </row>
    <row r="358" spans="1:17" x14ac:dyDescent="0.25">
      <c r="A358" s="107" t="s">
        <v>404</v>
      </c>
      <c r="B358" s="108" t="s">
        <v>276</v>
      </c>
      <c r="C358" s="108">
        <v>202301</v>
      </c>
      <c r="D358" s="108" t="s">
        <v>1014</v>
      </c>
      <c r="E358" s="109">
        <v>8249397099</v>
      </c>
      <c r="F358" s="107" t="s">
        <v>405</v>
      </c>
      <c r="G358" s="110" t="s">
        <v>19</v>
      </c>
      <c r="H358" s="111">
        <v>270000</v>
      </c>
      <c r="I358" s="113">
        <v>44995</v>
      </c>
      <c r="J358" s="111">
        <v>70000</v>
      </c>
      <c r="K358" s="112" t="s">
        <v>10</v>
      </c>
      <c r="L358" s="112" t="s">
        <v>158</v>
      </c>
      <c r="O358" s="71"/>
      <c r="P358" s="54"/>
      <c r="Q358" s="72"/>
    </row>
    <row r="359" spans="1:17" x14ac:dyDescent="0.25">
      <c r="A359" s="107" t="s">
        <v>457</v>
      </c>
      <c r="B359" s="108">
        <v>202303</v>
      </c>
      <c r="C359" s="108">
        <v>202303</v>
      </c>
      <c r="D359" s="108" t="s">
        <v>1014</v>
      </c>
      <c r="E359" s="109">
        <v>9040203508</v>
      </c>
      <c r="F359" s="107" t="s">
        <v>641</v>
      </c>
      <c r="G359" s="110" t="s">
        <v>19</v>
      </c>
      <c r="H359" s="111">
        <v>270000</v>
      </c>
      <c r="I359" s="113">
        <v>44995</v>
      </c>
      <c r="J359" s="111">
        <v>30000</v>
      </c>
      <c r="K359" s="112" t="s">
        <v>10</v>
      </c>
      <c r="L359" s="112" t="s">
        <v>158</v>
      </c>
      <c r="O359" s="71"/>
      <c r="P359" s="54"/>
      <c r="Q359" s="72"/>
    </row>
    <row r="360" spans="1:17" x14ac:dyDescent="0.25">
      <c r="A360" s="107" t="s">
        <v>35</v>
      </c>
      <c r="B360" s="108">
        <v>202301</v>
      </c>
      <c r="C360" s="108">
        <v>202209</v>
      </c>
      <c r="D360" s="108" t="s">
        <v>1014</v>
      </c>
      <c r="E360" s="109">
        <v>7827036302</v>
      </c>
      <c r="F360" s="107" t="s">
        <v>145</v>
      </c>
      <c r="G360" s="110" t="s">
        <v>141</v>
      </c>
      <c r="H360" s="111">
        <v>260000</v>
      </c>
      <c r="I360" s="113">
        <v>44995</v>
      </c>
      <c r="J360" s="111">
        <v>86500</v>
      </c>
      <c r="K360" s="112" t="s">
        <v>10</v>
      </c>
      <c r="L360" s="112" t="s">
        <v>158</v>
      </c>
      <c r="O360" s="71"/>
      <c r="P360" s="54"/>
      <c r="Q360" s="72"/>
    </row>
    <row r="361" spans="1:17" x14ac:dyDescent="0.25">
      <c r="A361" s="107" t="s">
        <v>490</v>
      </c>
      <c r="B361" s="108">
        <v>202210</v>
      </c>
      <c r="C361" s="108">
        <v>202210</v>
      </c>
      <c r="D361" s="108" t="s">
        <v>1014</v>
      </c>
      <c r="E361" s="109">
        <v>7608056068</v>
      </c>
      <c r="F361" s="107" t="s">
        <v>491</v>
      </c>
      <c r="G361" s="110" t="s">
        <v>19</v>
      </c>
      <c r="H361" s="111">
        <v>270000</v>
      </c>
      <c r="I361" s="113">
        <v>44995</v>
      </c>
      <c r="J361" s="111">
        <v>30000</v>
      </c>
      <c r="K361" s="112" t="s">
        <v>10</v>
      </c>
      <c r="L361" s="112" t="s">
        <v>158</v>
      </c>
      <c r="O361" s="71"/>
      <c r="P361" s="54"/>
      <c r="Q361" s="72"/>
    </row>
    <row r="362" spans="1:17" x14ac:dyDescent="0.25">
      <c r="A362" s="107" t="s">
        <v>241</v>
      </c>
      <c r="B362" s="108">
        <v>202211</v>
      </c>
      <c r="C362" s="108">
        <v>202211</v>
      </c>
      <c r="D362" s="108" t="s">
        <v>1014</v>
      </c>
      <c r="E362" s="109">
        <v>9131940860</v>
      </c>
      <c r="F362" s="107" t="s">
        <v>242</v>
      </c>
      <c r="G362" s="110" t="s">
        <v>14</v>
      </c>
      <c r="H362" s="111">
        <v>243000</v>
      </c>
      <c r="I362" s="113">
        <v>44995</v>
      </c>
      <c r="J362" s="111">
        <v>50000</v>
      </c>
      <c r="K362" s="112" t="s">
        <v>10</v>
      </c>
      <c r="L362" s="112" t="s">
        <v>158</v>
      </c>
      <c r="O362" s="71"/>
      <c r="P362" s="54"/>
      <c r="Q362" s="72"/>
    </row>
    <row r="363" spans="1:17" x14ac:dyDescent="0.25">
      <c r="A363" s="107" t="s">
        <v>492</v>
      </c>
      <c r="B363" s="108">
        <v>202303</v>
      </c>
      <c r="C363" s="108">
        <v>202303</v>
      </c>
      <c r="D363" s="108" t="s">
        <v>1014</v>
      </c>
      <c r="E363" s="109">
        <v>7008174001</v>
      </c>
      <c r="F363" s="107" t="s">
        <v>493</v>
      </c>
      <c r="G363" s="110" t="s">
        <v>19</v>
      </c>
      <c r="H363" s="111">
        <v>300000</v>
      </c>
      <c r="I363" s="113">
        <v>44996</v>
      </c>
      <c r="J363" s="111">
        <v>270000</v>
      </c>
      <c r="K363" s="112" t="s">
        <v>10</v>
      </c>
      <c r="L363" s="112" t="s">
        <v>158</v>
      </c>
      <c r="O363" s="71"/>
      <c r="P363" s="54"/>
      <c r="Q363" s="72"/>
    </row>
    <row r="364" spans="1:17" x14ac:dyDescent="0.25">
      <c r="A364" s="107" t="s">
        <v>492</v>
      </c>
      <c r="B364" s="108">
        <v>202303</v>
      </c>
      <c r="C364" s="108">
        <v>202303</v>
      </c>
      <c r="D364" s="108" t="s">
        <v>1014</v>
      </c>
      <c r="E364" s="109">
        <v>7008174001</v>
      </c>
      <c r="F364" s="107" t="s">
        <v>493</v>
      </c>
      <c r="G364" s="110" t="s">
        <v>19</v>
      </c>
      <c r="H364" s="111">
        <v>300000</v>
      </c>
      <c r="I364" s="113">
        <v>44996</v>
      </c>
      <c r="J364" s="111">
        <v>30000</v>
      </c>
      <c r="K364" s="112" t="s">
        <v>20</v>
      </c>
      <c r="L364" s="112" t="s">
        <v>158</v>
      </c>
      <c r="O364" s="71"/>
      <c r="P364" s="54"/>
      <c r="Q364" s="72"/>
    </row>
    <row r="365" spans="1:17" x14ac:dyDescent="0.25">
      <c r="A365" s="107" t="s">
        <v>4208</v>
      </c>
      <c r="B365" s="108">
        <v>202303</v>
      </c>
      <c r="C365" s="108">
        <v>202303</v>
      </c>
      <c r="D365" s="108" t="s">
        <v>1014</v>
      </c>
      <c r="E365" s="109">
        <v>8431654639</v>
      </c>
      <c r="F365" s="107" t="s">
        <v>494</v>
      </c>
      <c r="G365" s="110" t="s">
        <v>19</v>
      </c>
      <c r="H365" s="111">
        <v>270000</v>
      </c>
      <c r="I365" s="113">
        <v>44996</v>
      </c>
      <c r="J365" s="111">
        <v>50000</v>
      </c>
      <c r="K365" s="112" t="s">
        <v>10</v>
      </c>
      <c r="L365" s="112" t="s">
        <v>158</v>
      </c>
      <c r="O365" s="71"/>
      <c r="P365" s="54"/>
      <c r="Q365" s="72"/>
    </row>
    <row r="366" spans="1:17" x14ac:dyDescent="0.25">
      <c r="A366" s="107" t="s">
        <v>4209</v>
      </c>
      <c r="B366" s="108">
        <v>202303</v>
      </c>
      <c r="C366" s="108">
        <v>202303</v>
      </c>
      <c r="D366" s="108" t="s">
        <v>1014</v>
      </c>
      <c r="E366" s="109">
        <v>8962427692</v>
      </c>
      <c r="F366" s="107" t="s">
        <v>495</v>
      </c>
      <c r="G366" s="110" t="s">
        <v>19</v>
      </c>
      <c r="H366" s="111">
        <v>265000</v>
      </c>
      <c r="I366" s="113">
        <v>44996</v>
      </c>
      <c r="J366" s="111">
        <f>H366/2</f>
        <v>132500</v>
      </c>
      <c r="K366" s="112" t="s">
        <v>10</v>
      </c>
      <c r="L366" s="112" t="s">
        <v>158</v>
      </c>
      <c r="O366" s="71"/>
      <c r="P366" s="54"/>
      <c r="Q366" s="72"/>
    </row>
    <row r="367" spans="1:17" x14ac:dyDescent="0.25">
      <c r="A367" s="107" t="s">
        <v>307</v>
      </c>
      <c r="B367" s="108" t="s">
        <v>276</v>
      </c>
      <c r="C367" s="108">
        <v>202301</v>
      </c>
      <c r="D367" s="108" t="s">
        <v>1014</v>
      </c>
      <c r="E367" s="109">
        <v>8395811642</v>
      </c>
      <c r="F367" s="107" t="s">
        <v>305</v>
      </c>
      <c r="G367" s="110" t="s">
        <v>19</v>
      </c>
      <c r="H367" s="111">
        <v>290000</v>
      </c>
      <c r="I367" s="113">
        <v>44998</v>
      </c>
      <c r="J367" s="111">
        <v>75000</v>
      </c>
      <c r="K367" s="112" t="s">
        <v>283</v>
      </c>
      <c r="L367" s="112" t="s">
        <v>158</v>
      </c>
      <c r="O367" s="71"/>
      <c r="P367" s="54"/>
      <c r="Q367" s="72"/>
    </row>
    <row r="368" spans="1:17" x14ac:dyDescent="0.25">
      <c r="A368" s="107" t="s">
        <v>4210</v>
      </c>
      <c r="B368" s="108">
        <v>202212</v>
      </c>
      <c r="C368" s="108">
        <v>202212</v>
      </c>
      <c r="D368" s="108" t="s">
        <v>1014</v>
      </c>
      <c r="E368" s="109">
        <v>8086237008</v>
      </c>
      <c r="F368" s="107" t="s">
        <v>503</v>
      </c>
      <c r="G368" s="110" t="s">
        <v>19</v>
      </c>
      <c r="H368" s="111">
        <v>270000</v>
      </c>
      <c r="I368" s="113">
        <v>44998</v>
      </c>
      <c r="J368" s="111">
        <v>85000</v>
      </c>
      <c r="K368" s="112" t="s">
        <v>283</v>
      </c>
      <c r="L368" s="112" t="s">
        <v>158</v>
      </c>
      <c r="O368" s="71"/>
      <c r="P368" s="54"/>
      <c r="Q368" s="72"/>
    </row>
    <row r="369" spans="1:17" x14ac:dyDescent="0.25">
      <c r="A369" s="107" t="s">
        <v>365</v>
      </c>
      <c r="B369" s="108">
        <v>202210</v>
      </c>
      <c r="C369" s="108">
        <v>202210</v>
      </c>
      <c r="D369" s="108" t="s">
        <v>1014</v>
      </c>
      <c r="E369" s="109">
        <v>7077106548</v>
      </c>
      <c r="F369" s="107" t="s">
        <v>366</v>
      </c>
      <c r="G369" s="110" t="s">
        <v>19</v>
      </c>
      <c r="H369" s="111">
        <v>250000</v>
      </c>
      <c r="I369" s="113">
        <v>44998</v>
      </c>
      <c r="J369" s="111">
        <v>50000</v>
      </c>
      <c r="K369" s="112" t="s">
        <v>20</v>
      </c>
      <c r="L369" s="112" t="s">
        <v>158</v>
      </c>
      <c r="O369" s="71"/>
      <c r="P369" s="54"/>
      <c r="Q369" s="72"/>
    </row>
    <row r="370" spans="1:17" x14ac:dyDescent="0.25">
      <c r="A370" s="107" t="s">
        <v>504</v>
      </c>
      <c r="B370" s="108">
        <v>202303</v>
      </c>
      <c r="C370" s="108">
        <v>202303</v>
      </c>
      <c r="D370" s="108" t="s">
        <v>1014</v>
      </c>
      <c r="E370" s="109">
        <v>9177517031</v>
      </c>
      <c r="F370" s="107" t="s">
        <v>505</v>
      </c>
      <c r="G370" s="110" t="s">
        <v>19</v>
      </c>
      <c r="H370" s="111">
        <v>290000</v>
      </c>
      <c r="I370" s="113">
        <v>44998</v>
      </c>
      <c r="J370" s="111">
        <v>100000</v>
      </c>
      <c r="K370" s="112" t="s">
        <v>283</v>
      </c>
      <c r="L370" s="112" t="s">
        <v>158</v>
      </c>
      <c r="O370" s="71"/>
      <c r="P370" s="54"/>
      <c r="Q370" s="72"/>
    </row>
    <row r="371" spans="1:17" x14ac:dyDescent="0.25">
      <c r="A371" s="107" t="s">
        <v>241</v>
      </c>
      <c r="B371" s="108">
        <v>202211</v>
      </c>
      <c r="C371" s="108">
        <v>202211</v>
      </c>
      <c r="D371" s="108" t="s">
        <v>1014</v>
      </c>
      <c r="E371" s="109">
        <v>9131940860</v>
      </c>
      <c r="F371" s="107" t="s">
        <v>242</v>
      </c>
      <c r="G371" s="110" t="s">
        <v>14</v>
      </c>
      <c r="H371" s="111">
        <v>243000</v>
      </c>
      <c r="I371" s="113">
        <v>44998</v>
      </c>
      <c r="J371" s="111">
        <v>18000</v>
      </c>
      <c r="K371" s="112" t="s">
        <v>10</v>
      </c>
      <c r="L371" s="112" t="s">
        <v>158</v>
      </c>
      <c r="O371" s="71"/>
      <c r="P371" s="54"/>
      <c r="Q371" s="72"/>
    </row>
    <row r="372" spans="1:17" x14ac:dyDescent="0.25">
      <c r="A372" s="107" t="s">
        <v>333</v>
      </c>
      <c r="B372" s="108">
        <v>202302</v>
      </c>
      <c r="C372" s="108">
        <v>202302</v>
      </c>
      <c r="D372" s="108" t="s">
        <v>1014</v>
      </c>
      <c r="E372" s="109">
        <v>9306013153</v>
      </c>
      <c r="F372" s="107" t="s">
        <v>339</v>
      </c>
      <c r="G372" s="110" t="s">
        <v>19</v>
      </c>
      <c r="H372" s="111">
        <v>270000</v>
      </c>
      <c r="I372" s="113">
        <v>44998</v>
      </c>
      <c r="J372" s="111">
        <v>50000</v>
      </c>
      <c r="K372" s="112" t="s">
        <v>20</v>
      </c>
      <c r="L372" s="112" t="s">
        <v>158</v>
      </c>
      <c r="O372" s="71"/>
      <c r="P372" s="54"/>
      <c r="Q372" s="72"/>
    </row>
    <row r="373" spans="1:17" x14ac:dyDescent="0.25">
      <c r="A373" s="107" t="s">
        <v>315</v>
      </c>
      <c r="B373" s="108">
        <v>202301</v>
      </c>
      <c r="C373" s="108">
        <v>202301</v>
      </c>
      <c r="D373" s="108" t="s">
        <v>1014</v>
      </c>
      <c r="E373" s="109">
        <v>8328981140</v>
      </c>
      <c r="F373" s="107" t="s">
        <v>192</v>
      </c>
      <c r="G373" s="110" t="s">
        <v>19</v>
      </c>
      <c r="H373" s="111">
        <v>250000</v>
      </c>
      <c r="I373" s="113">
        <v>44998</v>
      </c>
      <c r="J373" s="111">
        <v>70000</v>
      </c>
      <c r="K373" s="112" t="s">
        <v>283</v>
      </c>
      <c r="L373" s="112" t="s">
        <v>158</v>
      </c>
      <c r="O373" s="71"/>
      <c r="P373" s="54"/>
      <c r="Q373" s="72"/>
    </row>
    <row r="374" spans="1:17" x14ac:dyDescent="0.25">
      <c r="A374" s="107" t="s">
        <v>363</v>
      </c>
      <c r="B374" s="108">
        <v>202208</v>
      </c>
      <c r="C374" s="108">
        <v>202208</v>
      </c>
      <c r="D374" s="108" t="s">
        <v>1014</v>
      </c>
      <c r="E374" s="109">
        <v>9768892485</v>
      </c>
      <c r="F374" s="107" t="s">
        <v>362</v>
      </c>
      <c r="G374" s="110" t="s">
        <v>19</v>
      </c>
      <c r="H374" s="111">
        <v>250000</v>
      </c>
      <c r="I374" s="113">
        <v>44998</v>
      </c>
      <c r="J374" s="111">
        <v>20000</v>
      </c>
      <c r="K374" s="112" t="s">
        <v>10</v>
      </c>
      <c r="L374" s="112" t="s">
        <v>279</v>
      </c>
      <c r="O374" s="71"/>
      <c r="P374" s="54"/>
      <c r="Q374" s="72"/>
    </row>
    <row r="375" spans="1:17" x14ac:dyDescent="0.25">
      <c r="A375" s="107" t="s">
        <v>507</v>
      </c>
      <c r="B375" s="108">
        <v>202208</v>
      </c>
      <c r="C375" s="108">
        <v>202208</v>
      </c>
      <c r="D375" s="108" t="s">
        <v>1014</v>
      </c>
      <c r="E375" s="109">
        <v>7987472281</v>
      </c>
      <c r="F375" s="107" t="s">
        <v>506</v>
      </c>
      <c r="G375" s="110" t="s">
        <v>19</v>
      </c>
      <c r="H375" s="111">
        <v>250000</v>
      </c>
      <c r="I375" s="113">
        <v>44998</v>
      </c>
      <c r="J375" s="111">
        <v>40000</v>
      </c>
      <c r="K375" s="112" t="s">
        <v>10</v>
      </c>
      <c r="L375" s="112" t="s">
        <v>279</v>
      </c>
      <c r="O375" s="71"/>
      <c r="P375" s="54"/>
      <c r="Q375" s="72"/>
    </row>
    <row r="376" spans="1:17" x14ac:dyDescent="0.25">
      <c r="A376" s="107" t="s">
        <v>319</v>
      </c>
      <c r="B376" s="108" t="s">
        <v>248</v>
      </c>
      <c r="C376" s="108">
        <v>202209</v>
      </c>
      <c r="D376" s="108" t="s">
        <v>1014</v>
      </c>
      <c r="E376" s="109">
        <v>8349306628</v>
      </c>
      <c r="F376" s="107" t="s">
        <v>320</v>
      </c>
      <c r="G376" s="110" t="s">
        <v>19</v>
      </c>
      <c r="H376" s="111">
        <v>270000</v>
      </c>
      <c r="I376" s="113">
        <v>44998</v>
      </c>
      <c r="J376" s="111">
        <v>60000</v>
      </c>
      <c r="K376" s="112" t="s">
        <v>108</v>
      </c>
      <c r="L376" s="112" t="s">
        <v>101</v>
      </c>
      <c r="O376" s="71"/>
      <c r="P376" s="54"/>
      <c r="Q376" s="72"/>
    </row>
    <row r="377" spans="1:17" x14ac:dyDescent="0.25">
      <c r="A377" s="107" t="s">
        <v>222</v>
      </c>
      <c r="B377" s="108">
        <v>202212</v>
      </c>
      <c r="C377" s="108">
        <v>202212</v>
      </c>
      <c r="D377" s="108" t="s">
        <v>1014</v>
      </c>
      <c r="E377" s="109">
        <v>8827673982</v>
      </c>
      <c r="F377" s="107" t="s">
        <v>223</v>
      </c>
      <c r="G377" s="110" t="s">
        <v>19</v>
      </c>
      <c r="H377" s="111">
        <v>270000</v>
      </c>
      <c r="I377" s="113">
        <v>44999</v>
      </c>
      <c r="J377" s="111">
        <v>100000</v>
      </c>
      <c r="K377" s="112" t="s">
        <v>108</v>
      </c>
      <c r="L377" s="112" t="s">
        <v>158</v>
      </c>
      <c r="O377" s="71"/>
      <c r="P377" s="54"/>
      <c r="Q377" s="72"/>
    </row>
    <row r="378" spans="1:17" x14ac:dyDescent="0.25">
      <c r="A378" s="107" t="s">
        <v>508</v>
      </c>
      <c r="B378" s="108">
        <v>202303</v>
      </c>
      <c r="C378" s="108">
        <v>202303</v>
      </c>
      <c r="D378" s="108" t="s">
        <v>1014</v>
      </c>
      <c r="E378" s="109">
        <v>7064847033</v>
      </c>
      <c r="F378" s="107" t="s">
        <v>509</v>
      </c>
      <c r="G378" s="110" t="s">
        <v>19</v>
      </c>
      <c r="H378" s="111">
        <v>260000</v>
      </c>
      <c r="I378" s="113">
        <v>44999</v>
      </c>
      <c r="J378" s="111">
        <v>50000</v>
      </c>
      <c r="K378" s="112" t="s">
        <v>108</v>
      </c>
      <c r="L378" s="112" t="s">
        <v>158</v>
      </c>
      <c r="O378" s="71"/>
      <c r="P378" s="54"/>
      <c r="Q378" s="72"/>
    </row>
    <row r="379" spans="1:17" x14ac:dyDescent="0.25">
      <c r="A379" s="107" t="s">
        <v>448</v>
      </c>
      <c r="B379" s="108" t="s">
        <v>463</v>
      </c>
      <c r="C379" s="108">
        <v>202303</v>
      </c>
      <c r="D379" s="108" t="s">
        <v>1014</v>
      </c>
      <c r="E379" s="109">
        <v>9556315556</v>
      </c>
      <c r="F379" s="107" t="s">
        <v>510</v>
      </c>
      <c r="G379" s="110" t="s">
        <v>19</v>
      </c>
      <c r="H379" s="111">
        <v>270000</v>
      </c>
      <c r="I379" s="113">
        <v>44999</v>
      </c>
      <c r="J379" s="111">
        <v>75000</v>
      </c>
      <c r="K379" s="112" t="s">
        <v>108</v>
      </c>
      <c r="L379" s="112" t="s">
        <v>158</v>
      </c>
      <c r="O379" s="71"/>
      <c r="P379" s="54"/>
      <c r="Q379" s="72"/>
    </row>
    <row r="380" spans="1:17" x14ac:dyDescent="0.25">
      <c r="A380" s="107" t="s">
        <v>4211</v>
      </c>
      <c r="B380" s="108" t="s">
        <v>463</v>
      </c>
      <c r="C380" s="108">
        <v>202303</v>
      </c>
      <c r="D380" s="108" t="s">
        <v>1014</v>
      </c>
      <c r="E380" s="109">
        <v>9337958058</v>
      </c>
      <c r="F380" s="107" t="s">
        <v>511</v>
      </c>
      <c r="G380" s="110" t="s">
        <v>19</v>
      </c>
      <c r="H380" s="111">
        <v>270000</v>
      </c>
      <c r="I380" s="113">
        <v>44999</v>
      </c>
      <c r="J380" s="111">
        <v>75000</v>
      </c>
      <c r="K380" s="112" t="s">
        <v>108</v>
      </c>
      <c r="L380" s="112" t="s">
        <v>158</v>
      </c>
      <c r="O380" s="71"/>
      <c r="P380" s="54"/>
      <c r="Q380" s="72"/>
    </row>
    <row r="381" spans="1:17" x14ac:dyDescent="0.25">
      <c r="A381" s="107" t="s">
        <v>4212</v>
      </c>
      <c r="B381" s="108">
        <v>202303</v>
      </c>
      <c r="C381" s="108">
        <v>202303</v>
      </c>
      <c r="D381" s="108" t="s">
        <v>1014</v>
      </c>
      <c r="E381" s="109">
        <v>6232554077</v>
      </c>
      <c r="F381" s="107" t="s">
        <v>502</v>
      </c>
      <c r="G381" s="110" t="s">
        <v>19</v>
      </c>
      <c r="H381" s="111">
        <v>270000</v>
      </c>
      <c r="I381" s="113">
        <v>44999</v>
      </c>
      <c r="J381" s="111">
        <v>75000</v>
      </c>
      <c r="K381" s="112" t="s">
        <v>108</v>
      </c>
      <c r="L381" s="112" t="s">
        <v>158</v>
      </c>
      <c r="O381" s="71"/>
      <c r="P381" s="54"/>
      <c r="Q381" s="72"/>
    </row>
    <row r="382" spans="1:17" x14ac:dyDescent="0.25">
      <c r="A382" s="107" t="s">
        <v>4213</v>
      </c>
      <c r="B382" s="108">
        <v>202302</v>
      </c>
      <c r="C382" s="108">
        <v>202302</v>
      </c>
      <c r="D382" s="108" t="s">
        <v>1014</v>
      </c>
      <c r="E382" s="109">
        <v>7022239669</v>
      </c>
      <c r="F382" s="107" t="s">
        <v>512</v>
      </c>
      <c r="G382" s="110" t="s">
        <v>19</v>
      </c>
      <c r="H382" s="111">
        <v>270000</v>
      </c>
      <c r="I382" s="113">
        <v>44999</v>
      </c>
      <c r="J382" s="111">
        <v>200000</v>
      </c>
      <c r="K382" s="112" t="s">
        <v>108</v>
      </c>
      <c r="L382" s="112" t="s">
        <v>158</v>
      </c>
      <c r="O382" s="71"/>
      <c r="P382" s="54"/>
      <c r="Q382" s="72"/>
    </row>
    <row r="383" spans="1:17" x14ac:dyDescent="0.25">
      <c r="A383" s="107" t="s">
        <v>514</v>
      </c>
      <c r="B383" s="108">
        <v>202205</v>
      </c>
      <c r="C383" s="108">
        <v>202205</v>
      </c>
      <c r="D383" s="108" t="s">
        <v>1014</v>
      </c>
      <c r="E383" s="109">
        <v>8917471922</v>
      </c>
      <c r="F383" s="107" t="s">
        <v>513</v>
      </c>
      <c r="G383" s="110" t="s">
        <v>14</v>
      </c>
      <c r="H383" s="111">
        <v>210000</v>
      </c>
      <c r="I383" s="113">
        <v>44999</v>
      </c>
      <c r="J383" s="111">
        <v>10000</v>
      </c>
      <c r="K383" s="112" t="s">
        <v>20</v>
      </c>
      <c r="L383" s="112" t="s">
        <v>279</v>
      </c>
      <c r="O383" s="71"/>
      <c r="P383" s="54"/>
      <c r="Q383" s="72"/>
    </row>
    <row r="384" spans="1:17" x14ac:dyDescent="0.25">
      <c r="A384" s="107" t="s">
        <v>4208</v>
      </c>
      <c r="B384" s="108">
        <v>202303</v>
      </c>
      <c r="C384" s="108">
        <v>202303</v>
      </c>
      <c r="D384" s="108" t="s">
        <v>1014</v>
      </c>
      <c r="E384" s="109">
        <v>8431654639</v>
      </c>
      <c r="F384" s="107" t="s">
        <v>494</v>
      </c>
      <c r="G384" s="110" t="s">
        <v>19</v>
      </c>
      <c r="H384" s="111">
        <v>290000</v>
      </c>
      <c r="I384" s="113">
        <v>45000</v>
      </c>
      <c r="J384" s="111">
        <v>250000</v>
      </c>
      <c r="K384" s="112" t="s">
        <v>108</v>
      </c>
      <c r="L384" s="112" t="s">
        <v>158</v>
      </c>
      <c r="O384" s="71"/>
      <c r="P384" s="54"/>
      <c r="Q384" s="72"/>
    </row>
    <row r="385" spans="1:17" x14ac:dyDescent="0.25">
      <c r="A385" s="107" t="s">
        <v>515</v>
      </c>
      <c r="B385" s="108">
        <v>202303</v>
      </c>
      <c r="C385" s="108">
        <v>202303</v>
      </c>
      <c r="D385" s="108" t="s">
        <v>1014</v>
      </c>
      <c r="E385" s="109">
        <v>7411030884</v>
      </c>
      <c r="F385" s="107" t="s">
        <v>516</v>
      </c>
      <c r="G385" s="110" t="s">
        <v>19</v>
      </c>
      <c r="H385" s="111">
        <v>290000</v>
      </c>
      <c r="I385" s="113">
        <v>45000</v>
      </c>
      <c r="J385" s="111">
        <v>75000</v>
      </c>
      <c r="K385" s="112" t="s">
        <v>20</v>
      </c>
      <c r="L385" s="112" t="s">
        <v>158</v>
      </c>
      <c r="O385" s="71"/>
      <c r="P385" s="54"/>
      <c r="Q385" s="72"/>
    </row>
    <row r="386" spans="1:17" x14ac:dyDescent="0.25">
      <c r="A386" s="107" t="s">
        <v>4160</v>
      </c>
      <c r="B386" s="108">
        <v>202301</v>
      </c>
      <c r="C386" s="108">
        <v>202301</v>
      </c>
      <c r="D386" s="108" t="s">
        <v>1014</v>
      </c>
      <c r="E386" s="109">
        <v>9663493005</v>
      </c>
      <c r="F386" s="107" t="s">
        <v>332</v>
      </c>
      <c r="G386" s="110" t="s">
        <v>19</v>
      </c>
      <c r="H386" s="111">
        <v>280000</v>
      </c>
      <c r="I386" s="113">
        <v>45000</v>
      </c>
      <c r="J386" s="111">
        <v>50000</v>
      </c>
      <c r="K386" s="112" t="s">
        <v>10</v>
      </c>
      <c r="L386" s="112" t="s">
        <v>158</v>
      </c>
      <c r="O386" s="71"/>
      <c r="P386" s="54"/>
      <c r="Q386" s="72"/>
    </row>
    <row r="387" spans="1:17" x14ac:dyDescent="0.25">
      <c r="A387" s="107" t="s">
        <v>455</v>
      </c>
      <c r="B387" s="108" t="s">
        <v>179</v>
      </c>
      <c r="C387" s="108">
        <v>202210</v>
      </c>
      <c r="D387" s="108" t="s">
        <v>1014</v>
      </c>
      <c r="E387" s="109">
        <v>7447423998</v>
      </c>
      <c r="F387" s="107" t="s">
        <v>456</v>
      </c>
      <c r="G387" s="110" t="s">
        <v>19</v>
      </c>
      <c r="H387" s="111">
        <v>280000</v>
      </c>
      <c r="I387" s="113">
        <v>45000</v>
      </c>
      <c r="J387" s="111">
        <v>40000</v>
      </c>
      <c r="K387" s="112" t="s">
        <v>108</v>
      </c>
      <c r="L387" s="112" t="s">
        <v>158</v>
      </c>
      <c r="O387" s="71"/>
      <c r="P387" s="54"/>
      <c r="Q387" s="72"/>
    </row>
    <row r="388" spans="1:17" x14ac:dyDescent="0.25">
      <c r="A388" s="107" t="s">
        <v>4214</v>
      </c>
      <c r="B388" s="108">
        <v>202303</v>
      </c>
      <c r="C388" s="108">
        <v>202303</v>
      </c>
      <c r="D388" s="108" t="s">
        <v>1014</v>
      </c>
      <c r="E388" s="109">
        <v>9074458990</v>
      </c>
      <c r="F388" s="107" t="s">
        <v>643</v>
      </c>
      <c r="G388" s="110" t="s">
        <v>19</v>
      </c>
      <c r="H388" s="111">
        <v>280000</v>
      </c>
      <c r="I388" s="113">
        <v>45000</v>
      </c>
      <c r="J388" s="111">
        <v>50000</v>
      </c>
      <c r="K388" s="112" t="s">
        <v>20</v>
      </c>
      <c r="L388" s="112" t="s">
        <v>158</v>
      </c>
      <c r="O388" s="71"/>
      <c r="P388" s="54"/>
      <c r="Q388" s="72"/>
    </row>
    <row r="389" spans="1:17" x14ac:dyDescent="0.25">
      <c r="A389" s="107" t="s">
        <v>517</v>
      </c>
      <c r="B389" s="108">
        <v>202303</v>
      </c>
      <c r="C389" s="108">
        <v>202303</v>
      </c>
      <c r="D389" s="108" t="s">
        <v>1014</v>
      </c>
      <c r="E389" s="109">
        <v>8959567758</v>
      </c>
      <c r="F389" s="107" t="s">
        <v>644</v>
      </c>
      <c r="G389" s="110" t="s">
        <v>19</v>
      </c>
      <c r="H389" s="111">
        <v>280000</v>
      </c>
      <c r="I389" s="113">
        <v>45000</v>
      </c>
      <c r="J389" s="111">
        <v>50000</v>
      </c>
      <c r="K389" s="112" t="s">
        <v>108</v>
      </c>
      <c r="L389" s="112" t="s">
        <v>158</v>
      </c>
      <c r="O389" s="71"/>
      <c r="P389" s="54"/>
      <c r="Q389" s="72"/>
    </row>
    <row r="390" spans="1:17" x14ac:dyDescent="0.25">
      <c r="A390" s="107" t="s">
        <v>4215</v>
      </c>
      <c r="B390" s="108">
        <v>202210</v>
      </c>
      <c r="C390" s="108">
        <v>202210</v>
      </c>
      <c r="D390" s="108" t="s">
        <v>1014</v>
      </c>
      <c r="E390" s="109">
        <v>9893870998</v>
      </c>
      <c r="F390" s="107" t="s">
        <v>518</v>
      </c>
      <c r="G390" s="110" t="s">
        <v>19</v>
      </c>
      <c r="H390" s="111">
        <v>280000</v>
      </c>
      <c r="I390" s="113">
        <v>45000</v>
      </c>
      <c r="J390" s="111">
        <v>40000</v>
      </c>
      <c r="K390" s="112" t="s">
        <v>20</v>
      </c>
      <c r="L390" s="112" t="s">
        <v>158</v>
      </c>
      <c r="O390" s="71"/>
      <c r="P390" s="54"/>
      <c r="Q390" s="72"/>
    </row>
    <row r="391" spans="1:17" x14ac:dyDescent="0.25">
      <c r="A391" s="107" t="s">
        <v>520</v>
      </c>
      <c r="B391" s="108">
        <v>202208</v>
      </c>
      <c r="C391" s="108">
        <v>202208</v>
      </c>
      <c r="D391" s="108" t="s">
        <v>1014</v>
      </c>
      <c r="E391" s="109">
        <v>9171311010</v>
      </c>
      <c r="F391" s="107" t="s">
        <v>519</v>
      </c>
      <c r="G391" s="110" t="s">
        <v>14</v>
      </c>
      <c r="H391" s="111">
        <v>243000</v>
      </c>
      <c r="I391" s="113">
        <v>45000</v>
      </c>
      <c r="J391" s="111">
        <v>18000</v>
      </c>
      <c r="K391" s="112" t="s">
        <v>20</v>
      </c>
      <c r="L391" s="112" t="s">
        <v>279</v>
      </c>
      <c r="O391" s="71"/>
      <c r="P391" s="54"/>
      <c r="Q391" s="72"/>
    </row>
    <row r="392" spans="1:17" x14ac:dyDescent="0.25">
      <c r="A392" s="107" t="s">
        <v>521</v>
      </c>
      <c r="B392" s="108">
        <v>202208</v>
      </c>
      <c r="C392" s="108">
        <v>202208</v>
      </c>
      <c r="D392" s="108" t="s">
        <v>1014</v>
      </c>
      <c r="E392" s="109">
        <v>9039616430</v>
      </c>
      <c r="F392" s="107" t="s">
        <v>388</v>
      </c>
      <c r="G392" s="110" t="s">
        <v>19</v>
      </c>
      <c r="H392" s="111">
        <v>240000</v>
      </c>
      <c r="I392" s="113">
        <v>45000</v>
      </c>
      <c r="J392" s="111">
        <v>40000</v>
      </c>
      <c r="K392" s="112" t="s">
        <v>16</v>
      </c>
      <c r="L392" s="112" t="s">
        <v>279</v>
      </c>
      <c r="O392" s="71"/>
      <c r="P392" s="54"/>
      <c r="Q392" s="72"/>
    </row>
    <row r="393" spans="1:17" x14ac:dyDescent="0.25">
      <c r="A393" s="107" t="s">
        <v>523</v>
      </c>
      <c r="B393" s="108">
        <v>202303</v>
      </c>
      <c r="C393" s="108">
        <v>202303</v>
      </c>
      <c r="D393" s="108" t="s">
        <v>1014</v>
      </c>
      <c r="E393" s="109">
        <v>9668981151</v>
      </c>
      <c r="F393" s="107" t="s">
        <v>524</v>
      </c>
      <c r="G393" s="110" t="s">
        <v>19</v>
      </c>
      <c r="H393" s="111">
        <v>280000</v>
      </c>
      <c r="I393" s="113">
        <v>45001</v>
      </c>
      <c r="J393" s="111">
        <v>30000</v>
      </c>
      <c r="K393" s="112" t="s">
        <v>20</v>
      </c>
      <c r="L393" s="112" t="s">
        <v>158</v>
      </c>
      <c r="O393" s="71"/>
      <c r="P393" s="54"/>
      <c r="Q393" s="72"/>
    </row>
    <row r="394" spans="1:17" x14ac:dyDescent="0.25">
      <c r="A394" s="107" t="s">
        <v>367</v>
      </c>
      <c r="B394" s="108">
        <v>202301</v>
      </c>
      <c r="C394" s="108">
        <v>202301</v>
      </c>
      <c r="D394" s="108" t="s">
        <v>1014</v>
      </c>
      <c r="E394" s="109">
        <v>7008341486</v>
      </c>
      <c r="F394" s="107" t="s">
        <v>200</v>
      </c>
      <c r="G394" s="110" t="s">
        <v>19</v>
      </c>
      <c r="H394" s="111">
        <v>250000</v>
      </c>
      <c r="I394" s="113">
        <v>45001</v>
      </c>
      <c r="J394" s="111">
        <v>50000</v>
      </c>
      <c r="K394" s="112" t="s">
        <v>10</v>
      </c>
      <c r="L394" s="112" t="s">
        <v>158</v>
      </c>
      <c r="O394" s="71"/>
      <c r="P394" s="54"/>
      <c r="Q394" s="72"/>
    </row>
    <row r="395" spans="1:17" x14ac:dyDescent="0.25">
      <c r="A395" s="107" t="s">
        <v>525</v>
      </c>
      <c r="B395" s="108">
        <v>202303</v>
      </c>
      <c r="C395" s="108">
        <v>202303</v>
      </c>
      <c r="D395" s="108" t="s">
        <v>1014</v>
      </c>
      <c r="E395" s="109">
        <v>9980690411</v>
      </c>
      <c r="F395" s="107" t="s">
        <v>645</v>
      </c>
      <c r="G395" s="110" t="s">
        <v>19</v>
      </c>
      <c r="H395" s="111">
        <v>280000</v>
      </c>
      <c r="I395" s="113">
        <v>45001</v>
      </c>
      <c r="J395" s="111">
        <v>280000</v>
      </c>
      <c r="K395" s="112" t="s">
        <v>20</v>
      </c>
      <c r="L395" s="112" t="s">
        <v>158</v>
      </c>
      <c r="O395" s="71"/>
      <c r="P395" s="54"/>
      <c r="Q395" s="72"/>
    </row>
    <row r="396" spans="1:17" x14ac:dyDescent="0.25">
      <c r="A396" s="107" t="s">
        <v>523</v>
      </c>
      <c r="B396" s="108">
        <v>202303</v>
      </c>
      <c r="C396" s="108">
        <v>202303</v>
      </c>
      <c r="D396" s="108" t="s">
        <v>1014</v>
      </c>
      <c r="E396" s="109">
        <v>9668981151</v>
      </c>
      <c r="F396" s="107" t="s">
        <v>524</v>
      </c>
      <c r="G396" s="110" t="s">
        <v>19</v>
      </c>
      <c r="H396" s="111">
        <v>280000</v>
      </c>
      <c r="I396" s="113">
        <v>45002</v>
      </c>
      <c r="J396" s="111">
        <v>50000</v>
      </c>
      <c r="K396" s="112" t="s">
        <v>20</v>
      </c>
      <c r="L396" s="112" t="s">
        <v>158</v>
      </c>
      <c r="O396" s="71"/>
      <c r="P396" s="54"/>
      <c r="Q396" s="72"/>
    </row>
    <row r="397" spans="1:17" x14ac:dyDescent="0.25">
      <c r="A397" s="107" t="s">
        <v>526</v>
      </c>
      <c r="B397" s="108">
        <v>202303</v>
      </c>
      <c r="C397" s="108">
        <v>202303</v>
      </c>
      <c r="D397" s="108" t="s">
        <v>1014</v>
      </c>
      <c r="E397" s="109">
        <v>7327897140</v>
      </c>
      <c r="F397" s="107" t="s">
        <v>527</v>
      </c>
      <c r="G397" s="110" t="s">
        <v>19</v>
      </c>
      <c r="H397" s="111">
        <v>280000</v>
      </c>
      <c r="I397" s="113">
        <v>45002</v>
      </c>
      <c r="J397" s="111">
        <v>50000</v>
      </c>
      <c r="K397" s="112" t="s">
        <v>20</v>
      </c>
      <c r="L397" s="112" t="s">
        <v>158</v>
      </c>
      <c r="O397" s="71"/>
      <c r="P397" s="54"/>
      <c r="Q397" s="72"/>
    </row>
    <row r="398" spans="1:17" x14ac:dyDescent="0.25">
      <c r="A398" s="107" t="s">
        <v>224</v>
      </c>
      <c r="B398" s="108" t="s">
        <v>232</v>
      </c>
      <c r="C398" s="108">
        <v>202211</v>
      </c>
      <c r="D398" s="108" t="s">
        <v>1014</v>
      </c>
      <c r="E398" s="109">
        <v>9144860898</v>
      </c>
      <c r="F398" s="107" t="s">
        <v>225</v>
      </c>
      <c r="G398" s="110" t="s">
        <v>19</v>
      </c>
      <c r="H398" s="111">
        <v>260000</v>
      </c>
      <c r="I398" s="113">
        <v>45002</v>
      </c>
      <c r="J398" s="111">
        <v>40000</v>
      </c>
      <c r="K398" s="112" t="s">
        <v>10</v>
      </c>
      <c r="L398" s="112" t="s">
        <v>158</v>
      </c>
      <c r="O398" s="71"/>
      <c r="P398" s="54"/>
      <c r="Q398" s="72"/>
    </row>
    <row r="399" spans="1:17" x14ac:dyDescent="0.25">
      <c r="A399" s="107" t="s">
        <v>637</v>
      </c>
      <c r="B399" s="108" t="s">
        <v>463</v>
      </c>
      <c r="C399" s="108">
        <v>202303</v>
      </c>
      <c r="D399" s="108" t="s">
        <v>1014</v>
      </c>
      <c r="E399" s="109">
        <v>9886320646</v>
      </c>
      <c r="F399" s="107" t="s">
        <v>638</v>
      </c>
      <c r="G399" s="110" t="s">
        <v>19</v>
      </c>
      <c r="H399" s="111">
        <v>280000</v>
      </c>
      <c r="I399" s="113">
        <v>45002</v>
      </c>
      <c r="J399" s="111">
        <v>10000</v>
      </c>
      <c r="K399" s="112" t="s">
        <v>10</v>
      </c>
      <c r="L399" s="112" t="s">
        <v>158</v>
      </c>
      <c r="O399" s="71"/>
      <c r="P399" s="54"/>
      <c r="Q399" s="72"/>
    </row>
    <row r="400" spans="1:17" x14ac:dyDescent="0.25">
      <c r="A400" s="107" t="s">
        <v>528</v>
      </c>
      <c r="B400" s="108">
        <v>202303</v>
      </c>
      <c r="C400" s="108">
        <v>202303</v>
      </c>
      <c r="D400" s="108" t="s">
        <v>1014</v>
      </c>
      <c r="E400" s="109">
        <v>9090810532</v>
      </c>
      <c r="F400" s="107" t="s">
        <v>529</v>
      </c>
      <c r="G400" s="110" t="s">
        <v>19</v>
      </c>
      <c r="H400" s="111">
        <v>250000</v>
      </c>
      <c r="I400" s="113">
        <v>45002</v>
      </c>
      <c r="J400" s="111">
        <v>50000</v>
      </c>
      <c r="K400" s="112" t="s">
        <v>20</v>
      </c>
      <c r="L400" s="112" t="s">
        <v>158</v>
      </c>
      <c r="O400" s="71"/>
      <c r="P400" s="54"/>
      <c r="Q400" s="72"/>
    </row>
    <row r="401" spans="1:17" x14ac:dyDescent="0.25">
      <c r="A401" s="107" t="s">
        <v>530</v>
      </c>
      <c r="B401" s="108">
        <v>202303</v>
      </c>
      <c r="C401" s="108">
        <v>202303</v>
      </c>
      <c r="D401" s="108" t="s">
        <v>1014</v>
      </c>
      <c r="E401" s="109">
        <v>6371504915</v>
      </c>
      <c r="F401" s="107" t="s">
        <v>531</v>
      </c>
      <c r="G401" s="110" t="s">
        <v>19</v>
      </c>
      <c r="H401" s="111">
        <v>250000</v>
      </c>
      <c r="I401" s="113">
        <v>45002</v>
      </c>
      <c r="J401" s="111">
        <v>50000</v>
      </c>
      <c r="K401" s="112" t="s">
        <v>20</v>
      </c>
      <c r="L401" s="112" t="s">
        <v>158</v>
      </c>
      <c r="O401" s="71"/>
      <c r="P401" s="54"/>
      <c r="Q401" s="72"/>
    </row>
    <row r="402" spans="1:17" x14ac:dyDescent="0.25">
      <c r="A402" s="107" t="s">
        <v>478</v>
      </c>
      <c r="B402" s="108">
        <v>202210</v>
      </c>
      <c r="C402" s="108">
        <v>202210</v>
      </c>
      <c r="D402" s="108" t="s">
        <v>1014</v>
      </c>
      <c r="E402" s="109">
        <v>7396839646</v>
      </c>
      <c r="F402" s="107" t="s">
        <v>479</v>
      </c>
      <c r="G402" s="110" t="s">
        <v>19</v>
      </c>
      <c r="H402" s="111">
        <v>250000</v>
      </c>
      <c r="I402" s="113">
        <v>45002</v>
      </c>
      <c r="J402" s="111">
        <v>50000</v>
      </c>
      <c r="K402" s="112" t="s">
        <v>20</v>
      </c>
      <c r="L402" s="112" t="s">
        <v>158</v>
      </c>
      <c r="O402" s="71"/>
      <c r="P402" s="54"/>
      <c r="Q402" s="72"/>
    </row>
    <row r="403" spans="1:17" x14ac:dyDescent="0.25">
      <c r="A403" s="107" t="s">
        <v>532</v>
      </c>
      <c r="B403" s="108">
        <v>202302</v>
      </c>
      <c r="C403" s="108">
        <v>202302</v>
      </c>
      <c r="D403" s="108" t="s">
        <v>1014</v>
      </c>
      <c r="E403" s="109">
        <v>7869369949</v>
      </c>
      <c r="F403" s="107" t="s">
        <v>338</v>
      </c>
      <c r="G403" s="110" t="s">
        <v>19</v>
      </c>
      <c r="H403" s="111">
        <v>300000</v>
      </c>
      <c r="I403" s="113">
        <v>45002</v>
      </c>
      <c r="J403" s="111">
        <v>50000</v>
      </c>
      <c r="K403" s="112" t="s">
        <v>20</v>
      </c>
      <c r="L403" s="112" t="s">
        <v>158</v>
      </c>
      <c r="O403" s="71"/>
      <c r="P403" s="54"/>
      <c r="Q403" s="72"/>
    </row>
    <row r="404" spans="1:17" x14ac:dyDescent="0.25">
      <c r="A404" s="107" t="s">
        <v>4216</v>
      </c>
      <c r="B404" s="108" t="s">
        <v>463</v>
      </c>
      <c r="C404" s="108">
        <v>202303</v>
      </c>
      <c r="D404" s="108" t="s">
        <v>1014</v>
      </c>
      <c r="E404" s="109">
        <v>9755196266</v>
      </c>
      <c r="F404" s="107" t="s">
        <v>576</v>
      </c>
      <c r="G404" s="110" t="s">
        <v>19</v>
      </c>
      <c r="H404" s="111">
        <v>300000</v>
      </c>
      <c r="I404" s="113">
        <v>45002</v>
      </c>
      <c r="J404" s="111">
        <v>30000</v>
      </c>
      <c r="K404" s="112" t="s">
        <v>20</v>
      </c>
      <c r="L404" s="112" t="s">
        <v>158</v>
      </c>
      <c r="O404" s="71"/>
      <c r="P404" s="54"/>
      <c r="Q404" s="72"/>
    </row>
    <row r="405" spans="1:17" x14ac:dyDescent="0.25">
      <c r="A405" s="107" t="s">
        <v>533</v>
      </c>
      <c r="B405" s="108" t="s">
        <v>463</v>
      </c>
      <c r="C405" s="108">
        <v>202303</v>
      </c>
      <c r="D405" s="108" t="s">
        <v>1014</v>
      </c>
      <c r="E405" s="109">
        <v>6371970468</v>
      </c>
      <c r="F405" s="107" t="s">
        <v>646</v>
      </c>
      <c r="G405" s="110" t="s">
        <v>19</v>
      </c>
      <c r="H405" s="111">
        <v>300000</v>
      </c>
      <c r="I405" s="113">
        <v>45002</v>
      </c>
      <c r="J405" s="111">
        <v>5000</v>
      </c>
      <c r="K405" s="112" t="s">
        <v>20</v>
      </c>
      <c r="L405" s="112" t="s">
        <v>158</v>
      </c>
      <c r="O405" s="71"/>
      <c r="P405" s="54"/>
      <c r="Q405" s="72"/>
    </row>
    <row r="406" spans="1:17" x14ac:dyDescent="0.25">
      <c r="A406" s="107" t="s">
        <v>534</v>
      </c>
      <c r="B406" s="108" t="s">
        <v>463</v>
      </c>
      <c r="C406" s="108">
        <v>202303</v>
      </c>
      <c r="D406" s="108" t="s">
        <v>1014</v>
      </c>
      <c r="E406" s="109">
        <v>8093506438</v>
      </c>
      <c r="F406" s="107" t="s">
        <v>647</v>
      </c>
      <c r="G406" s="110" t="s">
        <v>19</v>
      </c>
      <c r="H406" s="111">
        <v>300000</v>
      </c>
      <c r="I406" s="113">
        <v>45002</v>
      </c>
      <c r="J406" s="111">
        <v>5000</v>
      </c>
      <c r="K406" s="112" t="s">
        <v>20</v>
      </c>
      <c r="L406" s="112" t="s">
        <v>158</v>
      </c>
      <c r="O406" s="71"/>
      <c r="P406" s="54"/>
      <c r="Q406" s="72"/>
    </row>
    <row r="407" spans="1:17" x14ac:dyDescent="0.25">
      <c r="A407" s="107" t="s">
        <v>253</v>
      </c>
      <c r="B407" s="108">
        <v>202212</v>
      </c>
      <c r="C407" s="108">
        <v>202212</v>
      </c>
      <c r="D407" s="108" t="s">
        <v>1014</v>
      </c>
      <c r="E407" s="109">
        <v>7076046555</v>
      </c>
      <c r="F407" s="107" t="s">
        <v>254</v>
      </c>
      <c r="G407" s="110" t="s">
        <v>19</v>
      </c>
      <c r="H407" s="111">
        <v>290000</v>
      </c>
      <c r="I407" s="113">
        <v>45003</v>
      </c>
      <c r="J407" s="111">
        <v>96667</v>
      </c>
      <c r="K407" s="112" t="s">
        <v>20</v>
      </c>
      <c r="L407" s="112" t="s">
        <v>158</v>
      </c>
      <c r="O407" s="71"/>
      <c r="P407" s="54"/>
      <c r="Q407" s="72"/>
    </row>
    <row r="408" spans="1:17" x14ac:dyDescent="0.25">
      <c r="A408" s="107" t="s">
        <v>535</v>
      </c>
      <c r="B408" s="108">
        <v>202303</v>
      </c>
      <c r="C408" s="108">
        <v>202303</v>
      </c>
      <c r="D408" s="108" t="s">
        <v>1014</v>
      </c>
      <c r="E408" s="109">
        <v>6375762370</v>
      </c>
      <c r="F408" s="107" t="s">
        <v>536</v>
      </c>
      <c r="G408" s="110" t="s">
        <v>19</v>
      </c>
      <c r="H408" s="111">
        <v>300000</v>
      </c>
      <c r="I408" s="113">
        <v>45003</v>
      </c>
      <c r="J408" s="111">
        <v>260000</v>
      </c>
      <c r="K408" s="112" t="s">
        <v>20</v>
      </c>
      <c r="L408" s="112" t="s">
        <v>158</v>
      </c>
      <c r="O408" s="71"/>
      <c r="P408" s="54"/>
      <c r="Q408" s="72"/>
    </row>
    <row r="409" spans="1:17" x14ac:dyDescent="0.25">
      <c r="A409" s="107" t="s">
        <v>538</v>
      </c>
      <c r="B409" s="108">
        <v>202206</v>
      </c>
      <c r="C409" s="108">
        <v>202206</v>
      </c>
      <c r="D409" s="108" t="s">
        <v>1014</v>
      </c>
      <c r="E409" s="109">
        <v>7509752756</v>
      </c>
      <c r="F409" s="107" t="s">
        <v>537</v>
      </c>
      <c r="G409" s="110" t="s">
        <v>14</v>
      </c>
      <c r="H409" s="111">
        <v>220000</v>
      </c>
      <c r="I409" s="113">
        <v>45003</v>
      </c>
      <c r="J409" s="111">
        <v>30000</v>
      </c>
      <c r="K409" s="112" t="s">
        <v>20</v>
      </c>
      <c r="L409" s="112" t="s">
        <v>279</v>
      </c>
      <c r="O409" s="71"/>
      <c r="P409" s="54"/>
      <c r="Q409" s="72"/>
    </row>
    <row r="410" spans="1:17" x14ac:dyDescent="0.25">
      <c r="A410" s="107" t="s">
        <v>4191</v>
      </c>
      <c r="B410" s="108">
        <v>202211</v>
      </c>
      <c r="C410" s="108">
        <v>202211</v>
      </c>
      <c r="D410" s="108" t="s">
        <v>1014</v>
      </c>
      <c r="E410" s="109">
        <v>9620179939</v>
      </c>
      <c r="F410" s="107" t="s">
        <v>372</v>
      </c>
      <c r="G410" s="110" t="s">
        <v>14</v>
      </c>
      <c r="H410" s="111">
        <v>243000</v>
      </c>
      <c r="I410" s="113">
        <v>45005</v>
      </c>
      <c r="J410" s="111">
        <v>50000</v>
      </c>
      <c r="K410" s="112" t="s">
        <v>10</v>
      </c>
      <c r="L410" s="112" t="s">
        <v>158</v>
      </c>
      <c r="O410" s="71"/>
      <c r="P410" s="54"/>
      <c r="Q410" s="72"/>
    </row>
    <row r="411" spans="1:17" x14ac:dyDescent="0.25">
      <c r="A411" s="107" t="s">
        <v>95</v>
      </c>
      <c r="B411" s="108" t="s">
        <v>49</v>
      </c>
      <c r="C411" s="108">
        <v>202204</v>
      </c>
      <c r="D411" s="108" t="s">
        <v>1014</v>
      </c>
      <c r="E411" s="109">
        <v>9096107124</v>
      </c>
      <c r="F411" s="107" t="s">
        <v>96</v>
      </c>
      <c r="G411" s="110" t="s">
        <v>19</v>
      </c>
      <c r="H411" s="111">
        <v>270000</v>
      </c>
      <c r="I411" s="113">
        <v>45005</v>
      </c>
      <c r="J411" s="111">
        <v>50000</v>
      </c>
      <c r="K411" s="112" t="s">
        <v>22</v>
      </c>
      <c r="L411" s="112" t="s">
        <v>158</v>
      </c>
      <c r="O411" s="71"/>
      <c r="P411" s="54"/>
      <c r="Q411" s="72"/>
    </row>
    <row r="412" spans="1:17" x14ac:dyDescent="0.25">
      <c r="A412" s="107" t="s">
        <v>4184</v>
      </c>
      <c r="B412" s="108">
        <v>202210</v>
      </c>
      <c r="C412" s="108">
        <v>202210</v>
      </c>
      <c r="D412" s="108" t="s">
        <v>1014</v>
      </c>
      <c r="E412" s="109">
        <v>9348000754</v>
      </c>
      <c r="F412" s="107" t="s">
        <v>321</v>
      </c>
      <c r="G412" s="110" t="s">
        <v>19</v>
      </c>
      <c r="H412" s="111">
        <v>270000</v>
      </c>
      <c r="I412" s="113">
        <v>45006</v>
      </c>
      <c r="J412" s="111">
        <v>40000</v>
      </c>
      <c r="K412" s="112" t="s">
        <v>108</v>
      </c>
      <c r="L412" s="112" t="s">
        <v>158</v>
      </c>
      <c r="O412" s="71"/>
      <c r="P412" s="54"/>
      <c r="Q412" s="72"/>
    </row>
    <row r="413" spans="1:17" x14ac:dyDescent="0.25">
      <c r="A413" s="107" t="s">
        <v>4200</v>
      </c>
      <c r="B413" s="108" t="s">
        <v>463</v>
      </c>
      <c r="C413" s="108">
        <v>202303</v>
      </c>
      <c r="D413" s="108" t="s">
        <v>1014</v>
      </c>
      <c r="E413" s="109">
        <v>9460703349</v>
      </c>
      <c r="F413" s="107" t="s">
        <v>642</v>
      </c>
      <c r="G413" s="110" t="s">
        <v>19</v>
      </c>
      <c r="H413" s="111">
        <v>270000</v>
      </c>
      <c r="I413" s="113">
        <v>45006</v>
      </c>
      <c r="J413" s="111">
        <v>270000</v>
      </c>
      <c r="K413" s="112" t="s">
        <v>10</v>
      </c>
      <c r="L413" s="112" t="s">
        <v>158</v>
      </c>
      <c r="O413" s="71"/>
      <c r="P413" s="54"/>
      <c r="Q413" s="72"/>
    </row>
    <row r="414" spans="1:17" x14ac:dyDescent="0.25">
      <c r="A414" s="107" t="s">
        <v>17</v>
      </c>
      <c r="B414" s="108">
        <v>202301</v>
      </c>
      <c r="C414" s="108">
        <v>202301</v>
      </c>
      <c r="D414" s="108" t="s">
        <v>1014</v>
      </c>
      <c r="E414" s="109">
        <v>7978357453</v>
      </c>
      <c r="F414" s="107" t="s">
        <v>18</v>
      </c>
      <c r="G414" s="110" t="s">
        <v>19</v>
      </c>
      <c r="H414" s="111">
        <v>270000</v>
      </c>
      <c r="I414" s="113">
        <v>45006</v>
      </c>
      <c r="J414" s="111">
        <v>90000</v>
      </c>
      <c r="K414" s="112" t="s">
        <v>20</v>
      </c>
      <c r="L414" s="112" t="s">
        <v>158</v>
      </c>
      <c r="O414" s="71"/>
      <c r="P414" s="54"/>
      <c r="Q414" s="72"/>
    </row>
    <row r="415" spans="1:17" x14ac:dyDescent="0.25">
      <c r="A415" s="107" t="s">
        <v>4196</v>
      </c>
      <c r="B415" s="108" t="s">
        <v>232</v>
      </c>
      <c r="C415" s="108">
        <v>202211</v>
      </c>
      <c r="D415" s="108" t="s">
        <v>1014</v>
      </c>
      <c r="E415" s="109">
        <v>6232445947</v>
      </c>
      <c r="F415" s="107" t="s">
        <v>410</v>
      </c>
      <c r="G415" s="110" t="s">
        <v>77</v>
      </c>
      <c r="H415" s="111">
        <v>250000</v>
      </c>
      <c r="I415" s="113">
        <v>45006</v>
      </c>
      <c r="J415" s="111">
        <v>70000</v>
      </c>
      <c r="K415" s="112" t="s">
        <v>20</v>
      </c>
      <c r="L415" s="112" t="s">
        <v>158</v>
      </c>
      <c r="O415" s="71"/>
      <c r="P415" s="54"/>
      <c r="Q415" s="72"/>
    </row>
    <row r="416" spans="1:17" x14ac:dyDescent="0.25">
      <c r="A416" s="107" t="s">
        <v>120</v>
      </c>
      <c r="B416" s="108">
        <v>202211</v>
      </c>
      <c r="C416" s="108">
        <v>202211</v>
      </c>
      <c r="D416" s="108" t="s">
        <v>1014</v>
      </c>
      <c r="E416" s="109">
        <v>8827776503</v>
      </c>
      <c r="F416" s="107" t="s">
        <v>121</v>
      </c>
      <c r="G416" s="110" t="s">
        <v>19</v>
      </c>
      <c r="H416" s="111">
        <v>270000</v>
      </c>
      <c r="I416" s="113">
        <v>45006</v>
      </c>
      <c r="J416" s="111">
        <v>70000</v>
      </c>
      <c r="K416" s="112" t="s">
        <v>20</v>
      </c>
      <c r="L416" s="112" t="s">
        <v>158</v>
      </c>
      <c r="O416" s="71"/>
      <c r="P416" s="54"/>
      <c r="Q416" s="72"/>
    </row>
    <row r="417" spans="1:17" x14ac:dyDescent="0.25">
      <c r="A417" s="107" t="s">
        <v>85</v>
      </c>
      <c r="B417" s="108">
        <v>202301</v>
      </c>
      <c r="C417" s="108">
        <v>202301</v>
      </c>
      <c r="D417" s="108" t="s">
        <v>1014</v>
      </c>
      <c r="E417" s="109">
        <v>7677013428</v>
      </c>
      <c r="F417" s="107" t="s">
        <v>86</v>
      </c>
      <c r="G417" s="110" t="s">
        <v>19</v>
      </c>
      <c r="H417" s="111">
        <v>300000</v>
      </c>
      <c r="I417" s="113">
        <v>45006</v>
      </c>
      <c r="J417" s="111">
        <v>60000</v>
      </c>
      <c r="K417" s="112" t="s">
        <v>20</v>
      </c>
      <c r="L417" s="112" t="s">
        <v>158</v>
      </c>
      <c r="O417" s="71"/>
      <c r="P417" s="54"/>
      <c r="Q417" s="72"/>
    </row>
    <row r="418" spans="1:17" x14ac:dyDescent="0.25">
      <c r="A418" s="107" t="s">
        <v>326</v>
      </c>
      <c r="B418" s="108">
        <v>202211</v>
      </c>
      <c r="C418" s="108">
        <v>202211</v>
      </c>
      <c r="D418" s="108" t="s">
        <v>1014</v>
      </c>
      <c r="E418" s="109">
        <v>9178872918</v>
      </c>
      <c r="F418" s="107" t="s">
        <v>210</v>
      </c>
      <c r="G418" s="110" t="s">
        <v>19</v>
      </c>
      <c r="H418" s="111">
        <v>260000</v>
      </c>
      <c r="I418" s="113">
        <v>45006</v>
      </c>
      <c r="J418" s="111">
        <v>38000</v>
      </c>
      <c r="K418" s="112" t="s">
        <v>108</v>
      </c>
      <c r="L418" s="112" t="s">
        <v>158</v>
      </c>
      <c r="O418" s="71"/>
      <c r="P418" s="54"/>
      <c r="Q418" s="72"/>
    </row>
    <row r="419" spans="1:17" x14ac:dyDescent="0.25">
      <c r="A419" s="107" t="s">
        <v>231</v>
      </c>
      <c r="B419" s="108" t="s">
        <v>232</v>
      </c>
      <c r="C419" s="108">
        <v>202211</v>
      </c>
      <c r="D419" s="108" t="s">
        <v>1014</v>
      </c>
      <c r="E419" s="109">
        <v>9853825850</v>
      </c>
      <c r="F419" s="107" t="s">
        <v>233</v>
      </c>
      <c r="G419" s="110" t="s">
        <v>14</v>
      </c>
      <c r="H419" s="111">
        <v>260000</v>
      </c>
      <c r="I419" s="113">
        <v>45006</v>
      </c>
      <c r="J419" s="111">
        <v>38000</v>
      </c>
      <c r="K419" s="112" t="s">
        <v>10</v>
      </c>
      <c r="L419" s="112" t="s">
        <v>158</v>
      </c>
      <c r="O419" s="71"/>
      <c r="P419" s="54"/>
      <c r="Q419" s="72"/>
    </row>
    <row r="420" spans="1:17" x14ac:dyDescent="0.25">
      <c r="A420" s="107" t="s">
        <v>387</v>
      </c>
      <c r="B420" s="108" t="s">
        <v>248</v>
      </c>
      <c r="C420" s="108">
        <v>202209</v>
      </c>
      <c r="D420" s="108" t="s">
        <v>1014</v>
      </c>
      <c r="E420" s="109">
        <v>9437508018</v>
      </c>
      <c r="F420" s="107" t="s">
        <v>539</v>
      </c>
      <c r="G420" s="110" t="s">
        <v>19</v>
      </c>
      <c r="H420" s="111">
        <v>270000</v>
      </c>
      <c r="I420" s="113">
        <v>45006</v>
      </c>
      <c r="J420" s="111">
        <v>50000</v>
      </c>
      <c r="K420" s="112" t="s">
        <v>336</v>
      </c>
      <c r="L420" s="112" t="s">
        <v>101</v>
      </c>
      <c r="O420" s="71"/>
      <c r="P420" s="54"/>
      <c r="Q420" s="72"/>
    </row>
    <row r="421" spans="1:17" x14ac:dyDescent="0.25">
      <c r="A421" s="107" t="s">
        <v>164</v>
      </c>
      <c r="B421" s="108">
        <v>202209</v>
      </c>
      <c r="C421" s="108">
        <v>202211</v>
      </c>
      <c r="D421" s="108" t="s">
        <v>1014</v>
      </c>
      <c r="E421" s="109">
        <v>9337553346</v>
      </c>
      <c r="F421" s="107" t="s">
        <v>165</v>
      </c>
      <c r="G421" s="110" t="s">
        <v>19</v>
      </c>
      <c r="H421" s="111">
        <v>270000</v>
      </c>
      <c r="I421" s="113">
        <v>45006</v>
      </c>
      <c r="J421" s="111">
        <v>16000</v>
      </c>
      <c r="K421" s="112" t="s">
        <v>10</v>
      </c>
      <c r="L421" s="112" t="s">
        <v>101</v>
      </c>
      <c r="O421" s="71"/>
      <c r="P421" s="54"/>
      <c r="Q421" s="72"/>
    </row>
    <row r="422" spans="1:17" x14ac:dyDescent="0.25">
      <c r="A422" s="107" t="s">
        <v>540</v>
      </c>
      <c r="B422" s="108">
        <v>202302</v>
      </c>
      <c r="C422" s="108">
        <v>202302</v>
      </c>
      <c r="D422" s="108" t="s">
        <v>1014</v>
      </c>
      <c r="E422" s="109">
        <v>8421977650</v>
      </c>
      <c r="F422" s="107" t="s">
        <v>541</v>
      </c>
      <c r="G422" s="110" t="s">
        <v>19</v>
      </c>
      <c r="H422" s="111">
        <v>265500</v>
      </c>
      <c r="I422" s="113">
        <v>45008</v>
      </c>
      <c r="J422" s="111">
        <v>50000</v>
      </c>
      <c r="K422" s="112" t="s">
        <v>20</v>
      </c>
      <c r="L422" s="112" t="s">
        <v>158</v>
      </c>
      <c r="O422" s="71"/>
      <c r="P422" s="54"/>
      <c r="Q422" s="72"/>
    </row>
    <row r="423" spans="1:17" x14ac:dyDescent="0.25">
      <c r="A423" s="107" t="s">
        <v>542</v>
      </c>
      <c r="B423" s="108" t="s">
        <v>463</v>
      </c>
      <c r="C423" s="108">
        <v>202303</v>
      </c>
      <c r="D423" s="108" t="s">
        <v>1014</v>
      </c>
      <c r="E423" s="109">
        <v>8884632888</v>
      </c>
      <c r="F423" s="107" t="s">
        <v>568</v>
      </c>
      <c r="G423" s="110" t="s">
        <v>19</v>
      </c>
      <c r="H423" s="111">
        <v>290000</v>
      </c>
      <c r="I423" s="113">
        <v>45008</v>
      </c>
      <c r="J423" s="111">
        <v>25000</v>
      </c>
      <c r="K423" s="112" t="s">
        <v>20</v>
      </c>
      <c r="L423" s="112" t="s">
        <v>158</v>
      </c>
      <c r="O423" s="71"/>
      <c r="P423" s="54"/>
      <c r="Q423" s="72"/>
    </row>
    <row r="424" spans="1:17" x14ac:dyDescent="0.25">
      <c r="A424" s="107" t="s">
        <v>543</v>
      </c>
      <c r="B424" s="108" t="s">
        <v>463</v>
      </c>
      <c r="C424" s="108">
        <v>202303</v>
      </c>
      <c r="D424" s="108" t="s">
        <v>1014</v>
      </c>
      <c r="E424" s="109">
        <v>9487990460</v>
      </c>
      <c r="F424" s="107" t="s">
        <v>569</v>
      </c>
      <c r="G424" s="110" t="s">
        <v>19</v>
      </c>
      <c r="H424" s="111">
        <v>270000</v>
      </c>
      <c r="I424" s="113">
        <v>45008</v>
      </c>
      <c r="J424" s="111">
        <v>15000</v>
      </c>
      <c r="K424" s="112" t="s">
        <v>20</v>
      </c>
      <c r="L424" s="112" t="s">
        <v>158</v>
      </c>
      <c r="O424" s="71"/>
      <c r="P424" s="54"/>
      <c r="Q424" s="72"/>
    </row>
    <row r="425" spans="1:17" x14ac:dyDescent="0.25">
      <c r="A425" s="107" t="s">
        <v>544</v>
      </c>
      <c r="B425" s="108" t="s">
        <v>463</v>
      </c>
      <c r="C425" s="108">
        <v>202303</v>
      </c>
      <c r="D425" s="108" t="s">
        <v>1014</v>
      </c>
      <c r="E425" s="109">
        <v>9437575369</v>
      </c>
      <c r="F425" s="107" t="s">
        <v>564</v>
      </c>
      <c r="G425" s="110" t="s">
        <v>19</v>
      </c>
      <c r="H425" s="111">
        <v>270000</v>
      </c>
      <c r="I425" s="113">
        <v>45008</v>
      </c>
      <c r="J425" s="111">
        <v>50000</v>
      </c>
      <c r="K425" s="112" t="s">
        <v>20</v>
      </c>
      <c r="L425" s="112" t="s">
        <v>158</v>
      </c>
      <c r="O425" s="71"/>
      <c r="P425" s="54"/>
      <c r="Q425" s="72"/>
    </row>
    <row r="426" spans="1:17" x14ac:dyDescent="0.25">
      <c r="A426" s="107" t="s">
        <v>545</v>
      </c>
      <c r="B426" s="108" t="s">
        <v>463</v>
      </c>
      <c r="C426" s="108">
        <v>202303</v>
      </c>
      <c r="D426" s="108" t="s">
        <v>1014</v>
      </c>
      <c r="E426" s="109">
        <v>9437372311</v>
      </c>
      <c r="F426" s="107" t="s">
        <v>648</v>
      </c>
      <c r="G426" s="110" t="s">
        <v>19</v>
      </c>
      <c r="H426" s="111">
        <v>270000</v>
      </c>
      <c r="I426" s="113">
        <v>45008</v>
      </c>
      <c r="J426" s="111">
        <v>30000</v>
      </c>
      <c r="K426" s="112" t="s">
        <v>20</v>
      </c>
      <c r="L426" s="112" t="s">
        <v>158</v>
      </c>
      <c r="O426" s="71"/>
      <c r="P426" s="54"/>
      <c r="Q426" s="72"/>
    </row>
    <row r="427" spans="1:17" x14ac:dyDescent="0.25">
      <c r="A427" s="107" t="s">
        <v>694</v>
      </c>
      <c r="B427" s="108" t="s">
        <v>463</v>
      </c>
      <c r="C427" s="108">
        <v>202303</v>
      </c>
      <c r="D427" s="108" t="s">
        <v>1014</v>
      </c>
      <c r="E427" s="109">
        <v>6200899951</v>
      </c>
      <c r="F427" s="107" t="s">
        <v>570</v>
      </c>
      <c r="G427" s="110" t="s">
        <v>19</v>
      </c>
      <c r="H427" s="111">
        <v>270000</v>
      </c>
      <c r="I427" s="113">
        <v>45008</v>
      </c>
      <c r="J427" s="111">
        <v>70000</v>
      </c>
      <c r="K427" s="112" t="s">
        <v>20</v>
      </c>
      <c r="L427" s="112" t="s">
        <v>158</v>
      </c>
      <c r="O427" s="71"/>
      <c r="P427" s="54"/>
      <c r="Q427" s="72"/>
    </row>
    <row r="428" spans="1:17" x14ac:dyDescent="0.25">
      <c r="A428" s="107" t="s">
        <v>546</v>
      </c>
      <c r="B428" s="108" t="s">
        <v>463</v>
      </c>
      <c r="C428" s="108">
        <v>202303</v>
      </c>
      <c r="D428" s="108" t="s">
        <v>1014</v>
      </c>
      <c r="E428" s="109">
        <v>9108401233</v>
      </c>
      <c r="F428" s="107" t="s">
        <v>571</v>
      </c>
      <c r="G428" s="110" t="s">
        <v>19</v>
      </c>
      <c r="H428" s="111">
        <v>270000</v>
      </c>
      <c r="I428" s="113">
        <v>45008</v>
      </c>
      <c r="J428" s="111">
        <v>70000</v>
      </c>
      <c r="K428" s="112" t="s">
        <v>20</v>
      </c>
      <c r="L428" s="112" t="s">
        <v>158</v>
      </c>
      <c r="O428" s="71"/>
      <c r="P428" s="54"/>
      <c r="Q428" s="72"/>
    </row>
    <row r="429" spans="1:17" x14ac:dyDescent="0.25">
      <c r="A429" s="107" t="s">
        <v>548</v>
      </c>
      <c r="B429" s="108" t="s">
        <v>549</v>
      </c>
      <c r="C429" s="108">
        <v>20229</v>
      </c>
      <c r="D429" s="108" t="s">
        <v>1014</v>
      </c>
      <c r="E429" s="109">
        <v>9425955170</v>
      </c>
      <c r="F429" s="107" t="s">
        <v>547</v>
      </c>
      <c r="G429" s="110" t="s">
        <v>19</v>
      </c>
      <c r="H429" s="111">
        <v>270000</v>
      </c>
      <c r="I429" s="113">
        <v>45008</v>
      </c>
      <c r="J429" s="111">
        <v>65000</v>
      </c>
      <c r="K429" s="112" t="s">
        <v>336</v>
      </c>
      <c r="L429" s="112" t="s">
        <v>101</v>
      </c>
      <c r="O429" s="71"/>
      <c r="P429" s="54"/>
      <c r="Q429" s="72"/>
    </row>
    <row r="430" spans="1:17" x14ac:dyDescent="0.25">
      <c r="A430" s="107" t="s">
        <v>185</v>
      </c>
      <c r="B430" s="108" t="s">
        <v>444</v>
      </c>
      <c r="C430" s="108">
        <v>202205</v>
      </c>
      <c r="D430" s="108" t="s">
        <v>1014</v>
      </c>
      <c r="E430" s="109">
        <v>7008668720</v>
      </c>
      <c r="F430" s="107" t="s">
        <v>550</v>
      </c>
      <c r="G430" s="110" t="s">
        <v>19</v>
      </c>
      <c r="H430" s="111">
        <v>220000</v>
      </c>
      <c r="I430" s="113">
        <v>45008</v>
      </c>
      <c r="J430" s="111">
        <v>130000</v>
      </c>
      <c r="K430" s="112" t="s">
        <v>20</v>
      </c>
      <c r="L430" s="112" t="s">
        <v>279</v>
      </c>
      <c r="O430" s="71"/>
      <c r="P430" s="54"/>
      <c r="Q430" s="72"/>
    </row>
    <row r="431" spans="1:17" x14ac:dyDescent="0.25">
      <c r="A431" s="107" t="s">
        <v>551</v>
      </c>
      <c r="B431" s="108" t="s">
        <v>463</v>
      </c>
      <c r="C431" s="108">
        <v>202303</v>
      </c>
      <c r="D431" s="108" t="s">
        <v>1014</v>
      </c>
      <c r="E431" s="109">
        <v>7509804262</v>
      </c>
      <c r="F431" s="107" t="s">
        <v>566</v>
      </c>
      <c r="G431" s="110" t="s">
        <v>19</v>
      </c>
      <c r="H431" s="111">
        <v>270000</v>
      </c>
      <c r="I431" s="113">
        <v>45009</v>
      </c>
      <c r="J431" s="111">
        <v>30000</v>
      </c>
      <c r="K431" s="112" t="s">
        <v>20</v>
      </c>
      <c r="L431" s="112" t="s">
        <v>158</v>
      </c>
      <c r="O431" s="71"/>
      <c r="P431" s="54"/>
      <c r="Q431" s="72"/>
    </row>
    <row r="432" spans="1:17" x14ac:dyDescent="0.25">
      <c r="A432" s="107" t="s">
        <v>603</v>
      </c>
      <c r="B432" s="108" t="s">
        <v>463</v>
      </c>
      <c r="C432" s="108">
        <v>202303</v>
      </c>
      <c r="D432" s="108" t="s">
        <v>1014</v>
      </c>
      <c r="E432" s="109">
        <v>9108380904</v>
      </c>
      <c r="F432" s="107" t="s">
        <v>565</v>
      </c>
      <c r="G432" s="110" t="s">
        <v>19</v>
      </c>
      <c r="H432" s="111">
        <v>270000</v>
      </c>
      <c r="I432" s="113">
        <v>45009</v>
      </c>
      <c r="J432" s="111">
        <v>20000</v>
      </c>
      <c r="K432" s="112" t="s">
        <v>20</v>
      </c>
      <c r="L432" s="112" t="s">
        <v>158</v>
      </c>
      <c r="O432" s="71"/>
      <c r="P432" s="54"/>
      <c r="Q432" s="72"/>
    </row>
    <row r="433" spans="1:17" x14ac:dyDescent="0.25">
      <c r="A433" s="107" t="s">
        <v>455</v>
      </c>
      <c r="B433" s="108" t="s">
        <v>179</v>
      </c>
      <c r="C433" s="108">
        <v>202210</v>
      </c>
      <c r="D433" s="108" t="s">
        <v>1014</v>
      </c>
      <c r="E433" s="109">
        <v>7447423998</v>
      </c>
      <c r="F433" s="107" t="s">
        <v>456</v>
      </c>
      <c r="G433" s="110" t="s">
        <v>19</v>
      </c>
      <c r="H433" s="111">
        <v>270000</v>
      </c>
      <c r="I433" s="113">
        <v>45009</v>
      </c>
      <c r="J433" s="111">
        <v>30000</v>
      </c>
      <c r="K433" s="112" t="s">
        <v>336</v>
      </c>
      <c r="L433" s="112" t="s">
        <v>158</v>
      </c>
      <c r="O433" s="71"/>
      <c r="P433" s="54"/>
      <c r="Q433" s="72"/>
    </row>
    <row r="434" spans="1:17" x14ac:dyDescent="0.25">
      <c r="A434" s="107" t="s">
        <v>552</v>
      </c>
      <c r="B434" s="108" t="s">
        <v>463</v>
      </c>
      <c r="C434" s="108">
        <v>202303</v>
      </c>
      <c r="D434" s="108" t="s">
        <v>1014</v>
      </c>
      <c r="E434" s="109">
        <v>7880034536</v>
      </c>
      <c r="F434" s="107" t="s">
        <v>563</v>
      </c>
      <c r="G434" s="110" t="s">
        <v>19</v>
      </c>
      <c r="H434" s="111">
        <v>270000</v>
      </c>
      <c r="I434" s="113">
        <v>45009</v>
      </c>
      <c r="J434" s="111">
        <v>20000</v>
      </c>
      <c r="K434" s="112" t="s">
        <v>20</v>
      </c>
      <c r="L434" s="112" t="s">
        <v>158</v>
      </c>
      <c r="O434" s="71"/>
      <c r="P434" s="54"/>
      <c r="Q434" s="72"/>
    </row>
    <row r="435" spans="1:17" x14ac:dyDescent="0.25">
      <c r="A435" s="107" t="s">
        <v>553</v>
      </c>
      <c r="B435" s="108" t="s">
        <v>463</v>
      </c>
      <c r="C435" s="108">
        <v>202303</v>
      </c>
      <c r="D435" s="108" t="s">
        <v>1014</v>
      </c>
      <c r="E435" s="109">
        <v>9437575369</v>
      </c>
      <c r="F435" s="107" t="s">
        <v>564</v>
      </c>
      <c r="G435" s="110" t="s">
        <v>19</v>
      </c>
      <c r="H435" s="111">
        <v>270000</v>
      </c>
      <c r="I435" s="113">
        <v>45009</v>
      </c>
      <c r="J435" s="111">
        <v>50000</v>
      </c>
      <c r="K435" s="112" t="s">
        <v>20</v>
      </c>
      <c r="L435" s="112" t="s">
        <v>158</v>
      </c>
      <c r="O435" s="71"/>
      <c r="P435" s="54"/>
      <c r="Q435" s="72"/>
    </row>
    <row r="436" spans="1:17" x14ac:dyDescent="0.25">
      <c r="A436" s="107" t="s">
        <v>239</v>
      </c>
      <c r="B436" s="108">
        <v>202301</v>
      </c>
      <c r="C436" s="108">
        <v>202301</v>
      </c>
      <c r="D436" s="108" t="s">
        <v>1014</v>
      </c>
      <c r="E436" s="109">
        <v>9550220113</v>
      </c>
      <c r="F436" s="107" t="s">
        <v>240</v>
      </c>
      <c r="G436" s="110" t="s">
        <v>19</v>
      </c>
      <c r="H436" s="111">
        <v>270000</v>
      </c>
      <c r="I436" s="113">
        <v>45009</v>
      </c>
      <c r="J436" s="111">
        <v>60000</v>
      </c>
      <c r="K436" s="112" t="s">
        <v>10</v>
      </c>
      <c r="L436" s="112" t="s">
        <v>279</v>
      </c>
      <c r="O436" s="71"/>
      <c r="P436" s="54"/>
      <c r="Q436" s="72"/>
    </row>
    <row r="437" spans="1:17" x14ac:dyDescent="0.25">
      <c r="A437" s="107" t="s">
        <v>554</v>
      </c>
      <c r="B437" s="108">
        <v>202210</v>
      </c>
      <c r="C437" s="108">
        <v>202210</v>
      </c>
      <c r="D437" s="108" t="s">
        <v>1014</v>
      </c>
      <c r="E437" s="109">
        <v>8919926932</v>
      </c>
      <c r="F437" s="107" t="s">
        <v>555</v>
      </c>
      <c r="G437" s="110" t="s">
        <v>19</v>
      </c>
      <c r="H437" s="111">
        <v>270000</v>
      </c>
      <c r="I437" s="113">
        <v>45009</v>
      </c>
      <c r="J437" s="111">
        <v>80000</v>
      </c>
      <c r="K437" s="112" t="s">
        <v>20</v>
      </c>
      <c r="L437" s="112" t="s">
        <v>158</v>
      </c>
      <c r="O437" s="71"/>
      <c r="P437" s="54"/>
      <c r="Q437" s="72"/>
    </row>
    <row r="438" spans="1:17" x14ac:dyDescent="0.25">
      <c r="A438" s="107" t="s">
        <v>67</v>
      </c>
      <c r="B438" s="108">
        <v>202301</v>
      </c>
      <c r="C438" s="108">
        <v>202301</v>
      </c>
      <c r="D438" s="108" t="s">
        <v>1014</v>
      </c>
      <c r="E438" s="109">
        <v>9568376741</v>
      </c>
      <c r="F438" s="107" t="s">
        <v>68</v>
      </c>
      <c r="G438" s="110" t="s">
        <v>19</v>
      </c>
      <c r="H438" s="111">
        <v>260000</v>
      </c>
      <c r="I438" s="113">
        <v>45009</v>
      </c>
      <c r="J438" s="111">
        <v>21000</v>
      </c>
      <c r="K438" s="112" t="s">
        <v>20</v>
      </c>
      <c r="L438" s="112" t="s">
        <v>158</v>
      </c>
      <c r="O438" s="71"/>
      <c r="P438" s="54"/>
      <c r="Q438" s="72"/>
    </row>
    <row r="439" spans="1:17" x14ac:dyDescent="0.25">
      <c r="A439" s="107" t="s">
        <v>552</v>
      </c>
      <c r="B439" s="108" t="s">
        <v>463</v>
      </c>
      <c r="C439" s="108">
        <v>202303</v>
      </c>
      <c r="D439" s="108" t="s">
        <v>1014</v>
      </c>
      <c r="E439" s="109">
        <v>7880034536</v>
      </c>
      <c r="F439" s="107" t="s">
        <v>563</v>
      </c>
      <c r="G439" s="110" t="s">
        <v>19</v>
      </c>
      <c r="H439" s="111">
        <v>270000</v>
      </c>
      <c r="I439" s="113">
        <v>45009</v>
      </c>
      <c r="J439" s="111">
        <v>260000</v>
      </c>
      <c r="K439" s="112" t="s">
        <v>20</v>
      </c>
      <c r="L439" s="112" t="s">
        <v>158</v>
      </c>
      <c r="O439" s="71"/>
      <c r="P439" s="54"/>
      <c r="Q439" s="72"/>
    </row>
    <row r="440" spans="1:17" x14ac:dyDescent="0.25">
      <c r="A440" s="107" t="s">
        <v>623</v>
      </c>
      <c r="B440" s="108" t="s">
        <v>556</v>
      </c>
      <c r="C440" s="108">
        <v>202304</v>
      </c>
      <c r="D440" s="108" t="s">
        <v>1014</v>
      </c>
      <c r="E440" s="109">
        <v>8168737975</v>
      </c>
      <c r="F440" s="107" t="s">
        <v>649</v>
      </c>
      <c r="G440" s="110" t="s">
        <v>19</v>
      </c>
      <c r="H440" s="111">
        <v>300000</v>
      </c>
      <c r="I440" s="113">
        <v>45009</v>
      </c>
      <c r="J440" s="111">
        <v>50000</v>
      </c>
      <c r="K440" s="112" t="s">
        <v>336</v>
      </c>
      <c r="L440" s="112" t="s">
        <v>101</v>
      </c>
      <c r="O440" s="71"/>
      <c r="P440" s="54"/>
      <c r="Q440" s="72"/>
    </row>
    <row r="441" spans="1:17" x14ac:dyDescent="0.25">
      <c r="A441" s="107" t="s">
        <v>561</v>
      </c>
      <c r="B441" s="108">
        <v>202301</v>
      </c>
      <c r="C441" s="108">
        <v>202301</v>
      </c>
      <c r="D441" s="108" t="s">
        <v>1014</v>
      </c>
      <c r="E441" s="109">
        <v>9893914018</v>
      </c>
      <c r="F441" s="107" t="s">
        <v>562</v>
      </c>
      <c r="G441" s="110" t="s">
        <v>19</v>
      </c>
      <c r="H441" s="111">
        <v>230000</v>
      </c>
      <c r="I441" s="113">
        <v>45009</v>
      </c>
      <c r="J441" s="111">
        <v>230000</v>
      </c>
      <c r="K441" s="112" t="s">
        <v>20</v>
      </c>
      <c r="L441" s="112" t="s">
        <v>158</v>
      </c>
      <c r="O441" s="71"/>
      <c r="P441" s="54"/>
      <c r="Q441" s="72"/>
    </row>
    <row r="442" spans="1:17" x14ac:dyDescent="0.25">
      <c r="A442" s="107" t="s">
        <v>557</v>
      </c>
      <c r="B442" s="108">
        <v>202301</v>
      </c>
      <c r="C442" s="108">
        <v>202301</v>
      </c>
      <c r="D442" s="108" t="s">
        <v>1014</v>
      </c>
      <c r="E442" s="109">
        <v>7008426474</v>
      </c>
      <c r="F442" s="107" t="s">
        <v>558</v>
      </c>
      <c r="G442" s="110" t="s">
        <v>19</v>
      </c>
      <c r="H442" s="111">
        <v>270000</v>
      </c>
      <c r="I442" s="113">
        <v>45010</v>
      </c>
      <c r="J442" s="111">
        <v>67000</v>
      </c>
      <c r="K442" s="112" t="s">
        <v>20</v>
      </c>
      <c r="L442" s="112" t="s">
        <v>158</v>
      </c>
      <c r="O442" s="71"/>
      <c r="P442" s="54"/>
      <c r="Q442" s="72"/>
    </row>
    <row r="443" spans="1:17" x14ac:dyDescent="0.25">
      <c r="A443" s="107" t="s">
        <v>4152</v>
      </c>
      <c r="B443" s="108">
        <v>202212</v>
      </c>
      <c r="C443" s="108">
        <v>202212</v>
      </c>
      <c r="D443" s="108" t="s">
        <v>1014</v>
      </c>
      <c r="E443" s="109">
        <v>9090564378</v>
      </c>
      <c r="F443" s="107" t="s">
        <v>194</v>
      </c>
      <c r="G443" s="110" t="s">
        <v>19</v>
      </c>
      <c r="H443" s="111">
        <v>250000</v>
      </c>
      <c r="I443" s="113">
        <v>45010</v>
      </c>
      <c r="J443" s="111">
        <v>30000</v>
      </c>
      <c r="K443" s="112" t="s">
        <v>20</v>
      </c>
      <c r="L443" s="112" t="s">
        <v>158</v>
      </c>
      <c r="O443" s="71"/>
      <c r="P443" s="54"/>
      <c r="Q443" s="72"/>
    </row>
    <row r="444" spans="1:17" x14ac:dyDescent="0.25">
      <c r="A444" s="107" t="s">
        <v>220</v>
      </c>
      <c r="B444" s="108" t="s">
        <v>99</v>
      </c>
      <c r="C444" s="108">
        <v>202201</v>
      </c>
      <c r="D444" s="108" t="s">
        <v>1014</v>
      </c>
      <c r="E444" s="109">
        <v>9437191446</v>
      </c>
      <c r="F444" s="107" t="s">
        <v>221</v>
      </c>
      <c r="G444" s="110">
        <v>280000</v>
      </c>
      <c r="H444" s="111">
        <v>280000</v>
      </c>
      <c r="I444" s="113">
        <v>45010</v>
      </c>
      <c r="J444" s="111">
        <v>70000</v>
      </c>
      <c r="K444" s="112" t="s">
        <v>20</v>
      </c>
      <c r="L444" s="112" t="s">
        <v>158</v>
      </c>
      <c r="O444" s="71"/>
      <c r="P444" s="54"/>
      <c r="Q444" s="72"/>
    </row>
    <row r="445" spans="1:17" x14ac:dyDescent="0.25">
      <c r="A445" s="107" t="s">
        <v>559</v>
      </c>
      <c r="B445" s="108" t="s">
        <v>463</v>
      </c>
      <c r="C445" s="108">
        <v>202303</v>
      </c>
      <c r="D445" s="108" t="s">
        <v>1014</v>
      </c>
      <c r="E445" s="109">
        <v>7978977539</v>
      </c>
      <c r="F445" s="107" t="s">
        <v>567</v>
      </c>
      <c r="G445" s="110">
        <v>280000</v>
      </c>
      <c r="H445" s="111">
        <v>280000</v>
      </c>
      <c r="I445" s="113">
        <v>45010</v>
      </c>
      <c r="J445" s="111">
        <v>80000</v>
      </c>
      <c r="K445" s="112" t="s">
        <v>20</v>
      </c>
      <c r="L445" s="112" t="s">
        <v>158</v>
      </c>
      <c r="O445" s="71"/>
      <c r="P445" s="54"/>
      <c r="Q445" s="72"/>
    </row>
    <row r="446" spans="1:17" x14ac:dyDescent="0.25">
      <c r="A446" s="107" t="s">
        <v>560</v>
      </c>
      <c r="B446" s="108" t="s">
        <v>463</v>
      </c>
      <c r="C446" s="108">
        <v>202303</v>
      </c>
      <c r="D446" s="108" t="s">
        <v>1014</v>
      </c>
      <c r="E446" s="109">
        <v>8884632888</v>
      </c>
      <c r="F446" s="107" t="s">
        <v>568</v>
      </c>
      <c r="G446" s="110">
        <v>280000</v>
      </c>
      <c r="H446" s="111">
        <v>280000</v>
      </c>
      <c r="I446" s="113">
        <v>45010</v>
      </c>
      <c r="J446" s="111">
        <v>25000</v>
      </c>
      <c r="K446" s="112" t="s">
        <v>20</v>
      </c>
      <c r="L446" s="112" t="s">
        <v>158</v>
      </c>
      <c r="O446" s="71"/>
      <c r="P446" s="54"/>
      <c r="Q446" s="72"/>
    </row>
    <row r="447" spans="1:17" x14ac:dyDescent="0.25">
      <c r="A447" s="107" t="s">
        <v>406</v>
      </c>
      <c r="B447" s="108" t="s">
        <v>276</v>
      </c>
      <c r="C447" s="108">
        <v>202301</v>
      </c>
      <c r="D447" s="108" t="s">
        <v>1014</v>
      </c>
      <c r="E447" s="109">
        <v>7381748299</v>
      </c>
      <c r="F447" s="107" t="s">
        <v>407</v>
      </c>
      <c r="G447" s="110" t="s">
        <v>19</v>
      </c>
      <c r="H447" s="111">
        <v>300000</v>
      </c>
      <c r="I447" s="113">
        <v>45010</v>
      </c>
      <c r="J447" s="111">
        <v>50000</v>
      </c>
      <c r="K447" s="112" t="s">
        <v>10</v>
      </c>
      <c r="L447" s="112" t="s">
        <v>158</v>
      </c>
      <c r="O447" s="71"/>
      <c r="P447" s="54"/>
      <c r="Q447" s="72"/>
    </row>
    <row r="448" spans="1:17" x14ac:dyDescent="0.25">
      <c r="A448" s="107" t="s">
        <v>331</v>
      </c>
      <c r="B448" s="108">
        <v>202302</v>
      </c>
      <c r="C448" s="108">
        <v>202302</v>
      </c>
      <c r="D448" s="108" t="s">
        <v>1014</v>
      </c>
      <c r="E448" s="109">
        <v>9111159094</v>
      </c>
      <c r="F448" s="107" t="s">
        <v>337</v>
      </c>
      <c r="G448" s="110" t="s">
        <v>19</v>
      </c>
      <c r="H448" s="111">
        <v>300000</v>
      </c>
      <c r="I448" s="113">
        <v>45010</v>
      </c>
      <c r="J448" s="111">
        <v>50000</v>
      </c>
      <c r="K448" s="112" t="s">
        <v>10</v>
      </c>
      <c r="L448" s="112" t="s">
        <v>158</v>
      </c>
      <c r="O448" s="71"/>
      <c r="P448" s="54"/>
      <c r="Q448" s="72"/>
    </row>
    <row r="449" spans="1:17" x14ac:dyDescent="0.25">
      <c r="A449" s="107" t="s">
        <v>572</v>
      </c>
      <c r="B449" s="108" t="s">
        <v>463</v>
      </c>
      <c r="C449" s="108">
        <v>202303</v>
      </c>
      <c r="D449" s="108" t="s">
        <v>1014</v>
      </c>
      <c r="E449" s="109">
        <v>7978977539</v>
      </c>
      <c r="F449" s="107" t="s">
        <v>573</v>
      </c>
      <c r="G449" s="110" t="s">
        <v>19</v>
      </c>
      <c r="H449" s="111">
        <v>280000</v>
      </c>
      <c r="I449" s="113">
        <v>45010</v>
      </c>
      <c r="J449" s="111">
        <v>80000</v>
      </c>
      <c r="K449" s="112" t="s">
        <v>20</v>
      </c>
      <c r="L449" s="112" t="s">
        <v>158</v>
      </c>
      <c r="O449" s="71"/>
      <c r="P449" s="54"/>
      <c r="Q449" s="72"/>
    </row>
    <row r="450" spans="1:17" x14ac:dyDescent="0.25">
      <c r="A450" s="107" t="s">
        <v>574</v>
      </c>
      <c r="B450" s="108" t="s">
        <v>463</v>
      </c>
      <c r="C450" s="108">
        <v>202303</v>
      </c>
      <c r="D450" s="108" t="s">
        <v>1014</v>
      </c>
      <c r="E450" s="109">
        <v>7676928117</v>
      </c>
      <c r="F450" s="107" t="s">
        <v>575</v>
      </c>
      <c r="G450" s="110" t="s">
        <v>19</v>
      </c>
      <c r="H450" s="111">
        <v>300000</v>
      </c>
      <c r="I450" s="113">
        <v>45012</v>
      </c>
      <c r="J450" s="111">
        <v>100000</v>
      </c>
      <c r="K450" s="112" t="s">
        <v>20</v>
      </c>
      <c r="L450" s="112" t="s">
        <v>158</v>
      </c>
      <c r="O450" s="71"/>
      <c r="P450" s="54"/>
      <c r="Q450" s="72"/>
    </row>
    <row r="451" spans="1:17" x14ac:dyDescent="0.25">
      <c r="A451" s="107" t="s">
        <v>4216</v>
      </c>
      <c r="B451" s="108" t="s">
        <v>463</v>
      </c>
      <c r="C451" s="108">
        <v>202303</v>
      </c>
      <c r="D451" s="108" t="s">
        <v>1014</v>
      </c>
      <c r="E451" s="109">
        <v>9755196266</v>
      </c>
      <c r="F451" s="107" t="s">
        <v>576</v>
      </c>
      <c r="G451" s="110" t="s">
        <v>19</v>
      </c>
      <c r="H451" s="111">
        <v>300000</v>
      </c>
      <c r="I451" s="113">
        <v>45012</v>
      </c>
      <c r="J451" s="111">
        <v>200000</v>
      </c>
      <c r="K451" s="112" t="s">
        <v>10</v>
      </c>
      <c r="L451" s="112" t="s">
        <v>158</v>
      </c>
      <c r="O451" s="71"/>
      <c r="P451" s="54"/>
      <c r="Q451" s="72"/>
    </row>
    <row r="452" spans="1:17" x14ac:dyDescent="0.25">
      <c r="A452" s="107" t="s">
        <v>325</v>
      </c>
      <c r="B452" s="108">
        <v>202302</v>
      </c>
      <c r="C452" s="108">
        <v>202302</v>
      </c>
      <c r="D452" s="108" t="s">
        <v>1014</v>
      </c>
      <c r="E452" s="109">
        <v>8435247789</v>
      </c>
      <c r="F452" s="107" t="s">
        <v>343</v>
      </c>
      <c r="G452" s="110" t="s">
        <v>19</v>
      </c>
      <c r="H452" s="111">
        <v>270000</v>
      </c>
      <c r="I452" s="113">
        <v>45012</v>
      </c>
      <c r="J452" s="111">
        <f>28000+30000+22000</f>
        <v>80000</v>
      </c>
      <c r="K452" s="112" t="s">
        <v>10</v>
      </c>
      <c r="L452" s="112" t="s">
        <v>158</v>
      </c>
      <c r="O452" s="71"/>
      <c r="P452" s="54"/>
      <c r="Q452" s="72"/>
    </row>
    <row r="453" spans="1:17" x14ac:dyDescent="0.25">
      <c r="A453" s="107" t="s">
        <v>433</v>
      </c>
      <c r="B453" s="108">
        <v>202302</v>
      </c>
      <c r="C453" s="108">
        <v>202302</v>
      </c>
      <c r="D453" s="108" t="s">
        <v>1014</v>
      </c>
      <c r="E453" s="109">
        <v>8770840970</v>
      </c>
      <c r="F453" s="107" t="s">
        <v>434</v>
      </c>
      <c r="G453" s="110" t="s">
        <v>19</v>
      </c>
      <c r="H453" s="111">
        <v>290000</v>
      </c>
      <c r="I453" s="113">
        <v>45012</v>
      </c>
      <c r="J453" s="111">
        <v>50000</v>
      </c>
      <c r="K453" s="112" t="s">
        <v>10</v>
      </c>
      <c r="L453" s="112" t="s">
        <v>158</v>
      </c>
      <c r="O453" s="71"/>
      <c r="P453" s="54"/>
      <c r="Q453" s="72"/>
    </row>
    <row r="454" spans="1:17" x14ac:dyDescent="0.25">
      <c r="A454" s="107" t="s">
        <v>447</v>
      </c>
      <c r="B454" s="108" t="s">
        <v>276</v>
      </c>
      <c r="C454" s="108">
        <v>202301</v>
      </c>
      <c r="D454" s="108" t="s">
        <v>1014</v>
      </c>
      <c r="E454" s="109">
        <v>7539051143</v>
      </c>
      <c r="F454" s="107" t="s">
        <v>272</v>
      </c>
      <c r="G454" s="110" t="s">
        <v>19</v>
      </c>
      <c r="H454" s="111">
        <v>280000</v>
      </c>
      <c r="I454" s="113">
        <v>45012</v>
      </c>
      <c r="J454" s="111">
        <f>28000+30000+22000</f>
        <v>80000</v>
      </c>
      <c r="K454" s="112" t="s">
        <v>20</v>
      </c>
      <c r="L454" s="112" t="s">
        <v>158</v>
      </c>
      <c r="O454" s="71"/>
      <c r="P454" s="54"/>
      <c r="Q454" s="72"/>
    </row>
    <row r="455" spans="1:17" x14ac:dyDescent="0.25">
      <c r="A455" s="107" t="s">
        <v>4217</v>
      </c>
      <c r="B455" s="108" t="s">
        <v>463</v>
      </c>
      <c r="C455" s="108">
        <v>202303</v>
      </c>
      <c r="D455" s="108" t="s">
        <v>1014</v>
      </c>
      <c r="E455" s="109">
        <v>9487990460</v>
      </c>
      <c r="F455" s="107" t="s">
        <v>569</v>
      </c>
      <c r="G455" s="110" t="s">
        <v>19</v>
      </c>
      <c r="H455" s="111">
        <v>280000</v>
      </c>
      <c r="I455" s="113">
        <v>45012</v>
      </c>
      <c r="J455" s="111">
        <v>45000</v>
      </c>
      <c r="K455" s="112" t="s">
        <v>20</v>
      </c>
      <c r="L455" s="112" t="s">
        <v>279</v>
      </c>
      <c r="O455" s="71"/>
      <c r="P455" s="54"/>
      <c r="Q455" s="72"/>
    </row>
    <row r="456" spans="1:17" x14ac:dyDescent="0.25">
      <c r="A456" s="107" t="s">
        <v>422</v>
      </c>
      <c r="B456" s="108" t="s">
        <v>183</v>
      </c>
      <c r="C456" s="108">
        <v>202208</v>
      </c>
      <c r="D456" s="108" t="s">
        <v>1014</v>
      </c>
      <c r="E456" s="109">
        <v>7751029895</v>
      </c>
      <c r="F456" s="107" t="s">
        <v>420</v>
      </c>
      <c r="G456" s="110" t="s">
        <v>19</v>
      </c>
      <c r="H456" s="111">
        <v>240000</v>
      </c>
      <c r="I456" s="113">
        <v>45012</v>
      </c>
      <c r="J456" s="111">
        <v>20000</v>
      </c>
      <c r="K456" s="112" t="s">
        <v>10</v>
      </c>
      <c r="L456" s="112" t="s">
        <v>279</v>
      </c>
      <c r="O456" s="71"/>
      <c r="P456" s="54"/>
      <c r="Q456" s="72"/>
    </row>
    <row r="457" spans="1:17" x14ac:dyDescent="0.25">
      <c r="A457" s="107" t="s">
        <v>477</v>
      </c>
      <c r="B457" s="108">
        <v>202209</v>
      </c>
      <c r="C457" s="108">
        <v>202209</v>
      </c>
      <c r="D457" s="108" t="s">
        <v>1014</v>
      </c>
      <c r="E457" s="109">
        <v>8510822351</v>
      </c>
      <c r="F457" s="107" t="s">
        <v>476</v>
      </c>
      <c r="G457" s="110" t="s">
        <v>19</v>
      </c>
      <c r="H457" s="111">
        <v>250000</v>
      </c>
      <c r="I457" s="113">
        <v>45012</v>
      </c>
      <c r="J457" s="111">
        <v>45000</v>
      </c>
      <c r="K457" s="112" t="s">
        <v>10</v>
      </c>
      <c r="L457" s="112" t="s">
        <v>101</v>
      </c>
      <c r="O457" s="71"/>
      <c r="P457" s="54"/>
      <c r="Q457" s="72"/>
    </row>
    <row r="458" spans="1:17" x14ac:dyDescent="0.25">
      <c r="A458" s="107" t="s">
        <v>577</v>
      </c>
      <c r="B458" s="108">
        <v>202209</v>
      </c>
      <c r="C458" s="108">
        <v>202209</v>
      </c>
      <c r="D458" s="108" t="s">
        <v>1014</v>
      </c>
      <c r="E458" s="109">
        <v>9978469331</v>
      </c>
      <c r="F458" s="107" t="s">
        <v>650</v>
      </c>
      <c r="G458" s="110" t="s">
        <v>19</v>
      </c>
      <c r="H458" s="111">
        <v>250000</v>
      </c>
      <c r="I458" s="113">
        <v>45012</v>
      </c>
      <c r="J458" s="111">
        <v>30000</v>
      </c>
      <c r="K458" s="112" t="s">
        <v>10</v>
      </c>
      <c r="L458" s="112" t="s">
        <v>101</v>
      </c>
      <c r="O458" s="71"/>
      <c r="P458" s="54"/>
      <c r="Q458" s="72"/>
    </row>
    <row r="459" spans="1:17" x14ac:dyDescent="0.25">
      <c r="A459" s="107" t="s">
        <v>554</v>
      </c>
      <c r="B459" s="108">
        <v>202210</v>
      </c>
      <c r="C459" s="108">
        <v>202210</v>
      </c>
      <c r="D459" s="108" t="s">
        <v>1014</v>
      </c>
      <c r="E459" s="109">
        <v>8919926932</v>
      </c>
      <c r="F459" s="107" t="s">
        <v>555</v>
      </c>
      <c r="G459" s="110" t="s">
        <v>19</v>
      </c>
      <c r="H459" s="111">
        <v>270000</v>
      </c>
      <c r="I459" s="113">
        <v>45013</v>
      </c>
      <c r="J459" s="111">
        <v>30000</v>
      </c>
      <c r="K459" s="112" t="s">
        <v>20</v>
      </c>
      <c r="L459" s="112" t="s">
        <v>158</v>
      </c>
      <c r="O459" s="71"/>
      <c r="P459" s="54"/>
      <c r="Q459" s="72"/>
    </row>
    <row r="460" spans="1:17" x14ac:dyDescent="0.25">
      <c r="A460" s="107" t="s">
        <v>328</v>
      </c>
      <c r="B460" s="108">
        <v>202302</v>
      </c>
      <c r="C460" s="108">
        <v>202302</v>
      </c>
      <c r="D460" s="108" t="s">
        <v>1014</v>
      </c>
      <c r="E460" s="109">
        <v>9972598509</v>
      </c>
      <c r="F460" s="107" t="s">
        <v>329</v>
      </c>
      <c r="G460" s="110" t="s">
        <v>19</v>
      </c>
      <c r="H460" s="111">
        <v>290000</v>
      </c>
      <c r="I460" s="113">
        <v>45013</v>
      </c>
      <c r="J460" s="111">
        <v>67500</v>
      </c>
      <c r="K460" s="112" t="s">
        <v>10</v>
      </c>
      <c r="L460" s="112" t="s">
        <v>158</v>
      </c>
      <c r="O460" s="71"/>
      <c r="P460" s="54"/>
      <c r="Q460" s="72"/>
    </row>
    <row r="461" spans="1:17" x14ac:dyDescent="0.25">
      <c r="A461" s="107" t="s">
        <v>424</v>
      </c>
      <c r="B461" s="108">
        <v>202302</v>
      </c>
      <c r="C461" s="108">
        <v>202302</v>
      </c>
      <c r="D461" s="108" t="s">
        <v>1014</v>
      </c>
      <c r="E461" s="109">
        <v>9609634296</v>
      </c>
      <c r="F461" s="107" t="s">
        <v>393</v>
      </c>
      <c r="G461" s="110" t="s">
        <v>19</v>
      </c>
      <c r="H461" s="111">
        <v>270000</v>
      </c>
      <c r="I461" s="113">
        <v>45013</v>
      </c>
      <c r="J461" s="111">
        <v>165000</v>
      </c>
      <c r="K461" s="112" t="s">
        <v>20</v>
      </c>
      <c r="L461" s="112" t="s">
        <v>158</v>
      </c>
      <c r="O461" s="71"/>
      <c r="P461" s="54"/>
      <c r="Q461" s="72"/>
    </row>
    <row r="462" spans="1:17" x14ac:dyDescent="0.25">
      <c r="A462" s="107" t="s">
        <v>206</v>
      </c>
      <c r="B462" s="108" t="s">
        <v>49</v>
      </c>
      <c r="C462" s="108">
        <v>202210</v>
      </c>
      <c r="D462" s="108" t="s">
        <v>1014</v>
      </c>
      <c r="E462" s="109">
        <v>9438423960</v>
      </c>
      <c r="F462" s="107" t="s">
        <v>207</v>
      </c>
      <c r="G462" s="110" t="s">
        <v>19</v>
      </c>
      <c r="H462" s="111">
        <v>270000</v>
      </c>
      <c r="I462" s="113">
        <v>45013</v>
      </c>
      <c r="J462" s="111">
        <v>20000</v>
      </c>
      <c r="K462" s="112" t="s">
        <v>10</v>
      </c>
      <c r="L462" s="112" t="s">
        <v>158</v>
      </c>
      <c r="O462" s="71"/>
      <c r="P462" s="54"/>
      <c r="Q462" s="72"/>
    </row>
    <row r="463" spans="1:17" x14ac:dyDescent="0.25">
      <c r="A463" s="107" t="s">
        <v>578</v>
      </c>
      <c r="B463" s="108">
        <v>202210</v>
      </c>
      <c r="C463" s="108">
        <v>202210</v>
      </c>
      <c r="D463" s="108" t="s">
        <v>1014</v>
      </c>
      <c r="E463" s="109">
        <v>9938683217</v>
      </c>
      <c r="F463" s="107" t="s">
        <v>579</v>
      </c>
      <c r="G463" s="110" t="s">
        <v>19</v>
      </c>
      <c r="H463" s="111">
        <v>270000</v>
      </c>
      <c r="I463" s="113">
        <v>45013</v>
      </c>
      <c r="J463" s="111">
        <v>20000</v>
      </c>
      <c r="K463" s="112" t="s">
        <v>10</v>
      </c>
      <c r="L463" s="112" t="s">
        <v>158</v>
      </c>
      <c r="O463" s="71"/>
      <c r="P463" s="54"/>
      <c r="Q463" s="72"/>
    </row>
    <row r="464" spans="1:17" x14ac:dyDescent="0.25">
      <c r="A464" s="107" t="s">
        <v>4189</v>
      </c>
      <c r="B464" s="108">
        <v>202302</v>
      </c>
      <c r="C464" s="108">
        <v>202302</v>
      </c>
      <c r="D464" s="108" t="s">
        <v>1014</v>
      </c>
      <c r="E464" s="109">
        <v>7761918867</v>
      </c>
      <c r="F464" s="107" t="s">
        <v>360</v>
      </c>
      <c r="G464" s="110" t="s">
        <v>19</v>
      </c>
      <c r="H464" s="111">
        <v>260000</v>
      </c>
      <c r="I464" s="113">
        <v>45013</v>
      </c>
      <c r="J464" s="111">
        <v>70000</v>
      </c>
      <c r="K464" s="112" t="s">
        <v>20</v>
      </c>
      <c r="L464" s="112" t="s">
        <v>158</v>
      </c>
      <c r="O464" s="71"/>
      <c r="P464" s="54"/>
      <c r="Q464" s="72"/>
    </row>
    <row r="465" spans="1:17" x14ac:dyDescent="0.25">
      <c r="A465" s="107" t="s">
        <v>4216</v>
      </c>
      <c r="B465" s="108" t="s">
        <v>463</v>
      </c>
      <c r="C465" s="108">
        <v>202303</v>
      </c>
      <c r="D465" s="108" t="s">
        <v>1014</v>
      </c>
      <c r="E465" s="109">
        <v>9755196266</v>
      </c>
      <c r="F465" s="107" t="s">
        <v>576</v>
      </c>
      <c r="G465" s="110" t="s">
        <v>19</v>
      </c>
      <c r="H465" s="111">
        <v>300000</v>
      </c>
      <c r="I465" s="113">
        <v>45013</v>
      </c>
      <c r="J465" s="111">
        <v>30000</v>
      </c>
      <c r="K465" s="112" t="s">
        <v>20</v>
      </c>
      <c r="L465" s="112" t="s">
        <v>158</v>
      </c>
      <c r="O465" s="71"/>
      <c r="P465" s="54"/>
      <c r="Q465" s="72"/>
    </row>
    <row r="466" spans="1:17" x14ac:dyDescent="0.25">
      <c r="A466" s="107" t="s">
        <v>580</v>
      </c>
      <c r="B466" s="108" t="s">
        <v>463</v>
      </c>
      <c r="C466" s="108">
        <v>202303</v>
      </c>
      <c r="D466" s="108" t="s">
        <v>1014</v>
      </c>
      <c r="E466" s="109">
        <v>9508510309</v>
      </c>
      <c r="F466" s="107" t="s">
        <v>581</v>
      </c>
      <c r="G466" s="110" t="s">
        <v>19</v>
      </c>
      <c r="H466" s="111">
        <v>270000</v>
      </c>
      <c r="I466" s="113">
        <v>45014</v>
      </c>
      <c r="J466" s="111">
        <v>70000</v>
      </c>
      <c r="K466" s="112" t="s">
        <v>20</v>
      </c>
      <c r="L466" s="112" t="s">
        <v>158</v>
      </c>
      <c r="O466" s="71"/>
      <c r="P466" s="54"/>
      <c r="Q466" s="72"/>
    </row>
    <row r="467" spans="1:17" x14ac:dyDescent="0.25">
      <c r="A467" s="107" t="s">
        <v>4163</v>
      </c>
      <c r="B467" s="108">
        <v>202301</v>
      </c>
      <c r="C467" s="108">
        <v>202301</v>
      </c>
      <c r="D467" s="108" t="s">
        <v>1014</v>
      </c>
      <c r="E467" s="109">
        <v>7989303106</v>
      </c>
      <c r="F467" s="107" t="s">
        <v>97</v>
      </c>
      <c r="G467" s="110" t="s">
        <v>19</v>
      </c>
      <c r="H467" s="111">
        <v>270000</v>
      </c>
      <c r="I467" s="113">
        <v>45014</v>
      </c>
      <c r="J467" s="111">
        <v>50000</v>
      </c>
      <c r="K467" s="112" t="s">
        <v>16</v>
      </c>
      <c r="L467" s="112" t="s">
        <v>158</v>
      </c>
      <c r="O467" s="71"/>
      <c r="P467" s="54"/>
      <c r="Q467" s="72"/>
    </row>
    <row r="468" spans="1:17" x14ac:dyDescent="0.25">
      <c r="A468" s="107" t="s">
        <v>586</v>
      </c>
      <c r="B468" s="108" t="s">
        <v>296</v>
      </c>
      <c r="C468" s="108">
        <v>202207</v>
      </c>
      <c r="D468" s="108" t="s">
        <v>1014</v>
      </c>
      <c r="E468" s="109">
        <v>9866899265</v>
      </c>
      <c r="F468" s="107" t="s">
        <v>584</v>
      </c>
      <c r="G468" s="110" t="s">
        <v>14</v>
      </c>
      <c r="H468" s="111">
        <v>225000</v>
      </c>
      <c r="I468" s="113">
        <v>45014</v>
      </c>
      <c r="J468" s="111">
        <v>75000</v>
      </c>
      <c r="K468" s="112" t="s">
        <v>585</v>
      </c>
      <c r="L468" s="112" t="s">
        <v>101</v>
      </c>
      <c r="O468" s="71"/>
      <c r="P468" s="54"/>
      <c r="Q468" s="72"/>
    </row>
    <row r="469" spans="1:17" x14ac:dyDescent="0.25">
      <c r="A469" s="107" t="s">
        <v>538</v>
      </c>
      <c r="B469" s="108">
        <v>202206</v>
      </c>
      <c r="C469" s="108">
        <v>202206</v>
      </c>
      <c r="D469" s="108" t="s">
        <v>1014</v>
      </c>
      <c r="E469" s="109">
        <v>7509752756</v>
      </c>
      <c r="F469" s="107" t="s">
        <v>662</v>
      </c>
      <c r="G469" s="110" t="s">
        <v>19</v>
      </c>
      <c r="H469" s="111">
        <v>270000</v>
      </c>
      <c r="I469" s="113">
        <v>45014</v>
      </c>
      <c r="J469" s="111">
        <v>10000</v>
      </c>
      <c r="K469" s="112" t="s">
        <v>20</v>
      </c>
      <c r="L469" s="112" t="s">
        <v>279</v>
      </c>
      <c r="O469" s="71"/>
      <c r="P469" s="54"/>
      <c r="Q469" s="72"/>
    </row>
    <row r="470" spans="1:17" x14ac:dyDescent="0.25">
      <c r="A470" s="107" t="s">
        <v>427</v>
      </c>
      <c r="B470" s="108" t="s">
        <v>248</v>
      </c>
      <c r="C470" s="108">
        <v>202209</v>
      </c>
      <c r="D470" s="108" t="s">
        <v>1014</v>
      </c>
      <c r="E470" s="109">
        <v>7974273062</v>
      </c>
      <c r="F470" s="107" t="s">
        <v>426</v>
      </c>
      <c r="G470" s="110" t="s">
        <v>19</v>
      </c>
      <c r="H470" s="111">
        <v>270000</v>
      </c>
      <c r="I470" s="113">
        <v>45015</v>
      </c>
      <c r="J470" s="111">
        <v>20000</v>
      </c>
      <c r="K470" s="112" t="s">
        <v>108</v>
      </c>
      <c r="L470" s="112" t="s">
        <v>101</v>
      </c>
      <c r="O470" s="71"/>
      <c r="P470" s="54"/>
      <c r="Q470" s="72"/>
    </row>
    <row r="471" spans="1:17" x14ac:dyDescent="0.25">
      <c r="A471" s="107" t="s">
        <v>587</v>
      </c>
      <c r="B471" s="108" t="s">
        <v>463</v>
      </c>
      <c r="C471" s="108">
        <v>202303</v>
      </c>
      <c r="D471" s="108" t="s">
        <v>1014</v>
      </c>
      <c r="E471" s="109">
        <v>7259722252</v>
      </c>
      <c r="F471" s="107" t="s">
        <v>588</v>
      </c>
      <c r="G471" s="110" t="s">
        <v>19</v>
      </c>
      <c r="H471" s="111">
        <v>285000</v>
      </c>
      <c r="I471" s="113">
        <v>45015</v>
      </c>
      <c r="J471" s="111">
        <v>71250</v>
      </c>
      <c r="K471" s="112" t="s">
        <v>20</v>
      </c>
      <c r="L471" s="112" t="s">
        <v>158</v>
      </c>
      <c r="O471" s="71"/>
      <c r="P471" s="54"/>
      <c r="Q471" s="72"/>
    </row>
    <row r="472" spans="1:17" x14ac:dyDescent="0.25">
      <c r="A472" s="107" t="s">
        <v>554</v>
      </c>
      <c r="B472" s="108">
        <v>202210</v>
      </c>
      <c r="C472" s="108">
        <v>202210</v>
      </c>
      <c r="D472" s="108" t="s">
        <v>1014</v>
      </c>
      <c r="E472" s="109">
        <v>8919926932</v>
      </c>
      <c r="F472" s="107" t="s">
        <v>555</v>
      </c>
      <c r="G472" s="110" t="s">
        <v>19</v>
      </c>
      <c r="H472" s="111">
        <v>270000</v>
      </c>
      <c r="I472" s="113">
        <v>45015</v>
      </c>
      <c r="J472" s="111">
        <v>10000</v>
      </c>
      <c r="K472" s="112" t="s">
        <v>20</v>
      </c>
      <c r="L472" s="112" t="s">
        <v>158</v>
      </c>
      <c r="O472" s="71"/>
      <c r="P472" s="54"/>
      <c r="Q472" s="72"/>
    </row>
    <row r="473" spans="1:17" x14ac:dyDescent="0.25">
      <c r="A473" s="107" t="s">
        <v>4193</v>
      </c>
      <c r="B473" s="108">
        <v>202203</v>
      </c>
      <c r="C473" s="108">
        <v>202203</v>
      </c>
      <c r="D473" s="108" t="s">
        <v>1014</v>
      </c>
      <c r="E473" s="109">
        <v>9131422281</v>
      </c>
      <c r="F473" s="107" t="s">
        <v>386</v>
      </c>
      <c r="G473" s="110" t="s">
        <v>19</v>
      </c>
      <c r="H473" s="111">
        <v>270000</v>
      </c>
      <c r="I473" s="113">
        <v>45015</v>
      </c>
      <c r="J473" s="111">
        <v>20000</v>
      </c>
      <c r="K473" s="112" t="s">
        <v>10</v>
      </c>
      <c r="L473" s="112" t="s">
        <v>101</v>
      </c>
      <c r="O473" s="71"/>
      <c r="P473" s="54"/>
      <c r="Q473" s="72"/>
    </row>
    <row r="474" spans="1:17" x14ac:dyDescent="0.25">
      <c r="A474" s="107" t="s">
        <v>4217</v>
      </c>
      <c r="B474" s="108" t="s">
        <v>463</v>
      </c>
      <c r="C474" s="108">
        <v>202303</v>
      </c>
      <c r="D474" s="108" t="s">
        <v>1014</v>
      </c>
      <c r="E474" s="109">
        <v>9487990460</v>
      </c>
      <c r="F474" s="107" t="s">
        <v>569</v>
      </c>
      <c r="G474" s="110" t="s">
        <v>19</v>
      </c>
      <c r="H474" s="111">
        <v>290000</v>
      </c>
      <c r="I474" s="113">
        <v>45015</v>
      </c>
      <c r="J474" s="111">
        <v>40000</v>
      </c>
      <c r="K474" s="112" t="s">
        <v>10</v>
      </c>
      <c r="L474" s="112" t="s">
        <v>279</v>
      </c>
      <c r="O474" s="71"/>
      <c r="P474" s="54"/>
      <c r="Q474" s="72"/>
    </row>
    <row r="475" spans="1:17" x14ac:dyDescent="0.25">
      <c r="A475" s="107" t="s">
        <v>590</v>
      </c>
      <c r="B475" s="108">
        <v>202204</v>
      </c>
      <c r="C475" s="108">
        <v>202204</v>
      </c>
      <c r="D475" s="108" t="s">
        <v>1014</v>
      </c>
      <c r="E475" s="109">
        <v>9348107184</v>
      </c>
      <c r="F475" s="107" t="s">
        <v>589</v>
      </c>
      <c r="G475" s="110" t="s">
        <v>19</v>
      </c>
      <c r="H475" s="111">
        <v>290000</v>
      </c>
      <c r="I475" s="113">
        <v>45015</v>
      </c>
      <c r="J475" s="111">
        <v>290000</v>
      </c>
      <c r="K475" s="112" t="s">
        <v>20</v>
      </c>
      <c r="L475" s="112" t="s">
        <v>158</v>
      </c>
      <c r="O475" s="71"/>
      <c r="P475" s="54"/>
      <c r="Q475" s="72"/>
    </row>
    <row r="476" spans="1:17" x14ac:dyDescent="0.25">
      <c r="A476" s="107" t="s">
        <v>591</v>
      </c>
      <c r="B476" s="108" t="s">
        <v>463</v>
      </c>
      <c r="C476" s="108">
        <v>202303</v>
      </c>
      <c r="D476" s="108" t="s">
        <v>1014</v>
      </c>
      <c r="E476" s="109">
        <v>9620855766</v>
      </c>
      <c r="F476" s="107" t="s">
        <v>592</v>
      </c>
      <c r="G476" s="110" t="s">
        <v>19</v>
      </c>
      <c r="H476" s="111">
        <v>280000</v>
      </c>
      <c r="I476" s="113">
        <v>45015</v>
      </c>
      <c r="J476" s="111">
        <v>290000</v>
      </c>
      <c r="K476" s="112" t="s">
        <v>20</v>
      </c>
      <c r="L476" s="112" t="s">
        <v>158</v>
      </c>
      <c r="O476" s="71"/>
      <c r="P476" s="54"/>
      <c r="Q476" s="72"/>
    </row>
    <row r="477" spans="1:17" x14ac:dyDescent="0.25">
      <c r="A477" s="107" t="s">
        <v>309</v>
      </c>
      <c r="B477" s="108">
        <v>202212</v>
      </c>
      <c r="C477" s="108">
        <v>202212</v>
      </c>
      <c r="D477" s="108" t="s">
        <v>1014</v>
      </c>
      <c r="E477" s="109">
        <v>9556479066</v>
      </c>
      <c r="F477" s="107" t="s">
        <v>306</v>
      </c>
      <c r="G477" s="110" t="s">
        <v>19</v>
      </c>
      <c r="H477" s="111">
        <v>280000</v>
      </c>
      <c r="I477" s="113">
        <v>45016</v>
      </c>
      <c r="J477" s="111">
        <v>40000</v>
      </c>
      <c r="K477" s="112" t="s">
        <v>10</v>
      </c>
      <c r="L477" s="112" t="s">
        <v>158</v>
      </c>
      <c r="O477" s="71"/>
      <c r="P477" s="54"/>
      <c r="Q477" s="72"/>
    </row>
    <row r="478" spans="1:17" x14ac:dyDescent="0.25">
      <c r="A478" s="107" t="s">
        <v>593</v>
      </c>
      <c r="B478" s="108">
        <v>202304</v>
      </c>
      <c r="C478" s="108">
        <v>202304</v>
      </c>
      <c r="D478" s="108" t="s">
        <v>1014</v>
      </c>
      <c r="E478" s="109">
        <v>8881113280</v>
      </c>
      <c r="F478" s="107" t="s">
        <v>651</v>
      </c>
      <c r="G478" s="110" t="s">
        <v>19</v>
      </c>
      <c r="H478" s="111">
        <v>280000</v>
      </c>
      <c r="I478" s="113">
        <v>45016</v>
      </c>
      <c r="J478" s="111">
        <v>10000</v>
      </c>
      <c r="K478" s="112" t="s">
        <v>20</v>
      </c>
      <c r="L478" s="112" t="s">
        <v>158</v>
      </c>
      <c r="O478" s="71"/>
      <c r="P478" s="54"/>
      <c r="Q478" s="72"/>
    </row>
    <row r="479" spans="1:17" x14ac:dyDescent="0.25">
      <c r="A479" s="107" t="s">
        <v>594</v>
      </c>
      <c r="B479" s="108" t="s">
        <v>463</v>
      </c>
      <c r="C479" s="108">
        <v>202303</v>
      </c>
      <c r="D479" s="108" t="s">
        <v>1014</v>
      </c>
      <c r="E479" s="109">
        <v>8240158229</v>
      </c>
      <c r="F479" s="107" t="s">
        <v>595</v>
      </c>
      <c r="G479" s="110" t="s">
        <v>19</v>
      </c>
      <c r="H479" s="111">
        <v>280000</v>
      </c>
      <c r="I479" s="113">
        <v>45016</v>
      </c>
      <c r="J479" s="111">
        <v>20000</v>
      </c>
      <c r="K479" s="112" t="s">
        <v>20</v>
      </c>
      <c r="L479" s="112" t="s">
        <v>158</v>
      </c>
      <c r="O479" s="71"/>
      <c r="P479" s="54"/>
      <c r="Q479" s="72"/>
    </row>
    <row r="480" spans="1:17" x14ac:dyDescent="0.25">
      <c r="A480" s="107" t="s">
        <v>328</v>
      </c>
      <c r="B480" s="108">
        <v>202302</v>
      </c>
      <c r="C480" s="108">
        <v>202302</v>
      </c>
      <c r="D480" s="108" t="s">
        <v>1014</v>
      </c>
      <c r="E480" s="109">
        <v>9972598509</v>
      </c>
      <c r="F480" s="107" t="s">
        <v>329</v>
      </c>
      <c r="G480" s="110" t="s">
        <v>19</v>
      </c>
      <c r="H480" s="111">
        <v>290000</v>
      </c>
      <c r="I480" s="113">
        <v>45016</v>
      </c>
      <c r="J480" s="111">
        <v>72500</v>
      </c>
      <c r="K480" s="112" t="s">
        <v>10</v>
      </c>
      <c r="L480" s="112" t="s">
        <v>158</v>
      </c>
      <c r="O480" s="71"/>
      <c r="P480" s="54"/>
      <c r="Q480" s="72"/>
    </row>
    <row r="481" spans="1:17" x14ac:dyDescent="0.25">
      <c r="A481" s="107" t="s">
        <v>4218</v>
      </c>
      <c r="B481" s="108">
        <v>202207</v>
      </c>
      <c r="C481" s="108">
        <v>202207</v>
      </c>
      <c r="D481" s="108" t="s">
        <v>1014</v>
      </c>
      <c r="E481" s="109">
        <v>9006775219</v>
      </c>
      <c r="F481" s="107" t="s">
        <v>596</v>
      </c>
      <c r="G481" s="110" t="s">
        <v>19</v>
      </c>
      <c r="H481" s="111">
        <v>250000</v>
      </c>
      <c r="I481" s="113">
        <v>45016</v>
      </c>
      <c r="J481" s="111">
        <v>25000</v>
      </c>
      <c r="K481" s="112" t="s">
        <v>597</v>
      </c>
      <c r="L481" s="112" t="s">
        <v>101</v>
      </c>
      <c r="O481" s="71"/>
      <c r="P481" s="54"/>
      <c r="Q481" s="72"/>
    </row>
    <row r="482" spans="1:17" x14ac:dyDescent="0.25">
      <c r="A482" s="107" t="s">
        <v>387</v>
      </c>
      <c r="B482" s="108" t="s">
        <v>248</v>
      </c>
      <c r="C482" s="108">
        <v>202209</v>
      </c>
      <c r="D482" s="108" t="s">
        <v>1014</v>
      </c>
      <c r="E482" s="109">
        <v>8516986602</v>
      </c>
      <c r="F482" s="107" t="s">
        <v>270</v>
      </c>
      <c r="G482" s="110" t="s">
        <v>19</v>
      </c>
      <c r="H482" s="111">
        <v>270000</v>
      </c>
      <c r="I482" s="113">
        <v>45016</v>
      </c>
      <c r="J482" s="111">
        <v>25000</v>
      </c>
      <c r="K482" s="112" t="s">
        <v>336</v>
      </c>
      <c r="L482" s="112" t="s">
        <v>101</v>
      </c>
      <c r="O482" s="71"/>
      <c r="P482" s="54"/>
      <c r="Q482" s="72"/>
    </row>
    <row r="483" spans="1:17" x14ac:dyDescent="0.25">
      <c r="A483" s="107" t="s">
        <v>545</v>
      </c>
      <c r="B483" s="108" t="s">
        <v>463</v>
      </c>
      <c r="C483" s="108">
        <v>202303</v>
      </c>
      <c r="D483" s="108" t="s">
        <v>1014</v>
      </c>
      <c r="E483" s="109">
        <v>9437372311</v>
      </c>
      <c r="F483" s="107" t="s">
        <v>648</v>
      </c>
      <c r="G483" s="110" t="s">
        <v>19</v>
      </c>
      <c r="H483" s="111">
        <v>270000</v>
      </c>
      <c r="I483" s="113">
        <v>45016</v>
      </c>
      <c r="J483" s="111">
        <v>30000</v>
      </c>
      <c r="K483" s="112" t="s">
        <v>20</v>
      </c>
      <c r="L483" s="112" t="s">
        <v>158</v>
      </c>
      <c r="O483" s="71"/>
      <c r="P483" s="54"/>
      <c r="Q483" s="72"/>
    </row>
    <row r="484" spans="1:17" x14ac:dyDescent="0.25">
      <c r="A484" s="107" t="s">
        <v>4194</v>
      </c>
      <c r="B484" s="108">
        <v>202302</v>
      </c>
      <c r="C484" s="108">
        <v>202302</v>
      </c>
      <c r="D484" s="108" t="s">
        <v>1014</v>
      </c>
      <c r="E484" s="109">
        <v>9934418902</v>
      </c>
      <c r="F484" s="107" t="s">
        <v>399</v>
      </c>
      <c r="G484" s="110" t="s">
        <v>19</v>
      </c>
      <c r="H484" s="111">
        <v>270000</v>
      </c>
      <c r="I484" s="113">
        <v>45016</v>
      </c>
      <c r="J484" s="111">
        <v>60000</v>
      </c>
      <c r="K484" s="112" t="s">
        <v>20</v>
      </c>
      <c r="L484" s="112" t="s">
        <v>158</v>
      </c>
      <c r="O484" s="71"/>
      <c r="P484" s="54"/>
      <c r="Q484" s="72"/>
    </row>
    <row r="485" spans="1:17" x14ac:dyDescent="0.25">
      <c r="A485" s="107" t="s">
        <v>4219</v>
      </c>
      <c r="B485" s="108">
        <v>202303</v>
      </c>
      <c r="C485" s="108">
        <v>202303</v>
      </c>
      <c r="D485" s="108" t="s">
        <v>1014</v>
      </c>
      <c r="E485" s="109">
        <v>6371617921</v>
      </c>
      <c r="F485" s="107" t="s">
        <v>601</v>
      </c>
      <c r="G485" s="110" t="s">
        <v>19</v>
      </c>
      <c r="H485" s="111">
        <v>285000</v>
      </c>
      <c r="I485" s="113">
        <v>45016</v>
      </c>
      <c r="J485" s="111">
        <v>285000</v>
      </c>
      <c r="K485" s="112" t="s">
        <v>20</v>
      </c>
      <c r="L485" s="112" t="s">
        <v>158</v>
      </c>
      <c r="O485" s="71"/>
      <c r="P485" s="54"/>
      <c r="Q485" s="72"/>
    </row>
    <row r="486" spans="1:17" x14ac:dyDescent="0.25">
      <c r="A486" s="107" t="s">
        <v>294</v>
      </c>
      <c r="B486" s="108">
        <v>202210</v>
      </c>
      <c r="C486" s="108">
        <v>202210</v>
      </c>
      <c r="D486" s="108" t="s">
        <v>1014</v>
      </c>
      <c r="E486" s="109">
        <v>8763814131</v>
      </c>
      <c r="F486" s="107" t="s">
        <v>295</v>
      </c>
      <c r="G486" s="110" t="s">
        <v>19</v>
      </c>
      <c r="H486" s="111">
        <v>270000</v>
      </c>
      <c r="I486" s="113">
        <v>45017</v>
      </c>
      <c r="J486" s="111">
        <v>50000</v>
      </c>
      <c r="K486" s="112" t="s">
        <v>283</v>
      </c>
      <c r="L486" s="112" t="s">
        <v>249</v>
      </c>
      <c r="O486" s="71"/>
      <c r="P486" s="54"/>
      <c r="Q486" s="72"/>
    </row>
    <row r="487" spans="1:17" x14ac:dyDescent="0.25">
      <c r="A487" s="107" t="s">
        <v>4220</v>
      </c>
      <c r="B487" s="108">
        <v>202304</v>
      </c>
      <c r="C487" s="108">
        <v>202304</v>
      </c>
      <c r="D487" s="108" t="s">
        <v>1014</v>
      </c>
      <c r="E487" s="109">
        <v>9009111678</v>
      </c>
      <c r="F487" s="107" t="s">
        <v>598</v>
      </c>
      <c r="G487" s="110" t="s">
        <v>19</v>
      </c>
      <c r="H487" s="111">
        <v>270000</v>
      </c>
      <c r="I487" s="113">
        <v>45017</v>
      </c>
      <c r="J487" s="111">
        <v>25000</v>
      </c>
      <c r="K487" s="112" t="s">
        <v>20</v>
      </c>
      <c r="L487" s="112" t="s">
        <v>158</v>
      </c>
      <c r="O487" s="71"/>
      <c r="P487" s="54"/>
      <c r="Q487" s="72"/>
    </row>
    <row r="488" spans="1:17" x14ac:dyDescent="0.25">
      <c r="A488" s="107" t="s">
        <v>599</v>
      </c>
      <c r="B488" s="108">
        <v>202201</v>
      </c>
      <c r="C488" s="108">
        <v>202201</v>
      </c>
      <c r="D488" s="108" t="s">
        <v>1014</v>
      </c>
      <c r="E488" s="109" t="s">
        <v>600</v>
      </c>
      <c r="F488" s="107" t="s">
        <v>598</v>
      </c>
      <c r="G488" s="110" t="s">
        <v>19</v>
      </c>
      <c r="H488" s="111">
        <v>270000</v>
      </c>
      <c r="I488" s="113">
        <v>45017</v>
      </c>
      <c r="J488" s="111">
        <v>40000</v>
      </c>
      <c r="K488" s="112" t="s">
        <v>31</v>
      </c>
      <c r="L488" s="112" t="s">
        <v>158</v>
      </c>
      <c r="O488" s="71"/>
      <c r="P488" s="54"/>
      <c r="Q488" s="72"/>
    </row>
    <row r="489" spans="1:17" x14ac:dyDescent="0.25">
      <c r="A489" s="107" t="s">
        <v>118</v>
      </c>
      <c r="B489" s="108" t="s">
        <v>99</v>
      </c>
      <c r="C489" s="108">
        <v>202301</v>
      </c>
      <c r="D489" s="108" t="s">
        <v>1014</v>
      </c>
      <c r="E489" s="109">
        <v>9502012202</v>
      </c>
      <c r="F489" s="107" t="s">
        <v>119</v>
      </c>
      <c r="G489" s="110" t="s">
        <v>14</v>
      </c>
      <c r="H489" s="111">
        <v>260000</v>
      </c>
      <c r="I489" s="113">
        <v>45019</v>
      </c>
      <c r="J489" s="111">
        <v>99000</v>
      </c>
      <c r="K489" s="112" t="s">
        <v>10</v>
      </c>
      <c r="L489" s="112" t="s">
        <v>158</v>
      </c>
      <c r="O489" s="71"/>
      <c r="P489" s="54"/>
      <c r="Q489" s="72"/>
    </row>
    <row r="490" spans="1:17" x14ac:dyDescent="0.25">
      <c r="A490" s="107" t="s">
        <v>533</v>
      </c>
      <c r="B490" s="108" t="s">
        <v>463</v>
      </c>
      <c r="C490" s="108">
        <v>202303</v>
      </c>
      <c r="D490" s="108" t="s">
        <v>1014</v>
      </c>
      <c r="E490" s="109">
        <v>6371970468</v>
      </c>
      <c r="F490" s="107" t="s">
        <v>646</v>
      </c>
      <c r="G490" s="110" t="s">
        <v>19</v>
      </c>
      <c r="H490" s="111">
        <v>270000</v>
      </c>
      <c r="I490" s="113">
        <v>45019</v>
      </c>
      <c r="J490" s="111">
        <v>35000</v>
      </c>
      <c r="K490" s="112" t="s">
        <v>20</v>
      </c>
      <c r="L490" s="112" t="s">
        <v>158</v>
      </c>
      <c r="O490" s="71"/>
      <c r="P490" s="54"/>
      <c r="Q490" s="72"/>
    </row>
    <row r="491" spans="1:17" x14ac:dyDescent="0.25">
      <c r="A491" s="107" t="s">
        <v>534</v>
      </c>
      <c r="B491" s="108" t="s">
        <v>463</v>
      </c>
      <c r="C491" s="108">
        <v>202303</v>
      </c>
      <c r="D491" s="108" t="s">
        <v>1014</v>
      </c>
      <c r="E491" s="109">
        <v>8093506438</v>
      </c>
      <c r="F491" s="107" t="s">
        <v>647</v>
      </c>
      <c r="G491" s="110" t="s">
        <v>19</v>
      </c>
      <c r="H491" s="111">
        <v>270000</v>
      </c>
      <c r="I491" s="113">
        <v>45019</v>
      </c>
      <c r="J491" s="111">
        <v>35000</v>
      </c>
      <c r="K491" s="112" t="s">
        <v>20</v>
      </c>
      <c r="L491" s="112" t="s">
        <v>158</v>
      </c>
      <c r="O491" s="71"/>
      <c r="P491" s="54"/>
      <c r="Q491" s="72"/>
    </row>
    <row r="492" spans="1:17" x14ac:dyDescent="0.25">
      <c r="A492" s="107" t="s">
        <v>602</v>
      </c>
      <c r="B492" s="108" t="s">
        <v>463</v>
      </c>
      <c r="C492" s="108">
        <v>202303</v>
      </c>
      <c r="D492" s="108" t="s">
        <v>1014</v>
      </c>
      <c r="E492" s="109">
        <v>9146093383</v>
      </c>
      <c r="F492" s="107" t="s">
        <v>583</v>
      </c>
      <c r="G492" s="110" t="s">
        <v>19</v>
      </c>
      <c r="H492" s="111">
        <v>270000</v>
      </c>
      <c r="I492" s="113">
        <v>45019</v>
      </c>
      <c r="J492" s="111">
        <v>3304</v>
      </c>
      <c r="K492" s="112" t="s">
        <v>20</v>
      </c>
      <c r="L492" s="112" t="s">
        <v>158</v>
      </c>
      <c r="O492" s="71"/>
      <c r="P492" s="54"/>
      <c r="Q492" s="72"/>
    </row>
    <row r="493" spans="1:17" x14ac:dyDescent="0.25">
      <c r="A493" s="107" t="s">
        <v>603</v>
      </c>
      <c r="B493" s="108" t="s">
        <v>463</v>
      </c>
      <c r="C493" s="108">
        <v>202303</v>
      </c>
      <c r="D493" s="108" t="s">
        <v>1014</v>
      </c>
      <c r="E493" s="109">
        <v>9108380904</v>
      </c>
      <c r="F493" s="107" t="s">
        <v>565</v>
      </c>
      <c r="G493" s="110" t="s">
        <v>19</v>
      </c>
      <c r="H493" s="111">
        <v>270000</v>
      </c>
      <c r="I493" s="113">
        <v>45019</v>
      </c>
      <c r="J493" s="111">
        <v>260000</v>
      </c>
      <c r="K493" s="112" t="s">
        <v>20</v>
      </c>
      <c r="L493" s="112" t="s">
        <v>158</v>
      </c>
      <c r="O493" s="71"/>
      <c r="P493" s="54"/>
      <c r="Q493" s="72"/>
    </row>
    <row r="494" spans="1:17" x14ac:dyDescent="0.25">
      <c r="A494" s="107" t="s">
        <v>582</v>
      </c>
      <c r="B494" s="108">
        <v>202303</v>
      </c>
      <c r="C494" s="108">
        <v>202303</v>
      </c>
      <c r="D494" s="108" t="s">
        <v>1014</v>
      </c>
      <c r="E494" s="109">
        <v>9146093383</v>
      </c>
      <c r="F494" s="107" t="s">
        <v>583</v>
      </c>
      <c r="G494" s="110" t="s">
        <v>19</v>
      </c>
      <c r="H494" s="111">
        <v>300000</v>
      </c>
      <c r="I494" s="113">
        <v>45020</v>
      </c>
      <c r="J494" s="111">
        <f>280000-3304</f>
        <v>276696</v>
      </c>
      <c r="K494" s="112" t="s">
        <v>20</v>
      </c>
      <c r="L494" s="112" t="s">
        <v>158</v>
      </c>
      <c r="O494" s="71"/>
      <c r="P494" s="54"/>
      <c r="Q494" s="72"/>
    </row>
    <row r="495" spans="1:17" x14ac:dyDescent="0.25">
      <c r="A495" s="107" t="s">
        <v>594</v>
      </c>
      <c r="B495" s="108" t="s">
        <v>463</v>
      </c>
      <c r="C495" s="108">
        <v>202303</v>
      </c>
      <c r="D495" s="108" t="s">
        <v>1014</v>
      </c>
      <c r="E495" s="109">
        <v>8240158229</v>
      </c>
      <c r="F495" s="107" t="s">
        <v>595</v>
      </c>
      <c r="G495" s="110" t="s">
        <v>19</v>
      </c>
      <c r="H495" s="111">
        <v>295000</v>
      </c>
      <c r="I495" s="113">
        <v>45020</v>
      </c>
      <c r="J495" s="111">
        <v>275000</v>
      </c>
      <c r="K495" s="112" t="s">
        <v>20</v>
      </c>
      <c r="L495" s="112" t="s">
        <v>158</v>
      </c>
      <c r="O495" s="71"/>
      <c r="P495" s="54"/>
      <c r="Q495" s="72"/>
    </row>
    <row r="496" spans="1:17" x14ac:dyDescent="0.25">
      <c r="A496" s="107" t="s">
        <v>4221</v>
      </c>
      <c r="B496" s="108" t="s">
        <v>276</v>
      </c>
      <c r="C496" s="108">
        <v>202301</v>
      </c>
      <c r="D496" s="108" t="s">
        <v>1014</v>
      </c>
      <c r="E496" s="109">
        <v>9620003038</v>
      </c>
      <c r="F496" s="107" t="s">
        <v>284</v>
      </c>
      <c r="G496" s="110" t="s">
        <v>19</v>
      </c>
      <c r="H496" s="111">
        <v>270000</v>
      </c>
      <c r="I496" s="113">
        <v>45020</v>
      </c>
      <c r="J496" s="111">
        <v>90000</v>
      </c>
      <c r="K496" s="112" t="s">
        <v>16</v>
      </c>
      <c r="L496" s="112" t="s">
        <v>158</v>
      </c>
      <c r="O496" s="71"/>
      <c r="P496" s="54"/>
      <c r="Q496" s="72"/>
    </row>
    <row r="497" spans="1:17" x14ac:dyDescent="0.25">
      <c r="A497" s="107" t="s">
        <v>4195</v>
      </c>
      <c r="B497" s="108" t="s">
        <v>408</v>
      </c>
      <c r="C497" s="108">
        <v>202206</v>
      </c>
      <c r="D497" s="108" t="s">
        <v>1014</v>
      </c>
      <c r="E497" s="109">
        <v>9753273179</v>
      </c>
      <c r="F497" s="107" t="s">
        <v>409</v>
      </c>
      <c r="G497" s="110" t="s">
        <v>77</v>
      </c>
      <c r="H497" s="111">
        <v>220000</v>
      </c>
      <c r="I497" s="113">
        <v>45020</v>
      </c>
      <c r="J497" s="111">
        <v>35000</v>
      </c>
      <c r="K497" s="112" t="s">
        <v>10</v>
      </c>
      <c r="L497" s="112" t="s">
        <v>279</v>
      </c>
      <c r="O497" s="71"/>
      <c r="P497" s="54"/>
      <c r="Q497" s="72"/>
    </row>
    <row r="498" spans="1:17" x14ac:dyDescent="0.25">
      <c r="A498" s="107" t="s">
        <v>462</v>
      </c>
      <c r="B498" s="108">
        <v>202207</v>
      </c>
      <c r="C498" s="108">
        <v>202207</v>
      </c>
      <c r="D498" s="108" t="s">
        <v>1014</v>
      </c>
      <c r="E498" s="109">
        <v>7978090441</v>
      </c>
      <c r="F498" s="107" t="s">
        <v>4199</v>
      </c>
      <c r="G498" s="110" t="s">
        <v>19</v>
      </c>
      <c r="H498" s="111">
        <v>220000</v>
      </c>
      <c r="I498" s="113">
        <v>45020</v>
      </c>
      <c r="J498" s="111">
        <v>35000</v>
      </c>
      <c r="K498" s="112" t="s">
        <v>336</v>
      </c>
      <c r="L498" s="112" t="s">
        <v>101</v>
      </c>
      <c r="O498" s="71"/>
      <c r="P498" s="54"/>
      <c r="Q498" s="72"/>
    </row>
    <row r="499" spans="1:17" x14ac:dyDescent="0.25">
      <c r="A499" s="107" t="s">
        <v>4198</v>
      </c>
      <c r="B499" s="108" t="s">
        <v>402</v>
      </c>
      <c r="C499" s="108">
        <v>202302</v>
      </c>
      <c r="D499" s="108" t="s">
        <v>1014</v>
      </c>
      <c r="E499" s="109">
        <v>9875409794</v>
      </c>
      <c r="F499" s="107" t="s">
        <v>413</v>
      </c>
      <c r="G499" s="110" t="s">
        <v>19</v>
      </c>
      <c r="H499" s="111">
        <v>270000</v>
      </c>
      <c r="I499" s="113">
        <v>45021</v>
      </c>
      <c r="J499" s="111">
        <v>86667</v>
      </c>
      <c r="K499" s="112" t="s">
        <v>20</v>
      </c>
      <c r="L499" s="112" t="s">
        <v>158</v>
      </c>
      <c r="O499" s="71"/>
      <c r="P499" s="54"/>
      <c r="Q499" s="72"/>
    </row>
    <row r="500" spans="1:17" x14ac:dyDescent="0.25">
      <c r="A500" s="107" t="s">
        <v>604</v>
      </c>
      <c r="B500" s="108">
        <v>202301</v>
      </c>
      <c r="C500" s="108">
        <v>202301</v>
      </c>
      <c r="D500" s="108" t="s">
        <v>1014</v>
      </c>
      <c r="E500" s="109">
        <v>8871308975</v>
      </c>
      <c r="F500" s="107" t="s">
        <v>605</v>
      </c>
      <c r="G500" s="110" t="s">
        <v>19</v>
      </c>
      <c r="H500" s="111">
        <v>270000</v>
      </c>
      <c r="I500" s="113">
        <v>45021</v>
      </c>
      <c r="J500" s="111">
        <v>50000</v>
      </c>
      <c r="K500" s="112" t="s">
        <v>336</v>
      </c>
      <c r="L500" s="112" t="s">
        <v>158</v>
      </c>
      <c r="O500" s="71"/>
      <c r="P500" s="54"/>
      <c r="Q500" s="72"/>
    </row>
    <row r="501" spans="1:17" x14ac:dyDescent="0.25">
      <c r="A501" s="107" t="s">
        <v>481</v>
      </c>
      <c r="B501" s="108">
        <v>202301</v>
      </c>
      <c r="C501" s="108">
        <v>202301</v>
      </c>
      <c r="D501" s="108" t="s">
        <v>1014</v>
      </c>
      <c r="E501" s="109">
        <v>9850556553</v>
      </c>
      <c r="F501" s="107" t="s">
        <v>482</v>
      </c>
      <c r="G501" s="110" t="s">
        <v>19</v>
      </c>
      <c r="H501" s="111">
        <v>270000</v>
      </c>
      <c r="I501" s="113">
        <v>45021</v>
      </c>
      <c r="J501" s="111">
        <v>39000</v>
      </c>
      <c r="K501" s="112" t="s">
        <v>20</v>
      </c>
      <c r="L501" s="112" t="s">
        <v>158</v>
      </c>
      <c r="O501" s="71"/>
      <c r="P501" s="54"/>
      <c r="Q501" s="72"/>
    </row>
    <row r="502" spans="1:17" x14ac:dyDescent="0.25">
      <c r="A502" s="107" t="s">
        <v>375</v>
      </c>
      <c r="B502" s="108" t="s">
        <v>276</v>
      </c>
      <c r="C502" s="108">
        <v>202301</v>
      </c>
      <c r="D502" s="108" t="s">
        <v>1014</v>
      </c>
      <c r="E502" s="109">
        <v>6371902732</v>
      </c>
      <c r="F502" s="107" t="s">
        <v>376</v>
      </c>
      <c r="G502" s="110" t="s">
        <v>19</v>
      </c>
      <c r="H502" s="111">
        <v>280000</v>
      </c>
      <c r="I502" s="113">
        <v>45021</v>
      </c>
      <c r="J502" s="111">
        <v>90000</v>
      </c>
      <c r="K502" s="112" t="s">
        <v>16</v>
      </c>
      <c r="L502" s="112" t="s">
        <v>158</v>
      </c>
      <c r="O502" s="71"/>
      <c r="P502" s="54"/>
      <c r="Q502" s="72"/>
    </row>
    <row r="503" spans="1:17" x14ac:dyDescent="0.25">
      <c r="A503" s="107" t="s">
        <v>258</v>
      </c>
      <c r="B503" s="108">
        <v>202206</v>
      </c>
      <c r="C503" s="108">
        <v>202206</v>
      </c>
      <c r="D503" s="108" t="s">
        <v>1014</v>
      </c>
      <c r="E503" s="109">
        <v>9337843767</v>
      </c>
      <c r="F503" s="107" t="s">
        <v>259</v>
      </c>
      <c r="G503" s="110" t="s">
        <v>19</v>
      </c>
      <c r="H503" s="111">
        <v>250000</v>
      </c>
      <c r="I503" s="113">
        <v>45021</v>
      </c>
      <c r="J503" s="111">
        <v>30000</v>
      </c>
      <c r="K503" s="112" t="s">
        <v>20</v>
      </c>
      <c r="L503" s="112" t="s">
        <v>279</v>
      </c>
      <c r="O503" s="71"/>
      <c r="P503" s="54"/>
      <c r="Q503" s="72"/>
    </row>
    <row r="504" spans="1:17" x14ac:dyDescent="0.25">
      <c r="A504" s="107" t="s">
        <v>341</v>
      </c>
      <c r="B504" s="108">
        <v>202209</v>
      </c>
      <c r="C504" s="108">
        <v>202209</v>
      </c>
      <c r="D504" s="108" t="s">
        <v>1014</v>
      </c>
      <c r="E504" s="109">
        <v>8357000595</v>
      </c>
      <c r="F504" s="107" t="s">
        <v>335</v>
      </c>
      <c r="G504" s="110" t="s">
        <v>19</v>
      </c>
      <c r="H504" s="111">
        <v>270000</v>
      </c>
      <c r="I504" s="113">
        <v>45021</v>
      </c>
      <c r="J504" s="111">
        <v>25000</v>
      </c>
      <c r="K504" s="112" t="s">
        <v>336</v>
      </c>
      <c r="L504" s="112" t="s">
        <v>101</v>
      </c>
      <c r="O504" s="71"/>
      <c r="P504" s="54"/>
      <c r="Q504" s="72"/>
    </row>
    <row r="505" spans="1:17" x14ac:dyDescent="0.25">
      <c r="A505" s="107" t="s">
        <v>4222</v>
      </c>
      <c r="B505" s="108">
        <v>202212</v>
      </c>
      <c r="C505" s="108">
        <v>202212</v>
      </c>
      <c r="D505" s="108" t="s">
        <v>1014</v>
      </c>
      <c r="E505" s="109">
        <v>9740358575</v>
      </c>
      <c r="F505" s="107" t="s">
        <v>652</v>
      </c>
      <c r="G505" s="110" t="s">
        <v>19</v>
      </c>
      <c r="H505" s="111">
        <v>250000</v>
      </c>
      <c r="I505" s="113">
        <v>45022</v>
      </c>
      <c r="J505" s="111">
        <v>50000</v>
      </c>
      <c r="K505" s="112" t="s">
        <v>336</v>
      </c>
      <c r="L505" s="112" t="s">
        <v>158</v>
      </c>
      <c r="O505" s="71"/>
      <c r="P505" s="54"/>
      <c r="Q505" s="72"/>
    </row>
    <row r="506" spans="1:17" x14ac:dyDescent="0.25">
      <c r="A506" s="107" t="s">
        <v>4197</v>
      </c>
      <c r="B506" s="108" t="s">
        <v>402</v>
      </c>
      <c r="C506" s="108">
        <v>202302</v>
      </c>
      <c r="D506" s="108" t="s">
        <v>1014</v>
      </c>
      <c r="E506" s="109">
        <v>9800311448</v>
      </c>
      <c r="F506" s="107" t="s">
        <v>412</v>
      </c>
      <c r="G506" s="110" t="s">
        <v>19</v>
      </c>
      <c r="H506" s="111">
        <v>270000</v>
      </c>
      <c r="I506" s="113">
        <v>45022</v>
      </c>
      <c r="J506" s="111">
        <v>86666</v>
      </c>
      <c r="K506" s="112" t="s">
        <v>10</v>
      </c>
      <c r="L506" s="112" t="s">
        <v>158</v>
      </c>
      <c r="O506" s="71"/>
      <c r="P506" s="54"/>
      <c r="Q506" s="72"/>
    </row>
    <row r="507" spans="1:17" x14ac:dyDescent="0.25">
      <c r="A507" s="107" t="s">
        <v>4220</v>
      </c>
      <c r="B507" s="108">
        <v>202304</v>
      </c>
      <c r="C507" s="108">
        <v>202304</v>
      </c>
      <c r="D507" s="108" t="s">
        <v>1014</v>
      </c>
      <c r="E507" s="109">
        <v>9009111678</v>
      </c>
      <c r="F507" s="107" t="s">
        <v>598</v>
      </c>
      <c r="G507" s="110" t="s">
        <v>19</v>
      </c>
      <c r="H507" s="111">
        <v>293600</v>
      </c>
      <c r="I507" s="113">
        <v>45022</v>
      </c>
      <c r="J507" s="111">
        <v>293600</v>
      </c>
      <c r="K507" s="112" t="s">
        <v>20</v>
      </c>
      <c r="L507" s="112" t="s">
        <v>158</v>
      </c>
      <c r="O507" s="71"/>
      <c r="P507" s="54"/>
      <c r="Q507" s="72"/>
    </row>
    <row r="508" spans="1:17" x14ac:dyDescent="0.25">
      <c r="A508" s="107" t="s">
        <v>484</v>
      </c>
      <c r="B508" s="108">
        <v>202303</v>
      </c>
      <c r="C508" s="108">
        <v>202303</v>
      </c>
      <c r="D508" s="108" t="s">
        <v>1014</v>
      </c>
      <c r="E508" s="109">
        <v>7077939633</v>
      </c>
      <c r="F508" s="107" t="s">
        <v>499</v>
      </c>
      <c r="G508" s="110" t="s">
        <v>19</v>
      </c>
      <c r="H508" s="111">
        <v>275000</v>
      </c>
      <c r="I508" s="113">
        <v>45022</v>
      </c>
      <c r="J508" s="111">
        <v>50000</v>
      </c>
      <c r="K508" s="112" t="s">
        <v>20</v>
      </c>
      <c r="L508" s="112" t="s">
        <v>101</v>
      </c>
      <c r="O508" s="71"/>
      <c r="P508" s="54"/>
      <c r="Q508" s="72"/>
    </row>
    <row r="509" spans="1:17" x14ac:dyDescent="0.25">
      <c r="A509" s="107" t="s">
        <v>607</v>
      </c>
      <c r="B509" s="108">
        <v>202304</v>
      </c>
      <c r="C509" s="108">
        <v>202304</v>
      </c>
      <c r="D509" s="108" t="s">
        <v>1014</v>
      </c>
      <c r="E509" s="109">
        <v>8095897486</v>
      </c>
      <c r="F509" s="107" t="s">
        <v>653</v>
      </c>
      <c r="G509" s="110" t="s">
        <v>19</v>
      </c>
      <c r="H509" s="111">
        <v>270000</v>
      </c>
      <c r="I509" s="113">
        <v>45023</v>
      </c>
      <c r="J509" s="111">
        <v>70000</v>
      </c>
      <c r="K509" s="112" t="s">
        <v>20</v>
      </c>
      <c r="L509" s="112" t="s">
        <v>158</v>
      </c>
      <c r="O509" s="71"/>
      <c r="P509" s="54"/>
      <c r="Q509" s="72"/>
    </row>
    <row r="510" spans="1:17" x14ac:dyDescent="0.25">
      <c r="A510" s="107" t="s">
        <v>608</v>
      </c>
      <c r="B510" s="108">
        <v>202211</v>
      </c>
      <c r="C510" s="108">
        <v>202211</v>
      </c>
      <c r="D510" s="108" t="s">
        <v>1014</v>
      </c>
      <c r="E510" s="109">
        <v>7757000675</v>
      </c>
      <c r="F510" s="107" t="s">
        <v>609</v>
      </c>
      <c r="G510" s="110" t="s">
        <v>19</v>
      </c>
      <c r="H510" s="111">
        <v>280000</v>
      </c>
      <c r="I510" s="113">
        <v>45023</v>
      </c>
      <c r="J510" s="111">
        <v>80000</v>
      </c>
      <c r="K510" s="112" t="s">
        <v>20</v>
      </c>
      <c r="L510" s="112" t="s">
        <v>158</v>
      </c>
      <c r="O510" s="71"/>
      <c r="P510" s="54"/>
      <c r="Q510" s="72"/>
    </row>
    <row r="511" spans="1:17" x14ac:dyDescent="0.25">
      <c r="A511" s="107" t="s">
        <v>485</v>
      </c>
      <c r="B511" s="108">
        <v>202303</v>
      </c>
      <c r="C511" s="108">
        <v>202303</v>
      </c>
      <c r="D511" s="108" t="s">
        <v>1014</v>
      </c>
      <c r="E511" s="109">
        <v>7008247814</v>
      </c>
      <c r="F511" s="107" t="s">
        <v>498</v>
      </c>
      <c r="G511" s="110" t="s">
        <v>19</v>
      </c>
      <c r="H511" s="111">
        <v>270000</v>
      </c>
      <c r="I511" s="113">
        <v>45023</v>
      </c>
      <c r="J511" s="111">
        <v>50000</v>
      </c>
      <c r="K511" s="112" t="s">
        <v>20</v>
      </c>
      <c r="L511" s="112" t="s">
        <v>158</v>
      </c>
      <c r="O511" s="71"/>
      <c r="P511" s="54"/>
      <c r="Q511" s="72"/>
    </row>
    <row r="512" spans="1:17" x14ac:dyDescent="0.25">
      <c r="A512" s="107" t="s">
        <v>32</v>
      </c>
      <c r="B512" s="108">
        <v>202212</v>
      </c>
      <c r="C512" s="108">
        <v>202212</v>
      </c>
      <c r="D512" s="108" t="s">
        <v>1014</v>
      </c>
      <c r="E512" s="109">
        <v>6203329741</v>
      </c>
      <c r="F512" s="107" t="s">
        <v>33</v>
      </c>
      <c r="G512" s="110" t="s">
        <v>19</v>
      </c>
      <c r="H512" s="111">
        <v>270000</v>
      </c>
      <c r="I512" s="113">
        <v>45023</v>
      </c>
      <c r="J512" s="111">
        <v>74000</v>
      </c>
      <c r="K512" s="112" t="s">
        <v>16</v>
      </c>
      <c r="L512" s="112" t="s">
        <v>158</v>
      </c>
      <c r="O512" s="71"/>
      <c r="P512" s="54"/>
      <c r="Q512" s="72"/>
    </row>
    <row r="513" spans="1:17" x14ac:dyDescent="0.25">
      <c r="A513" s="107" t="s">
        <v>395</v>
      </c>
      <c r="B513" s="108" t="s">
        <v>248</v>
      </c>
      <c r="C513" s="108" t="s">
        <v>248</v>
      </c>
      <c r="D513" s="108" t="s">
        <v>1014</v>
      </c>
      <c r="E513" s="109">
        <v>9993400999</v>
      </c>
      <c r="F513" s="107" t="s">
        <v>394</v>
      </c>
      <c r="G513" s="110" t="s">
        <v>19</v>
      </c>
      <c r="H513" s="111">
        <v>250000</v>
      </c>
      <c r="I513" s="113">
        <v>45023</v>
      </c>
      <c r="J513" s="111">
        <v>50000</v>
      </c>
      <c r="K513" s="112" t="s">
        <v>336</v>
      </c>
      <c r="L513" s="112" t="s">
        <v>101</v>
      </c>
      <c r="O513" s="71"/>
      <c r="P513" s="54"/>
      <c r="Q513" s="72"/>
    </row>
    <row r="514" spans="1:17" x14ac:dyDescent="0.25">
      <c r="A514" s="107" t="s">
        <v>4205</v>
      </c>
      <c r="B514" s="108">
        <v>202302</v>
      </c>
      <c r="C514" s="108">
        <v>202302</v>
      </c>
      <c r="D514" s="108" t="s">
        <v>1014</v>
      </c>
      <c r="E514" s="109">
        <v>9337470219</v>
      </c>
      <c r="F514" s="107" t="s">
        <v>486</v>
      </c>
      <c r="G514" s="110" t="s">
        <v>19</v>
      </c>
      <c r="H514" s="111">
        <v>285000</v>
      </c>
      <c r="I514" s="113">
        <v>45024</v>
      </c>
      <c r="J514" s="111">
        <v>100000</v>
      </c>
      <c r="K514" s="112" t="s">
        <v>10</v>
      </c>
      <c r="L514" s="112" t="s">
        <v>158</v>
      </c>
      <c r="O514" s="71"/>
      <c r="P514" s="54"/>
      <c r="Q514" s="72"/>
    </row>
    <row r="515" spans="1:17" x14ac:dyDescent="0.25">
      <c r="A515" s="107" t="s">
        <v>4206</v>
      </c>
      <c r="B515" s="108">
        <v>202303</v>
      </c>
      <c r="C515" s="108">
        <v>202303</v>
      </c>
      <c r="D515" s="108" t="s">
        <v>1014</v>
      </c>
      <c r="E515" s="109">
        <v>9900220194</v>
      </c>
      <c r="F515" s="107" t="s">
        <v>497</v>
      </c>
      <c r="G515" s="110" t="s">
        <v>19</v>
      </c>
      <c r="H515" s="111">
        <v>300000</v>
      </c>
      <c r="I515" s="113">
        <v>45024</v>
      </c>
      <c r="J515" s="111">
        <v>100000</v>
      </c>
      <c r="K515" s="112" t="s">
        <v>20</v>
      </c>
      <c r="L515" s="112" t="s">
        <v>158</v>
      </c>
      <c r="O515" s="71"/>
      <c r="P515" s="54"/>
      <c r="Q515" s="72"/>
    </row>
    <row r="516" spans="1:17" x14ac:dyDescent="0.25">
      <c r="A516" s="107" t="s">
        <v>400</v>
      </c>
      <c r="B516" s="108" t="s">
        <v>402</v>
      </c>
      <c r="C516" s="108">
        <v>202302</v>
      </c>
      <c r="D516" s="108" t="s">
        <v>1014</v>
      </c>
      <c r="E516" s="109">
        <v>9627980886</v>
      </c>
      <c r="F516" s="107" t="s">
        <v>418</v>
      </c>
      <c r="G516" s="110" t="s">
        <v>19</v>
      </c>
      <c r="H516" s="111">
        <v>300000</v>
      </c>
      <c r="I516" s="113">
        <v>45024</v>
      </c>
      <c r="J516" s="111">
        <v>90000</v>
      </c>
      <c r="K516" s="112" t="s">
        <v>20</v>
      </c>
      <c r="L516" s="112" t="s">
        <v>158</v>
      </c>
      <c r="O516" s="71"/>
      <c r="P516" s="54"/>
      <c r="Q516" s="72"/>
    </row>
    <row r="517" spans="1:17" x14ac:dyDescent="0.25">
      <c r="A517" s="107" t="s">
        <v>515</v>
      </c>
      <c r="B517" s="108">
        <v>202303</v>
      </c>
      <c r="C517" s="108">
        <v>202303</v>
      </c>
      <c r="D517" s="108" t="s">
        <v>1014</v>
      </c>
      <c r="E517" s="109">
        <v>7411030884</v>
      </c>
      <c r="F517" s="107" t="s">
        <v>516</v>
      </c>
      <c r="G517" s="110" t="s">
        <v>19</v>
      </c>
      <c r="H517" s="111">
        <v>300000</v>
      </c>
      <c r="I517" s="113">
        <v>45024</v>
      </c>
      <c r="J517" s="111">
        <v>50000</v>
      </c>
      <c r="K517" s="112" t="s">
        <v>20</v>
      </c>
      <c r="L517" s="112" t="s">
        <v>158</v>
      </c>
      <c r="O517" s="71"/>
      <c r="P517" s="54"/>
      <c r="Q517" s="72"/>
    </row>
    <row r="518" spans="1:17" x14ac:dyDescent="0.25">
      <c r="A518" s="107" t="s">
        <v>449</v>
      </c>
      <c r="B518" s="108">
        <v>202301</v>
      </c>
      <c r="C518" s="108">
        <v>202301</v>
      </c>
      <c r="D518" s="108" t="s">
        <v>1014</v>
      </c>
      <c r="E518" s="109">
        <v>8618589135</v>
      </c>
      <c r="F518" s="107" t="s">
        <v>450</v>
      </c>
      <c r="G518" s="110" t="s">
        <v>19</v>
      </c>
      <c r="H518" s="111">
        <v>270000</v>
      </c>
      <c r="I518" s="113">
        <v>45026</v>
      </c>
      <c r="J518" s="111">
        <v>70000</v>
      </c>
      <c r="K518" s="112" t="s">
        <v>10</v>
      </c>
      <c r="L518" s="112" t="s">
        <v>158</v>
      </c>
      <c r="O518" s="71"/>
      <c r="P518" s="54"/>
      <c r="Q518" s="72"/>
    </row>
    <row r="519" spans="1:17" x14ac:dyDescent="0.25">
      <c r="A519" s="107" t="s">
        <v>737</v>
      </c>
      <c r="B519" s="108">
        <v>202304</v>
      </c>
      <c r="C519" s="108">
        <v>202304</v>
      </c>
      <c r="D519" s="108" t="s">
        <v>1014</v>
      </c>
      <c r="E519" s="109">
        <v>8895322007</v>
      </c>
      <c r="F519" s="107" t="s">
        <v>654</v>
      </c>
      <c r="G519" s="110" t="s">
        <v>19</v>
      </c>
      <c r="H519" s="111">
        <v>270000</v>
      </c>
      <c r="I519" s="113">
        <v>45026</v>
      </c>
      <c r="J519" s="111">
        <v>80000</v>
      </c>
      <c r="K519" s="112" t="s">
        <v>10</v>
      </c>
      <c r="L519" s="112" t="s">
        <v>158</v>
      </c>
      <c r="O519" s="71"/>
      <c r="P519" s="54"/>
      <c r="Q519" s="72"/>
    </row>
    <row r="520" spans="1:17" x14ac:dyDescent="0.25">
      <c r="A520" s="107" t="s">
        <v>458</v>
      </c>
      <c r="B520" s="108">
        <v>202302</v>
      </c>
      <c r="C520" s="108">
        <v>202302</v>
      </c>
      <c r="D520" s="108" t="s">
        <v>1014</v>
      </c>
      <c r="E520" s="109">
        <v>8050588298</v>
      </c>
      <c r="F520" s="107" t="s">
        <v>459</v>
      </c>
      <c r="G520" s="110" t="s">
        <v>19</v>
      </c>
      <c r="H520" s="111">
        <v>270000</v>
      </c>
      <c r="I520" s="113">
        <v>45026</v>
      </c>
      <c r="J520" s="111">
        <v>70000</v>
      </c>
      <c r="K520" s="112" t="s">
        <v>20</v>
      </c>
      <c r="L520" s="112" t="s">
        <v>158</v>
      </c>
      <c r="O520" s="71"/>
      <c r="P520" s="54"/>
      <c r="Q520" s="72"/>
    </row>
    <row r="521" spans="1:17" x14ac:dyDescent="0.25">
      <c r="A521" s="107" t="s">
        <v>610</v>
      </c>
      <c r="B521" s="108">
        <v>202304</v>
      </c>
      <c r="C521" s="108">
        <v>202304</v>
      </c>
      <c r="D521" s="108" t="s">
        <v>1014</v>
      </c>
      <c r="E521" s="109">
        <v>7008144997</v>
      </c>
      <c r="F521" s="107" t="s">
        <v>655</v>
      </c>
      <c r="G521" s="110" t="s">
        <v>19</v>
      </c>
      <c r="H521" s="111">
        <v>270000</v>
      </c>
      <c r="I521" s="113">
        <v>45026</v>
      </c>
      <c r="J521" s="111">
        <v>30000</v>
      </c>
      <c r="K521" s="112" t="s">
        <v>20</v>
      </c>
      <c r="L521" s="112" t="s">
        <v>158</v>
      </c>
      <c r="O521" s="71"/>
      <c r="P521" s="54"/>
      <c r="Q521" s="72"/>
    </row>
    <row r="522" spans="1:17" x14ac:dyDescent="0.25">
      <c r="A522" s="107" t="s">
        <v>4179</v>
      </c>
      <c r="B522" s="108">
        <v>202212</v>
      </c>
      <c r="C522" s="108">
        <v>202212</v>
      </c>
      <c r="D522" s="108" t="s">
        <v>1014</v>
      </c>
      <c r="E522" s="109">
        <v>8249147673</v>
      </c>
      <c r="F522" s="107" t="s">
        <v>257</v>
      </c>
      <c r="G522" s="110" t="s">
        <v>19</v>
      </c>
      <c r="H522" s="111">
        <v>280000</v>
      </c>
      <c r="I522" s="113">
        <v>45026</v>
      </c>
      <c r="J522" s="111">
        <v>140000</v>
      </c>
      <c r="K522" s="112" t="s">
        <v>10</v>
      </c>
      <c r="L522" s="112" t="s">
        <v>158</v>
      </c>
      <c r="O522" s="71"/>
      <c r="P522" s="54"/>
      <c r="Q522" s="72"/>
    </row>
    <row r="523" spans="1:17" x14ac:dyDescent="0.25">
      <c r="A523" s="107" t="s">
        <v>611</v>
      </c>
      <c r="B523" s="108">
        <v>202303</v>
      </c>
      <c r="C523" s="108">
        <v>202303</v>
      </c>
      <c r="D523" s="108" t="s">
        <v>1014</v>
      </c>
      <c r="E523" s="109">
        <v>8249699875</v>
      </c>
      <c r="F523" s="107" t="s">
        <v>612</v>
      </c>
      <c r="G523" s="110" t="s">
        <v>19</v>
      </c>
      <c r="H523" s="111">
        <v>280000</v>
      </c>
      <c r="I523" s="113">
        <v>45026</v>
      </c>
      <c r="J523" s="111">
        <v>50000</v>
      </c>
      <c r="K523" s="112" t="s">
        <v>29</v>
      </c>
      <c r="L523" s="112" t="s">
        <v>158</v>
      </c>
      <c r="O523" s="71"/>
      <c r="P523" s="54"/>
      <c r="Q523" s="72"/>
    </row>
    <row r="524" spans="1:17" x14ac:dyDescent="0.25">
      <c r="A524" s="107" t="s">
        <v>613</v>
      </c>
      <c r="B524" s="108">
        <v>202304</v>
      </c>
      <c r="C524" s="108">
        <v>202304</v>
      </c>
      <c r="D524" s="108" t="s">
        <v>1014</v>
      </c>
      <c r="E524" s="109">
        <v>8431654639</v>
      </c>
      <c r="F524" s="107" t="s">
        <v>494</v>
      </c>
      <c r="G524" s="110" t="s">
        <v>19</v>
      </c>
      <c r="H524" s="111">
        <v>280000</v>
      </c>
      <c r="I524" s="113">
        <v>45027</v>
      </c>
      <c r="J524" s="111">
        <v>50000</v>
      </c>
      <c r="K524" s="112" t="s">
        <v>20</v>
      </c>
      <c r="L524" s="112" t="s">
        <v>441</v>
      </c>
      <c r="O524" s="71"/>
      <c r="P524" s="54"/>
      <c r="Q524" s="72"/>
    </row>
    <row r="525" spans="1:17" x14ac:dyDescent="0.25">
      <c r="A525" s="107" t="s">
        <v>67</v>
      </c>
      <c r="B525" s="108">
        <v>202301</v>
      </c>
      <c r="C525" s="108">
        <v>202301</v>
      </c>
      <c r="D525" s="108" t="s">
        <v>1014</v>
      </c>
      <c r="E525" s="109">
        <v>9568376741</v>
      </c>
      <c r="F525" s="107" t="s">
        <v>68</v>
      </c>
      <c r="G525" s="110" t="s">
        <v>14</v>
      </c>
      <c r="H525" s="111">
        <v>260000</v>
      </c>
      <c r="I525" s="113">
        <v>45027</v>
      </c>
      <c r="J525" s="111">
        <v>21000</v>
      </c>
      <c r="K525" s="112" t="s">
        <v>10</v>
      </c>
      <c r="L525" s="112" t="s">
        <v>158</v>
      </c>
      <c r="O525" s="71"/>
      <c r="P525" s="54"/>
      <c r="Q525" s="72"/>
    </row>
    <row r="526" spans="1:17" x14ac:dyDescent="0.25">
      <c r="A526" s="107" t="s">
        <v>614</v>
      </c>
      <c r="B526" s="108">
        <v>202304</v>
      </c>
      <c r="C526" s="108">
        <v>202304</v>
      </c>
      <c r="D526" s="108" t="s">
        <v>1014</v>
      </c>
      <c r="E526" s="109">
        <v>6299472657</v>
      </c>
      <c r="F526" s="107" t="s">
        <v>656</v>
      </c>
      <c r="G526" s="110" t="s">
        <v>19</v>
      </c>
      <c r="H526" s="111">
        <v>280000</v>
      </c>
      <c r="I526" s="113">
        <v>45027</v>
      </c>
      <c r="J526" s="111">
        <v>50000</v>
      </c>
      <c r="K526" s="112" t="s">
        <v>20</v>
      </c>
      <c r="L526" s="112" t="s">
        <v>158</v>
      </c>
      <c r="O526" s="71"/>
      <c r="P526" s="54"/>
      <c r="Q526" s="72"/>
    </row>
    <row r="527" spans="1:17" x14ac:dyDescent="0.25">
      <c r="A527" s="107" t="s">
        <v>425</v>
      </c>
      <c r="B527" s="108" t="s">
        <v>248</v>
      </c>
      <c r="C527" s="108">
        <v>202209</v>
      </c>
      <c r="D527" s="108" t="s">
        <v>1014</v>
      </c>
      <c r="E527" s="109">
        <v>9039245662</v>
      </c>
      <c r="F527" s="107" t="s">
        <v>175</v>
      </c>
      <c r="G527" s="110" t="s">
        <v>19</v>
      </c>
      <c r="H527" s="111">
        <v>270000</v>
      </c>
      <c r="I527" s="113">
        <v>45027</v>
      </c>
      <c r="J527" s="111">
        <v>20000</v>
      </c>
      <c r="K527" s="112" t="s">
        <v>108</v>
      </c>
      <c r="L527" s="112" t="s">
        <v>101</v>
      </c>
      <c r="O527" s="71"/>
      <c r="P527" s="54"/>
      <c r="Q527" s="72"/>
    </row>
    <row r="528" spans="1:17" x14ac:dyDescent="0.25">
      <c r="A528" s="107" t="s">
        <v>615</v>
      </c>
      <c r="B528" s="108">
        <v>202207</v>
      </c>
      <c r="C528" s="108">
        <v>202207</v>
      </c>
      <c r="D528" s="108" t="s">
        <v>1014</v>
      </c>
      <c r="E528" s="109">
        <v>7504572135</v>
      </c>
      <c r="F528" s="107" t="s">
        <v>616</v>
      </c>
      <c r="G528" s="110" t="s">
        <v>19</v>
      </c>
      <c r="H528" s="111">
        <v>250000</v>
      </c>
      <c r="I528" s="113">
        <v>45027</v>
      </c>
      <c r="J528" s="111">
        <v>30000</v>
      </c>
      <c r="K528" s="112" t="s">
        <v>597</v>
      </c>
      <c r="L528" s="112" t="s">
        <v>101</v>
      </c>
      <c r="O528" s="71"/>
      <c r="P528" s="54"/>
      <c r="Q528" s="72"/>
    </row>
    <row r="529" spans="1:17" x14ac:dyDescent="0.25">
      <c r="A529" s="107" t="s">
        <v>104</v>
      </c>
      <c r="B529" s="108">
        <v>202211</v>
      </c>
      <c r="C529" s="108">
        <v>202211</v>
      </c>
      <c r="D529" s="108" t="s">
        <v>1014</v>
      </c>
      <c r="E529" s="109">
        <v>9337883234</v>
      </c>
      <c r="F529" s="107" t="s">
        <v>105</v>
      </c>
      <c r="G529" s="110" t="s">
        <v>19</v>
      </c>
      <c r="H529" s="111">
        <v>270000</v>
      </c>
      <c r="I529" s="113">
        <v>45027</v>
      </c>
      <c r="J529" s="111">
        <v>70000</v>
      </c>
      <c r="K529" s="112" t="s">
        <v>20</v>
      </c>
      <c r="L529" s="112" t="s">
        <v>158</v>
      </c>
      <c r="O529" s="71"/>
      <c r="P529" s="54"/>
      <c r="Q529" s="72"/>
    </row>
    <row r="530" spans="1:17" x14ac:dyDescent="0.25">
      <c r="A530" s="107" t="s">
        <v>124</v>
      </c>
      <c r="B530" s="108">
        <v>202211</v>
      </c>
      <c r="C530" s="108">
        <v>202301</v>
      </c>
      <c r="D530" s="108" t="s">
        <v>1014</v>
      </c>
      <c r="E530" s="109">
        <v>9556406021</v>
      </c>
      <c r="F530" s="107" t="s">
        <v>125</v>
      </c>
      <c r="G530" s="110" t="s">
        <v>19</v>
      </c>
      <c r="H530" s="111">
        <v>270000</v>
      </c>
      <c r="I530" s="113">
        <v>45027</v>
      </c>
      <c r="J530" s="111">
        <v>34000</v>
      </c>
      <c r="K530" s="112" t="s">
        <v>10</v>
      </c>
      <c r="L530" s="112" t="s">
        <v>158</v>
      </c>
      <c r="O530" s="71"/>
      <c r="P530" s="54"/>
      <c r="Q530" s="72"/>
    </row>
    <row r="531" spans="1:17" x14ac:dyDescent="0.25">
      <c r="A531" s="107" t="s">
        <v>617</v>
      </c>
      <c r="B531" s="108">
        <v>202304</v>
      </c>
      <c r="C531" s="108">
        <v>202304</v>
      </c>
      <c r="D531" s="108" t="s">
        <v>1014</v>
      </c>
      <c r="E531" s="109">
        <v>9738219271</v>
      </c>
      <c r="F531" s="107" t="s">
        <v>618</v>
      </c>
      <c r="G531" s="110" t="s">
        <v>19</v>
      </c>
      <c r="H531" s="111">
        <v>295000</v>
      </c>
      <c r="I531" s="113">
        <v>45027</v>
      </c>
      <c r="J531" s="111">
        <v>295000</v>
      </c>
      <c r="K531" s="112" t="s">
        <v>20</v>
      </c>
      <c r="L531" s="112" t="s">
        <v>158</v>
      </c>
      <c r="O531" s="71"/>
      <c r="P531" s="54"/>
      <c r="Q531" s="72"/>
    </row>
    <row r="532" spans="1:17" x14ac:dyDescent="0.25">
      <c r="A532" s="107" t="s">
        <v>317</v>
      </c>
      <c r="B532" s="108">
        <v>202301</v>
      </c>
      <c r="C532" s="108">
        <v>202301</v>
      </c>
      <c r="D532" s="108" t="s">
        <v>1014</v>
      </c>
      <c r="E532" s="109">
        <v>9573977087</v>
      </c>
      <c r="F532" s="107" t="s">
        <v>312</v>
      </c>
      <c r="G532" s="110" t="s">
        <v>19</v>
      </c>
      <c r="H532" s="111">
        <v>270000</v>
      </c>
      <c r="I532" s="113">
        <v>45028</v>
      </c>
      <c r="J532" s="111">
        <v>40000</v>
      </c>
      <c r="K532" s="112" t="s">
        <v>283</v>
      </c>
      <c r="L532" s="112" t="s">
        <v>158</v>
      </c>
      <c r="O532" s="71"/>
      <c r="P532" s="54"/>
      <c r="Q532" s="72"/>
    </row>
    <row r="533" spans="1:17" x14ac:dyDescent="0.25">
      <c r="A533" s="107" t="s">
        <v>619</v>
      </c>
      <c r="B533" s="108">
        <v>202304</v>
      </c>
      <c r="C533" s="108">
        <v>202304</v>
      </c>
      <c r="D533" s="108" t="s">
        <v>1014</v>
      </c>
      <c r="E533" s="109">
        <v>8223841303</v>
      </c>
      <c r="F533" s="107" t="s">
        <v>620</v>
      </c>
      <c r="G533" s="110" t="s">
        <v>19</v>
      </c>
      <c r="H533" s="111">
        <v>270000</v>
      </c>
      <c r="I533" s="113">
        <v>45028</v>
      </c>
      <c r="J533" s="111">
        <v>100000</v>
      </c>
      <c r="K533" s="112" t="s">
        <v>20</v>
      </c>
      <c r="L533" s="112" t="s">
        <v>158</v>
      </c>
      <c r="O533" s="71"/>
      <c r="P533" s="54"/>
      <c r="Q533" s="72"/>
    </row>
    <row r="534" spans="1:17" x14ac:dyDescent="0.25">
      <c r="A534" s="107" t="s">
        <v>621</v>
      </c>
      <c r="B534" s="108">
        <v>202304</v>
      </c>
      <c r="C534" s="108">
        <v>202304</v>
      </c>
      <c r="D534" s="108" t="s">
        <v>1014</v>
      </c>
      <c r="E534" s="109">
        <v>8860763487</v>
      </c>
      <c r="F534" s="107" t="s">
        <v>632</v>
      </c>
      <c r="G534" s="110" t="s">
        <v>19</v>
      </c>
      <c r="H534" s="111">
        <v>270000</v>
      </c>
      <c r="I534" s="113">
        <v>45028</v>
      </c>
      <c r="J534" s="111">
        <v>50000</v>
      </c>
      <c r="K534" s="112" t="s">
        <v>20</v>
      </c>
      <c r="L534" s="112" t="s">
        <v>158</v>
      </c>
      <c r="O534" s="71"/>
      <c r="P534" s="54"/>
      <c r="Q534" s="72"/>
    </row>
    <row r="535" spans="1:17" x14ac:dyDescent="0.25">
      <c r="A535" s="107" t="s">
        <v>143</v>
      </c>
      <c r="B535" s="108">
        <v>202301</v>
      </c>
      <c r="C535" s="108">
        <v>202301</v>
      </c>
      <c r="D535" s="108" t="s">
        <v>1014</v>
      </c>
      <c r="E535" s="109">
        <v>7907224005</v>
      </c>
      <c r="F535" s="107" t="s">
        <v>144</v>
      </c>
      <c r="G535" s="110" t="s">
        <v>19</v>
      </c>
      <c r="H535" s="111">
        <v>270000</v>
      </c>
      <c r="I535" s="113">
        <v>45028</v>
      </c>
      <c r="J535" s="111">
        <v>40000</v>
      </c>
      <c r="K535" s="112" t="s">
        <v>29</v>
      </c>
      <c r="L535" s="112" t="s">
        <v>158</v>
      </c>
      <c r="O535" s="71"/>
      <c r="P535" s="54"/>
      <c r="Q535" s="72"/>
    </row>
    <row r="536" spans="1:17" x14ac:dyDescent="0.25">
      <c r="A536" s="107" t="s">
        <v>622</v>
      </c>
      <c r="B536" s="108">
        <v>202304</v>
      </c>
      <c r="C536" s="108">
        <v>202304</v>
      </c>
      <c r="D536" s="108" t="s">
        <v>1014</v>
      </c>
      <c r="E536" s="109">
        <v>7008144997</v>
      </c>
      <c r="F536" s="107" t="s">
        <v>655</v>
      </c>
      <c r="G536" s="110" t="s">
        <v>19</v>
      </c>
      <c r="H536" s="111">
        <v>270000</v>
      </c>
      <c r="I536" s="113">
        <v>45028</v>
      </c>
      <c r="J536" s="111">
        <v>20000</v>
      </c>
      <c r="K536" s="112" t="s">
        <v>20</v>
      </c>
      <c r="L536" s="112" t="s">
        <v>441</v>
      </c>
      <c r="O536" s="71"/>
      <c r="P536" s="54"/>
      <c r="Q536" s="72"/>
    </row>
    <row r="537" spans="1:17" x14ac:dyDescent="0.25">
      <c r="A537" s="107" t="s">
        <v>4148</v>
      </c>
      <c r="B537" s="108">
        <v>202212</v>
      </c>
      <c r="C537" s="108">
        <v>202212</v>
      </c>
      <c r="D537" s="108" t="s">
        <v>1014</v>
      </c>
      <c r="E537" s="109">
        <v>7077793841</v>
      </c>
      <c r="F537" s="107" t="s">
        <v>21</v>
      </c>
      <c r="G537" s="110" t="s">
        <v>19</v>
      </c>
      <c r="H537" s="111">
        <v>270000</v>
      </c>
      <c r="I537" s="113">
        <v>45028</v>
      </c>
      <c r="J537" s="111">
        <v>50000</v>
      </c>
      <c r="K537" s="112" t="s">
        <v>16</v>
      </c>
      <c r="L537" s="112" t="s">
        <v>158</v>
      </c>
      <c r="O537" s="71"/>
      <c r="P537" s="54"/>
      <c r="Q537" s="72"/>
    </row>
    <row r="538" spans="1:17" x14ac:dyDescent="0.25">
      <c r="A538" s="107" t="s">
        <v>623</v>
      </c>
      <c r="B538" s="108">
        <v>202304</v>
      </c>
      <c r="C538" s="108">
        <v>202304</v>
      </c>
      <c r="D538" s="108" t="s">
        <v>1014</v>
      </c>
      <c r="E538" s="109" t="s">
        <v>624</v>
      </c>
      <c r="F538" s="107" t="s">
        <v>649</v>
      </c>
      <c r="G538" s="110" t="s">
        <v>19</v>
      </c>
      <c r="H538" s="111">
        <v>290000</v>
      </c>
      <c r="I538" s="113">
        <v>45028</v>
      </c>
      <c r="J538" s="111">
        <v>115000</v>
      </c>
      <c r="K538" s="112" t="s">
        <v>10</v>
      </c>
      <c r="L538" s="112" t="s">
        <v>158</v>
      </c>
      <c r="O538" s="71"/>
      <c r="P538" s="54"/>
      <c r="Q538" s="72"/>
    </row>
    <row r="539" spans="1:17" x14ac:dyDescent="0.25">
      <c r="A539" s="107" t="s">
        <v>545</v>
      </c>
      <c r="B539" s="108" t="s">
        <v>463</v>
      </c>
      <c r="C539" s="108">
        <v>202303</v>
      </c>
      <c r="D539" s="108" t="s">
        <v>1014</v>
      </c>
      <c r="E539" s="109">
        <v>9437372311</v>
      </c>
      <c r="F539" s="107" t="s">
        <v>648</v>
      </c>
      <c r="G539" s="110" t="s">
        <v>19</v>
      </c>
      <c r="H539" s="111">
        <v>290000</v>
      </c>
      <c r="I539" s="113">
        <v>45029</v>
      </c>
      <c r="J539" s="111">
        <v>40000</v>
      </c>
      <c r="K539" s="112" t="s">
        <v>20</v>
      </c>
      <c r="L539" s="112" t="s">
        <v>158</v>
      </c>
      <c r="O539" s="71"/>
      <c r="P539" s="54"/>
      <c r="Q539" s="72"/>
    </row>
    <row r="540" spans="1:17" x14ac:dyDescent="0.25">
      <c r="A540" s="107" t="s">
        <v>625</v>
      </c>
      <c r="B540" s="108" t="s">
        <v>463</v>
      </c>
      <c r="C540" s="108">
        <v>202303</v>
      </c>
      <c r="D540" s="108" t="s">
        <v>1014</v>
      </c>
      <c r="E540" s="109">
        <v>8904398169</v>
      </c>
      <c r="F540" s="107" t="s">
        <v>657</v>
      </c>
      <c r="G540" s="110" t="s">
        <v>19</v>
      </c>
      <c r="H540" s="111">
        <v>290000</v>
      </c>
      <c r="I540" s="113">
        <v>45029</v>
      </c>
      <c r="J540" s="111">
        <v>60000</v>
      </c>
      <c r="K540" s="112" t="s">
        <v>20</v>
      </c>
      <c r="L540" s="112" t="s">
        <v>158</v>
      </c>
      <c r="O540" s="71"/>
      <c r="P540" s="54"/>
      <c r="Q540" s="72"/>
    </row>
    <row r="541" spans="1:17" x14ac:dyDescent="0.25">
      <c r="A541" s="107" t="s">
        <v>201</v>
      </c>
      <c r="B541" s="108">
        <v>202301</v>
      </c>
      <c r="C541" s="108">
        <v>202301</v>
      </c>
      <c r="D541" s="108" t="s">
        <v>1014</v>
      </c>
      <c r="E541" s="109">
        <v>8777718494</v>
      </c>
      <c r="F541" s="107" t="s">
        <v>202</v>
      </c>
      <c r="G541" s="110" t="s">
        <v>19</v>
      </c>
      <c r="H541" s="111">
        <v>270000</v>
      </c>
      <c r="I541" s="113">
        <v>45029</v>
      </c>
      <c r="J541" s="111">
        <v>60000</v>
      </c>
      <c r="K541" s="112" t="s">
        <v>20</v>
      </c>
      <c r="L541" s="112" t="s">
        <v>158</v>
      </c>
      <c r="O541" s="71"/>
      <c r="P541" s="54"/>
      <c r="Q541" s="72"/>
    </row>
    <row r="542" spans="1:17" x14ac:dyDescent="0.25">
      <c r="A542" s="107" t="s">
        <v>626</v>
      </c>
      <c r="B542" s="108">
        <v>202212</v>
      </c>
      <c r="C542" s="108">
        <v>202212</v>
      </c>
      <c r="D542" s="108" t="s">
        <v>1014</v>
      </c>
      <c r="E542" s="109">
        <v>7978270823</v>
      </c>
      <c r="F542" s="107" t="s">
        <v>658</v>
      </c>
      <c r="G542" s="110" t="s">
        <v>19</v>
      </c>
      <c r="H542" s="111">
        <v>280000</v>
      </c>
      <c r="I542" s="113">
        <v>45029</v>
      </c>
      <c r="J542" s="111">
        <v>100000</v>
      </c>
      <c r="K542" s="112" t="s">
        <v>20</v>
      </c>
      <c r="L542" s="112" t="s">
        <v>158</v>
      </c>
      <c r="O542" s="71"/>
      <c r="P542" s="54"/>
      <c r="Q542" s="72"/>
    </row>
    <row r="543" spans="1:17" x14ac:dyDescent="0.25">
      <c r="A543" s="107" t="s">
        <v>627</v>
      </c>
      <c r="B543" s="108">
        <v>202304</v>
      </c>
      <c r="C543" s="108">
        <v>202304</v>
      </c>
      <c r="D543" s="108" t="s">
        <v>1014</v>
      </c>
      <c r="E543" s="109">
        <v>9991474684</v>
      </c>
      <c r="F543" s="107" t="s">
        <v>659</v>
      </c>
      <c r="G543" s="110" t="s">
        <v>19</v>
      </c>
      <c r="H543" s="111">
        <v>280000</v>
      </c>
      <c r="I543" s="113">
        <v>45029</v>
      </c>
      <c r="J543" s="111">
        <v>50000</v>
      </c>
      <c r="K543" s="112" t="s">
        <v>20</v>
      </c>
      <c r="L543" s="112" t="s">
        <v>158</v>
      </c>
      <c r="O543" s="71"/>
      <c r="P543" s="54"/>
      <c r="Q543" s="72"/>
    </row>
    <row r="544" spans="1:17" x14ac:dyDescent="0.25">
      <c r="A544" s="107" t="s">
        <v>593</v>
      </c>
      <c r="B544" s="108">
        <v>202304</v>
      </c>
      <c r="C544" s="108">
        <v>202304</v>
      </c>
      <c r="D544" s="108" t="s">
        <v>1014</v>
      </c>
      <c r="E544" s="109">
        <v>8881113280</v>
      </c>
      <c r="F544" s="107" t="s">
        <v>651</v>
      </c>
      <c r="G544" s="110" t="s">
        <v>19</v>
      </c>
      <c r="H544" s="111">
        <v>280000</v>
      </c>
      <c r="I544" s="113">
        <v>45029</v>
      </c>
      <c r="J544" s="111">
        <v>50000</v>
      </c>
      <c r="K544" s="112" t="s">
        <v>20</v>
      </c>
      <c r="L544" s="112" t="s">
        <v>158</v>
      </c>
      <c r="O544" s="71"/>
      <c r="P544" s="54"/>
      <c r="Q544" s="72"/>
    </row>
    <row r="545" spans="1:17" x14ac:dyDescent="0.25">
      <c r="A545" s="107" t="s">
        <v>4164</v>
      </c>
      <c r="B545" s="108">
        <v>202212</v>
      </c>
      <c r="C545" s="108">
        <v>202211</v>
      </c>
      <c r="D545" s="108" t="s">
        <v>1014</v>
      </c>
      <c r="E545" s="109">
        <v>7540933164</v>
      </c>
      <c r="F545" s="107" t="s">
        <v>98</v>
      </c>
      <c r="G545" s="110" t="s">
        <v>19</v>
      </c>
      <c r="H545" s="111">
        <v>300000</v>
      </c>
      <c r="I545" s="113">
        <v>45030</v>
      </c>
      <c r="J545" s="111">
        <v>65000</v>
      </c>
      <c r="K545" s="112" t="s">
        <v>10</v>
      </c>
      <c r="L545" s="112" t="s">
        <v>158</v>
      </c>
      <c r="O545" s="71"/>
      <c r="P545" s="54"/>
      <c r="Q545" s="72"/>
    </row>
    <row r="546" spans="1:17" x14ac:dyDescent="0.25">
      <c r="A546" s="107" t="s">
        <v>628</v>
      </c>
      <c r="B546" s="108">
        <v>202304</v>
      </c>
      <c r="C546" s="108">
        <v>202304</v>
      </c>
      <c r="D546" s="108" t="s">
        <v>1014</v>
      </c>
      <c r="E546" s="109">
        <v>19199990408</v>
      </c>
      <c r="F546" s="107" t="s">
        <v>629</v>
      </c>
      <c r="G546" s="110" t="s">
        <v>19</v>
      </c>
      <c r="H546" s="111">
        <v>270000</v>
      </c>
      <c r="I546" s="113">
        <v>45030</v>
      </c>
      <c r="J546" s="111">
        <v>50000</v>
      </c>
      <c r="K546" s="112" t="s">
        <v>10</v>
      </c>
      <c r="L546" s="112" t="s">
        <v>158</v>
      </c>
      <c r="O546" s="71"/>
      <c r="P546" s="54"/>
      <c r="Q546" s="72"/>
    </row>
    <row r="547" spans="1:17" x14ac:dyDescent="0.25">
      <c r="A547" s="107" t="s">
        <v>630</v>
      </c>
      <c r="B547" s="108" t="s">
        <v>463</v>
      </c>
      <c r="C547" s="108">
        <v>202303</v>
      </c>
      <c r="D547" s="108" t="s">
        <v>1014</v>
      </c>
      <c r="E547" s="109">
        <v>6372895851</v>
      </c>
      <c r="F547" s="107" t="s">
        <v>631</v>
      </c>
      <c r="G547" s="110" t="s">
        <v>19</v>
      </c>
      <c r="H547" s="111">
        <v>270000</v>
      </c>
      <c r="I547" s="113">
        <v>45030</v>
      </c>
      <c r="J547" s="111">
        <v>50000</v>
      </c>
      <c r="K547" s="112" t="s">
        <v>20</v>
      </c>
      <c r="L547" s="112" t="s">
        <v>158</v>
      </c>
      <c r="O547" s="71"/>
      <c r="P547" s="54"/>
      <c r="Q547" s="72"/>
    </row>
    <row r="548" spans="1:17" x14ac:dyDescent="0.25">
      <c r="A548" s="107" t="s">
        <v>203</v>
      </c>
      <c r="B548" s="108">
        <v>202301</v>
      </c>
      <c r="C548" s="108">
        <v>202301</v>
      </c>
      <c r="D548" s="108" t="s">
        <v>1014</v>
      </c>
      <c r="E548" s="109">
        <v>8910156010</v>
      </c>
      <c r="F548" s="107" t="s">
        <v>204</v>
      </c>
      <c r="G548" s="110" t="s">
        <v>19</v>
      </c>
      <c r="H548" s="111">
        <v>270000</v>
      </c>
      <c r="I548" s="113">
        <v>45030</v>
      </c>
      <c r="J548" s="111">
        <v>40000</v>
      </c>
      <c r="K548" s="112" t="s">
        <v>16</v>
      </c>
      <c r="L548" s="112" t="s">
        <v>158</v>
      </c>
      <c r="O548" s="71"/>
      <c r="P548" s="54"/>
      <c r="Q548" s="72"/>
    </row>
    <row r="549" spans="1:17" x14ac:dyDescent="0.25">
      <c r="A549" s="107" t="s">
        <v>4223</v>
      </c>
      <c r="B549" s="108">
        <v>202304</v>
      </c>
      <c r="C549" s="108">
        <v>202304</v>
      </c>
      <c r="D549" s="108" t="s">
        <v>1014</v>
      </c>
      <c r="E549" s="109">
        <v>8860763487</v>
      </c>
      <c r="F549" s="107" t="s">
        <v>632</v>
      </c>
      <c r="G549" s="110" t="s">
        <v>19</v>
      </c>
      <c r="H549" s="111">
        <v>280000</v>
      </c>
      <c r="I549" s="113">
        <v>45030</v>
      </c>
      <c r="J549" s="111">
        <v>150000</v>
      </c>
      <c r="K549" s="112" t="s">
        <v>20</v>
      </c>
      <c r="L549" s="112" t="s">
        <v>158</v>
      </c>
      <c r="O549" s="71"/>
      <c r="P549" s="54"/>
      <c r="Q549" s="72"/>
    </row>
    <row r="550" spans="1:17" x14ac:dyDescent="0.25">
      <c r="A550" s="107" t="s">
        <v>633</v>
      </c>
      <c r="B550" s="108">
        <v>202304</v>
      </c>
      <c r="C550" s="108">
        <v>202304</v>
      </c>
      <c r="D550" s="108" t="s">
        <v>1014</v>
      </c>
      <c r="E550" s="109">
        <v>8431654639</v>
      </c>
      <c r="F550" s="107" t="s">
        <v>494</v>
      </c>
      <c r="G550" s="110" t="s">
        <v>19</v>
      </c>
      <c r="H550" s="111">
        <v>280000</v>
      </c>
      <c r="I550" s="113">
        <v>45030</v>
      </c>
      <c r="J550" s="111">
        <v>50000</v>
      </c>
      <c r="K550" s="112" t="s">
        <v>20</v>
      </c>
      <c r="L550" s="112" t="s">
        <v>158</v>
      </c>
      <c r="O550" s="71"/>
      <c r="P550" s="54"/>
      <c r="Q550" s="72"/>
    </row>
    <row r="551" spans="1:17" x14ac:dyDescent="0.25">
      <c r="A551" s="107" t="s">
        <v>451</v>
      </c>
      <c r="B551" s="108">
        <v>202210</v>
      </c>
      <c r="C551" s="108">
        <v>202210</v>
      </c>
      <c r="D551" s="108" t="s">
        <v>1014</v>
      </c>
      <c r="E551" s="109">
        <v>8895795854</v>
      </c>
      <c r="F551" s="107" t="s">
        <v>452</v>
      </c>
      <c r="G551" s="110" t="s">
        <v>19</v>
      </c>
      <c r="H551" s="111">
        <v>270000</v>
      </c>
      <c r="I551" s="113">
        <v>45030</v>
      </c>
      <c r="J551" s="111">
        <v>30000</v>
      </c>
      <c r="K551" s="112" t="s">
        <v>20</v>
      </c>
      <c r="L551" s="112" t="s">
        <v>101</v>
      </c>
      <c r="O551" s="71"/>
      <c r="P551" s="54"/>
      <c r="Q551" s="72"/>
    </row>
    <row r="552" spans="1:17" x14ac:dyDescent="0.25">
      <c r="A552" s="107" t="s">
        <v>315</v>
      </c>
      <c r="B552" s="108">
        <v>202301</v>
      </c>
      <c r="C552" s="108">
        <v>202301</v>
      </c>
      <c r="D552" s="108" t="s">
        <v>1014</v>
      </c>
      <c r="E552" s="109">
        <v>8328981140</v>
      </c>
      <c r="F552" s="107" t="s">
        <v>192</v>
      </c>
      <c r="G552" s="110" t="s">
        <v>19</v>
      </c>
      <c r="H552" s="111">
        <v>250000</v>
      </c>
      <c r="I552" s="113">
        <v>45030</v>
      </c>
      <c r="J552" s="111">
        <v>45000</v>
      </c>
      <c r="K552" s="112" t="s">
        <v>20</v>
      </c>
      <c r="L552" s="112" t="s">
        <v>158</v>
      </c>
      <c r="O552" s="71"/>
      <c r="P552" s="54"/>
      <c r="Q552" s="72"/>
    </row>
    <row r="553" spans="1:17" x14ac:dyDescent="0.25">
      <c r="A553" s="107" t="s">
        <v>634</v>
      </c>
      <c r="B553" s="108">
        <v>202304</v>
      </c>
      <c r="C553" s="108">
        <v>202304</v>
      </c>
      <c r="D553" s="108" t="s">
        <v>1014</v>
      </c>
      <c r="E553" s="109">
        <v>9999069886</v>
      </c>
      <c r="F553" s="107" t="s">
        <v>660</v>
      </c>
      <c r="G553" s="110" t="s">
        <v>19</v>
      </c>
      <c r="H553" s="111">
        <v>270000</v>
      </c>
      <c r="I553" s="113">
        <v>45030</v>
      </c>
      <c r="J553" s="111">
        <v>50000</v>
      </c>
      <c r="K553" s="112" t="s">
        <v>20</v>
      </c>
      <c r="L553" s="112" t="s">
        <v>158</v>
      </c>
      <c r="O553" s="71"/>
      <c r="P553" s="54"/>
      <c r="Q553" s="72"/>
    </row>
    <row r="554" spans="1:17" x14ac:dyDescent="0.25">
      <c r="A554" s="107" t="s">
        <v>634</v>
      </c>
      <c r="B554" s="108">
        <v>202304</v>
      </c>
      <c r="C554" s="108">
        <v>202304</v>
      </c>
      <c r="D554" s="108" t="s">
        <v>1014</v>
      </c>
      <c r="E554" s="109">
        <v>9999069886</v>
      </c>
      <c r="F554" s="107" t="s">
        <v>660</v>
      </c>
      <c r="G554" s="110" t="s">
        <v>19</v>
      </c>
      <c r="H554" s="111">
        <v>270000</v>
      </c>
      <c r="I554" s="113">
        <v>45031</v>
      </c>
      <c r="J554" s="111">
        <v>50000</v>
      </c>
      <c r="K554" s="112" t="s">
        <v>20</v>
      </c>
      <c r="L554" s="112" t="s">
        <v>158</v>
      </c>
      <c r="O554" s="71"/>
      <c r="P554" s="54"/>
      <c r="Q554" s="72"/>
    </row>
    <row r="555" spans="1:17" x14ac:dyDescent="0.25">
      <c r="A555" s="107" t="s">
        <v>27</v>
      </c>
      <c r="B555" s="108">
        <v>202211</v>
      </c>
      <c r="C555" s="108">
        <v>202211</v>
      </c>
      <c r="D555" s="108" t="s">
        <v>1014</v>
      </c>
      <c r="E555" s="109">
        <v>9986833025</v>
      </c>
      <c r="F555" s="107" t="s">
        <v>28</v>
      </c>
      <c r="G555" s="110" t="s">
        <v>19</v>
      </c>
      <c r="H555" s="111">
        <v>290000</v>
      </c>
      <c r="I555" s="113">
        <v>45031</v>
      </c>
      <c r="J555" s="111">
        <v>30000</v>
      </c>
      <c r="K555" s="112" t="s">
        <v>16</v>
      </c>
      <c r="L555" s="112" t="s">
        <v>101</v>
      </c>
      <c r="O555" s="71"/>
      <c r="P555" s="54"/>
      <c r="Q555" s="72"/>
    </row>
    <row r="556" spans="1:17" x14ac:dyDescent="0.25">
      <c r="A556" s="107" t="s">
        <v>143</v>
      </c>
      <c r="B556" s="108">
        <v>202301</v>
      </c>
      <c r="C556" s="108">
        <v>202212</v>
      </c>
      <c r="D556" s="108" t="s">
        <v>1014</v>
      </c>
      <c r="E556" s="109">
        <v>7907224005</v>
      </c>
      <c r="F556" s="107" t="s">
        <v>144</v>
      </c>
      <c r="G556" s="110" t="s">
        <v>141</v>
      </c>
      <c r="H556" s="111">
        <v>240000</v>
      </c>
      <c r="I556" s="113">
        <v>45031</v>
      </c>
      <c r="J556" s="111">
        <v>40000</v>
      </c>
      <c r="K556" s="112" t="s">
        <v>10</v>
      </c>
      <c r="L556" s="112" t="s">
        <v>158</v>
      </c>
      <c r="O556" s="71"/>
      <c r="P556" s="54"/>
      <c r="Q556" s="72"/>
    </row>
    <row r="557" spans="1:17" x14ac:dyDescent="0.25">
      <c r="A557" s="107" t="s">
        <v>635</v>
      </c>
      <c r="B557" s="108">
        <v>202304</v>
      </c>
      <c r="C557" s="108">
        <v>202304</v>
      </c>
      <c r="D557" s="108" t="s">
        <v>1014</v>
      </c>
      <c r="E557" s="109">
        <v>8217855397</v>
      </c>
      <c r="F557" s="107" t="s">
        <v>661</v>
      </c>
      <c r="G557" s="110" t="s">
        <v>19</v>
      </c>
      <c r="H557" s="111">
        <v>290000</v>
      </c>
      <c r="I557" s="113">
        <v>45031</v>
      </c>
      <c r="J557" s="111">
        <v>67500</v>
      </c>
      <c r="K557" s="112" t="s">
        <v>20</v>
      </c>
      <c r="L557" s="112" t="s">
        <v>158</v>
      </c>
      <c r="O557" s="71"/>
      <c r="P557" s="54"/>
      <c r="Q557" s="72"/>
    </row>
    <row r="558" spans="1:17" x14ac:dyDescent="0.25">
      <c r="A558" s="107" t="s">
        <v>636</v>
      </c>
      <c r="B558" s="108">
        <v>202301</v>
      </c>
      <c r="C558" s="108">
        <v>202301</v>
      </c>
      <c r="D558" s="108" t="s">
        <v>1014</v>
      </c>
      <c r="E558" s="109">
        <v>9494981331</v>
      </c>
      <c r="F558" s="107" t="s">
        <v>639</v>
      </c>
      <c r="G558" s="110" t="s">
        <v>19</v>
      </c>
      <c r="H558" s="111">
        <v>290000</v>
      </c>
      <c r="I558" s="113">
        <v>45031</v>
      </c>
      <c r="J558" s="111">
        <v>50000</v>
      </c>
      <c r="K558" s="112" t="s">
        <v>20</v>
      </c>
      <c r="L558" s="112" t="s">
        <v>158</v>
      </c>
      <c r="O558" s="71"/>
      <c r="P558" s="54"/>
      <c r="Q558" s="72"/>
    </row>
    <row r="559" spans="1:17" x14ac:dyDescent="0.25">
      <c r="A559" s="107" t="s">
        <v>4209</v>
      </c>
      <c r="B559" s="108">
        <v>202304</v>
      </c>
      <c r="C559" s="108">
        <v>202304</v>
      </c>
      <c r="D559" s="108" t="s">
        <v>1014</v>
      </c>
      <c r="E559" s="109">
        <v>8962427692</v>
      </c>
      <c r="F559" s="107" t="s">
        <v>495</v>
      </c>
      <c r="G559" s="110" t="s">
        <v>19</v>
      </c>
      <c r="H559" s="111">
        <v>290000</v>
      </c>
      <c r="I559" s="113">
        <v>45031</v>
      </c>
      <c r="J559" s="111">
        <v>132500</v>
      </c>
      <c r="K559" s="112" t="s">
        <v>10</v>
      </c>
      <c r="L559" s="112" t="s">
        <v>158</v>
      </c>
      <c r="O559" s="71"/>
      <c r="P559" s="54"/>
      <c r="Q559" s="72"/>
    </row>
    <row r="560" spans="1:17" x14ac:dyDescent="0.25">
      <c r="A560" s="107" t="s">
        <v>433</v>
      </c>
      <c r="B560" s="108">
        <v>202302</v>
      </c>
      <c r="C560" s="108">
        <v>202302</v>
      </c>
      <c r="D560" s="108" t="s">
        <v>1014</v>
      </c>
      <c r="E560" s="109">
        <v>8770840970</v>
      </c>
      <c r="F560" s="107" t="s">
        <v>434</v>
      </c>
      <c r="G560" s="110" t="s">
        <v>19</v>
      </c>
      <c r="H560" s="111">
        <v>290000</v>
      </c>
      <c r="I560" s="113">
        <v>45031</v>
      </c>
      <c r="J560" s="111">
        <v>30000</v>
      </c>
      <c r="K560" s="112" t="s">
        <v>10</v>
      </c>
      <c r="L560" s="112" t="s">
        <v>158</v>
      </c>
      <c r="O560" s="71"/>
      <c r="P560" s="54"/>
      <c r="Q560" s="72"/>
    </row>
    <row r="561" spans="1:17" x14ac:dyDescent="0.25">
      <c r="A561" s="107" t="s">
        <v>627</v>
      </c>
      <c r="B561" s="108">
        <v>202302</v>
      </c>
      <c r="C561" s="108">
        <v>202302</v>
      </c>
      <c r="D561" s="108" t="s">
        <v>1014</v>
      </c>
      <c r="E561" s="109">
        <v>9991474684</v>
      </c>
      <c r="F561" s="107" t="s">
        <v>659</v>
      </c>
      <c r="G561" s="110" t="s">
        <v>19</v>
      </c>
      <c r="H561" s="111">
        <v>290000</v>
      </c>
      <c r="I561" s="113">
        <v>45031</v>
      </c>
      <c r="J561" s="111">
        <v>50000</v>
      </c>
      <c r="K561" s="112" t="s">
        <v>20</v>
      </c>
      <c r="L561" s="112" t="s">
        <v>158</v>
      </c>
      <c r="O561" s="71"/>
      <c r="P561" s="54"/>
      <c r="Q561" s="72"/>
    </row>
    <row r="562" spans="1:17" x14ac:dyDescent="0.25">
      <c r="A562" s="107" t="s">
        <v>4183</v>
      </c>
      <c r="B562" s="108" t="s">
        <v>318</v>
      </c>
      <c r="C562" s="108">
        <v>202301</v>
      </c>
      <c r="D562" s="108" t="s">
        <v>1014</v>
      </c>
      <c r="E562" s="109">
        <v>8895441177</v>
      </c>
      <c r="F562" s="107" t="s">
        <v>313</v>
      </c>
      <c r="G562" s="110" t="s">
        <v>19</v>
      </c>
      <c r="H562" s="111">
        <v>280000</v>
      </c>
      <c r="I562" s="113">
        <v>45031</v>
      </c>
      <c r="J562" s="111">
        <v>33750</v>
      </c>
      <c r="K562" s="112" t="s">
        <v>10</v>
      </c>
      <c r="L562" s="112" t="s">
        <v>158</v>
      </c>
      <c r="O562" s="71"/>
      <c r="P562" s="54"/>
      <c r="Q562" s="72"/>
    </row>
    <row r="563" spans="1:17" x14ac:dyDescent="0.25">
      <c r="A563" s="107" t="s">
        <v>4214</v>
      </c>
      <c r="B563" s="108">
        <v>202304</v>
      </c>
      <c r="C563" s="108">
        <v>202304</v>
      </c>
      <c r="D563" s="108" t="s">
        <v>1014</v>
      </c>
      <c r="E563" s="109">
        <v>9074458990</v>
      </c>
      <c r="F563" s="107" t="s">
        <v>643</v>
      </c>
      <c r="G563" s="110" t="s">
        <v>19</v>
      </c>
      <c r="H563" s="111">
        <v>280000</v>
      </c>
      <c r="I563" s="113">
        <v>45033</v>
      </c>
      <c r="J563" s="111">
        <v>50000</v>
      </c>
      <c r="K563" s="112" t="s">
        <v>10</v>
      </c>
      <c r="L563" s="112" t="s">
        <v>158</v>
      </c>
      <c r="O563" s="71"/>
      <c r="P563" s="54"/>
      <c r="Q563" s="72"/>
    </row>
    <row r="564" spans="1:17" x14ac:dyDescent="0.25">
      <c r="A564" s="107" t="s">
        <v>351</v>
      </c>
      <c r="B564" s="108">
        <v>202211</v>
      </c>
      <c r="C564" s="108">
        <v>202211</v>
      </c>
      <c r="D564" s="108" t="s">
        <v>1014</v>
      </c>
      <c r="E564" s="109">
        <v>8327720589</v>
      </c>
      <c r="F564" s="107" t="s">
        <v>352</v>
      </c>
      <c r="G564" s="110" t="s">
        <v>19</v>
      </c>
      <c r="H564" s="111">
        <v>270000</v>
      </c>
      <c r="I564" s="113">
        <v>45033</v>
      </c>
      <c r="J564" s="111">
        <v>70000</v>
      </c>
      <c r="K564" s="112" t="s">
        <v>336</v>
      </c>
      <c r="L564" s="112" t="s">
        <v>101</v>
      </c>
      <c r="O564" s="71"/>
      <c r="P564" s="54"/>
      <c r="Q564" s="72"/>
    </row>
    <row r="565" spans="1:17" x14ac:dyDescent="0.25">
      <c r="A565" s="107" t="s">
        <v>326</v>
      </c>
      <c r="B565" s="108" t="s">
        <v>232</v>
      </c>
      <c r="C565" s="108">
        <v>202211</v>
      </c>
      <c r="D565" s="108" t="s">
        <v>1014</v>
      </c>
      <c r="E565" s="109">
        <v>9178872918</v>
      </c>
      <c r="F565" s="107" t="s">
        <v>210</v>
      </c>
      <c r="G565" s="110" t="s">
        <v>19</v>
      </c>
      <c r="H565" s="111">
        <v>270000</v>
      </c>
      <c r="I565" s="113">
        <v>45033</v>
      </c>
      <c r="J565" s="111">
        <v>38000</v>
      </c>
      <c r="K565" s="112" t="s">
        <v>283</v>
      </c>
      <c r="L565" s="112" t="s">
        <v>158</v>
      </c>
      <c r="O565" s="71"/>
      <c r="P565" s="54"/>
      <c r="Q565" s="72"/>
    </row>
    <row r="566" spans="1:17" x14ac:dyDescent="0.25">
      <c r="A566" s="107" t="s">
        <v>4189</v>
      </c>
      <c r="B566" s="108">
        <v>202302</v>
      </c>
      <c r="C566" s="108">
        <v>202302</v>
      </c>
      <c r="D566" s="108" t="s">
        <v>1014</v>
      </c>
      <c r="E566" s="109">
        <v>7761918867</v>
      </c>
      <c r="F566" s="107" t="s">
        <v>360</v>
      </c>
      <c r="G566" s="110" t="s">
        <v>19</v>
      </c>
      <c r="H566" s="111">
        <v>260000</v>
      </c>
      <c r="I566" s="113">
        <v>45033</v>
      </c>
      <c r="J566" s="111">
        <v>80000</v>
      </c>
      <c r="K566" s="112" t="s">
        <v>283</v>
      </c>
      <c r="L566" s="112" t="s">
        <v>158</v>
      </c>
      <c r="O566" s="71"/>
      <c r="P566" s="54"/>
      <c r="Q566" s="72"/>
    </row>
    <row r="567" spans="1:17" x14ac:dyDescent="0.25">
      <c r="A567" s="107" t="s">
        <v>637</v>
      </c>
      <c r="B567" s="108" t="s">
        <v>232</v>
      </c>
      <c r="C567" s="108">
        <v>202211</v>
      </c>
      <c r="D567" s="108" t="s">
        <v>1014</v>
      </c>
      <c r="E567" s="109">
        <v>9886320646</v>
      </c>
      <c r="F567" s="107" t="s">
        <v>638</v>
      </c>
      <c r="G567" s="110" t="s">
        <v>19</v>
      </c>
      <c r="H567" s="111">
        <v>232000</v>
      </c>
      <c r="I567" s="113">
        <v>45033</v>
      </c>
      <c r="J567" s="111">
        <v>58750</v>
      </c>
      <c r="K567" s="112" t="s">
        <v>283</v>
      </c>
      <c r="L567" s="112" t="s">
        <v>101</v>
      </c>
      <c r="O567" s="71"/>
      <c r="P567" s="54"/>
      <c r="Q567" s="72"/>
    </row>
    <row r="568" spans="1:17" x14ac:dyDescent="0.25">
      <c r="A568" s="107" t="s">
        <v>27</v>
      </c>
      <c r="B568" s="108">
        <v>202211</v>
      </c>
      <c r="C568" s="108">
        <v>202211</v>
      </c>
      <c r="D568" s="108" t="s">
        <v>1014</v>
      </c>
      <c r="E568" s="109">
        <v>9986833025</v>
      </c>
      <c r="F568" s="107" t="s">
        <v>28</v>
      </c>
      <c r="G568" s="110" t="s">
        <v>19</v>
      </c>
      <c r="H568" s="111">
        <v>270000</v>
      </c>
      <c r="I568" s="113">
        <v>45033</v>
      </c>
      <c r="J568" s="111">
        <v>30000</v>
      </c>
      <c r="K568" s="112" t="s">
        <v>16</v>
      </c>
      <c r="L568" s="112" t="s">
        <v>101</v>
      </c>
      <c r="O568" s="71"/>
      <c r="P568" s="54"/>
      <c r="Q568" s="72"/>
    </row>
    <row r="569" spans="1:17" x14ac:dyDescent="0.25">
      <c r="A569" s="107" t="s">
        <v>636</v>
      </c>
      <c r="B569" s="108">
        <v>202301</v>
      </c>
      <c r="C569" s="108">
        <v>202301</v>
      </c>
      <c r="D569" s="108" t="s">
        <v>1014</v>
      </c>
      <c r="E569" s="109">
        <v>9494981331</v>
      </c>
      <c r="F569" s="107" t="s">
        <v>639</v>
      </c>
      <c r="G569" s="110" t="s">
        <v>19</v>
      </c>
      <c r="H569" s="111">
        <v>290000</v>
      </c>
      <c r="I569" s="113">
        <v>45033</v>
      </c>
      <c r="J569" s="111">
        <v>100000</v>
      </c>
      <c r="K569" s="112" t="s">
        <v>20</v>
      </c>
      <c r="L569" s="112" t="s">
        <v>158</v>
      </c>
      <c r="O569" s="71"/>
      <c r="P569" s="54"/>
      <c r="Q569" s="72"/>
    </row>
    <row r="570" spans="1:17" x14ac:dyDescent="0.25">
      <c r="A570" s="107" t="s">
        <v>534</v>
      </c>
      <c r="B570" s="108">
        <v>202304</v>
      </c>
      <c r="C570" s="108">
        <v>202304</v>
      </c>
      <c r="D570" s="108" t="s">
        <v>1014</v>
      </c>
      <c r="E570" s="109">
        <v>8093506438</v>
      </c>
      <c r="F570" s="107" t="s">
        <v>647</v>
      </c>
      <c r="G570" s="110" t="s">
        <v>19</v>
      </c>
      <c r="H570" s="111">
        <v>300000</v>
      </c>
      <c r="I570" s="113">
        <v>45034</v>
      </c>
      <c r="J570" s="111">
        <v>50000</v>
      </c>
      <c r="K570" s="112" t="s">
        <v>20</v>
      </c>
      <c r="L570" s="112" t="s">
        <v>158</v>
      </c>
      <c r="O570" s="71"/>
      <c r="P570" s="54"/>
      <c r="Q570" s="72"/>
    </row>
    <row r="571" spans="1:17" x14ac:dyDescent="0.25">
      <c r="A571" s="107" t="s">
        <v>351</v>
      </c>
      <c r="B571" s="108">
        <v>202211</v>
      </c>
      <c r="C571" s="108">
        <v>202211</v>
      </c>
      <c r="D571" s="108" t="s">
        <v>1014</v>
      </c>
      <c r="E571" s="109">
        <v>8327720589</v>
      </c>
      <c r="F571" s="107" t="s">
        <v>352</v>
      </c>
      <c r="G571" s="110" t="s">
        <v>19</v>
      </c>
      <c r="H571" s="111">
        <v>270000</v>
      </c>
      <c r="I571" s="113">
        <v>45034</v>
      </c>
      <c r="J571" s="111">
        <v>50000</v>
      </c>
      <c r="K571" s="112" t="s">
        <v>336</v>
      </c>
      <c r="L571" s="112" t="s">
        <v>101</v>
      </c>
      <c r="O571" s="71"/>
      <c r="P571" s="54"/>
      <c r="Q571" s="72"/>
    </row>
    <row r="572" spans="1:17" x14ac:dyDescent="0.25">
      <c r="A572" s="107" t="s">
        <v>548</v>
      </c>
      <c r="B572" s="108" t="s">
        <v>549</v>
      </c>
      <c r="C572" s="108">
        <v>202209</v>
      </c>
      <c r="D572" s="108" t="s">
        <v>1014</v>
      </c>
      <c r="E572" s="109">
        <v>9425955170</v>
      </c>
      <c r="F572" s="107" t="s">
        <v>547</v>
      </c>
      <c r="G572" s="110" t="s">
        <v>19</v>
      </c>
      <c r="H572" s="111">
        <v>270000</v>
      </c>
      <c r="I572" s="113">
        <v>45034</v>
      </c>
      <c r="J572" s="111">
        <v>65000</v>
      </c>
      <c r="K572" s="112" t="s">
        <v>336</v>
      </c>
      <c r="L572" s="112" t="s">
        <v>101</v>
      </c>
      <c r="O572" s="71"/>
      <c r="P572" s="54"/>
      <c r="Q572" s="72"/>
    </row>
    <row r="573" spans="1:17" x14ac:dyDescent="0.25">
      <c r="A573" s="107" t="s">
        <v>4160</v>
      </c>
      <c r="B573" s="108">
        <v>202301</v>
      </c>
      <c r="C573" s="108">
        <v>202301</v>
      </c>
      <c r="D573" s="108" t="s">
        <v>1014</v>
      </c>
      <c r="E573" s="109">
        <v>9663493005</v>
      </c>
      <c r="F573" s="107" t="s">
        <v>332</v>
      </c>
      <c r="G573" s="110" t="s">
        <v>19</v>
      </c>
      <c r="H573" s="111">
        <v>280000</v>
      </c>
      <c r="I573" s="113">
        <v>45034</v>
      </c>
      <c r="J573" s="111">
        <v>50000</v>
      </c>
      <c r="K573" s="112" t="s">
        <v>10</v>
      </c>
      <c r="L573" s="112" t="s">
        <v>158</v>
      </c>
      <c r="O573" s="71"/>
      <c r="P573" s="54"/>
      <c r="Q573" s="72"/>
    </row>
    <row r="574" spans="1:17" x14ac:dyDescent="0.25">
      <c r="A574" s="107" t="s">
        <v>4224</v>
      </c>
      <c r="B574" s="108">
        <v>202212</v>
      </c>
      <c r="C574" s="108">
        <v>202212</v>
      </c>
      <c r="D574" s="108" t="s">
        <v>1014</v>
      </c>
      <c r="E574" s="109">
        <v>7869369949</v>
      </c>
      <c r="F574" s="107" t="s">
        <v>338</v>
      </c>
      <c r="G574" s="110" t="s">
        <v>19</v>
      </c>
      <c r="H574" s="111">
        <v>240000</v>
      </c>
      <c r="I574" s="113">
        <v>45034</v>
      </c>
      <c r="J574" s="111">
        <v>50000</v>
      </c>
      <c r="K574" s="112" t="s">
        <v>20</v>
      </c>
      <c r="L574" s="112" t="s">
        <v>158</v>
      </c>
      <c r="O574" s="71"/>
      <c r="P574" s="54"/>
      <c r="Q574" s="72"/>
    </row>
    <row r="575" spans="1:17" x14ac:dyDescent="0.25">
      <c r="A575" s="107" t="s">
        <v>421</v>
      </c>
      <c r="B575" s="108" t="s">
        <v>276</v>
      </c>
      <c r="C575" s="108">
        <v>202301</v>
      </c>
      <c r="D575" s="108" t="s">
        <v>1014</v>
      </c>
      <c r="E575" s="109">
        <v>9776345456</v>
      </c>
      <c r="F575" s="107" t="s">
        <v>423</v>
      </c>
      <c r="G575" s="110" t="s">
        <v>19</v>
      </c>
      <c r="H575" s="111">
        <v>270000</v>
      </c>
      <c r="I575" s="113">
        <v>45034</v>
      </c>
      <c r="J575" s="111">
        <v>70000</v>
      </c>
      <c r="K575" s="112" t="s">
        <v>10</v>
      </c>
      <c r="L575" s="112" t="s">
        <v>158</v>
      </c>
      <c r="O575" s="71"/>
      <c r="P575" s="54"/>
      <c r="Q575" s="72"/>
    </row>
    <row r="576" spans="1:17" x14ac:dyDescent="0.25">
      <c r="A576" s="107" t="s">
        <v>663</v>
      </c>
      <c r="B576" s="108">
        <v>202302</v>
      </c>
      <c r="C576" s="108" t="s">
        <v>402</v>
      </c>
      <c r="D576" s="108" t="s">
        <v>1014</v>
      </c>
      <c r="E576" s="109">
        <v>8050068340</v>
      </c>
      <c r="F576" s="107" t="s">
        <v>640</v>
      </c>
      <c r="G576" s="110" t="s">
        <v>19</v>
      </c>
      <c r="H576" s="111">
        <v>270000</v>
      </c>
      <c r="I576" s="113">
        <v>45034</v>
      </c>
      <c r="J576" s="111">
        <v>150000</v>
      </c>
      <c r="K576" s="112" t="s">
        <v>10</v>
      </c>
      <c r="L576" s="112" t="s">
        <v>158</v>
      </c>
      <c r="O576" s="71"/>
      <c r="P576" s="54"/>
      <c r="Q576" s="72"/>
    </row>
    <row r="577" spans="1:17" x14ac:dyDescent="0.25">
      <c r="A577" s="107" t="s">
        <v>65</v>
      </c>
      <c r="B577" s="108">
        <v>202301</v>
      </c>
      <c r="C577" s="108">
        <v>202301</v>
      </c>
      <c r="D577" s="108" t="s">
        <v>1014</v>
      </c>
      <c r="E577" s="109">
        <v>9718192409</v>
      </c>
      <c r="F577" s="107" t="s">
        <v>66</v>
      </c>
      <c r="G577" s="110" t="s">
        <v>14</v>
      </c>
      <c r="H577" s="111">
        <v>250000</v>
      </c>
      <c r="I577" s="113">
        <v>45035</v>
      </c>
      <c r="J577" s="111">
        <f>60000+15000</f>
        <v>75000</v>
      </c>
      <c r="K577" s="112" t="s">
        <v>10</v>
      </c>
      <c r="L577" s="112" t="s">
        <v>158</v>
      </c>
      <c r="O577" s="71"/>
      <c r="P577" s="54"/>
      <c r="Q577" s="72"/>
    </row>
    <row r="578" spans="1:17" x14ac:dyDescent="0.25">
      <c r="A578" s="107" t="s">
        <v>4188</v>
      </c>
      <c r="B578" s="108">
        <v>202212</v>
      </c>
      <c r="C578" s="108">
        <v>202212</v>
      </c>
      <c r="D578" s="108" t="s">
        <v>1014</v>
      </c>
      <c r="E578" s="109">
        <v>9611158626</v>
      </c>
      <c r="F578" s="107" t="s">
        <v>358</v>
      </c>
      <c r="G578" s="110" t="s">
        <v>19</v>
      </c>
      <c r="H578" s="111">
        <v>250000</v>
      </c>
      <c r="I578" s="113">
        <v>45035</v>
      </c>
      <c r="J578" s="111">
        <v>50000</v>
      </c>
      <c r="K578" s="112" t="s">
        <v>10</v>
      </c>
      <c r="L578" s="112" t="s">
        <v>101</v>
      </c>
      <c r="O578" s="71"/>
      <c r="P578" s="54"/>
      <c r="Q578" s="72"/>
    </row>
    <row r="579" spans="1:17" x14ac:dyDescent="0.25">
      <c r="A579" s="107" t="s">
        <v>665</v>
      </c>
      <c r="B579" s="108" t="s">
        <v>556</v>
      </c>
      <c r="C579" s="108">
        <v>202304</v>
      </c>
      <c r="D579" s="108" t="s">
        <v>1014</v>
      </c>
      <c r="E579" s="109">
        <v>9818863719</v>
      </c>
      <c r="F579" s="107" t="s">
        <v>664</v>
      </c>
      <c r="G579" s="110" t="s">
        <v>19</v>
      </c>
      <c r="H579" s="111">
        <v>295000</v>
      </c>
      <c r="I579" s="113">
        <v>45035</v>
      </c>
      <c r="J579" s="111">
        <v>295000</v>
      </c>
      <c r="K579" s="112" t="s">
        <v>20</v>
      </c>
      <c r="L579" s="112" t="s">
        <v>158</v>
      </c>
      <c r="O579" s="71"/>
      <c r="P579" s="54"/>
      <c r="Q579" s="72"/>
    </row>
    <row r="580" spans="1:17" x14ac:dyDescent="0.25">
      <c r="A580" s="107" t="s">
        <v>666</v>
      </c>
      <c r="B580" s="108" t="s">
        <v>556</v>
      </c>
      <c r="C580" s="108">
        <v>202304</v>
      </c>
      <c r="D580" s="108" t="s">
        <v>1014</v>
      </c>
      <c r="E580" s="109">
        <v>9689641852</v>
      </c>
      <c r="F580" s="107" t="s">
        <v>202</v>
      </c>
      <c r="G580" s="110" t="s">
        <v>19</v>
      </c>
      <c r="H580" s="111">
        <v>295000</v>
      </c>
      <c r="I580" s="113">
        <v>45036</v>
      </c>
      <c r="J580" s="111">
        <v>25000</v>
      </c>
      <c r="K580" s="112" t="s">
        <v>31</v>
      </c>
      <c r="L580" s="112" t="s">
        <v>158</v>
      </c>
      <c r="O580" s="71"/>
      <c r="P580" s="54"/>
      <c r="Q580" s="72"/>
    </row>
    <row r="581" spans="1:17" x14ac:dyDescent="0.25">
      <c r="A581" s="107" t="s">
        <v>4225</v>
      </c>
      <c r="B581" s="108">
        <v>202302</v>
      </c>
      <c r="C581" s="108">
        <v>202302</v>
      </c>
      <c r="D581" s="108" t="s">
        <v>1014</v>
      </c>
      <c r="E581" s="109">
        <v>7008467050</v>
      </c>
      <c r="F581" s="107" t="s">
        <v>667</v>
      </c>
      <c r="G581" s="110" t="s">
        <v>77</v>
      </c>
      <c r="H581" s="111">
        <v>270000</v>
      </c>
      <c r="I581" s="113">
        <v>45036</v>
      </c>
      <c r="J581" s="111">
        <v>67500</v>
      </c>
      <c r="K581" s="112" t="s">
        <v>31</v>
      </c>
      <c r="L581" s="112" t="s">
        <v>158</v>
      </c>
      <c r="O581" s="71"/>
      <c r="P581" s="54"/>
      <c r="Q581" s="72"/>
    </row>
    <row r="582" spans="1:17" x14ac:dyDescent="0.25">
      <c r="A582" s="107" t="s">
        <v>85</v>
      </c>
      <c r="B582" s="108">
        <v>202301</v>
      </c>
      <c r="C582" s="108">
        <v>202301</v>
      </c>
      <c r="D582" s="108" t="s">
        <v>1014</v>
      </c>
      <c r="E582" s="109">
        <v>7677013428</v>
      </c>
      <c r="F582" s="107" t="s">
        <v>86</v>
      </c>
      <c r="G582" s="110" t="s">
        <v>19</v>
      </c>
      <c r="H582" s="111">
        <v>230000</v>
      </c>
      <c r="I582" s="113">
        <v>45036</v>
      </c>
      <c r="J582" s="111">
        <v>60000</v>
      </c>
      <c r="K582" s="112" t="s">
        <v>10</v>
      </c>
      <c r="L582" s="112" t="s">
        <v>158</v>
      </c>
      <c r="O582" s="71"/>
      <c r="P582" s="54"/>
      <c r="Q582" s="72"/>
    </row>
    <row r="583" spans="1:17" x14ac:dyDescent="0.25">
      <c r="A583" s="107" t="s">
        <v>4201</v>
      </c>
      <c r="B583" s="108">
        <v>202212</v>
      </c>
      <c r="C583" s="108">
        <v>202212</v>
      </c>
      <c r="D583" s="108" t="s">
        <v>1014</v>
      </c>
      <c r="E583" s="109">
        <v>8917211556</v>
      </c>
      <c r="F583" s="107" t="s">
        <v>466</v>
      </c>
      <c r="G583" s="110" t="s">
        <v>14</v>
      </c>
      <c r="H583" s="111">
        <v>250000</v>
      </c>
      <c r="I583" s="113">
        <v>45036</v>
      </c>
      <c r="J583" s="111">
        <v>50000</v>
      </c>
      <c r="K583" s="112" t="s">
        <v>668</v>
      </c>
      <c r="L583" s="112" t="s">
        <v>101</v>
      </c>
      <c r="O583" s="71"/>
      <c r="P583" s="54"/>
      <c r="Q583" s="72"/>
    </row>
    <row r="584" spans="1:17" x14ac:dyDescent="0.25">
      <c r="A584" s="107" t="s">
        <v>707</v>
      </c>
      <c r="B584" s="108" t="s">
        <v>556</v>
      </c>
      <c r="C584" s="108">
        <v>202304</v>
      </c>
      <c r="D584" s="108" t="s">
        <v>1014</v>
      </c>
      <c r="E584" s="109">
        <v>8147248587</v>
      </c>
      <c r="F584" s="107" t="s">
        <v>669</v>
      </c>
      <c r="G584" s="110" t="s">
        <v>19</v>
      </c>
      <c r="H584" s="111">
        <v>280000</v>
      </c>
      <c r="I584" s="113">
        <v>45037</v>
      </c>
      <c r="J584" s="111">
        <v>25000</v>
      </c>
      <c r="K584" s="112" t="s">
        <v>668</v>
      </c>
      <c r="L584" s="112" t="s">
        <v>158</v>
      </c>
      <c r="O584" s="71"/>
      <c r="P584" s="54"/>
      <c r="Q584" s="72"/>
    </row>
    <row r="585" spans="1:17" x14ac:dyDescent="0.25">
      <c r="A585" s="107" t="s">
        <v>670</v>
      </c>
      <c r="B585" s="108">
        <v>202301</v>
      </c>
      <c r="C585" s="108">
        <v>202301</v>
      </c>
      <c r="D585" s="108" t="s">
        <v>1014</v>
      </c>
      <c r="E585" s="109">
        <v>6397361218</v>
      </c>
      <c r="F585" s="107" t="s">
        <v>671</v>
      </c>
      <c r="G585" s="110" t="s">
        <v>19</v>
      </c>
      <c r="H585" s="111">
        <v>280000</v>
      </c>
      <c r="I585" s="113">
        <v>45037</v>
      </c>
      <c r="J585" s="111">
        <v>40000</v>
      </c>
      <c r="K585" s="112" t="s">
        <v>668</v>
      </c>
      <c r="L585" s="112" t="s">
        <v>158</v>
      </c>
      <c r="O585" s="71"/>
      <c r="P585" s="54"/>
      <c r="Q585" s="72"/>
    </row>
    <row r="586" spans="1:17" x14ac:dyDescent="0.25">
      <c r="A586" s="107" t="s">
        <v>325</v>
      </c>
      <c r="B586" s="108">
        <v>202302</v>
      </c>
      <c r="C586" s="108">
        <v>202302</v>
      </c>
      <c r="D586" s="108" t="s">
        <v>1014</v>
      </c>
      <c r="E586" s="109">
        <v>8435247789</v>
      </c>
      <c r="F586" s="107" t="s">
        <v>343</v>
      </c>
      <c r="G586" s="110" t="s">
        <v>19</v>
      </c>
      <c r="H586" s="111">
        <v>270000</v>
      </c>
      <c r="I586" s="113">
        <v>45037</v>
      </c>
      <c r="J586" s="111">
        <v>80000</v>
      </c>
      <c r="K586" s="112" t="s">
        <v>10</v>
      </c>
      <c r="L586" s="112" t="s">
        <v>158</v>
      </c>
      <c r="O586" s="71"/>
      <c r="P586" s="54"/>
      <c r="Q586" s="72"/>
    </row>
    <row r="587" spans="1:17" x14ac:dyDescent="0.25">
      <c r="A587" s="107" t="s">
        <v>672</v>
      </c>
      <c r="B587" s="108" t="s">
        <v>556</v>
      </c>
      <c r="C587" s="108">
        <v>202304</v>
      </c>
      <c r="D587" s="108" t="s">
        <v>1014</v>
      </c>
      <c r="E587" s="109">
        <v>7606803480</v>
      </c>
      <c r="F587" s="107" t="s">
        <v>702</v>
      </c>
      <c r="G587" s="110" t="s">
        <v>19</v>
      </c>
      <c r="H587" s="111">
        <v>280000</v>
      </c>
      <c r="I587" s="113">
        <v>45037</v>
      </c>
      <c r="J587" s="111">
        <v>50000</v>
      </c>
      <c r="K587" s="112" t="s">
        <v>668</v>
      </c>
      <c r="L587" s="112" t="s">
        <v>158</v>
      </c>
      <c r="O587" s="71"/>
      <c r="P587" s="54"/>
      <c r="Q587" s="72"/>
    </row>
    <row r="588" spans="1:17" x14ac:dyDescent="0.25">
      <c r="A588" s="107" t="s">
        <v>673</v>
      </c>
      <c r="B588" s="108" t="s">
        <v>556</v>
      </c>
      <c r="C588" s="108">
        <v>202304</v>
      </c>
      <c r="D588" s="108" t="s">
        <v>1014</v>
      </c>
      <c r="E588" s="109">
        <v>9663264209</v>
      </c>
      <c r="F588" s="107" t="s">
        <v>703</v>
      </c>
      <c r="G588" s="110" t="s">
        <v>19</v>
      </c>
      <c r="H588" s="111">
        <v>280000</v>
      </c>
      <c r="I588" s="113">
        <v>45037</v>
      </c>
      <c r="J588" s="111">
        <v>5000</v>
      </c>
      <c r="K588" s="112" t="s">
        <v>668</v>
      </c>
      <c r="L588" s="112" t="s">
        <v>158</v>
      </c>
      <c r="O588" s="71"/>
      <c r="P588" s="54"/>
      <c r="Q588" s="72"/>
    </row>
    <row r="589" spans="1:17" x14ac:dyDescent="0.25">
      <c r="A589" s="107" t="s">
        <v>675</v>
      </c>
      <c r="B589" s="108" t="s">
        <v>556</v>
      </c>
      <c r="C589" s="108">
        <v>202304</v>
      </c>
      <c r="D589" s="108" t="s">
        <v>1014</v>
      </c>
      <c r="E589" s="109">
        <v>8249808217</v>
      </c>
      <c r="F589" s="107" t="s">
        <v>674</v>
      </c>
      <c r="G589" s="110" t="s">
        <v>19</v>
      </c>
      <c r="H589" s="111">
        <v>280000</v>
      </c>
      <c r="I589" s="113">
        <v>45037</v>
      </c>
      <c r="J589" s="111">
        <v>280000</v>
      </c>
      <c r="K589" s="112" t="s">
        <v>20</v>
      </c>
      <c r="L589" s="112" t="s">
        <v>158</v>
      </c>
      <c r="O589" s="71"/>
      <c r="P589" s="54"/>
      <c r="Q589" s="72"/>
    </row>
    <row r="590" spans="1:17" x14ac:dyDescent="0.25">
      <c r="A590" s="107" t="s">
        <v>672</v>
      </c>
      <c r="B590" s="108" t="s">
        <v>556</v>
      </c>
      <c r="C590" s="108">
        <v>202304</v>
      </c>
      <c r="D590" s="108" t="s">
        <v>1014</v>
      </c>
      <c r="E590" s="109">
        <v>7606803480</v>
      </c>
      <c r="F590" s="107" t="s">
        <v>702</v>
      </c>
      <c r="G590" s="110" t="s">
        <v>19</v>
      </c>
      <c r="H590" s="111">
        <v>280000</v>
      </c>
      <c r="I590" s="113">
        <v>45038</v>
      </c>
      <c r="J590" s="111">
        <v>25000</v>
      </c>
      <c r="K590" s="112" t="s">
        <v>20</v>
      </c>
      <c r="L590" s="112" t="s">
        <v>142</v>
      </c>
      <c r="O590" s="71"/>
      <c r="P590" s="54"/>
      <c r="Q590" s="72"/>
    </row>
    <row r="591" spans="1:17" x14ac:dyDescent="0.25">
      <c r="A591" s="107" t="s">
        <v>683</v>
      </c>
      <c r="B591" s="108" t="s">
        <v>556</v>
      </c>
      <c r="C591" s="108">
        <v>202304</v>
      </c>
      <c r="D591" s="108" t="s">
        <v>1014</v>
      </c>
      <c r="E591" s="109">
        <v>7356154295</v>
      </c>
      <c r="F591" s="107" t="s">
        <v>684</v>
      </c>
      <c r="G591" s="110" t="s">
        <v>19</v>
      </c>
      <c r="H591" s="111">
        <v>280000</v>
      </c>
      <c r="I591" s="113">
        <v>45038</v>
      </c>
      <c r="J591" s="111">
        <v>25000</v>
      </c>
      <c r="K591" s="112" t="s">
        <v>20</v>
      </c>
      <c r="L591" s="112" t="s">
        <v>158</v>
      </c>
      <c r="O591" s="71"/>
      <c r="P591" s="54"/>
      <c r="Q591" s="72"/>
    </row>
    <row r="592" spans="1:17" x14ac:dyDescent="0.25">
      <c r="A592" s="107" t="s">
        <v>676</v>
      </c>
      <c r="B592" s="108">
        <v>202304</v>
      </c>
      <c r="C592" s="108">
        <v>202304</v>
      </c>
      <c r="D592" s="108" t="s">
        <v>1014</v>
      </c>
      <c r="E592" s="109">
        <v>8960370159</v>
      </c>
      <c r="F592" s="107" t="s">
        <v>913</v>
      </c>
      <c r="G592" s="110" t="s">
        <v>19</v>
      </c>
      <c r="H592" s="111">
        <v>280000</v>
      </c>
      <c r="I592" s="113">
        <v>45038</v>
      </c>
      <c r="J592" s="111">
        <v>40000</v>
      </c>
      <c r="K592" s="112" t="s">
        <v>10</v>
      </c>
      <c r="L592" s="112" t="s">
        <v>158</v>
      </c>
      <c r="O592" s="71"/>
      <c r="P592" s="54"/>
      <c r="Q592" s="72"/>
    </row>
    <row r="593" spans="1:17" x14ac:dyDescent="0.25">
      <c r="A593" s="107" t="s">
        <v>677</v>
      </c>
      <c r="B593" s="108">
        <v>202304</v>
      </c>
      <c r="C593" s="108">
        <v>202304</v>
      </c>
      <c r="D593" s="108" t="s">
        <v>1014</v>
      </c>
      <c r="E593" s="109">
        <v>8090022032</v>
      </c>
      <c r="F593" s="107" t="s">
        <v>767</v>
      </c>
      <c r="G593" s="110" t="s">
        <v>19</v>
      </c>
      <c r="H593" s="111">
        <v>280000</v>
      </c>
      <c r="I593" s="113">
        <v>45038</v>
      </c>
      <c r="J593" s="111">
        <v>40000</v>
      </c>
      <c r="K593" s="112" t="s">
        <v>10</v>
      </c>
      <c r="L593" s="112" t="s">
        <v>158</v>
      </c>
      <c r="O593" s="71"/>
      <c r="P593" s="54"/>
      <c r="Q593" s="72"/>
    </row>
    <row r="594" spans="1:17" x14ac:dyDescent="0.25">
      <c r="A594" s="107" t="s">
        <v>231</v>
      </c>
      <c r="B594" s="108" t="s">
        <v>232</v>
      </c>
      <c r="C594" s="108">
        <v>202211</v>
      </c>
      <c r="D594" s="108" t="s">
        <v>1014</v>
      </c>
      <c r="E594" s="109">
        <v>9853825850</v>
      </c>
      <c r="F594" s="107" t="s">
        <v>233</v>
      </c>
      <c r="G594" s="110" t="s">
        <v>19</v>
      </c>
      <c r="H594" s="111">
        <v>270000</v>
      </c>
      <c r="I594" s="113">
        <v>45038</v>
      </c>
      <c r="J594" s="111">
        <v>38000</v>
      </c>
      <c r="K594" s="112" t="s">
        <v>10</v>
      </c>
      <c r="L594" s="112" t="s">
        <v>101</v>
      </c>
      <c r="O594" s="71"/>
      <c r="P594" s="54"/>
      <c r="Q594" s="72"/>
    </row>
    <row r="595" spans="1:17" x14ac:dyDescent="0.25">
      <c r="A595" s="107" t="s">
        <v>326</v>
      </c>
      <c r="B595" s="108">
        <v>202211</v>
      </c>
      <c r="C595" s="108">
        <v>202211</v>
      </c>
      <c r="D595" s="108" t="s">
        <v>1014</v>
      </c>
      <c r="E595" s="109">
        <v>9178872918</v>
      </c>
      <c r="F595" s="107" t="s">
        <v>210</v>
      </c>
      <c r="G595" s="110" t="s">
        <v>19</v>
      </c>
      <c r="H595" s="111">
        <v>260000</v>
      </c>
      <c r="I595" s="113">
        <v>45038</v>
      </c>
      <c r="J595" s="111">
        <v>38000</v>
      </c>
      <c r="K595" s="112" t="s">
        <v>108</v>
      </c>
      <c r="L595" s="112" t="s">
        <v>101</v>
      </c>
      <c r="O595" s="71"/>
      <c r="P595" s="54"/>
      <c r="Q595" s="72"/>
    </row>
    <row r="596" spans="1:17" x14ac:dyDescent="0.25">
      <c r="A596" s="107" t="s">
        <v>780</v>
      </c>
      <c r="B596" s="108">
        <v>202304</v>
      </c>
      <c r="C596" s="108">
        <v>202304</v>
      </c>
      <c r="D596" s="108" t="s">
        <v>1014</v>
      </c>
      <c r="E596" s="109">
        <v>7326021857</v>
      </c>
      <c r="F596" s="107" t="s">
        <v>701</v>
      </c>
      <c r="G596" s="110" t="s">
        <v>19</v>
      </c>
      <c r="H596" s="111">
        <v>260000</v>
      </c>
      <c r="I596" s="113">
        <v>45038</v>
      </c>
      <c r="J596" s="111">
        <v>80000</v>
      </c>
      <c r="K596" s="112" t="s">
        <v>20</v>
      </c>
      <c r="L596" s="112" t="s">
        <v>158</v>
      </c>
      <c r="O596" s="71"/>
      <c r="P596" s="54"/>
      <c r="Q596" s="72"/>
    </row>
    <row r="597" spans="1:17" x14ac:dyDescent="0.25">
      <c r="A597" s="107" t="s">
        <v>679</v>
      </c>
      <c r="B597" s="108" t="s">
        <v>556</v>
      </c>
      <c r="C597" s="108">
        <v>202304</v>
      </c>
      <c r="D597" s="108" t="s">
        <v>1014</v>
      </c>
      <c r="E597" s="109">
        <v>9011777215</v>
      </c>
      <c r="F597" s="107" t="s">
        <v>678</v>
      </c>
      <c r="G597" s="110" t="s">
        <v>19</v>
      </c>
      <c r="H597" s="111">
        <v>280000</v>
      </c>
      <c r="I597" s="113">
        <v>45038</v>
      </c>
      <c r="J597" s="111">
        <v>280000</v>
      </c>
      <c r="K597" s="112" t="s">
        <v>20</v>
      </c>
      <c r="L597" s="112" t="s">
        <v>158</v>
      </c>
      <c r="O597" s="71"/>
      <c r="P597" s="54"/>
      <c r="Q597" s="72"/>
    </row>
    <row r="598" spans="1:17" x14ac:dyDescent="0.25">
      <c r="A598" s="107" t="s">
        <v>680</v>
      </c>
      <c r="B598" s="108">
        <v>202302</v>
      </c>
      <c r="C598" s="108">
        <v>202302</v>
      </c>
      <c r="D598" s="108" t="s">
        <v>1014</v>
      </c>
      <c r="E598" s="109">
        <v>7684942995</v>
      </c>
      <c r="F598" s="107" t="s">
        <v>381</v>
      </c>
      <c r="G598" s="110" t="s">
        <v>19</v>
      </c>
      <c r="H598" s="111">
        <v>280000</v>
      </c>
      <c r="I598" s="113">
        <v>45040</v>
      </c>
      <c r="J598" s="111">
        <v>70000</v>
      </c>
      <c r="K598" s="112" t="s">
        <v>20</v>
      </c>
      <c r="L598" s="112" t="s">
        <v>158</v>
      </c>
      <c r="O598" s="71"/>
      <c r="P598" s="54"/>
      <c r="Q598" s="72"/>
    </row>
    <row r="599" spans="1:17" x14ac:dyDescent="0.25">
      <c r="A599" s="107" t="s">
        <v>681</v>
      </c>
      <c r="B599" s="108">
        <v>202303</v>
      </c>
      <c r="C599" s="108">
        <v>202303</v>
      </c>
      <c r="D599" s="108" t="s">
        <v>1014</v>
      </c>
      <c r="E599" s="109">
        <v>6371970468</v>
      </c>
      <c r="F599" s="107" t="s">
        <v>682</v>
      </c>
      <c r="G599" s="110" t="s">
        <v>19</v>
      </c>
      <c r="H599" s="111">
        <v>290000</v>
      </c>
      <c r="I599" s="113">
        <v>45040</v>
      </c>
      <c r="J599" s="111">
        <v>70000</v>
      </c>
      <c r="K599" s="112" t="s">
        <v>668</v>
      </c>
      <c r="L599" s="112" t="s">
        <v>158</v>
      </c>
      <c r="O599" s="71"/>
      <c r="P599" s="54"/>
      <c r="Q599" s="72"/>
    </row>
    <row r="600" spans="1:17" x14ac:dyDescent="0.25">
      <c r="A600" s="107" t="s">
        <v>382</v>
      </c>
      <c r="B600" s="108">
        <v>202208</v>
      </c>
      <c r="C600" s="108">
        <v>202208</v>
      </c>
      <c r="D600" s="108" t="s">
        <v>1014</v>
      </c>
      <c r="E600" s="109">
        <v>7389048424</v>
      </c>
      <c r="F600" s="107" t="s">
        <v>383</v>
      </c>
      <c r="G600" s="110" t="s">
        <v>19</v>
      </c>
      <c r="H600" s="111">
        <v>250000</v>
      </c>
      <c r="I600" s="113">
        <v>45040</v>
      </c>
      <c r="J600" s="111">
        <v>20000</v>
      </c>
      <c r="K600" s="112" t="s">
        <v>20</v>
      </c>
      <c r="L600" s="112" t="s">
        <v>687</v>
      </c>
      <c r="O600" s="71"/>
      <c r="P600" s="54"/>
      <c r="Q600" s="72"/>
    </row>
    <row r="601" spans="1:17" x14ac:dyDescent="0.25">
      <c r="A601" s="107" t="s">
        <v>683</v>
      </c>
      <c r="B601" s="108" t="s">
        <v>556</v>
      </c>
      <c r="C601" s="108">
        <v>202304</v>
      </c>
      <c r="D601" s="108" t="s">
        <v>1014</v>
      </c>
      <c r="E601" s="109">
        <v>7356154295</v>
      </c>
      <c r="F601" s="107" t="s">
        <v>684</v>
      </c>
      <c r="G601" s="110" t="s">
        <v>19</v>
      </c>
      <c r="H601" s="111">
        <v>250000</v>
      </c>
      <c r="I601" s="113">
        <v>45040</v>
      </c>
      <c r="J601" s="111">
        <v>70000</v>
      </c>
      <c r="K601" s="112" t="s">
        <v>20</v>
      </c>
      <c r="L601" s="112" t="s">
        <v>158</v>
      </c>
      <c r="O601" s="71"/>
      <c r="P601" s="54"/>
      <c r="Q601" s="72"/>
    </row>
    <row r="602" spans="1:17" x14ac:dyDescent="0.25">
      <c r="A602" s="107" t="s">
        <v>685</v>
      </c>
      <c r="B602" s="108">
        <v>202303</v>
      </c>
      <c r="C602" s="108">
        <v>202303</v>
      </c>
      <c r="D602" s="108" t="s">
        <v>1014</v>
      </c>
      <c r="E602" s="109" t="s">
        <v>686</v>
      </c>
      <c r="F602" s="107" t="s">
        <v>571</v>
      </c>
      <c r="G602" s="110" t="s">
        <v>19</v>
      </c>
      <c r="H602" s="111">
        <v>270000</v>
      </c>
      <c r="I602" s="113">
        <v>45040</v>
      </c>
      <c r="J602" s="111">
        <v>50000</v>
      </c>
      <c r="K602" s="112" t="s">
        <v>20</v>
      </c>
      <c r="L602" s="112" t="s">
        <v>158</v>
      </c>
      <c r="O602" s="71"/>
      <c r="P602" s="54"/>
      <c r="Q602" s="72"/>
    </row>
    <row r="603" spans="1:17" x14ac:dyDescent="0.25">
      <c r="A603" s="107" t="s">
        <v>406</v>
      </c>
      <c r="B603" s="108" t="s">
        <v>276</v>
      </c>
      <c r="C603" s="108">
        <v>202301</v>
      </c>
      <c r="D603" s="108" t="s">
        <v>1014</v>
      </c>
      <c r="E603" s="109">
        <v>7381748299</v>
      </c>
      <c r="F603" s="107" t="s">
        <v>407</v>
      </c>
      <c r="G603" s="110" t="s">
        <v>19</v>
      </c>
      <c r="H603" s="111">
        <v>300000</v>
      </c>
      <c r="I603" s="113">
        <v>45040</v>
      </c>
      <c r="J603" s="111">
        <v>75000</v>
      </c>
      <c r="K603" s="112" t="s">
        <v>668</v>
      </c>
      <c r="L603" s="112" t="s">
        <v>158</v>
      </c>
      <c r="O603" s="71"/>
      <c r="P603" s="54"/>
      <c r="Q603" s="72"/>
    </row>
    <row r="604" spans="1:17" x14ac:dyDescent="0.25">
      <c r="A604" s="107" t="s">
        <v>4226</v>
      </c>
      <c r="B604" s="108">
        <v>202303</v>
      </c>
      <c r="C604" s="108">
        <v>202303</v>
      </c>
      <c r="D604" s="108" t="s">
        <v>1014</v>
      </c>
      <c r="E604" s="109">
        <v>8959567758</v>
      </c>
      <c r="F604" s="107" t="s">
        <v>644</v>
      </c>
      <c r="G604" s="110" t="s">
        <v>19</v>
      </c>
      <c r="H604" s="111">
        <v>300000</v>
      </c>
      <c r="I604" s="113">
        <v>45040</v>
      </c>
      <c r="J604" s="111">
        <v>50000</v>
      </c>
      <c r="K604" s="112" t="s">
        <v>668</v>
      </c>
      <c r="L604" s="112" t="s">
        <v>158</v>
      </c>
      <c r="O604" s="71"/>
      <c r="P604" s="54"/>
      <c r="Q604" s="72"/>
    </row>
    <row r="605" spans="1:17" x14ac:dyDescent="0.25">
      <c r="A605" s="107" t="s">
        <v>90</v>
      </c>
      <c r="B605" s="108">
        <v>202301</v>
      </c>
      <c r="C605" s="108">
        <v>202211</v>
      </c>
      <c r="D605" s="108" t="s">
        <v>1014</v>
      </c>
      <c r="E605" s="109">
        <v>7903117409</v>
      </c>
      <c r="F605" s="107" t="s">
        <v>91</v>
      </c>
      <c r="G605" s="110" t="s">
        <v>19</v>
      </c>
      <c r="H605" s="111">
        <v>250000</v>
      </c>
      <c r="I605" s="113">
        <v>45041</v>
      </c>
      <c r="J605" s="111">
        <v>40000</v>
      </c>
      <c r="K605" s="112" t="s">
        <v>668</v>
      </c>
      <c r="L605" s="112" t="s">
        <v>687</v>
      </c>
      <c r="O605" s="71"/>
      <c r="P605" s="54"/>
      <c r="Q605" s="72"/>
    </row>
    <row r="606" spans="1:17" x14ac:dyDescent="0.25">
      <c r="A606" s="107" t="s">
        <v>688</v>
      </c>
      <c r="B606" s="108" t="s">
        <v>556</v>
      </c>
      <c r="C606" s="108">
        <v>202304</v>
      </c>
      <c r="D606" s="108" t="s">
        <v>1014</v>
      </c>
      <c r="E606" s="109">
        <v>8018746921</v>
      </c>
      <c r="F606" s="107" t="s">
        <v>704</v>
      </c>
      <c r="G606" s="110" t="s">
        <v>19</v>
      </c>
      <c r="H606" s="111">
        <v>250000</v>
      </c>
      <c r="I606" s="113">
        <v>45041</v>
      </c>
      <c r="J606" s="111">
        <v>50000</v>
      </c>
      <c r="K606" s="112" t="s">
        <v>689</v>
      </c>
      <c r="L606" s="112" t="s">
        <v>158</v>
      </c>
      <c r="O606" s="71"/>
      <c r="P606" s="54"/>
      <c r="Q606" s="72"/>
    </row>
    <row r="607" spans="1:17" x14ac:dyDescent="0.25">
      <c r="A607" s="107" t="s">
        <v>574</v>
      </c>
      <c r="B607" s="108" t="s">
        <v>556</v>
      </c>
      <c r="C607" s="108">
        <v>202304</v>
      </c>
      <c r="D607" s="108" t="s">
        <v>1014</v>
      </c>
      <c r="E607" s="109">
        <v>8123906392</v>
      </c>
      <c r="F607" s="107" t="s">
        <v>575</v>
      </c>
      <c r="G607" s="110" t="s">
        <v>19</v>
      </c>
      <c r="H607" s="111">
        <v>250000</v>
      </c>
      <c r="I607" s="113">
        <v>45041</v>
      </c>
      <c r="J607" s="111">
        <v>59300</v>
      </c>
      <c r="K607" s="112" t="s">
        <v>668</v>
      </c>
      <c r="L607" s="112" t="s">
        <v>158</v>
      </c>
      <c r="O607" s="71"/>
      <c r="P607" s="54"/>
      <c r="Q607" s="72"/>
    </row>
    <row r="608" spans="1:17" x14ac:dyDescent="0.25">
      <c r="A608" s="107" t="s">
        <v>4227</v>
      </c>
      <c r="B608" s="108">
        <v>202303</v>
      </c>
      <c r="C608" s="108">
        <v>202303</v>
      </c>
      <c r="D608" s="108" t="s">
        <v>1014</v>
      </c>
      <c r="E608" s="109">
        <v>9437372311</v>
      </c>
      <c r="F608" s="107" t="s">
        <v>648</v>
      </c>
      <c r="G608" s="110" t="s">
        <v>19</v>
      </c>
      <c r="H608" s="111">
        <v>250000</v>
      </c>
      <c r="I608" s="113">
        <v>45041</v>
      </c>
      <c r="J608" s="111">
        <v>30000</v>
      </c>
      <c r="K608" s="112" t="s">
        <v>689</v>
      </c>
      <c r="L608" s="112" t="s">
        <v>158</v>
      </c>
      <c r="O608" s="71"/>
      <c r="P608" s="54"/>
      <c r="Q608" s="72"/>
    </row>
    <row r="609" spans="1:17" x14ac:dyDescent="0.25">
      <c r="A609" s="107" t="s">
        <v>406</v>
      </c>
      <c r="B609" s="108" t="s">
        <v>276</v>
      </c>
      <c r="C609" s="108">
        <v>202301</v>
      </c>
      <c r="D609" s="108" t="s">
        <v>1014</v>
      </c>
      <c r="E609" s="109">
        <v>7381748299</v>
      </c>
      <c r="F609" s="107" t="s">
        <v>407</v>
      </c>
      <c r="G609" s="110" t="s">
        <v>19</v>
      </c>
      <c r="H609" s="111">
        <v>300000</v>
      </c>
      <c r="I609" s="113">
        <v>45041</v>
      </c>
      <c r="J609" s="111">
        <v>75000</v>
      </c>
      <c r="K609" s="112" t="s">
        <v>10</v>
      </c>
      <c r="L609" s="112" t="s">
        <v>158</v>
      </c>
      <c r="O609" s="71"/>
      <c r="P609" s="54"/>
      <c r="Q609" s="72"/>
    </row>
    <row r="610" spans="1:17" x14ac:dyDescent="0.25">
      <c r="A610" s="107" t="s">
        <v>477</v>
      </c>
      <c r="B610" s="108" t="s">
        <v>248</v>
      </c>
      <c r="C610" s="108">
        <v>202209</v>
      </c>
      <c r="D610" s="108" t="s">
        <v>1014</v>
      </c>
      <c r="E610" s="109">
        <v>9039966511</v>
      </c>
      <c r="F610" s="107" t="s">
        <v>476</v>
      </c>
      <c r="G610" s="110" t="s">
        <v>19</v>
      </c>
      <c r="H610" s="111">
        <v>270000</v>
      </c>
      <c r="I610" s="113">
        <v>45042</v>
      </c>
      <c r="J610" s="111">
        <v>100000</v>
      </c>
      <c r="K610" s="112" t="s">
        <v>689</v>
      </c>
      <c r="L610" s="112" t="s">
        <v>101</v>
      </c>
      <c r="O610" s="71"/>
      <c r="P610" s="54"/>
      <c r="Q610" s="72"/>
    </row>
    <row r="611" spans="1:17" x14ac:dyDescent="0.25">
      <c r="A611" s="107" t="s">
        <v>4228</v>
      </c>
      <c r="B611" s="108">
        <v>202208</v>
      </c>
      <c r="C611" s="108">
        <v>202208</v>
      </c>
      <c r="D611" s="108" t="s">
        <v>1014</v>
      </c>
      <c r="E611" s="109">
        <v>9360428756</v>
      </c>
      <c r="F611" s="107" t="s">
        <v>690</v>
      </c>
      <c r="G611" s="110" t="s">
        <v>19</v>
      </c>
      <c r="H611" s="111">
        <v>225000</v>
      </c>
      <c r="I611" s="113">
        <v>45042</v>
      </c>
      <c r="J611" s="111">
        <v>40000</v>
      </c>
      <c r="K611" s="112" t="s">
        <v>668</v>
      </c>
      <c r="L611" s="112" t="s">
        <v>687</v>
      </c>
      <c r="O611" s="71"/>
      <c r="P611" s="54"/>
      <c r="Q611" s="72"/>
    </row>
    <row r="612" spans="1:17" x14ac:dyDescent="0.25">
      <c r="A612" s="107" t="s">
        <v>4193</v>
      </c>
      <c r="B612" s="108">
        <v>202203</v>
      </c>
      <c r="C612" s="108">
        <v>202203</v>
      </c>
      <c r="D612" s="108" t="s">
        <v>1014</v>
      </c>
      <c r="E612" s="109">
        <v>9131422281</v>
      </c>
      <c r="F612" s="107" t="s">
        <v>386</v>
      </c>
      <c r="G612" s="110" t="s">
        <v>19</v>
      </c>
      <c r="H612" s="111">
        <v>270000</v>
      </c>
      <c r="I612" s="113">
        <v>45042</v>
      </c>
      <c r="J612" s="111">
        <v>50000</v>
      </c>
      <c r="K612" s="112" t="s">
        <v>668</v>
      </c>
      <c r="L612" s="112" t="s">
        <v>158</v>
      </c>
      <c r="O612" s="71"/>
      <c r="P612" s="54"/>
      <c r="Q612" s="72"/>
    </row>
    <row r="613" spans="1:17" x14ac:dyDescent="0.25">
      <c r="A613" s="107" t="s">
        <v>574</v>
      </c>
      <c r="B613" s="108" t="s">
        <v>556</v>
      </c>
      <c r="C613" s="108">
        <v>202304</v>
      </c>
      <c r="D613" s="108" t="s">
        <v>1014</v>
      </c>
      <c r="E613" s="109">
        <v>8123906392</v>
      </c>
      <c r="F613" s="107" t="s">
        <v>575</v>
      </c>
      <c r="G613" s="110" t="s">
        <v>19</v>
      </c>
      <c r="H613" s="111">
        <v>250000</v>
      </c>
      <c r="I613" s="113">
        <v>45042</v>
      </c>
      <c r="J613" s="111">
        <v>50000</v>
      </c>
      <c r="K613" s="112" t="s">
        <v>668</v>
      </c>
      <c r="L613" s="112" t="s">
        <v>158</v>
      </c>
      <c r="O613" s="71"/>
      <c r="P613" s="54"/>
      <c r="Q613" s="72"/>
    </row>
    <row r="614" spans="1:17" x14ac:dyDescent="0.25">
      <c r="A614" s="107" t="s">
        <v>691</v>
      </c>
      <c r="B614" s="108" t="s">
        <v>556</v>
      </c>
      <c r="C614" s="108">
        <v>202304</v>
      </c>
      <c r="D614" s="108" t="s">
        <v>1014</v>
      </c>
      <c r="E614" s="109">
        <v>7326021857</v>
      </c>
      <c r="F614" s="107" t="s">
        <v>701</v>
      </c>
      <c r="G614" s="110" t="s">
        <v>19</v>
      </c>
      <c r="H614" s="111">
        <v>250000</v>
      </c>
      <c r="I614" s="113">
        <v>45042</v>
      </c>
      <c r="J614" s="111">
        <v>50000</v>
      </c>
      <c r="K614" s="112" t="s">
        <v>668</v>
      </c>
      <c r="L614" s="112" t="s">
        <v>158</v>
      </c>
      <c r="O614" s="71"/>
      <c r="P614" s="54"/>
      <c r="Q614" s="72"/>
    </row>
    <row r="615" spans="1:17" x14ac:dyDescent="0.25">
      <c r="A615" s="107" t="s">
        <v>692</v>
      </c>
      <c r="B615" s="108" t="s">
        <v>556</v>
      </c>
      <c r="C615" s="108">
        <v>202304</v>
      </c>
      <c r="D615" s="108" t="s">
        <v>1014</v>
      </c>
      <c r="E615" s="109">
        <v>7001777897</v>
      </c>
      <c r="F615" s="107" t="s">
        <v>693</v>
      </c>
      <c r="G615" s="110" t="s">
        <v>19</v>
      </c>
      <c r="H615" s="111">
        <v>280000</v>
      </c>
      <c r="I615" s="113">
        <v>45042</v>
      </c>
      <c r="J615" s="111">
        <v>50000</v>
      </c>
      <c r="K615" s="112" t="s">
        <v>668</v>
      </c>
      <c r="L615" s="112" t="s">
        <v>158</v>
      </c>
      <c r="O615" s="71"/>
      <c r="P615" s="54"/>
      <c r="Q615" s="72"/>
    </row>
    <row r="616" spans="1:17" x14ac:dyDescent="0.25">
      <c r="A616" s="107" t="s">
        <v>416</v>
      </c>
      <c r="B616" s="108" t="s">
        <v>402</v>
      </c>
      <c r="C616" s="108">
        <v>202302</v>
      </c>
      <c r="D616" s="108" t="s">
        <v>1014</v>
      </c>
      <c r="E616" s="109">
        <v>8917202897</v>
      </c>
      <c r="F616" s="107" t="s">
        <v>417</v>
      </c>
      <c r="G616" s="110" t="s">
        <v>19</v>
      </c>
      <c r="H616" s="111">
        <v>270000</v>
      </c>
      <c r="I616" s="113">
        <v>45042</v>
      </c>
      <c r="J616" s="111">
        <v>50000</v>
      </c>
      <c r="K616" s="112" t="s">
        <v>668</v>
      </c>
      <c r="L616" s="112" t="s">
        <v>158</v>
      </c>
      <c r="O616" s="71"/>
      <c r="P616" s="54"/>
      <c r="Q616" s="72"/>
    </row>
    <row r="617" spans="1:17" x14ac:dyDescent="0.25">
      <c r="A617" s="107" t="s">
        <v>414</v>
      </c>
      <c r="B617" s="108" t="s">
        <v>402</v>
      </c>
      <c r="C617" s="108">
        <v>202302</v>
      </c>
      <c r="D617" s="108" t="s">
        <v>1014</v>
      </c>
      <c r="E617" s="109">
        <v>8114306327</v>
      </c>
      <c r="F617" s="107" t="s">
        <v>415</v>
      </c>
      <c r="G617" s="110" t="s">
        <v>19</v>
      </c>
      <c r="H617" s="111">
        <v>270000</v>
      </c>
      <c r="I617" s="113">
        <v>45042</v>
      </c>
      <c r="J617" s="111">
        <v>50000</v>
      </c>
      <c r="K617" s="112" t="s">
        <v>10</v>
      </c>
      <c r="L617" s="112" t="s">
        <v>158</v>
      </c>
      <c r="O617" s="71"/>
      <c r="P617" s="54"/>
      <c r="Q617" s="72"/>
    </row>
    <row r="618" spans="1:17" x14ac:dyDescent="0.25">
      <c r="A618" s="107" t="s">
        <v>694</v>
      </c>
      <c r="B618" s="108">
        <v>202303</v>
      </c>
      <c r="C618" s="108">
        <v>202303</v>
      </c>
      <c r="D618" s="108" t="s">
        <v>1014</v>
      </c>
      <c r="E618" s="109">
        <v>6200899951</v>
      </c>
      <c r="F618" s="107" t="s">
        <v>570</v>
      </c>
      <c r="G618" s="110" t="s">
        <v>19</v>
      </c>
      <c r="H618" s="111">
        <v>270000</v>
      </c>
      <c r="I618" s="113">
        <v>45042</v>
      </c>
      <c r="J618" s="111">
        <v>70000</v>
      </c>
      <c r="K618" s="112" t="s">
        <v>10</v>
      </c>
      <c r="L618" s="112" t="s">
        <v>158</v>
      </c>
      <c r="O618" s="71"/>
      <c r="P618" s="54"/>
      <c r="Q618" s="72"/>
    </row>
    <row r="619" spans="1:17" x14ac:dyDescent="0.25">
      <c r="A619" s="107" t="s">
        <v>695</v>
      </c>
      <c r="B619" s="108" t="s">
        <v>556</v>
      </c>
      <c r="C619" s="108">
        <v>202304</v>
      </c>
      <c r="D619" s="108" t="s">
        <v>1014</v>
      </c>
      <c r="E619" s="109">
        <v>9689641852</v>
      </c>
      <c r="F619" s="107" t="s">
        <v>696</v>
      </c>
      <c r="G619" s="110" t="s">
        <v>19</v>
      </c>
      <c r="H619" s="111">
        <v>280000</v>
      </c>
      <c r="I619" s="113">
        <v>45043</v>
      </c>
      <c r="J619" s="111">
        <v>275000</v>
      </c>
      <c r="K619" s="112" t="s">
        <v>689</v>
      </c>
      <c r="L619" s="112" t="s">
        <v>158</v>
      </c>
      <c r="O619" s="71"/>
      <c r="P619" s="54"/>
      <c r="Q619" s="72"/>
    </row>
    <row r="620" spans="1:17" x14ac:dyDescent="0.25">
      <c r="A620" s="107" t="s">
        <v>692</v>
      </c>
      <c r="B620" s="108" t="s">
        <v>556</v>
      </c>
      <c r="C620" s="108">
        <v>202304</v>
      </c>
      <c r="D620" s="108" t="s">
        <v>1014</v>
      </c>
      <c r="E620" s="109">
        <v>7001777897</v>
      </c>
      <c r="F620" s="107" t="s">
        <v>693</v>
      </c>
      <c r="G620" s="110" t="s">
        <v>19</v>
      </c>
      <c r="H620" s="111">
        <v>280000</v>
      </c>
      <c r="I620" s="113">
        <v>45043</v>
      </c>
      <c r="J620" s="111">
        <v>40000</v>
      </c>
      <c r="K620" s="112" t="s">
        <v>668</v>
      </c>
      <c r="L620" s="112" t="s">
        <v>158</v>
      </c>
      <c r="O620" s="71"/>
      <c r="P620" s="54"/>
      <c r="Q620" s="72"/>
    </row>
    <row r="621" spans="1:17" x14ac:dyDescent="0.25">
      <c r="A621" s="107" t="s">
        <v>4229</v>
      </c>
      <c r="B621" s="108">
        <v>202303</v>
      </c>
      <c r="C621" s="108">
        <v>202303</v>
      </c>
      <c r="D621" s="108" t="s">
        <v>1014</v>
      </c>
      <c r="E621" s="109">
        <v>8917342860</v>
      </c>
      <c r="F621" s="107" t="s">
        <v>573</v>
      </c>
      <c r="G621" s="110" t="s">
        <v>19</v>
      </c>
      <c r="H621" s="111">
        <v>280000</v>
      </c>
      <c r="I621" s="113">
        <v>45043</v>
      </c>
      <c r="J621" s="111">
        <v>80000</v>
      </c>
      <c r="K621" s="112" t="s">
        <v>668</v>
      </c>
      <c r="L621" s="112" t="s">
        <v>158</v>
      </c>
      <c r="O621" s="71"/>
      <c r="P621" s="54"/>
      <c r="Q621" s="72"/>
    </row>
    <row r="622" spans="1:17" x14ac:dyDescent="0.25">
      <c r="A622" s="107" t="s">
        <v>4163</v>
      </c>
      <c r="B622" s="108">
        <v>202301</v>
      </c>
      <c r="C622" s="108">
        <v>202301</v>
      </c>
      <c r="D622" s="108" t="s">
        <v>1014</v>
      </c>
      <c r="E622" s="109">
        <v>7989303106</v>
      </c>
      <c r="F622" s="107" t="s">
        <v>97</v>
      </c>
      <c r="G622" s="110" t="s">
        <v>19</v>
      </c>
      <c r="H622" s="111">
        <v>270000</v>
      </c>
      <c r="I622" s="113">
        <v>45044</v>
      </c>
      <c r="J622" s="111">
        <v>40000</v>
      </c>
      <c r="K622" s="112" t="s">
        <v>16</v>
      </c>
      <c r="L622" s="112" t="s">
        <v>158</v>
      </c>
      <c r="O622" s="71"/>
      <c r="P622" s="54"/>
      <c r="Q622" s="72"/>
    </row>
    <row r="623" spans="1:17" x14ac:dyDescent="0.25">
      <c r="A623" s="107" t="s">
        <v>4230</v>
      </c>
      <c r="B623" s="108" t="s">
        <v>556</v>
      </c>
      <c r="C623" s="108">
        <v>202304</v>
      </c>
      <c r="D623" s="108" t="s">
        <v>1014</v>
      </c>
      <c r="E623" s="109">
        <v>7470484607</v>
      </c>
      <c r="F623" s="107" t="s">
        <v>697</v>
      </c>
      <c r="G623" s="110" t="s">
        <v>19</v>
      </c>
      <c r="H623" s="111">
        <v>280000</v>
      </c>
      <c r="I623" s="113">
        <v>45044</v>
      </c>
      <c r="J623" s="111">
        <v>50000</v>
      </c>
      <c r="K623" s="112" t="s">
        <v>668</v>
      </c>
      <c r="L623" s="112" t="s">
        <v>158</v>
      </c>
      <c r="O623" s="71"/>
      <c r="P623" s="54"/>
      <c r="Q623" s="72"/>
    </row>
    <row r="624" spans="1:17" x14ac:dyDescent="0.25">
      <c r="A624" s="107" t="s">
        <v>4191</v>
      </c>
      <c r="B624" s="108">
        <v>202211</v>
      </c>
      <c r="C624" s="108">
        <v>202211</v>
      </c>
      <c r="D624" s="108" t="s">
        <v>1014</v>
      </c>
      <c r="E624" s="109">
        <v>9620179939</v>
      </c>
      <c r="F624" s="107" t="s">
        <v>372</v>
      </c>
      <c r="G624" s="110" t="s">
        <v>14</v>
      </c>
      <c r="H624" s="111">
        <v>243000</v>
      </c>
      <c r="I624" s="113">
        <v>45044</v>
      </c>
      <c r="J624" s="111">
        <v>39000</v>
      </c>
      <c r="K624" s="112" t="s">
        <v>10</v>
      </c>
      <c r="L624" s="112" t="s">
        <v>101</v>
      </c>
      <c r="O624" s="71"/>
      <c r="P624" s="54"/>
      <c r="Q624" s="72"/>
    </row>
    <row r="625" spans="1:17" x14ac:dyDescent="0.25">
      <c r="A625" s="107" t="s">
        <v>445</v>
      </c>
      <c r="B625" s="108" t="s">
        <v>402</v>
      </c>
      <c r="C625" s="108">
        <v>202302</v>
      </c>
      <c r="D625" s="108" t="s">
        <v>1014</v>
      </c>
      <c r="E625" s="109">
        <v>9583116617</v>
      </c>
      <c r="F625" s="107" t="s">
        <v>446</v>
      </c>
      <c r="G625" s="110" t="s">
        <v>19</v>
      </c>
      <c r="H625" s="111">
        <v>250000</v>
      </c>
      <c r="I625" s="113">
        <v>45044</v>
      </c>
      <c r="J625" s="111">
        <v>50000</v>
      </c>
      <c r="K625" s="112" t="s">
        <v>668</v>
      </c>
      <c r="L625" s="112" t="s">
        <v>158</v>
      </c>
      <c r="O625" s="71"/>
      <c r="P625" s="54"/>
      <c r="Q625" s="72"/>
    </row>
    <row r="626" spans="1:17" x14ac:dyDescent="0.25">
      <c r="A626" s="107" t="s">
        <v>698</v>
      </c>
      <c r="B626" s="108">
        <v>202212</v>
      </c>
      <c r="C626" s="108">
        <v>202212</v>
      </c>
      <c r="D626" s="108" t="s">
        <v>1014</v>
      </c>
      <c r="E626" s="109">
        <v>9090564378</v>
      </c>
      <c r="F626" s="107" t="s">
        <v>699</v>
      </c>
      <c r="G626" s="110" t="s">
        <v>19</v>
      </c>
      <c r="H626" s="111">
        <v>250000</v>
      </c>
      <c r="I626" s="113">
        <v>45044</v>
      </c>
      <c r="J626" s="111">
        <v>20000</v>
      </c>
      <c r="K626" s="112" t="s">
        <v>668</v>
      </c>
      <c r="L626" s="112" t="s">
        <v>101</v>
      </c>
      <c r="O626" s="71"/>
      <c r="P626" s="54"/>
      <c r="Q626" s="72"/>
    </row>
    <row r="627" spans="1:17" x14ac:dyDescent="0.25">
      <c r="A627" s="107" t="s">
        <v>526</v>
      </c>
      <c r="B627" s="108">
        <v>202203</v>
      </c>
      <c r="C627" s="108">
        <v>202203</v>
      </c>
      <c r="D627" s="108" t="s">
        <v>1014</v>
      </c>
      <c r="E627" s="109">
        <v>7327897140</v>
      </c>
      <c r="F627" s="107" t="s">
        <v>527</v>
      </c>
      <c r="G627" s="110" t="s">
        <v>19</v>
      </c>
      <c r="H627" s="111">
        <v>250000</v>
      </c>
      <c r="I627" s="113">
        <v>45044</v>
      </c>
      <c r="J627" s="111">
        <v>50000</v>
      </c>
      <c r="K627" s="112" t="s">
        <v>668</v>
      </c>
      <c r="L627" s="112" t="s">
        <v>158</v>
      </c>
      <c r="O627" s="71"/>
      <c r="P627" s="54"/>
      <c r="Q627" s="72"/>
    </row>
    <row r="628" spans="1:17" x14ac:dyDescent="0.25">
      <c r="A628" s="107" t="s">
        <v>199</v>
      </c>
      <c r="B628" s="108">
        <v>202301</v>
      </c>
      <c r="C628" s="108">
        <v>202301</v>
      </c>
      <c r="D628" s="108" t="s">
        <v>1014</v>
      </c>
      <c r="E628" s="109">
        <v>9439939992</v>
      </c>
      <c r="F628" s="107" t="s">
        <v>200</v>
      </c>
      <c r="G628" s="110" t="s">
        <v>19</v>
      </c>
      <c r="H628" s="111">
        <v>260000</v>
      </c>
      <c r="I628" s="113">
        <v>45045</v>
      </c>
      <c r="J628" s="111">
        <v>50000</v>
      </c>
      <c r="K628" s="112" t="s">
        <v>668</v>
      </c>
      <c r="L628" s="112" t="s">
        <v>158</v>
      </c>
      <c r="O628" s="71"/>
      <c r="P628" s="54"/>
      <c r="Q628" s="72"/>
    </row>
    <row r="629" spans="1:17" x14ac:dyDescent="0.25">
      <c r="A629" s="107" t="s">
        <v>425</v>
      </c>
      <c r="B629" s="108" t="s">
        <v>248</v>
      </c>
      <c r="C629" s="108">
        <v>202209</v>
      </c>
      <c r="D629" s="108" t="s">
        <v>1014</v>
      </c>
      <c r="E629" s="109">
        <v>9039245662</v>
      </c>
      <c r="F629" s="107" t="s">
        <v>175</v>
      </c>
      <c r="G629" s="110" t="s">
        <v>19</v>
      </c>
      <c r="H629" s="111">
        <v>270000</v>
      </c>
      <c r="I629" s="113">
        <v>45045</v>
      </c>
      <c r="J629" s="111">
        <v>20000</v>
      </c>
      <c r="K629" s="112" t="s">
        <v>108</v>
      </c>
      <c r="L629" s="112" t="s">
        <v>687</v>
      </c>
      <c r="O629" s="71"/>
      <c r="P629" s="54"/>
      <c r="Q629" s="72"/>
    </row>
    <row r="630" spans="1:17" x14ac:dyDescent="0.25">
      <c r="A630" s="107" t="s">
        <v>700</v>
      </c>
      <c r="B630" s="108">
        <v>202303</v>
      </c>
      <c r="C630" s="108">
        <v>202303</v>
      </c>
      <c r="D630" s="108" t="s">
        <v>1014</v>
      </c>
      <c r="E630" s="109">
        <v>8884632888</v>
      </c>
      <c r="F630" s="107" t="s">
        <v>568</v>
      </c>
      <c r="G630" s="110" t="s">
        <v>19</v>
      </c>
      <c r="H630" s="111">
        <v>290000</v>
      </c>
      <c r="I630" s="113">
        <v>45045</v>
      </c>
      <c r="J630" s="111">
        <v>50000</v>
      </c>
      <c r="K630" s="112" t="s">
        <v>689</v>
      </c>
      <c r="L630" s="112" t="s">
        <v>158</v>
      </c>
      <c r="O630" s="71"/>
      <c r="P630" s="54"/>
      <c r="Q630" s="72"/>
    </row>
    <row r="631" spans="1:17" x14ac:dyDescent="0.25">
      <c r="A631" s="107" t="s">
        <v>557</v>
      </c>
      <c r="B631" s="108">
        <v>202301</v>
      </c>
      <c r="C631" s="108">
        <v>202301</v>
      </c>
      <c r="D631" s="108" t="s">
        <v>1014</v>
      </c>
      <c r="E631" s="109">
        <v>7008426474</v>
      </c>
      <c r="F631" s="107" t="s">
        <v>558</v>
      </c>
      <c r="G631" s="110" t="s">
        <v>19</v>
      </c>
      <c r="H631" s="111">
        <v>290000</v>
      </c>
      <c r="I631" s="113">
        <v>45045</v>
      </c>
      <c r="J631" s="111">
        <f>40000+25000</f>
        <v>65000</v>
      </c>
      <c r="K631" s="112" t="s">
        <v>668</v>
      </c>
      <c r="L631" s="112" t="s">
        <v>158</v>
      </c>
      <c r="O631" s="71"/>
      <c r="P631" s="54"/>
      <c r="Q631" s="72"/>
    </row>
    <row r="632" spans="1:17" x14ac:dyDescent="0.25">
      <c r="A632" s="107" t="s">
        <v>4176</v>
      </c>
      <c r="B632" s="108">
        <v>202212</v>
      </c>
      <c r="C632" s="108">
        <v>202212</v>
      </c>
      <c r="D632" s="108" t="s">
        <v>1014</v>
      </c>
      <c r="E632" s="109">
        <v>7683967996</v>
      </c>
      <c r="F632" s="107" t="s">
        <v>255</v>
      </c>
      <c r="G632" s="110" t="s">
        <v>19</v>
      </c>
      <c r="H632" s="111">
        <v>270000</v>
      </c>
      <c r="I632" s="113">
        <v>45045</v>
      </c>
      <c r="J632" s="111">
        <v>50000</v>
      </c>
      <c r="K632" s="112" t="s">
        <v>668</v>
      </c>
      <c r="L632" s="112" t="s">
        <v>101</v>
      </c>
      <c r="O632" s="71"/>
      <c r="P632" s="54"/>
      <c r="Q632" s="72"/>
    </row>
    <row r="633" spans="1:17" x14ac:dyDescent="0.25">
      <c r="A633" s="107" t="s">
        <v>559</v>
      </c>
      <c r="B633" s="108">
        <v>202303</v>
      </c>
      <c r="C633" s="108">
        <v>202303</v>
      </c>
      <c r="D633" s="108" t="s">
        <v>1014</v>
      </c>
      <c r="E633" s="109">
        <v>7978977539</v>
      </c>
      <c r="F633" s="107" t="s">
        <v>567</v>
      </c>
      <c r="G633" s="110" t="s">
        <v>19</v>
      </c>
      <c r="H633" s="111">
        <v>270000</v>
      </c>
      <c r="I633" s="113">
        <v>45045</v>
      </c>
      <c r="J633" s="111">
        <v>100000</v>
      </c>
      <c r="K633" s="112" t="s">
        <v>668</v>
      </c>
      <c r="L633" s="112" t="s">
        <v>158</v>
      </c>
      <c r="O633" s="71"/>
      <c r="P633" s="54"/>
      <c r="Q633" s="72"/>
    </row>
    <row r="634" spans="1:17" x14ac:dyDescent="0.25">
      <c r="A634" s="107" t="s">
        <v>543</v>
      </c>
      <c r="B634" s="108" t="s">
        <v>463</v>
      </c>
      <c r="C634" s="108">
        <v>202303</v>
      </c>
      <c r="D634" s="108" t="s">
        <v>1014</v>
      </c>
      <c r="E634" s="109">
        <v>9487990460</v>
      </c>
      <c r="F634" s="107" t="s">
        <v>569</v>
      </c>
      <c r="G634" s="110" t="s">
        <v>19</v>
      </c>
      <c r="H634" s="111">
        <v>270000</v>
      </c>
      <c r="I634" s="113">
        <v>45048</v>
      </c>
      <c r="J634" s="111">
        <v>50000</v>
      </c>
      <c r="K634" s="112" t="s">
        <v>20</v>
      </c>
      <c r="L634" s="112" t="s">
        <v>158</v>
      </c>
      <c r="O634" s="71"/>
      <c r="P634" s="54"/>
      <c r="Q634" s="72"/>
    </row>
    <row r="635" spans="1:17" x14ac:dyDescent="0.25">
      <c r="A635" s="107" t="s">
        <v>4176</v>
      </c>
      <c r="B635" s="108">
        <v>202212</v>
      </c>
      <c r="C635" s="108">
        <v>202212</v>
      </c>
      <c r="D635" s="108" t="s">
        <v>1014</v>
      </c>
      <c r="E635" s="109">
        <v>7683967996</v>
      </c>
      <c r="F635" s="107" t="s">
        <v>255</v>
      </c>
      <c r="G635" s="110" t="s">
        <v>19</v>
      </c>
      <c r="H635" s="111">
        <v>270000</v>
      </c>
      <c r="I635" s="113">
        <v>45048</v>
      </c>
      <c r="J635" s="111">
        <v>90000</v>
      </c>
      <c r="K635" s="112" t="s">
        <v>283</v>
      </c>
      <c r="L635" s="112" t="s">
        <v>101</v>
      </c>
      <c r="O635" s="71"/>
      <c r="P635" s="54"/>
      <c r="Q635" s="72"/>
    </row>
    <row r="636" spans="1:17" x14ac:dyDescent="0.25">
      <c r="A636" s="107" t="s">
        <v>504</v>
      </c>
      <c r="B636" s="108">
        <v>202303</v>
      </c>
      <c r="C636" s="108">
        <v>202303</v>
      </c>
      <c r="D636" s="108" t="s">
        <v>1014</v>
      </c>
      <c r="E636" s="109">
        <v>9177517031</v>
      </c>
      <c r="F636" s="107" t="s">
        <v>505</v>
      </c>
      <c r="G636" s="110" t="s">
        <v>19</v>
      </c>
      <c r="H636" s="111">
        <v>290000</v>
      </c>
      <c r="I636" s="113">
        <v>45048</v>
      </c>
      <c r="J636" s="111">
        <v>50000</v>
      </c>
      <c r="K636" s="112" t="s">
        <v>283</v>
      </c>
      <c r="L636" s="112" t="s">
        <v>158</v>
      </c>
      <c r="O636" s="71"/>
      <c r="P636" s="54"/>
      <c r="Q636" s="72"/>
    </row>
    <row r="637" spans="1:17" x14ac:dyDescent="0.25">
      <c r="A637" s="107" t="s">
        <v>705</v>
      </c>
      <c r="B637" s="108">
        <v>202305</v>
      </c>
      <c r="C637" s="108">
        <v>202305</v>
      </c>
      <c r="D637" s="108" t="s">
        <v>1014</v>
      </c>
      <c r="E637" s="109">
        <v>9438214738</v>
      </c>
      <c r="F637" s="107" t="s">
        <v>706</v>
      </c>
      <c r="G637" s="110" t="s">
        <v>19</v>
      </c>
      <c r="H637" s="111">
        <v>290000</v>
      </c>
      <c r="I637" s="113">
        <v>45048</v>
      </c>
      <c r="J637" s="111">
        <v>100000</v>
      </c>
      <c r="K637" s="112" t="s">
        <v>20</v>
      </c>
      <c r="L637" s="112" t="s">
        <v>158</v>
      </c>
      <c r="O637" s="71"/>
      <c r="P637" s="54"/>
      <c r="Q637" s="72"/>
    </row>
    <row r="638" spans="1:17" x14ac:dyDescent="0.25">
      <c r="A638" s="107" t="s">
        <v>707</v>
      </c>
      <c r="B638" s="108" t="s">
        <v>556</v>
      </c>
      <c r="C638" s="108">
        <v>202304</v>
      </c>
      <c r="D638" s="108" t="s">
        <v>1014</v>
      </c>
      <c r="E638" s="109">
        <v>8147248587</v>
      </c>
      <c r="F638" s="107" t="s">
        <v>669</v>
      </c>
      <c r="G638" s="110" t="s">
        <v>19</v>
      </c>
      <c r="H638" s="111">
        <v>290000</v>
      </c>
      <c r="I638" s="113">
        <v>45048</v>
      </c>
      <c r="J638" s="111">
        <v>45000</v>
      </c>
      <c r="K638" s="112" t="s">
        <v>20</v>
      </c>
      <c r="L638" s="112" t="s">
        <v>158</v>
      </c>
      <c r="O638" s="71"/>
      <c r="P638" s="54"/>
      <c r="Q638" s="72"/>
    </row>
    <row r="639" spans="1:17" x14ac:dyDescent="0.25">
      <c r="A639" s="107" t="s">
        <v>708</v>
      </c>
      <c r="B639" s="108">
        <v>202305</v>
      </c>
      <c r="C639" s="108">
        <v>202305</v>
      </c>
      <c r="D639" s="108" t="s">
        <v>1014</v>
      </c>
      <c r="E639" s="109">
        <v>9765586933</v>
      </c>
      <c r="F639" s="107" t="s">
        <v>844</v>
      </c>
      <c r="G639" s="110" t="s">
        <v>19</v>
      </c>
      <c r="H639" s="111">
        <v>290000</v>
      </c>
      <c r="I639" s="113">
        <v>45048</v>
      </c>
      <c r="J639" s="111">
        <v>30000</v>
      </c>
      <c r="K639" s="112" t="s">
        <v>20</v>
      </c>
      <c r="L639" s="112" t="s">
        <v>158</v>
      </c>
      <c r="O639" s="71"/>
      <c r="P639" s="54"/>
      <c r="Q639" s="72"/>
    </row>
    <row r="640" spans="1:17" x14ac:dyDescent="0.25">
      <c r="A640" s="107" t="s">
        <v>545</v>
      </c>
      <c r="B640" s="108" t="s">
        <v>463</v>
      </c>
      <c r="C640" s="108">
        <v>202303</v>
      </c>
      <c r="D640" s="108" t="s">
        <v>1014</v>
      </c>
      <c r="E640" s="109">
        <v>9437372311</v>
      </c>
      <c r="F640" s="107" t="s">
        <v>648</v>
      </c>
      <c r="G640" s="110" t="s">
        <v>19</v>
      </c>
      <c r="H640" s="111">
        <v>270000</v>
      </c>
      <c r="I640" s="113">
        <v>45048</v>
      </c>
      <c r="J640" s="111">
        <v>30000</v>
      </c>
      <c r="K640" s="112" t="s">
        <v>20</v>
      </c>
      <c r="L640" s="112" t="s">
        <v>158</v>
      </c>
      <c r="O640" s="71"/>
      <c r="P640" s="54"/>
      <c r="Q640" s="72"/>
    </row>
    <row r="641" spans="1:17" x14ac:dyDescent="0.25">
      <c r="A641" s="107" t="s">
        <v>199</v>
      </c>
      <c r="B641" s="108">
        <v>202301</v>
      </c>
      <c r="C641" s="108">
        <v>202301</v>
      </c>
      <c r="D641" s="108" t="s">
        <v>1014</v>
      </c>
      <c r="E641" s="109">
        <v>9439939992</v>
      </c>
      <c r="F641" s="107" t="s">
        <v>200</v>
      </c>
      <c r="G641" s="110" t="s">
        <v>19</v>
      </c>
      <c r="H641" s="111">
        <v>260000</v>
      </c>
      <c r="I641" s="113">
        <v>45048</v>
      </c>
      <c r="J641" s="111">
        <v>25000</v>
      </c>
      <c r="K641" s="112" t="s">
        <v>10</v>
      </c>
      <c r="L641" s="112" t="s">
        <v>158</v>
      </c>
      <c r="O641" s="71"/>
      <c r="P641" s="54"/>
      <c r="Q641" s="72"/>
    </row>
    <row r="642" spans="1:17" x14ac:dyDescent="0.25">
      <c r="A642" s="107" t="s">
        <v>709</v>
      </c>
      <c r="B642" s="108" t="s">
        <v>556</v>
      </c>
      <c r="C642" s="108">
        <v>202304</v>
      </c>
      <c r="D642" s="108" t="s">
        <v>1014</v>
      </c>
      <c r="E642" s="109">
        <v>9406869998</v>
      </c>
      <c r="F642" s="107" t="s">
        <v>710</v>
      </c>
      <c r="G642" s="110" t="s">
        <v>19</v>
      </c>
      <c r="H642" s="111">
        <v>290000</v>
      </c>
      <c r="I642" s="113">
        <v>45048</v>
      </c>
      <c r="J642" s="111">
        <v>50000</v>
      </c>
      <c r="K642" s="112" t="s">
        <v>20</v>
      </c>
      <c r="L642" s="112" t="s">
        <v>158</v>
      </c>
      <c r="O642" s="71"/>
      <c r="P642" s="54"/>
      <c r="Q642" s="72"/>
    </row>
    <row r="643" spans="1:17" x14ac:dyDescent="0.25">
      <c r="A643" s="107" t="s">
        <v>4222</v>
      </c>
      <c r="B643" s="108">
        <v>202212</v>
      </c>
      <c r="C643" s="108">
        <v>202212</v>
      </c>
      <c r="D643" s="108" t="s">
        <v>1014</v>
      </c>
      <c r="E643" s="109">
        <v>9740358575</v>
      </c>
      <c r="F643" s="107" t="s">
        <v>652</v>
      </c>
      <c r="G643" s="110" t="s">
        <v>19</v>
      </c>
      <c r="H643" s="111">
        <v>290000</v>
      </c>
      <c r="I643" s="113">
        <v>45048</v>
      </c>
      <c r="J643" s="111">
        <v>50000</v>
      </c>
      <c r="K643" s="112" t="s">
        <v>20</v>
      </c>
      <c r="L643" s="112" t="s">
        <v>101</v>
      </c>
      <c r="O643" s="71"/>
      <c r="P643" s="54"/>
      <c r="Q643" s="72"/>
    </row>
    <row r="644" spans="1:17" x14ac:dyDescent="0.25">
      <c r="A644" s="107" t="s">
        <v>4231</v>
      </c>
      <c r="B644" s="108" t="s">
        <v>402</v>
      </c>
      <c r="C644" s="108">
        <v>202302</v>
      </c>
      <c r="D644" s="108" t="s">
        <v>1014</v>
      </c>
      <c r="E644" s="109">
        <v>8088138396</v>
      </c>
      <c r="F644" s="107" t="s">
        <v>711</v>
      </c>
      <c r="G644" s="110" t="s">
        <v>19</v>
      </c>
      <c r="H644" s="111">
        <v>260000</v>
      </c>
      <c r="I644" s="113">
        <v>45049</v>
      </c>
      <c r="J644" s="111">
        <v>80000</v>
      </c>
      <c r="K644" s="112" t="s">
        <v>10</v>
      </c>
      <c r="L644" s="112" t="s">
        <v>158</v>
      </c>
      <c r="O644" s="71"/>
      <c r="P644" s="54"/>
      <c r="Q644" s="72"/>
    </row>
    <row r="645" spans="1:17" x14ac:dyDescent="0.25">
      <c r="A645" s="107" t="s">
        <v>611</v>
      </c>
      <c r="B645" s="108">
        <v>202303</v>
      </c>
      <c r="C645" s="108">
        <v>202303</v>
      </c>
      <c r="D645" s="108" t="s">
        <v>1014</v>
      </c>
      <c r="E645" s="109">
        <v>8249699875</v>
      </c>
      <c r="F645" s="107" t="s">
        <v>612</v>
      </c>
      <c r="G645" s="110" t="s">
        <v>19</v>
      </c>
      <c r="H645" s="111">
        <v>280000</v>
      </c>
      <c r="I645" s="113">
        <v>45049</v>
      </c>
      <c r="J645" s="111">
        <v>50000</v>
      </c>
      <c r="K645" s="112" t="s">
        <v>29</v>
      </c>
      <c r="L645" s="112" t="s">
        <v>158</v>
      </c>
      <c r="O645" s="71"/>
      <c r="P645" s="54"/>
      <c r="Q645" s="72"/>
    </row>
    <row r="646" spans="1:17" x14ac:dyDescent="0.25">
      <c r="A646" s="107" t="s">
        <v>504</v>
      </c>
      <c r="B646" s="108">
        <v>202303</v>
      </c>
      <c r="C646" s="108">
        <v>202303</v>
      </c>
      <c r="D646" s="108" t="s">
        <v>1014</v>
      </c>
      <c r="E646" s="109">
        <v>9177517031</v>
      </c>
      <c r="F646" s="107" t="s">
        <v>505</v>
      </c>
      <c r="G646" s="110" t="s">
        <v>19</v>
      </c>
      <c r="H646" s="111">
        <v>290000</v>
      </c>
      <c r="I646" s="113">
        <v>45049</v>
      </c>
      <c r="J646" s="111">
        <v>50000</v>
      </c>
      <c r="K646" s="112" t="s">
        <v>29</v>
      </c>
      <c r="L646" s="112" t="s">
        <v>158</v>
      </c>
      <c r="O646" s="71"/>
      <c r="P646" s="54"/>
      <c r="Q646" s="72"/>
    </row>
    <row r="647" spans="1:17" x14ac:dyDescent="0.25">
      <c r="A647" s="107" t="s">
        <v>712</v>
      </c>
      <c r="B647" s="108">
        <v>202305</v>
      </c>
      <c r="C647" s="108">
        <v>202305</v>
      </c>
      <c r="D647" s="108" t="s">
        <v>1014</v>
      </c>
      <c r="E647" s="109">
        <v>7978003288</v>
      </c>
      <c r="F647" s="107" t="s">
        <v>914</v>
      </c>
      <c r="G647" s="110" t="s">
        <v>19</v>
      </c>
      <c r="H647" s="111">
        <v>290000</v>
      </c>
      <c r="I647" s="113">
        <v>45049</v>
      </c>
      <c r="J647" s="111">
        <v>100000</v>
      </c>
      <c r="K647" s="112" t="s">
        <v>20</v>
      </c>
      <c r="L647" s="112" t="s">
        <v>158</v>
      </c>
      <c r="O647" s="71"/>
      <c r="P647" s="54"/>
      <c r="Q647" s="72"/>
    </row>
    <row r="648" spans="1:17" x14ac:dyDescent="0.25">
      <c r="A648" s="107" t="s">
        <v>294</v>
      </c>
      <c r="B648" s="108">
        <v>202210</v>
      </c>
      <c r="C648" s="108">
        <v>202210</v>
      </c>
      <c r="D648" s="108" t="s">
        <v>1014</v>
      </c>
      <c r="E648" s="109">
        <v>8763814131</v>
      </c>
      <c r="F648" s="107" t="s">
        <v>295</v>
      </c>
      <c r="G648" s="110" t="s">
        <v>19</v>
      </c>
      <c r="H648" s="111">
        <v>270000</v>
      </c>
      <c r="I648" s="113">
        <v>45049</v>
      </c>
      <c r="J648" s="111">
        <v>70000</v>
      </c>
      <c r="K648" s="112" t="s">
        <v>283</v>
      </c>
      <c r="L648" s="112" t="s">
        <v>101</v>
      </c>
      <c r="O648" s="71"/>
      <c r="P648" s="54"/>
      <c r="Q648" s="72"/>
    </row>
    <row r="649" spans="1:17" x14ac:dyDescent="0.25">
      <c r="A649" s="107" t="s">
        <v>425</v>
      </c>
      <c r="B649" s="108" t="s">
        <v>248</v>
      </c>
      <c r="C649" s="108">
        <v>202209</v>
      </c>
      <c r="D649" s="108" t="s">
        <v>1014</v>
      </c>
      <c r="E649" s="109">
        <v>9039245662</v>
      </c>
      <c r="F649" s="107" t="s">
        <v>175</v>
      </c>
      <c r="G649" s="110" t="s">
        <v>19</v>
      </c>
      <c r="H649" s="111">
        <v>270000</v>
      </c>
      <c r="I649" s="113">
        <v>45049</v>
      </c>
      <c r="J649" s="111">
        <v>20000</v>
      </c>
      <c r="K649" s="112" t="s">
        <v>108</v>
      </c>
      <c r="L649" s="112" t="s">
        <v>687</v>
      </c>
      <c r="O649" s="71"/>
      <c r="P649" s="54"/>
      <c r="Q649" s="72"/>
    </row>
    <row r="650" spans="1:17" x14ac:dyDescent="0.25">
      <c r="A650" s="107" t="s">
        <v>490</v>
      </c>
      <c r="B650" s="108">
        <v>202210</v>
      </c>
      <c r="C650" s="108">
        <v>202210</v>
      </c>
      <c r="D650" s="108" t="s">
        <v>1014</v>
      </c>
      <c r="E650" s="109">
        <v>7608056068</v>
      </c>
      <c r="F650" s="107" t="s">
        <v>491</v>
      </c>
      <c r="G650" s="110" t="s">
        <v>19</v>
      </c>
      <c r="H650" s="111">
        <v>270000</v>
      </c>
      <c r="I650" s="113">
        <v>45049</v>
      </c>
      <c r="J650" s="111">
        <v>50000</v>
      </c>
      <c r="K650" s="112" t="s">
        <v>10</v>
      </c>
      <c r="L650" s="112" t="s">
        <v>101</v>
      </c>
      <c r="O650" s="71"/>
      <c r="P650" s="54"/>
      <c r="Q650" s="72"/>
    </row>
    <row r="651" spans="1:17" x14ac:dyDescent="0.25">
      <c r="A651" s="107" t="s">
        <v>451</v>
      </c>
      <c r="B651" s="108">
        <v>202210</v>
      </c>
      <c r="C651" s="108">
        <v>202210</v>
      </c>
      <c r="D651" s="108" t="s">
        <v>1014</v>
      </c>
      <c r="E651" s="109">
        <v>8895795854</v>
      </c>
      <c r="F651" s="107" t="s">
        <v>452</v>
      </c>
      <c r="G651" s="110" t="s">
        <v>19</v>
      </c>
      <c r="H651" s="111">
        <v>270000</v>
      </c>
      <c r="I651" s="113">
        <v>45050</v>
      </c>
      <c r="J651" s="111">
        <v>20000</v>
      </c>
      <c r="K651" s="112" t="s">
        <v>597</v>
      </c>
      <c r="L651" s="112" t="s">
        <v>101</v>
      </c>
      <c r="O651" s="71"/>
      <c r="P651" s="54"/>
      <c r="Q651" s="72"/>
    </row>
    <row r="652" spans="1:17" x14ac:dyDescent="0.25">
      <c r="A652" s="107" t="s">
        <v>478</v>
      </c>
      <c r="B652" s="108">
        <v>202210</v>
      </c>
      <c r="C652" s="108">
        <v>202210</v>
      </c>
      <c r="D652" s="108" t="s">
        <v>1014</v>
      </c>
      <c r="E652" s="109">
        <v>7396839646</v>
      </c>
      <c r="F652" s="107" t="s">
        <v>479</v>
      </c>
      <c r="G652" s="110" t="s">
        <v>19</v>
      </c>
      <c r="H652" s="111">
        <v>250000</v>
      </c>
      <c r="I652" s="113">
        <v>45050</v>
      </c>
      <c r="J652" s="111">
        <v>50000</v>
      </c>
      <c r="K652" s="112" t="s">
        <v>713</v>
      </c>
      <c r="L652" s="112" t="s">
        <v>101</v>
      </c>
      <c r="O652" s="71"/>
      <c r="P652" s="54"/>
      <c r="Q652" s="72"/>
    </row>
    <row r="653" spans="1:17" x14ac:dyDescent="0.25">
      <c r="A653" s="107" t="s">
        <v>4232</v>
      </c>
      <c r="B653" s="108">
        <v>202208</v>
      </c>
      <c r="C653" s="108">
        <v>202208</v>
      </c>
      <c r="D653" s="108" t="s">
        <v>1014</v>
      </c>
      <c r="E653" s="109">
        <v>8544156029</v>
      </c>
      <c r="F653" s="107" t="s">
        <v>714</v>
      </c>
      <c r="G653" s="110" t="s">
        <v>19</v>
      </c>
      <c r="H653" s="111">
        <v>243000</v>
      </c>
      <c r="I653" s="113">
        <v>45050</v>
      </c>
      <c r="J653" s="111">
        <v>40000</v>
      </c>
      <c r="K653" s="112" t="s">
        <v>20</v>
      </c>
      <c r="L653" s="112" t="s">
        <v>687</v>
      </c>
      <c r="O653" s="71"/>
      <c r="P653" s="54"/>
      <c r="Q653" s="72"/>
    </row>
    <row r="654" spans="1:17" x14ac:dyDescent="0.25">
      <c r="A654" s="107" t="s">
        <v>4233</v>
      </c>
      <c r="B654" s="108">
        <v>202305</v>
      </c>
      <c r="C654" s="108">
        <v>202305</v>
      </c>
      <c r="D654" s="108" t="s">
        <v>1014</v>
      </c>
      <c r="E654" s="109">
        <v>6370068415</v>
      </c>
      <c r="F654" s="107" t="s">
        <v>729</v>
      </c>
      <c r="G654" s="110" t="s">
        <v>19</v>
      </c>
      <c r="H654" s="111">
        <v>290000</v>
      </c>
      <c r="I654" s="113">
        <v>45050</v>
      </c>
      <c r="J654" s="111">
        <v>50000</v>
      </c>
      <c r="K654" s="112" t="s">
        <v>20</v>
      </c>
      <c r="L654" s="112" t="s">
        <v>158</v>
      </c>
      <c r="O654" s="71"/>
      <c r="P654" s="54"/>
      <c r="Q654" s="72"/>
    </row>
    <row r="655" spans="1:17" x14ac:dyDescent="0.25">
      <c r="A655" s="107" t="s">
        <v>756</v>
      </c>
      <c r="B655" s="108">
        <v>202305</v>
      </c>
      <c r="C655" s="108">
        <v>202305</v>
      </c>
      <c r="D655" s="108" t="s">
        <v>1014</v>
      </c>
      <c r="E655" s="109">
        <v>7980408532</v>
      </c>
      <c r="F655" s="107" t="s">
        <v>757</v>
      </c>
      <c r="G655" s="110" t="s">
        <v>19</v>
      </c>
      <c r="H655" s="111">
        <v>290000</v>
      </c>
      <c r="I655" s="113">
        <v>45050</v>
      </c>
      <c r="J655" s="111">
        <v>10000</v>
      </c>
      <c r="K655" s="112" t="s">
        <v>10</v>
      </c>
      <c r="L655" s="112" t="s">
        <v>158</v>
      </c>
      <c r="O655" s="71"/>
      <c r="P655" s="54"/>
      <c r="Q655" s="72"/>
    </row>
    <row r="656" spans="1:17" x14ac:dyDescent="0.25">
      <c r="A656" s="107" t="s">
        <v>715</v>
      </c>
      <c r="B656" s="108" t="s">
        <v>556</v>
      </c>
      <c r="C656" s="108">
        <v>202304</v>
      </c>
      <c r="D656" s="108" t="s">
        <v>1014</v>
      </c>
      <c r="E656" s="109">
        <v>9738455502</v>
      </c>
      <c r="F656" s="107" t="s">
        <v>716</v>
      </c>
      <c r="G656" s="110" t="s">
        <v>19</v>
      </c>
      <c r="H656" s="111">
        <v>200000</v>
      </c>
      <c r="I656" s="113">
        <v>45050</v>
      </c>
      <c r="J656" s="111">
        <v>200000</v>
      </c>
      <c r="K656" s="112" t="s">
        <v>717</v>
      </c>
      <c r="L656" s="112" t="s">
        <v>158</v>
      </c>
      <c r="O656" s="71"/>
      <c r="P656" s="54"/>
      <c r="Q656" s="72"/>
    </row>
    <row r="657" spans="1:17" x14ac:dyDescent="0.25">
      <c r="A657" s="107" t="s">
        <v>718</v>
      </c>
      <c r="B657" s="108">
        <v>202212</v>
      </c>
      <c r="C657" s="108">
        <v>202212</v>
      </c>
      <c r="D657" s="108" t="s">
        <v>1014</v>
      </c>
      <c r="E657" s="109">
        <v>8105603810</v>
      </c>
      <c r="F657" s="107" t="s">
        <v>915</v>
      </c>
      <c r="G657" s="110" t="s">
        <v>19</v>
      </c>
      <c r="H657" s="111">
        <v>270000</v>
      </c>
      <c r="I657" s="113">
        <v>45050</v>
      </c>
      <c r="J657" s="111">
        <v>30000</v>
      </c>
      <c r="K657" s="112" t="s">
        <v>689</v>
      </c>
      <c r="L657" s="112" t="s">
        <v>101</v>
      </c>
      <c r="O657" s="71"/>
      <c r="P657" s="54"/>
      <c r="Q657" s="72"/>
    </row>
    <row r="658" spans="1:17" x14ac:dyDescent="0.25">
      <c r="A658" s="107" t="s">
        <v>523</v>
      </c>
      <c r="B658" s="108">
        <v>202303</v>
      </c>
      <c r="C658" s="108">
        <v>202303</v>
      </c>
      <c r="D658" s="108" t="s">
        <v>1014</v>
      </c>
      <c r="E658" s="109">
        <v>9668981151</v>
      </c>
      <c r="F658" s="107" t="s">
        <v>524</v>
      </c>
      <c r="G658" s="110" t="s">
        <v>19</v>
      </c>
      <c r="H658" s="111">
        <v>280000</v>
      </c>
      <c r="I658" s="113">
        <v>45051</v>
      </c>
      <c r="J658" s="111">
        <v>50000</v>
      </c>
      <c r="K658" s="112" t="s">
        <v>20</v>
      </c>
      <c r="L658" s="112" t="s">
        <v>158</v>
      </c>
      <c r="O658" s="71"/>
      <c r="P658" s="54"/>
      <c r="Q658" s="72"/>
    </row>
    <row r="659" spans="1:17" x14ac:dyDescent="0.25">
      <c r="A659" s="107" t="s">
        <v>4234</v>
      </c>
      <c r="B659" s="108">
        <v>202204</v>
      </c>
      <c r="C659" s="108">
        <v>202204</v>
      </c>
      <c r="D659" s="108" t="s">
        <v>1014</v>
      </c>
      <c r="E659" s="109">
        <v>8328864686</v>
      </c>
      <c r="F659" s="107" t="s">
        <v>719</v>
      </c>
      <c r="G659" s="110" t="s">
        <v>19</v>
      </c>
      <c r="H659" s="111">
        <v>295000</v>
      </c>
      <c r="I659" s="113">
        <v>45051</v>
      </c>
      <c r="J659" s="111">
        <v>50000</v>
      </c>
      <c r="K659" s="112" t="s">
        <v>20</v>
      </c>
      <c r="L659" s="112" t="s">
        <v>158</v>
      </c>
      <c r="O659" s="71"/>
      <c r="P659" s="54"/>
      <c r="Q659" s="72"/>
    </row>
    <row r="660" spans="1:17" x14ac:dyDescent="0.25">
      <c r="A660" s="107" t="s">
        <v>607</v>
      </c>
      <c r="B660" s="108">
        <v>202304</v>
      </c>
      <c r="C660" s="108">
        <v>202304</v>
      </c>
      <c r="D660" s="108" t="s">
        <v>1014</v>
      </c>
      <c r="E660" s="109">
        <v>8095897486</v>
      </c>
      <c r="F660" s="107" t="s">
        <v>653</v>
      </c>
      <c r="G660" s="110" t="s">
        <v>19</v>
      </c>
      <c r="H660" s="111">
        <v>270000</v>
      </c>
      <c r="I660" s="113">
        <v>45051</v>
      </c>
      <c r="J660" s="111">
        <v>70000</v>
      </c>
      <c r="K660" s="112" t="s">
        <v>20</v>
      </c>
      <c r="L660" s="112" t="s">
        <v>158</v>
      </c>
      <c r="O660" s="71"/>
      <c r="P660" s="54"/>
      <c r="Q660" s="72"/>
    </row>
    <row r="661" spans="1:17" x14ac:dyDescent="0.25">
      <c r="A661" s="107" t="s">
        <v>627</v>
      </c>
      <c r="B661" s="108">
        <v>202304</v>
      </c>
      <c r="C661" s="108">
        <v>202304</v>
      </c>
      <c r="D661" s="108" t="s">
        <v>1014</v>
      </c>
      <c r="E661" s="109">
        <v>9991474684</v>
      </c>
      <c r="F661" s="107" t="s">
        <v>659</v>
      </c>
      <c r="G661" s="110" t="s">
        <v>19</v>
      </c>
      <c r="H661" s="111">
        <v>280000</v>
      </c>
      <c r="I661" s="113">
        <v>45051</v>
      </c>
      <c r="J661" s="111">
        <v>50000</v>
      </c>
      <c r="K661" s="112" t="s">
        <v>20</v>
      </c>
      <c r="L661" s="112" t="s">
        <v>158</v>
      </c>
      <c r="O661" s="71"/>
      <c r="P661" s="54"/>
      <c r="Q661" s="72"/>
    </row>
    <row r="662" spans="1:17" x14ac:dyDescent="0.25">
      <c r="A662" s="107" t="s">
        <v>610</v>
      </c>
      <c r="B662" s="108">
        <v>202304</v>
      </c>
      <c r="C662" s="108">
        <v>202304</v>
      </c>
      <c r="D662" s="108" t="s">
        <v>1014</v>
      </c>
      <c r="E662" s="109">
        <v>7008144997</v>
      </c>
      <c r="F662" s="107" t="s">
        <v>655</v>
      </c>
      <c r="G662" s="110" t="s">
        <v>19</v>
      </c>
      <c r="H662" s="111">
        <v>270000</v>
      </c>
      <c r="I662" s="113">
        <v>45051</v>
      </c>
      <c r="J662" s="111">
        <v>50000</v>
      </c>
      <c r="K662" s="112" t="s">
        <v>20</v>
      </c>
      <c r="L662" s="112" t="s">
        <v>158</v>
      </c>
      <c r="O662" s="71"/>
      <c r="P662" s="54"/>
      <c r="Q662" s="72"/>
    </row>
    <row r="663" spans="1:17" x14ac:dyDescent="0.25">
      <c r="A663" s="107" t="s">
        <v>4235</v>
      </c>
      <c r="B663" s="108">
        <v>202302</v>
      </c>
      <c r="C663" s="108">
        <v>202302</v>
      </c>
      <c r="D663" s="108" t="s">
        <v>1014</v>
      </c>
      <c r="E663" s="109">
        <v>9348492525</v>
      </c>
      <c r="F663" s="107" t="s">
        <v>720</v>
      </c>
      <c r="G663" s="110" t="s">
        <v>19</v>
      </c>
      <c r="H663" s="111">
        <v>270000</v>
      </c>
      <c r="I663" s="113">
        <v>45051</v>
      </c>
      <c r="J663" s="111">
        <v>50000</v>
      </c>
      <c r="K663" s="112" t="s">
        <v>20</v>
      </c>
      <c r="L663" s="112" t="s">
        <v>158</v>
      </c>
      <c r="O663" s="71"/>
      <c r="P663" s="54"/>
      <c r="Q663" s="72"/>
    </row>
    <row r="664" spans="1:17" x14ac:dyDescent="0.25">
      <c r="A664" s="107" t="s">
        <v>721</v>
      </c>
      <c r="B664" s="108">
        <v>202206</v>
      </c>
      <c r="C664" s="108">
        <v>202206</v>
      </c>
      <c r="D664" s="108" t="s">
        <v>1014</v>
      </c>
      <c r="E664" s="109">
        <v>9348492525</v>
      </c>
      <c r="F664" s="107" t="s">
        <v>720</v>
      </c>
      <c r="G664" s="110" t="s">
        <v>19</v>
      </c>
      <c r="H664" s="111">
        <v>270000</v>
      </c>
      <c r="I664" s="113">
        <v>45051</v>
      </c>
      <c r="J664" s="111">
        <v>15000</v>
      </c>
      <c r="K664" s="112" t="s">
        <v>20</v>
      </c>
      <c r="L664" s="112" t="s">
        <v>279</v>
      </c>
      <c r="O664" s="71"/>
      <c r="P664" s="54"/>
      <c r="Q664" s="72"/>
    </row>
    <row r="665" spans="1:17" x14ac:dyDescent="0.25">
      <c r="A665" s="107" t="s">
        <v>485</v>
      </c>
      <c r="B665" s="108">
        <v>202303</v>
      </c>
      <c r="C665" s="108">
        <v>202303</v>
      </c>
      <c r="D665" s="108" t="s">
        <v>1014</v>
      </c>
      <c r="E665" s="109">
        <v>7008247814</v>
      </c>
      <c r="F665" s="107" t="s">
        <v>498</v>
      </c>
      <c r="G665" s="110" t="s">
        <v>19</v>
      </c>
      <c r="H665" s="111">
        <v>270000</v>
      </c>
      <c r="I665" s="113">
        <v>45051</v>
      </c>
      <c r="J665" s="111">
        <v>50000</v>
      </c>
      <c r="K665" s="112" t="s">
        <v>20</v>
      </c>
      <c r="L665" s="112" t="s">
        <v>158</v>
      </c>
      <c r="O665" s="71"/>
      <c r="P665" s="54"/>
      <c r="Q665" s="72"/>
    </row>
    <row r="666" spans="1:17" x14ac:dyDescent="0.25">
      <c r="A666" s="107" t="s">
        <v>722</v>
      </c>
      <c r="B666" s="108">
        <v>202304</v>
      </c>
      <c r="C666" s="108">
        <v>202304</v>
      </c>
      <c r="D666" s="108" t="s">
        <v>1014</v>
      </c>
      <c r="E666" s="109">
        <v>9438620891</v>
      </c>
      <c r="F666" s="107" t="s">
        <v>723</v>
      </c>
      <c r="G666" s="110" t="s">
        <v>19</v>
      </c>
      <c r="H666" s="111">
        <v>200000</v>
      </c>
      <c r="I666" s="113">
        <v>45052</v>
      </c>
      <c r="J666" s="111">
        <v>100000</v>
      </c>
      <c r="K666" s="112" t="s">
        <v>713</v>
      </c>
      <c r="L666" s="112" t="s">
        <v>158</v>
      </c>
      <c r="O666" s="71"/>
      <c r="P666" s="54"/>
      <c r="Q666" s="72"/>
    </row>
    <row r="667" spans="1:17" x14ac:dyDescent="0.25">
      <c r="A667" s="107" t="s">
        <v>4206</v>
      </c>
      <c r="B667" s="108">
        <v>202303</v>
      </c>
      <c r="C667" s="108">
        <v>202303</v>
      </c>
      <c r="D667" s="108" t="s">
        <v>1014</v>
      </c>
      <c r="E667" s="109">
        <v>9900220194</v>
      </c>
      <c r="F667" s="107" t="s">
        <v>497</v>
      </c>
      <c r="G667" s="110" t="s">
        <v>19</v>
      </c>
      <c r="H667" s="111">
        <v>270000</v>
      </c>
      <c r="I667" s="113">
        <v>45052</v>
      </c>
      <c r="J667" s="111">
        <v>70000</v>
      </c>
      <c r="K667" s="112" t="s">
        <v>20</v>
      </c>
      <c r="L667" s="112" t="s">
        <v>158</v>
      </c>
      <c r="O667" s="71"/>
      <c r="P667" s="54"/>
      <c r="Q667" s="72"/>
    </row>
    <row r="668" spans="1:17" x14ac:dyDescent="0.25">
      <c r="A668" s="107" t="s">
        <v>4235</v>
      </c>
      <c r="B668" s="108">
        <v>202302</v>
      </c>
      <c r="C668" s="108">
        <v>202302</v>
      </c>
      <c r="D668" s="108" t="s">
        <v>1014</v>
      </c>
      <c r="E668" s="109">
        <v>9348492525</v>
      </c>
      <c r="F668" s="107" t="s">
        <v>720</v>
      </c>
      <c r="G668" s="110" t="s">
        <v>19</v>
      </c>
      <c r="H668" s="111">
        <v>270000</v>
      </c>
      <c r="I668" s="113">
        <v>45052</v>
      </c>
      <c r="J668" s="111">
        <v>50000</v>
      </c>
      <c r="K668" s="112" t="s">
        <v>20</v>
      </c>
      <c r="L668" s="112" t="s">
        <v>158</v>
      </c>
      <c r="O668" s="71"/>
      <c r="P668" s="54"/>
      <c r="Q668" s="72"/>
    </row>
    <row r="669" spans="1:17" x14ac:dyDescent="0.25">
      <c r="A669" s="107" t="s">
        <v>777</v>
      </c>
      <c r="B669" s="108">
        <v>202305</v>
      </c>
      <c r="C669" s="108">
        <v>202305</v>
      </c>
      <c r="D669" s="108" t="s">
        <v>1014</v>
      </c>
      <c r="E669" s="109">
        <v>6371115392</v>
      </c>
      <c r="F669" s="107" t="s">
        <v>778</v>
      </c>
      <c r="G669" s="110" t="s">
        <v>19</v>
      </c>
      <c r="H669" s="111">
        <v>270000</v>
      </c>
      <c r="I669" s="113">
        <v>45052</v>
      </c>
      <c r="J669" s="111">
        <v>10000</v>
      </c>
      <c r="K669" s="112" t="s">
        <v>20</v>
      </c>
      <c r="L669" s="112" t="s">
        <v>158</v>
      </c>
      <c r="O669" s="71"/>
      <c r="P669" s="54"/>
      <c r="Q669" s="72"/>
    </row>
    <row r="670" spans="1:17" x14ac:dyDescent="0.25">
      <c r="A670" s="107" t="s">
        <v>443</v>
      </c>
      <c r="B670" s="108">
        <v>202206</v>
      </c>
      <c r="C670" s="108">
        <v>202206</v>
      </c>
      <c r="D670" s="108" t="s">
        <v>1014</v>
      </c>
      <c r="E670" s="109">
        <v>8598022575</v>
      </c>
      <c r="F670" s="107" t="s">
        <v>442</v>
      </c>
      <c r="G670" s="110" t="s">
        <v>19</v>
      </c>
      <c r="H670" s="111">
        <v>270000</v>
      </c>
      <c r="I670" s="113">
        <v>45052</v>
      </c>
      <c r="J670" s="111">
        <v>15000</v>
      </c>
      <c r="K670" s="112" t="s">
        <v>20</v>
      </c>
      <c r="L670" s="112" t="s">
        <v>279</v>
      </c>
      <c r="O670" s="71"/>
      <c r="P670" s="54"/>
      <c r="Q670" s="72"/>
    </row>
    <row r="671" spans="1:17" x14ac:dyDescent="0.25">
      <c r="A671" s="107" t="s">
        <v>4236</v>
      </c>
      <c r="B671" s="108">
        <v>202305</v>
      </c>
      <c r="C671" s="108">
        <v>202305</v>
      </c>
      <c r="D671" s="108" t="s">
        <v>1014</v>
      </c>
      <c r="E671" s="109">
        <v>9884462604</v>
      </c>
      <c r="F671" s="107" t="s">
        <v>724</v>
      </c>
      <c r="G671" s="110" t="s">
        <v>19</v>
      </c>
      <c r="H671" s="111">
        <v>275000</v>
      </c>
      <c r="I671" s="113">
        <v>45054</v>
      </c>
      <c r="J671" s="111">
        <v>40000</v>
      </c>
      <c r="K671" s="112" t="s">
        <v>20</v>
      </c>
      <c r="L671" s="112" t="s">
        <v>158</v>
      </c>
      <c r="O671" s="71"/>
      <c r="P671" s="54"/>
      <c r="Q671" s="72"/>
    </row>
    <row r="672" spans="1:17" x14ac:dyDescent="0.25">
      <c r="A672" s="107" t="s">
        <v>725</v>
      </c>
      <c r="B672" s="108">
        <v>202303</v>
      </c>
      <c r="C672" s="108">
        <v>202303</v>
      </c>
      <c r="D672" s="108" t="s">
        <v>1014</v>
      </c>
      <c r="E672" s="109">
        <v>8754626449</v>
      </c>
      <c r="F672" s="107" t="s">
        <v>726</v>
      </c>
      <c r="G672" s="110" t="s">
        <v>19</v>
      </c>
      <c r="H672" s="111">
        <v>308000</v>
      </c>
      <c r="I672" s="113">
        <v>45054</v>
      </c>
      <c r="J672" s="111">
        <v>20000</v>
      </c>
      <c r="K672" s="112" t="s">
        <v>20</v>
      </c>
      <c r="L672" s="112" t="s">
        <v>158</v>
      </c>
      <c r="O672" s="71"/>
      <c r="P672" s="54"/>
      <c r="Q672" s="72"/>
    </row>
    <row r="673" spans="1:17" x14ac:dyDescent="0.25">
      <c r="A673" s="107" t="s">
        <v>916</v>
      </c>
      <c r="B673" s="108">
        <v>202305</v>
      </c>
      <c r="C673" s="108">
        <v>202305</v>
      </c>
      <c r="D673" s="108" t="s">
        <v>1014</v>
      </c>
      <c r="E673" s="109">
        <v>9427752221</v>
      </c>
      <c r="F673" s="107" t="s">
        <v>917</v>
      </c>
      <c r="G673" s="110" t="s">
        <v>19</v>
      </c>
      <c r="H673" s="111">
        <v>308000</v>
      </c>
      <c r="I673" s="113">
        <v>45054</v>
      </c>
      <c r="J673" s="111">
        <v>25000</v>
      </c>
      <c r="K673" s="112" t="s">
        <v>20</v>
      </c>
      <c r="L673" s="112" t="s">
        <v>158</v>
      </c>
      <c r="O673" s="71"/>
      <c r="P673" s="54"/>
      <c r="Q673" s="72"/>
    </row>
    <row r="674" spans="1:17" x14ac:dyDescent="0.25">
      <c r="A674" s="107" t="s">
        <v>124</v>
      </c>
      <c r="B674" s="108">
        <v>202211</v>
      </c>
      <c r="C674" s="108">
        <v>202301</v>
      </c>
      <c r="D674" s="108" t="s">
        <v>1014</v>
      </c>
      <c r="E674" s="109">
        <v>9556406021</v>
      </c>
      <c r="F674" s="107" t="s">
        <v>125</v>
      </c>
      <c r="G674" s="110" t="s">
        <v>19</v>
      </c>
      <c r="H674" s="111">
        <v>270000</v>
      </c>
      <c r="I674" s="113">
        <v>45054</v>
      </c>
      <c r="J674" s="111">
        <v>45000</v>
      </c>
      <c r="K674" s="112" t="s">
        <v>10</v>
      </c>
      <c r="L674" s="112" t="s">
        <v>101</v>
      </c>
      <c r="O674" s="71"/>
      <c r="P674" s="54"/>
      <c r="Q674" s="72"/>
    </row>
    <row r="675" spans="1:17" x14ac:dyDescent="0.25">
      <c r="A675" s="107" t="s">
        <v>528</v>
      </c>
      <c r="B675" s="108">
        <v>202303</v>
      </c>
      <c r="C675" s="108">
        <v>202303</v>
      </c>
      <c r="D675" s="108" t="s">
        <v>1014</v>
      </c>
      <c r="E675" s="109">
        <v>9090810532</v>
      </c>
      <c r="F675" s="107" t="s">
        <v>529</v>
      </c>
      <c r="G675" s="110" t="s">
        <v>19</v>
      </c>
      <c r="H675" s="111">
        <v>250000</v>
      </c>
      <c r="I675" s="113">
        <v>45054</v>
      </c>
      <c r="J675" s="111">
        <v>50000</v>
      </c>
      <c r="K675" s="112" t="s">
        <v>20</v>
      </c>
      <c r="L675" s="112" t="s">
        <v>158</v>
      </c>
      <c r="O675" s="71"/>
      <c r="P675" s="54"/>
      <c r="Q675" s="72"/>
    </row>
    <row r="676" spans="1:17" x14ac:dyDescent="0.25">
      <c r="A676" s="107" t="s">
        <v>727</v>
      </c>
      <c r="B676" s="108">
        <v>202305</v>
      </c>
      <c r="C676" s="108">
        <v>202305</v>
      </c>
      <c r="D676" s="108" t="s">
        <v>1014</v>
      </c>
      <c r="E676" s="109">
        <v>7899803478</v>
      </c>
      <c r="F676" s="107" t="s">
        <v>728</v>
      </c>
      <c r="G676" s="110" t="s">
        <v>19</v>
      </c>
      <c r="H676" s="111">
        <v>278600</v>
      </c>
      <c r="I676" s="113">
        <v>45054</v>
      </c>
      <c r="J676" s="111">
        <v>50000</v>
      </c>
      <c r="K676" s="112" t="s">
        <v>20</v>
      </c>
      <c r="L676" s="112" t="s">
        <v>158</v>
      </c>
      <c r="O676" s="71"/>
      <c r="P676" s="54"/>
      <c r="Q676" s="72"/>
    </row>
    <row r="677" spans="1:17" x14ac:dyDescent="0.25">
      <c r="A677" s="107" t="s">
        <v>4233</v>
      </c>
      <c r="B677" s="108">
        <v>202305</v>
      </c>
      <c r="C677" s="108">
        <v>202305</v>
      </c>
      <c r="D677" s="108" t="s">
        <v>1014</v>
      </c>
      <c r="E677" s="109">
        <v>6370068415</v>
      </c>
      <c r="F677" s="107" t="s">
        <v>729</v>
      </c>
      <c r="G677" s="110" t="s">
        <v>19</v>
      </c>
      <c r="H677" s="111">
        <v>265500</v>
      </c>
      <c r="I677" s="113">
        <v>45054</v>
      </c>
      <c r="J677" s="111">
        <v>90000</v>
      </c>
      <c r="K677" s="112" t="s">
        <v>20</v>
      </c>
      <c r="L677" s="112" t="s">
        <v>158</v>
      </c>
      <c r="O677" s="71"/>
      <c r="P677" s="54"/>
      <c r="Q677" s="72"/>
    </row>
    <row r="678" spans="1:17" x14ac:dyDescent="0.25">
      <c r="A678" s="107" t="s">
        <v>4237</v>
      </c>
      <c r="B678" s="108">
        <v>202305</v>
      </c>
      <c r="C678" s="108">
        <v>202305</v>
      </c>
      <c r="D678" s="108" t="s">
        <v>1014</v>
      </c>
      <c r="E678" s="109">
        <v>9880687017</v>
      </c>
      <c r="F678" s="107" t="s">
        <v>730</v>
      </c>
      <c r="G678" s="110" t="s">
        <v>19</v>
      </c>
      <c r="H678" s="111">
        <v>250000</v>
      </c>
      <c r="I678" s="113">
        <v>45054</v>
      </c>
      <c r="J678" s="111">
        <v>50000</v>
      </c>
      <c r="K678" s="112" t="s">
        <v>20</v>
      </c>
      <c r="L678" s="112" t="s">
        <v>158</v>
      </c>
      <c r="O678" s="71"/>
      <c r="P678" s="54"/>
      <c r="Q678" s="72"/>
    </row>
    <row r="679" spans="1:17" x14ac:dyDescent="0.25">
      <c r="A679" s="107" t="s">
        <v>604</v>
      </c>
      <c r="B679" s="108">
        <v>202301</v>
      </c>
      <c r="C679" s="108">
        <v>202301</v>
      </c>
      <c r="D679" s="108" t="s">
        <v>1014</v>
      </c>
      <c r="E679" s="109">
        <v>8871308975</v>
      </c>
      <c r="F679" s="107" t="s">
        <v>605</v>
      </c>
      <c r="G679" s="110" t="s">
        <v>19</v>
      </c>
      <c r="H679" s="111">
        <v>270000</v>
      </c>
      <c r="I679" s="113">
        <v>45055</v>
      </c>
      <c r="J679" s="111">
        <v>50000</v>
      </c>
      <c r="K679" s="112" t="s">
        <v>20</v>
      </c>
      <c r="L679" s="112" t="s">
        <v>158</v>
      </c>
      <c r="O679" s="71"/>
      <c r="P679" s="54"/>
      <c r="Q679" s="72"/>
    </row>
    <row r="680" spans="1:17" x14ac:dyDescent="0.25">
      <c r="A680" s="107" t="s">
        <v>737</v>
      </c>
      <c r="B680" s="108">
        <v>202304</v>
      </c>
      <c r="C680" s="108">
        <v>202304</v>
      </c>
      <c r="D680" s="108" t="s">
        <v>1014</v>
      </c>
      <c r="E680" s="109">
        <v>8895322007</v>
      </c>
      <c r="F680" s="107" t="s">
        <v>654</v>
      </c>
      <c r="G680" s="110" t="s">
        <v>19</v>
      </c>
      <c r="H680" s="111">
        <v>270000</v>
      </c>
      <c r="I680" s="113">
        <v>45055</v>
      </c>
      <c r="J680" s="111">
        <v>70000</v>
      </c>
      <c r="K680" s="112" t="s">
        <v>20</v>
      </c>
      <c r="L680" s="112" t="s">
        <v>158</v>
      </c>
      <c r="O680" s="71"/>
      <c r="P680" s="54"/>
      <c r="Q680" s="72"/>
    </row>
    <row r="681" spans="1:17" x14ac:dyDescent="0.25">
      <c r="A681" s="107" t="s">
        <v>4238</v>
      </c>
      <c r="B681" s="108">
        <v>202304</v>
      </c>
      <c r="C681" s="108">
        <v>202304</v>
      </c>
      <c r="D681" s="108" t="s">
        <v>1014</v>
      </c>
      <c r="E681" s="109">
        <v>8770942058</v>
      </c>
      <c r="F681" s="107" t="s">
        <v>731</v>
      </c>
      <c r="G681" s="110" t="s">
        <v>19</v>
      </c>
      <c r="H681" s="111">
        <v>300000</v>
      </c>
      <c r="I681" s="113">
        <v>45055</v>
      </c>
      <c r="J681" s="111">
        <v>50000</v>
      </c>
      <c r="K681" s="112" t="s">
        <v>20</v>
      </c>
      <c r="L681" s="112" t="s">
        <v>158</v>
      </c>
      <c r="O681" s="71"/>
      <c r="P681" s="54"/>
      <c r="Q681" s="72"/>
    </row>
    <row r="682" spans="1:17" x14ac:dyDescent="0.25">
      <c r="A682" s="107" t="s">
        <v>67</v>
      </c>
      <c r="B682" s="108">
        <v>202301</v>
      </c>
      <c r="C682" s="108">
        <v>202301</v>
      </c>
      <c r="D682" s="108" t="s">
        <v>1014</v>
      </c>
      <c r="E682" s="109">
        <v>9568376741</v>
      </c>
      <c r="F682" s="107" t="s">
        <v>68</v>
      </c>
      <c r="G682" s="110" t="s">
        <v>14</v>
      </c>
      <c r="H682" s="111">
        <v>260000</v>
      </c>
      <c r="I682" s="113">
        <v>45055</v>
      </c>
      <c r="J682" s="111">
        <v>21000</v>
      </c>
      <c r="K682" s="112" t="s">
        <v>10</v>
      </c>
      <c r="L682" s="112" t="s">
        <v>158</v>
      </c>
      <c r="O682" s="71"/>
      <c r="P682" s="54"/>
      <c r="Q682" s="72"/>
    </row>
    <row r="683" spans="1:17" x14ac:dyDescent="0.25">
      <c r="A683" s="107" t="s">
        <v>580</v>
      </c>
      <c r="B683" s="108" t="s">
        <v>463</v>
      </c>
      <c r="C683" s="108">
        <v>202303</v>
      </c>
      <c r="D683" s="108" t="s">
        <v>1014</v>
      </c>
      <c r="E683" s="109">
        <v>9508510309</v>
      </c>
      <c r="F683" s="107" t="s">
        <v>581</v>
      </c>
      <c r="G683" s="110" t="s">
        <v>19</v>
      </c>
      <c r="H683" s="111">
        <v>270000</v>
      </c>
      <c r="I683" s="113">
        <v>45055</v>
      </c>
      <c r="J683" s="111">
        <v>70000</v>
      </c>
      <c r="K683" s="112" t="s">
        <v>20</v>
      </c>
      <c r="L683" s="112" t="s">
        <v>158</v>
      </c>
      <c r="O683" s="71"/>
      <c r="P683" s="54"/>
      <c r="Q683" s="72"/>
    </row>
    <row r="684" spans="1:17" x14ac:dyDescent="0.25">
      <c r="A684" s="107" t="s">
        <v>727</v>
      </c>
      <c r="B684" s="108">
        <v>202305</v>
      </c>
      <c r="C684" s="108">
        <v>202305</v>
      </c>
      <c r="D684" s="108" t="s">
        <v>1014</v>
      </c>
      <c r="E684" s="109">
        <v>7899803478</v>
      </c>
      <c r="F684" s="107" t="s">
        <v>728</v>
      </c>
      <c r="G684" s="110" t="s">
        <v>19</v>
      </c>
      <c r="H684" s="111">
        <v>278600</v>
      </c>
      <c r="I684" s="113">
        <v>45055</v>
      </c>
      <c r="J684" s="111">
        <v>228600</v>
      </c>
      <c r="K684" s="112" t="s">
        <v>689</v>
      </c>
      <c r="L684" s="112" t="s">
        <v>158</v>
      </c>
      <c r="O684" s="71"/>
      <c r="P684" s="54"/>
      <c r="Q684" s="72"/>
    </row>
    <row r="685" spans="1:17" x14ac:dyDescent="0.25">
      <c r="A685" s="107" t="s">
        <v>448</v>
      </c>
      <c r="B685" s="108">
        <v>202303</v>
      </c>
      <c r="C685" s="108">
        <v>202303</v>
      </c>
      <c r="D685" s="108" t="s">
        <v>1014</v>
      </c>
      <c r="E685" s="109">
        <v>9556315556</v>
      </c>
      <c r="F685" s="107" t="s">
        <v>510</v>
      </c>
      <c r="G685" s="110" t="s">
        <v>19</v>
      </c>
      <c r="H685" s="111">
        <v>270000</v>
      </c>
      <c r="I685" s="113">
        <v>45056</v>
      </c>
      <c r="J685" s="111">
        <v>62000</v>
      </c>
      <c r="K685" s="112" t="s">
        <v>689</v>
      </c>
      <c r="L685" s="112" t="s">
        <v>158</v>
      </c>
      <c r="O685" s="71"/>
      <c r="P685" s="54"/>
      <c r="Q685" s="72"/>
    </row>
    <row r="686" spans="1:17" x14ac:dyDescent="0.25">
      <c r="A686" s="107" t="s">
        <v>484</v>
      </c>
      <c r="B686" s="108">
        <v>202303</v>
      </c>
      <c r="C686" s="108">
        <v>202303</v>
      </c>
      <c r="D686" s="108" t="s">
        <v>1014</v>
      </c>
      <c r="E686" s="109">
        <v>7077939633</v>
      </c>
      <c r="F686" s="107" t="s">
        <v>499</v>
      </c>
      <c r="G686" s="110" t="s">
        <v>19</v>
      </c>
      <c r="H686" s="111">
        <v>275000</v>
      </c>
      <c r="I686" s="113">
        <v>45056</v>
      </c>
      <c r="J686" s="111">
        <v>70000</v>
      </c>
      <c r="K686" s="112" t="s">
        <v>20</v>
      </c>
      <c r="L686" s="112" t="s">
        <v>158</v>
      </c>
      <c r="O686" s="71"/>
      <c r="P686" s="54"/>
      <c r="Q686" s="72"/>
    </row>
    <row r="687" spans="1:17" x14ac:dyDescent="0.25">
      <c r="A687" s="107" t="s">
        <v>553</v>
      </c>
      <c r="B687" s="108" t="s">
        <v>463</v>
      </c>
      <c r="C687" s="108">
        <v>202303</v>
      </c>
      <c r="D687" s="108" t="s">
        <v>1014</v>
      </c>
      <c r="E687" s="109">
        <v>9437575369</v>
      </c>
      <c r="F687" s="107" t="s">
        <v>564</v>
      </c>
      <c r="G687" s="110" t="s">
        <v>19</v>
      </c>
      <c r="H687" s="111">
        <v>270000</v>
      </c>
      <c r="I687" s="113">
        <v>45056</v>
      </c>
      <c r="J687" s="111">
        <v>50000</v>
      </c>
      <c r="K687" s="112" t="s">
        <v>20</v>
      </c>
      <c r="L687" s="112" t="s">
        <v>158</v>
      </c>
      <c r="O687" s="71"/>
      <c r="P687" s="54"/>
      <c r="Q687" s="72"/>
    </row>
    <row r="688" spans="1:17" x14ac:dyDescent="0.25">
      <c r="A688" s="107" t="s">
        <v>231</v>
      </c>
      <c r="B688" s="108" t="s">
        <v>232</v>
      </c>
      <c r="C688" s="108">
        <v>202211</v>
      </c>
      <c r="D688" s="108" t="s">
        <v>1014</v>
      </c>
      <c r="E688" s="109">
        <v>9853825850</v>
      </c>
      <c r="F688" s="107" t="s">
        <v>233</v>
      </c>
      <c r="G688" s="110" t="s">
        <v>19</v>
      </c>
      <c r="H688" s="111">
        <v>270000</v>
      </c>
      <c r="I688" s="113">
        <v>45056</v>
      </c>
      <c r="J688" s="111">
        <v>38000</v>
      </c>
      <c r="K688" s="112" t="s">
        <v>10</v>
      </c>
      <c r="L688" s="112" t="s">
        <v>101</v>
      </c>
      <c r="O688" s="71"/>
      <c r="P688" s="54"/>
      <c r="Q688" s="72"/>
    </row>
    <row r="689" spans="1:17" x14ac:dyDescent="0.25">
      <c r="A689" s="107" t="s">
        <v>326</v>
      </c>
      <c r="B689" s="108" t="s">
        <v>232</v>
      </c>
      <c r="C689" s="108">
        <v>202211</v>
      </c>
      <c r="D689" s="108" t="s">
        <v>1014</v>
      </c>
      <c r="E689" s="109">
        <v>9178872918</v>
      </c>
      <c r="F689" s="107" t="s">
        <v>210</v>
      </c>
      <c r="G689" s="110" t="s">
        <v>19</v>
      </c>
      <c r="H689" s="111">
        <v>270000</v>
      </c>
      <c r="I689" s="113">
        <v>45056</v>
      </c>
      <c r="J689" s="111">
        <v>38000</v>
      </c>
      <c r="K689" s="112" t="s">
        <v>283</v>
      </c>
      <c r="L689" s="112" t="s">
        <v>101</v>
      </c>
      <c r="O689" s="71"/>
      <c r="P689" s="54"/>
      <c r="Q689" s="72"/>
    </row>
    <row r="690" spans="1:17" x14ac:dyDescent="0.25">
      <c r="A690" s="107" t="s">
        <v>4211</v>
      </c>
      <c r="B690" s="108" t="s">
        <v>463</v>
      </c>
      <c r="C690" s="108">
        <v>202303</v>
      </c>
      <c r="D690" s="108" t="s">
        <v>1014</v>
      </c>
      <c r="E690" s="109">
        <v>9337958058</v>
      </c>
      <c r="F690" s="107" t="s">
        <v>511</v>
      </c>
      <c r="G690" s="110" t="s">
        <v>19</v>
      </c>
      <c r="H690" s="111">
        <v>270000</v>
      </c>
      <c r="I690" s="113">
        <v>45057</v>
      </c>
      <c r="J690" s="111">
        <v>62500</v>
      </c>
      <c r="K690" s="112" t="s">
        <v>689</v>
      </c>
      <c r="L690" s="112" t="s">
        <v>158</v>
      </c>
      <c r="O690" s="71"/>
      <c r="P690" s="54"/>
      <c r="Q690" s="72"/>
    </row>
    <row r="691" spans="1:17" x14ac:dyDescent="0.25">
      <c r="A691" s="107" t="s">
        <v>4233</v>
      </c>
      <c r="B691" s="108">
        <v>202305</v>
      </c>
      <c r="C691" s="108">
        <v>202305</v>
      </c>
      <c r="D691" s="108" t="s">
        <v>1014</v>
      </c>
      <c r="E691" s="109">
        <v>6370068415</v>
      </c>
      <c r="F691" s="107" t="s">
        <v>729</v>
      </c>
      <c r="G691" s="110" t="s">
        <v>19</v>
      </c>
      <c r="H691" s="111">
        <v>290000</v>
      </c>
      <c r="I691" s="113">
        <v>45057</v>
      </c>
      <c r="J691" s="111">
        <v>95000</v>
      </c>
      <c r="K691" s="112" t="s">
        <v>20</v>
      </c>
      <c r="L691" s="112" t="s">
        <v>158</v>
      </c>
      <c r="O691" s="71"/>
      <c r="P691" s="54"/>
      <c r="Q691" s="72"/>
    </row>
    <row r="692" spans="1:17" x14ac:dyDescent="0.25">
      <c r="A692" s="107" t="s">
        <v>4239</v>
      </c>
      <c r="B692" s="108">
        <v>202305</v>
      </c>
      <c r="C692" s="108">
        <v>202305</v>
      </c>
      <c r="D692" s="108" t="s">
        <v>1014</v>
      </c>
      <c r="E692" s="109">
        <v>6394044809</v>
      </c>
      <c r="F692" s="107" t="s">
        <v>732</v>
      </c>
      <c r="G692" s="110" t="s">
        <v>19</v>
      </c>
      <c r="H692" s="111">
        <v>285000</v>
      </c>
      <c r="I692" s="113">
        <v>45057</v>
      </c>
      <c r="J692" s="111">
        <v>71250</v>
      </c>
      <c r="K692" s="112" t="s">
        <v>10</v>
      </c>
      <c r="L692" s="112" t="s">
        <v>158</v>
      </c>
      <c r="O692" s="71"/>
      <c r="P692" s="54"/>
      <c r="Q692" s="72"/>
    </row>
    <row r="693" spans="1:17" x14ac:dyDescent="0.25">
      <c r="A693" s="107" t="s">
        <v>4197</v>
      </c>
      <c r="B693" s="108" t="s">
        <v>402</v>
      </c>
      <c r="C693" s="108">
        <v>202302</v>
      </c>
      <c r="D693" s="108" t="s">
        <v>1014</v>
      </c>
      <c r="E693" s="109">
        <v>9800311448</v>
      </c>
      <c r="F693" s="107" t="s">
        <v>412</v>
      </c>
      <c r="G693" s="110" t="s">
        <v>19</v>
      </c>
      <c r="H693" s="111">
        <v>270000</v>
      </c>
      <c r="I693" s="113">
        <v>45057</v>
      </c>
      <c r="J693" s="111">
        <v>86666</v>
      </c>
      <c r="K693" s="112" t="s">
        <v>10</v>
      </c>
      <c r="L693" s="112" t="s">
        <v>158</v>
      </c>
      <c r="O693" s="71"/>
      <c r="P693" s="54"/>
      <c r="Q693" s="72"/>
    </row>
    <row r="694" spans="1:17" x14ac:dyDescent="0.25">
      <c r="A694" s="107" t="s">
        <v>143</v>
      </c>
      <c r="B694" s="108">
        <v>202305</v>
      </c>
      <c r="C694" s="108">
        <v>202305</v>
      </c>
      <c r="D694" s="108" t="s">
        <v>1014</v>
      </c>
      <c r="E694" s="109">
        <v>9800311448</v>
      </c>
      <c r="F694" s="107" t="s">
        <v>733</v>
      </c>
      <c r="G694" s="110" t="s">
        <v>19</v>
      </c>
      <c r="H694" s="111">
        <v>270000</v>
      </c>
      <c r="I694" s="113">
        <v>45057</v>
      </c>
      <c r="J694" s="111">
        <v>235000</v>
      </c>
      <c r="K694" s="112" t="s">
        <v>689</v>
      </c>
      <c r="L694" s="112" t="s">
        <v>158</v>
      </c>
      <c r="O694" s="71"/>
      <c r="P694" s="54"/>
      <c r="Q694" s="72"/>
    </row>
    <row r="695" spans="1:17" x14ac:dyDescent="0.25">
      <c r="A695" s="107" t="s">
        <v>4240</v>
      </c>
      <c r="B695" s="108">
        <v>202304</v>
      </c>
      <c r="C695" s="108">
        <v>202304</v>
      </c>
      <c r="D695" s="108" t="s">
        <v>1014</v>
      </c>
      <c r="E695" s="109">
        <v>9739229121</v>
      </c>
      <c r="F695" s="107" t="s">
        <v>734</v>
      </c>
      <c r="G695" s="110" t="s">
        <v>19</v>
      </c>
      <c r="H695" s="111">
        <v>295000</v>
      </c>
      <c r="I695" s="113">
        <v>45058</v>
      </c>
      <c r="J695" s="111">
        <v>295000</v>
      </c>
      <c r="K695" s="112" t="s">
        <v>689</v>
      </c>
      <c r="L695" s="112" t="s">
        <v>158</v>
      </c>
      <c r="O695" s="71"/>
      <c r="P695" s="54"/>
      <c r="Q695" s="72"/>
    </row>
    <row r="696" spans="1:17" x14ac:dyDescent="0.25">
      <c r="A696" s="107" t="s">
        <v>4193</v>
      </c>
      <c r="B696" s="108">
        <v>202203</v>
      </c>
      <c r="C696" s="108">
        <v>202203</v>
      </c>
      <c r="D696" s="108" t="s">
        <v>1014</v>
      </c>
      <c r="E696" s="109">
        <v>9131422281</v>
      </c>
      <c r="F696" s="107" t="s">
        <v>386</v>
      </c>
      <c r="G696" s="110" t="s">
        <v>19</v>
      </c>
      <c r="H696" s="111">
        <v>270000</v>
      </c>
      <c r="I696" s="113">
        <v>45058</v>
      </c>
      <c r="J696" s="111">
        <v>50000</v>
      </c>
      <c r="K696" s="112" t="s">
        <v>689</v>
      </c>
      <c r="L696" s="112" t="s">
        <v>158</v>
      </c>
      <c r="O696" s="71"/>
      <c r="P696" s="54"/>
      <c r="Q696" s="72"/>
    </row>
    <row r="697" spans="1:17" x14ac:dyDescent="0.25">
      <c r="A697" s="107" t="s">
        <v>4233</v>
      </c>
      <c r="B697" s="108">
        <v>202305</v>
      </c>
      <c r="C697" s="108">
        <v>202305</v>
      </c>
      <c r="D697" s="108" t="s">
        <v>1014</v>
      </c>
      <c r="E697" s="109">
        <v>6370068415</v>
      </c>
      <c r="F697" s="107" t="s">
        <v>729</v>
      </c>
      <c r="G697" s="110" t="s">
        <v>19</v>
      </c>
      <c r="H697" s="111">
        <v>265500</v>
      </c>
      <c r="I697" s="113">
        <v>45058</v>
      </c>
      <c r="J697" s="111">
        <v>30500</v>
      </c>
      <c r="K697" s="112" t="s">
        <v>689</v>
      </c>
      <c r="L697" s="112" t="s">
        <v>158</v>
      </c>
      <c r="O697" s="71"/>
      <c r="P697" s="54"/>
      <c r="Q697" s="72"/>
    </row>
    <row r="698" spans="1:17" x14ac:dyDescent="0.25">
      <c r="A698" s="107" t="s">
        <v>38</v>
      </c>
      <c r="B698" s="108" t="s">
        <v>232</v>
      </c>
      <c r="C698" s="108">
        <v>202211</v>
      </c>
      <c r="D698" s="108" t="s">
        <v>1014</v>
      </c>
      <c r="E698" s="109">
        <v>7873460395</v>
      </c>
      <c r="F698" s="107" t="s">
        <v>40</v>
      </c>
      <c r="G698" s="110" t="s">
        <v>19</v>
      </c>
      <c r="H698" s="111">
        <v>225000</v>
      </c>
      <c r="I698" s="113">
        <v>45058</v>
      </c>
      <c r="J698" s="111">
        <v>40000</v>
      </c>
      <c r="K698" s="112" t="s">
        <v>689</v>
      </c>
      <c r="L698" s="112" t="s">
        <v>101</v>
      </c>
      <c r="O698" s="71"/>
      <c r="P698" s="54"/>
      <c r="Q698" s="72"/>
    </row>
    <row r="699" spans="1:17" x14ac:dyDescent="0.25">
      <c r="A699" s="107" t="s">
        <v>557</v>
      </c>
      <c r="B699" s="108">
        <v>202301</v>
      </c>
      <c r="C699" s="108">
        <v>202301</v>
      </c>
      <c r="D699" s="108" t="s">
        <v>1014</v>
      </c>
      <c r="E699" s="109">
        <v>7008426474</v>
      </c>
      <c r="F699" s="107" t="s">
        <v>558</v>
      </c>
      <c r="G699" s="110" t="s">
        <v>19</v>
      </c>
      <c r="H699" s="111">
        <v>300000</v>
      </c>
      <c r="I699" s="113">
        <v>45058</v>
      </c>
      <c r="J699" s="111">
        <v>45000</v>
      </c>
      <c r="K699" s="112" t="s">
        <v>689</v>
      </c>
      <c r="L699" s="112" t="s">
        <v>158</v>
      </c>
      <c r="O699" s="71"/>
      <c r="P699" s="54"/>
      <c r="Q699" s="72"/>
    </row>
    <row r="700" spans="1:17" x14ac:dyDescent="0.25">
      <c r="A700" s="107" t="s">
        <v>4214</v>
      </c>
      <c r="B700" s="108">
        <v>202304</v>
      </c>
      <c r="C700" s="108">
        <v>202304</v>
      </c>
      <c r="D700" s="108" t="s">
        <v>1014</v>
      </c>
      <c r="E700" s="109">
        <v>9074458990</v>
      </c>
      <c r="F700" s="107" t="s">
        <v>643</v>
      </c>
      <c r="G700" s="110" t="s">
        <v>19</v>
      </c>
      <c r="H700" s="111">
        <v>280000</v>
      </c>
      <c r="I700" s="113">
        <v>45059</v>
      </c>
      <c r="J700" s="111">
        <v>50000</v>
      </c>
      <c r="K700" s="112" t="s">
        <v>10</v>
      </c>
      <c r="L700" s="112" t="s">
        <v>158</v>
      </c>
      <c r="O700" s="71"/>
      <c r="P700" s="54"/>
      <c r="Q700" s="72"/>
    </row>
    <row r="701" spans="1:17" x14ac:dyDescent="0.25">
      <c r="A701" s="107" t="s">
        <v>625</v>
      </c>
      <c r="B701" s="108" t="s">
        <v>463</v>
      </c>
      <c r="C701" s="108">
        <v>202303</v>
      </c>
      <c r="D701" s="108" t="s">
        <v>1014</v>
      </c>
      <c r="E701" s="109">
        <v>8904398169</v>
      </c>
      <c r="F701" s="107" t="s">
        <v>657</v>
      </c>
      <c r="G701" s="110" t="s">
        <v>19</v>
      </c>
      <c r="H701" s="111">
        <v>290000</v>
      </c>
      <c r="I701" s="113">
        <v>45059</v>
      </c>
      <c r="J701" s="111">
        <v>50000</v>
      </c>
      <c r="K701" s="112" t="s">
        <v>20</v>
      </c>
      <c r="L701" s="112" t="s">
        <v>158</v>
      </c>
      <c r="O701" s="71"/>
      <c r="P701" s="54"/>
      <c r="Q701" s="72"/>
    </row>
    <row r="702" spans="1:17" x14ac:dyDescent="0.25">
      <c r="A702" s="107" t="s">
        <v>688</v>
      </c>
      <c r="B702" s="108" t="s">
        <v>556</v>
      </c>
      <c r="C702" s="108">
        <v>202304</v>
      </c>
      <c r="D702" s="108" t="s">
        <v>1014</v>
      </c>
      <c r="E702" s="109">
        <v>8018746921</v>
      </c>
      <c r="F702" s="107" t="s">
        <v>704</v>
      </c>
      <c r="G702" s="110" t="s">
        <v>19</v>
      </c>
      <c r="H702" s="111">
        <v>250000</v>
      </c>
      <c r="I702" s="113">
        <v>45059</v>
      </c>
      <c r="J702" s="111">
        <v>50000</v>
      </c>
      <c r="K702" s="112" t="s">
        <v>689</v>
      </c>
      <c r="L702" s="112" t="s">
        <v>158</v>
      </c>
      <c r="O702" s="71"/>
      <c r="P702" s="54"/>
      <c r="Q702" s="72"/>
    </row>
    <row r="703" spans="1:17" x14ac:dyDescent="0.25">
      <c r="A703" s="107" t="s">
        <v>623</v>
      </c>
      <c r="B703" s="108">
        <v>202304</v>
      </c>
      <c r="C703" s="108">
        <v>202304</v>
      </c>
      <c r="D703" s="108" t="s">
        <v>1014</v>
      </c>
      <c r="E703" s="109" t="s">
        <v>624</v>
      </c>
      <c r="F703" s="107" t="s">
        <v>649</v>
      </c>
      <c r="G703" s="110" t="s">
        <v>19</v>
      </c>
      <c r="H703" s="111">
        <v>290000</v>
      </c>
      <c r="I703" s="113">
        <v>45059</v>
      </c>
      <c r="J703" s="111">
        <v>125000</v>
      </c>
      <c r="K703" s="112" t="s">
        <v>10</v>
      </c>
      <c r="L703" s="112" t="s">
        <v>158</v>
      </c>
      <c r="O703" s="71"/>
      <c r="P703" s="54"/>
      <c r="Q703" s="72"/>
    </row>
    <row r="704" spans="1:17" x14ac:dyDescent="0.25">
      <c r="A704" s="107" t="s">
        <v>557</v>
      </c>
      <c r="B704" s="108">
        <v>202301</v>
      </c>
      <c r="C704" s="108">
        <v>202301</v>
      </c>
      <c r="D704" s="108" t="s">
        <v>1014</v>
      </c>
      <c r="E704" s="109">
        <v>7008426474</v>
      </c>
      <c r="F704" s="107" t="s">
        <v>558</v>
      </c>
      <c r="G704" s="110" t="s">
        <v>19</v>
      </c>
      <c r="H704" s="111">
        <v>300000</v>
      </c>
      <c r="I704" s="113">
        <v>45059</v>
      </c>
      <c r="J704" s="111">
        <v>45000</v>
      </c>
      <c r="K704" s="112" t="s">
        <v>689</v>
      </c>
      <c r="L704" s="112" t="s">
        <v>158</v>
      </c>
      <c r="O704" s="71"/>
      <c r="P704" s="54"/>
      <c r="Q704" s="72"/>
    </row>
    <row r="705" spans="1:17" x14ac:dyDescent="0.25">
      <c r="A705" s="107" t="s">
        <v>630</v>
      </c>
      <c r="B705" s="108" t="s">
        <v>463</v>
      </c>
      <c r="C705" s="108">
        <v>202303</v>
      </c>
      <c r="D705" s="108" t="s">
        <v>1014</v>
      </c>
      <c r="E705" s="109">
        <v>6372895851</v>
      </c>
      <c r="F705" s="107" t="s">
        <v>631</v>
      </c>
      <c r="G705" s="110" t="s">
        <v>19</v>
      </c>
      <c r="H705" s="111">
        <v>270000</v>
      </c>
      <c r="I705" s="113">
        <v>45059</v>
      </c>
      <c r="J705" s="111">
        <v>50000</v>
      </c>
      <c r="K705" s="112" t="s">
        <v>20</v>
      </c>
      <c r="L705" s="112" t="s">
        <v>158</v>
      </c>
      <c r="O705" s="71"/>
      <c r="P705" s="54"/>
      <c r="Q705" s="72"/>
    </row>
    <row r="706" spans="1:17" x14ac:dyDescent="0.25">
      <c r="A706" s="107" t="s">
        <v>4205</v>
      </c>
      <c r="B706" s="108">
        <v>202302</v>
      </c>
      <c r="C706" s="108">
        <v>202302</v>
      </c>
      <c r="D706" s="108" t="s">
        <v>1014</v>
      </c>
      <c r="E706" s="109">
        <v>9337470219</v>
      </c>
      <c r="F706" s="107" t="s">
        <v>486</v>
      </c>
      <c r="G706" s="110" t="s">
        <v>19</v>
      </c>
      <c r="H706" s="111">
        <v>285000</v>
      </c>
      <c r="I706" s="113">
        <v>45059</v>
      </c>
      <c r="J706" s="111">
        <v>85000</v>
      </c>
      <c r="K706" s="112" t="s">
        <v>20</v>
      </c>
      <c r="L706" s="112" t="s">
        <v>158</v>
      </c>
      <c r="O706" s="71"/>
      <c r="P706" s="54"/>
      <c r="Q706" s="72"/>
    </row>
    <row r="707" spans="1:17" x14ac:dyDescent="0.25">
      <c r="A707" s="107" t="s">
        <v>735</v>
      </c>
      <c r="B707" s="108">
        <v>202304</v>
      </c>
      <c r="C707" s="108">
        <v>202304</v>
      </c>
      <c r="D707" s="108" t="s">
        <v>1014</v>
      </c>
      <c r="E707" s="109">
        <v>9071589056</v>
      </c>
      <c r="F707" s="107" t="s">
        <v>736</v>
      </c>
      <c r="G707" s="110" t="s">
        <v>19</v>
      </c>
      <c r="H707" s="111">
        <v>270000</v>
      </c>
      <c r="I707" s="113">
        <v>45059</v>
      </c>
      <c r="J707" s="111">
        <v>100000</v>
      </c>
      <c r="K707" s="112" t="s">
        <v>20</v>
      </c>
      <c r="L707" s="112" t="s">
        <v>158</v>
      </c>
      <c r="O707" s="71"/>
      <c r="P707" s="54"/>
      <c r="Q707" s="72"/>
    </row>
    <row r="708" spans="1:17" x14ac:dyDescent="0.25">
      <c r="A708" s="107" t="s">
        <v>447</v>
      </c>
      <c r="B708" s="108" t="s">
        <v>276</v>
      </c>
      <c r="C708" s="108">
        <v>202301</v>
      </c>
      <c r="D708" s="108" t="s">
        <v>1014</v>
      </c>
      <c r="E708" s="109">
        <v>7539051143</v>
      </c>
      <c r="F708" s="107" t="s">
        <v>272</v>
      </c>
      <c r="G708" s="110" t="s">
        <v>19</v>
      </c>
      <c r="H708" s="111">
        <v>280000</v>
      </c>
      <c r="I708" s="113">
        <v>45061</v>
      </c>
      <c r="J708" s="111">
        <v>90000</v>
      </c>
      <c r="K708" s="112" t="s">
        <v>20</v>
      </c>
      <c r="L708" s="112" t="s">
        <v>158</v>
      </c>
      <c r="O708" s="71"/>
      <c r="P708" s="54"/>
      <c r="Q708" s="72"/>
    </row>
    <row r="709" spans="1:17" x14ac:dyDescent="0.25">
      <c r="A709" s="107" t="s">
        <v>545</v>
      </c>
      <c r="B709" s="108" t="s">
        <v>463</v>
      </c>
      <c r="C709" s="108">
        <v>202303</v>
      </c>
      <c r="D709" s="108" t="s">
        <v>1014</v>
      </c>
      <c r="E709" s="109">
        <v>9437372311</v>
      </c>
      <c r="F709" s="107" t="s">
        <v>648</v>
      </c>
      <c r="G709" s="110" t="s">
        <v>19</v>
      </c>
      <c r="H709" s="111">
        <v>270000</v>
      </c>
      <c r="I709" s="113">
        <v>45061</v>
      </c>
      <c r="J709" s="111">
        <v>20000</v>
      </c>
      <c r="K709" s="112" t="s">
        <v>20</v>
      </c>
      <c r="L709" s="112" t="s">
        <v>158</v>
      </c>
      <c r="O709" s="71"/>
      <c r="P709" s="54"/>
      <c r="Q709" s="72"/>
    </row>
    <row r="710" spans="1:17" x14ac:dyDescent="0.25">
      <c r="A710" s="107" t="s">
        <v>737</v>
      </c>
      <c r="B710" s="108">
        <v>202304</v>
      </c>
      <c r="C710" s="108">
        <v>202304</v>
      </c>
      <c r="D710" s="108" t="s">
        <v>1014</v>
      </c>
      <c r="E710" s="109">
        <v>8895322007</v>
      </c>
      <c r="F710" s="107" t="s">
        <v>654</v>
      </c>
      <c r="G710" s="110" t="s">
        <v>19</v>
      </c>
      <c r="H710" s="111">
        <v>280000</v>
      </c>
      <c r="I710" s="113">
        <v>45061</v>
      </c>
      <c r="J710" s="111">
        <v>70000</v>
      </c>
      <c r="K710" s="112" t="s">
        <v>20</v>
      </c>
      <c r="L710" s="112" t="s">
        <v>158</v>
      </c>
      <c r="O710" s="71"/>
      <c r="P710" s="54"/>
      <c r="Q710" s="72"/>
    </row>
    <row r="711" spans="1:17" x14ac:dyDescent="0.25">
      <c r="A711" s="107" t="s">
        <v>422</v>
      </c>
      <c r="B711" s="108" t="s">
        <v>183</v>
      </c>
      <c r="C711" s="108">
        <v>202208</v>
      </c>
      <c r="D711" s="108" t="s">
        <v>1014</v>
      </c>
      <c r="E711" s="109">
        <v>7751029895</v>
      </c>
      <c r="F711" s="107" t="s">
        <v>420</v>
      </c>
      <c r="G711" s="110" t="s">
        <v>19</v>
      </c>
      <c r="H711" s="111">
        <v>240000</v>
      </c>
      <c r="I711" s="113">
        <v>45061</v>
      </c>
      <c r="J711" s="111">
        <v>20000</v>
      </c>
      <c r="K711" s="112" t="s">
        <v>10</v>
      </c>
      <c r="L711" s="112" t="s">
        <v>738</v>
      </c>
      <c r="O711" s="71"/>
      <c r="P711" s="54"/>
      <c r="Q711" s="72"/>
    </row>
    <row r="712" spans="1:17" x14ac:dyDescent="0.25">
      <c r="A712" s="107" t="s">
        <v>685</v>
      </c>
      <c r="B712" s="108">
        <v>202303</v>
      </c>
      <c r="C712" s="108">
        <v>202303</v>
      </c>
      <c r="D712" s="108" t="s">
        <v>1014</v>
      </c>
      <c r="E712" s="109" t="s">
        <v>686</v>
      </c>
      <c r="F712" s="107" t="s">
        <v>571</v>
      </c>
      <c r="G712" s="110" t="s">
        <v>19</v>
      </c>
      <c r="H712" s="111">
        <v>270000</v>
      </c>
      <c r="I712" s="113">
        <v>45061</v>
      </c>
      <c r="J712" s="111">
        <v>50000</v>
      </c>
      <c r="K712" s="112" t="s">
        <v>689</v>
      </c>
      <c r="L712" s="112" t="s">
        <v>158</v>
      </c>
      <c r="O712" s="71"/>
      <c r="P712" s="54"/>
      <c r="Q712" s="72"/>
    </row>
    <row r="713" spans="1:17" x14ac:dyDescent="0.25">
      <c r="A713" s="107" t="s">
        <v>683</v>
      </c>
      <c r="B713" s="108">
        <v>202304</v>
      </c>
      <c r="C713" s="108">
        <v>202304</v>
      </c>
      <c r="D713" s="108" t="s">
        <v>1014</v>
      </c>
      <c r="E713" s="109">
        <v>7356154295</v>
      </c>
      <c r="F713" s="107" t="s">
        <v>684</v>
      </c>
      <c r="G713" s="110" t="s">
        <v>19</v>
      </c>
      <c r="H713" s="111">
        <v>280000</v>
      </c>
      <c r="I713" s="113">
        <v>45061</v>
      </c>
      <c r="J713" s="111">
        <v>70000</v>
      </c>
      <c r="K713" s="112" t="s">
        <v>689</v>
      </c>
      <c r="L713" s="112" t="s">
        <v>158</v>
      </c>
      <c r="O713" s="71"/>
      <c r="P713" s="54"/>
      <c r="Q713" s="72"/>
    </row>
    <row r="714" spans="1:17" x14ac:dyDescent="0.25">
      <c r="A714" s="107" t="s">
        <v>458</v>
      </c>
      <c r="B714" s="108" t="s">
        <v>402</v>
      </c>
      <c r="C714" s="108">
        <v>202302</v>
      </c>
      <c r="D714" s="108" t="s">
        <v>1014</v>
      </c>
      <c r="E714" s="109">
        <v>8050588298</v>
      </c>
      <c r="F714" s="107" t="s">
        <v>459</v>
      </c>
      <c r="G714" s="110" t="s">
        <v>19</v>
      </c>
      <c r="H714" s="111">
        <v>270000</v>
      </c>
      <c r="I714" s="113">
        <v>45061</v>
      </c>
      <c r="J714" s="111">
        <v>70000</v>
      </c>
      <c r="K714" s="112" t="s">
        <v>20</v>
      </c>
      <c r="L714" s="112" t="s">
        <v>158</v>
      </c>
      <c r="O714" s="71"/>
      <c r="P714" s="54"/>
      <c r="Q714" s="72"/>
    </row>
    <row r="715" spans="1:17" x14ac:dyDescent="0.25">
      <c r="A715" s="107" t="s">
        <v>4148</v>
      </c>
      <c r="B715" s="108">
        <v>202212</v>
      </c>
      <c r="C715" s="108">
        <v>202212</v>
      </c>
      <c r="D715" s="108" t="s">
        <v>1014</v>
      </c>
      <c r="E715" s="109">
        <v>7077793841</v>
      </c>
      <c r="F715" s="107" t="s">
        <v>21</v>
      </c>
      <c r="G715" s="110" t="s">
        <v>19</v>
      </c>
      <c r="H715" s="111">
        <v>270000</v>
      </c>
      <c r="I715" s="113">
        <v>45061</v>
      </c>
      <c r="J715" s="111">
        <v>30000</v>
      </c>
      <c r="K715" s="112" t="s">
        <v>16</v>
      </c>
      <c r="L715" s="112" t="s">
        <v>101</v>
      </c>
      <c r="O715" s="71"/>
      <c r="P715" s="54"/>
      <c r="Q715" s="72"/>
    </row>
    <row r="716" spans="1:17" x14ac:dyDescent="0.25">
      <c r="A716" s="107" t="s">
        <v>740</v>
      </c>
      <c r="B716" s="108">
        <v>202305</v>
      </c>
      <c r="C716" s="108">
        <v>202305</v>
      </c>
      <c r="D716" s="108" t="s">
        <v>1014</v>
      </c>
      <c r="E716" s="109">
        <v>9035914722</v>
      </c>
      <c r="F716" s="107" t="s">
        <v>739</v>
      </c>
      <c r="G716" s="110" t="s">
        <v>19</v>
      </c>
      <c r="H716" s="111">
        <v>270000</v>
      </c>
      <c r="I716" s="113">
        <v>45061</v>
      </c>
      <c r="J716" s="111">
        <v>100000</v>
      </c>
      <c r="K716" s="112" t="s">
        <v>10</v>
      </c>
      <c r="L716" s="112" t="s">
        <v>158</v>
      </c>
      <c r="O716" s="71"/>
      <c r="P716" s="54"/>
      <c r="Q716" s="72"/>
    </row>
    <row r="717" spans="1:17" x14ac:dyDescent="0.25">
      <c r="A717" s="107" t="s">
        <v>593</v>
      </c>
      <c r="B717" s="108">
        <v>202304</v>
      </c>
      <c r="C717" s="108">
        <v>202304</v>
      </c>
      <c r="D717" s="108" t="s">
        <v>1014</v>
      </c>
      <c r="E717" s="109">
        <v>8881113280</v>
      </c>
      <c r="F717" s="107" t="s">
        <v>651</v>
      </c>
      <c r="G717" s="110" t="s">
        <v>19</v>
      </c>
      <c r="H717" s="111">
        <v>280000</v>
      </c>
      <c r="I717" s="113">
        <v>45062</v>
      </c>
      <c r="J717" s="111">
        <v>50000</v>
      </c>
      <c r="K717" s="112" t="s">
        <v>20</v>
      </c>
      <c r="L717" s="112" t="s">
        <v>158</v>
      </c>
      <c r="O717" s="71"/>
      <c r="P717" s="54"/>
      <c r="Q717" s="72"/>
    </row>
    <row r="718" spans="1:17" x14ac:dyDescent="0.25">
      <c r="A718" s="107" t="s">
        <v>328</v>
      </c>
      <c r="B718" s="108">
        <v>202302</v>
      </c>
      <c r="C718" s="108">
        <v>202302</v>
      </c>
      <c r="D718" s="108" t="s">
        <v>1014</v>
      </c>
      <c r="E718" s="109">
        <v>9972598509</v>
      </c>
      <c r="F718" s="107" t="s">
        <v>329</v>
      </c>
      <c r="G718" s="110" t="s">
        <v>19</v>
      </c>
      <c r="H718" s="111">
        <v>290000</v>
      </c>
      <c r="I718" s="113">
        <v>45062</v>
      </c>
      <c r="J718" s="111">
        <v>72500</v>
      </c>
      <c r="K718" s="112" t="s">
        <v>10</v>
      </c>
      <c r="L718" s="112" t="s">
        <v>158</v>
      </c>
      <c r="O718" s="71"/>
      <c r="P718" s="54"/>
      <c r="Q718" s="72"/>
    </row>
    <row r="719" spans="1:17" x14ac:dyDescent="0.25">
      <c r="A719" s="107" t="s">
        <v>4208</v>
      </c>
      <c r="B719" s="108">
        <v>202303</v>
      </c>
      <c r="C719" s="108">
        <v>202303</v>
      </c>
      <c r="D719" s="108" t="s">
        <v>1014</v>
      </c>
      <c r="E719" s="109">
        <v>8431654639</v>
      </c>
      <c r="F719" s="107" t="s">
        <v>494</v>
      </c>
      <c r="G719" s="110" t="s">
        <v>19</v>
      </c>
      <c r="H719" s="111">
        <v>270000</v>
      </c>
      <c r="I719" s="113">
        <v>45062</v>
      </c>
      <c r="J719" s="111">
        <v>45000</v>
      </c>
      <c r="K719" s="112" t="s">
        <v>10</v>
      </c>
      <c r="L719" s="112" t="s">
        <v>158</v>
      </c>
      <c r="O719" s="71"/>
      <c r="P719" s="54"/>
      <c r="Q719" s="72"/>
    </row>
    <row r="720" spans="1:17" x14ac:dyDescent="0.25">
      <c r="A720" s="107" t="s">
        <v>326</v>
      </c>
      <c r="B720" s="108">
        <v>202211</v>
      </c>
      <c r="C720" s="108">
        <v>202211</v>
      </c>
      <c r="D720" s="108" t="s">
        <v>1014</v>
      </c>
      <c r="E720" s="109">
        <v>9178872918</v>
      </c>
      <c r="F720" s="107" t="s">
        <v>210</v>
      </c>
      <c r="G720" s="110" t="s">
        <v>19</v>
      </c>
      <c r="H720" s="111">
        <v>260000</v>
      </c>
      <c r="I720" s="113">
        <v>45062</v>
      </c>
      <c r="J720" s="111">
        <v>40000</v>
      </c>
      <c r="K720" s="112" t="s">
        <v>108</v>
      </c>
      <c r="L720" s="112" t="s">
        <v>101</v>
      </c>
      <c r="O720" s="71"/>
      <c r="P720" s="54"/>
      <c r="Q720" s="72"/>
    </row>
    <row r="721" spans="1:17" x14ac:dyDescent="0.25">
      <c r="A721" s="107" t="s">
        <v>735</v>
      </c>
      <c r="B721" s="108">
        <v>202304</v>
      </c>
      <c r="C721" s="108">
        <v>202304</v>
      </c>
      <c r="D721" s="108" t="s">
        <v>1014</v>
      </c>
      <c r="E721" s="109">
        <v>9071589056</v>
      </c>
      <c r="F721" s="107" t="s">
        <v>736</v>
      </c>
      <c r="G721" s="110" t="s">
        <v>19</v>
      </c>
      <c r="H721" s="111">
        <v>270000</v>
      </c>
      <c r="I721" s="113">
        <v>45062</v>
      </c>
      <c r="J721" s="111">
        <v>50000</v>
      </c>
      <c r="K721" s="112" t="s">
        <v>20</v>
      </c>
      <c r="L721" s="112" t="s">
        <v>158</v>
      </c>
      <c r="O721" s="71"/>
      <c r="P721" s="54"/>
      <c r="Q721" s="72"/>
    </row>
    <row r="722" spans="1:17" x14ac:dyDescent="0.25">
      <c r="A722" s="107" t="s">
        <v>614</v>
      </c>
      <c r="B722" s="108">
        <v>202304</v>
      </c>
      <c r="C722" s="108">
        <v>202304</v>
      </c>
      <c r="D722" s="108" t="s">
        <v>1014</v>
      </c>
      <c r="E722" s="109">
        <v>6299472657</v>
      </c>
      <c r="F722" s="107" t="s">
        <v>656</v>
      </c>
      <c r="G722" s="110" t="s">
        <v>19</v>
      </c>
      <c r="H722" s="111">
        <v>260000</v>
      </c>
      <c r="I722" s="113">
        <v>45062</v>
      </c>
      <c r="J722" s="111">
        <v>50000</v>
      </c>
      <c r="K722" s="112" t="s">
        <v>20</v>
      </c>
      <c r="L722" s="112" t="s">
        <v>158</v>
      </c>
      <c r="O722" s="71"/>
      <c r="P722" s="54"/>
      <c r="Q722" s="72"/>
    </row>
    <row r="723" spans="1:17" x14ac:dyDescent="0.25">
      <c r="A723" s="107" t="s">
        <v>4194</v>
      </c>
      <c r="B723" s="108">
        <v>202302</v>
      </c>
      <c r="C723" s="108">
        <v>202302</v>
      </c>
      <c r="D723" s="108" t="s">
        <v>1014</v>
      </c>
      <c r="E723" s="109">
        <v>9934418902</v>
      </c>
      <c r="F723" s="107" t="s">
        <v>399</v>
      </c>
      <c r="G723" s="110" t="s">
        <v>19</v>
      </c>
      <c r="H723" s="111">
        <v>270000</v>
      </c>
      <c r="I723" s="113">
        <v>45063</v>
      </c>
      <c r="J723" s="111">
        <v>60000</v>
      </c>
      <c r="K723" s="112" t="s">
        <v>20</v>
      </c>
      <c r="L723" s="112" t="s">
        <v>158</v>
      </c>
      <c r="O723" s="71"/>
      <c r="P723" s="54"/>
      <c r="Q723" s="72"/>
    </row>
    <row r="724" spans="1:17" x14ac:dyDescent="0.25">
      <c r="A724" s="107" t="s">
        <v>725</v>
      </c>
      <c r="B724" s="108">
        <v>202303</v>
      </c>
      <c r="C724" s="108">
        <v>202303</v>
      </c>
      <c r="D724" s="108" t="s">
        <v>1014</v>
      </c>
      <c r="E724" s="109">
        <v>8754626449</v>
      </c>
      <c r="F724" s="107" t="s">
        <v>726</v>
      </c>
      <c r="G724" s="110" t="s">
        <v>19</v>
      </c>
      <c r="H724" s="111">
        <v>308000</v>
      </c>
      <c r="I724" s="113">
        <v>45063</v>
      </c>
      <c r="J724" s="111">
        <v>40000</v>
      </c>
      <c r="K724" s="112" t="s">
        <v>20</v>
      </c>
      <c r="L724" s="112" t="s">
        <v>158</v>
      </c>
      <c r="O724" s="71"/>
      <c r="P724" s="54"/>
      <c r="Q724" s="72"/>
    </row>
    <row r="725" spans="1:17" x14ac:dyDescent="0.25">
      <c r="A725" s="107" t="s">
        <v>741</v>
      </c>
      <c r="B725" s="108">
        <v>202304</v>
      </c>
      <c r="C725" s="108">
        <v>202304</v>
      </c>
      <c r="D725" s="108" t="s">
        <v>1014</v>
      </c>
      <c r="E725" s="109">
        <v>6370997267</v>
      </c>
      <c r="F725" s="107" t="s">
        <v>742</v>
      </c>
      <c r="G725" s="110" t="s">
        <v>19</v>
      </c>
      <c r="H725" s="111">
        <v>300000</v>
      </c>
      <c r="I725" s="113">
        <v>45063</v>
      </c>
      <c r="J725" s="111">
        <v>100000</v>
      </c>
      <c r="K725" s="112" t="s">
        <v>20</v>
      </c>
      <c r="L725" s="112" t="s">
        <v>158</v>
      </c>
      <c r="O725" s="71"/>
      <c r="P725" s="54"/>
      <c r="Q725" s="72"/>
    </row>
    <row r="726" spans="1:17" x14ac:dyDescent="0.25">
      <c r="A726" s="107" t="s">
        <v>619</v>
      </c>
      <c r="B726" s="108">
        <v>202304</v>
      </c>
      <c r="C726" s="108">
        <v>202304</v>
      </c>
      <c r="D726" s="108" t="s">
        <v>1014</v>
      </c>
      <c r="E726" s="109">
        <v>8223841303</v>
      </c>
      <c r="F726" s="107" t="s">
        <v>620</v>
      </c>
      <c r="G726" s="110" t="s">
        <v>19</v>
      </c>
      <c r="H726" s="111">
        <v>318600</v>
      </c>
      <c r="I726" s="113">
        <v>45063</v>
      </c>
      <c r="J726" s="111">
        <v>67000</v>
      </c>
      <c r="K726" s="112" t="s">
        <v>20</v>
      </c>
      <c r="L726" s="112" t="s">
        <v>158</v>
      </c>
      <c r="O726" s="71"/>
      <c r="P726" s="54"/>
      <c r="Q726" s="72"/>
    </row>
    <row r="727" spans="1:17" x14ac:dyDescent="0.25">
      <c r="A727" s="107" t="s">
        <v>501</v>
      </c>
      <c r="B727" s="108">
        <v>202303</v>
      </c>
      <c r="C727" s="108">
        <v>202303</v>
      </c>
      <c r="D727" s="108" t="s">
        <v>1014</v>
      </c>
      <c r="E727" s="109">
        <v>8299495392</v>
      </c>
      <c r="F727" s="107" t="s">
        <v>496</v>
      </c>
      <c r="G727" s="110" t="s">
        <v>19</v>
      </c>
      <c r="H727" s="111">
        <v>270000</v>
      </c>
      <c r="I727" s="113">
        <v>45063</v>
      </c>
      <c r="J727" s="111">
        <v>30000</v>
      </c>
      <c r="K727" s="112" t="s">
        <v>20</v>
      </c>
      <c r="L727" s="112" t="s">
        <v>158</v>
      </c>
      <c r="O727" s="71"/>
      <c r="P727" s="54"/>
      <c r="Q727" s="72"/>
    </row>
    <row r="728" spans="1:17" x14ac:dyDescent="0.25">
      <c r="A728" s="107" t="s">
        <v>628</v>
      </c>
      <c r="B728" s="108">
        <v>202304</v>
      </c>
      <c r="C728" s="108">
        <v>202304</v>
      </c>
      <c r="D728" s="108" t="s">
        <v>1014</v>
      </c>
      <c r="E728" s="109" t="s">
        <v>744</v>
      </c>
      <c r="F728" s="107" t="s">
        <v>743</v>
      </c>
      <c r="G728" s="110" t="s">
        <v>19</v>
      </c>
      <c r="H728" s="111">
        <v>295000</v>
      </c>
      <c r="I728" s="113">
        <v>45064</v>
      </c>
      <c r="J728" s="111">
        <v>61250</v>
      </c>
      <c r="K728" s="112" t="s">
        <v>108</v>
      </c>
      <c r="L728" s="112" t="s">
        <v>158</v>
      </c>
      <c r="O728" s="71"/>
      <c r="P728" s="54"/>
      <c r="Q728" s="72"/>
    </row>
    <row r="729" spans="1:17" x14ac:dyDescent="0.25">
      <c r="A729" s="107" t="s">
        <v>745</v>
      </c>
      <c r="B729" s="108">
        <v>202305</v>
      </c>
      <c r="C729" s="108">
        <v>202305</v>
      </c>
      <c r="D729" s="108" t="s">
        <v>1014</v>
      </c>
      <c r="E729" s="109">
        <v>9438214738</v>
      </c>
      <c r="F729" s="107" t="s">
        <v>706</v>
      </c>
      <c r="G729" s="110" t="s">
        <v>19</v>
      </c>
      <c r="H729" s="111">
        <v>295000</v>
      </c>
      <c r="I729" s="113">
        <v>45064</v>
      </c>
      <c r="J729" s="111">
        <v>170000</v>
      </c>
      <c r="K729" s="112" t="s">
        <v>20</v>
      </c>
      <c r="L729" s="112" t="s">
        <v>158</v>
      </c>
      <c r="O729" s="71"/>
      <c r="P729" s="54"/>
      <c r="Q729" s="72"/>
    </row>
    <row r="730" spans="1:17" x14ac:dyDescent="0.25">
      <c r="A730" s="107" t="s">
        <v>712</v>
      </c>
      <c r="B730" s="108">
        <v>202305</v>
      </c>
      <c r="C730" s="108">
        <v>202305</v>
      </c>
      <c r="D730" s="108" t="s">
        <v>1014</v>
      </c>
      <c r="E730" s="109">
        <v>7978003288</v>
      </c>
      <c r="F730" s="107" t="s">
        <v>914</v>
      </c>
      <c r="G730" s="110" t="s">
        <v>19</v>
      </c>
      <c r="H730" s="111">
        <v>295000</v>
      </c>
      <c r="I730" s="113">
        <v>45064</v>
      </c>
      <c r="J730" s="111">
        <v>170000</v>
      </c>
      <c r="K730" s="112" t="s">
        <v>20</v>
      </c>
      <c r="L730" s="112" t="s">
        <v>158</v>
      </c>
      <c r="O730" s="71"/>
      <c r="P730" s="54"/>
      <c r="Q730" s="72"/>
    </row>
    <row r="731" spans="1:17" x14ac:dyDescent="0.25">
      <c r="A731" s="107" t="s">
        <v>692</v>
      </c>
      <c r="B731" s="108" t="s">
        <v>556</v>
      </c>
      <c r="C731" s="108">
        <v>202304</v>
      </c>
      <c r="D731" s="108" t="s">
        <v>1014</v>
      </c>
      <c r="E731" s="109">
        <v>7001777897</v>
      </c>
      <c r="F731" s="107" t="s">
        <v>693</v>
      </c>
      <c r="G731" s="110" t="s">
        <v>19</v>
      </c>
      <c r="H731" s="111">
        <v>280000</v>
      </c>
      <c r="I731" s="113">
        <v>45065</v>
      </c>
      <c r="J731" s="111">
        <v>49999</v>
      </c>
      <c r="K731" s="112" t="s">
        <v>752</v>
      </c>
      <c r="L731" s="112" t="s">
        <v>158</v>
      </c>
      <c r="O731" s="71"/>
      <c r="P731" s="54"/>
      <c r="Q731" s="72"/>
    </row>
    <row r="732" spans="1:17" x14ac:dyDescent="0.25">
      <c r="A732" s="107" t="s">
        <v>746</v>
      </c>
      <c r="B732" s="108">
        <v>202208</v>
      </c>
      <c r="C732" s="108">
        <v>202208</v>
      </c>
      <c r="D732" s="108" t="s">
        <v>1014</v>
      </c>
      <c r="E732" s="109">
        <v>8982443177</v>
      </c>
      <c r="F732" s="107" t="s">
        <v>747</v>
      </c>
      <c r="G732" s="110" t="s">
        <v>19</v>
      </c>
      <c r="H732" s="111">
        <v>280000</v>
      </c>
      <c r="I732" s="113">
        <v>45065</v>
      </c>
      <c r="J732" s="111">
        <v>25000</v>
      </c>
      <c r="K732" s="112" t="s">
        <v>108</v>
      </c>
      <c r="L732" s="112" t="s">
        <v>687</v>
      </c>
      <c r="O732" s="71"/>
      <c r="P732" s="54"/>
      <c r="Q732" s="72"/>
    </row>
    <row r="733" spans="1:17" x14ac:dyDescent="0.25">
      <c r="A733" s="107" t="s">
        <v>748</v>
      </c>
      <c r="B733" s="108">
        <v>202305</v>
      </c>
      <c r="C733" s="108">
        <v>202305</v>
      </c>
      <c r="D733" s="108" t="s">
        <v>1014</v>
      </c>
      <c r="E733" s="109">
        <v>7815077160</v>
      </c>
      <c r="F733" s="107" t="s">
        <v>749</v>
      </c>
      <c r="G733" s="110" t="s">
        <v>19</v>
      </c>
      <c r="H733" s="111">
        <v>260000</v>
      </c>
      <c r="I733" s="113">
        <v>45065</v>
      </c>
      <c r="J733" s="111">
        <v>100000</v>
      </c>
      <c r="K733" s="112" t="s">
        <v>20</v>
      </c>
      <c r="L733" s="112" t="s">
        <v>158</v>
      </c>
      <c r="O733" s="71"/>
      <c r="P733" s="54"/>
      <c r="Q733" s="72"/>
    </row>
    <row r="734" spans="1:17" x14ac:dyDescent="0.25">
      <c r="A734" s="107" t="s">
        <v>317</v>
      </c>
      <c r="B734" s="108">
        <v>202301</v>
      </c>
      <c r="C734" s="108">
        <v>202301</v>
      </c>
      <c r="D734" s="108" t="s">
        <v>1014</v>
      </c>
      <c r="E734" s="109">
        <v>9573977087</v>
      </c>
      <c r="F734" s="107" t="s">
        <v>312</v>
      </c>
      <c r="G734" s="110" t="s">
        <v>19</v>
      </c>
      <c r="H734" s="111">
        <v>270000</v>
      </c>
      <c r="I734" s="113">
        <v>45065</v>
      </c>
      <c r="J734" s="111">
        <v>40000</v>
      </c>
      <c r="K734" s="112" t="s">
        <v>283</v>
      </c>
      <c r="L734" s="112" t="s">
        <v>158</v>
      </c>
      <c r="O734" s="71"/>
      <c r="P734" s="54"/>
      <c r="Q734" s="72"/>
    </row>
    <row r="735" spans="1:17" x14ac:dyDescent="0.25">
      <c r="A735" s="107" t="s">
        <v>4237</v>
      </c>
      <c r="B735" s="108">
        <v>202305</v>
      </c>
      <c r="C735" s="108">
        <v>202305</v>
      </c>
      <c r="D735" s="108" t="s">
        <v>1014</v>
      </c>
      <c r="E735" s="109">
        <v>9880687017</v>
      </c>
      <c r="F735" s="107" t="s">
        <v>730</v>
      </c>
      <c r="G735" s="110" t="s">
        <v>19</v>
      </c>
      <c r="H735" s="111">
        <v>270000</v>
      </c>
      <c r="I735" s="113">
        <v>45065</v>
      </c>
      <c r="J735" s="111">
        <v>50000</v>
      </c>
      <c r="K735" s="112" t="s">
        <v>283</v>
      </c>
      <c r="L735" s="112" t="s">
        <v>158</v>
      </c>
      <c r="O735" s="71"/>
      <c r="P735" s="54"/>
      <c r="Q735" s="72"/>
    </row>
    <row r="736" spans="1:17" x14ac:dyDescent="0.25">
      <c r="A736" s="107" t="s">
        <v>748</v>
      </c>
      <c r="B736" s="108">
        <v>202305</v>
      </c>
      <c r="C736" s="108">
        <v>202305</v>
      </c>
      <c r="D736" s="108" t="s">
        <v>1014</v>
      </c>
      <c r="E736" s="109">
        <v>7815077160</v>
      </c>
      <c r="F736" s="107" t="s">
        <v>749</v>
      </c>
      <c r="G736" s="110" t="s">
        <v>19</v>
      </c>
      <c r="H736" s="111">
        <v>260000</v>
      </c>
      <c r="I736" s="113">
        <v>45066</v>
      </c>
      <c r="J736" s="111">
        <v>100000</v>
      </c>
      <c r="K736" s="112" t="s">
        <v>20</v>
      </c>
      <c r="L736" s="112" t="s">
        <v>158</v>
      </c>
      <c r="O736" s="71"/>
      <c r="P736" s="54"/>
      <c r="Q736" s="72"/>
    </row>
    <row r="737" spans="1:17" x14ac:dyDescent="0.25">
      <c r="A737" s="107" t="s">
        <v>750</v>
      </c>
      <c r="B737" s="108">
        <v>202305</v>
      </c>
      <c r="C737" s="108">
        <v>202305</v>
      </c>
      <c r="D737" s="108" t="s">
        <v>1014</v>
      </c>
      <c r="E737" s="109">
        <v>7004983674</v>
      </c>
      <c r="F737" s="107" t="s">
        <v>751</v>
      </c>
      <c r="G737" s="110" t="s">
        <v>19</v>
      </c>
      <c r="H737" s="111">
        <v>260000</v>
      </c>
      <c r="I737" s="113">
        <v>45066</v>
      </c>
      <c r="J737" s="111">
        <v>50000</v>
      </c>
      <c r="K737" s="112" t="s">
        <v>20</v>
      </c>
      <c r="L737" s="112" t="s">
        <v>158</v>
      </c>
      <c r="O737" s="71"/>
      <c r="P737" s="54"/>
      <c r="Q737" s="72"/>
    </row>
    <row r="738" spans="1:17" x14ac:dyDescent="0.25">
      <c r="A738" s="107" t="s">
        <v>4212</v>
      </c>
      <c r="B738" s="108">
        <v>202303</v>
      </c>
      <c r="C738" s="108">
        <v>202303</v>
      </c>
      <c r="D738" s="108" t="s">
        <v>1014</v>
      </c>
      <c r="E738" s="109">
        <v>6232554077</v>
      </c>
      <c r="F738" s="107" t="s">
        <v>502</v>
      </c>
      <c r="G738" s="110" t="s">
        <v>19</v>
      </c>
      <c r="H738" s="111">
        <v>300000</v>
      </c>
      <c r="I738" s="113">
        <v>45066</v>
      </c>
      <c r="J738" s="111">
        <v>67000</v>
      </c>
      <c r="K738" s="112" t="s">
        <v>336</v>
      </c>
      <c r="L738" s="112" t="s">
        <v>158</v>
      </c>
      <c r="O738" s="71"/>
      <c r="P738" s="54"/>
      <c r="Q738" s="72"/>
    </row>
    <row r="739" spans="1:17" x14ac:dyDescent="0.25">
      <c r="A739" s="107" t="s">
        <v>692</v>
      </c>
      <c r="B739" s="108" t="s">
        <v>556</v>
      </c>
      <c r="C739" s="108">
        <v>202304</v>
      </c>
      <c r="D739" s="108" t="s">
        <v>1014</v>
      </c>
      <c r="E739" s="109">
        <v>7001777897</v>
      </c>
      <c r="F739" s="107" t="s">
        <v>693</v>
      </c>
      <c r="G739" s="110" t="s">
        <v>19</v>
      </c>
      <c r="H739" s="111">
        <v>280000</v>
      </c>
      <c r="I739" s="113">
        <v>45066</v>
      </c>
      <c r="J739" s="111">
        <v>49999</v>
      </c>
      <c r="K739" s="112" t="s">
        <v>752</v>
      </c>
      <c r="L739" s="112" t="s">
        <v>158</v>
      </c>
      <c r="O739" s="71"/>
      <c r="P739" s="54"/>
      <c r="Q739" s="72"/>
    </row>
    <row r="740" spans="1:17" x14ac:dyDescent="0.25">
      <c r="A740" s="107" t="s">
        <v>4241</v>
      </c>
      <c r="B740" s="108">
        <v>202305</v>
      </c>
      <c r="C740" s="108">
        <v>202305</v>
      </c>
      <c r="D740" s="108" t="s">
        <v>1014</v>
      </c>
      <c r="E740" s="109">
        <v>8250501765</v>
      </c>
      <c r="F740" s="107" t="s">
        <v>753</v>
      </c>
      <c r="G740" s="110" t="s">
        <v>19</v>
      </c>
      <c r="H740" s="111">
        <v>260000</v>
      </c>
      <c r="I740" s="113">
        <v>45066</v>
      </c>
      <c r="J740" s="111">
        <v>83333</v>
      </c>
      <c r="K740" s="112" t="s">
        <v>20</v>
      </c>
      <c r="L740" s="112" t="s">
        <v>158</v>
      </c>
      <c r="O740" s="71"/>
      <c r="P740" s="54"/>
      <c r="Q740" s="72"/>
    </row>
    <row r="741" spans="1:17" x14ac:dyDescent="0.25">
      <c r="A741" s="107" t="s">
        <v>754</v>
      </c>
      <c r="B741" s="108">
        <v>202305</v>
      </c>
      <c r="C741" s="108">
        <v>202305</v>
      </c>
      <c r="D741" s="108" t="s">
        <v>1014</v>
      </c>
      <c r="E741" s="109">
        <v>9686952141</v>
      </c>
      <c r="F741" s="107" t="s">
        <v>755</v>
      </c>
      <c r="G741" s="110" t="s">
        <v>19</v>
      </c>
      <c r="H741" s="111">
        <v>260000</v>
      </c>
      <c r="I741" s="113">
        <v>45066</v>
      </c>
      <c r="J741" s="111">
        <v>25000</v>
      </c>
      <c r="K741" s="112" t="s">
        <v>20</v>
      </c>
      <c r="L741" s="112" t="s">
        <v>158</v>
      </c>
      <c r="O741" s="71"/>
      <c r="P741" s="54"/>
      <c r="Q741" s="72"/>
    </row>
    <row r="742" spans="1:17" x14ac:dyDescent="0.25">
      <c r="A742" s="107" t="s">
        <v>201</v>
      </c>
      <c r="B742" s="108">
        <v>202303</v>
      </c>
      <c r="C742" s="108">
        <v>202303</v>
      </c>
      <c r="D742" s="108" t="s">
        <v>1014</v>
      </c>
      <c r="E742" s="109">
        <v>9040203508</v>
      </c>
      <c r="F742" s="107" t="s">
        <v>641</v>
      </c>
      <c r="G742" s="110" t="s">
        <v>19</v>
      </c>
      <c r="H742" s="111">
        <v>270000</v>
      </c>
      <c r="I742" s="113">
        <v>45068</v>
      </c>
      <c r="J742" s="111">
        <v>60000</v>
      </c>
      <c r="K742" s="112" t="s">
        <v>20</v>
      </c>
      <c r="L742" s="112" t="s">
        <v>158</v>
      </c>
      <c r="O742" s="71"/>
      <c r="P742" s="54"/>
      <c r="Q742" s="72"/>
    </row>
    <row r="743" spans="1:17" x14ac:dyDescent="0.25">
      <c r="A743" s="107" t="s">
        <v>756</v>
      </c>
      <c r="B743" s="108">
        <v>202305</v>
      </c>
      <c r="C743" s="108">
        <v>202305</v>
      </c>
      <c r="D743" s="108" t="s">
        <v>1014</v>
      </c>
      <c r="E743" s="109">
        <v>7980408532</v>
      </c>
      <c r="F743" s="107" t="s">
        <v>757</v>
      </c>
      <c r="G743" s="110" t="s">
        <v>19</v>
      </c>
      <c r="H743" s="111">
        <v>295000</v>
      </c>
      <c r="I743" s="113">
        <v>45068</v>
      </c>
      <c r="J743" s="111">
        <f>87000+86500+86500</f>
        <v>260000</v>
      </c>
      <c r="K743" s="112" t="s">
        <v>20</v>
      </c>
      <c r="L743" s="112" t="s">
        <v>158</v>
      </c>
      <c r="O743" s="71"/>
      <c r="P743" s="54"/>
      <c r="Q743" s="72"/>
    </row>
    <row r="744" spans="1:17" x14ac:dyDescent="0.25">
      <c r="A744" s="107" t="s">
        <v>672</v>
      </c>
      <c r="B744" s="108">
        <v>202304</v>
      </c>
      <c r="C744" s="108">
        <v>202304</v>
      </c>
      <c r="D744" s="108" t="s">
        <v>1014</v>
      </c>
      <c r="E744" s="109">
        <v>7606803480</v>
      </c>
      <c r="F744" s="107" t="s">
        <v>702</v>
      </c>
      <c r="G744" s="110" t="s">
        <v>19</v>
      </c>
      <c r="H744" s="111">
        <v>300000</v>
      </c>
      <c r="I744" s="113">
        <v>45068</v>
      </c>
      <c r="J744" s="111">
        <v>67500</v>
      </c>
      <c r="K744" s="112" t="s">
        <v>20</v>
      </c>
      <c r="L744" s="112" t="s">
        <v>158</v>
      </c>
      <c r="O744" s="71"/>
      <c r="P744" s="54"/>
      <c r="Q744" s="72"/>
    </row>
    <row r="745" spans="1:17" x14ac:dyDescent="0.25">
      <c r="A745" s="107" t="s">
        <v>530</v>
      </c>
      <c r="B745" s="108">
        <v>202303</v>
      </c>
      <c r="C745" s="108">
        <v>202303</v>
      </c>
      <c r="D745" s="108" t="s">
        <v>1014</v>
      </c>
      <c r="E745" s="109">
        <v>6371504915</v>
      </c>
      <c r="F745" s="107" t="s">
        <v>531</v>
      </c>
      <c r="G745" s="110" t="s">
        <v>19</v>
      </c>
      <c r="H745" s="111">
        <v>250000</v>
      </c>
      <c r="I745" s="113">
        <v>45068</v>
      </c>
      <c r="J745" s="111">
        <v>50000</v>
      </c>
      <c r="K745" s="112" t="s">
        <v>20</v>
      </c>
      <c r="L745" s="112" t="s">
        <v>158</v>
      </c>
      <c r="O745" s="71"/>
      <c r="P745" s="54"/>
      <c r="Q745" s="72"/>
    </row>
    <row r="746" spans="1:17" x14ac:dyDescent="0.25">
      <c r="A746" s="107" t="s">
        <v>333</v>
      </c>
      <c r="B746" s="108">
        <v>202302</v>
      </c>
      <c r="C746" s="108">
        <v>202302</v>
      </c>
      <c r="D746" s="108" t="s">
        <v>1014</v>
      </c>
      <c r="E746" s="109">
        <v>9306013153</v>
      </c>
      <c r="F746" s="107" t="s">
        <v>339</v>
      </c>
      <c r="G746" s="110" t="s">
        <v>19</v>
      </c>
      <c r="H746" s="111">
        <v>270000</v>
      </c>
      <c r="I746" s="113">
        <v>45069</v>
      </c>
      <c r="J746" s="111">
        <v>35000</v>
      </c>
      <c r="K746" s="112" t="s">
        <v>20</v>
      </c>
      <c r="L746" s="112" t="s">
        <v>158</v>
      </c>
      <c r="O746" s="71"/>
      <c r="P746" s="54"/>
      <c r="Q746" s="72"/>
    </row>
    <row r="747" spans="1:17" x14ac:dyDescent="0.25">
      <c r="A747" s="107" t="s">
        <v>758</v>
      </c>
      <c r="B747" s="108">
        <v>202305</v>
      </c>
      <c r="C747" s="108">
        <v>202305</v>
      </c>
      <c r="D747" s="108" t="s">
        <v>1014</v>
      </c>
      <c r="E747" s="109">
        <v>6372234117</v>
      </c>
      <c r="F747" s="107" t="s">
        <v>759</v>
      </c>
      <c r="G747" s="110" t="s">
        <v>19</v>
      </c>
      <c r="H747" s="111">
        <v>270000</v>
      </c>
      <c r="I747" s="113">
        <v>45069</v>
      </c>
      <c r="J747" s="111">
        <v>70000</v>
      </c>
      <c r="K747" s="112" t="s">
        <v>20</v>
      </c>
      <c r="L747" s="112" t="s">
        <v>158</v>
      </c>
      <c r="O747" s="71"/>
      <c r="P747" s="54"/>
      <c r="Q747" s="72"/>
    </row>
    <row r="748" spans="1:17" x14ac:dyDescent="0.25">
      <c r="A748" s="107" t="s">
        <v>760</v>
      </c>
      <c r="B748" s="108">
        <v>202305</v>
      </c>
      <c r="C748" s="108">
        <v>202305</v>
      </c>
      <c r="D748" s="108" t="s">
        <v>1014</v>
      </c>
      <c r="E748" s="109">
        <v>7990756592</v>
      </c>
      <c r="F748" s="107" t="s">
        <v>761</v>
      </c>
      <c r="G748" s="110" t="s">
        <v>19</v>
      </c>
      <c r="H748" s="111">
        <v>270000</v>
      </c>
      <c r="I748" s="113">
        <v>45069</v>
      </c>
      <c r="J748" s="111">
        <v>290000</v>
      </c>
      <c r="K748" s="112" t="s">
        <v>20</v>
      </c>
      <c r="L748" s="112" t="s">
        <v>158</v>
      </c>
      <c r="O748" s="71"/>
      <c r="P748" s="54"/>
      <c r="Q748" s="72"/>
    </row>
    <row r="749" spans="1:17" x14ac:dyDescent="0.25">
      <c r="A749" s="107" t="s">
        <v>748</v>
      </c>
      <c r="B749" s="108">
        <v>202305</v>
      </c>
      <c r="C749" s="108">
        <v>202305</v>
      </c>
      <c r="D749" s="108" t="s">
        <v>1014</v>
      </c>
      <c r="E749" s="109">
        <v>7815077160</v>
      </c>
      <c r="F749" s="107" t="s">
        <v>749</v>
      </c>
      <c r="G749" s="110" t="s">
        <v>19</v>
      </c>
      <c r="H749" s="111">
        <v>260000</v>
      </c>
      <c r="I749" s="113">
        <v>45070</v>
      </c>
      <c r="J749" s="111">
        <v>60000</v>
      </c>
      <c r="K749" s="112" t="s">
        <v>20</v>
      </c>
      <c r="L749" s="112" t="s">
        <v>158</v>
      </c>
      <c r="O749" s="71"/>
      <c r="P749" s="54"/>
      <c r="Q749" s="72"/>
    </row>
    <row r="750" spans="1:17" x14ac:dyDescent="0.25">
      <c r="A750" s="107" t="s">
        <v>572</v>
      </c>
      <c r="B750" s="108" t="s">
        <v>463</v>
      </c>
      <c r="C750" s="108">
        <v>202303</v>
      </c>
      <c r="D750" s="108" t="s">
        <v>1014</v>
      </c>
      <c r="E750" s="109">
        <v>7978977539</v>
      </c>
      <c r="F750" s="107" t="s">
        <v>573</v>
      </c>
      <c r="G750" s="110" t="s">
        <v>19</v>
      </c>
      <c r="H750" s="111">
        <v>280000</v>
      </c>
      <c r="I750" s="113">
        <v>45070</v>
      </c>
      <c r="J750" s="111">
        <v>80000</v>
      </c>
      <c r="K750" s="112" t="s">
        <v>20</v>
      </c>
      <c r="L750" s="112" t="s">
        <v>158</v>
      </c>
      <c r="O750" s="71"/>
      <c r="P750" s="54"/>
      <c r="Q750" s="72"/>
    </row>
    <row r="751" spans="1:17" x14ac:dyDescent="0.25">
      <c r="A751" s="107" t="s">
        <v>4242</v>
      </c>
      <c r="B751" s="108" t="s">
        <v>762</v>
      </c>
      <c r="C751" s="108" t="s">
        <v>762</v>
      </c>
      <c r="D751" s="108" t="s">
        <v>1014</v>
      </c>
      <c r="E751" s="109">
        <v>7987449062</v>
      </c>
      <c r="F751" s="107" t="s">
        <v>763</v>
      </c>
      <c r="G751" s="110" t="s">
        <v>19</v>
      </c>
      <c r="H751" s="111">
        <v>300000</v>
      </c>
      <c r="I751" s="113">
        <v>45071</v>
      </c>
      <c r="J751" s="111">
        <v>150000</v>
      </c>
      <c r="K751" s="112" t="s">
        <v>20</v>
      </c>
      <c r="L751" s="112" t="s">
        <v>158</v>
      </c>
      <c r="O751" s="71"/>
      <c r="P751" s="54"/>
      <c r="Q751" s="72"/>
    </row>
    <row r="752" spans="1:17" x14ac:dyDescent="0.25">
      <c r="A752" s="107" t="s">
        <v>764</v>
      </c>
      <c r="B752" s="108" t="s">
        <v>762</v>
      </c>
      <c r="C752" s="108" t="s">
        <v>762</v>
      </c>
      <c r="D752" s="108" t="s">
        <v>1014</v>
      </c>
      <c r="E752" s="109">
        <v>9108258300</v>
      </c>
      <c r="F752" s="107" t="s">
        <v>765</v>
      </c>
      <c r="G752" s="110" t="s">
        <v>19</v>
      </c>
      <c r="H752" s="111">
        <v>300000</v>
      </c>
      <c r="I752" s="113">
        <v>45071</v>
      </c>
      <c r="J752" s="111">
        <v>70000</v>
      </c>
      <c r="K752" s="112" t="s">
        <v>20</v>
      </c>
      <c r="L752" s="112" t="s">
        <v>158</v>
      </c>
      <c r="O752" s="71"/>
      <c r="P752" s="54"/>
      <c r="Q752" s="72"/>
    </row>
    <row r="753" spans="1:17" x14ac:dyDescent="0.25">
      <c r="A753" s="107" t="s">
        <v>4243</v>
      </c>
      <c r="B753" s="108" t="s">
        <v>762</v>
      </c>
      <c r="C753" s="108" t="s">
        <v>762</v>
      </c>
      <c r="D753" s="108" t="s">
        <v>1014</v>
      </c>
      <c r="E753" s="109">
        <v>6264016653</v>
      </c>
      <c r="F753" s="107" t="s">
        <v>766</v>
      </c>
      <c r="G753" s="110" t="s">
        <v>19</v>
      </c>
      <c r="H753" s="111">
        <v>300000</v>
      </c>
      <c r="I753" s="113">
        <v>45071</v>
      </c>
      <c r="J753" s="111">
        <v>50000</v>
      </c>
      <c r="K753" s="112" t="s">
        <v>20</v>
      </c>
      <c r="L753" s="112" t="s">
        <v>441</v>
      </c>
      <c r="O753" s="71"/>
      <c r="P753" s="54"/>
      <c r="Q753" s="72"/>
    </row>
    <row r="754" spans="1:17" x14ac:dyDescent="0.25">
      <c r="A754" s="107" t="s">
        <v>4230</v>
      </c>
      <c r="B754" s="108" t="s">
        <v>556</v>
      </c>
      <c r="C754" s="108">
        <v>202304</v>
      </c>
      <c r="D754" s="108" t="s">
        <v>1014</v>
      </c>
      <c r="E754" s="109">
        <v>7470484607</v>
      </c>
      <c r="F754" s="107" t="s">
        <v>697</v>
      </c>
      <c r="G754" s="110" t="s">
        <v>19</v>
      </c>
      <c r="H754" s="111">
        <v>280000</v>
      </c>
      <c r="I754" s="113">
        <v>45071</v>
      </c>
      <c r="J754" s="111">
        <v>50000</v>
      </c>
      <c r="K754" s="112" t="s">
        <v>668</v>
      </c>
      <c r="L754" s="112" t="s">
        <v>158</v>
      </c>
      <c r="O754" s="71"/>
      <c r="P754" s="54"/>
      <c r="Q754" s="72"/>
    </row>
    <row r="755" spans="1:17" x14ac:dyDescent="0.25">
      <c r="A755" s="107" t="s">
        <v>754</v>
      </c>
      <c r="B755" s="108">
        <v>202305</v>
      </c>
      <c r="C755" s="108">
        <v>202305</v>
      </c>
      <c r="D755" s="108" t="s">
        <v>1014</v>
      </c>
      <c r="E755" s="109">
        <v>9686952141</v>
      </c>
      <c r="F755" s="107" t="s">
        <v>755</v>
      </c>
      <c r="G755" s="110" t="s">
        <v>19</v>
      </c>
      <c r="H755" s="111">
        <v>260000</v>
      </c>
      <c r="I755" s="113">
        <v>45071</v>
      </c>
      <c r="J755" s="111">
        <v>25000</v>
      </c>
      <c r="K755" s="112" t="s">
        <v>20</v>
      </c>
      <c r="L755" s="112" t="s">
        <v>158</v>
      </c>
      <c r="O755" s="71"/>
      <c r="P755" s="54"/>
      <c r="Q755" s="72"/>
    </row>
    <row r="756" spans="1:17" x14ac:dyDescent="0.25">
      <c r="A756" s="107" t="s">
        <v>677</v>
      </c>
      <c r="B756" s="108">
        <v>202304</v>
      </c>
      <c r="C756" s="108">
        <v>202304</v>
      </c>
      <c r="D756" s="108" t="s">
        <v>1014</v>
      </c>
      <c r="E756" s="109">
        <v>8090022032</v>
      </c>
      <c r="F756" s="107" t="s">
        <v>767</v>
      </c>
      <c r="G756" s="110" t="s">
        <v>19</v>
      </c>
      <c r="H756" s="111">
        <v>300000</v>
      </c>
      <c r="I756" s="113">
        <v>45071</v>
      </c>
      <c r="J756" s="111">
        <v>200000</v>
      </c>
      <c r="K756" s="112" t="s">
        <v>20</v>
      </c>
      <c r="L756" s="112" t="s">
        <v>158</v>
      </c>
      <c r="O756" s="71"/>
      <c r="P756" s="54"/>
      <c r="Q756" s="72"/>
    </row>
    <row r="757" spans="1:17" x14ac:dyDescent="0.25">
      <c r="A757" s="107" t="s">
        <v>694</v>
      </c>
      <c r="B757" s="108">
        <v>202303</v>
      </c>
      <c r="C757" s="108">
        <v>202303</v>
      </c>
      <c r="D757" s="108" t="s">
        <v>1014</v>
      </c>
      <c r="E757" s="109">
        <v>6200899951</v>
      </c>
      <c r="F757" s="107" t="s">
        <v>570</v>
      </c>
      <c r="G757" s="110" t="s">
        <v>19</v>
      </c>
      <c r="H757" s="111">
        <v>270000</v>
      </c>
      <c r="I757" s="113">
        <v>45072</v>
      </c>
      <c r="J757" s="111">
        <v>70000</v>
      </c>
      <c r="K757" s="112" t="s">
        <v>20</v>
      </c>
      <c r="L757" s="112" t="s">
        <v>158</v>
      </c>
      <c r="O757" s="71"/>
      <c r="P757" s="54"/>
      <c r="Q757" s="72"/>
    </row>
    <row r="758" spans="1:17" x14ac:dyDescent="0.25">
      <c r="A758" s="107" t="s">
        <v>698</v>
      </c>
      <c r="B758" s="108">
        <v>202212</v>
      </c>
      <c r="C758" s="108">
        <v>202212</v>
      </c>
      <c r="D758" s="108" t="s">
        <v>1014</v>
      </c>
      <c r="E758" s="109">
        <v>9090564378</v>
      </c>
      <c r="F758" s="107" t="s">
        <v>699</v>
      </c>
      <c r="G758" s="110" t="s">
        <v>19</v>
      </c>
      <c r="H758" s="111">
        <v>250000</v>
      </c>
      <c r="I758" s="113">
        <v>45072</v>
      </c>
      <c r="J758" s="111">
        <v>30000</v>
      </c>
      <c r="K758" s="112" t="s">
        <v>20</v>
      </c>
      <c r="L758" s="112" t="s">
        <v>101</v>
      </c>
      <c r="O758" s="71"/>
      <c r="P758" s="54"/>
      <c r="Q758" s="72"/>
    </row>
    <row r="759" spans="1:17" x14ac:dyDescent="0.25">
      <c r="A759" s="107" t="s">
        <v>768</v>
      </c>
      <c r="B759" s="108">
        <v>202304</v>
      </c>
      <c r="C759" s="108">
        <v>202304</v>
      </c>
      <c r="D759" s="108" t="s">
        <v>1014</v>
      </c>
      <c r="E759" s="109">
        <v>9098741721</v>
      </c>
      <c r="F759" s="107" t="s">
        <v>769</v>
      </c>
      <c r="G759" s="110" t="s">
        <v>19</v>
      </c>
      <c r="H759" s="111">
        <v>300000</v>
      </c>
      <c r="I759" s="113">
        <v>45072</v>
      </c>
      <c r="J759" s="111">
        <v>70000</v>
      </c>
      <c r="K759" s="112" t="s">
        <v>20</v>
      </c>
      <c r="L759" s="112" t="s">
        <v>158</v>
      </c>
      <c r="O759" s="71"/>
      <c r="P759" s="54"/>
      <c r="Q759" s="72"/>
    </row>
    <row r="760" spans="1:17" x14ac:dyDescent="0.25">
      <c r="A760" s="107" t="s">
        <v>587</v>
      </c>
      <c r="B760" s="108" t="s">
        <v>463</v>
      </c>
      <c r="C760" s="108">
        <v>202303</v>
      </c>
      <c r="D760" s="108" t="s">
        <v>1014</v>
      </c>
      <c r="E760" s="109">
        <v>7259722252</v>
      </c>
      <c r="F760" s="107" t="s">
        <v>588</v>
      </c>
      <c r="G760" s="110" t="s">
        <v>19</v>
      </c>
      <c r="H760" s="111">
        <v>285000</v>
      </c>
      <c r="I760" s="113">
        <v>45072</v>
      </c>
      <c r="J760" s="111">
        <v>71250</v>
      </c>
      <c r="K760" s="112" t="s">
        <v>20</v>
      </c>
      <c r="L760" s="112" t="s">
        <v>158</v>
      </c>
      <c r="O760" s="71"/>
      <c r="P760" s="54"/>
      <c r="Q760" s="72"/>
    </row>
    <row r="761" spans="1:17" x14ac:dyDescent="0.25">
      <c r="A761" s="107" t="s">
        <v>517</v>
      </c>
      <c r="B761" s="108">
        <v>202303</v>
      </c>
      <c r="C761" s="108">
        <v>202303</v>
      </c>
      <c r="D761" s="108" t="s">
        <v>1014</v>
      </c>
      <c r="E761" s="109">
        <v>8959567758</v>
      </c>
      <c r="F761" s="107" t="s">
        <v>644</v>
      </c>
      <c r="G761" s="110" t="s">
        <v>19</v>
      </c>
      <c r="H761" s="111">
        <v>280000</v>
      </c>
      <c r="I761" s="113">
        <v>45072</v>
      </c>
      <c r="J761" s="111">
        <v>50000</v>
      </c>
      <c r="K761" s="112" t="s">
        <v>108</v>
      </c>
      <c r="L761" s="112" t="s">
        <v>158</v>
      </c>
      <c r="O761" s="71"/>
      <c r="P761" s="54"/>
      <c r="Q761" s="72"/>
    </row>
    <row r="762" spans="1:17" x14ac:dyDescent="0.25">
      <c r="A762" s="107" t="s">
        <v>4238</v>
      </c>
      <c r="B762" s="108">
        <v>202304</v>
      </c>
      <c r="C762" s="108">
        <v>202304</v>
      </c>
      <c r="D762" s="108" t="s">
        <v>1014</v>
      </c>
      <c r="E762" s="109">
        <v>8770942058</v>
      </c>
      <c r="F762" s="107" t="s">
        <v>731</v>
      </c>
      <c r="G762" s="110" t="s">
        <v>19</v>
      </c>
      <c r="H762" s="111">
        <v>300000</v>
      </c>
      <c r="I762" s="113">
        <v>45073</v>
      </c>
      <c r="J762" s="111">
        <v>50000</v>
      </c>
      <c r="K762" s="112" t="s">
        <v>20</v>
      </c>
      <c r="L762" s="112" t="s">
        <v>158</v>
      </c>
      <c r="O762" s="71"/>
      <c r="P762" s="54"/>
      <c r="Q762" s="72"/>
    </row>
    <row r="763" spans="1:17" x14ac:dyDescent="0.25">
      <c r="A763" s="107" t="s">
        <v>4224</v>
      </c>
      <c r="B763" s="108">
        <v>202212</v>
      </c>
      <c r="C763" s="108">
        <v>202212</v>
      </c>
      <c r="D763" s="108" t="s">
        <v>1014</v>
      </c>
      <c r="E763" s="109">
        <v>7869369949</v>
      </c>
      <c r="F763" s="107" t="s">
        <v>338</v>
      </c>
      <c r="G763" s="110" t="s">
        <v>19</v>
      </c>
      <c r="H763" s="111">
        <v>240000</v>
      </c>
      <c r="I763" s="113">
        <v>45073</v>
      </c>
      <c r="J763" s="111">
        <v>50000</v>
      </c>
      <c r="K763" s="112" t="s">
        <v>20</v>
      </c>
      <c r="L763" s="112" t="s">
        <v>158</v>
      </c>
      <c r="O763" s="71"/>
      <c r="P763" s="54"/>
      <c r="Q763" s="72"/>
    </row>
    <row r="764" spans="1:17" x14ac:dyDescent="0.25">
      <c r="A764" s="107" t="s">
        <v>4198</v>
      </c>
      <c r="B764" s="108" t="s">
        <v>402</v>
      </c>
      <c r="C764" s="108">
        <v>202302</v>
      </c>
      <c r="D764" s="108" t="s">
        <v>1014</v>
      </c>
      <c r="E764" s="109">
        <v>9875409794</v>
      </c>
      <c r="F764" s="107" t="s">
        <v>413</v>
      </c>
      <c r="G764" s="110" t="s">
        <v>19</v>
      </c>
      <c r="H764" s="111">
        <v>270000</v>
      </c>
      <c r="I764" s="113">
        <v>45073</v>
      </c>
      <c r="J764" s="111">
        <v>86667</v>
      </c>
      <c r="K764" s="112" t="s">
        <v>20</v>
      </c>
      <c r="L764" s="112" t="s">
        <v>158</v>
      </c>
      <c r="O764" s="71"/>
      <c r="P764" s="54"/>
      <c r="Q764" s="72"/>
    </row>
    <row r="765" spans="1:17" x14ac:dyDescent="0.25">
      <c r="A765" s="107" t="s">
        <v>526</v>
      </c>
      <c r="B765" s="108">
        <v>202203</v>
      </c>
      <c r="C765" s="108">
        <v>202203</v>
      </c>
      <c r="D765" s="108" t="s">
        <v>1014</v>
      </c>
      <c r="E765" s="109">
        <v>7327897140</v>
      </c>
      <c r="F765" s="107" t="s">
        <v>527</v>
      </c>
      <c r="G765" s="110" t="s">
        <v>19</v>
      </c>
      <c r="H765" s="111">
        <v>250000</v>
      </c>
      <c r="I765" s="113">
        <v>45073</v>
      </c>
      <c r="J765" s="111">
        <v>20000</v>
      </c>
      <c r="K765" s="112" t="s">
        <v>20</v>
      </c>
      <c r="L765" s="112" t="s">
        <v>158</v>
      </c>
      <c r="O765" s="71"/>
      <c r="P765" s="54"/>
      <c r="Q765" s="72"/>
    </row>
    <row r="766" spans="1:17" x14ac:dyDescent="0.25">
      <c r="A766" s="107" t="s">
        <v>4222</v>
      </c>
      <c r="B766" s="108">
        <v>202212</v>
      </c>
      <c r="C766" s="108">
        <v>202212</v>
      </c>
      <c r="D766" s="108" t="s">
        <v>1014</v>
      </c>
      <c r="E766" s="109">
        <v>9740358575</v>
      </c>
      <c r="F766" s="107" t="s">
        <v>652</v>
      </c>
      <c r="G766" s="110" t="s">
        <v>19</v>
      </c>
      <c r="H766" s="111">
        <v>250000</v>
      </c>
      <c r="I766" s="113">
        <v>45073</v>
      </c>
      <c r="J766" s="111">
        <v>100000</v>
      </c>
      <c r="K766" s="112" t="s">
        <v>20</v>
      </c>
      <c r="L766" s="112" t="s">
        <v>158</v>
      </c>
      <c r="O766" s="71"/>
      <c r="P766" s="54"/>
      <c r="Q766" s="72"/>
    </row>
    <row r="767" spans="1:17" x14ac:dyDescent="0.25">
      <c r="A767" s="107" t="s">
        <v>4225</v>
      </c>
      <c r="B767" s="108">
        <v>202302</v>
      </c>
      <c r="C767" s="108">
        <v>202302</v>
      </c>
      <c r="D767" s="108" t="s">
        <v>1014</v>
      </c>
      <c r="E767" s="109">
        <v>7008467050</v>
      </c>
      <c r="F767" s="107" t="s">
        <v>667</v>
      </c>
      <c r="G767" s="110" t="s">
        <v>19</v>
      </c>
      <c r="H767" s="111">
        <v>270000</v>
      </c>
      <c r="I767" s="113">
        <v>45075</v>
      </c>
      <c r="J767" s="111">
        <v>67500</v>
      </c>
      <c r="K767" s="112" t="s">
        <v>20</v>
      </c>
      <c r="L767" s="112" t="s">
        <v>158</v>
      </c>
      <c r="O767" s="71"/>
      <c r="P767" s="54"/>
      <c r="Q767" s="72"/>
    </row>
    <row r="768" spans="1:17" x14ac:dyDescent="0.25">
      <c r="A768" s="107" t="s">
        <v>4201</v>
      </c>
      <c r="B768" s="108">
        <v>202212</v>
      </c>
      <c r="C768" s="108">
        <v>202212</v>
      </c>
      <c r="D768" s="108" t="s">
        <v>1014</v>
      </c>
      <c r="E768" s="109">
        <v>8917211556</v>
      </c>
      <c r="F768" s="107" t="s">
        <v>466</v>
      </c>
      <c r="G768" s="110" t="s">
        <v>14</v>
      </c>
      <c r="H768" s="111">
        <v>250000</v>
      </c>
      <c r="I768" s="113">
        <v>45075</v>
      </c>
      <c r="J768" s="111">
        <v>50000</v>
      </c>
      <c r="K768" s="112" t="s">
        <v>668</v>
      </c>
      <c r="L768" s="112" t="s">
        <v>101</v>
      </c>
      <c r="O768" s="71"/>
      <c r="P768" s="54"/>
      <c r="Q768" s="72"/>
    </row>
    <row r="769" spans="1:17" x14ac:dyDescent="0.25">
      <c r="A769" s="107" t="s">
        <v>425</v>
      </c>
      <c r="B769" s="108" t="s">
        <v>248</v>
      </c>
      <c r="C769" s="108">
        <v>202209</v>
      </c>
      <c r="D769" s="108" t="s">
        <v>1014</v>
      </c>
      <c r="E769" s="109">
        <v>9039245662</v>
      </c>
      <c r="F769" s="107" t="s">
        <v>175</v>
      </c>
      <c r="G769" s="110" t="s">
        <v>19</v>
      </c>
      <c r="H769" s="111">
        <v>270000</v>
      </c>
      <c r="I769" s="113">
        <v>45075</v>
      </c>
      <c r="J769" s="111">
        <v>20000</v>
      </c>
      <c r="K769" s="112" t="s">
        <v>20</v>
      </c>
      <c r="L769" s="112" t="s">
        <v>687</v>
      </c>
      <c r="O769" s="71"/>
      <c r="P769" s="54"/>
      <c r="Q769" s="72"/>
    </row>
    <row r="770" spans="1:17" x14ac:dyDescent="0.25">
      <c r="A770" s="107" t="s">
        <v>427</v>
      </c>
      <c r="B770" s="108" t="s">
        <v>248</v>
      </c>
      <c r="C770" s="108">
        <v>202209</v>
      </c>
      <c r="D770" s="108" t="s">
        <v>1014</v>
      </c>
      <c r="E770" s="109">
        <v>7974273062</v>
      </c>
      <c r="F770" s="107" t="s">
        <v>426</v>
      </c>
      <c r="G770" s="110" t="s">
        <v>19</v>
      </c>
      <c r="H770" s="111">
        <v>270000</v>
      </c>
      <c r="I770" s="113">
        <v>45075</v>
      </c>
      <c r="J770" s="111">
        <v>20000</v>
      </c>
      <c r="K770" s="112" t="s">
        <v>20</v>
      </c>
      <c r="L770" s="112" t="s">
        <v>687</v>
      </c>
      <c r="O770" s="71"/>
      <c r="P770" s="54"/>
      <c r="Q770" s="72"/>
    </row>
    <row r="771" spans="1:17" x14ac:dyDescent="0.25">
      <c r="A771" s="107" t="s">
        <v>331</v>
      </c>
      <c r="B771" s="108">
        <v>202302</v>
      </c>
      <c r="C771" s="108">
        <v>202302</v>
      </c>
      <c r="D771" s="108" t="s">
        <v>1014</v>
      </c>
      <c r="E771" s="109">
        <v>9111159094</v>
      </c>
      <c r="F771" s="107" t="s">
        <v>337</v>
      </c>
      <c r="G771" s="110" t="s">
        <v>19</v>
      </c>
      <c r="H771" s="111">
        <v>300000</v>
      </c>
      <c r="I771" s="113">
        <v>45075</v>
      </c>
      <c r="J771" s="111">
        <v>50000</v>
      </c>
      <c r="K771" s="112" t="s">
        <v>10</v>
      </c>
      <c r="L771" s="112" t="s">
        <v>158</v>
      </c>
      <c r="O771" s="71"/>
      <c r="P771" s="54"/>
      <c r="Q771" s="72"/>
    </row>
    <row r="772" spans="1:17" x14ac:dyDescent="0.25">
      <c r="A772" s="107" t="s">
        <v>771</v>
      </c>
      <c r="B772" s="108">
        <v>202306</v>
      </c>
      <c r="C772" s="108">
        <v>202306</v>
      </c>
      <c r="D772" s="108" t="s">
        <v>1014</v>
      </c>
      <c r="E772" s="109">
        <v>9495930877</v>
      </c>
      <c r="F772" s="107" t="s">
        <v>770</v>
      </c>
      <c r="G772" s="110" t="s">
        <v>19</v>
      </c>
      <c r="H772" s="111">
        <v>270000</v>
      </c>
      <c r="I772" s="113">
        <v>45075</v>
      </c>
      <c r="J772" s="111">
        <v>215000</v>
      </c>
      <c r="K772" s="112" t="s">
        <v>20</v>
      </c>
      <c r="L772" s="112" t="s">
        <v>158</v>
      </c>
      <c r="O772" s="71"/>
      <c r="P772" s="54"/>
      <c r="Q772" s="72"/>
    </row>
    <row r="773" spans="1:17" x14ac:dyDescent="0.25">
      <c r="A773" s="107" t="s">
        <v>918</v>
      </c>
      <c r="B773" s="108">
        <v>202306</v>
      </c>
      <c r="C773" s="108">
        <v>202306</v>
      </c>
      <c r="D773" s="108" t="s">
        <v>1014</v>
      </c>
      <c r="E773" s="109">
        <v>6372334816</v>
      </c>
      <c r="F773" s="107" t="s">
        <v>818</v>
      </c>
      <c r="G773" s="110" t="s">
        <v>19</v>
      </c>
      <c r="H773" s="111">
        <v>300000</v>
      </c>
      <c r="I773" s="113">
        <v>45076</v>
      </c>
      <c r="J773" s="111">
        <v>50000</v>
      </c>
      <c r="K773" s="112" t="s">
        <v>10</v>
      </c>
      <c r="L773" s="112" t="s">
        <v>158</v>
      </c>
      <c r="O773" s="71"/>
      <c r="P773" s="54"/>
      <c r="Q773" s="72"/>
    </row>
    <row r="774" spans="1:17" x14ac:dyDescent="0.25">
      <c r="A774" s="107" t="s">
        <v>325</v>
      </c>
      <c r="B774" s="108">
        <v>202302</v>
      </c>
      <c r="C774" s="108">
        <v>202302</v>
      </c>
      <c r="D774" s="108" t="s">
        <v>1014</v>
      </c>
      <c r="E774" s="109">
        <v>8435247789</v>
      </c>
      <c r="F774" s="107" t="s">
        <v>343</v>
      </c>
      <c r="G774" s="110" t="s">
        <v>19</v>
      </c>
      <c r="H774" s="111">
        <v>270000</v>
      </c>
      <c r="I774" s="113">
        <v>45076</v>
      </c>
      <c r="J774" s="111">
        <v>80000</v>
      </c>
      <c r="K774" s="112" t="s">
        <v>20</v>
      </c>
      <c r="L774" s="112" t="s">
        <v>158</v>
      </c>
      <c r="O774" s="71"/>
      <c r="P774" s="54"/>
      <c r="Q774" s="72"/>
    </row>
    <row r="775" spans="1:17" x14ac:dyDescent="0.25">
      <c r="A775" s="107" t="s">
        <v>4189</v>
      </c>
      <c r="B775" s="108">
        <v>202302</v>
      </c>
      <c r="C775" s="108">
        <v>202302</v>
      </c>
      <c r="D775" s="108" t="s">
        <v>1014</v>
      </c>
      <c r="E775" s="109">
        <v>7761918867</v>
      </c>
      <c r="F775" s="107" t="s">
        <v>360</v>
      </c>
      <c r="G775" s="110" t="s">
        <v>19</v>
      </c>
      <c r="H775" s="111">
        <v>260000</v>
      </c>
      <c r="I775" s="113">
        <v>45076</v>
      </c>
      <c r="J775" s="111">
        <v>50000</v>
      </c>
      <c r="K775" s="112" t="s">
        <v>20</v>
      </c>
      <c r="L775" s="112" t="s">
        <v>158</v>
      </c>
      <c r="O775" s="71"/>
      <c r="P775" s="54"/>
      <c r="Q775" s="72"/>
    </row>
    <row r="776" spans="1:17" x14ac:dyDescent="0.25">
      <c r="A776" s="107" t="s">
        <v>774</v>
      </c>
      <c r="B776" s="108">
        <v>202306</v>
      </c>
      <c r="C776" s="108">
        <v>202306</v>
      </c>
      <c r="D776" s="108" t="s">
        <v>1014</v>
      </c>
      <c r="E776" s="109">
        <v>9011942090</v>
      </c>
      <c r="F776" s="107" t="s">
        <v>773</v>
      </c>
      <c r="G776" s="110" t="s">
        <v>19</v>
      </c>
      <c r="H776" s="111">
        <v>275000</v>
      </c>
      <c r="I776" s="113">
        <v>45076</v>
      </c>
      <c r="J776" s="111">
        <v>250000</v>
      </c>
      <c r="K776" s="112" t="s">
        <v>20</v>
      </c>
      <c r="L776" s="112" t="s">
        <v>158</v>
      </c>
      <c r="O776" s="71"/>
      <c r="P776" s="54"/>
      <c r="Q776" s="72"/>
    </row>
    <row r="777" spans="1:17" x14ac:dyDescent="0.25">
      <c r="A777" s="107" t="s">
        <v>775</v>
      </c>
      <c r="B777" s="108">
        <v>202306</v>
      </c>
      <c r="C777" s="108">
        <v>202306</v>
      </c>
      <c r="D777" s="108" t="s">
        <v>1014</v>
      </c>
      <c r="E777" s="109">
        <v>9513399609</v>
      </c>
      <c r="F777" s="107" t="s">
        <v>776</v>
      </c>
      <c r="G777" s="110" t="s">
        <v>19</v>
      </c>
      <c r="H777" s="111">
        <v>250000</v>
      </c>
      <c r="I777" s="113">
        <v>45076</v>
      </c>
      <c r="J777" s="111">
        <v>10000</v>
      </c>
      <c r="K777" s="112" t="s">
        <v>20</v>
      </c>
      <c r="L777" s="112" t="s">
        <v>687</v>
      </c>
      <c r="O777" s="71"/>
      <c r="P777" s="54"/>
      <c r="Q777" s="72"/>
    </row>
    <row r="778" spans="1:17" x14ac:dyDescent="0.25">
      <c r="A778" s="107" t="s">
        <v>777</v>
      </c>
      <c r="B778" s="108">
        <v>202305</v>
      </c>
      <c r="C778" s="108">
        <v>202305</v>
      </c>
      <c r="D778" s="108" t="s">
        <v>1014</v>
      </c>
      <c r="E778" s="109">
        <v>6371115392</v>
      </c>
      <c r="F778" s="107" t="s">
        <v>778</v>
      </c>
      <c r="G778" s="110" t="s">
        <v>19</v>
      </c>
      <c r="H778" s="111">
        <v>270000</v>
      </c>
      <c r="I778" s="113">
        <v>45077</v>
      </c>
      <c r="J778" s="111">
        <v>90000</v>
      </c>
      <c r="K778" s="112" t="s">
        <v>20</v>
      </c>
      <c r="L778" s="112" t="s">
        <v>158</v>
      </c>
      <c r="O778" s="71"/>
      <c r="P778" s="54"/>
      <c r="Q778" s="72"/>
    </row>
    <row r="779" spans="1:17" x14ac:dyDescent="0.25">
      <c r="A779" s="107" t="s">
        <v>533</v>
      </c>
      <c r="B779" s="108" t="s">
        <v>463</v>
      </c>
      <c r="C779" s="108">
        <v>202303</v>
      </c>
      <c r="D779" s="108" t="s">
        <v>1014</v>
      </c>
      <c r="E779" s="109">
        <v>6371970468</v>
      </c>
      <c r="F779" s="107" t="s">
        <v>646</v>
      </c>
      <c r="G779" s="110" t="s">
        <v>19</v>
      </c>
      <c r="H779" s="111">
        <v>300000</v>
      </c>
      <c r="I779" s="113">
        <v>45077</v>
      </c>
      <c r="J779" s="111">
        <v>100000</v>
      </c>
      <c r="K779" s="112" t="s">
        <v>20</v>
      </c>
      <c r="L779" s="112" t="s">
        <v>158</v>
      </c>
      <c r="O779" s="71"/>
      <c r="P779" s="54"/>
      <c r="Q779" s="72"/>
    </row>
    <row r="780" spans="1:17" x14ac:dyDescent="0.25">
      <c r="A780" s="107" t="s">
        <v>709</v>
      </c>
      <c r="B780" s="108" t="s">
        <v>556</v>
      </c>
      <c r="C780" s="108">
        <v>202304</v>
      </c>
      <c r="D780" s="108" t="s">
        <v>1014</v>
      </c>
      <c r="E780" s="109">
        <v>9406869998</v>
      </c>
      <c r="F780" s="107" t="s">
        <v>710</v>
      </c>
      <c r="G780" s="110" t="s">
        <v>19</v>
      </c>
      <c r="H780" s="111">
        <v>290000</v>
      </c>
      <c r="I780" s="113">
        <v>45077</v>
      </c>
      <c r="J780" s="111">
        <v>74000</v>
      </c>
      <c r="K780" s="112" t="s">
        <v>20</v>
      </c>
      <c r="L780" s="112" t="s">
        <v>158</v>
      </c>
      <c r="O780" s="71"/>
      <c r="P780" s="54"/>
      <c r="Q780" s="72"/>
    </row>
    <row r="781" spans="1:17" x14ac:dyDescent="0.25">
      <c r="A781" s="107" t="s">
        <v>4244</v>
      </c>
      <c r="B781" s="108">
        <v>202306</v>
      </c>
      <c r="C781" s="108">
        <v>202306</v>
      </c>
      <c r="D781" s="108" t="s">
        <v>1014</v>
      </c>
      <c r="E781" s="109">
        <v>7760044400</v>
      </c>
      <c r="F781" s="107" t="s">
        <v>851</v>
      </c>
      <c r="G781" s="110" t="s">
        <v>19</v>
      </c>
      <c r="H781" s="111">
        <v>300000</v>
      </c>
      <c r="I781" s="113">
        <v>45078</v>
      </c>
      <c r="J781" s="111">
        <v>50000</v>
      </c>
      <c r="K781" s="112" t="s">
        <v>668</v>
      </c>
      <c r="L781" s="112" t="s">
        <v>158</v>
      </c>
      <c r="O781" s="71"/>
      <c r="P781" s="54"/>
      <c r="Q781" s="72"/>
    </row>
    <row r="782" spans="1:17" x14ac:dyDescent="0.25">
      <c r="A782" s="107" t="s">
        <v>735</v>
      </c>
      <c r="B782" s="108">
        <v>202304</v>
      </c>
      <c r="C782" s="108">
        <v>202304</v>
      </c>
      <c r="D782" s="108" t="s">
        <v>1014</v>
      </c>
      <c r="E782" s="109">
        <v>9071589056</v>
      </c>
      <c r="F782" s="107" t="s">
        <v>736</v>
      </c>
      <c r="G782" s="110" t="s">
        <v>19</v>
      </c>
      <c r="H782" s="111">
        <v>270000</v>
      </c>
      <c r="I782" s="113">
        <v>45078</v>
      </c>
      <c r="J782" s="111">
        <v>50000</v>
      </c>
      <c r="K782" s="112" t="s">
        <v>20</v>
      </c>
      <c r="L782" s="112" t="s">
        <v>158</v>
      </c>
      <c r="O782" s="71"/>
      <c r="P782" s="54"/>
      <c r="Q782" s="72"/>
    </row>
    <row r="783" spans="1:17" x14ac:dyDescent="0.25">
      <c r="A783" s="107" t="s">
        <v>515</v>
      </c>
      <c r="B783" s="108">
        <v>202303</v>
      </c>
      <c r="C783" s="108">
        <v>202303</v>
      </c>
      <c r="D783" s="108" t="s">
        <v>1014</v>
      </c>
      <c r="E783" s="109">
        <v>7411030884</v>
      </c>
      <c r="F783" s="107" t="s">
        <v>516</v>
      </c>
      <c r="G783" s="110" t="s">
        <v>19</v>
      </c>
      <c r="H783" s="111">
        <v>300000</v>
      </c>
      <c r="I783" s="113">
        <v>45078</v>
      </c>
      <c r="J783" s="111">
        <v>50000</v>
      </c>
      <c r="K783" s="112" t="s">
        <v>20</v>
      </c>
      <c r="L783" s="112" t="s">
        <v>158</v>
      </c>
      <c r="O783" s="71"/>
      <c r="P783" s="54"/>
      <c r="Q783" s="72"/>
    </row>
    <row r="784" spans="1:17" x14ac:dyDescent="0.25">
      <c r="A784" s="107" t="s">
        <v>4236</v>
      </c>
      <c r="B784" s="108">
        <v>202305</v>
      </c>
      <c r="C784" s="108">
        <v>202305</v>
      </c>
      <c r="D784" s="108" t="s">
        <v>1014</v>
      </c>
      <c r="E784" s="109">
        <v>9884462604</v>
      </c>
      <c r="F784" s="107" t="s">
        <v>724</v>
      </c>
      <c r="G784" s="110" t="s">
        <v>19</v>
      </c>
      <c r="H784" s="111">
        <v>275000</v>
      </c>
      <c r="I784" s="113">
        <v>45078</v>
      </c>
      <c r="J784" s="111">
        <v>60000</v>
      </c>
      <c r="K784" s="112" t="s">
        <v>20</v>
      </c>
      <c r="L784" s="112" t="s">
        <v>158</v>
      </c>
      <c r="O784" s="71"/>
      <c r="P784" s="54"/>
      <c r="Q784" s="72"/>
    </row>
    <row r="785" spans="1:17" x14ac:dyDescent="0.25">
      <c r="A785" s="107" t="s">
        <v>4245</v>
      </c>
      <c r="B785" s="108">
        <v>202302</v>
      </c>
      <c r="C785" s="108">
        <v>202302</v>
      </c>
      <c r="D785" s="108" t="s">
        <v>1014</v>
      </c>
      <c r="E785" s="109">
        <v>9404900924</v>
      </c>
      <c r="F785" s="107" t="s">
        <v>781</v>
      </c>
      <c r="G785" s="110" t="s">
        <v>19</v>
      </c>
      <c r="H785" s="111">
        <v>275000</v>
      </c>
      <c r="I785" s="113">
        <v>45078</v>
      </c>
      <c r="J785" s="111">
        <v>75000</v>
      </c>
      <c r="K785" s="112" t="s">
        <v>668</v>
      </c>
      <c r="L785" s="112" t="s">
        <v>158</v>
      </c>
      <c r="O785" s="71"/>
      <c r="P785" s="54"/>
      <c r="Q785" s="72"/>
    </row>
    <row r="786" spans="1:17" x14ac:dyDescent="0.25">
      <c r="A786" s="107" t="s">
        <v>574</v>
      </c>
      <c r="B786" s="108" t="s">
        <v>556</v>
      </c>
      <c r="C786" s="108">
        <v>202304</v>
      </c>
      <c r="D786" s="108" t="s">
        <v>1014</v>
      </c>
      <c r="E786" s="109">
        <v>8123906392</v>
      </c>
      <c r="F786" s="107" t="s">
        <v>575</v>
      </c>
      <c r="G786" s="110" t="s">
        <v>19</v>
      </c>
      <c r="H786" s="111">
        <v>250000</v>
      </c>
      <c r="I786" s="113">
        <v>45079</v>
      </c>
      <c r="J786" s="111">
        <v>100000</v>
      </c>
      <c r="K786" s="112" t="s">
        <v>668</v>
      </c>
      <c r="L786" s="112" t="s">
        <v>158</v>
      </c>
      <c r="O786" s="71"/>
      <c r="P786" s="54"/>
      <c r="Q786" s="72"/>
    </row>
    <row r="787" spans="1:17" x14ac:dyDescent="0.25">
      <c r="A787" s="107" t="s">
        <v>707</v>
      </c>
      <c r="B787" s="108" t="s">
        <v>556</v>
      </c>
      <c r="C787" s="108">
        <v>202304</v>
      </c>
      <c r="D787" s="108" t="s">
        <v>1014</v>
      </c>
      <c r="E787" s="109">
        <v>8147248587</v>
      </c>
      <c r="F787" s="107" t="s">
        <v>669</v>
      </c>
      <c r="G787" s="110" t="s">
        <v>19</v>
      </c>
      <c r="H787" s="111">
        <v>280000</v>
      </c>
      <c r="I787" s="113">
        <v>45079</v>
      </c>
      <c r="J787" s="111">
        <v>50000</v>
      </c>
      <c r="K787" s="112" t="s">
        <v>20</v>
      </c>
      <c r="L787" s="112" t="s">
        <v>279</v>
      </c>
      <c r="O787" s="71"/>
      <c r="P787" s="54"/>
      <c r="Q787" s="72"/>
    </row>
    <row r="788" spans="1:17" x14ac:dyDescent="0.25">
      <c r="A788" s="107" t="s">
        <v>533</v>
      </c>
      <c r="B788" s="108" t="s">
        <v>463</v>
      </c>
      <c r="C788" s="108">
        <v>202303</v>
      </c>
      <c r="D788" s="108" t="s">
        <v>1014</v>
      </c>
      <c r="E788" s="109">
        <v>6371970468</v>
      </c>
      <c r="F788" s="107" t="s">
        <v>646</v>
      </c>
      <c r="G788" s="110" t="s">
        <v>19</v>
      </c>
      <c r="H788" s="111">
        <v>300000</v>
      </c>
      <c r="I788" s="113">
        <v>45079</v>
      </c>
      <c r="J788" s="111">
        <v>50000</v>
      </c>
      <c r="K788" s="112" t="s">
        <v>20</v>
      </c>
      <c r="L788" s="112" t="s">
        <v>158</v>
      </c>
      <c r="O788" s="71"/>
      <c r="P788" s="54"/>
      <c r="Q788" s="72"/>
    </row>
    <row r="789" spans="1:17" x14ac:dyDescent="0.25">
      <c r="A789" s="107" t="s">
        <v>779</v>
      </c>
      <c r="B789" s="108" t="s">
        <v>463</v>
      </c>
      <c r="C789" s="108">
        <v>202303</v>
      </c>
      <c r="D789" s="108" t="s">
        <v>1014</v>
      </c>
      <c r="E789" s="109">
        <v>8093506438</v>
      </c>
      <c r="F789" s="107" t="s">
        <v>785</v>
      </c>
      <c r="G789" s="110" t="s">
        <v>19</v>
      </c>
      <c r="H789" s="111">
        <v>290000</v>
      </c>
      <c r="I789" s="113">
        <v>45079</v>
      </c>
      <c r="J789" s="111">
        <v>50000</v>
      </c>
      <c r="K789" s="112" t="s">
        <v>20</v>
      </c>
      <c r="L789" s="112" t="s">
        <v>158</v>
      </c>
      <c r="O789" s="71"/>
      <c r="P789" s="54"/>
      <c r="Q789" s="72"/>
    </row>
    <row r="790" spans="1:17" x14ac:dyDescent="0.25">
      <c r="A790" s="107" t="s">
        <v>780</v>
      </c>
      <c r="B790" s="108">
        <v>202304</v>
      </c>
      <c r="C790" s="108">
        <v>202304</v>
      </c>
      <c r="D790" s="108" t="s">
        <v>1014</v>
      </c>
      <c r="E790" s="109">
        <v>7326021857</v>
      </c>
      <c r="F790" s="107" t="s">
        <v>701</v>
      </c>
      <c r="G790" s="110" t="s">
        <v>19</v>
      </c>
      <c r="H790" s="111">
        <v>270000</v>
      </c>
      <c r="I790" s="113">
        <v>45079</v>
      </c>
      <c r="J790" s="111">
        <v>50000</v>
      </c>
      <c r="K790" s="112" t="s">
        <v>20</v>
      </c>
      <c r="L790" s="112" t="s">
        <v>158</v>
      </c>
      <c r="O790" s="71"/>
      <c r="P790" s="54"/>
      <c r="Q790" s="72"/>
    </row>
    <row r="791" spans="1:17" x14ac:dyDescent="0.25">
      <c r="A791" s="107" t="s">
        <v>782</v>
      </c>
      <c r="B791" s="108">
        <v>202306</v>
      </c>
      <c r="C791" s="108">
        <v>202306</v>
      </c>
      <c r="D791" s="108" t="s">
        <v>1014</v>
      </c>
      <c r="E791" s="109">
        <v>9438586070</v>
      </c>
      <c r="F791" s="107" t="s">
        <v>783</v>
      </c>
      <c r="G791" s="110" t="s">
        <v>19</v>
      </c>
      <c r="H791" s="111">
        <v>290000</v>
      </c>
      <c r="I791" s="113">
        <v>45080</v>
      </c>
      <c r="J791" s="111">
        <v>80000</v>
      </c>
      <c r="K791" s="112" t="s">
        <v>20</v>
      </c>
      <c r="L791" s="112" t="s">
        <v>158</v>
      </c>
      <c r="O791" s="71"/>
      <c r="P791" s="54"/>
      <c r="Q791" s="72"/>
    </row>
    <row r="792" spans="1:17" x14ac:dyDescent="0.25">
      <c r="A792" s="107" t="s">
        <v>451</v>
      </c>
      <c r="B792" s="108">
        <v>202210</v>
      </c>
      <c r="C792" s="108">
        <v>202210</v>
      </c>
      <c r="D792" s="108" t="s">
        <v>1014</v>
      </c>
      <c r="E792" s="109">
        <v>8895795854</v>
      </c>
      <c r="F792" s="107" t="s">
        <v>452</v>
      </c>
      <c r="G792" s="110" t="s">
        <v>19</v>
      </c>
      <c r="H792" s="111">
        <v>270000</v>
      </c>
      <c r="I792" s="113">
        <v>45080</v>
      </c>
      <c r="J792" s="111">
        <v>20000</v>
      </c>
      <c r="K792" s="112" t="s">
        <v>20</v>
      </c>
      <c r="L792" s="112" t="s">
        <v>101</v>
      </c>
      <c r="O792" s="71"/>
      <c r="P792" s="54"/>
      <c r="Q792" s="72"/>
    </row>
    <row r="793" spans="1:17" x14ac:dyDescent="0.25">
      <c r="A793" s="107" t="s">
        <v>627</v>
      </c>
      <c r="B793" s="108">
        <v>202304</v>
      </c>
      <c r="C793" s="108">
        <v>202304</v>
      </c>
      <c r="D793" s="108" t="s">
        <v>1014</v>
      </c>
      <c r="E793" s="109">
        <v>9991474684</v>
      </c>
      <c r="F793" s="107" t="s">
        <v>659</v>
      </c>
      <c r="G793" s="110" t="s">
        <v>19</v>
      </c>
      <c r="H793" s="111">
        <v>280000</v>
      </c>
      <c r="I793" s="113">
        <v>45080</v>
      </c>
      <c r="J793" s="111">
        <v>50000</v>
      </c>
      <c r="K793" s="112" t="s">
        <v>20</v>
      </c>
      <c r="L793" s="112" t="s">
        <v>158</v>
      </c>
      <c r="O793" s="71"/>
      <c r="P793" s="54"/>
      <c r="Q793" s="72"/>
    </row>
    <row r="794" spans="1:17" x14ac:dyDescent="0.25">
      <c r="A794" s="107" t="s">
        <v>4236</v>
      </c>
      <c r="B794" s="108">
        <v>202305</v>
      </c>
      <c r="C794" s="108">
        <v>202305</v>
      </c>
      <c r="D794" s="108" t="s">
        <v>1014</v>
      </c>
      <c r="E794" s="109">
        <v>9884462604</v>
      </c>
      <c r="F794" s="107" t="s">
        <v>724</v>
      </c>
      <c r="G794" s="110" t="s">
        <v>19</v>
      </c>
      <c r="H794" s="111">
        <v>275000</v>
      </c>
      <c r="I794" s="113">
        <v>45080</v>
      </c>
      <c r="J794" s="111">
        <v>50000</v>
      </c>
      <c r="K794" s="112" t="s">
        <v>20</v>
      </c>
      <c r="L794" s="112" t="s">
        <v>158</v>
      </c>
      <c r="O794" s="71"/>
      <c r="P794" s="54"/>
      <c r="Q794" s="72"/>
    </row>
    <row r="795" spans="1:17" x14ac:dyDescent="0.25">
      <c r="A795" s="107" t="s">
        <v>786</v>
      </c>
      <c r="B795" s="108">
        <v>202305</v>
      </c>
      <c r="C795" s="108">
        <v>202305</v>
      </c>
      <c r="D795" s="108" t="s">
        <v>1014</v>
      </c>
      <c r="E795" s="109">
        <v>9265872990</v>
      </c>
      <c r="F795" s="107" t="s">
        <v>784</v>
      </c>
      <c r="G795" s="110" t="s">
        <v>19</v>
      </c>
      <c r="H795" s="111">
        <v>280000</v>
      </c>
      <c r="I795" s="113">
        <v>45080</v>
      </c>
      <c r="J795" s="111">
        <v>225000</v>
      </c>
      <c r="K795" s="112" t="s">
        <v>20</v>
      </c>
      <c r="L795" s="112" t="s">
        <v>158</v>
      </c>
      <c r="O795" s="71"/>
      <c r="P795" s="54"/>
      <c r="Q795" s="72"/>
    </row>
    <row r="796" spans="1:17" x14ac:dyDescent="0.25">
      <c r="A796" s="107" t="s">
        <v>627</v>
      </c>
      <c r="B796" s="108">
        <v>202304</v>
      </c>
      <c r="C796" s="108">
        <v>202304</v>
      </c>
      <c r="D796" s="108" t="s">
        <v>1014</v>
      </c>
      <c r="E796" s="109">
        <v>9991474684</v>
      </c>
      <c r="F796" s="107" t="s">
        <v>659</v>
      </c>
      <c r="G796" s="110" t="s">
        <v>19</v>
      </c>
      <c r="H796" s="111">
        <v>280000</v>
      </c>
      <c r="I796" s="113">
        <v>45081</v>
      </c>
      <c r="J796" s="111">
        <v>50000</v>
      </c>
      <c r="K796" s="112" t="s">
        <v>20</v>
      </c>
      <c r="L796" s="112" t="s">
        <v>158</v>
      </c>
      <c r="O796" s="71"/>
      <c r="P796" s="54"/>
      <c r="Q796" s="72"/>
    </row>
    <row r="797" spans="1:17" x14ac:dyDescent="0.25">
      <c r="A797" s="107" t="s">
        <v>4206</v>
      </c>
      <c r="B797" s="108">
        <v>202303</v>
      </c>
      <c r="C797" s="108">
        <v>202303</v>
      </c>
      <c r="D797" s="108" t="s">
        <v>1014</v>
      </c>
      <c r="E797" s="109">
        <v>9900220194</v>
      </c>
      <c r="F797" s="107" t="s">
        <v>497</v>
      </c>
      <c r="G797" s="110" t="s">
        <v>19</v>
      </c>
      <c r="H797" s="111">
        <v>300000</v>
      </c>
      <c r="I797" s="113">
        <v>45081</v>
      </c>
      <c r="J797" s="111">
        <v>60000</v>
      </c>
      <c r="K797" s="112" t="s">
        <v>668</v>
      </c>
      <c r="L797" s="112" t="s">
        <v>158</v>
      </c>
      <c r="O797" s="71"/>
      <c r="P797" s="54"/>
      <c r="Q797" s="72"/>
    </row>
    <row r="798" spans="1:17" x14ac:dyDescent="0.25">
      <c r="A798" s="107" t="s">
        <v>433</v>
      </c>
      <c r="B798" s="108">
        <v>202302</v>
      </c>
      <c r="C798" s="108">
        <v>202302</v>
      </c>
      <c r="D798" s="108" t="s">
        <v>1014</v>
      </c>
      <c r="E798" s="109">
        <v>8770840970</v>
      </c>
      <c r="F798" s="107" t="s">
        <v>434</v>
      </c>
      <c r="G798" s="110" t="s">
        <v>19</v>
      </c>
      <c r="H798" s="111">
        <v>290000</v>
      </c>
      <c r="I798" s="113">
        <v>45081</v>
      </c>
      <c r="J798" s="111">
        <v>50000</v>
      </c>
      <c r="K798" s="112" t="s">
        <v>10</v>
      </c>
      <c r="L798" s="112" t="s">
        <v>158</v>
      </c>
      <c r="O798" s="71"/>
      <c r="P798" s="54"/>
      <c r="Q798" s="72"/>
    </row>
    <row r="799" spans="1:17" x14ac:dyDescent="0.25">
      <c r="A799" s="107" t="s">
        <v>551</v>
      </c>
      <c r="B799" s="108" t="s">
        <v>463</v>
      </c>
      <c r="C799" s="108">
        <v>202303</v>
      </c>
      <c r="D799" s="108" t="s">
        <v>1014</v>
      </c>
      <c r="E799" s="109">
        <v>7509804262</v>
      </c>
      <c r="F799" s="107" t="s">
        <v>566</v>
      </c>
      <c r="G799" s="110" t="s">
        <v>19</v>
      </c>
      <c r="H799" s="111">
        <v>270000</v>
      </c>
      <c r="I799" s="113">
        <v>45081</v>
      </c>
      <c r="J799" s="111">
        <v>40000</v>
      </c>
      <c r="K799" s="112" t="s">
        <v>20</v>
      </c>
      <c r="L799" s="112" t="s">
        <v>158</v>
      </c>
      <c r="O799" s="71"/>
      <c r="P799" s="54"/>
      <c r="Q799" s="72"/>
    </row>
    <row r="800" spans="1:17" x14ac:dyDescent="0.25">
      <c r="A800" s="107" t="s">
        <v>787</v>
      </c>
      <c r="B800" s="108">
        <v>202306</v>
      </c>
      <c r="C800" s="108">
        <v>202306</v>
      </c>
      <c r="D800" s="108" t="s">
        <v>1014</v>
      </c>
      <c r="E800" s="109">
        <v>9439503807</v>
      </c>
      <c r="F800" s="107" t="s">
        <v>919</v>
      </c>
      <c r="G800" s="110" t="s">
        <v>19</v>
      </c>
      <c r="H800" s="111">
        <v>270000</v>
      </c>
      <c r="I800" s="113">
        <v>45081</v>
      </c>
      <c r="J800" s="111">
        <v>200000</v>
      </c>
      <c r="K800" s="112" t="s">
        <v>20</v>
      </c>
      <c r="L800" s="112" t="s">
        <v>158</v>
      </c>
      <c r="O800" s="71"/>
      <c r="P800" s="54"/>
      <c r="Q800" s="72"/>
    </row>
    <row r="801" spans="1:17" x14ac:dyDescent="0.25">
      <c r="A801" s="107" t="s">
        <v>788</v>
      </c>
      <c r="B801" s="108" t="s">
        <v>762</v>
      </c>
      <c r="C801" s="108">
        <v>202305</v>
      </c>
      <c r="D801" s="108" t="s">
        <v>1014</v>
      </c>
      <c r="E801" s="109">
        <v>8919365336</v>
      </c>
      <c r="F801" s="107" t="s">
        <v>789</v>
      </c>
      <c r="G801" s="110" t="s">
        <v>19</v>
      </c>
      <c r="H801" s="111">
        <v>270000</v>
      </c>
      <c r="I801" s="113">
        <v>45083</v>
      </c>
      <c r="J801" s="111">
        <v>270000</v>
      </c>
      <c r="K801" s="112" t="s">
        <v>20</v>
      </c>
      <c r="L801" s="112" t="s">
        <v>158</v>
      </c>
      <c r="O801" s="71"/>
      <c r="P801" s="54"/>
      <c r="Q801" s="72"/>
    </row>
    <row r="802" spans="1:17" x14ac:dyDescent="0.25">
      <c r="A802" s="107" t="s">
        <v>790</v>
      </c>
      <c r="B802" s="108" t="s">
        <v>791</v>
      </c>
      <c r="C802" s="108">
        <v>202306</v>
      </c>
      <c r="D802" s="108" t="s">
        <v>1014</v>
      </c>
      <c r="E802" s="109">
        <v>7978560047</v>
      </c>
      <c r="F802" s="107" t="s">
        <v>836</v>
      </c>
      <c r="G802" s="110" t="s">
        <v>19</v>
      </c>
      <c r="H802" s="111">
        <v>270000</v>
      </c>
      <c r="I802" s="113">
        <v>45083</v>
      </c>
      <c r="J802" s="111">
        <v>25000</v>
      </c>
      <c r="K802" s="112" t="s">
        <v>20</v>
      </c>
      <c r="L802" s="112" t="s">
        <v>158</v>
      </c>
      <c r="O802" s="71"/>
      <c r="P802" s="54"/>
      <c r="Q802" s="72"/>
    </row>
    <row r="803" spans="1:17" x14ac:dyDescent="0.25">
      <c r="A803" s="107" t="s">
        <v>574</v>
      </c>
      <c r="B803" s="108" t="s">
        <v>556</v>
      </c>
      <c r="C803" s="108">
        <v>202304</v>
      </c>
      <c r="D803" s="108" t="s">
        <v>1014</v>
      </c>
      <c r="E803" s="109">
        <v>8123906392</v>
      </c>
      <c r="F803" s="107" t="s">
        <v>575</v>
      </c>
      <c r="G803" s="110" t="s">
        <v>19</v>
      </c>
      <c r="H803" s="111">
        <v>250000</v>
      </c>
      <c r="I803" s="113">
        <v>45083</v>
      </c>
      <c r="J803" s="111">
        <v>9300</v>
      </c>
      <c r="K803" s="112" t="s">
        <v>668</v>
      </c>
      <c r="L803" s="112" t="s">
        <v>158</v>
      </c>
      <c r="O803" s="71"/>
      <c r="P803" s="54"/>
      <c r="Q803" s="72"/>
    </row>
    <row r="804" spans="1:17" x14ac:dyDescent="0.25">
      <c r="A804" s="107" t="s">
        <v>607</v>
      </c>
      <c r="B804" s="108">
        <v>202304</v>
      </c>
      <c r="C804" s="108">
        <v>202304</v>
      </c>
      <c r="D804" s="108" t="s">
        <v>1014</v>
      </c>
      <c r="E804" s="109">
        <v>8095897486</v>
      </c>
      <c r="F804" s="107" t="s">
        <v>653</v>
      </c>
      <c r="G804" s="110" t="s">
        <v>19</v>
      </c>
      <c r="H804" s="111">
        <v>270000</v>
      </c>
      <c r="I804" s="113">
        <v>45084</v>
      </c>
      <c r="J804" s="111">
        <v>70000</v>
      </c>
      <c r="K804" s="112" t="s">
        <v>20</v>
      </c>
      <c r="L804" s="112" t="s">
        <v>158</v>
      </c>
      <c r="O804" s="71"/>
      <c r="P804" s="54"/>
      <c r="Q804" s="72"/>
    </row>
    <row r="805" spans="1:17" x14ac:dyDescent="0.25">
      <c r="A805" s="107" t="s">
        <v>614</v>
      </c>
      <c r="B805" s="108">
        <v>202304</v>
      </c>
      <c r="C805" s="108">
        <v>202304</v>
      </c>
      <c r="D805" s="108" t="s">
        <v>1014</v>
      </c>
      <c r="E805" s="109">
        <v>6299472657</v>
      </c>
      <c r="F805" s="107" t="s">
        <v>656</v>
      </c>
      <c r="G805" s="110" t="s">
        <v>19</v>
      </c>
      <c r="H805" s="111">
        <v>280000</v>
      </c>
      <c r="I805" s="113">
        <v>45084</v>
      </c>
      <c r="J805" s="111">
        <v>70000</v>
      </c>
      <c r="K805" s="112" t="s">
        <v>20</v>
      </c>
      <c r="L805" s="112" t="s">
        <v>158</v>
      </c>
      <c r="O805" s="71"/>
      <c r="P805" s="54"/>
      <c r="Q805" s="72"/>
    </row>
    <row r="806" spans="1:17" x14ac:dyDescent="0.25">
      <c r="A806" s="107" t="s">
        <v>4237</v>
      </c>
      <c r="B806" s="108">
        <v>202305</v>
      </c>
      <c r="C806" s="108">
        <v>202305</v>
      </c>
      <c r="D806" s="108" t="s">
        <v>1014</v>
      </c>
      <c r="E806" s="109">
        <v>9880687017</v>
      </c>
      <c r="F806" s="107" t="s">
        <v>730</v>
      </c>
      <c r="G806" s="110" t="s">
        <v>19</v>
      </c>
      <c r="H806" s="111">
        <v>250000</v>
      </c>
      <c r="I806" s="113">
        <v>45084</v>
      </c>
      <c r="J806" s="111">
        <v>50000</v>
      </c>
      <c r="K806" s="112" t="s">
        <v>20</v>
      </c>
      <c r="L806" s="112" t="s">
        <v>158</v>
      </c>
      <c r="O806" s="71"/>
      <c r="P806" s="54"/>
      <c r="Q806" s="72"/>
    </row>
    <row r="807" spans="1:17" x14ac:dyDescent="0.25">
      <c r="A807" s="107" t="s">
        <v>67</v>
      </c>
      <c r="B807" s="108">
        <v>202301</v>
      </c>
      <c r="C807" s="108">
        <v>202301</v>
      </c>
      <c r="D807" s="108" t="s">
        <v>1014</v>
      </c>
      <c r="E807" s="109">
        <v>9568376741</v>
      </c>
      <c r="F807" s="107" t="s">
        <v>68</v>
      </c>
      <c r="G807" s="110" t="s">
        <v>14</v>
      </c>
      <c r="H807" s="111">
        <v>260000</v>
      </c>
      <c r="I807" s="113">
        <v>45084</v>
      </c>
      <c r="J807" s="111">
        <v>21000</v>
      </c>
      <c r="K807" s="112" t="s">
        <v>10</v>
      </c>
      <c r="L807" s="112" t="s">
        <v>158</v>
      </c>
      <c r="O807" s="71"/>
      <c r="P807" s="54"/>
      <c r="Q807" s="72"/>
    </row>
    <row r="808" spans="1:17" x14ac:dyDescent="0.25">
      <c r="A808" s="107" t="s">
        <v>484</v>
      </c>
      <c r="B808" s="108">
        <v>202303</v>
      </c>
      <c r="C808" s="108">
        <v>202303</v>
      </c>
      <c r="D808" s="108" t="s">
        <v>1014</v>
      </c>
      <c r="E808" s="109">
        <v>7077939633</v>
      </c>
      <c r="F808" s="107" t="s">
        <v>499</v>
      </c>
      <c r="G808" s="110" t="s">
        <v>19</v>
      </c>
      <c r="H808" s="111">
        <v>275000</v>
      </c>
      <c r="I808" s="113">
        <v>45085</v>
      </c>
      <c r="J808" s="111">
        <v>35000</v>
      </c>
      <c r="K808" s="112" t="s">
        <v>20</v>
      </c>
      <c r="L808" s="112" t="s">
        <v>158</v>
      </c>
      <c r="O808" s="71"/>
      <c r="P808" s="54"/>
      <c r="Q808" s="72"/>
    </row>
    <row r="809" spans="1:17" x14ac:dyDescent="0.25">
      <c r="A809" s="107" t="s">
        <v>688</v>
      </c>
      <c r="B809" s="108" t="s">
        <v>556</v>
      </c>
      <c r="C809" s="108">
        <v>202304</v>
      </c>
      <c r="D809" s="108" t="s">
        <v>1014</v>
      </c>
      <c r="E809" s="109">
        <v>8018746921</v>
      </c>
      <c r="F809" s="107" t="s">
        <v>704</v>
      </c>
      <c r="G809" s="110" t="s">
        <v>19</v>
      </c>
      <c r="H809" s="111">
        <v>250000</v>
      </c>
      <c r="I809" s="113">
        <v>45085</v>
      </c>
      <c r="J809" s="111">
        <v>100000</v>
      </c>
      <c r="K809" s="112" t="s">
        <v>20</v>
      </c>
      <c r="L809" s="112" t="s">
        <v>158</v>
      </c>
      <c r="O809" s="71"/>
      <c r="P809" s="54"/>
      <c r="Q809" s="72"/>
    </row>
    <row r="810" spans="1:17" x14ac:dyDescent="0.25">
      <c r="A810" s="107" t="s">
        <v>535</v>
      </c>
      <c r="B810" s="108">
        <v>202303</v>
      </c>
      <c r="C810" s="108">
        <v>202303</v>
      </c>
      <c r="D810" s="108" t="s">
        <v>1014</v>
      </c>
      <c r="E810" s="109">
        <v>6375762370</v>
      </c>
      <c r="F810" s="107" t="s">
        <v>536</v>
      </c>
      <c r="G810" s="110" t="s">
        <v>19</v>
      </c>
      <c r="H810" s="111">
        <v>300000</v>
      </c>
      <c r="I810" s="113">
        <v>45085</v>
      </c>
      <c r="J810" s="111">
        <v>20000</v>
      </c>
      <c r="K810" s="112" t="s">
        <v>20</v>
      </c>
      <c r="L810" s="112" t="s">
        <v>158</v>
      </c>
      <c r="O810" s="71"/>
      <c r="P810" s="54"/>
      <c r="Q810" s="72"/>
    </row>
    <row r="811" spans="1:17" x14ac:dyDescent="0.25">
      <c r="A811" s="107" t="s">
        <v>685</v>
      </c>
      <c r="B811" s="108">
        <v>202303</v>
      </c>
      <c r="C811" s="108">
        <v>202303</v>
      </c>
      <c r="D811" s="108" t="s">
        <v>1014</v>
      </c>
      <c r="E811" s="109" t="s">
        <v>686</v>
      </c>
      <c r="F811" s="107" t="s">
        <v>571</v>
      </c>
      <c r="G811" s="110" t="s">
        <v>19</v>
      </c>
      <c r="H811" s="111">
        <v>270000</v>
      </c>
      <c r="I811" s="113">
        <v>45085</v>
      </c>
      <c r="J811" s="111">
        <v>50000</v>
      </c>
      <c r="K811" s="112" t="s">
        <v>20</v>
      </c>
      <c r="L811" s="112" t="s">
        <v>158</v>
      </c>
      <c r="O811" s="71"/>
      <c r="P811" s="54"/>
      <c r="Q811" s="72"/>
    </row>
    <row r="812" spans="1:17" x14ac:dyDescent="0.25">
      <c r="A812" s="107" t="s">
        <v>485</v>
      </c>
      <c r="B812" s="108">
        <v>202303</v>
      </c>
      <c r="C812" s="108">
        <v>202303</v>
      </c>
      <c r="D812" s="108" t="s">
        <v>1014</v>
      </c>
      <c r="E812" s="109">
        <v>7008247814</v>
      </c>
      <c r="F812" s="107" t="s">
        <v>498</v>
      </c>
      <c r="G812" s="110" t="s">
        <v>19</v>
      </c>
      <c r="H812" s="111">
        <v>270000</v>
      </c>
      <c r="I812" s="113">
        <v>45085</v>
      </c>
      <c r="J812" s="111">
        <v>50000</v>
      </c>
      <c r="K812" s="112" t="s">
        <v>20</v>
      </c>
      <c r="L812" s="112" t="s">
        <v>158</v>
      </c>
      <c r="O812" s="71"/>
      <c r="P812" s="54"/>
      <c r="Q812" s="72"/>
    </row>
    <row r="813" spans="1:17" x14ac:dyDescent="0.25">
      <c r="A813" s="107" t="s">
        <v>792</v>
      </c>
      <c r="B813" s="108" t="s">
        <v>791</v>
      </c>
      <c r="C813" s="108">
        <v>202306</v>
      </c>
      <c r="D813" s="108" t="s">
        <v>1014</v>
      </c>
      <c r="E813" s="109">
        <v>8917256687</v>
      </c>
      <c r="F813" s="107" t="s">
        <v>793</v>
      </c>
      <c r="G813" s="110" t="s">
        <v>19</v>
      </c>
      <c r="H813" s="111">
        <v>280000</v>
      </c>
      <c r="I813" s="113">
        <v>45086</v>
      </c>
      <c r="J813" s="111">
        <v>25000</v>
      </c>
      <c r="K813" s="112" t="s">
        <v>20</v>
      </c>
      <c r="L813" s="112" t="s">
        <v>158</v>
      </c>
      <c r="O813" s="71"/>
      <c r="P813" s="54"/>
      <c r="Q813" s="72"/>
    </row>
    <row r="814" spans="1:17" x14ac:dyDescent="0.25">
      <c r="A814" s="107" t="s">
        <v>4223</v>
      </c>
      <c r="B814" s="108">
        <v>202304</v>
      </c>
      <c r="C814" s="108">
        <v>202304</v>
      </c>
      <c r="D814" s="108" t="s">
        <v>1014</v>
      </c>
      <c r="E814" s="109">
        <v>8860763487</v>
      </c>
      <c r="F814" s="107" t="s">
        <v>632</v>
      </c>
      <c r="G814" s="110" t="s">
        <v>19</v>
      </c>
      <c r="H814" s="111">
        <v>280000</v>
      </c>
      <c r="I814" s="113">
        <v>45086</v>
      </c>
      <c r="J814" s="111">
        <v>50000</v>
      </c>
      <c r="K814" s="112" t="s">
        <v>20</v>
      </c>
      <c r="L814" s="112" t="s">
        <v>158</v>
      </c>
      <c r="O814" s="71"/>
      <c r="P814" s="54"/>
      <c r="Q814" s="72"/>
    </row>
    <row r="815" spans="1:17" x14ac:dyDescent="0.25">
      <c r="A815" s="107" t="s">
        <v>508</v>
      </c>
      <c r="B815" s="108">
        <v>202304</v>
      </c>
      <c r="C815" s="108">
        <v>202304</v>
      </c>
      <c r="D815" s="108" t="s">
        <v>1014</v>
      </c>
      <c r="E815" s="109">
        <v>7064847033</v>
      </c>
      <c r="F815" s="107" t="s">
        <v>509</v>
      </c>
      <c r="G815" s="110" t="s">
        <v>19</v>
      </c>
      <c r="H815" s="111">
        <v>280000</v>
      </c>
      <c r="I815" s="113">
        <v>45086</v>
      </c>
      <c r="J815" s="111">
        <v>50000</v>
      </c>
      <c r="K815" s="112" t="s">
        <v>20</v>
      </c>
      <c r="L815" s="112" t="s">
        <v>158</v>
      </c>
      <c r="O815" s="71"/>
      <c r="P815" s="54"/>
      <c r="Q815" s="72"/>
    </row>
    <row r="816" spans="1:17" x14ac:dyDescent="0.25">
      <c r="A816" s="107" t="s">
        <v>794</v>
      </c>
      <c r="B816" s="108" t="s">
        <v>402</v>
      </c>
      <c r="C816" s="108">
        <v>202302</v>
      </c>
      <c r="D816" s="108" t="s">
        <v>1014</v>
      </c>
      <c r="E816" s="109">
        <v>9627980886</v>
      </c>
      <c r="F816" s="107" t="s">
        <v>418</v>
      </c>
      <c r="G816" s="110" t="s">
        <v>19</v>
      </c>
      <c r="H816" s="111">
        <v>300000</v>
      </c>
      <c r="I816" s="113">
        <v>45086</v>
      </c>
      <c r="J816" s="111">
        <v>80000</v>
      </c>
      <c r="K816" s="112" t="s">
        <v>20</v>
      </c>
      <c r="L816" s="112" t="s">
        <v>158</v>
      </c>
      <c r="O816" s="71"/>
      <c r="P816" s="54"/>
      <c r="Q816" s="72"/>
    </row>
    <row r="817" spans="1:17" x14ac:dyDescent="0.25">
      <c r="A817" s="107" t="s">
        <v>4217</v>
      </c>
      <c r="B817" s="108">
        <v>202303</v>
      </c>
      <c r="C817" s="108">
        <v>202303</v>
      </c>
      <c r="D817" s="108" t="s">
        <v>1014</v>
      </c>
      <c r="E817" s="109">
        <v>9487990460</v>
      </c>
      <c r="F817" s="107" t="s">
        <v>569</v>
      </c>
      <c r="G817" s="110" t="s">
        <v>19</v>
      </c>
      <c r="H817" s="111">
        <v>290000</v>
      </c>
      <c r="I817" s="113">
        <v>45087</v>
      </c>
      <c r="J817" s="111">
        <v>50000</v>
      </c>
      <c r="K817" s="112" t="s">
        <v>20</v>
      </c>
      <c r="L817" s="112" t="s">
        <v>158</v>
      </c>
      <c r="O817" s="71"/>
      <c r="P817" s="54"/>
      <c r="Q817" s="72"/>
    </row>
    <row r="818" spans="1:17" x14ac:dyDescent="0.25">
      <c r="A818" s="107" t="s">
        <v>445</v>
      </c>
      <c r="B818" s="108" t="s">
        <v>402</v>
      </c>
      <c r="C818" s="108">
        <v>202302</v>
      </c>
      <c r="D818" s="108" t="s">
        <v>1014</v>
      </c>
      <c r="E818" s="109">
        <v>9583116617</v>
      </c>
      <c r="F818" s="107" t="s">
        <v>446</v>
      </c>
      <c r="G818" s="110" t="s">
        <v>19</v>
      </c>
      <c r="H818" s="111">
        <v>250000</v>
      </c>
      <c r="I818" s="113">
        <v>45087</v>
      </c>
      <c r="J818" s="111">
        <v>50000</v>
      </c>
      <c r="K818" s="112" t="s">
        <v>20</v>
      </c>
      <c r="L818" s="112" t="s">
        <v>158</v>
      </c>
      <c r="O818" s="71"/>
      <c r="P818" s="54"/>
      <c r="Q818" s="72"/>
    </row>
    <row r="819" spans="1:17" x14ac:dyDescent="0.25">
      <c r="A819" s="107" t="s">
        <v>523</v>
      </c>
      <c r="B819" s="108">
        <v>202303</v>
      </c>
      <c r="C819" s="108">
        <v>202303</v>
      </c>
      <c r="D819" s="108" t="s">
        <v>1014</v>
      </c>
      <c r="E819" s="109">
        <v>9668981151</v>
      </c>
      <c r="F819" s="107" t="s">
        <v>524</v>
      </c>
      <c r="G819" s="110" t="s">
        <v>19</v>
      </c>
      <c r="H819" s="111">
        <v>280000</v>
      </c>
      <c r="I819" s="113">
        <v>45087</v>
      </c>
      <c r="J819" s="111">
        <v>50000</v>
      </c>
      <c r="K819" s="112" t="s">
        <v>20</v>
      </c>
      <c r="L819" s="112" t="s">
        <v>158</v>
      </c>
      <c r="O819" s="71"/>
      <c r="P819" s="54"/>
      <c r="Q819" s="72"/>
    </row>
    <row r="820" spans="1:17" x14ac:dyDescent="0.25">
      <c r="A820" s="107" t="s">
        <v>795</v>
      </c>
      <c r="B820" s="108">
        <v>202304</v>
      </c>
      <c r="C820" s="108">
        <v>202304</v>
      </c>
      <c r="D820" s="108" t="s">
        <v>1014</v>
      </c>
      <c r="E820" s="109">
        <v>8754626449</v>
      </c>
      <c r="F820" s="107" t="s">
        <v>726</v>
      </c>
      <c r="G820" s="110" t="s">
        <v>19</v>
      </c>
      <c r="H820" s="111">
        <v>308000</v>
      </c>
      <c r="I820" s="113">
        <v>45087</v>
      </c>
      <c r="J820" s="111">
        <v>75000</v>
      </c>
      <c r="K820" s="112" t="s">
        <v>20</v>
      </c>
      <c r="L820" s="112" t="s">
        <v>158</v>
      </c>
      <c r="O820" s="71"/>
      <c r="P820" s="54"/>
      <c r="Q820" s="72"/>
    </row>
    <row r="821" spans="1:17" x14ac:dyDescent="0.25">
      <c r="A821" s="107" t="s">
        <v>796</v>
      </c>
      <c r="B821" s="108">
        <v>202306</v>
      </c>
      <c r="C821" s="108">
        <v>202306</v>
      </c>
      <c r="D821" s="108" t="s">
        <v>1014</v>
      </c>
      <c r="E821" s="109">
        <v>6204294245</v>
      </c>
      <c r="F821" s="107" t="s">
        <v>797</v>
      </c>
      <c r="G821" s="110" t="s">
        <v>19</v>
      </c>
      <c r="H821" s="111">
        <v>260000</v>
      </c>
      <c r="I821" s="113">
        <v>45087</v>
      </c>
      <c r="J821" s="111">
        <v>30000</v>
      </c>
      <c r="K821" s="112" t="s">
        <v>20</v>
      </c>
      <c r="L821" s="112" t="s">
        <v>158</v>
      </c>
      <c r="O821" s="71"/>
      <c r="P821" s="54"/>
      <c r="Q821" s="72"/>
    </row>
    <row r="822" spans="1:17" x14ac:dyDescent="0.25">
      <c r="A822" s="107" t="s">
        <v>4214</v>
      </c>
      <c r="B822" s="108">
        <v>202304</v>
      </c>
      <c r="C822" s="108">
        <v>202304</v>
      </c>
      <c r="D822" s="108" t="s">
        <v>1014</v>
      </c>
      <c r="E822" s="109">
        <v>9074458990</v>
      </c>
      <c r="F822" s="107" t="s">
        <v>643</v>
      </c>
      <c r="G822" s="110" t="s">
        <v>19</v>
      </c>
      <c r="H822" s="111">
        <v>280000</v>
      </c>
      <c r="I822" s="113">
        <v>45087</v>
      </c>
      <c r="J822" s="111">
        <v>50000</v>
      </c>
      <c r="K822" s="112" t="s">
        <v>20</v>
      </c>
      <c r="L822" s="112" t="s">
        <v>158</v>
      </c>
      <c r="O822" s="71"/>
      <c r="P822" s="54"/>
      <c r="Q822" s="72"/>
    </row>
    <row r="823" spans="1:17" x14ac:dyDescent="0.25">
      <c r="A823" s="107" t="s">
        <v>4193</v>
      </c>
      <c r="B823" s="108">
        <v>202303</v>
      </c>
      <c r="C823" s="108">
        <v>202203</v>
      </c>
      <c r="D823" s="108" t="s">
        <v>1014</v>
      </c>
      <c r="E823" s="109">
        <v>9131422281</v>
      </c>
      <c r="F823" s="107" t="s">
        <v>386</v>
      </c>
      <c r="G823" s="110" t="s">
        <v>19</v>
      </c>
      <c r="H823" s="111">
        <v>270000</v>
      </c>
      <c r="I823" s="113">
        <v>45087</v>
      </c>
      <c r="J823" s="111">
        <v>60000</v>
      </c>
      <c r="K823" s="112" t="s">
        <v>20</v>
      </c>
      <c r="L823" s="112" t="s">
        <v>158</v>
      </c>
      <c r="O823" s="71"/>
      <c r="P823" s="54"/>
      <c r="Q823" s="72"/>
    </row>
    <row r="824" spans="1:17" x14ac:dyDescent="0.25">
      <c r="A824" s="107" t="s">
        <v>4227</v>
      </c>
      <c r="B824" s="108">
        <v>202303</v>
      </c>
      <c r="C824" s="108">
        <v>202303</v>
      </c>
      <c r="D824" s="108" t="s">
        <v>1014</v>
      </c>
      <c r="E824" s="109">
        <v>9437372311</v>
      </c>
      <c r="F824" s="107" t="s">
        <v>648</v>
      </c>
      <c r="G824" s="110" t="s">
        <v>19</v>
      </c>
      <c r="H824" s="111">
        <v>250000</v>
      </c>
      <c r="I824" s="113">
        <v>45087</v>
      </c>
      <c r="J824" s="111">
        <v>20000</v>
      </c>
      <c r="K824" s="112" t="s">
        <v>20</v>
      </c>
      <c r="L824" s="112" t="s">
        <v>158</v>
      </c>
      <c r="O824" s="71"/>
      <c r="P824" s="54"/>
      <c r="Q824" s="72"/>
    </row>
    <row r="825" spans="1:17" x14ac:dyDescent="0.25">
      <c r="A825" s="107" t="s">
        <v>309</v>
      </c>
      <c r="B825" s="108">
        <v>202212</v>
      </c>
      <c r="C825" s="108">
        <v>202212</v>
      </c>
      <c r="D825" s="108" t="s">
        <v>1014</v>
      </c>
      <c r="E825" s="109">
        <v>9556479066</v>
      </c>
      <c r="F825" s="107" t="s">
        <v>306</v>
      </c>
      <c r="G825" s="110" t="s">
        <v>19</v>
      </c>
      <c r="H825" s="111">
        <v>280000</v>
      </c>
      <c r="I825" s="113">
        <v>45089</v>
      </c>
      <c r="J825" s="111">
        <v>40000</v>
      </c>
      <c r="K825" s="112" t="s">
        <v>20</v>
      </c>
      <c r="L825" s="112" t="s">
        <v>101</v>
      </c>
      <c r="O825" s="71"/>
      <c r="P825" s="54"/>
      <c r="Q825" s="72"/>
    </row>
    <row r="826" spans="1:17" x14ac:dyDescent="0.25">
      <c r="A826" s="107" t="s">
        <v>798</v>
      </c>
      <c r="B826" s="108" t="s">
        <v>791</v>
      </c>
      <c r="C826" s="108">
        <v>202306</v>
      </c>
      <c r="D826" s="108" t="s">
        <v>1014</v>
      </c>
      <c r="E826" s="109">
        <v>6370295900</v>
      </c>
      <c r="F826" s="107" t="s">
        <v>831</v>
      </c>
      <c r="G826" s="110" t="s">
        <v>19</v>
      </c>
      <c r="H826" s="111">
        <v>280000</v>
      </c>
      <c r="I826" s="113">
        <v>45089</v>
      </c>
      <c r="J826" s="111">
        <v>90000</v>
      </c>
      <c r="K826" s="112" t="s">
        <v>20</v>
      </c>
      <c r="L826" s="112" t="s">
        <v>158</v>
      </c>
      <c r="O826" s="71"/>
      <c r="P826" s="54"/>
      <c r="Q826" s="72"/>
    </row>
    <row r="827" spans="1:17" x14ac:dyDescent="0.25">
      <c r="A827" s="107" t="s">
        <v>4239</v>
      </c>
      <c r="B827" s="108">
        <v>202305</v>
      </c>
      <c r="C827" s="108">
        <v>202305</v>
      </c>
      <c r="D827" s="108" t="s">
        <v>1014</v>
      </c>
      <c r="E827" s="109">
        <v>6394044809</v>
      </c>
      <c r="F827" s="107" t="s">
        <v>732</v>
      </c>
      <c r="G827" s="110" t="s">
        <v>19</v>
      </c>
      <c r="H827" s="111">
        <v>285000</v>
      </c>
      <c r="I827" s="113">
        <v>45089</v>
      </c>
      <c r="J827" s="111">
        <v>71250</v>
      </c>
      <c r="K827" s="112" t="s">
        <v>20</v>
      </c>
      <c r="L827" s="112" t="s">
        <v>158</v>
      </c>
      <c r="O827" s="71"/>
      <c r="P827" s="54"/>
      <c r="Q827" s="72"/>
    </row>
    <row r="828" spans="1:17" x14ac:dyDescent="0.25">
      <c r="A828" s="107" t="s">
        <v>799</v>
      </c>
      <c r="B828" s="108" t="s">
        <v>791</v>
      </c>
      <c r="C828" s="108">
        <v>202306</v>
      </c>
      <c r="D828" s="108" t="s">
        <v>1014</v>
      </c>
      <c r="E828" s="109">
        <v>8249952859</v>
      </c>
      <c r="F828" s="107" t="s">
        <v>853</v>
      </c>
      <c r="G828" s="110" t="s">
        <v>19</v>
      </c>
      <c r="H828" s="111">
        <v>285000</v>
      </c>
      <c r="I828" s="113">
        <v>45089</v>
      </c>
      <c r="J828" s="111">
        <v>50000</v>
      </c>
      <c r="K828" s="112" t="s">
        <v>20</v>
      </c>
      <c r="L828" s="112" t="s">
        <v>158</v>
      </c>
      <c r="O828" s="71"/>
      <c r="P828" s="54"/>
      <c r="Q828" s="72"/>
    </row>
    <row r="829" spans="1:17" x14ac:dyDescent="0.25">
      <c r="A829" s="107" t="s">
        <v>700</v>
      </c>
      <c r="B829" s="108">
        <v>202303</v>
      </c>
      <c r="C829" s="108">
        <v>202303</v>
      </c>
      <c r="D829" s="108" t="s">
        <v>1014</v>
      </c>
      <c r="E829" s="109">
        <v>8884632888</v>
      </c>
      <c r="F829" s="107" t="s">
        <v>568</v>
      </c>
      <c r="G829" s="110" t="s">
        <v>19</v>
      </c>
      <c r="H829" s="111">
        <v>290000</v>
      </c>
      <c r="I829" s="113">
        <v>45090</v>
      </c>
      <c r="J829" s="111">
        <v>50000</v>
      </c>
      <c r="K829" s="112" t="s">
        <v>20</v>
      </c>
      <c r="L829" s="112" t="s">
        <v>158</v>
      </c>
      <c r="O829" s="71"/>
      <c r="P829" s="54"/>
      <c r="Q829" s="72"/>
    </row>
    <row r="830" spans="1:17" x14ac:dyDescent="0.25">
      <c r="A830" s="107" t="s">
        <v>593</v>
      </c>
      <c r="B830" s="108">
        <v>202304</v>
      </c>
      <c r="C830" s="108">
        <v>202304</v>
      </c>
      <c r="D830" s="108" t="s">
        <v>1014</v>
      </c>
      <c r="E830" s="109">
        <v>8881113280</v>
      </c>
      <c r="F830" s="107" t="s">
        <v>651</v>
      </c>
      <c r="G830" s="110" t="s">
        <v>19</v>
      </c>
      <c r="H830" s="111">
        <v>280000</v>
      </c>
      <c r="I830" s="113">
        <v>45090</v>
      </c>
      <c r="J830" s="111">
        <v>40000</v>
      </c>
      <c r="K830" s="112" t="s">
        <v>20</v>
      </c>
      <c r="L830" s="112" t="s">
        <v>158</v>
      </c>
      <c r="O830" s="71"/>
      <c r="P830" s="54"/>
      <c r="Q830" s="72"/>
    </row>
    <row r="831" spans="1:17" x14ac:dyDescent="0.25">
      <c r="A831" s="107" t="s">
        <v>559</v>
      </c>
      <c r="B831" s="108">
        <v>202303</v>
      </c>
      <c r="C831" s="108">
        <v>202303</v>
      </c>
      <c r="D831" s="108" t="s">
        <v>1014</v>
      </c>
      <c r="E831" s="109">
        <v>7978977539</v>
      </c>
      <c r="F831" s="107" t="s">
        <v>567</v>
      </c>
      <c r="G831" s="110" t="s">
        <v>19</v>
      </c>
      <c r="H831" s="111">
        <v>270000</v>
      </c>
      <c r="I831" s="113">
        <v>45090</v>
      </c>
      <c r="J831" s="111">
        <v>90000</v>
      </c>
      <c r="K831" s="112" t="s">
        <v>20</v>
      </c>
      <c r="L831" s="112" t="s">
        <v>158</v>
      </c>
      <c r="O831" s="71"/>
      <c r="P831" s="54"/>
      <c r="Q831" s="72"/>
    </row>
    <row r="832" spans="1:17" x14ac:dyDescent="0.25">
      <c r="A832" s="107" t="s">
        <v>326</v>
      </c>
      <c r="B832" s="108" t="s">
        <v>232</v>
      </c>
      <c r="C832" s="108">
        <v>202211</v>
      </c>
      <c r="D832" s="108" t="s">
        <v>1014</v>
      </c>
      <c r="E832" s="109">
        <v>9178872918</v>
      </c>
      <c r="F832" s="107" t="s">
        <v>210</v>
      </c>
      <c r="G832" s="110" t="s">
        <v>19</v>
      </c>
      <c r="H832" s="111">
        <v>270000</v>
      </c>
      <c r="I832" s="113">
        <v>45090</v>
      </c>
      <c r="J832" s="111">
        <v>42000</v>
      </c>
      <c r="K832" s="112" t="s">
        <v>20</v>
      </c>
      <c r="L832" s="112" t="s">
        <v>101</v>
      </c>
      <c r="O832" s="71"/>
      <c r="P832" s="54"/>
      <c r="Q832" s="72"/>
    </row>
    <row r="833" spans="1:17" x14ac:dyDescent="0.25">
      <c r="A833" s="107" t="s">
        <v>832</v>
      </c>
      <c r="B833" s="108">
        <v>202304</v>
      </c>
      <c r="C833" s="108">
        <v>202304</v>
      </c>
      <c r="D833" s="108" t="s">
        <v>1014</v>
      </c>
      <c r="E833" s="109">
        <v>8217855397</v>
      </c>
      <c r="F833" s="107" t="s">
        <v>661</v>
      </c>
      <c r="G833" s="110" t="s">
        <v>19</v>
      </c>
      <c r="H833" s="111">
        <v>290000</v>
      </c>
      <c r="I833" s="113">
        <v>45090</v>
      </c>
      <c r="J833" s="111">
        <v>67500</v>
      </c>
      <c r="K833" s="112" t="s">
        <v>20</v>
      </c>
      <c r="L833" s="112" t="s">
        <v>158</v>
      </c>
      <c r="O833" s="71"/>
      <c r="P833" s="54"/>
      <c r="Q833" s="72"/>
    </row>
    <row r="834" spans="1:17" x14ac:dyDescent="0.25">
      <c r="A834" s="107" t="s">
        <v>800</v>
      </c>
      <c r="B834" s="108" t="s">
        <v>791</v>
      </c>
      <c r="C834" s="108">
        <v>202306</v>
      </c>
      <c r="D834" s="108" t="s">
        <v>1014</v>
      </c>
      <c r="E834" s="109">
        <v>9407484429</v>
      </c>
      <c r="F834" s="107" t="s">
        <v>833</v>
      </c>
      <c r="G834" s="110" t="s">
        <v>19</v>
      </c>
      <c r="H834" s="111">
        <v>290000</v>
      </c>
      <c r="I834" s="113">
        <v>45090</v>
      </c>
      <c r="J834" s="111">
        <v>15000</v>
      </c>
      <c r="K834" s="112" t="s">
        <v>20</v>
      </c>
      <c r="L834" s="112" t="s">
        <v>158</v>
      </c>
      <c r="O834" s="71"/>
      <c r="P834" s="54"/>
      <c r="Q834" s="72"/>
    </row>
    <row r="835" spans="1:17" x14ac:dyDescent="0.25">
      <c r="A835" s="107" t="s">
        <v>528</v>
      </c>
      <c r="B835" s="108">
        <v>202303</v>
      </c>
      <c r="C835" s="108">
        <v>202303</v>
      </c>
      <c r="D835" s="108" t="s">
        <v>1014</v>
      </c>
      <c r="E835" s="109">
        <v>9090810532</v>
      </c>
      <c r="F835" s="107" t="s">
        <v>529</v>
      </c>
      <c r="G835" s="110" t="s">
        <v>19</v>
      </c>
      <c r="H835" s="111">
        <v>250000</v>
      </c>
      <c r="I835" s="113">
        <v>45091</v>
      </c>
      <c r="J835" s="111">
        <v>50000</v>
      </c>
      <c r="K835" s="112" t="s">
        <v>20</v>
      </c>
      <c r="L835" s="112" t="s">
        <v>158</v>
      </c>
      <c r="O835" s="71"/>
      <c r="P835" s="54"/>
      <c r="Q835" s="72"/>
    </row>
    <row r="836" spans="1:17" x14ac:dyDescent="0.25">
      <c r="A836" s="107" t="s">
        <v>4211</v>
      </c>
      <c r="B836" s="108" t="s">
        <v>463</v>
      </c>
      <c r="C836" s="108">
        <v>202303</v>
      </c>
      <c r="D836" s="108" t="s">
        <v>1014</v>
      </c>
      <c r="E836" s="109">
        <v>9337958058</v>
      </c>
      <c r="F836" s="107" t="s">
        <v>511</v>
      </c>
      <c r="G836" s="110" t="s">
        <v>19</v>
      </c>
      <c r="H836" s="111">
        <v>270000</v>
      </c>
      <c r="I836" s="113">
        <v>45091</v>
      </c>
      <c r="J836" s="111">
        <v>54000</v>
      </c>
      <c r="K836" s="112" t="s">
        <v>20</v>
      </c>
      <c r="L836" s="112" t="s">
        <v>158</v>
      </c>
      <c r="O836" s="71"/>
      <c r="P836" s="54"/>
      <c r="Q836" s="72"/>
    </row>
    <row r="837" spans="1:17" x14ac:dyDescent="0.25">
      <c r="A837" s="107" t="s">
        <v>448</v>
      </c>
      <c r="B837" s="108">
        <v>202303</v>
      </c>
      <c r="C837" s="108">
        <v>202303</v>
      </c>
      <c r="D837" s="108" t="s">
        <v>1014</v>
      </c>
      <c r="E837" s="109">
        <v>9556315556</v>
      </c>
      <c r="F837" s="107" t="s">
        <v>510</v>
      </c>
      <c r="G837" s="110" t="s">
        <v>19</v>
      </c>
      <c r="H837" s="111">
        <v>270000</v>
      </c>
      <c r="I837" s="113">
        <v>45091</v>
      </c>
      <c r="J837" s="111">
        <v>54000</v>
      </c>
      <c r="K837" s="112" t="s">
        <v>20</v>
      </c>
      <c r="L837" s="112" t="s">
        <v>158</v>
      </c>
      <c r="O837" s="71"/>
      <c r="P837" s="54"/>
      <c r="Q837" s="72"/>
    </row>
    <row r="838" spans="1:17" x14ac:dyDescent="0.25">
      <c r="A838" s="107" t="s">
        <v>798</v>
      </c>
      <c r="B838" s="108" t="s">
        <v>791</v>
      </c>
      <c r="C838" s="108">
        <v>202306</v>
      </c>
      <c r="D838" s="108" t="s">
        <v>1014</v>
      </c>
      <c r="E838" s="109">
        <v>6370295900</v>
      </c>
      <c r="F838" s="107" t="s">
        <v>831</v>
      </c>
      <c r="G838" s="110" t="s">
        <v>19</v>
      </c>
      <c r="H838" s="111">
        <v>280000</v>
      </c>
      <c r="I838" s="113">
        <v>45091</v>
      </c>
      <c r="J838" s="111">
        <v>10000</v>
      </c>
      <c r="K838" s="112" t="s">
        <v>20</v>
      </c>
      <c r="L838" s="112" t="s">
        <v>158</v>
      </c>
      <c r="O838" s="71"/>
      <c r="P838" s="54"/>
      <c r="Q838" s="72"/>
    </row>
    <row r="839" spans="1:17" x14ac:dyDescent="0.25">
      <c r="A839" s="107" t="s">
        <v>4212</v>
      </c>
      <c r="B839" s="108">
        <v>202303</v>
      </c>
      <c r="C839" s="108">
        <v>202303</v>
      </c>
      <c r="D839" s="108" t="s">
        <v>1014</v>
      </c>
      <c r="E839" s="109">
        <v>6232554077</v>
      </c>
      <c r="F839" s="107" t="s">
        <v>502</v>
      </c>
      <c r="G839" s="110" t="s">
        <v>19</v>
      </c>
      <c r="H839" s="111">
        <v>300000</v>
      </c>
      <c r="I839" s="113">
        <v>45091</v>
      </c>
      <c r="J839" s="111">
        <v>67000</v>
      </c>
      <c r="K839" s="112" t="s">
        <v>336</v>
      </c>
      <c r="L839" s="112" t="s">
        <v>158</v>
      </c>
      <c r="O839" s="71"/>
      <c r="P839" s="54"/>
      <c r="Q839" s="72"/>
    </row>
    <row r="840" spans="1:17" x14ac:dyDescent="0.25">
      <c r="A840" s="107" t="s">
        <v>801</v>
      </c>
      <c r="B840" s="108">
        <v>202304</v>
      </c>
      <c r="C840" s="108">
        <v>202304</v>
      </c>
      <c r="D840" s="108" t="s">
        <v>1014</v>
      </c>
      <c r="E840" s="109">
        <v>7008144997</v>
      </c>
      <c r="F840" s="107" t="s">
        <v>655</v>
      </c>
      <c r="G840" s="110" t="s">
        <v>19</v>
      </c>
      <c r="H840" s="111">
        <v>270000</v>
      </c>
      <c r="I840" s="113">
        <v>45092</v>
      </c>
      <c r="J840" s="111">
        <v>50000</v>
      </c>
      <c r="K840" s="112" t="s">
        <v>20</v>
      </c>
      <c r="L840" s="112" t="s">
        <v>158</v>
      </c>
      <c r="O840" s="71"/>
      <c r="P840" s="54"/>
      <c r="Q840" s="72"/>
    </row>
    <row r="841" spans="1:17" x14ac:dyDescent="0.25">
      <c r="A841" s="107" t="s">
        <v>625</v>
      </c>
      <c r="B841" s="108" t="s">
        <v>463</v>
      </c>
      <c r="C841" s="108">
        <v>202303</v>
      </c>
      <c r="D841" s="108" t="s">
        <v>1014</v>
      </c>
      <c r="E841" s="109">
        <v>8904398169</v>
      </c>
      <c r="F841" s="107" t="s">
        <v>657</v>
      </c>
      <c r="G841" s="110" t="s">
        <v>19</v>
      </c>
      <c r="H841" s="111">
        <v>290000</v>
      </c>
      <c r="I841" s="113">
        <v>45092</v>
      </c>
      <c r="J841" s="111">
        <v>50000</v>
      </c>
      <c r="K841" s="112" t="s">
        <v>20</v>
      </c>
      <c r="L841" s="112" t="s">
        <v>158</v>
      </c>
      <c r="O841" s="71"/>
      <c r="P841" s="54"/>
      <c r="Q841" s="72"/>
    </row>
    <row r="842" spans="1:17" x14ac:dyDescent="0.25">
      <c r="A842" s="107" t="s">
        <v>613</v>
      </c>
      <c r="B842" s="108">
        <v>202304</v>
      </c>
      <c r="C842" s="108">
        <v>202304</v>
      </c>
      <c r="D842" s="108" t="s">
        <v>1014</v>
      </c>
      <c r="E842" s="109">
        <v>8431654639</v>
      </c>
      <c r="F842" s="107" t="s">
        <v>494</v>
      </c>
      <c r="G842" s="110" t="s">
        <v>19</v>
      </c>
      <c r="H842" s="111">
        <v>280000</v>
      </c>
      <c r="I842" s="113">
        <v>45092</v>
      </c>
      <c r="J842" s="111">
        <v>50000</v>
      </c>
      <c r="K842" s="112" t="s">
        <v>20</v>
      </c>
      <c r="L842" s="112" t="s">
        <v>158</v>
      </c>
      <c r="O842" s="71"/>
      <c r="P842" s="54"/>
      <c r="Q842" s="72"/>
    </row>
    <row r="843" spans="1:17" x14ac:dyDescent="0.25">
      <c r="A843" s="107" t="s">
        <v>611</v>
      </c>
      <c r="B843" s="108">
        <v>202303</v>
      </c>
      <c r="C843" s="108">
        <v>202303</v>
      </c>
      <c r="D843" s="108" t="s">
        <v>1014</v>
      </c>
      <c r="E843" s="109">
        <v>8249699875</v>
      </c>
      <c r="F843" s="107" t="s">
        <v>612</v>
      </c>
      <c r="G843" s="110" t="s">
        <v>19</v>
      </c>
      <c r="H843" s="111">
        <v>280000</v>
      </c>
      <c r="I843" s="113">
        <v>45092</v>
      </c>
      <c r="J843" s="111">
        <v>50000</v>
      </c>
      <c r="K843" s="112" t="s">
        <v>20</v>
      </c>
      <c r="L843" s="112" t="s">
        <v>158</v>
      </c>
      <c r="O843" s="71"/>
      <c r="P843" s="54"/>
      <c r="Q843" s="72"/>
    </row>
    <row r="844" spans="1:17" x14ac:dyDescent="0.25">
      <c r="A844" s="107" t="s">
        <v>328</v>
      </c>
      <c r="B844" s="108">
        <v>202302</v>
      </c>
      <c r="C844" s="108">
        <v>202302</v>
      </c>
      <c r="D844" s="108" t="s">
        <v>1014</v>
      </c>
      <c r="E844" s="109">
        <v>9972598509</v>
      </c>
      <c r="F844" s="107" t="s">
        <v>329</v>
      </c>
      <c r="G844" s="110" t="s">
        <v>19</v>
      </c>
      <c r="H844" s="111">
        <v>290000</v>
      </c>
      <c r="I844" s="113">
        <v>45093</v>
      </c>
      <c r="J844" s="111">
        <v>72500</v>
      </c>
      <c r="K844" s="112" t="s">
        <v>20</v>
      </c>
      <c r="L844" s="112" t="s">
        <v>158</v>
      </c>
      <c r="O844" s="71"/>
      <c r="P844" s="54"/>
      <c r="Q844" s="72"/>
    </row>
    <row r="845" spans="1:17" x14ac:dyDescent="0.25">
      <c r="A845" s="107" t="s">
        <v>4231</v>
      </c>
      <c r="B845" s="108">
        <v>202302</v>
      </c>
      <c r="C845" s="108">
        <v>202302</v>
      </c>
      <c r="D845" s="108" t="s">
        <v>1014</v>
      </c>
      <c r="E845" s="109">
        <v>8088138396</v>
      </c>
      <c r="F845" s="107" t="s">
        <v>711</v>
      </c>
      <c r="G845" s="110" t="s">
        <v>19</v>
      </c>
      <c r="H845" s="111">
        <v>260000</v>
      </c>
      <c r="I845" s="113">
        <v>45093</v>
      </c>
      <c r="J845" s="111">
        <v>40000</v>
      </c>
      <c r="K845" s="112" t="s">
        <v>20</v>
      </c>
      <c r="L845" s="112" t="s">
        <v>158</v>
      </c>
      <c r="O845" s="71"/>
      <c r="P845" s="54"/>
      <c r="Q845" s="72"/>
    </row>
    <row r="846" spans="1:17" x14ac:dyDescent="0.25">
      <c r="A846" s="107" t="s">
        <v>802</v>
      </c>
      <c r="B846" s="108" t="s">
        <v>791</v>
      </c>
      <c r="C846" s="108">
        <v>202306</v>
      </c>
      <c r="D846" s="108" t="s">
        <v>1014</v>
      </c>
      <c r="E846" s="109">
        <v>8839661202</v>
      </c>
      <c r="F846" s="107" t="s">
        <v>803</v>
      </c>
      <c r="G846" s="110" t="s">
        <v>19</v>
      </c>
      <c r="H846" s="111">
        <v>260000</v>
      </c>
      <c r="I846" s="113">
        <v>45093</v>
      </c>
      <c r="J846" s="111">
        <v>30000</v>
      </c>
      <c r="K846" s="112" t="s">
        <v>20</v>
      </c>
      <c r="L846" s="112" t="s">
        <v>158</v>
      </c>
      <c r="O846" s="71"/>
      <c r="P846" s="54"/>
      <c r="Q846" s="72"/>
    </row>
    <row r="847" spans="1:17" x14ac:dyDescent="0.25">
      <c r="A847" s="107" t="s">
        <v>4221</v>
      </c>
      <c r="B847" s="108" t="s">
        <v>276</v>
      </c>
      <c r="C847" s="108">
        <v>202301</v>
      </c>
      <c r="D847" s="108" t="s">
        <v>1014</v>
      </c>
      <c r="E847" s="109">
        <v>9620003038</v>
      </c>
      <c r="F847" s="107" t="s">
        <v>284</v>
      </c>
      <c r="G847" s="110" t="s">
        <v>19</v>
      </c>
      <c r="H847" s="111">
        <v>270000</v>
      </c>
      <c r="I847" s="113">
        <v>45093</v>
      </c>
      <c r="J847" s="111">
        <v>90000</v>
      </c>
      <c r="K847" s="112" t="s">
        <v>20</v>
      </c>
      <c r="L847" s="112" t="s">
        <v>158</v>
      </c>
      <c r="O847" s="71"/>
      <c r="P847" s="54"/>
      <c r="Q847" s="72"/>
    </row>
    <row r="848" spans="1:17" x14ac:dyDescent="0.25">
      <c r="A848" s="107" t="s">
        <v>792</v>
      </c>
      <c r="B848" s="108">
        <v>202306</v>
      </c>
      <c r="C848" s="108">
        <v>202306</v>
      </c>
      <c r="D848" s="108" t="s">
        <v>1014</v>
      </c>
      <c r="E848" s="109">
        <v>8917256687</v>
      </c>
      <c r="F848" s="107" t="s">
        <v>793</v>
      </c>
      <c r="G848" s="110" t="s">
        <v>19</v>
      </c>
      <c r="H848" s="111">
        <v>290000</v>
      </c>
      <c r="I848" s="113">
        <v>45094</v>
      </c>
      <c r="J848" s="111">
        <v>65000</v>
      </c>
      <c r="K848" s="112" t="s">
        <v>20</v>
      </c>
      <c r="L848" s="112" t="s">
        <v>158</v>
      </c>
      <c r="O848" s="71"/>
      <c r="P848" s="54"/>
      <c r="Q848" s="72"/>
    </row>
    <row r="849" spans="1:17" x14ac:dyDescent="0.25">
      <c r="A849" s="107" t="s">
        <v>805</v>
      </c>
      <c r="B849" s="108" t="s">
        <v>791</v>
      </c>
      <c r="C849" s="108">
        <v>202306</v>
      </c>
      <c r="D849" s="108" t="s">
        <v>1014</v>
      </c>
      <c r="E849" s="109">
        <v>7978673641</v>
      </c>
      <c r="F849" s="107" t="s">
        <v>804</v>
      </c>
      <c r="G849" s="110" t="s">
        <v>19</v>
      </c>
      <c r="H849" s="111">
        <v>270000</v>
      </c>
      <c r="I849" s="113">
        <v>45094</v>
      </c>
      <c r="J849" s="111">
        <v>270000</v>
      </c>
      <c r="K849" s="112" t="s">
        <v>20</v>
      </c>
      <c r="L849" s="112" t="s">
        <v>158</v>
      </c>
      <c r="O849" s="71"/>
      <c r="P849" s="54"/>
      <c r="Q849" s="72"/>
    </row>
    <row r="850" spans="1:17" x14ac:dyDescent="0.25">
      <c r="A850" s="107" t="s">
        <v>829</v>
      </c>
      <c r="B850" s="108" t="s">
        <v>791</v>
      </c>
      <c r="C850" s="108">
        <v>202306</v>
      </c>
      <c r="D850" s="108" t="s">
        <v>1014</v>
      </c>
      <c r="E850" s="109">
        <v>8454836715</v>
      </c>
      <c r="F850" s="107" t="s">
        <v>830</v>
      </c>
      <c r="G850" s="110" t="s">
        <v>19</v>
      </c>
      <c r="H850" s="111">
        <v>270000</v>
      </c>
      <c r="I850" s="113">
        <v>45094</v>
      </c>
      <c r="J850" s="111">
        <v>5000</v>
      </c>
      <c r="K850" s="112" t="s">
        <v>20</v>
      </c>
      <c r="L850" s="112" t="s">
        <v>441</v>
      </c>
      <c r="O850" s="71"/>
      <c r="P850" s="54"/>
      <c r="Q850" s="72"/>
    </row>
    <row r="851" spans="1:17" x14ac:dyDescent="0.25">
      <c r="A851" s="107" t="s">
        <v>4246</v>
      </c>
      <c r="B851" s="108">
        <v>202306</v>
      </c>
      <c r="C851" s="108">
        <v>202306</v>
      </c>
      <c r="D851" s="108" t="s">
        <v>1014</v>
      </c>
      <c r="E851" s="109">
        <v>8961279183</v>
      </c>
      <c r="F851" s="107" t="s">
        <v>828</v>
      </c>
      <c r="G851" s="110" t="s">
        <v>19</v>
      </c>
      <c r="H851" s="111">
        <v>270000</v>
      </c>
      <c r="I851" s="113">
        <v>45094</v>
      </c>
      <c r="J851" s="111">
        <v>20000</v>
      </c>
      <c r="K851" s="112" t="s">
        <v>20</v>
      </c>
      <c r="L851" s="112" t="s">
        <v>441</v>
      </c>
      <c r="O851" s="71"/>
      <c r="P851" s="54"/>
      <c r="Q851" s="72"/>
    </row>
    <row r="852" spans="1:17" x14ac:dyDescent="0.25">
      <c r="A852" s="107" t="s">
        <v>808</v>
      </c>
      <c r="B852" s="108">
        <v>202301</v>
      </c>
      <c r="C852" s="108">
        <v>202301</v>
      </c>
      <c r="D852" s="108" t="s">
        <v>1014</v>
      </c>
      <c r="E852" s="109">
        <v>9439939992</v>
      </c>
      <c r="F852" s="107" t="s">
        <v>200</v>
      </c>
      <c r="G852" s="110" t="s">
        <v>19</v>
      </c>
      <c r="H852" s="111">
        <v>260000</v>
      </c>
      <c r="I852" s="113">
        <v>45096</v>
      </c>
      <c r="J852" s="111">
        <v>50000</v>
      </c>
      <c r="K852" s="112" t="s">
        <v>20</v>
      </c>
      <c r="L852" s="112" t="s">
        <v>158</v>
      </c>
      <c r="O852" s="71"/>
      <c r="P852" s="54"/>
      <c r="Q852" s="72"/>
    </row>
    <row r="853" spans="1:17" x14ac:dyDescent="0.25">
      <c r="A853" s="107" t="s">
        <v>553</v>
      </c>
      <c r="B853" s="108" t="s">
        <v>463</v>
      </c>
      <c r="C853" s="108">
        <v>202303</v>
      </c>
      <c r="D853" s="108" t="s">
        <v>1014</v>
      </c>
      <c r="E853" s="109">
        <v>9437575369</v>
      </c>
      <c r="F853" s="107" t="s">
        <v>564</v>
      </c>
      <c r="G853" s="110" t="s">
        <v>19</v>
      </c>
      <c r="H853" s="111">
        <v>270000</v>
      </c>
      <c r="I853" s="113">
        <v>45096</v>
      </c>
      <c r="J853" s="111">
        <v>50000</v>
      </c>
      <c r="K853" s="112" t="s">
        <v>20</v>
      </c>
      <c r="L853" s="112" t="s">
        <v>158</v>
      </c>
      <c r="O853" s="71"/>
      <c r="P853" s="54"/>
      <c r="Q853" s="72"/>
    </row>
    <row r="854" spans="1:17" x14ac:dyDescent="0.25">
      <c r="A854" s="107" t="s">
        <v>4148</v>
      </c>
      <c r="B854" s="108">
        <v>202212</v>
      </c>
      <c r="C854" s="108">
        <v>202212</v>
      </c>
      <c r="D854" s="108" t="s">
        <v>1014</v>
      </c>
      <c r="E854" s="109">
        <v>7077793841</v>
      </c>
      <c r="F854" s="107" t="s">
        <v>21</v>
      </c>
      <c r="G854" s="110" t="s">
        <v>19</v>
      </c>
      <c r="H854" s="111">
        <v>270000</v>
      </c>
      <c r="I854" s="113">
        <v>45096</v>
      </c>
      <c r="J854" s="111">
        <v>30000</v>
      </c>
      <c r="K854" s="112" t="s">
        <v>16</v>
      </c>
      <c r="L854" s="112" t="s">
        <v>101</v>
      </c>
      <c r="O854" s="71"/>
      <c r="P854" s="54"/>
      <c r="Q854" s="72"/>
    </row>
    <row r="855" spans="1:17" x14ac:dyDescent="0.25">
      <c r="A855" s="107" t="s">
        <v>806</v>
      </c>
      <c r="B855" s="108" t="s">
        <v>791</v>
      </c>
      <c r="C855" s="108">
        <v>202306</v>
      </c>
      <c r="D855" s="108" t="s">
        <v>1014</v>
      </c>
      <c r="E855" s="109">
        <v>7375828621</v>
      </c>
      <c r="F855" s="107" t="s">
        <v>920</v>
      </c>
      <c r="G855" s="110" t="s">
        <v>19</v>
      </c>
      <c r="H855" s="111">
        <v>270000</v>
      </c>
      <c r="I855" s="113">
        <v>45096</v>
      </c>
      <c r="J855" s="111">
        <v>20000</v>
      </c>
      <c r="K855" s="112" t="s">
        <v>20</v>
      </c>
      <c r="L855" s="112" t="s">
        <v>158</v>
      </c>
      <c r="O855" s="71"/>
      <c r="P855" s="54"/>
      <c r="Q855" s="72"/>
    </row>
    <row r="856" spans="1:17" x14ac:dyDescent="0.25">
      <c r="A856" s="107" t="s">
        <v>807</v>
      </c>
      <c r="B856" s="108">
        <v>202305</v>
      </c>
      <c r="C856" s="108">
        <v>202305</v>
      </c>
      <c r="D856" s="108" t="s">
        <v>1014</v>
      </c>
      <c r="E856" s="109">
        <v>8114609363</v>
      </c>
      <c r="F856" s="107" t="s">
        <v>827</v>
      </c>
      <c r="G856" s="110" t="s">
        <v>19</v>
      </c>
      <c r="H856" s="111">
        <v>270000</v>
      </c>
      <c r="I856" s="113">
        <v>45096</v>
      </c>
      <c r="J856" s="111">
        <v>40000</v>
      </c>
      <c r="K856" s="112" t="s">
        <v>20</v>
      </c>
      <c r="L856" s="112" t="s">
        <v>158</v>
      </c>
      <c r="O856" s="71"/>
      <c r="P856" s="54"/>
      <c r="Q856" s="72"/>
    </row>
    <row r="857" spans="1:17" x14ac:dyDescent="0.25">
      <c r="A857" s="107" t="s">
        <v>737</v>
      </c>
      <c r="B857" s="108">
        <v>202304</v>
      </c>
      <c r="C857" s="108">
        <v>202304</v>
      </c>
      <c r="D857" s="108" t="s">
        <v>1014</v>
      </c>
      <c r="E857" s="109">
        <v>8895322007</v>
      </c>
      <c r="F857" s="107" t="s">
        <v>654</v>
      </c>
      <c r="G857" s="110" t="s">
        <v>19</v>
      </c>
      <c r="H857" s="111">
        <v>270000</v>
      </c>
      <c r="I857" s="113">
        <v>45096</v>
      </c>
      <c r="J857" s="111">
        <v>60000</v>
      </c>
      <c r="K857" s="112" t="s">
        <v>20</v>
      </c>
      <c r="L857" s="112" t="s">
        <v>158</v>
      </c>
      <c r="O857" s="71"/>
      <c r="P857" s="54"/>
      <c r="Q857" s="72"/>
    </row>
    <row r="858" spans="1:17" x14ac:dyDescent="0.25">
      <c r="A858" s="107" t="s">
        <v>449</v>
      </c>
      <c r="B858" s="108">
        <v>202301</v>
      </c>
      <c r="C858" s="108">
        <v>202301</v>
      </c>
      <c r="D858" s="108" t="s">
        <v>1014</v>
      </c>
      <c r="E858" s="109">
        <v>8618589135</v>
      </c>
      <c r="F858" s="107" t="s">
        <v>450</v>
      </c>
      <c r="G858" s="110" t="s">
        <v>19</v>
      </c>
      <c r="H858" s="111">
        <v>280000</v>
      </c>
      <c r="I858" s="113">
        <v>45097</v>
      </c>
      <c r="J858" s="111">
        <v>70000</v>
      </c>
      <c r="K858" s="112" t="s">
        <v>336</v>
      </c>
      <c r="L858" s="112" t="s">
        <v>158</v>
      </c>
      <c r="O858" s="71"/>
      <c r="P858" s="54"/>
      <c r="Q858" s="72"/>
    </row>
    <row r="859" spans="1:17" x14ac:dyDescent="0.25">
      <c r="A859" s="107" t="s">
        <v>628</v>
      </c>
      <c r="B859" s="108">
        <v>202304</v>
      </c>
      <c r="C859" s="108">
        <v>202304</v>
      </c>
      <c r="D859" s="108" t="s">
        <v>1014</v>
      </c>
      <c r="E859" s="109" t="s">
        <v>744</v>
      </c>
      <c r="F859" s="107" t="s">
        <v>743</v>
      </c>
      <c r="G859" s="110" t="s">
        <v>19</v>
      </c>
      <c r="H859" s="111">
        <v>295000</v>
      </c>
      <c r="I859" s="113">
        <v>45097</v>
      </c>
      <c r="J859" s="111">
        <v>61250</v>
      </c>
      <c r="K859" s="112" t="s">
        <v>20</v>
      </c>
      <c r="L859" s="112" t="s">
        <v>158</v>
      </c>
      <c r="O859" s="71"/>
      <c r="P859" s="54"/>
      <c r="Q859" s="72"/>
    </row>
    <row r="860" spans="1:17" x14ac:dyDescent="0.25">
      <c r="A860" s="107" t="s">
        <v>416</v>
      </c>
      <c r="B860" s="108" t="s">
        <v>402</v>
      </c>
      <c r="C860" s="108">
        <v>202302</v>
      </c>
      <c r="D860" s="108" t="s">
        <v>1014</v>
      </c>
      <c r="E860" s="109">
        <v>8917202897</v>
      </c>
      <c r="F860" s="107" t="s">
        <v>417</v>
      </c>
      <c r="G860" s="110" t="s">
        <v>19</v>
      </c>
      <c r="H860" s="111">
        <v>270000</v>
      </c>
      <c r="I860" s="113">
        <v>45097</v>
      </c>
      <c r="J860" s="111">
        <v>50000</v>
      </c>
      <c r="K860" s="112" t="s">
        <v>668</v>
      </c>
      <c r="L860" s="112" t="s">
        <v>158</v>
      </c>
      <c r="O860" s="71"/>
      <c r="P860" s="54"/>
      <c r="Q860" s="72"/>
    </row>
    <row r="861" spans="1:17" x14ac:dyDescent="0.25">
      <c r="A861" s="107" t="s">
        <v>4224</v>
      </c>
      <c r="B861" s="108">
        <v>202303</v>
      </c>
      <c r="C861" s="108">
        <v>202303</v>
      </c>
      <c r="D861" s="108" t="s">
        <v>1014</v>
      </c>
      <c r="E861" s="109">
        <v>7869369949</v>
      </c>
      <c r="F861" s="107" t="s">
        <v>338</v>
      </c>
      <c r="G861" s="110" t="s">
        <v>19</v>
      </c>
      <c r="H861" s="111">
        <v>240000</v>
      </c>
      <c r="I861" s="113">
        <v>45097</v>
      </c>
      <c r="J861" s="111">
        <v>30000</v>
      </c>
      <c r="K861" s="112" t="s">
        <v>20</v>
      </c>
      <c r="L861" s="112" t="s">
        <v>158</v>
      </c>
      <c r="O861" s="71"/>
      <c r="P861" s="54"/>
      <c r="Q861" s="72"/>
    </row>
    <row r="862" spans="1:17" x14ac:dyDescent="0.25">
      <c r="A862" s="107" t="s">
        <v>331</v>
      </c>
      <c r="B862" s="108">
        <v>202302</v>
      </c>
      <c r="C862" s="108">
        <v>202302</v>
      </c>
      <c r="D862" s="108" t="s">
        <v>1014</v>
      </c>
      <c r="E862" s="109">
        <v>9111159094</v>
      </c>
      <c r="F862" s="107" t="s">
        <v>337</v>
      </c>
      <c r="G862" s="110" t="s">
        <v>19</v>
      </c>
      <c r="H862" s="111">
        <v>300000</v>
      </c>
      <c r="I862" s="113">
        <v>45097</v>
      </c>
      <c r="J862" s="111">
        <v>50000</v>
      </c>
      <c r="K862" s="112" t="s">
        <v>20</v>
      </c>
      <c r="L862" s="112" t="s">
        <v>158</v>
      </c>
      <c r="O862" s="71"/>
      <c r="P862" s="54"/>
      <c r="Q862" s="72"/>
    </row>
    <row r="863" spans="1:17" x14ac:dyDescent="0.25">
      <c r="A863" s="107" t="s">
        <v>4213</v>
      </c>
      <c r="B863" s="108">
        <v>202302</v>
      </c>
      <c r="C863" s="108">
        <v>202302</v>
      </c>
      <c r="D863" s="108" t="s">
        <v>1014</v>
      </c>
      <c r="E863" s="109">
        <v>7022239669</v>
      </c>
      <c r="F863" s="107" t="s">
        <v>512</v>
      </c>
      <c r="G863" s="110" t="s">
        <v>19</v>
      </c>
      <c r="H863" s="111">
        <v>270000</v>
      </c>
      <c r="I863" s="113">
        <v>45098</v>
      </c>
      <c r="J863" s="111">
        <v>70000</v>
      </c>
      <c r="K863" s="112" t="s">
        <v>20</v>
      </c>
      <c r="L863" s="112" t="s">
        <v>158</v>
      </c>
      <c r="O863" s="71"/>
      <c r="P863" s="54"/>
      <c r="Q863" s="72"/>
    </row>
    <row r="864" spans="1:17" x14ac:dyDescent="0.25">
      <c r="A864" s="107" t="s">
        <v>4247</v>
      </c>
      <c r="B864" s="108" t="s">
        <v>54</v>
      </c>
      <c r="C864" s="108">
        <v>202209</v>
      </c>
      <c r="D864" s="108" t="s">
        <v>1014</v>
      </c>
      <c r="E864" s="109">
        <v>9986480815</v>
      </c>
      <c r="F864" s="107" t="s">
        <v>809</v>
      </c>
      <c r="G864" s="110" t="s">
        <v>19</v>
      </c>
      <c r="H864" s="111">
        <v>270000</v>
      </c>
      <c r="I864" s="113">
        <v>45098</v>
      </c>
      <c r="J864" s="111">
        <v>80000</v>
      </c>
      <c r="K864" s="112" t="s">
        <v>336</v>
      </c>
      <c r="L864" s="112" t="s">
        <v>687</v>
      </c>
      <c r="O864" s="71"/>
      <c r="P864" s="54"/>
      <c r="Q864" s="72"/>
    </row>
    <row r="865" spans="1:17" x14ac:dyDescent="0.25">
      <c r="A865" s="107" t="s">
        <v>4229</v>
      </c>
      <c r="B865" s="108">
        <v>202303</v>
      </c>
      <c r="C865" s="108">
        <v>202303</v>
      </c>
      <c r="D865" s="108" t="s">
        <v>1014</v>
      </c>
      <c r="E865" s="109">
        <v>8917342860</v>
      </c>
      <c r="F865" s="107" t="s">
        <v>573</v>
      </c>
      <c r="G865" s="110" t="s">
        <v>19</v>
      </c>
      <c r="H865" s="111">
        <v>280000</v>
      </c>
      <c r="I865" s="113">
        <v>45098</v>
      </c>
      <c r="J865" s="111">
        <v>50000</v>
      </c>
      <c r="K865" s="112" t="s">
        <v>20</v>
      </c>
      <c r="L865" s="112" t="s">
        <v>158</v>
      </c>
      <c r="O865" s="71"/>
      <c r="P865" s="54"/>
      <c r="Q865" s="72"/>
    </row>
    <row r="866" spans="1:17" x14ac:dyDescent="0.25">
      <c r="A866" s="107" t="s">
        <v>4241</v>
      </c>
      <c r="B866" s="108">
        <v>202305</v>
      </c>
      <c r="C866" s="108">
        <v>202305</v>
      </c>
      <c r="D866" s="108" t="s">
        <v>1014</v>
      </c>
      <c r="E866" s="109">
        <v>8250501765</v>
      </c>
      <c r="F866" s="107" t="s">
        <v>753</v>
      </c>
      <c r="G866" s="110" t="s">
        <v>19</v>
      </c>
      <c r="H866" s="111">
        <v>260000</v>
      </c>
      <c r="I866" s="113">
        <v>45099</v>
      </c>
      <c r="J866" s="111">
        <v>83333</v>
      </c>
      <c r="K866" s="112" t="s">
        <v>20</v>
      </c>
      <c r="L866" s="112" t="s">
        <v>158</v>
      </c>
      <c r="O866" s="71"/>
      <c r="P866" s="54"/>
      <c r="Q866" s="72"/>
    </row>
    <row r="867" spans="1:17" x14ac:dyDescent="0.25">
      <c r="A867" s="107" t="s">
        <v>810</v>
      </c>
      <c r="B867" s="108" t="s">
        <v>791</v>
      </c>
      <c r="C867" s="108" t="s">
        <v>791</v>
      </c>
      <c r="D867" s="108" t="s">
        <v>1014</v>
      </c>
      <c r="E867" s="109">
        <v>7008962704</v>
      </c>
      <c r="F867" s="107" t="s">
        <v>826</v>
      </c>
      <c r="G867" s="110" t="s">
        <v>19</v>
      </c>
      <c r="H867" s="111">
        <v>290000</v>
      </c>
      <c r="I867" s="113">
        <v>45099</v>
      </c>
      <c r="J867" s="111">
        <v>60000</v>
      </c>
      <c r="K867" s="112" t="s">
        <v>20</v>
      </c>
      <c r="L867" s="112" t="s">
        <v>279</v>
      </c>
      <c r="O867" s="71"/>
      <c r="P867" s="54"/>
      <c r="Q867" s="72"/>
    </row>
    <row r="868" spans="1:17" x14ac:dyDescent="0.25">
      <c r="A868" s="107" t="s">
        <v>824</v>
      </c>
      <c r="B868" s="108" t="s">
        <v>791</v>
      </c>
      <c r="C868" s="108" t="s">
        <v>791</v>
      </c>
      <c r="D868" s="108" t="s">
        <v>1014</v>
      </c>
      <c r="E868" s="109">
        <v>6370763103</v>
      </c>
      <c r="F868" s="107" t="s">
        <v>825</v>
      </c>
      <c r="G868" s="110" t="s">
        <v>19</v>
      </c>
      <c r="H868" s="111">
        <v>290000</v>
      </c>
      <c r="I868" s="113">
        <v>45099</v>
      </c>
      <c r="J868" s="111">
        <v>65000</v>
      </c>
      <c r="K868" s="112" t="s">
        <v>20</v>
      </c>
      <c r="L868" s="112" t="s">
        <v>279</v>
      </c>
      <c r="O868" s="71"/>
      <c r="P868" s="54"/>
      <c r="Q868" s="72"/>
    </row>
    <row r="869" spans="1:17" x14ac:dyDescent="0.25">
      <c r="A869" s="107" t="s">
        <v>741</v>
      </c>
      <c r="B869" s="108">
        <v>202304</v>
      </c>
      <c r="C869" s="108">
        <v>202304</v>
      </c>
      <c r="D869" s="108" t="s">
        <v>1014</v>
      </c>
      <c r="E869" s="109">
        <v>6370997267</v>
      </c>
      <c r="F869" s="107" t="s">
        <v>742</v>
      </c>
      <c r="G869" s="110" t="s">
        <v>19</v>
      </c>
      <c r="H869" s="111">
        <v>300000</v>
      </c>
      <c r="I869" s="113">
        <v>45099</v>
      </c>
      <c r="J869" s="111">
        <v>50000</v>
      </c>
      <c r="K869" s="112" t="s">
        <v>20</v>
      </c>
      <c r="L869" s="112" t="s">
        <v>158</v>
      </c>
      <c r="O869" s="71"/>
      <c r="P869" s="54"/>
      <c r="Q869" s="72"/>
    </row>
    <row r="870" spans="1:17" x14ac:dyDescent="0.25">
      <c r="A870" s="107" t="s">
        <v>4238</v>
      </c>
      <c r="B870" s="108">
        <v>202304</v>
      </c>
      <c r="C870" s="108">
        <v>202304</v>
      </c>
      <c r="D870" s="108" t="s">
        <v>1014</v>
      </c>
      <c r="E870" s="109">
        <v>8770942058</v>
      </c>
      <c r="F870" s="107" t="s">
        <v>731</v>
      </c>
      <c r="G870" s="110" t="s">
        <v>19</v>
      </c>
      <c r="H870" s="111">
        <v>300000</v>
      </c>
      <c r="I870" s="113">
        <v>45100</v>
      </c>
      <c r="J870" s="111">
        <v>50000</v>
      </c>
      <c r="K870" s="112" t="s">
        <v>20</v>
      </c>
      <c r="L870" s="112" t="s">
        <v>158</v>
      </c>
      <c r="O870" s="71"/>
      <c r="P870" s="54"/>
      <c r="Q870" s="72"/>
    </row>
    <row r="871" spans="1:17" x14ac:dyDescent="0.25">
      <c r="A871" s="107" t="s">
        <v>816</v>
      </c>
      <c r="B871" s="108" t="s">
        <v>791</v>
      </c>
      <c r="C871" s="108" t="s">
        <v>791</v>
      </c>
      <c r="D871" s="108" t="s">
        <v>1014</v>
      </c>
      <c r="E871" s="109">
        <v>6350592379</v>
      </c>
      <c r="F871" s="107" t="s">
        <v>817</v>
      </c>
      <c r="G871" s="110" t="s">
        <v>19</v>
      </c>
      <c r="H871" s="111">
        <v>300000</v>
      </c>
      <c r="I871" s="113">
        <v>45100</v>
      </c>
      <c r="J871" s="111">
        <v>25000</v>
      </c>
      <c r="K871" s="112" t="s">
        <v>20</v>
      </c>
      <c r="L871" s="112" t="s">
        <v>441</v>
      </c>
      <c r="O871" s="71"/>
      <c r="P871" s="54"/>
      <c r="Q871" s="72"/>
    </row>
    <row r="872" spans="1:17" x14ac:dyDescent="0.25">
      <c r="A872" s="107" t="s">
        <v>683</v>
      </c>
      <c r="B872" s="108" t="s">
        <v>556</v>
      </c>
      <c r="C872" s="108">
        <v>202304</v>
      </c>
      <c r="D872" s="108" t="s">
        <v>1014</v>
      </c>
      <c r="E872" s="109">
        <v>7356154295</v>
      </c>
      <c r="F872" s="107" t="s">
        <v>684</v>
      </c>
      <c r="G872" s="110" t="s">
        <v>19</v>
      </c>
      <c r="H872" s="111">
        <v>280000</v>
      </c>
      <c r="I872" s="113">
        <v>45100</v>
      </c>
      <c r="J872" s="111">
        <v>25000</v>
      </c>
      <c r="K872" s="112" t="s">
        <v>20</v>
      </c>
      <c r="L872" s="112" t="s">
        <v>158</v>
      </c>
      <c r="O872" s="71"/>
      <c r="P872" s="54"/>
      <c r="Q872" s="72"/>
    </row>
    <row r="873" spans="1:17" x14ac:dyDescent="0.25">
      <c r="A873" s="107" t="s">
        <v>4248</v>
      </c>
      <c r="B873" s="108" t="s">
        <v>791</v>
      </c>
      <c r="C873" s="108">
        <v>202306</v>
      </c>
      <c r="D873" s="108" t="s">
        <v>1014</v>
      </c>
      <c r="E873" s="109">
        <v>8884825916</v>
      </c>
      <c r="F873" s="107" t="s">
        <v>821</v>
      </c>
      <c r="G873" s="110" t="s">
        <v>19</v>
      </c>
      <c r="H873" s="111">
        <v>280000</v>
      </c>
      <c r="I873" s="113">
        <v>45100</v>
      </c>
      <c r="J873" s="111">
        <v>20000</v>
      </c>
      <c r="K873" s="112" t="s">
        <v>336</v>
      </c>
      <c r="L873" s="112" t="s">
        <v>158</v>
      </c>
      <c r="O873" s="71"/>
      <c r="P873" s="54"/>
      <c r="Q873" s="72"/>
    </row>
    <row r="874" spans="1:17" x14ac:dyDescent="0.25">
      <c r="A874" s="107" t="s">
        <v>822</v>
      </c>
      <c r="B874" s="108" t="s">
        <v>791</v>
      </c>
      <c r="C874" s="108">
        <v>202306</v>
      </c>
      <c r="D874" s="108" t="s">
        <v>1014</v>
      </c>
      <c r="E874" s="109">
        <v>9090391254</v>
      </c>
      <c r="F874" s="107" t="s">
        <v>823</v>
      </c>
      <c r="G874" s="110" t="s">
        <v>19</v>
      </c>
      <c r="H874" s="111">
        <v>280000</v>
      </c>
      <c r="I874" s="113">
        <v>45100</v>
      </c>
      <c r="J874" s="111">
        <v>25000</v>
      </c>
      <c r="K874" s="112" t="s">
        <v>20</v>
      </c>
      <c r="L874" s="112" t="s">
        <v>158</v>
      </c>
      <c r="O874" s="71"/>
      <c r="P874" s="54"/>
      <c r="Q874" s="72"/>
    </row>
    <row r="875" spans="1:17" x14ac:dyDescent="0.25">
      <c r="A875" s="107" t="s">
        <v>777</v>
      </c>
      <c r="B875" s="108">
        <v>202305</v>
      </c>
      <c r="C875" s="108">
        <v>202305</v>
      </c>
      <c r="D875" s="108" t="s">
        <v>1014</v>
      </c>
      <c r="E875" s="109">
        <v>6371115392</v>
      </c>
      <c r="F875" s="107" t="s">
        <v>778</v>
      </c>
      <c r="G875" s="110" t="s">
        <v>19</v>
      </c>
      <c r="H875" s="111">
        <v>270000</v>
      </c>
      <c r="I875" s="113">
        <v>45100</v>
      </c>
      <c r="J875" s="111">
        <v>100000</v>
      </c>
      <c r="K875" s="112" t="s">
        <v>20</v>
      </c>
      <c r="L875" s="112" t="s">
        <v>158</v>
      </c>
      <c r="M875" t="s">
        <v>921</v>
      </c>
      <c r="O875" s="71"/>
      <c r="P875" s="54"/>
      <c r="Q875" s="72"/>
    </row>
    <row r="876" spans="1:17" x14ac:dyDescent="0.25">
      <c r="A876" s="107" t="s">
        <v>811</v>
      </c>
      <c r="B876" s="108" t="s">
        <v>791</v>
      </c>
      <c r="C876" s="108">
        <v>202306</v>
      </c>
      <c r="D876" s="108" t="s">
        <v>1014</v>
      </c>
      <c r="E876" s="109"/>
      <c r="F876" s="107"/>
      <c r="G876" s="110" t="s">
        <v>19</v>
      </c>
      <c r="H876" s="111">
        <v>270000</v>
      </c>
      <c r="I876" s="113">
        <v>45100</v>
      </c>
      <c r="J876" s="111">
        <v>10000</v>
      </c>
      <c r="K876" s="112" t="s">
        <v>20</v>
      </c>
      <c r="L876" s="112" t="s">
        <v>158</v>
      </c>
      <c r="M876" t="s">
        <v>921</v>
      </c>
      <c r="O876" s="71"/>
      <c r="P876" s="54"/>
      <c r="Q876" s="72"/>
    </row>
    <row r="877" spans="1:17" x14ac:dyDescent="0.25">
      <c r="A877" s="107" t="s">
        <v>812</v>
      </c>
      <c r="B877" s="108" t="s">
        <v>791</v>
      </c>
      <c r="C877" s="108">
        <v>202306</v>
      </c>
      <c r="D877" s="108" t="s">
        <v>1014</v>
      </c>
      <c r="E877" s="109"/>
      <c r="F877" s="107"/>
      <c r="G877" s="110" t="s">
        <v>19</v>
      </c>
      <c r="H877" s="111">
        <v>270000</v>
      </c>
      <c r="I877" s="113">
        <v>45100</v>
      </c>
      <c r="J877" s="111">
        <v>10000</v>
      </c>
      <c r="K877" s="112" t="s">
        <v>20</v>
      </c>
      <c r="L877" s="112" t="s">
        <v>158</v>
      </c>
      <c r="O877" s="71"/>
      <c r="P877" s="54"/>
      <c r="Q877" s="72"/>
    </row>
    <row r="878" spans="1:17" x14ac:dyDescent="0.25">
      <c r="A878" s="107" t="s">
        <v>771</v>
      </c>
      <c r="B878" s="108">
        <v>202306</v>
      </c>
      <c r="C878" s="108">
        <v>202306</v>
      </c>
      <c r="D878" s="108" t="s">
        <v>1014</v>
      </c>
      <c r="E878" s="109">
        <v>9495930877</v>
      </c>
      <c r="F878" s="107" t="s">
        <v>770</v>
      </c>
      <c r="G878" s="110" t="s">
        <v>19</v>
      </c>
      <c r="H878" s="111">
        <v>270000</v>
      </c>
      <c r="I878" s="113">
        <v>45101</v>
      </c>
      <c r="J878" s="111">
        <v>55000</v>
      </c>
      <c r="K878" s="112" t="s">
        <v>20</v>
      </c>
      <c r="L878" s="112" t="s">
        <v>158</v>
      </c>
      <c r="O878" s="71"/>
      <c r="P878" s="54"/>
      <c r="Q878" s="72"/>
    </row>
    <row r="879" spans="1:17" x14ac:dyDescent="0.25">
      <c r="A879" s="107" t="s">
        <v>4249</v>
      </c>
      <c r="B879" s="108" t="s">
        <v>791</v>
      </c>
      <c r="C879" s="108">
        <v>202306</v>
      </c>
      <c r="D879" s="108" t="s">
        <v>1014</v>
      </c>
      <c r="E879" s="109">
        <v>9777611988</v>
      </c>
      <c r="F879" s="107" t="s">
        <v>834</v>
      </c>
      <c r="G879" s="110" t="s">
        <v>19</v>
      </c>
      <c r="H879" s="111">
        <v>250000</v>
      </c>
      <c r="I879" s="113">
        <v>45101</v>
      </c>
      <c r="J879" s="111">
        <v>250000</v>
      </c>
      <c r="K879" s="112" t="s">
        <v>20</v>
      </c>
      <c r="L879" s="112" t="s">
        <v>158</v>
      </c>
      <c r="O879" s="71"/>
      <c r="P879" s="54"/>
      <c r="Q879" s="72"/>
    </row>
    <row r="880" spans="1:17" x14ac:dyDescent="0.25">
      <c r="A880" s="107" t="s">
        <v>4226</v>
      </c>
      <c r="B880" s="108">
        <v>202303</v>
      </c>
      <c r="C880" s="108">
        <v>202303</v>
      </c>
      <c r="D880" s="108" t="s">
        <v>1014</v>
      </c>
      <c r="E880" s="109">
        <v>8959567758</v>
      </c>
      <c r="F880" s="107" t="s">
        <v>644</v>
      </c>
      <c r="G880" s="110" t="s">
        <v>19</v>
      </c>
      <c r="H880" s="111">
        <v>300000</v>
      </c>
      <c r="I880" s="113">
        <v>45103</v>
      </c>
      <c r="J880" s="111">
        <v>50000</v>
      </c>
      <c r="K880" s="112" t="s">
        <v>20</v>
      </c>
      <c r="L880" s="112" t="s">
        <v>158</v>
      </c>
      <c r="O880" s="71"/>
      <c r="P880" s="54"/>
      <c r="Q880" s="72"/>
    </row>
    <row r="881" spans="1:17" x14ac:dyDescent="0.25">
      <c r="A881" s="107" t="s">
        <v>692</v>
      </c>
      <c r="B881" s="108" t="s">
        <v>556</v>
      </c>
      <c r="C881" s="108">
        <v>202304</v>
      </c>
      <c r="D881" s="108" t="s">
        <v>1014</v>
      </c>
      <c r="E881" s="109">
        <v>7001777897</v>
      </c>
      <c r="F881" s="107" t="s">
        <v>693</v>
      </c>
      <c r="G881" s="110" t="s">
        <v>19</v>
      </c>
      <c r="H881" s="111">
        <v>280000</v>
      </c>
      <c r="I881" s="113">
        <v>45103</v>
      </c>
      <c r="J881" s="111">
        <v>50000</v>
      </c>
      <c r="K881" s="112" t="s">
        <v>668</v>
      </c>
      <c r="L881" s="112" t="s">
        <v>158</v>
      </c>
      <c r="O881" s="71"/>
      <c r="P881" s="54"/>
      <c r="Q881" s="72"/>
    </row>
    <row r="882" spans="1:17" x14ac:dyDescent="0.25">
      <c r="A882" s="107" t="s">
        <v>819</v>
      </c>
      <c r="B882" s="108" t="s">
        <v>791</v>
      </c>
      <c r="C882" s="108">
        <v>202306</v>
      </c>
      <c r="D882" s="108" t="s">
        <v>1014</v>
      </c>
      <c r="E882" s="109">
        <v>9679625546</v>
      </c>
      <c r="F882" s="107" t="s">
        <v>820</v>
      </c>
      <c r="G882" s="110" t="s">
        <v>19</v>
      </c>
      <c r="H882" s="111">
        <v>280000</v>
      </c>
      <c r="I882" s="113">
        <v>45103</v>
      </c>
      <c r="J882" s="111">
        <v>25000</v>
      </c>
      <c r="K882" s="112" t="s">
        <v>20</v>
      </c>
      <c r="L882" s="112" t="s">
        <v>158</v>
      </c>
      <c r="O882" s="71"/>
      <c r="P882" s="54"/>
      <c r="Q882" s="72"/>
    </row>
    <row r="883" spans="1:17" x14ac:dyDescent="0.25">
      <c r="A883" s="107" t="s">
        <v>526</v>
      </c>
      <c r="B883" s="108">
        <v>202303</v>
      </c>
      <c r="C883" s="108">
        <v>202303</v>
      </c>
      <c r="D883" s="108" t="s">
        <v>1014</v>
      </c>
      <c r="E883" s="109">
        <v>7327897140</v>
      </c>
      <c r="F883" s="107" t="s">
        <v>527</v>
      </c>
      <c r="G883" s="110" t="s">
        <v>19</v>
      </c>
      <c r="H883" s="111">
        <v>280000</v>
      </c>
      <c r="I883" s="113">
        <v>45103</v>
      </c>
      <c r="J883" s="111">
        <v>50000</v>
      </c>
      <c r="K883" s="112" t="s">
        <v>668</v>
      </c>
      <c r="L883" s="112" t="s">
        <v>158</v>
      </c>
      <c r="O883" s="71"/>
      <c r="P883" s="54"/>
      <c r="Q883" s="72"/>
    </row>
    <row r="884" spans="1:17" x14ac:dyDescent="0.25">
      <c r="A884" s="107" t="s">
        <v>683</v>
      </c>
      <c r="B884" s="108" t="s">
        <v>556</v>
      </c>
      <c r="C884" s="108">
        <v>202304</v>
      </c>
      <c r="D884" s="108" t="s">
        <v>1014</v>
      </c>
      <c r="E884" s="109">
        <v>7356154295</v>
      </c>
      <c r="F884" s="107" t="s">
        <v>684</v>
      </c>
      <c r="G884" s="110" t="s">
        <v>19</v>
      </c>
      <c r="H884" s="111">
        <v>280000</v>
      </c>
      <c r="I884" s="113">
        <v>45103</v>
      </c>
      <c r="J884" s="111">
        <v>25000</v>
      </c>
      <c r="K884" s="112" t="s">
        <v>20</v>
      </c>
      <c r="L884" s="112" t="s">
        <v>158</v>
      </c>
      <c r="O884" s="71"/>
      <c r="P884" s="54"/>
      <c r="Q884" s="72"/>
    </row>
    <row r="885" spans="1:17" x14ac:dyDescent="0.25">
      <c r="A885" s="107" t="s">
        <v>777</v>
      </c>
      <c r="B885" s="108">
        <v>202305</v>
      </c>
      <c r="C885" s="108">
        <v>202305</v>
      </c>
      <c r="D885" s="108" t="s">
        <v>1014</v>
      </c>
      <c r="E885" s="109">
        <v>6371115392</v>
      </c>
      <c r="F885" s="107" t="s">
        <v>778</v>
      </c>
      <c r="G885" s="110" t="s">
        <v>19</v>
      </c>
      <c r="H885" s="111">
        <v>270000</v>
      </c>
      <c r="I885" s="113">
        <v>45103</v>
      </c>
      <c r="J885" s="111">
        <v>70000</v>
      </c>
      <c r="K885" s="112" t="s">
        <v>20</v>
      </c>
      <c r="L885" s="112" t="s">
        <v>158</v>
      </c>
      <c r="O885" s="71"/>
      <c r="P885" s="54"/>
      <c r="Q885" s="72"/>
    </row>
    <row r="886" spans="1:17" x14ac:dyDescent="0.25">
      <c r="A886" s="107" t="s">
        <v>683</v>
      </c>
      <c r="B886" s="108" t="s">
        <v>556</v>
      </c>
      <c r="C886" s="108">
        <v>202304</v>
      </c>
      <c r="D886" s="108" t="s">
        <v>1014</v>
      </c>
      <c r="E886" s="109">
        <v>7356154295</v>
      </c>
      <c r="F886" s="107" t="s">
        <v>684</v>
      </c>
      <c r="G886" s="110" t="s">
        <v>19</v>
      </c>
      <c r="H886" s="111">
        <v>280000</v>
      </c>
      <c r="I886" s="113">
        <v>45103</v>
      </c>
      <c r="J886" s="111">
        <v>25000</v>
      </c>
      <c r="K886" s="112" t="s">
        <v>20</v>
      </c>
      <c r="L886" s="112" t="s">
        <v>158</v>
      </c>
      <c r="O886" s="71"/>
      <c r="P886" s="54"/>
      <c r="Q886" s="72"/>
    </row>
    <row r="887" spans="1:17" x14ac:dyDescent="0.25">
      <c r="A887" s="107" t="s">
        <v>685</v>
      </c>
      <c r="B887" s="108">
        <v>202303</v>
      </c>
      <c r="C887" s="108">
        <v>202303</v>
      </c>
      <c r="D887" s="108" t="s">
        <v>1014</v>
      </c>
      <c r="E887" s="109" t="s">
        <v>686</v>
      </c>
      <c r="F887" s="107" t="s">
        <v>571</v>
      </c>
      <c r="G887" s="110" t="s">
        <v>19</v>
      </c>
      <c r="H887" s="111">
        <v>270000</v>
      </c>
      <c r="I887" s="113">
        <v>45103</v>
      </c>
      <c r="J887" s="111">
        <v>50000</v>
      </c>
      <c r="K887" s="112" t="s">
        <v>20</v>
      </c>
      <c r="L887" s="112" t="s">
        <v>158</v>
      </c>
      <c r="O887" s="71"/>
      <c r="P887" s="54"/>
      <c r="Q887" s="72"/>
    </row>
    <row r="888" spans="1:17" x14ac:dyDescent="0.25">
      <c r="A888" s="107" t="s">
        <v>768</v>
      </c>
      <c r="B888" s="108">
        <v>202304</v>
      </c>
      <c r="C888" s="108">
        <v>202304</v>
      </c>
      <c r="D888" s="108" t="s">
        <v>1014</v>
      </c>
      <c r="E888" s="109">
        <v>9098741721</v>
      </c>
      <c r="F888" s="107" t="s">
        <v>769</v>
      </c>
      <c r="G888" s="110" t="s">
        <v>19</v>
      </c>
      <c r="H888" s="111">
        <v>300000</v>
      </c>
      <c r="I888" s="113">
        <v>45104</v>
      </c>
      <c r="J888" s="111">
        <f>77000+3000</f>
        <v>80000</v>
      </c>
      <c r="K888" s="112" t="s">
        <v>20</v>
      </c>
      <c r="L888" s="112" t="s">
        <v>158</v>
      </c>
      <c r="O888" s="71"/>
      <c r="P888" s="54"/>
      <c r="Q888" s="72"/>
    </row>
    <row r="889" spans="1:17" x14ac:dyDescent="0.25">
      <c r="A889" s="107" t="s">
        <v>530</v>
      </c>
      <c r="B889" s="108">
        <v>202303</v>
      </c>
      <c r="C889" s="108">
        <v>202303</v>
      </c>
      <c r="D889" s="108" t="s">
        <v>1014</v>
      </c>
      <c r="E889" s="109">
        <v>6371504915</v>
      </c>
      <c r="F889" s="107" t="s">
        <v>531</v>
      </c>
      <c r="G889" s="110" t="s">
        <v>19</v>
      </c>
      <c r="H889" s="111">
        <v>250000</v>
      </c>
      <c r="I889" s="113">
        <v>45104</v>
      </c>
      <c r="J889" s="111">
        <v>50000</v>
      </c>
      <c r="K889" s="112" t="s">
        <v>20</v>
      </c>
      <c r="L889" s="112" t="s">
        <v>158</v>
      </c>
      <c r="O889" s="71"/>
      <c r="P889" s="54"/>
      <c r="Q889" s="72"/>
    </row>
    <row r="890" spans="1:17" x14ac:dyDescent="0.25">
      <c r="A890" s="107" t="s">
        <v>813</v>
      </c>
      <c r="B890" s="108" t="s">
        <v>791</v>
      </c>
      <c r="C890" s="108">
        <v>202306</v>
      </c>
      <c r="D890" s="108" t="s">
        <v>1014</v>
      </c>
      <c r="E890" s="109">
        <v>8455895339</v>
      </c>
      <c r="F890" s="107" t="s">
        <v>860</v>
      </c>
      <c r="G890" s="110" t="s">
        <v>19</v>
      </c>
      <c r="H890" s="111">
        <v>280000</v>
      </c>
      <c r="I890" s="113">
        <v>45104</v>
      </c>
      <c r="J890" s="111">
        <v>10000</v>
      </c>
      <c r="K890" s="112" t="s">
        <v>20</v>
      </c>
      <c r="L890" s="112" t="s">
        <v>158</v>
      </c>
      <c r="O890" s="71"/>
      <c r="P890" s="54"/>
      <c r="Q890" s="72"/>
    </row>
    <row r="891" spans="1:17" x14ac:dyDescent="0.25">
      <c r="A891" s="107" t="s">
        <v>4194</v>
      </c>
      <c r="B891" s="108">
        <v>202302</v>
      </c>
      <c r="C891" s="108">
        <v>202302</v>
      </c>
      <c r="D891" s="108" t="s">
        <v>1014</v>
      </c>
      <c r="E891" s="109">
        <v>9934418902</v>
      </c>
      <c r="F891" s="107" t="s">
        <v>399</v>
      </c>
      <c r="G891" s="110" t="s">
        <v>19</v>
      </c>
      <c r="H891" s="111">
        <v>270000</v>
      </c>
      <c r="I891" s="113">
        <v>45104</v>
      </c>
      <c r="J891" s="111">
        <v>60000</v>
      </c>
      <c r="K891" s="112" t="s">
        <v>20</v>
      </c>
      <c r="L891" s="112" t="s">
        <v>158</v>
      </c>
      <c r="O891" s="71"/>
      <c r="P891" s="54"/>
      <c r="Q891" s="72"/>
    </row>
    <row r="892" spans="1:17" x14ac:dyDescent="0.25">
      <c r="A892" s="107" t="s">
        <v>814</v>
      </c>
      <c r="B892" s="108" t="s">
        <v>791</v>
      </c>
      <c r="C892" s="108">
        <v>202306</v>
      </c>
      <c r="D892" s="108" t="s">
        <v>1014</v>
      </c>
      <c r="E892" s="109">
        <v>9621673222</v>
      </c>
      <c r="F892" s="107" t="s">
        <v>815</v>
      </c>
      <c r="G892" s="110" t="s">
        <v>19</v>
      </c>
      <c r="H892" s="111">
        <v>300000</v>
      </c>
      <c r="I892" s="113">
        <v>45105</v>
      </c>
      <c r="J892" s="111">
        <v>55000</v>
      </c>
      <c r="K892" s="112" t="s">
        <v>20</v>
      </c>
      <c r="L892" s="112" t="s">
        <v>158</v>
      </c>
      <c r="O892" s="71"/>
      <c r="P892" s="54"/>
      <c r="Q892" s="72"/>
    </row>
    <row r="893" spans="1:17" x14ac:dyDescent="0.25">
      <c r="A893" s="107" t="s">
        <v>816</v>
      </c>
      <c r="B893" s="108">
        <v>202306</v>
      </c>
      <c r="C893" s="108">
        <v>202306</v>
      </c>
      <c r="D893" s="108" t="s">
        <v>1014</v>
      </c>
      <c r="E893" s="109">
        <v>6350592379</v>
      </c>
      <c r="F893" s="107" t="s">
        <v>817</v>
      </c>
      <c r="G893" s="110" t="s">
        <v>19</v>
      </c>
      <c r="H893" s="111">
        <v>270000</v>
      </c>
      <c r="I893" s="113">
        <v>45105</v>
      </c>
      <c r="J893" s="111">
        <v>65000</v>
      </c>
      <c r="K893" s="112" t="s">
        <v>20</v>
      </c>
      <c r="L893" s="112" t="s">
        <v>158</v>
      </c>
      <c r="O893" s="71"/>
      <c r="P893" s="54"/>
      <c r="Q893" s="72"/>
    </row>
    <row r="894" spans="1:17" x14ac:dyDescent="0.25">
      <c r="A894" s="107" t="s">
        <v>414</v>
      </c>
      <c r="B894" s="108" t="s">
        <v>402</v>
      </c>
      <c r="C894" s="108">
        <v>202302</v>
      </c>
      <c r="D894" s="108" t="s">
        <v>1014</v>
      </c>
      <c r="E894" s="109">
        <v>8114306327</v>
      </c>
      <c r="F894" s="107" t="s">
        <v>415</v>
      </c>
      <c r="G894" s="110" t="s">
        <v>19</v>
      </c>
      <c r="H894" s="111">
        <v>270000</v>
      </c>
      <c r="I894" s="113">
        <v>45105</v>
      </c>
      <c r="J894" s="111">
        <v>50000</v>
      </c>
      <c r="K894" s="112" t="s">
        <v>10</v>
      </c>
      <c r="L894" s="112" t="s">
        <v>158</v>
      </c>
      <c r="O894" s="71"/>
      <c r="P894" s="54"/>
      <c r="Q894" s="72"/>
    </row>
    <row r="895" spans="1:17" x14ac:dyDescent="0.25">
      <c r="A895" s="107" t="s">
        <v>722</v>
      </c>
      <c r="B895" s="108">
        <v>202304</v>
      </c>
      <c r="C895" s="108">
        <v>202304</v>
      </c>
      <c r="D895" s="108" t="s">
        <v>1014</v>
      </c>
      <c r="E895" s="109">
        <v>9438620891</v>
      </c>
      <c r="F895" s="107" t="s">
        <v>723</v>
      </c>
      <c r="G895" s="110" t="s">
        <v>19</v>
      </c>
      <c r="H895" s="111">
        <v>200000</v>
      </c>
      <c r="I895" s="113">
        <v>45105</v>
      </c>
      <c r="J895" s="111">
        <v>35000</v>
      </c>
      <c r="K895" s="112" t="s">
        <v>713</v>
      </c>
      <c r="L895" s="112" t="s">
        <v>158</v>
      </c>
      <c r="O895" s="71"/>
      <c r="P895" s="54"/>
      <c r="Q895" s="72"/>
    </row>
    <row r="896" spans="1:17" x14ac:dyDescent="0.25">
      <c r="A896" s="107" t="s">
        <v>764</v>
      </c>
      <c r="B896" s="108" t="s">
        <v>762</v>
      </c>
      <c r="C896" s="108" t="s">
        <v>762</v>
      </c>
      <c r="D896" s="108" t="s">
        <v>1014</v>
      </c>
      <c r="E896" s="109">
        <v>9108258300</v>
      </c>
      <c r="F896" s="107" t="s">
        <v>765</v>
      </c>
      <c r="G896" s="110" t="s">
        <v>19</v>
      </c>
      <c r="H896" s="111">
        <v>300000</v>
      </c>
      <c r="I896" s="113">
        <v>45106</v>
      </c>
      <c r="J896" s="111">
        <v>70000</v>
      </c>
      <c r="K896" s="112" t="s">
        <v>20</v>
      </c>
      <c r="L896" s="112" t="s">
        <v>158</v>
      </c>
      <c r="O896" s="71"/>
      <c r="P896" s="54"/>
      <c r="Q896" s="72"/>
    </row>
    <row r="897" spans="1:17" x14ac:dyDescent="0.25">
      <c r="A897" s="107" t="s">
        <v>754</v>
      </c>
      <c r="B897" s="108">
        <v>202305</v>
      </c>
      <c r="C897" s="108">
        <v>202305</v>
      </c>
      <c r="D897" s="108" t="s">
        <v>1014</v>
      </c>
      <c r="E897" s="109">
        <v>9686952141</v>
      </c>
      <c r="F897" s="107" t="s">
        <v>755</v>
      </c>
      <c r="G897" s="110" t="s">
        <v>19</v>
      </c>
      <c r="H897" s="111">
        <v>260000</v>
      </c>
      <c r="I897" s="113">
        <v>45106</v>
      </c>
      <c r="J897" s="111">
        <v>100000</v>
      </c>
      <c r="K897" s="112" t="s">
        <v>20</v>
      </c>
      <c r="L897" s="112" t="s">
        <v>158</v>
      </c>
      <c r="O897" s="71"/>
      <c r="P897" s="54"/>
      <c r="Q897" s="72"/>
    </row>
    <row r="898" spans="1:17" x14ac:dyDescent="0.25">
      <c r="A898" s="107" t="s">
        <v>619</v>
      </c>
      <c r="B898" s="108">
        <v>202304</v>
      </c>
      <c r="C898" s="108">
        <v>202304</v>
      </c>
      <c r="D898" s="108" t="s">
        <v>1014</v>
      </c>
      <c r="E898" s="109">
        <v>8223841303</v>
      </c>
      <c r="F898" s="107" t="s">
        <v>620</v>
      </c>
      <c r="G898" s="110" t="s">
        <v>19</v>
      </c>
      <c r="H898" s="111">
        <v>270000</v>
      </c>
      <c r="I898" s="113">
        <v>45106</v>
      </c>
      <c r="J898" s="111">
        <v>67000</v>
      </c>
      <c r="K898" s="112" t="s">
        <v>20</v>
      </c>
      <c r="L898" s="112" t="s">
        <v>158</v>
      </c>
      <c r="O898" s="71"/>
      <c r="P898" s="54"/>
      <c r="Q898" s="72"/>
    </row>
    <row r="899" spans="1:17" x14ac:dyDescent="0.25">
      <c r="A899" s="107" t="s">
        <v>672</v>
      </c>
      <c r="B899" s="108" t="s">
        <v>556</v>
      </c>
      <c r="C899" s="108">
        <v>202304</v>
      </c>
      <c r="D899" s="108" t="s">
        <v>1014</v>
      </c>
      <c r="E899" s="109">
        <v>7606803480</v>
      </c>
      <c r="F899" s="107" t="s">
        <v>702</v>
      </c>
      <c r="G899" s="110" t="s">
        <v>19</v>
      </c>
      <c r="H899" s="111">
        <v>280000</v>
      </c>
      <c r="I899" s="113">
        <v>45107</v>
      </c>
      <c r="J899" s="111">
        <v>67000</v>
      </c>
      <c r="K899" s="112" t="s">
        <v>20</v>
      </c>
      <c r="L899" s="112" t="s">
        <v>158</v>
      </c>
      <c r="O899" s="71"/>
      <c r="P899" s="54"/>
      <c r="Q899" s="72"/>
    </row>
    <row r="900" spans="1:17" x14ac:dyDescent="0.25">
      <c r="A900" s="107" t="s">
        <v>772</v>
      </c>
      <c r="B900" s="108">
        <v>202306</v>
      </c>
      <c r="C900" s="108">
        <v>202306</v>
      </c>
      <c r="D900" s="108" t="s">
        <v>1014</v>
      </c>
      <c r="E900" s="109">
        <v>6372334816</v>
      </c>
      <c r="F900" s="107" t="s">
        <v>818</v>
      </c>
      <c r="G900" s="110" t="s">
        <v>19</v>
      </c>
      <c r="H900" s="111">
        <v>300000</v>
      </c>
      <c r="I900" s="113">
        <v>45107</v>
      </c>
      <c r="J900" s="111">
        <v>50000</v>
      </c>
      <c r="K900" s="112" t="s">
        <v>10</v>
      </c>
      <c r="L900" s="112" t="s">
        <v>158</v>
      </c>
      <c r="O900" s="71"/>
      <c r="P900" s="54"/>
      <c r="Q900" s="72"/>
    </row>
    <row r="901" spans="1:17" x14ac:dyDescent="0.25">
      <c r="A901" s="107" t="s">
        <v>4234</v>
      </c>
      <c r="B901" s="108">
        <v>202304</v>
      </c>
      <c r="C901" s="108">
        <v>202204</v>
      </c>
      <c r="D901" s="108" t="s">
        <v>1014</v>
      </c>
      <c r="E901" s="109">
        <v>8328864686</v>
      </c>
      <c r="F901" s="107" t="s">
        <v>719</v>
      </c>
      <c r="G901" s="110" t="s">
        <v>19</v>
      </c>
      <c r="H901" s="111">
        <v>295000</v>
      </c>
      <c r="I901" s="113">
        <v>45107</v>
      </c>
      <c r="J901" s="111">
        <v>62500</v>
      </c>
      <c r="K901" s="112" t="s">
        <v>20</v>
      </c>
      <c r="L901" s="112" t="s">
        <v>158</v>
      </c>
      <c r="O901" s="71"/>
      <c r="P901" s="54"/>
      <c r="Q901" s="72"/>
    </row>
    <row r="902" spans="1:17" x14ac:dyDescent="0.25">
      <c r="A902" s="107" t="s">
        <v>4227</v>
      </c>
      <c r="B902" s="108">
        <v>202303</v>
      </c>
      <c r="C902" s="108">
        <v>202303</v>
      </c>
      <c r="D902" s="108" t="s">
        <v>1014</v>
      </c>
      <c r="E902" s="109">
        <v>9437372311</v>
      </c>
      <c r="F902" s="107" t="s">
        <v>648</v>
      </c>
      <c r="G902" s="110" t="s">
        <v>19</v>
      </c>
      <c r="H902" s="111">
        <v>250000</v>
      </c>
      <c r="I902" s="113">
        <v>45107</v>
      </c>
      <c r="J902" s="111">
        <v>50000</v>
      </c>
      <c r="K902" s="112" t="s">
        <v>20</v>
      </c>
      <c r="L902" s="112" t="s">
        <v>158</v>
      </c>
      <c r="O902" s="71"/>
      <c r="P902" s="54"/>
      <c r="Q902" s="72"/>
    </row>
    <row r="903" spans="1:17" x14ac:dyDescent="0.25">
      <c r="A903" s="107" t="s">
        <v>427</v>
      </c>
      <c r="B903" s="108" t="s">
        <v>248</v>
      </c>
      <c r="C903" s="108">
        <v>202209</v>
      </c>
      <c r="D903" s="108" t="s">
        <v>1014</v>
      </c>
      <c r="E903" s="109">
        <v>7974273062</v>
      </c>
      <c r="F903" s="107" t="s">
        <v>426</v>
      </c>
      <c r="G903" s="110" t="s">
        <v>19</v>
      </c>
      <c r="H903" s="111">
        <v>270000</v>
      </c>
      <c r="I903" s="113">
        <v>45107</v>
      </c>
      <c r="J903" s="111">
        <v>20000</v>
      </c>
      <c r="K903" s="112" t="s">
        <v>108</v>
      </c>
      <c r="L903" s="112" t="s">
        <v>101</v>
      </c>
      <c r="O903" s="71"/>
      <c r="P903" s="54"/>
      <c r="Q903" s="72"/>
    </row>
    <row r="904" spans="1:17" x14ac:dyDescent="0.25">
      <c r="A904" s="107" t="s">
        <v>758</v>
      </c>
      <c r="B904" s="108">
        <v>202305</v>
      </c>
      <c r="C904" s="108">
        <v>202305</v>
      </c>
      <c r="D904" s="108" t="s">
        <v>1014</v>
      </c>
      <c r="E904" s="109">
        <v>6372234117</v>
      </c>
      <c r="F904" s="107" t="s">
        <v>759</v>
      </c>
      <c r="G904" s="110" t="s">
        <v>19</v>
      </c>
      <c r="H904" s="111">
        <v>270000</v>
      </c>
      <c r="I904" s="113">
        <v>45107</v>
      </c>
      <c r="J904" s="111">
        <v>50000</v>
      </c>
      <c r="K904" s="112" t="s">
        <v>20</v>
      </c>
      <c r="L904" s="112" t="s">
        <v>158</v>
      </c>
      <c r="O904" s="71"/>
      <c r="P904" s="54"/>
      <c r="Q904" s="72"/>
    </row>
    <row r="905" spans="1:17" x14ac:dyDescent="0.25">
      <c r="A905" s="107" t="s">
        <v>800</v>
      </c>
      <c r="B905" s="108" t="s">
        <v>791</v>
      </c>
      <c r="C905" s="108">
        <v>202306</v>
      </c>
      <c r="D905" s="108" t="s">
        <v>1014</v>
      </c>
      <c r="E905" s="109">
        <v>9407484429</v>
      </c>
      <c r="F905" s="107" t="s">
        <v>833</v>
      </c>
      <c r="G905" s="110" t="s">
        <v>19</v>
      </c>
      <c r="H905" s="111">
        <v>290000</v>
      </c>
      <c r="I905" s="113">
        <v>45108</v>
      </c>
      <c r="J905" s="111">
        <v>62500</v>
      </c>
      <c r="K905" s="112" t="s">
        <v>20</v>
      </c>
      <c r="L905" s="112" t="s">
        <v>158</v>
      </c>
      <c r="O905" s="71"/>
      <c r="P905" s="54"/>
      <c r="Q905" s="72"/>
    </row>
    <row r="906" spans="1:17" x14ac:dyDescent="0.25">
      <c r="A906" s="107" t="s">
        <v>38</v>
      </c>
      <c r="B906" s="108" t="s">
        <v>39</v>
      </c>
      <c r="C906" s="108">
        <v>202208</v>
      </c>
      <c r="D906" s="108" t="s">
        <v>1014</v>
      </c>
      <c r="E906" s="109">
        <v>7873460395</v>
      </c>
      <c r="F906" s="107" t="s">
        <v>40</v>
      </c>
      <c r="G906" s="110" t="s">
        <v>14</v>
      </c>
      <c r="H906" s="111">
        <v>270000</v>
      </c>
      <c r="I906" s="113">
        <v>45108</v>
      </c>
      <c r="J906" s="111">
        <v>30000</v>
      </c>
      <c r="K906" s="112" t="s">
        <v>20</v>
      </c>
      <c r="L906" s="112" t="s">
        <v>158</v>
      </c>
      <c r="O906" s="71"/>
      <c r="P906" s="54"/>
      <c r="Q906" s="72"/>
    </row>
    <row r="907" spans="1:17" x14ac:dyDescent="0.25">
      <c r="A907" s="107" t="s">
        <v>4160</v>
      </c>
      <c r="B907" s="108">
        <v>202301</v>
      </c>
      <c r="C907" s="108">
        <v>202301</v>
      </c>
      <c r="D907" s="108" t="s">
        <v>1014</v>
      </c>
      <c r="E907" s="109">
        <v>9663493005</v>
      </c>
      <c r="F907" s="107" t="s">
        <v>332</v>
      </c>
      <c r="G907" s="110" t="s">
        <v>19</v>
      </c>
      <c r="H907" s="111">
        <v>280000</v>
      </c>
      <c r="I907" s="113">
        <v>45108</v>
      </c>
      <c r="J907" s="111">
        <v>30000</v>
      </c>
      <c r="K907" s="112" t="s">
        <v>20</v>
      </c>
      <c r="L907" s="112" t="s">
        <v>158</v>
      </c>
      <c r="O907" s="71"/>
      <c r="P907" s="54"/>
      <c r="Q907" s="72"/>
    </row>
    <row r="908" spans="1:17" x14ac:dyDescent="0.25">
      <c r="A908" s="107" t="s">
        <v>735</v>
      </c>
      <c r="B908" s="108">
        <v>202304</v>
      </c>
      <c r="C908" s="108">
        <v>202304</v>
      </c>
      <c r="D908" s="108" t="s">
        <v>1014</v>
      </c>
      <c r="E908" s="109">
        <v>9071589056</v>
      </c>
      <c r="F908" s="107" t="s">
        <v>736</v>
      </c>
      <c r="G908" s="110" t="s">
        <v>19</v>
      </c>
      <c r="H908" s="111">
        <v>270000</v>
      </c>
      <c r="I908" s="113">
        <v>45108</v>
      </c>
      <c r="J908" s="111">
        <v>50000</v>
      </c>
      <c r="K908" s="112" t="s">
        <v>20</v>
      </c>
      <c r="L908" s="112" t="s">
        <v>158</v>
      </c>
      <c r="O908" s="71"/>
      <c r="P908" s="54"/>
      <c r="Q908" s="72"/>
    </row>
    <row r="909" spans="1:17" x14ac:dyDescent="0.25">
      <c r="A909" s="107" t="s">
        <v>4250</v>
      </c>
      <c r="B909" s="108" t="s">
        <v>791</v>
      </c>
      <c r="C909" s="108">
        <v>202306</v>
      </c>
      <c r="D909" s="108" t="s">
        <v>1014</v>
      </c>
      <c r="E909" s="109">
        <v>7008448045</v>
      </c>
      <c r="F909" s="107" t="s">
        <v>835</v>
      </c>
      <c r="G909" s="110" t="s">
        <v>19</v>
      </c>
      <c r="H909" s="111">
        <v>280000</v>
      </c>
      <c r="I909" s="113">
        <v>45108</v>
      </c>
      <c r="J909" s="111">
        <v>250000</v>
      </c>
      <c r="K909" s="112" t="s">
        <v>895</v>
      </c>
      <c r="L909" s="112" t="s">
        <v>158</v>
      </c>
      <c r="O909" s="71"/>
      <c r="P909" s="54"/>
      <c r="Q909" s="72"/>
    </row>
    <row r="910" spans="1:17" x14ac:dyDescent="0.25">
      <c r="A910" s="107" t="s">
        <v>790</v>
      </c>
      <c r="B910" s="108" t="s">
        <v>791</v>
      </c>
      <c r="C910" s="108">
        <v>202306</v>
      </c>
      <c r="D910" s="108" t="s">
        <v>1014</v>
      </c>
      <c r="E910" s="109">
        <v>7978560047</v>
      </c>
      <c r="F910" s="107" t="s">
        <v>836</v>
      </c>
      <c r="G910" s="110" t="s">
        <v>19</v>
      </c>
      <c r="H910" s="111">
        <v>270000</v>
      </c>
      <c r="I910" s="113">
        <v>45110</v>
      </c>
      <c r="J910" s="111">
        <v>62500</v>
      </c>
      <c r="K910" s="112" t="s">
        <v>20</v>
      </c>
      <c r="L910" s="112" t="s">
        <v>158</v>
      </c>
      <c r="O910" s="71"/>
      <c r="P910" s="54"/>
      <c r="Q910" s="72"/>
    </row>
    <row r="911" spans="1:17" x14ac:dyDescent="0.25">
      <c r="A911" s="107" t="s">
        <v>484</v>
      </c>
      <c r="B911" s="108">
        <v>202303</v>
      </c>
      <c r="C911" s="108">
        <v>202303</v>
      </c>
      <c r="D911" s="108" t="s">
        <v>1014</v>
      </c>
      <c r="E911" s="109">
        <v>7077939633</v>
      </c>
      <c r="F911" s="107" t="s">
        <v>499</v>
      </c>
      <c r="G911" s="110" t="s">
        <v>19</v>
      </c>
      <c r="H911" s="111">
        <v>275000</v>
      </c>
      <c r="I911" s="113">
        <v>45110</v>
      </c>
      <c r="J911" s="111">
        <v>50000</v>
      </c>
      <c r="K911" s="112" t="s">
        <v>20</v>
      </c>
      <c r="L911" s="112" t="s">
        <v>839</v>
      </c>
      <c r="O911" s="71"/>
      <c r="P911" s="54"/>
      <c r="Q911" s="72"/>
    </row>
    <row r="912" spans="1:17" x14ac:dyDescent="0.25">
      <c r="A912" s="107" t="s">
        <v>239</v>
      </c>
      <c r="B912" s="108">
        <v>202301</v>
      </c>
      <c r="C912" s="108">
        <v>202301</v>
      </c>
      <c r="D912" s="108" t="s">
        <v>1014</v>
      </c>
      <c r="E912" s="109">
        <v>9550220113</v>
      </c>
      <c r="F912" s="107" t="s">
        <v>240</v>
      </c>
      <c r="G912" s="110" t="s">
        <v>19</v>
      </c>
      <c r="H912" s="111">
        <v>270000</v>
      </c>
      <c r="I912" s="113">
        <v>45110</v>
      </c>
      <c r="J912" s="111">
        <v>30000</v>
      </c>
      <c r="K912" s="112" t="s">
        <v>20</v>
      </c>
      <c r="L912" s="112" t="s">
        <v>101</v>
      </c>
      <c r="O912" s="71"/>
      <c r="P912" s="54"/>
      <c r="Q912" s="72"/>
    </row>
    <row r="913" spans="1:17" x14ac:dyDescent="0.25">
      <c r="A913" s="107" t="s">
        <v>4251</v>
      </c>
      <c r="B913" s="108" t="s">
        <v>791</v>
      </c>
      <c r="C913" s="108">
        <v>202306</v>
      </c>
      <c r="D913" s="108" t="s">
        <v>1014</v>
      </c>
      <c r="E913" s="109" t="s">
        <v>837</v>
      </c>
      <c r="F913" s="107" t="s">
        <v>838</v>
      </c>
      <c r="G913" s="110" t="s">
        <v>19</v>
      </c>
      <c r="H913" s="111">
        <v>270000</v>
      </c>
      <c r="I913" s="113">
        <v>45110</v>
      </c>
      <c r="J913" s="111">
        <v>300000</v>
      </c>
      <c r="K913" s="112" t="s">
        <v>20</v>
      </c>
      <c r="L913" s="112" t="s">
        <v>158</v>
      </c>
      <c r="O913" s="71"/>
      <c r="P913" s="54"/>
      <c r="Q913" s="72"/>
    </row>
    <row r="914" spans="1:17" x14ac:dyDescent="0.25">
      <c r="A914" s="107" t="s">
        <v>681</v>
      </c>
      <c r="B914" s="108">
        <v>202303</v>
      </c>
      <c r="C914" s="108">
        <v>202303</v>
      </c>
      <c r="D914" s="108" t="s">
        <v>1014</v>
      </c>
      <c r="E914" s="109">
        <v>6371970468</v>
      </c>
      <c r="F914" s="107" t="s">
        <v>682</v>
      </c>
      <c r="G914" s="110" t="s">
        <v>19</v>
      </c>
      <c r="H914" s="111">
        <v>290000</v>
      </c>
      <c r="I914" s="113">
        <v>45111</v>
      </c>
      <c r="J914" s="111">
        <v>50000</v>
      </c>
      <c r="K914" s="112" t="s">
        <v>20</v>
      </c>
      <c r="L914" s="112" t="s">
        <v>158</v>
      </c>
      <c r="O914" s="71"/>
      <c r="P914" s="54"/>
      <c r="Q914" s="72"/>
    </row>
    <row r="915" spans="1:17" x14ac:dyDescent="0.25">
      <c r="A915" s="107" t="s">
        <v>779</v>
      </c>
      <c r="B915" s="108">
        <v>202303</v>
      </c>
      <c r="C915" s="108">
        <v>202303</v>
      </c>
      <c r="D915" s="108" t="s">
        <v>1014</v>
      </c>
      <c r="E915" s="109">
        <v>8093506438</v>
      </c>
      <c r="F915" s="107" t="s">
        <v>647</v>
      </c>
      <c r="G915" s="110" t="s">
        <v>19</v>
      </c>
      <c r="H915" s="111">
        <v>290000</v>
      </c>
      <c r="I915" s="113">
        <v>45111</v>
      </c>
      <c r="J915" s="111">
        <v>30000</v>
      </c>
      <c r="K915" s="112" t="s">
        <v>20</v>
      </c>
      <c r="L915" s="112" t="s">
        <v>158</v>
      </c>
      <c r="O915" s="71"/>
      <c r="P915" s="54"/>
      <c r="Q915" s="72"/>
    </row>
    <row r="916" spans="1:17" x14ac:dyDescent="0.25">
      <c r="A916" s="107" t="s">
        <v>4236</v>
      </c>
      <c r="B916" s="108">
        <v>202305</v>
      </c>
      <c r="C916" s="108">
        <v>202305</v>
      </c>
      <c r="D916" s="108" t="s">
        <v>1014</v>
      </c>
      <c r="E916" s="109">
        <v>9884462604</v>
      </c>
      <c r="F916" s="107" t="s">
        <v>724</v>
      </c>
      <c r="G916" s="110" t="s">
        <v>19</v>
      </c>
      <c r="H916" s="111">
        <v>275000</v>
      </c>
      <c r="I916" s="113">
        <v>45111</v>
      </c>
      <c r="J916" s="111">
        <v>60000</v>
      </c>
      <c r="K916" s="112" t="s">
        <v>20</v>
      </c>
      <c r="L916" s="112" t="s">
        <v>158</v>
      </c>
      <c r="O916" s="71"/>
      <c r="P916" s="54"/>
      <c r="Q916" s="72"/>
    </row>
    <row r="917" spans="1:17" x14ac:dyDescent="0.25">
      <c r="A917" s="107" t="s">
        <v>4252</v>
      </c>
      <c r="B917" s="108" t="s">
        <v>556</v>
      </c>
      <c r="C917" s="108">
        <v>202304</v>
      </c>
      <c r="D917" s="108" t="s">
        <v>1014</v>
      </c>
      <c r="E917" s="109">
        <v>9406869998</v>
      </c>
      <c r="F917" s="107" t="s">
        <v>710</v>
      </c>
      <c r="G917" s="110" t="s">
        <v>19</v>
      </c>
      <c r="H917" s="111">
        <v>290000</v>
      </c>
      <c r="I917" s="113">
        <v>45111</v>
      </c>
      <c r="J917" s="111">
        <v>73000</v>
      </c>
      <c r="K917" s="112" t="s">
        <v>20</v>
      </c>
      <c r="L917" s="112" t="s">
        <v>158</v>
      </c>
      <c r="O917" s="71"/>
      <c r="P917" s="54"/>
      <c r="Q917" s="72"/>
    </row>
    <row r="918" spans="1:17" x14ac:dyDescent="0.25">
      <c r="A918" s="107" t="s">
        <v>840</v>
      </c>
      <c r="B918" s="108">
        <v>202307</v>
      </c>
      <c r="C918" s="108">
        <v>202307</v>
      </c>
      <c r="D918" s="108" t="s">
        <v>1014</v>
      </c>
      <c r="E918" s="109">
        <v>9116554989</v>
      </c>
      <c r="F918" s="107" t="s">
        <v>922</v>
      </c>
      <c r="G918" s="110" t="s">
        <v>19</v>
      </c>
      <c r="H918" s="111">
        <v>300000</v>
      </c>
      <c r="I918" s="113">
        <v>45111</v>
      </c>
      <c r="J918" s="111">
        <v>10000</v>
      </c>
      <c r="K918" s="112" t="s">
        <v>20</v>
      </c>
      <c r="L918" s="112" t="s">
        <v>441</v>
      </c>
      <c r="O918" s="71"/>
      <c r="P918" s="54"/>
      <c r="Q918" s="72"/>
    </row>
    <row r="919" spans="1:17" x14ac:dyDescent="0.25">
      <c r="A919" s="107" t="s">
        <v>841</v>
      </c>
      <c r="B919" s="108">
        <v>202307</v>
      </c>
      <c r="C919" s="108">
        <v>202307</v>
      </c>
      <c r="D919" s="108" t="s">
        <v>1014</v>
      </c>
      <c r="E919" s="109">
        <v>8114413387</v>
      </c>
      <c r="F919" s="107" t="s">
        <v>923</v>
      </c>
      <c r="G919" s="110" t="s">
        <v>19</v>
      </c>
      <c r="H919" s="111">
        <v>300000</v>
      </c>
      <c r="I919" s="113">
        <v>45111</v>
      </c>
      <c r="J919" s="111">
        <v>10000</v>
      </c>
      <c r="K919" s="112" t="s">
        <v>20</v>
      </c>
      <c r="L919" s="112" t="s">
        <v>441</v>
      </c>
      <c r="O919" s="71"/>
      <c r="P919" s="54"/>
      <c r="Q919" s="72"/>
    </row>
    <row r="920" spans="1:17" x14ac:dyDescent="0.25">
      <c r="A920" s="107" t="s">
        <v>201</v>
      </c>
      <c r="B920" s="108">
        <v>202303</v>
      </c>
      <c r="C920" s="108">
        <v>202303</v>
      </c>
      <c r="D920" s="108" t="s">
        <v>1014</v>
      </c>
      <c r="E920" s="109">
        <v>9040203508</v>
      </c>
      <c r="F920" s="107" t="s">
        <v>641</v>
      </c>
      <c r="G920" s="110" t="s">
        <v>19</v>
      </c>
      <c r="H920" s="111">
        <v>290000</v>
      </c>
      <c r="I920" s="113">
        <v>45111</v>
      </c>
      <c r="J920" s="111">
        <v>60000</v>
      </c>
      <c r="K920" s="112" t="s">
        <v>20</v>
      </c>
      <c r="L920" s="112" t="s">
        <v>158</v>
      </c>
      <c r="O920" s="71"/>
      <c r="P920" s="54"/>
      <c r="Q920" s="72"/>
    </row>
    <row r="921" spans="1:17" x14ac:dyDescent="0.25">
      <c r="A921" s="107" t="s">
        <v>927</v>
      </c>
      <c r="B921" s="108" t="s">
        <v>791</v>
      </c>
      <c r="C921" s="108">
        <v>202306</v>
      </c>
      <c r="D921" s="108" t="s">
        <v>1014</v>
      </c>
      <c r="E921" s="109">
        <v>9730214240</v>
      </c>
      <c r="F921" s="107" t="s">
        <v>924</v>
      </c>
      <c r="G921" s="110" t="s">
        <v>19</v>
      </c>
      <c r="H921" s="111">
        <v>290000</v>
      </c>
      <c r="I921" s="113">
        <v>45112</v>
      </c>
      <c r="J921" s="111">
        <v>5000</v>
      </c>
      <c r="K921" s="112" t="s">
        <v>20</v>
      </c>
      <c r="L921" s="112" t="s">
        <v>158</v>
      </c>
      <c r="O921" s="71"/>
      <c r="P921" s="54"/>
      <c r="Q921" s="72"/>
    </row>
    <row r="922" spans="1:17" x14ac:dyDescent="0.25">
      <c r="A922" s="107" t="s">
        <v>801</v>
      </c>
      <c r="B922" s="108">
        <v>202304</v>
      </c>
      <c r="C922" s="108">
        <v>202304</v>
      </c>
      <c r="D922" s="108" t="s">
        <v>1014</v>
      </c>
      <c r="E922" s="109">
        <v>7008144997</v>
      </c>
      <c r="F922" s="107" t="s">
        <v>655</v>
      </c>
      <c r="G922" s="110" t="s">
        <v>19</v>
      </c>
      <c r="H922" s="111">
        <v>270000</v>
      </c>
      <c r="I922" s="113">
        <v>45112</v>
      </c>
      <c r="J922" s="111">
        <v>50000</v>
      </c>
      <c r="K922" s="112" t="s">
        <v>20</v>
      </c>
      <c r="L922" s="112" t="s">
        <v>158</v>
      </c>
      <c r="O922" s="71"/>
      <c r="P922" s="54"/>
      <c r="Q922" s="72"/>
    </row>
    <row r="923" spans="1:17" x14ac:dyDescent="0.25">
      <c r="A923" s="107" t="s">
        <v>925</v>
      </c>
      <c r="B923" s="108" t="s">
        <v>791</v>
      </c>
      <c r="C923" s="108">
        <v>202306</v>
      </c>
      <c r="D923" s="108" t="s">
        <v>1014</v>
      </c>
      <c r="E923" s="109">
        <v>9900020694</v>
      </c>
      <c r="F923" s="107" t="s">
        <v>926</v>
      </c>
      <c r="G923" s="110" t="s">
        <v>19</v>
      </c>
      <c r="H923" s="111">
        <v>270000</v>
      </c>
      <c r="I923" s="113">
        <v>45112</v>
      </c>
      <c r="J923" s="111">
        <v>45000</v>
      </c>
      <c r="K923" s="112" t="s">
        <v>20</v>
      </c>
      <c r="L923" s="112" t="s">
        <v>142</v>
      </c>
      <c r="O923" s="71"/>
      <c r="P923" s="54"/>
      <c r="Q923" s="72"/>
    </row>
    <row r="924" spans="1:17" x14ac:dyDescent="0.25">
      <c r="A924" s="107" t="s">
        <v>533</v>
      </c>
      <c r="B924" s="108" t="s">
        <v>463</v>
      </c>
      <c r="C924" s="108">
        <v>202303</v>
      </c>
      <c r="D924" s="108" t="s">
        <v>1014</v>
      </c>
      <c r="E924" s="109">
        <v>6371970468</v>
      </c>
      <c r="F924" s="107" t="s">
        <v>646</v>
      </c>
      <c r="G924" s="110" t="s">
        <v>19</v>
      </c>
      <c r="H924" s="111">
        <v>300000</v>
      </c>
      <c r="I924" s="113">
        <v>45112</v>
      </c>
      <c r="J924" s="111">
        <v>50000</v>
      </c>
      <c r="K924" s="112" t="s">
        <v>20</v>
      </c>
      <c r="L924" s="112" t="s">
        <v>158</v>
      </c>
      <c r="O924" s="71"/>
      <c r="P924" s="54"/>
      <c r="Q924" s="72"/>
    </row>
    <row r="925" spans="1:17" x14ac:dyDescent="0.25">
      <c r="A925" s="107" t="s">
        <v>4253</v>
      </c>
      <c r="B925" s="108" t="s">
        <v>791</v>
      </c>
      <c r="C925" s="108">
        <v>202306</v>
      </c>
      <c r="D925" s="108" t="s">
        <v>1014</v>
      </c>
      <c r="E925" s="109">
        <v>8975102504</v>
      </c>
      <c r="F925" s="107" t="s">
        <v>843</v>
      </c>
      <c r="G925" s="110" t="s">
        <v>19</v>
      </c>
      <c r="H925" s="111">
        <v>300000</v>
      </c>
      <c r="I925" s="113">
        <v>45112</v>
      </c>
      <c r="J925" s="111">
        <v>270000</v>
      </c>
      <c r="K925" s="112" t="s">
        <v>895</v>
      </c>
      <c r="L925" s="112" t="s">
        <v>158</v>
      </c>
      <c r="O925" s="71"/>
      <c r="P925" s="54"/>
      <c r="Q925" s="72"/>
    </row>
    <row r="926" spans="1:17" x14ac:dyDescent="0.25">
      <c r="A926" s="107" t="s">
        <v>4254</v>
      </c>
      <c r="B926" s="108" t="s">
        <v>791</v>
      </c>
      <c r="C926" s="108">
        <v>202306</v>
      </c>
      <c r="D926" s="108" t="s">
        <v>1014</v>
      </c>
      <c r="E926" s="109">
        <v>6371990687</v>
      </c>
      <c r="F926" s="107" t="s">
        <v>842</v>
      </c>
      <c r="G926" s="110" t="s">
        <v>19</v>
      </c>
      <c r="H926" s="111">
        <v>300000</v>
      </c>
      <c r="I926" s="113">
        <v>45113</v>
      </c>
      <c r="J926" s="111">
        <v>270000</v>
      </c>
      <c r="K926" s="112" t="s">
        <v>895</v>
      </c>
      <c r="L926" s="112" t="s">
        <v>158</v>
      </c>
      <c r="O926" s="71"/>
      <c r="P926" s="54"/>
      <c r="Q926" s="72"/>
    </row>
    <row r="927" spans="1:17" x14ac:dyDescent="0.25">
      <c r="A927" s="107" t="s">
        <v>4182</v>
      </c>
      <c r="B927" s="108">
        <v>202301</v>
      </c>
      <c r="C927" s="108">
        <v>202301</v>
      </c>
      <c r="D927" s="108" t="s">
        <v>1014</v>
      </c>
      <c r="E927" s="109">
        <v>7787875888</v>
      </c>
      <c r="F927" s="107" t="s">
        <v>147</v>
      </c>
      <c r="G927" s="110" t="s">
        <v>19</v>
      </c>
      <c r="H927" s="111">
        <v>282000</v>
      </c>
      <c r="I927" s="113">
        <v>45113</v>
      </c>
      <c r="J927" s="111">
        <v>2000</v>
      </c>
      <c r="K927" s="112" t="s">
        <v>20</v>
      </c>
      <c r="L927" s="112" t="s">
        <v>279</v>
      </c>
      <c r="O927" s="71"/>
      <c r="P927" s="54"/>
      <c r="Q927" s="72"/>
    </row>
    <row r="928" spans="1:17" x14ac:dyDescent="0.25">
      <c r="A928" s="107" t="s">
        <v>707</v>
      </c>
      <c r="B928" s="108" t="s">
        <v>556</v>
      </c>
      <c r="C928" s="108">
        <v>202304</v>
      </c>
      <c r="D928" s="108" t="s">
        <v>1014</v>
      </c>
      <c r="E928" s="109">
        <v>8147248587</v>
      </c>
      <c r="F928" s="107" t="s">
        <v>669</v>
      </c>
      <c r="G928" s="110" t="s">
        <v>19</v>
      </c>
      <c r="H928" s="111">
        <v>280000</v>
      </c>
      <c r="I928" s="113">
        <v>45113</v>
      </c>
      <c r="J928" s="111">
        <v>50000</v>
      </c>
      <c r="K928" s="112" t="s">
        <v>20</v>
      </c>
      <c r="L928" s="112" t="s">
        <v>279</v>
      </c>
      <c r="O928" s="71"/>
      <c r="P928" s="54"/>
      <c r="Q928" s="72"/>
    </row>
    <row r="929" spans="1:17" x14ac:dyDescent="0.25">
      <c r="A929" s="107" t="s">
        <v>4246</v>
      </c>
      <c r="B929" s="108">
        <v>202306</v>
      </c>
      <c r="C929" s="108">
        <v>202306</v>
      </c>
      <c r="D929" s="108" t="s">
        <v>1014</v>
      </c>
      <c r="E929" s="109">
        <v>8961279183</v>
      </c>
      <c r="F929" s="107" t="s">
        <v>828</v>
      </c>
      <c r="G929" s="110" t="s">
        <v>19</v>
      </c>
      <c r="H929" s="111">
        <v>270000</v>
      </c>
      <c r="I929" s="113">
        <v>45113</v>
      </c>
      <c r="J929" s="111">
        <v>47500</v>
      </c>
      <c r="K929" s="112" t="s">
        <v>20</v>
      </c>
      <c r="L929" s="112" t="s">
        <v>158</v>
      </c>
      <c r="O929" s="71"/>
      <c r="P929" s="54"/>
      <c r="Q929" s="72"/>
    </row>
    <row r="930" spans="1:17" x14ac:dyDescent="0.25">
      <c r="A930" s="107" t="s">
        <v>201</v>
      </c>
      <c r="B930" s="108">
        <v>202301</v>
      </c>
      <c r="C930" s="108">
        <v>202301</v>
      </c>
      <c r="D930" s="108" t="s">
        <v>1014</v>
      </c>
      <c r="E930" s="109">
        <v>8777718494</v>
      </c>
      <c r="F930" s="107" t="s">
        <v>202</v>
      </c>
      <c r="G930" s="110" t="s">
        <v>19</v>
      </c>
      <c r="H930" s="111">
        <v>270000</v>
      </c>
      <c r="I930" s="113">
        <v>45113</v>
      </c>
      <c r="J930" s="111">
        <v>25000</v>
      </c>
      <c r="K930" s="112" t="s">
        <v>20</v>
      </c>
      <c r="L930" s="112" t="s">
        <v>101</v>
      </c>
      <c r="O930" s="71"/>
      <c r="P930" s="54"/>
      <c r="Q930" s="72"/>
    </row>
    <row r="931" spans="1:17" x14ac:dyDescent="0.25">
      <c r="A931" s="107" t="s">
        <v>708</v>
      </c>
      <c r="B931" s="108">
        <v>202305</v>
      </c>
      <c r="C931" s="108">
        <v>202305</v>
      </c>
      <c r="D931" s="108" t="s">
        <v>1014</v>
      </c>
      <c r="E931" s="109">
        <v>9765586933</v>
      </c>
      <c r="F931" s="107" t="s">
        <v>844</v>
      </c>
      <c r="G931" s="110" t="s">
        <v>19</v>
      </c>
      <c r="H931" s="111">
        <v>290000</v>
      </c>
      <c r="I931" s="113">
        <v>45113</v>
      </c>
      <c r="J931" s="111">
        <v>30000</v>
      </c>
      <c r="K931" s="112" t="s">
        <v>10</v>
      </c>
      <c r="L931" s="112" t="s">
        <v>839</v>
      </c>
      <c r="O931" s="71"/>
      <c r="P931" s="54"/>
      <c r="Q931" s="72"/>
    </row>
    <row r="932" spans="1:17" x14ac:dyDescent="0.25">
      <c r="A932" s="107" t="s">
        <v>927</v>
      </c>
      <c r="B932" s="108" t="s">
        <v>791</v>
      </c>
      <c r="C932" s="108">
        <v>202306</v>
      </c>
      <c r="D932" s="108" t="s">
        <v>1014</v>
      </c>
      <c r="E932" s="109">
        <v>9730214240</v>
      </c>
      <c r="F932" s="107" t="s">
        <v>924</v>
      </c>
      <c r="G932" s="110" t="s">
        <v>19</v>
      </c>
      <c r="H932" s="111">
        <v>290000</v>
      </c>
      <c r="I932" s="113">
        <v>45114</v>
      </c>
      <c r="J932" s="111">
        <v>55000</v>
      </c>
      <c r="K932" s="112" t="s">
        <v>20</v>
      </c>
      <c r="L932" s="112" t="s">
        <v>158</v>
      </c>
      <c r="O932" s="71"/>
      <c r="P932" s="54"/>
      <c r="Q932" s="72"/>
    </row>
    <row r="933" spans="1:17" x14ac:dyDescent="0.25">
      <c r="A933" s="107" t="s">
        <v>4230</v>
      </c>
      <c r="B933" s="108" t="s">
        <v>556</v>
      </c>
      <c r="C933" s="108">
        <v>202304</v>
      </c>
      <c r="D933" s="108" t="s">
        <v>1014</v>
      </c>
      <c r="E933" s="109">
        <v>7470484607</v>
      </c>
      <c r="F933" s="107" t="s">
        <v>697</v>
      </c>
      <c r="G933" s="110" t="s">
        <v>19</v>
      </c>
      <c r="H933" s="111">
        <v>280000</v>
      </c>
      <c r="I933" s="113">
        <v>45114</v>
      </c>
      <c r="J933" s="111">
        <v>50000</v>
      </c>
      <c r="K933" s="112" t="s">
        <v>20</v>
      </c>
      <c r="L933" s="112" t="s">
        <v>279</v>
      </c>
      <c r="O933" s="71"/>
      <c r="P933" s="54"/>
      <c r="Q933" s="72"/>
    </row>
    <row r="934" spans="1:17" x14ac:dyDescent="0.25">
      <c r="A934" s="107" t="s">
        <v>877</v>
      </c>
      <c r="B934" s="108">
        <v>202307</v>
      </c>
      <c r="C934" s="108">
        <v>202307</v>
      </c>
      <c r="D934" s="108" t="s">
        <v>1014</v>
      </c>
      <c r="E934" s="109">
        <v>7653065603</v>
      </c>
      <c r="F934" s="107" t="s">
        <v>878</v>
      </c>
      <c r="G934" s="110" t="s">
        <v>19</v>
      </c>
      <c r="H934" s="111">
        <v>280000</v>
      </c>
      <c r="I934" s="113">
        <v>45114</v>
      </c>
      <c r="J934" s="111">
        <v>25000</v>
      </c>
      <c r="K934" s="112" t="s">
        <v>20</v>
      </c>
      <c r="L934" s="112" t="s">
        <v>101</v>
      </c>
      <c r="O934" s="71"/>
      <c r="P934" s="54"/>
      <c r="Q934" s="72"/>
    </row>
    <row r="935" spans="1:17" x14ac:dyDescent="0.25">
      <c r="A935" s="107" t="s">
        <v>4255</v>
      </c>
      <c r="B935" s="108">
        <v>202307</v>
      </c>
      <c r="C935" s="108">
        <v>202307</v>
      </c>
      <c r="D935" s="108" t="s">
        <v>1014</v>
      </c>
      <c r="E935" s="109">
        <v>7760793719</v>
      </c>
      <c r="F935" s="107" t="s">
        <v>928</v>
      </c>
      <c r="G935" s="110" t="s">
        <v>19</v>
      </c>
      <c r="H935" s="111">
        <v>280000</v>
      </c>
      <c r="I935" s="113">
        <v>45114</v>
      </c>
      <c r="J935" s="111">
        <v>10000</v>
      </c>
      <c r="K935" s="112" t="s">
        <v>20</v>
      </c>
      <c r="L935" s="112" t="s">
        <v>158</v>
      </c>
      <c r="O935" s="71"/>
      <c r="P935" s="54"/>
      <c r="Q935" s="72"/>
    </row>
    <row r="936" spans="1:17" x14ac:dyDescent="0.25">
      <c r="A936" s="107" t="s">
        <v>4256</v>
      </c>
      <c r="B936" s="108">
        <v>202307</v>
      </c>
      <c r="C936" s="108">
        <v>202307</v>
      </c>
      <c r="D936" s="108" t="s">
        <v>1014</v>
      </c>
      <c r="E936" s="109">
        <v>7014767200</v>
      </c>
      <c r="F936" s="107" t="s">
        <v>929</v>
      </c>
      <c r="G936" s="110" t="s">
        <v>19</v>
      </c>
      <c r="H936" s="111">
        <v>280000</v>
      </c>
      <c r="I936" s="113">
        <v>45114</v>
      </c>
      <c r="J936" s="111">
        <v>30000</v>
      </c>
      <c r="K936" s="112" t="s">
        <v>20</v>
      </c>
      <c r="L936" s="112" t="s">
        <v>839</v>
      </c>
      <c r="O936" s="71"/>
      <c r="P936" s="54"/>
      <c r="Q936" s="72"/>
    </row>
    <row r="937" spans="1:17" x14ac:dyDescent="0.25">
      <c r="A937" s="107" t="s">
        <v>4257</v>
      </c>
      <c r="B937" s="108">
        <v>202307</v>
      </c>
      <c r="C937" s="108">
        <v>202307</v>
      </c>
      <c r="D937" s="108" t="s">
        <v>1014</v>
      </c>
      <c r="E937" s="109">
        <v>7375828621</v>
      </c>
      <c r="F937" s="107" t="s">
        <v>920</v>
      </c>
      <c r="G937" s="110" t="s">
        <v>19</v>
      </c>
      <c r="H937" s="111">
        <v>280000</v>
      </c>
      <c r="I937" s="113">
        <v>45114</v>
      </c>
      <c r="J937" s="111">
        <v>70000</v>
      </c>
      <c r="K937" s="112" t="s">
        <v>20</v>
      </c>
      <c r="L937" s="112" t="s">
        <v>158</v>
      </c>
      <c r="O937" s="71"/>
      <c r="P937" s="54"/>
      <c r="Q937" s="72"/>
    </row>
    <row r="938" spans="1:17" x14ac:dyDescent="0.25">
      <c r="A938" s="107" t="s">
        <v>845</v>
      </c>
      <c r="B938" s="108">
        <v>202304</v>
      </c>
      <c r="C938" s="108">
        <v>202304</v>
      </c>
      <c r="D938" s="108" t="s">
        <v>1014</v>
      </c>
      <c r="E938" s="109">
        <v>7008144997</v>
      </c>
      <c r="F938" s="107" t="s">
        <v>655</v>
      </c>
      <c r="G938" s="110" t="s">
        <v>19</v>
      </c>
      <c r="H938" s="111">
        <v>270000</v>
      </c>
      <c r="I938" s="113">
        <v>45114</v>
      </c>
      <c r="J938" s="111">
        <v>80000</v>
      </c>
      <c r="K938" s="112" t="s">
        <v>20</v>
      </c>
      <c r="L938" s="112" t="s">
        <v>158</v>
      </c>
      <c r="O938" s="71"/>
      <c r="P938" s="54"/>
      <c r="Q938" s="72"/>
    </row>
    <row r="939" spans="1:17" x14ac:dyDescent="0.25">
      <c r="A939" s="107" t="s">
        <v>779</v>
      </c>
      <c r="B939" s="108" t="s">
        <v>846</v>
      </c>
      <c r="C939" s="108">
        <v>202303</v>
      </c>
      <c r="D939" s="108" t="s">
        <v>1014</v>
      </c>
      <c r="E939" s="109">
        <v>8093506438</v>
      </c>
      <c r="F939" s="107" t="s">
        <v>647</v>
      </c>
      <c r="G939" s="110" t="s">
        <v>19</v>
      </c>
      <c r="H939" s="111">
        <v>290000</v>
      </c>
      <c r="I939" s="113">
        <v>45114</v>
      </c>
      <c r="J939" s="111">
        <v>50000</v>
      </c>
      <c r="K939" s="112" t="s">
        <v>20</v>
      </c>
      <c r="L939" s="112" t="s">
        <v>158</v>
      </c>
      <c r="O939" s="71"/>
      <c r="P939" s="54"/>
      <c r="Q939" s="72"/>
    </row>
    <row r="940" spans="1:17" x14ac:dyDescent="0.25">
      <c r="A940" s="107" t="s">
        <v>847</v>
      </c>
      <c r="B940" s="108">
        <v>202307</v>
      </c>
      <c r="C940" s="108">
        <v>202307</v>
      </c>
      <c r="D940" s="108" t="s">
        <v>1014</v>
      </c>
      <c r="E940" s="109">
        <v>7812986345</v>
      </c>
      <c r="F940" s="107" t="s">
        <v>848</v>
      </c>
      <c r="G940" s="110" t="s">
        <v>19</v>
      </c>
      <c r="H940" s="111">
        <v>290000</v>
      </c>
      <c r="I940" s="113">
        <v>45115</v>
      </c>
      <c r="J940" s="111">
        <v>10000</v>
      </c>
      <c r="K940" s="112" t="s">
        <v>20</v>
      </c>
      <c r="L940" s="112" t="s">
        <v>142</v>
      </c>
      <c r="O940" s="71"/>
      <c r="P940" s="54"/>
      <c r="Q940" s="72"/>
    </row>
    <row r="941" spans="1:17" x14ac:dyDescent="0.25">
      <c r="A941" s="107" t="s">
        <v>4258</v>
      </c>
      <c r="B941" s="108">
        <v>202307</v>
      </c>
      <c r="C941" s="108">
        <v>202307</v>
      </c>
      <c r="D941" s="108" t="s">
        <v>1014</v>
      </c>
      <c r="E941" s="109">
        <v>7026655201</v>
      </c>
      <c r="F941" s="107" t="s">
        <v>849</v>
      </c>
      <c r="G941" s="110" t="s">
        <v>19</v>
      </c>
      <c r="H941" s="111">
        <v>290000</v>
      </c>
      <c r="I941" s="113">
        <v>45115</v>
      </c>
      <c r="J941" s="111">
        <v>80000</v>
      </c>
      <c r="K941" s="112" t="s">
        <v>20</v>
      </c>
      <c r="L941" s="112" t="s">
        <v>158</v>
      </c>
      <c r="O941" s="71"/>
      <c r="P941" s="54"/>
      <c r="Q941" s="72"/>
    </row>
    <row r="942" spans="1:17" x14ac:dyDescent="0.25">
      <c r="A942" s="107" t="s">
        <v>4259</v>
      </c>
      <c r="B942" s="108">
        <v>202307</v>
      </c>
      <c r="C942" s="108">
        <v>202307</v>
      </c>
      <c r="D942" s="108" t="s">
        <v>1014</v>
      </c>
      <c r="E942" s="109">
        <v>9538914769</v>
      </c>
      <c r="F942" s="107" t="s">
        <v>850</v>
      </c>
      <c r="G942" s="110" t="s">
        <v>19</v>
      </c>
      <c r="H942" s="111">
        <v>290000</v>
      </c>
      <c r="I942" s="113">
        <v>45115</v>
      </c>
      <c r="J942" s="111">
        <v>25000</v>
      </c>
      <c r="K942" s="112" t="s">
        <v>20</v>
      </c>
      <c r="L942" s="112" t="s">
        <v>158</v>
      </c>
      <c r="O942" s="71"/>
      <c r="P942" s="54"/>
      <c r="Q942" s="72"/>
    </row>
    <row r="943" spans="1:17" x14ac:dyDescent="0.25">
      <c r="A943" s="107" t="s">
        <v>4217</v>
      </c>
      <c r="B943" s="108" t="s">
        <v>846</v>
      </c>
      <c r="C943" s="108">
        <v>202303</v>
      </c>
      <c r="D943" s="108" t="s">
        <v>1014</v>
      </c>
      <c r="E943" s="109">
        <v>9487990460</v>
      </c>
      <c r="F943" s="107" t="s">
        <v>569</v>
      </c>
      <c r="G943" s="110" t="s">
        <v>19</v>
      </c>
      <c r="H943" s="111">
        <v>290000</v>
      </c>
      <c r="I943" s="113">
        <v>45115</v>
      </c>
      <c r="J943" s="111">
        <v>50000</v>
      </c>
      <c r="K943" s="112" t="s">
        <v>20</v>
      </c>
      <c r="L943" s="112" t="s">
        <v>158</v>
      </c>
      <c r="O943" s="71"/>
      <c r="P943" s="54"/>
      <c r="Q943" s="72"/>
    </row>
    <row r="944" spans="1:17" x14ac:dyDescent="0.25">
      <c r="A944" s="107" t="s">
        <v>792</v>
      </c>
      <c r="B944" s="108" t="s">
        <v>791</v>
      </c>
      <c r="C944" s="108">
        <v>202306</v>
      </c>
      <c r="D944" s="108" t="s">
        <v>1014</v>
      </c>
      <c r="E944" s="109">
        <v>8917256687</v>
      </c>
      <c r="F944" s="107" t="s">
        <v>793</v>
      </c>
      <c r="G944" s="110" t="s">
        <v>19</v>
      </c>
      <c r="H944" s="111">
        <v>290000</v>
      </c>
      <c r="I944" s="113">
        <v>45115</v>
      </c>
      <c r="J944" s="111">
        <v>90000</v>
      </c>
      <c r="K944" s="112" t="s">
        <v>20</v>
      </c>
      <c r="L944" s="112" t="s">
        <v>158</v>
      </c>
      <c r="O944" s="71"/>
      <c r="P944" s="54"/>
      <c r="Q944" s="72"/>
    </row>
    <row r="945" spans="1:17" x14ac:dyDescent="0.25">
      <c r="A945" s="107" t="s">
        <v>4244</v>
      </c>
      <c r="B945" s="108">
        <v>202306</v>
      </c>
      <c r="C945" s="108">
        <v>202306</v>
      </c>
      <c r="D945" s="108" t="s">
        <v>1014</v>
      </c>
      <c r="E945" s="109">
        <v>917760044400</v>
      </c>
      <c r="F945" s="107" t="s">
        <v>851</v>
      </c>
      <c r="G945" s="110" t="s">
        <v>19</v>
      </c>
      <c r="H945" s="111">
        <v>290000</v>
      </c>
      <c r="I945" s="113">
        <v>45115</v>
      </c>
      <c r="J945" s="111">
        <v>72500</v>
      </c>
      <c r="K945" s="112" t="s">
        <v>20</v>
      </c>
      <c r="L945" s="112" t="s">
        <v>158</v>
      </c>
      <c r="O945" s="71"/>
      <c r="P945" s="54"/>
      <c r="Q945" s="72"/>
    </row>
    <row r="946" spans="1:17" x14ac:dyDescent="0.25">
      <c r="A946" s="107" t="s">
        <v>852</v>
      </c>
      <c r="B946" s="108">
        <v>202306</v>
      </c>
      <c r="C946" s="108">
        <v>202306</v>
      </c>
      <c r="D946" s="108" t="s">
        <v>1014</v>
      </c>
      <c r="E946" s="109">
        <v>8249952859</v>
      </c>
      <c r="F946" s="107" t="s">
        <v>853</v>
      </c>
      <c r="G946" s="110" t="s">
        <v>19</v>
      </c>
      <c r="H946" s="111">
        <v>290000</v>
      </c>
      <c r="I946" s="113">
        <v>45115</v>
      </c>
      <c r="J946" s="111">
        <v>50000</v>
      </c>
      <c r="K946" s="112" t="s">
        <v>20</v>
      </c>
      <c r="L946" s="112" t="s">
        <v>158</v>
      </c>
      <c r="O946" s="71"/>
      <c r="P946" s="54"/>
      <c r="Q946" s="72"/>
    </row>
    <row r="947" spans="1:17" x14ac:dyDescent="0.25">
      <c r="A947" s="107" t="s">
        <v>775</v>
      </c>
      <c r="B947" s="108">
        <v>202306</v>
      </c>
      <c r="C947" s="108">
        <v>202306</v>
      </c>
      <c r="D947" s="108" t="s">
        <v>1014</v>
      </c>
      <c r="E947" s="109">
        <v>9513399609</v>
      </c>
      <c r="F947" s="107" t="s">
        <v>776</v>
      </c>
      <c r="G947" s="110" t="s">
        <v>19</v>
      </c>
      <c r="H947" s="111">
        <v>250000</v>
      </c>
      <c r="I947" s="113">
        <v>45115</v>
      </c>
      <c r="J947" s="111">
        <v>40000</v>
      </c>
      <c r="K947" s="112" t="s">
        <v>20</v>
      </c>
      <c r="L947" s="112" t="s">
        <v>839</v>
      </c>
      <c r="O947" s="71"/>
      <c r="P947" s="54"/>
      <c r="Q947" s="72"/>
    </row>
    <row r="948" spans="1:17" x14ac:dyDescent="0.25">
      <c r="A948" s="107" t="s">
        <v>854</v>
      </c>
      <c r="B948" s="108">
        <v>202307</v>
      </c>
      <c r="C948" s="108">
        <v>202307</v>
      </c>
      <c r="D948" s="108" t="s">
        <v>1014</v>
      </c>
      <c r="E948" s="109">
        <v>9614890194</v>
      </c>
      <c r="F948" s="107" t="s">
        <v>855</v>
      </c>
      <c r="G948" s="110" t="s">
        <v>19</v>
      </c>
      <c r="H948" s="111">
        <v>250000</v>
      </c>
      <c r="I948" s="113">
        <v>45117</v>
      </c>
      <c r="J948" s="111">
        <v>50000</v>
      </c>
      <c r="K948" s="112" t="s">
        <v>20</v>
      </c>
      <c r="L948" s="112" t="s">
        <v>839</v>
      </c>
      <c r="O948" s="71"/>
      <c r="P948" s="54"/>
      <c r="Q948" s="72"/>
    </row>
    <row r="949" spans="1:17" x14ac:dyDescent="0.25">
      <c r="A949" s="107" t="s">
        <v>856</v>
      </c>
      <c r="B949" s="108">
        <v>202307</v>
      </c>
      <c r="C949" s="108">
        <v>202307</v>
      </c>
      <c r="D949" s="108" t="s">
        <v>1014</v>
      </c>
      <c r="E949" s="109">
        <v>8007882062</v>
      </c>
      <c r="F949" s="107" t="s">
        <v>857</v>
      </c>
      <c r="G949" s="110" t="s">
        <v>19</v>
      </c>
      <c r="H949" s="111">
        <v>260000</v>
      </c>
      <c r="I949" s="113">
        <v>45117</v>
      </c>
      <c r="J949" s="111">
        <v>90000</v>
      </c>
      <c r="K949" s="112" t="s">
        <v>20</v>
      </c>
      <c r="L949" s="112" t="s">
        <v>158</v>
      </c>
      <c r="O949" s="71"/>
      <c r="P949" s="54"/>
      <c r="Q949" s="72"/>
    </row>
    <row r="950" spans="1:17" x14ac:dyDescent="0.25">
      <c r="A950" s="107" t="s">
        <v>858</v>
      </c>
      <c r="B950" s="108">
        <v>202301</v>
      </c>
      <c r="C950" s="108">
        <v>202301</v>
      </c>
      <c r="D950" s="108" t="s">
        <v>1014</v>
      </c>
      <c r="E950" s="109">
        <v>8395811642</v>
      </c>
      <c r="F950" s="107" t="s">
        <v>305</v>
      </c>
      <c r="G950" s="110" t="s">
        <v>19</v>
      </c>
      <c r="H950" s="111">
        <v>290000</v>
      </c>
      <c r="I950" s="113">
        <v>45117</v>
      </c>
      <c r="J950" s="111">
        <v>75000</v>
      </c>
      <c r="K950" s="112" t="s">
        <v>20</v>
      </c>
      <c r="L950" s="112" t="s">
        <v>158</v>
      </c>
      <c r="O950" s="71"/>
      <c r="P950" s="54"/>
      <c r="Q950" s="72"/>
    </row>
    <row r="951" spans="1:17" x14ac:dyDescent="0.25">
      <c r="A951" s="107" t="s">
        <v>859</v>
      </c>
      <c r="B951" s="108">
        <v>202307</v>
      </c>
      <c r="C951" s="108">
        <v>202307</v>
      </c>
      <c r="D951" s="108" t="s">
        <v>1014</v>
      </c>
      <c r="E951" s="109">
        <v>8455895339</v>
      </c>
      <c r="F951" s="107" t="s">
        <v>860</v>
      </c>
      <c r="G951" s="110" t="s">
        <v>19</v>
      </c>
      <c r="H951" s="111">
        <v>290000</v>
      </c>
      <c r="I951" s="113">
        <v>45117</v>
      </c>
      <c r="J951" s="111">
        <v>40000</v>
      </c>
      <c r="K951" s="112" t="s">
        <v>20</v>
      </c>
      <c r="L951" s="112" t="s">
        <v>158</v>
      </c>
      <c r="O951" s="71"/>
      <c r="P951" s="54"/>
      <c r="Q951" s="72"/>
    </row>
    <row r="952" spans="1:17" x14ac:dyDescent="0.25">
      <c r="A952" s="107" t="s">
        <v>587</v>
      </c>
      <c r="B952" s="108" t="s">
        <v>463</v>
      </c>
      <c r="C952" s="108">
        <v>202303</v>
      </c>
      <c r="D952" s="108" t="s">
        <v>1014</v>
      </c>
      <c r="E952" s="109">
        <v>7259722252</v>
      </c>
      <c r="F952" s="107" t="s">
        <v>588</v>
      </c>
      <c r="G952" s="110" t="s">
        <v>19</v>
      </c>
      <c r="H952" s="111">
        <v>285000</v>
      </c>
      <c r="I952" s="113">
        <v>45117</v>
      </c>
      <c r="J952" s="111">
        <v>71250</v>
      </c>
      <c r="K952" s="112" t="s">
        <v>20</v>
      </c>
      <c r="L952" s="112" t="s">
        <v>158</v>
      </c>
      <c r="O952" s="71"/>
      <c r="P952" s="54"/>
      <c r="Q952" s="72"/>
    </row>
    <row r="953" spans="1:17" x14ac:dyDescent="0.25">
      <c r="A953" s="107" t="s">
        <v>822</v>
      </c>
      <c r="B953" s="108">
        <v>202306</v>
      </c>
      <c r="C953" s="108">
        <v>202306</v>
      </c>
      <c r="D953" s="108" t="s">
        <v>1014</v>
      </c>
      <c r="E953" s="109">
        <v>9090391254</v>
      </c>
      <c r="F953" s="107" t="s">
        <v>823</v>
      </c>
      <c r="G953" s="110" t="s">
        <v>19</v>
      </c>
      <c r="H953" s="111">
        <v>250000</v>
      </c>
      <c r="I953" s="113">
        <v>45117</v>
      </c>
      <c r="J953" s="111">
        <v>37500</v>
      </c>
      <c r="K953" s="112" t="s">
        <v>20</v>
      </c>
      <c r="L953" s="112" t="s">
        <v>101</v>
      </c>
      <c r="O953" s="71"/>
      <c r="P953" s="54"/>
      <c r="Q953" s="72"/>
    </row>
    <row r="954" spans="1:17" x14ac:dyDescent="0.25">
      <c r="A954" s="107" t="s">
        <v>4256</v>
      </c>
      <c r="B954" s="108">
        <v>202307</v>
      </c>
      <c r="C954" s="108">
        <v>202307</v>
      </c>
      <c r="D954" s="108" t="s">
        <v>1014</v>
      </c>
      <c r="E954" s="109">
        <v>7742157227</v>
      </c>
      <c r="F954" s="107" t="s">
        <v>861</v>
      </c>
      <c r="G954" s="110" t="s">
        <v>19</v>
      </c>
      <c r="H954" s="111">
        <v>250000</v>
      </c>
      <c r="I954" s="113">
        <v>45117</v>
      </c>
      <c r="J954" s="111">
        <v>130000</v>
      </c>
      <c r="K954" s="112" t="s">
        <v>895</v>
      </c>
      <c r="L954" s="112" t="s">
        <v>158</v>
      </c>
      <c r="O954" s="71"/>
      <c r="P954" s="54"/>
      <c r="Q954" s="72"/>
    </row>
    <row r="955" spans="1:17" x14ac:dyDescent="0.25">
      <c r="A955" s="107" t="s">
        <v>4260</v>
      </c>
      <c r="B955" s="108">
        <v>202307</v>
      </c>
      <c r="C955" s="108">
        <v>202307</v>
      </c>
      <c r="D955" s="108" t="s">
        <v>1014</v>
      </c>
      <c r="E955" s="109">
        <v>9444924145</v>
      </c>
      <c r="F955" s="107" t="s">
        <v>930</v>
      </c>
      <c r="G955" s="110" t="s">
        <v>19</v>
      </c>
      <c r="H955" s="111">
        <v>250000</v>
      </c>
      <c r="I955" s="113">
        <v>45118</v>
      </c>
      <c r="J955" s="111">
        <v>50000</v>
      </c>
      <c r="K955" s="112" t="s">
        <v>20</v>
      </c>
      <c r="L955" s="112" t="s">
        <v>101</v>
      </c>
      <c r="O955" s="71"/>
      <c r="P955" s="54"/>
      <c r="Q955" s="72"/>
    </row>
    <row r="956" spans="1:17" x14ac:dyDescent="0.25">
      <c r="A956" s="107" t="s">
        <v>4170</v>
      </c>
      <c r="B956" s="108" t="s">
        <v>862</v>
      </c>
      <c r="C956" s="108">
        <v>202307</v>
      </c>
      <c r="D956" s="108" t="s">
        <v>1014</v>
      </c>
      <c r="E956" s="109">
        <v>9090757650</v>
      </c>
      <c r="F956" s="107" t="s">
        <v>230</v>
      </c>
      <c r="G956" s="110" t="s">
        <v>19</v>
      </c>
      <c r="H956" s="111">
        <v>250000</v>
      </c>
      <c r="I956" s="113">
        <v>45118</v>
      </c>
      <c r="J956" s="111">
        <v>110000</v>
      </c>
      <c r="K956" s="112" t="s">
        <v>10</v>
      </c>
      <c r="L956" s="112" t="s">
        <v>158</v>
      </c>
      <c r="O956" s="71"/>
      <c r="P956" s="54"/>
      <c r="Q956" s="72"/>
    </row>
    <row r="957" spans="1:17" x14ac:dyDescent="0.25">
      <c r="A957" s="107" t="s">
        <v>4261</v>
      </c>
      <c r="B957" s="108">
        <v>202306</v>
      </c>
      <c r="C957" s="108">
        <v>202306</v>
      </c>
      <c r="D957" s="108" t="s">
        <v>1014</v>
      </c>
      <c r="E957" s="109">
        <v>7415897005</v>
      </c>
      <c r="F957" s="107" t="s">
        <v>896</v>
      </c>
      <c r="G957" s="110" t="s">
        <v>19</v>
      </c>
      <c r="H957" s="111">
        <v>250000</v>
      </c>
      <c r="I957" s="113">
        <v>45118</v>
      </c>
      <c r="J957" s="111">
        <v>300000</v>
      </c>
      <c r="K957" s="112" t="s">
        <v>895</v>
      </c>
      <c r="L957" s="112" t="s">
        <v>158</v>
      </c>
      <c r="O957" s="71"/>
      <c r="P957" s="54"/>
      <c r="Q957" s="72"/>
    </row>
    <row r="958" spans="1:17" x14ac:dyDescent="0.25">
      <c r="A958" s="107" t="s">
        <v>425</v>
      </c>
      <c r="B958" s="108" t="s">
        <v>248</v>
      </c>
      <c r="C958" s="108">
        <v>202209</v>
      </c>
      <c r="D958" s="108" t="s">
        <v>1014</v>
      </c>
      <c r="E958" s="109">
        <v>9039245662</v>
      </c>
      <c r="F958" s="107" t="s">
        <v>175</v>
      </c>
      <c r="G958" s="110" t="s">
        <v>19</v>
      </c>
      <c r="H958" s="111">
        <v>270000</v>
      </c>
      <c r="I958" s="113">
        <v>45119</v>
      </c>
      <c r="J958" s="111">
        <v>20000</v>
      </c>
      <c r="K958" s="112" t="s">
        <v>108</v>
      </c>
      <c r="L958" s="112" t="s">
        <v>101</v>
      </c>
      <c r="O958" s="71"/>
      <c r="P958" s="54"/>
      <c r="Q958" s="72"/>
    </row>
    <row r="959" spans="1:17" x14ac:dyDescent="0.25">
      <c r="A959" s="107" t="s">
        <v>4262</v>
      </c>
      <c r="B959" s="108">
        <v>202307</v>
      </c>
      <c r="C959" s="108">
        <v>202307</v>
      </c>
      <c r="D959" s="108" t="s">
        <v>1014</v>
      </c>
      <c r="E959" s="109">
        <v>8917244217</v>
      </c>
      <c r="F959" s="107" t="s">
        <v>931</v>
      </c>
      <c r="G959" s="110" t="s">
        <v>19</v>
      </c>
      <c r="H959" s="111">
        <v>270000</v>
      </c>
      <c r="I959" s="113">
        <v>45119</v>
      </c>
      <c r="J959" s="111">
        <v>50000</v>
      </c>
      <c r="K959" s="112" t="s">
        <v>20</v>
      </c>
      <c r="L959" s="112" t="s">
        <v>158</v>
      </c>
      <c r="O959" s="71"/>
      <c r="P959" s="54"/>
      <c r="Q959" s="72"/>
    </row>
    <row r="960" spans="1:17" x14ac:dyDescent="0.25">
      <c r="A960" s="107" t="s">
        <v>331</v>
      </c>
      <c r="B960" s="108">
        <v>202302</v>
      </c>
      <c r="C960" s="108">
        <v>202302</v>
      </c>
      <c r="D960" s="108" t="s">
        <v>1014</v>
      </c>
      <c r="E960" s="109">
        <v>9111159094</v>
      </c>
      <c r="F960" s="107" t="s">
        <v>337</v>
      </c>
      <c r="G960" s="110" t="s">
        <v>19</v>
      </c>
      <c r="H960" s="111">
        <v>300000</v>
      </c>
      <c r="I960" s="113">
        <v>45119</v>
      </c>
      <c r="J960" s="111">
        <v>28000</v>
      </c>
      <c r="K960" s="112" t="s">
        <v>10</v>
      </c>
      <c r="L960" s="112" t="s">
        <v>158</v>
      </c>
      <c r="O960" s="71"/>
      <c r="P960" s="54"/>
      <c r="Q960" s="72"/>
    </row>
    <row r="961" spans="1:17" x14ac:dyDescent="0.25">
      <c r="A961" s="107" t="s">
        <v>331</v>
      </c>
      <c r="B961" s="108">
        <v>202302</v>
      </c>
      <c r="C961" s="108">
        <v>202302</v>
      </c>
      <c r="D961" s="108" t="s">
        <v>1014</v>
      </c>
      <c r="E961" s="109">
        <v>9111159094</v>
      </c>
      <c r="F961" s="107" t="s">
        <v>337</v>
      </c>
      <c r="G961" s="110" t="s">
        <v>19</v>
      </c>
      <c r="H961" s="111">
        <v>300000</v>
      </c>
      <c r="I961" s="113">
        <v>45119</v>
      </c>
      <c r="J961" s="111">
        <v>22000</v>
      </c>
      <c r="K961" s="112" t="s">
        <v>20</v>
      </c>
      <c r="L961" s="112" t="s">
        <v>158</v>
      </c>
      <c r="O961" s="71"/>
      <c r="P961" s="54"/>
      <c r="Q961" s="72"/>
    </row>
    <row r="962" spans="1:17" x14ac:dyDescent="0.25">
      <c r="A962" s="107" t="s">
        <v>203</v>
      </c>
      <c r="B962" s="108">
        <v>202301</v>
      </c>
      <c r="C962" s="108">
        <v>202301</v>
      </c>
      <c r="D962" s="108" t="s">
        <v>1014</v>
      </c>
      <c r="E962" s="109">
        <v>8910156010</v>
      </c>
      <c r="F962" s="107" t="s">
        <v>204</v>
      </c>
      <c r="G962" s="110" t="s">
        <v>19</v>
      </c>
      <c r="H962" s="111">
        <v>270000</v>
      </c>
      <c r="I962" s="113">
        <v>45119</v>
      </c>
      <c r="J962" s="111">
        <v>30000</v>
      </c>
      <c r="K962" s="112" t="s">
        <v>20</v>
      </c>
      <c r="L962" s="112" t="s">
        <v>158</v>
      </c>
      <c r="O962" s="71"/>
      <c r="P962" s="54"/>
      <c r="Q962" s="72"/>
    </row>
    <row r="963" spans="1:17" x14ac:dyDescent="0.25">
      <c r="A963" s="107" t="s">
        <v>4263</v>
      </c>
      <c r="B963" s="108">
        <v>202307</v>
      </c>
      <c r="C963" s="108">
        <v>202307</v>
      </c>
      <c r="D963" s="108" t="s">
        <v>1014</v>
      </c>
      <c r="E963" s="109">
        <v>7008308158</v>
      </c>
      <c r="F963" s="107" t="s">
        <v>863</v>
      </c>
      <c r="G963" s="110" t="s">
        <v>19</v>
      </c>
      <c r="H963" s="111">
        <v>270000</v>
      </c>
      <c r="I963" s="113">
        <v>45119</v>
      </c>
      <c r="J963" s="111">
        <v>260000</v>
      </c>
      <c r="K963" s="112" t="s">
        <v>895</v>
      </c>
      <c r="L963" s="112" t="s">
        <v>158</v>
      </c>
      <c r="O963" s="71"/>
      <c r="P963" s="54"/>
      <c r="Q963" s="72"/>
    </row>
    <row r="964" spans="1:17" x14ac:dyDescent="0.25">
      <c r="A964" s="107" t="s">
        <v>932</v>
      </c>
      <c r="B964" s="108">
        <v>202307</v>
      </c>
      <c r="C964" s="108">
        <v>202307</v>
      </c>
      <c r="D964" s="108" t="s">
        <v>1014</v>
      </c>
      <c r="E964" s="109">
        <v>9819667610</v>
      </c>
      <c r="F964" s="107" t="s">
        <v>933</v>
      </c>
      <c r="G964" s="110" t="s">
        <v>19</v>
      </c>
      <c r="H964" s="111">
        <v>270000</v>
      </c>
      <c r="I964" s="113">
        <v>45119</v>
      </c>
      <c r="J964" s="111">
        <v>20000</v>
      </c>
      <c r="K964" s="112" t="s">
        <v>10</v>
      </c>
      <c r="L964" s="112" t="s">
        <v>158</v>
      </c>
      <c r="O964" s="71"/>
      <c r="P964" s="54"/>
      <c r="Q964" s="72"/>
    </row>
    <row r="965" spans="1:17" x14ac:dyDescent="0.25">
      <c r="A965" s="107" t="s">
        <v>4264</v>
      </c>
      <c r="B965" s="108" t="s">
        <v>862</v>
      </c>
      <c r="C965" s="108">
        <v>202307</v>
      </c>
      <c r="D965" s="108" t="s">
        <v>1014</v>
      </c>
      <c r="E965" s="109">
        <v>7771805100</v>
      </c>
      <c r="F965" s="107" t="s">
        <v>900</v>
      </c>
      <c r="G965" s="110" t="s">
        <v>19</v>
      </c>
      <c r="H965" s="111">
        <v>270000</v>
      </c>
      <c r="I965" s="113">
        <v>45119</v>
      </c>
      <c r="J965" s="111">
        <v>10000</v>
      </c>
      <c r="K965" s="112" t="s">
        <v>20</v>
      </c>
      <c r="L965" s="112" t="s">
        <v>158</v>
      </c>
      <c r="O965" s="71"/>
      <c r="P965" s="54"/>
      <c r="Q965" s="72"/>
    </row>
    <row r="966" spans="1:17" x14ac:dyDescent="0.25">
      <c r="A966" s="107" t="s">
        <v>874</v>
      </c>
      <c r="B966" s="108" t="s">
        <v>862</v>
      </c>
      <c r="C966" s="108">
        <v>202307</v>
      </c>
      <c r="D966" s="108" t="s">
        <v>1014</v>
      </c>
      <c r="E966" s="109">
        <v>9614890194</v>
      </c>
      <c r="F966" s="107" t="s">
        <v>855</v>
      </c>
      <c r="G966" s="110" t="s">
        <v>19</v>
      </c>
      <c r="H966" s="111">
        <v>250000</v>
      </c>
      <c r="I966" s="113">
        <v>45120</v>
      </c>
      <c r="J966" s="111">
        <v>70000</v>
      </c>
      <c r="K966" s="112" t="s">
        <v>20</v>
      </c>
      <c r="L966" s="112" t="s">
        <v>158</v>
      </c>
      <c r="O966" s="71"/>
      <c r="P966" s="54"/>
      <c r="Q966" s="72"/>
    </row>
    <row r="967" spans="1:17" x14ac:dyDescent="0.25">
      <c r="A967" s="107" t="s">
        <v>504</v>
      </c>
      <c r="B967" s="108">
        <v>202303</v>
      </c>
      <c r="C967" s="108">
        <v>202303</v>
      </c>
      <c r="D967" s="108" t="s">
        <v>1014</v>
      </c>
      <c r="E967" s="109">
        <v>9177517031</v>
      </c>
      <c r="F967" s="107" t="s">
        <v>505</v>
      </c>
      <c r="G967" s="110" t="s">
        <v>19</v>
      </c>
      <c r="H967" s="111">
        <v>290000</v>
      </c>
      <c r="I967" s="113">
        <v>45120</v>
      </c>
      <c r="J967" s="111">
        <v>70000</v>
      </c>
      <c r="K967" s="112" t="s">
        <v>20</v>
      </c>
      <c r="L967" s="112" t="s">
        <v>158</v>
      </c>
      <c r="O967" s="71"/>
      <c r="P967" s="54"/>
      <c r="Q967" s="72"/>
    </row>
    <row r="968" spans="1:17" x14ac:dyDescent="0.25">
      <c r="A968" s="107" t="s">
        <v>866</v>
      </c>
      <c r="B968" s="108">
        <v>202307</v>
      </c>
      <c r="C968" s="108">
        <v>202307</v>
      </c>
      <c r="D968" s="108" t="s">
        <v>1014</v>
      </c>
      <c r="E968" s="109">
        <v>9587361856</v>
      </c>
      <c r="F968" s="107" t="s">
        <v>865</v>
      </c>
      <c r="G968" s="110" t="s">
        <v>19</v>
      </c>
      <c r="H968" s="111">
        <v>290000</v>
      </c>
      <c r="I968" s="113">
        <v>45120</v>
      </c>
      <c r="J968" s="111">
        <v>260000</v>
      </c>
      <c r="K968" s="112" t="s">
        <v>895</v>
      </c>
      <c r="L968" s="112" t="s">
        <v>158</v>
      </c>
      <c r="O968" s="71"/>
      <c r="P968" s="54"/>
      <c r="Q968" s="72"/>
    </row>
    <row r="969" spans="1:17" x14ac:dyDescent="0.25">
      <c r="A969" s="107" t="s">
        <v>867</v>
      </c>
      <c r="B969" s="108">
        <v>202302</v>
      </c>
      <c r="C969" s="108">
        <v>202302</v>
      </c>
      <c r="D969" s="108" t="s">
        <v>1014</v>
      </c>
      <c r="E969" s="109">
        <v>7869369949</v>
      </c>
      <c r="F969" s="107" t="s">
        <v>338</v>
      </c>
      <c r="G969" s="110" t="s">
        <v>19</v>
      </c>
      <c r="H969" s="111">
        <v>300000</v>
      </c>
      <c r="I969" s="113">
        <v>45120</v>
      </c>
      <c r="J969" s="111">
        <v>50000</v>
      </c>
      <c r="K969" s="112" t="s">
        <v>20</v>
      </c>
      <c r="L969" s="112" t="s">
        <v>158</v>
      </c>
      <c r="O969" s="71"/>
      <c r="P969" s="54"/>
      <c r="Q969" s="72"/>
    </row>
    <row r="970" spans="1:17" x14ac:dyDescent="0.25">
      <c r="A970" s="107" t="s">
        <v>485</v>
      </c>
      <c r="B970" s="108">
        <v>202303</v>
      </c>
      <c r="C970" s="108">
        <v>202303</v>
      </c>
      <c r="D970" s="108" t="s">
        <v>1014</v>
      </c>
      <c r="E970" s="109">
        <v>7008247814</v>
      </c>
      <c r="F970" s="107" t="s">
        <v>498</v>
      </c>
      <c r="G970" s="110" t="s">
        <v>19</v>
      </c>
      <c r="H970" s="111">
        <v>270000</v>
      </c>
      <c r="I970" s="113">
        <v>45121</v>
      </c>
      <c r="J970" s="111">
        <v>40000</v>
      </c>
      <c r="K970" s="112" t="s">
        <v>20</v>
      </c>
      <c r="L970" s="112" t="s">
        <v>158</v>
      </c>
      <c r="O970" s="71"/>
      <c r="P970" s="54"/>
      <c r="Q970" s="72"/>
    </row>
    <row r="971" spans="1:17" x14ac:dyDescent="0.25">
      <c r="A971" s="107" t="s">
        <v>4163</v>
      </c>
      <c r="B971" s="108">
        <v>202301</v>
      </c>
      <c r="C971" s="108">
        <v>202301</v>
      </c>
      <c r="D971" s="108" t="s">
        <v>1014</v>
      </c>
      <c r="E971" s="109">
        <v>7989303106</v>
      </c>
      <c r="F971" s="107" t="s">
        <v>97</v>
      </c>
      <c r="G971" s="110" t="s">
        <v>19</v>
      </c>
      <c r="H971" s="111">
        <v>270000</v>
      </c>
      <c r="I971" s="113">
        <v>45121</v>
      </c>
      <c r="J971" s="111">
        <v>40000</v>
      </c>
      <c r="K971" s="112" t="s">
        <v>16</v>
      </c>
      <c r="L971" s="112" t="s">
        <v>158</v>
      </c>
      <c r="O971" s="71"/>
      <c r="P971" s="54"/>
      <c r="Q971" s="72"/>
    </row>
    <row r="972" spans="1:17" x14ac:dyDescent="0.25">
      <c r="A972" s="107" t="s">
        <v>864</v>
      </c>
      <c r="B972" s="108">
        <v>202307</v>
      </c>
      <c r="C972" s="108">
        <v>202307</v>
      </c>
      <c r="D972" s="108" t="s">
        <v>1014</v>
      </c>
      <c r="E972" s="109">
        <v>9819667610</v>
      </c>
      <c r="F972" s="107" t="s">
        <v>868</v>
      </c>
      <c r="G972" s="110" t="s">
        <v>19</v>
      </c>
      <c r="H972" s="111">
        <v>270000</v>
      </c>
      <c r="I972" s="113">
        <v>45121</v>
      </c>
      <c r="J972" s="111">
        <v>250000</v>
      </c>
      <c r="K972" s="112" t="s">
        <v>895</v>
      </c>
      <c r="L972" s="112" t="s">
        <v>158</v>
      </c>
      <c r="O972" s="71"/>
      <c r="P972" s="54"/>
      <c r="Q972" s="72"/>
    </row>
    <row r="973" spans="1:17" x14ac:dyDescent="0.25">
      <c r="A973" s="107" t="s">
        <v>875</v>
      </c>
      <c r="B973" s="108">
        <v>202307</v>
      </c>
      <c r="C973" s="108">
        <v>202307</v>
      </c>
      <c r="D973" s="108" t="s">
        <v>1014</v>
      </c>
      <c r="E973" s="109">
        <v>7019655232</v>
      </c>
      <c r="F973" s="107" t="s">
        <v>876</v>
      </c>
      <c r="G973" s="110" t="s">
        <v>19</v>
      </c>
      <c r="H973" s="111">
        <v>250000</v>
      </c>
      <c r="I973" s="113">
        <v>45122</v>
      </c>
      <c r="J973" s="111">
        <v>250000</v>
      </c>
      <c r="K973" s="112" t="s">
        <v>895</v>
      </c>
      <c r="L973" s="112" t="s">
        <v>158</v>
      </c>
      <c r="O973" s="71"/>
      <c r="P973" s="54"/>
      <c r="Q973" s="72"/>
    </row>
    <row r="974" spans="1:17" x14ac:dyDescent="0.25">
      <c r="A974" s="107" t="s">
        <v>528</v>
      </c>
      <c r="B974" s="108">
        <v>202303</v>
      </c>
      <c r="C974" s="108">
        <v>202303</v>
      </c>
      <c r="D974" s="108" t="s">
        <v>1014</v>
      </c>
      <c r="E974" s="109">
        <v>9090810532</v>
      </c>
      <c r="F974" s="107" t="s">
        <v>529</v>
      </c>
      <c r="G974" s="110" t="s">
        <v>19</v>
      </c>
      <c r="H974" s="111">
        <v>250000</v>
      </c>
      <c r="I974" s="113">
        <v>45122</v>
      </c>
      <c r="J974" s="111">
        <v>45000</v>
      </c>
      <c r="K974" s="112" t="s">
        <v>20</v>
      </c>
      <c r="L974" s="112" t="s">
        <v>158</v>
      </c>
      <c r="O974" s="71"/>
      <c r="P974" s="54"/>
      <c r="Q974" s="72"/>
    </row>
    <row r="975" spans="1:17" x14ac:dyDescent="0.25">
      <c r="A975" s="107" t="s">
        <v>4212</v>
      </c>
      <c r="B975" s="108">
        <v>202303</v>
      </c>
      <c r="C975" s="108">
        <v>202303</v>
      </c>
      <c r="D975" s="108" t="s">
        <v>1014</v>
      </c>
      <c r="E975" s="109">
        <v>6232554077</v>
      </c>
      <c r="F975" s="107" t="s">
        <v>502</v>
      </c>
      <c r="G975" s="110" t="s">
        <v>19</v>
      </c>
      <c r="H975" s="111">
        <v>300000</v>
      </c>
      <c r="I975" s="113">
        <v>45122</v>
      </c>
      <c r="J975" s="111">
        <v>66000</v>
      </c>
      <c r="K975" s="112" t="s">
        <v>336</v>
      </c>
      <c r="L975" s="112" t="s">
        <v>158</v>
      </c>
      <c r="O975" s="71"/>
      <c r="P975" s="54"/>
      <c r="Q975" s="72"/>
    </row>
    <row r="976" spans="1:17" x14ac:dyDescent="0.25">
      <c r="A976" s="107" t="s">
        <v>67</v>
      </c>
      <c r="B976" s="108">
        <v>202301</v>
      </c>
      <c r="C976" s="108">
        <v>202301</v>
      </c>
      <c r="D976" s="108" t="s">
        <v>1014</v>
      </c>
      <c r="E976" s="109">
        <v>9568376741</v>
      </c>
      <c r="F976" s="107" t="s">
        <v>68</v>
      </c>
      <c r="G976" s="110" t="s">
        <v>14</v>
      </c>
      <c r="H976" s="111">
        <v>260000</v>
      </c>
      <c r="I976" s="113">
        <v>45124</v>
      </c>
      <c r="J976" s="111">
        <v>21000</v>
      </c>
      <c r="K976" s="112" t="s">
        <v>16</v>
      </c>
      <c r="L976" s="112" t="s">
        <v>839</v>
      </c>
      <c r="O976" s="71"/>
      <c r="P976" s="54"/>
      <c r="Q976" s="72"/>
    </row>
    <row r="977" spans="1:17" x14ac:dyDescent="0.25">
      <c r="A977" s="107" t="s">
        <v>870</v>
      </c>
      <c r="B977" s="108">
        <v>202307</v>
      </c>
      <c r="C977" s="108">
        <v>202307</v>
      </c>
      <c r="D977" s="108" t="s">
        <v>1014</v>
      </c>
      <c r="E977" s="109">
        <v>8981345619</v>
      </c>
      <c r="F977" s="107" t="s">
        <v>934</v>
      </c>
      <c r="G977" s="110" t="s">
        <v>19</v>
      </c>
      <c r="H977" s="111">
        <v>202307</v>
      </c>
      <c r="I977" s="113">
        <v>45124</v>
      </c>
      <c r="J977" s="111">
        <v>56000</v>
      </c>
      <c r="K977" s="112" t="s">
        <v>20</v>
      </c>
      <c r="L977" s="112" t="s">
        <v>158</v>
      </c>
      <c r="O977" s="71"/>
      <c r="P977" s="54"/>
      <c r="Q977" s="72"/>
    </row>
    <row r="978" spans="1:17" x14ac:dyDescent="0.25">
      <c r="A978" s="107" t="s">
        <v>795</v>
      </c>
      <c r="B978" s="108">
        <v>202304</v>
      </c>
      <c r="C978" s="108">
        <v>202304</v>
      </c>
      <c r="D978" s="108" t="s">
        <v>1014</v>
      </c>
      <c r="E978" s="109">
        <v>8754626449</v>
      </c>
      <c r="F978" s="107" t="s">
        <v>726</v>
      </c>
      <c r="G978" s="110" t="s">
        <v>19</v>
      </c>
      <c r="H978" s="111">
        <v>308000</v>
      </c>
      <c r="I978" s="113">
        <v>45124</v>
      </c>
      <c r="J978" s="111">
        <v>40000</v>
      </c>
      <c r="K978" s="112" t="s">
        <v>20</v>
      </c>
      <c r="L978" s="112" t="s">
        <v>158</v>
      </c>
      <c r="O978" s="71"/>
      <c r="P978" s="54"/>
      <c r="Q978" s="72"/>
    </row>
    <row r="979" spans="1:17" x14ac:dyDescent="0.25">
      <c r="A979" s="107" t="s">
        <v>607</v>
      </c>
      <c r="B979" s="108">
        <v>202304</v>
      </c>
      <c r="C979" s="108">
        <v>202304</v>
      </c>
      <c r="D979" s="108" t="s">
        <v>1014</v>
      </c>
      <c r="E979" s="109">
        <v>8095897486</v>
      </c>
      <c r="F979" s="107" t="s">
        <v>653</v>
      </c>
      <c r="G979" s="110" t="s">
        <v>19</v>
      </c>
      <c r="H979" s="111">
        <v>270000</v>
      </c>
      <c r="I979" s="113">
        <v>45124</v>
      </c>
      <c r="J979" s="111">
        <v>70000</v>
      </c>
      <c r="K979" s="112" t="s">
        <v>20</v>
      </c>
      <c r="L979" s="112" t="s">
        <v>158</v>
      </c>
      <c r="O979" s="71"/>
      <c r="P979" s="54"/>
      <c r="Q979" s="72"/>
    </row>
    <row r="980" spans="1:17" x14ac:dyDescent="0.25">
      <c r="A980" s="107" t="s">
        <v>523</v>
      </c>
      <c r="B980" s="108">
        <v>202303</v>
      </c>
      <c r="C980" s="108">
        <v>202303</v>
      </c>
      <c r="D980" s="108" t="s">
        <v>1014</v>
      </c>
      <c r="E980" s="109">
        <v>9668981151</v>
      </c>
      <c r="F980" s="107" t="s">
        <v>524</v>
      </c>
      <c r="G980" s="110" t="s">
        <v>19</v>
      </c>
      <c r="H980" s="111">
        <v>280000</v>
      </c>
      <c r="I980" s="113">
        <v>45124</v>
      </c>
      <c r="J980" s="111">
        <v>50000</v>
      </c>
      <c r="K980" s="112" t="s">
        <v>20</v>
      </c>
      <c r="L980" s="112" t="s">
        <v>158</v>
      </c>
      <c r="O980" s="71"/>
      <c r="P980" s="54"/>
      <c r="Q980" s="72"/>
    </row>
    <row r="981" spans="1:17" x14ac:dyDescent="0.25">
      <c r="A981" s="107" t="s">
        <v>750</v>
      </c>
      <c r="B981" s="108">
        <v>202305</v>
      </c>
      <c r="C981" s="108">
        <v>202305</v>
      </c>
      <c r="D981" s="108" t="s">
        <v>1014</v>
      </c>
      <c r="E981" s="109">
        <v>7004983674</v>
      </c>
      <c r="F981" s="107" t="s">
        <v>751</v>
      </c>
      <c r="G981" s="110" t="s">
        <v>19</v>
      </c>
      <c r="H981" s="111">
        <v>260000</v>
      </c>
      <c r="I981" s="113">
        <v>45124</v>
      </c>
      <c r="J981" s="111">
        <v>50000</v>
      </c>
      <c r="K981" s="112" t="s">
        <v>20</v>
      </c>
      <c r="L981" s="112" t="s">
        <v>158</v>
      </c>
      <c r="O981" s="71"/>
      <c r="P981" s="54"/>
      <c r="Q981" s="72"/>
    </row>
    <row r="982" spans="1:17" x14ac:dyDescent="0.25">
      <c r="A982" s="107" t="s">
        <v>630</v>
      </c>
      <c r="B982" s="108" t="s">
        <v>463</v>
      </c>
      <c r="C982" s="108">
        <v>202303</v>
      </c>
      <c r="D982" s="108" t="s">
        <v>1014</v>
      </c>
      <c r="E982" s="109">
        <v>6372895851</v>
      </c>
      <c r="F982" s="107" t="s">
        <v>631</v>
      </c>
      <c r="G982" s="110" t="s">
        <v>19</v>
      </c>
      <c r="H982" s="111">
        <v>270000</v>
      </c>
      <c r="I982" s="113">
        <v>45125</v>
      </c>
      <c r="J982" s="111">
        <v>50000</v>
      </c>
      <c r="K982" s="112" t="s">
        <v>20</v>
      </c>
      <c r="L982" s="112" t="s">
        <v>158</v>
      </c>
      <c r="O982" s="71"/>
      <c r="P982" s="54"/>
      <c r="Q982" s="72"/>
    </row>
    <row r="983" spans="1:17" x14ac:dyDescent="0.25">
      <c r="A983" s="107" t="s">
        <v>458</v>
      </c>
      <c r="B983" s="108" t="s">
        <v>402</v>
      </c>
      <c r="C983" s="108">
        <v>202302</v>
      </c>
      <c r="D983" s="108" t="s">
        <v>1014</v>
      </c>
      <c r="E983" s="109">
        <v>8050588298</v>
      </c>
      <c r="F983" s="107" t="s">
        <v>459</v>
      </c>
      <c r="G983" s="110" t="s">
        <v>19</v>
      </c>
      <c r="H983" s="111">
        <v>270000</v>
      </c>
      <c r="I983" s="113">
        <v>45125</v>
      </c>
      <c r="J983" s="111">
        <v>70000</v>
      </c>
      <c r="K983" s="112" t="s">
        <v>20</v>
      </c>
      <c r="L983" s="112" t="s">
        <v>158</v>
      </c>
      <c r="O983" s="71"/>
      <c r="P983" s="54"/>
      <c r="Q983" s="72"/>
    </row>
    <row r="984" spans="1:17" x14ac:dyDescent="0.25">
      <c r="A984" s="107" t="s">
        <v>625</v>
      </c>
      <c r="B984" s="108" t="s">
        <v>463</v>
      </c>
      <c r="C984" s="108">
        <v>202303</v>
      </c>
      <c r="D984" s="108" t="s">
        <v>1014</v>
      </c>
      <c r="E984" s="109">
        <v>8904398169</v>
      </c>
      <c r="F984" s="107" t="s">
        <v>657</v>
      </c>
      <c r="G984" s="110" t="s">
        <v>19</v>
      </c>
      <c r="H984" s="111">
        <v>290000</v>
      </c>
      <c r="I984" s="113">
        <v>45125</v>
      </c>
      <c r="J984" s="111">
        <v>20000</v>
      </c>
      <c r="K984" s="112" t="s">
        <v>20</v>
      </c>
      <c r="L984" s="112" t="s">
        <v>839</v>
      </c>
      <c r="O984" s="71"/>
      <c r="P984" s="54"/>
      <c r="Q984" s="72"/>
    </row>
    <row r="985" spans="1:17" x14ac:dyDescent="0.25">
      <c r="A985" s="107" t="s">
        <v>871</v>
      </c>
      <c r="B985" s="108" t="s">
        <v>862</v>
      </c>
      <c r="C985" s="108">
        <v>202307</v>
      </c>
      <c r="D985" s="108" t="s">
        <v>1014</v>
      </c>
      <c r="E985" s="109">
        <v>9348212546</v>
      </c>
      <c r="F985" s="107" t="s">
        <v>872</v>
      </c>
      <c r="G985" s="110" t="s">
        <v>19</v>
      </c>
      <c r="H985" s="111">
        <v>290000</v>
      </c>
      <c r="I985" s="113">
        <v>45125</v>
      </c>
      <c r="J985" s="111">
        <v>70000</v>
      </c>
      <c r="K985" s="112" t="s">
        <v>20</v>
      </c>
      <c r="L985" s="112" t="s">
        <v>279</v>
      </c>
      <c r="O985" s="71"/>
      <c r="P985" s="54"/>
      <c r="Q985" s="72"/>
    </row>
    <row r="986" spans="1:17" x14ac:dyDescent="0.25">
      <c r="A986" s="107" t="s">
        <v>873</v>
      </c>
      <c r="B986" s="108">
        <v>202307</v>
      </c>
      <c r="C986" s="108">
        <v>202307</v>
      </c>
      <c r="D986" s="108" t="s">
        <v>1014</v>
      </c>
      <c r="E986" s="109">
        <v>7812986345</v>
      </c>
      <c r="F986" s="107" t="s">
        <v>848</v>
      </c>
      <c r="G986" s="110" t="s">
        <v>19</v>
      </c>
      <c r="H986" s="111">
        <v>318600</v>
      </c>
      <c r="I986" s="113">
        <v>45125</v>
      </c>
      <c r="J986" s="111">
        <v>62500</v>
      </c>
      <c r="K986" s="112" t="s">
        <v>20</v>
      </c>
      <c r="L986" s="112" t="s">
        <v>158</v>
      </c>
      <c r="O986" s="71"/>
      <c r="P986" s="54"/>
      <c r="Q986" s="72"/>
    </row>
    <row r="987" spans="1:17" x14ac:dyDescent="0.25">
      <c r="A987" s="107" t="s">
        <v>614</v>
      </c>
      <c r="B987" s="108">
        <v>202304</v>
      </c>
      <c r="C987" s="108">
        <v>202304</v>
      </c>
      <c r="D987" s="108" t="s">
        <v>1014</v>
      </c>
      <c r="E987" s="109">
        <v>6299472657</v>
      </c>
      <c r="F987" s="107" t="s">
        <v>656</v>
      </c>
      <c r="G987" s="110" t="s">
        <v>19</v>
      </c>
      <c r="H987" s="111">
        <v>260000</v>
      </c>
      <c r="I987" s="113">
        <v>45125</v>
      </c>
      <c r="J987" s="111">
        <v>50000</v>
      </c>
      <c r="K987" s="112" t="s">
        <v>20</v>
      </c>
      <c r="L987" s="112" t="s">
        <v>158</v>
      </c>
      <c r="O987" s="71"/>
      <c r="P987" s="54"/>
      <c r="Q987" s="72"/>
    </row>
    <row r="988" spans="1:17" x14ac:dyDescent="0.25">
      <c r="A988" s="107" t="s">
        <v>4227</v>
      </c>
      <c r="B988" s="108">
        <v>202303</v>
      </c>
      <c r="C988" s="108">
        <v>202303</v>
      </c>
      <c r="D988" s="108" t="s">
        <v>1014</v>
      </c>
      <c r="E988" s="109">
        <v>9437372311</v>
      </c>
      <c r="F988" s="107" t="s">
        <v>648</v>
      </c>
      <c r="G988" s="110" t="s">
        <v>19</v>
      </c>
      <c r="H988" s="111">
        <v>250000</v>
      </c>
      <c r="I988" s="113">
        <v>45125</v>
      </c>
      <c r="J988" s="111">
        <v>50000</v>
      </c>
      <c r="K988" s="112" t="s">
        <v>336</v>
      </c>
      <c r="L988" s="112" t="s">
        <v>158</v>
      </c>
      <c r="O988" s="71"/>
      <c r="P988" s="54"/>
      <c r="Q988" s="72"/>
    </row>
    <row r="989" spans="1:17" x14ac:dyDescent="0.25">
      <c r="A989" s="107" t="s">
        <v>4239</v>
      </c>
      <c r="B989" s="108">
        <v>202305</v>
      </c>
      <c r="C989" s="108">
        <v>202305</v>
      </c>
      <c r="D989" s="108" t="s">
        <v>1014</v>
      </c>
      <c r="E989" s="109">
        <v>6394044809</v>
      </c>
      <c r="F989" s="107" t="s">
        <v>732</v>
      </c>
      <c r="G989" s="110" t="s">
        <v>19</v>
      </c>
      <c r="H989" s="111">
        <v>285000</v>
      </c>
      <c r="I989" s="113">
        <v>45126</v>
      </c>
      <c r="J989" s="111">
        <v>71250</v>
      </c>
      <c r="K989" s="112" t="s">
        <v>20</v>
      </c>
      <c r="L989" s="112" t="s">
        <v>101</v>
      </c>
      <c r="O989" s="71"/>
      <c r="P989" s="54"/>
      <c r="Q989" s="72"/>
    </row>
    <row r="990" spans="1:17" x14ac:dyDescent="0.25">
      <c r="A990" s="107" t="s">
        <v>4265</v>
      </c>
      <c r="B990" s="108">
        <v>202306</v>
      </c>
      <c r="C990" s="108">
        <v>202306</v>
      </c>
      <c r="D990" s="108" t="s">
        <v>1014</v>
      </c>
      <c r="E990" s="109">
        <v>9945145021</v>
      </c>
      <c r="F990" s="107" t="s">
        <v>869</v>
      </c>
      <c r="G990" s="110" t="s">
        <v>19</v>
      </c>
      <c r="H990" s="111">
        <v>270000</v>
      </c>
      <c r="I990" s="113">
        <v>45126</v>
      </c>
      <c r="J990" s="111">
        <v>290000</v>
      </c>
      <c r="K990" s="112" t="s">
        <v>20</v>
      </c>
      <c r="L990" s="112" t="s">
        <v>158</v>
      </c>
      <c r="O990" s="71"/>
      <c r="P990" s="54"/>
      <c r="Q990" s="72"/>
    </row>
    <row r="991" spans="1:17" x14ac:dyDescent="0.25">
      <c r="A991" s="107" t="s">
        <v>4211</v>
      </c>
      <c r="B991" s="108" t="s">
        <v>463</v>
      </c>
      <c r="C991" s="108">
        <v>202303</v>
      </c>
      <c r="D991" s="108" t="s">
        <v>1014</v>
      </c>
      <c r="E991" s="109">
        <v>9337958058</v>
      </c>
      <c r="F991" s="107" t="s">
        <v>511</v>
      </c>
      <c r="G991" s="110" t="s">
        <v>19</v>
      </c>
      <c r="H991" s="111">
        <v>270000</v>
      </c>
      <c r="I991" s="113">
        <v>45126</v>
      </c>
      <c r="J991" s="111">
        <v>54000</v>
      </c>
      <c r="K991" s="112" t="s">
        <v>20</v>
      </c>
      <c r="L991" s="112" t="s">
        <v>158</v>
      </c>
      <c r="O991" s="71"/>
      <c r="P991" s="54"/>
      <c r="Q991" s="72"/>
    </row>
    <row r="992" spans="1:17" x14ac:dyDescent="0.25">
      <c r="A992" s="107" t="s">
        <v>625</v>
      </c>
      <c r="B992" s="108" t="s">
        <v>463</v>
      </c>
      <c r="C992" s="108">
        <v>202303</v>
      </c>
      <c r="D992" s="108" t="s">
        <v>1014</v>
      </c>
      <c r="E992" s="109">
        <v>8904398169</v>
      </c>
      <c r="F992" s="107" t="s">
        <v>657</v>
      </c>
      <c r="G992" s="110" t="s">
        <v>19</v>
      </c>
      <c r="H992" s="111">
        <v>290000</v>
      </c>
      <c r="I992" s="113">
        <v>45126</v>
      </c>
      <c r="J992" s="111">
        <v>30000</v>
      </c>
      <c r="K992" s="112" t="s">
        <v>20</v>
      </c>
      <c r="L992" s="112" t="s">
        <v>839</v>
      </c>
      <c r="O992" s="71"/>
      <c r="P992" s="54"/>
      <c r="Q992" s="72"/>
    </row>
    <row r="993" spans="1:17" x14ac:dyDescent="0.25">
      <c r="A993" s="107" t="s">
        <v>448</v>
      </c>
      <c r="B993" s="108">
        <v>202303</v>
      </c>
      <c r="C993" s="108">
        <v>202303</v>
      </c>
      <c r="D993" s="108" t="s">
        <v>1014</v>
      </c>
      <c r="E993" s="109">
        <v>9556315556</v>
      </c>
      <c r="F993" s="107" t="s">
        <v>510</v>
      </c>
      <c r="G993" s="110" t="s">
        <v>19</v>
      </c>
      <c r="H993" s="111">
        <v>270000</v>
      </c>
      <c r="I993" s="113">
        <v>45127</v>
      </c>
      <c r="J993" s="111">
        <v>54000</v>
      </c>
      <c r="K993" s="112" t="s">
        <v>20</v>
      </c>
      <c r="L993" s="112" t="s">
        <v>158</v>
      </c>
      <c r="O993" s="71"/>
      <c r="P993" s="54"/>
      <c r="Q993" s="72"/>
    </row>
    <row r="994" spans="1:17" x14ac:dyDescent="0.25">
      <c r="A994" s="107" t="s">
        <v>758</v>
      </c>
      <c r="B994" s="108">
        <v>202305</v>
      </c>
      <c r="C994" s="108">
        <v>202305</v>
      </c>
      <c r="D994" s="108" t="s">
        <v>1014</v>
      </c>
      <c r="E994" s="109">
        <v>6372234117</v>
      </c>
      <c r="F994" s="107" t="s">
        <v>759</v>
      </c>
      <c r="G994" s="110" t="s">
        <v>19</v>
      </c>
      <c r="H994" s="111">
        <v>270000</v>
      </c>
      <c r="I994" s="113">
        <v>45127</v>
      </c>
      <c r="J994" s="111">
        <v>50000</v>
      </c>
      <c r="K994" s="112" t="s">
        <v>20</v>
      </c>
      <c r="L994" s="112" t="s">
        <v>158</v>
      </c>
      <c r="O994" s="71"/>
      <c r="P994" s="54"/>
      <c r="Q994" s="72"/>
    </row>
    <row r="995" spans="1:17" x14ac:dyDescent="0.25">
      <c r="A995" s="107" t="s">
        <v>628</v>
      </c>
      <c r="B995" s="108">
        <v>202304</v>
      </c>
      <c r="C995" s="108">
        <v>202304</v>
      </c>
      <c r="D995" s="108" t="s">
        <v>1014</v>
      </c>
      <c r="E995" s="109" t="s">
        <v>744</v>
      </c>
      <c r="F995" s="107" t="s">
        <v>743</v>
      </c>
      <c r="G995" s="110" t="s">
        <v>19</v>
      </c>
      <c r="H995" s="111">
        <v>295000</v>
      </c>
      <c r="I995" s="113">
        <v>45127</v>
      </c>
      <c r="J995" s="111">
        <v>61250</v>
      </c>
      <c r="K995" s="112" t="s">
        <v>20</v>
      </c>
      <c r="L995" s="112" t="s">
        <v>158</v>
      </c>
      <c r="O995" s="71"/>
      <c r="P995" s="54"/>
      <c r="Q995" s="72"/>
    </row>
    <row r="996" spans="1:17" x14ac:dyDescent="0.25">
      <c r="A996" s="107" t="s">
        <v>317</v>
      </c>
      <c r="B996" s="108">
        <v>202301</v>
      </c>
      <c r="C996" s="108">
        <v>202301</v>
      </c>
      <c r="D996" s="108" t="s">
        <v>1014</v>
      </c>
      <c r="E996" s="109">
        <v>9573977087</v>
      </c>
      <c r="F996" s="107" t="s">
        <v>312</v>
      </c>
      <c r="G996" s="110" t="s">
        <v>19</v>
      </c>
      <c r="H996" s="111">
        <v>270000</v>
      </c>
      <c r="I996" s="113">
        <v>45127</v>
      </c>
      <c r="J996" s="111">
        <v>40000</v>
      </c>
      <c r="K996" s="112" t="s">
        <v>283</v>
      </c>
      <c r="L996" s="112" t="s">
        <v>101</v>
      </c>
      <c r="O996" s="71"/>
      <c r="P996" s="54"/>
      <c r="Q996" s="72"/>
    </row>
    <row r="997" spans="1:17" x14ac:dyDescent="0.25">
      <c r="A997" s="107" t="s">
        <v>874</v>
      </c>
      <c r="B997" s="108" t="s">
        <v>862</v>
      </c>
      <c r="C997" s="108">
        <v>202307</v>
      </c>
      <c r="D997" s="108" t="s">
        <v>1014</v>
      </c>
      <c r="E997" s="109">
        <v>9614890194</v>
      </c>
      <c r="F997" s="107" t="s">
        <v>855</v>
      </c>
      <c r="G997" s="110" t="s">
        <v>19</v>
      </c>
      <c r="H997" s="111">
        <v>250000</v>
      </c>
      <c r="I997" s="113">
        <v>45127</v>
      </c>
      <c r="J997" s="111">
        <v>200000</v>
      </c>
      <c r="K997" s="112" t="s">
        <v>895</v>
      </c>
      <c r="L997" s="112" t="s">
        <v>158</v>
      </c>
      <c r="O997" s="71"/>
      <c r="P997" s="54"/>
      <c r="Q997" s="72"/>
    </row>
    <row r="998" spans="1:17" x14ac:dyDescent="0.25">
      <c r="A998" s="107" t="s">
        <v>798</v>
      </c>
      <c r="B998" s="108" t="s">
        <v>791</v>
      </c>
      <c r="C998" s="108">
        <v>202306</v>
      </c>
      <c r="D998" s="108" t="s">
        <v>1014</v>
      </c>
      <c r="E998" s="109">
        <v>6370295900</v>
      </c>
      <c r="F998" s="107" t="s">
        <v>831</v>
      </c>
      <c r="G998" s="110" t="s">
        <v>19</v>
      </c>
      <c r="H998" s="111">
        <v>280000</v>
      </c>
      <c r="I998" s="113">
        <v>45128</v>
      </c>
      <c r="J998" s="111">
        <v>85000</v>
      </c>
      <c r="K998" s="112" t="s">
        <v>20</v>
      </c>
      <c r="L998" s="112" t="s">
        <v>158</v>
      </c>
      <c r="O998" s="71"/>
      <c r="P998" s="54"/>
      <c r="Q998" s="72"/>
    </row>
    <row r="999" spans="1:17" x14ac:dyDescent="0.25">
      <c r="A999" s="107" t="s">
        <v>877</v>
      </c>
      <c r="B999" s="108">
        <v>202307</v>
      </c>
      <c r="C999" s="108">
        <v>202307</v>
      </c>
      <c r="D999" s="108" t="s">
        <v>1014</v>
      </c>
      <c r="E999" s="109">
        <v>7653065603</v>
      </c>
      <c r="F999" s="107" t="s">
        <v>878</v>
      </c>
      <c r="G999" s="110" t="s">
        <v>19</v>
      </c>
      <c r="H999" s="111">
        <v>280000</v>
      </c>
      <c r="I999" s="113">
        <v>45128</v>
      </c>
      <c r="J999" s="111">
        <v>42500</v>
      </c>
      <c r="K999" s="112" t="s">
        <v>20</v>
      </c>
      <c r="L999" s="112" t="s">
        <v>158</v>
      </c>
      <c r="O999" s="71"/>
      <c r="P999" s="54"/>
      <c r="Q999" s="72"/>
    </row>
    <row r="1000" spans="1:17" x14ac:dyDescent="0.25">
      <c r="A1000" s="107" t="s">
        <v>433</v>
      </c>
      <c r="B1000" s="108">
        <v>202302</v>
      </c>
      <c r="C1000" s="108">
        <v>202302</v>
      </c>
      <c r="D1000" s="108" t="s">
        <v>1014</v>
      </c>
      <c r="E1000" s="109">
        <v>8770840970</v>
      </c>
      <c r="F1000" s="107" t="s">
        <v>434</v>
      </c>
      <c r="G1000" s="110" t="s">
        <v>19</v>
      </c>
      <c r="H1000" s="111">
        <v>290000</v>
      </c>
      <c r="I1000" s="113">
        <v>45128</v>
      </c>
      <c r="J1000" s="111">
        <v>50000</v>
      </c>
      <c r="K1000" s="112" t="s">
        <v>20</v>
      </c>
      <c r="L1000" s="112" t="s">
        <v>158</v>
      </c>
      <c r="O1000" s="71"/>
      <c r="P1000" s="54"/>
      <c r="Q1000" s="72"/>
    </row>
    <row r="1001" spans="1:17" x14ac:dyDescent="0.25">
      <c r="A1001" s="107" t="s">
        <v>694</v>
      </c>
      <c r="B1001" s="108" t="s">
        <v>463</v>
      </c>
      <c r="C1001" s="108">
        <v>202303</v>
      </c>
      <c r="D1001" s="108" t="s">
        <v>1014</v>
      </c>
      <c r="E1001" s="109">
        <v>6200899951</v>
      </c>
      <c r="F1001" s="107" t="s">
        <v>570</v>
      </c>
      <c r="G1001" s="110" t="s">
        <v>19</v>
      </c>
      <c r="H1001" s="111">
        <v>270000</v>
      </c>
      <c r="I1001" s="113">
        <v>45129</v>
      </c>
      <c r="J1001" s="111">
        <v>70000</v>
      </c>
      <c r="K1001" s="112" t="s">
        <v>283</v>
      </c>
      <c r="L1001" s="112" t="s">
        <v>158</v>
      </c>
      <c r="O1001" s="71"/>
      <c r="P1001" s="54"/>
      <c r="Q1001" s="72"/>
    </row>
    <row r="1002" spans="1:17" x14ac:dyDescent="0.25">
      <c r="A1002" s="107" t="s">
        <v>824</v>
      </c>
      <c r="B1002" s="108" t="s">
        <v>791</v>
      </c>
      <c r="C1002" s="108" t="s">
        <v>791</v>
      </c>
      <c r="D1002" s="108" t="s">
        <v>1014</v>
      </c>
      <c r="E1002" s="109">
        <v>6370763103</v>
      </c>
      <c r="F1002" s="107" t="s">
        <v>825</v>
      </c>
      <c r="G1002" s="110" t="s">
        <v>19</v>
      </c>
      <c r="H1002" s="111">
        <v>290000</v>
      </c>
      <c r="I1002" s="113">
        <v>45129</v>
      </c>
      <c r="J1002" s="111">
        <v>65000</v>
      </c>
      <c r="K1002" s="112" t="s">
        <v>20</v>
      </c>
      <c r="L1002" s="112" t="s">
        <v>158</v>
      </c>
      <c r="O1002" s="71"/>
      <c r="P1002" s="54"/>
      <c r="Q1002" s="72"/>
    </row>
    <row r="1003" spans="1:17" x14ac:dyDescent="0.25">
      <c r="A1003" s="107" t="s">
        <v>4163</v>
      </c>
      <c r="B1003" s="108">
        <v>202301</v>
      </c>
      <c r="C1003" s="108">
        <v>202301</v>
      </c>
      <c r="D1003" s="108" t="s">
        <v>1014</v>
      </c>
      <c r="E1003" s="109">
        <v>7989303106</v>
      </c>
      <c r="F1003" s="107" t="s">
        <v>97</v>
      </c>
      <c r="G1003" s="110" t="s">
        <v>19</v>
      </c>
      <c r="H1003" s="111">
        <v>270000</v>
      </c>
      <c r="I1003" s="113">
        <v>45129</v>
      </c>
      <c r="J1003" s="111">
        <v>15000</v>
      </c>
      <c r="K1003" s="112" t="s">
        <v>16</v>
      </c>
      <c r="L1003" s="112" t="s">
        <v>101</v>
      </c>
      <c r="O1003" s="71"/>
      <c r="P1003" s="54"/>
      <c r="Q1003" s="72"/>
    </row>
    <row r="1004" spans="1:17" x14ac:dyDescent="0.25">
      <c r="A1004" s="107" t="s">
        <v>879</v>
      </c>
      <c r="B1004" s="108" t="s">
        <v>862</v>
      </c>
      <c r="C1004" s="108">
        <v>202307</v>
      </c>
      <c r="D1004" s="108" t="s">
        <v>1014</v>
      </c>
      <c r="E1004" s="109">
        <v>9861177026</v>
      </c>
      <c r="F1004" s="107" t="s">
        <v>880</v>
      </c>
      <c r="G1004" s="110" t="s">
        <v>19</v>
      </c>
      <c r="H1004" s="111">
        <v>270000</v>
      </c>
      <c r="I1004" s="113">
        <v>45129</v>
      </c>
      <c r="J1004" s="111">
        <v>70000</v>
      </c>
      <c r="K1004" s="112" t="s">
        <v>20</v>
      </c>
      <c r="L1004" s="112" t="s">
        <v>279</v>
      </c>
      <c r="O1004" s="71"/>
      <c r="P1004" s="54"/>
      <c r="Q1004" s="72"/>
    </row>
    <row r="1005" spans="1:17" x14ac:dyDescent="0.25">
      <c r="A1005" s="107" t="s">
        <v>4248</v>
      </c>
      <c r="B1005" s="108">
        <v>202306</v>
      </c>
      <c r="C1005" s="108">
        <v>202306</v>
      </c>
      <c r="D1005" s="108" t="s">
        <v>1014</v>
      </c>
      <c r="E1005" s="109">
        <v>8884825916</v>
      </c>
      <c r="F1005" s="107" t="s">
        <v>821</v>
      </c>
      <c r="G1005" s="110" t="s">
        <v>19</v>
      </c>
      <c r="H1005" s="111">
        <v>270000</v>
      </c>
      <c r="I1005" s="113">
        <v>45129</v>
      </c>
      <c r="J1005" s="111">
        <v>50000</v>
      </c>
      <c r="K1005" s="112" t="s">
        <v>20</v>
      </c>
      <c r="L1005" s="112" t="s">
        <v>158</v>
      </c>
      <c r="O1005" s="71"/>
      <c r="P1005" s="54"/>
      <c r="Q1005" s="72"/>
    </row>
    <row r="1006" spans="1:17" x14ac:dyDescent="0.25">
      <c r="A1006" s="107" t="s">
        <v>881</v>
      </c>
      <c r="B1006" s="108" t="s">
        <v>862</v>
      </c>
      <c r="C1006" s="108">
        <v>202307</v>
      </c>
      <c r="D1006" s="108" t="s">
        <v>1014</v>
      </c>
      <c r="E1006" s="109">
        <v>8112130587</v>
      </c>
      <c r="F1006" s="107" t="s">
        <v>882</v>
      </c>
      <c r="G1006" s="110" t="s">
        <v>19</v>
      </c>
      <c r="H1006" s="111">
        <v>270000</v>
      </c>
      <c r="I1006" s="113">
        <v>45129</v>
      </c>
      <c r="J1006" s="111">
        <v>99000</v>
      </c>
      <c r="K1006" s="112" t="s">
        <v>20</v>
      </c>
      <c r="L1006" s="112" t="s">
        <v>279</v>
      </c>
      <c r="O1006" s="71"/>
      <c r="P1006" s="54"/>
      <c r="Q1006" s="72"/>
    </row>
    <row r="1007" spans="1:17" x14ac:dyDescent="0.25">
      <c r="A1007" s="107" t="s">
        <v>883</v>
      </c>
      <c r="B1007" s="108" t="s">
        <v>862</v>
      </c>
      <c r="C1007" s="108">
        <v>202307</v>
      </c>
      <c r="D1007" s="108" t="s">
        <v>1014</v>
      </c>
      <c r="E1007" s="109">
        <v>7015391362</v>
      </c>
      <c r="F1007" s="107" t="s">
        <v>887</v>
      </c>
      <c r="G1007" s="110" t="s">
        <v>77</v>
      </c>
      <c r="H1007" s="111">
        <v>240000</v>
      </c>
      <c r="I1007" s="113">
        <v>45129</v>
      </c>
      <c r="J1007" s="111">
        <v>10000</v>
      </c>
      <c r="K1007" s="112" t="s">
        <v>20</v>
      </c>
      <c r="L1007" s="112" t="s">
        <v>158</v>
      </c>
      <c r="O1007" s="71"/>
      <c r="P1007" s="54"/>
      <c r="Q1007" s="72"/>
    </row>
    <row r="1008" spans="1:17" x14ac:dyDescent="0.25">
      <c r="A1008" s="107" t="s">
        <v>884</v>
      </c>
      <c r="B1008" s="108" t="s">
        <v>862</v>
      </c>
      <c r="C1008" s="108">
        <v>202307</v>
      </c>
      <c r="D1008" s="108" t="s">
        <v>1014</v>
      </c>
      <c r="E1008" s="109">
        <v>7042993843</v>
      </c>
      <c r="F1008" s="107" t="s">
        <v>886</v>
      </c>
      <c r="G1008" s="110" t="s">
        <v>77</v>
      </c>
      <c r="H1008" s="111">
        <v>240000</v>
      </c>
      <c r="I1008" s="113">
        <v>45129</v>
      </c>
      <c r="J1008" s="111">
        <v>10000</v>
      </c>
      <c r="K1008" s="112" t="s">
        <v>20</v>
      </c>
      <c r="L1008" s="112" t="s">
        <v>158</v>
      </c>
      <c r="O1008" s="71"/>
      <c r="P1008" s="54"/>
      <c r="Q1008" s="72"/>
    </row>
    <row r="1009" spans="1:17" x14ac:dyDescent="0.25">
      <c r="A1009" s="107" t="s">
        <v>4266</v>
      </c>
      <c r="B1009" s="108" t="s">
        <v>862</v>
      </c>
      <c r="C1009" s="108">
        <v>202307</v>
      </c>
      <c r="D1009" s="108" t="s">
        <v>1014</v>
      </c>
      <c r="E1009" s="109">
        <v>9972600636</v>
      </c>
      <c r="F1009" s="107" t="s">
        <v>885</v>
      </c>
      <c r="G1009" s="110" t="s">
        <v>77</v>
      </c>
      <c r="H1009" s="111">
        <v>240000</v>
      </c>
      <c r="I1009" s="113">
        <v>45129</v>
      </c>
      <c r="J1009" s="111">
        <v>10000</v>
      </c>
      <c r="K1009" s="112" t="s">
        <v>717</v>
      </c>
      <c r="L1009" s="112" t="s">
        <v>158</v>
      </c>
      <c r="O1009" s="71"/>
      <c r="P1009" s="54"/>
      <c r="Q1009" s="72"/>
    </row>
    <row r="1010" spans="1:17" x14ac:dyDescent="0.25">
      <c r="A1010" s="107" t="s">
        <v>816</v>
      </c>
      <c r="B1010" s="108" t="s">
        <v>791</v>
      </c>
      <c r="C1010" s="108" t="s">
        <v>791</v>
      </c>
      <c r="D1010" s="108" t="s">
        <v>1014</v>
      </c>
      <c r="E1010" s="109">
        <v>6350592379</v>
      </c>
      <c r="F1010" s="107" t="s">
        <v>817</v>
      </c>
      <c r="G1010" s="110" t="s">
        <v>19</v>
      </c>
      <c r="H1010" s="111">
        <v>300000</v>
      </c>
      <c r="I1010" s="113">
        <v>45131</v>
      </c>
      <c r="J1010" s="111">
        <v>90000</v>
      </c>
      <c r="K1010" s="112" t="s">
        <v>20</v>
      </c>
      <c r="L1010" s="112" t="s">
        <v>158</v>
      </c>
      <c r="O1010" s="71"/>
      <c r="P1010" s="54"/>
      <c r="Q1010" s="72"/>
    </row>
    <row r="1011" spans="1:17" x14ac:dyDescent="0.25">
      <c r="A1011" s="107" t="s">
        <v>841</v>
      </c>
      <c r="B1011" s="108">
        <v>202307</v>
      </c>
      <c r="C1011" s="108">
        <v>202307</v>
      </c>
      <c r="D1011" s="108" t="s">
        <v>1014</v>
      </c>
      <c r="E1011" s="109">
        <v>8114413387</v>
      </c>
      <c r="F1011" s="107" t="s">
        <v>923</v>
      </c>
      <c r="G1011" s="110" t="s">
        <v>19</v>
      </c>
      <c r="H1011" s="111">
        <v>300000</v>
      </c>
      <c r="I1011" s="113">
        <v>45131</v>
      </c>
      <c r="J1011" s="111">
        <v>15000</v>
      </c>
      <c r="K1011" s="112" t="s">
        <v>713</v>
      </c>
      <c r="L1011" s="112" t="s">
        <v>158</v>
      </c>
      <c r="O1011" s="71"/>
      <c r="P1011" s="54"/>
      <c r="Q1011" s="72"/>
    </row>
    <row r="1012" spans="1:17" x14ac:dyDescent="0.25">
      <c r="A1012" s="107" t="s">
        <v>814</v>
      </c>
      <c r="B1012" s="108" t="s">
        <v>791</v>
      </c>
      <c r="C1012" s="108">
        <v>202306</v>
      </c>
      <c r="D1012" s="108" t="s">
        <v>1014</v>
      </c>
      <c r="E1012" s="109">
        <v>9621673222</v>
      </c>
      <c r="F1012" s="107" t="s">
        <v>815</v>
      </c>
      <c r="G1012" s="110" t="s">
        <v>19</v>
      </c>
      <c r="H1012" s="111">
        <v>300000</v>
      </c>
      <c r="I1012" s="113">
        <v>45131</v>
      </c>
      <c r="J1012" s="111">
        <v>72000</v>
      </c>
      <c r="K1012" s="112" t="s">
        <v>20</v>
      </c>
      <c r="L1012" s="112" t="s">
        <v>158</v>
      </c>
      <c r="O1012" s="71"/>
      <c r="P1012" s="54"/>
      <c r="Q1012" s="72"/>
    </row>
    <row r="1013" spans="1:17" x14ac:dyDescent="0.25">
      <c r="A1013" s="107" t="s">
        <v>829</v>
      </c>
      <c r="B1013" s="108" t="s">
        <v>791</v>
      </c>
      <c r="C1013" s="108">
        <v>202306</v>
      </c>
      <c r="D1013" s="108" t="s">
        <v>1014</v>
      </c>
      <c r="E1013" s="109">
        <v>8454836715</v>
      </c>
      <c r="F1013" s="107" t="s">
        <v>830</v>
      </c>
      <c r="G1013" s="110" t="s">
        <v>19</v>
      </c>
      <c r="H1013" s="111">
        <v>270000</v>
      </c>
      <c r="I1013" s="113">
        <v>45131</v>
      </c>
      <c r="J1013" s="111">
        <v>42500</v>
      </c>
      <c r="K1013" s="112" t="s">
        <v>20</v>
      </c>
      <c r="L1013" s="112" t="s">
        <v>158</v>
      </c>
      <c r="O1013" s="71"/>
      <c r="P1013" s="54"/>
      <c r="Q1013" s="72"/>
    </row>
    <row r="1014" spans="1:17" x14ac:dyDescent="0.25">
      <c r="A1014" s="107" t="s">
        <v>888</v>
      </c>
      <c r="B1014" s="108" t="s">
        <v>862</v>
      </c>
      <c r="C1014" s="108">
        <v>202307</v>
      </c>
      <c r="D1014" s="108" t="s">
        <v>1014</v>
      </c>
      <c r="E1014" s="109">
        <v>9178703936</v>
      </c>
      <c r="F1014" s="107" t="s">
        <v>935</v>
      </c>
      <c r="G1014" s="110" t="s">
        <v>19</v>
      </c>
      <c r="H1014" s="111">
        <v>270000</v>
      </c>
      <c r="I1014" s="113">
        <v>45131</v>
      </c>
      <c r="J1014" s="111">
        <v>10000</v>
      </c>
      <c r="K1014" s="112" t="s">
        <v>20</v>
      </c>
      <c r="L1014" s="112" t="s">
        <v>158</v>
      </c>
      <c r="O1014" s="71"/>
      <c r="P1014" s="54"/>
      <c r="Q1014" s="72"/>
    </row>
    <row r="1015" spans="1:17" x14ac:dyDescent="0.25">
      <c r="A1015" s="107" t="s">
        <v>4267</v>
      </c>
      <c r="B1015" s="108" t="s">
        <v>862</v>
      </c>
      <c r="C1015" s="108">
        <v>202307</v>
      </c>
      <c r="D1015" s="108" t="s">
        <v>1014</v>
      </c>
      <c r="E1015" s="109">
        <v>9518972540</v>
      </c>
      <c r="F1015" s="107" t="s">
        <v>937</v>
      </c>
      <c r="G1015" s="110" t="s">
        <v>19</v>
      </c>
      <c r="H1015" s="111">
        <v>270000</v>
      </c>
      <c r="I1015" s="113">
        <v>45131</v>
      </c>
      <c r="J1015" s="111">
        <v>100000</v>
      </c>
      <c r="K1015" s="112" t="s">
        <v>20</v>
      </c>
      <c r="L1015" s="112" t="s">
        <v>158</v>
      </c>
      <c r="O1015" s="71"/>
      <c r="P1015" s="54"/>
      <c r="Q1015" s="72"/>
    </row>
    <row r="1016" spans="1:17" x14ac:dyDescent="0.25">
      <c r="A1016" s="107" t="s">
        <v>90</v>
      </c>
      <c r="B1016" s="108">
        <v>202301</v>
      </c>
      <c r="C1016" s="108">
        <v>202211</v>
      </c>
      <c r="D1016" s="108" t="s">
        <v>1014</v>
      </c>
      <c r="E1016" s="109">
        <v>7903117409</v>
      </c>
      <c r="F1016" s="107" t="s">
        <v>91</v>
      </c>
      <c r="G1016" s="110" t="s">
        <v>19</v>
      </c>
      <c r="H1016" s="111">
        <v>250000</v>
      </c>
      <c r="I1016" s="113">
        <v>45131</v>
      </c>
      <c r="J1016" s="111">
        <v>10000</v>
      </c>
      <c r="K1016" s="112" t="s">
        <v>20</v>
      </c>
      <c r="L1016" s="112" t="s">
        <v>839</v>
      </c>
      <c r="O1016" s="71"/>
      <c r="P1016" s="54"/>
      <c r="Q1016" s="72"/>
    </row>
    <row r="1017" spans="1:17" x14ac:dyDescent="0.25">
      <c r="A1017" s="107" t="s">
        <v>889</v>
      </c>
      <c r="B1017" s="108" t="s">
        <v>862</v>
      </c>
      <c r="C1017" s="108">
        <v>202307</v>
      </c>
      <c r="D1017" s="108" t="s">
        <v>1014</v>
      </c>
      <c r="E1017" s="109">
        <v>9940259338</v>
      </c>
      <c r="F1017" s="107" t="s">
        <v>936</v>
      </c>
      <c r="G1017" s="110" t="s">
        <v>19</v>
      </c>
      <c r="H1017" s="111">
        <v>250000</v>
      </c>
      <c r="I1017" s="113">
        <v>45131</v>
      </c>
      <c r="J1017" s="111">
        <v>5000</v>
      </c>
      <c r="K1017" s="112" t="s">
        <v>20</v>
      </c>
      <c r="L1017" s="112" t="s">
        <v>158</v>
      </c>
      <c r="O1017" s="71"/>
      <c r="P1017" s="54"/>
      <c r="Q1017" s="72"/>
    </row>
    <row r="1018" spans="1:17" x14ac:dyDescent="0.25">
      <c r="A1018" s="107" t="s">
        <v>4268</v>
      </c>
      <c r="B1018" s="108" t="s">
        <v>862</v>
      </c>
      <c r="C1018" s="108">
        <v>202307</v>
      </c>
      <c r="D1018" s="108" t="s">
        <v>1014</v>
      </c>
      <c r="E1018" s="109">
        <v>8871751090</v>
      </c>
      <c r="F1018" s="107" t="s">
        <v>890</v>
      </c>
      <c r="G1018" s="110" t="s">
        <v>19</v>
      </c>
      <c r="H1018" s="111">
        <v>270000</v>
      </c>
      <c r="I1018" s="113">
        <v>45131</v>
      </c>
      <c r="J1018" s="111">
        <v>50000</v>
      </c>
      <c r="K1018" s="112" t="s">
        <v>283</v>
      </c>
      <c r="L1018" s="112" t="s">
        <v>158</v>
      </c>
      <c r="O1018" s="71"/>
      <c r="P1018" s="54"/>
      <c r="Q1018" s="72"/>
    </row>
    <row r="1019" spans="1:17" x14ac:dyDescent="0.25">
      <c r="A1019" s="107" t="s">
        <v>526</v>
      </c>
      <c r="B1019" s="108">
        <v>202303</v>
      </c>
      <c r="C1019" s="108">
        <v>202303</v>
      </c>
      <c r="D1019" s="108" t="s">
        <v>1014</v>
      </c>
      <c r="E1019" s="109">
        <v>7327897140</v>
      </c>
      <c r="F1019" s="107" t="s">
        <v>527</v>
      </c>
      <c r="G1019" s="110" t="s">
        <v>19</v>
      </c>
      <c r="H1019" s="111">
        <v>280000</v>
      </c>
      <c r="I1019" s="113">
        <v>45132</v>
      </c>
      <c r="J1019" s="111">
        <v>30000</v>
      </c>
      <c r="K1019" s="112" t="s">
        <v>20</v>
      </c>
      <c r="L1019" s="112" t="s">
        <v>158</v>
      </c>
      <c r="O1019" s="71"/>
      <c r="P1019" s="54"/>
      <c r="Q1019" s="72"/>
    </row>
    <row r="1020" spans="1:17" x14ac:dyDescent="0.25">
      <c r="A1020" s="107" t="s">
        <v>800</v>
      </c>
      <c r="B1020" s="108" t="s">
        <v>791</v>
      </c>
      <c r="C1020" s="108">
        <v>202306</v>
      </c>
      <c r="D1020" s="108" t="s">
        <v>1014</v>
      </c>
      <c r="E1020" s="109">
        <v>9407484429</v>
      </c>
      <c r="F1020" s="107" t="s">
        <v>833</v>
      </c>
      <c r="G1020" s="110" t="s">
        <v>19</v>
      </c>
      <c r="H1020" s="111">
        <v>290000</v>
      </c>
      <c r="I1020" s="113">
        <v>45132</v>
      </c>
      <c r="J1020" s="111">
        <v>62504</v>
      </c>
      <c r="K1020" s="112" t="s">
        <v>20</v>
      </c>
      <c r="L1020" s="112" t="s">
        <v>158</v>
      </c>
      <c r="O1020" s="71"/>
      <c r="P1020" s="54"/>
      <c r="Q1020" s="72"/>
    </row>
    <row r="1021" spans="1:17" x14ac:dyDescent="0.25">
      <c r="A1021" s="107" t="s">
        <v>4267</v>
      </c>
      <c r="B1021" s="108" t="s">
        <v>862</v>
      </c>
      <c r="C1021" s="108">
        <v>202307</v>
      </c>
      <c r="D1021" s="108" t="s">
        <v>1014</v>
      </c>
      <c r="E1021" s="109">
        <v>9518972540</v>
      </c>
      <c r="F1021" s="107" t="s">
        <v>937</v>
      </c>
      <c r="G1021" s="110" t="s">
        <v>19</v>
      </c>
      <c r="H1021" s="111">
        <v>270000</v>
      </c>
      <c r="I1021" s="113">
        <v>45132</v>
      </c>
      <c r="J1021" s="111">
        <v>160000</v>
      </c>
      <c r="K1021" s="112" t="s">
        <v>895</v>
      </c>
      <c r="L1021" s="112" t="s">
        <v>158</v>
      </c>
      <c r="O1021" s="71"/>
      <c r="P1021" s="54"/>
      <c r="Q1021" s="72"/>
    </row>
    <row r="1022" spans="1:17" x14ac:dyDescent="0.25">
      <c r="A1022" s="107" t="s">
        <v>611</v>
      </c>
      <c r="B1022" s="108">
        <v>202303</v>
      </c>
      <c r="C1022" s="108">
        <v>202303</v>
      </c>
      <c r="D1022" s="108" t="s">
        <v>1014</v>
      </c>
      <c r="E1022" s="109">
        <v>8249699875</v>
      </c>
      <c r="F1022" s="107" t="s">
        <v>612</v>
      </c>
      <c r="G1022" s="110" t="s">
        <v>19</v>
      </c>
      <c r="H1022" s="111">
        <v>280000</v>
      </c>
      <c r="I1022" s="113">
        <v>45132</v>
      </c>
      <c r="J1022" s="111">
        <v>80000</v>
      </c>
      <c r="K1022" s="112" t="s">
        <v>713</v>
      </c>
      <c r="L1022" s="112" t="s">
        <v>158</v>
      </c>
      <c r="M1022" t="s">
        <v>921</v>
      </c>
      <c r="O1022" s="71"/>
      <c r="P1022" s="54"/>
      <c r="Q1022" s="72"/>
    </row>
    <row r="1023" spans="1:17" x14ac:dyDescent="0.25">
      <c r="A1023" s="107" t="s">
        <v>891</v>
      </c>
      <c r="B1023" s="108" t="s">
        <v>862</v>
      </c>
      <c r="C1023" s="108">
        <v>202307</v>
      </c>
      <c r="D1023" s="108" t="s">
        <v>1014</v>
      </c>
      <c r="E1023" s="109"/>
      <c r="F1023" s="107"/>
      <c r="G1023" s="110" t="s">
        <v>19</v>
      </c>
      <c r="H1023" s="111">
        <v>280000</v>
      </c>
      <c r="I1023" s="113">
        <v>45132</v>
      </c>
      <c r="J1023" s="111">
        <v>10000</v>
      </c>
      <c r="K1023" s="112" t="s">
        <v>20</v>
      </c>
      <c r="L1023" s="112" t="s">
        <v>158</v>
      </c>
      <c r="M1023" t="s">
        <v>921</v>
      </c>
      <c r="O1023" s="71"/>
      <c r="P1023" s="54"/>
      <c r="Q1023" s="72"/>
    </row>
    <row r="1024" spans="1:17" x14ac:dyDescent="0.25">
      <c r="A1024" s="107" t="s">
        <v>892</v>
      </c>
      <c r="B1024" s="108" t="s">
        <v>862</v>
      </c>
      <c r="C1024" s="108">
        <v>202307</v>
      </c>
      <c r="D1024" s="108" t="s">
        <v>1014</v>
      </c>
      <c r="E1024" s="109"/>
      <c r="F1024" s="107"/>
      <c r="G1024" s="110" t="s">
        <v>19</v>
      </c>
      <c r="H1024" s="111">
        <v>280000</v>
      </c>
      <c r="I1024" s="113">
        <v>45132</v>
      </c>
      <c r="J1024" s="111">
        <v>10000</v>
      </c>
      <c r="K1024" s="112" t="s">
        <v>20</v>
      </c>
      <c r="L1024" s="112" t="s">
        <v>158</v>
      </c>
      <c r="M1024" t="s">
        <v>921</v>
      </c>
      <c r="O1024" s="71"/>
      <c r="P1024" s="54"/>
      <c r="Q1024" s="72"/>
    </row>
    <row r="1025" spans="1:17" x14ac:dyDescent="0.25">
      <c r="A1025" s="107" t="s">
        <v>893</v>
      </c>
      <c r="B1025" s="108" t="s">
        <v>862</v>
      </c>
      <c r="C1025" s="108">
        <v>202307</v>
      </c>
      <c r="D1025" s="108" t="s">
        <v>1014</v>
      </c>
      <c r="E1025" s="109">
        <v>8697583291</v>
      </c>
      <c r="F1025" s="107" t="s">
        <v>987</v>
      </c>
      <c r="G1025" s="110" t="s">
        <v>19</v>
      </c>
      <c r="H1025" s="111">
        <v>280000</v>
      </c>
      <c r="I1025" s="113">
        <v>45132</v>
      </c>
      <c r="J1025" s="111">
        <v>5000</v>
      </c>
      <c r="K1025" s="112" t="s">
        <v>20</v>
      </c>
      <c r="L1025" s="112" t="s">
        <v>158</v>
      </c>
      <c r="O1025" s="71"/>
      <c r="P1025" s="54"/>
      <c r="Q1025" s="72"/>
    </row>
    <row r="1026" spans="1:17" x14ac:dyDescent="0.25">
      <c r="A1026" s="107" t="s">
        <v>964</v>
      </c>
      <c r="B1026" s="108" t="s">
        <v>862</v>
      </c>
      <c r="C1026" s="108">
        <v>202307</v>
      </c>
      <c r="D1026" s="108" t="s">
        <v>1014</v>
      </c>
      <c r="E1026" s="109">
        <v>9632856406</v>
      </c>
      <c r="F1026" s="107" t="s">
        <v>938</v>
      </c>
      <c r="G1026" s="110" t="s">
        <v>19</v>
      </c>
      <c r="H1026" s="111">
        <v>280000</v>
      </c>
      <c r="I1026" s="113">
        <v>45132</v>
      </c>
      <c r="J1026" s="111">
        <v>5000</v>
      </c>
      <c r="K1026" s="112" t="s">
        <v>20</v>
      </c>
      <c r="L1026" s="112" t="s">
        <v>158</v>
      </c>
      <c r="O1026" s="71"/>
      <c r="P1026" s="54"/>
      <c r="Q1026" s="72"/>
    </row>
    <row r="1027" spans="1:17" x14ac:dyDescent="0.25">
      <c r="A1027" s="107" t="s">
        <v>894</v>
      </c>
      <c r="B1027" s="108" t="s">
        <v>862</v>
      </c>
      <c r="C1027" s="108">
        <v>202307</v>
      </c>
      <c r="D1027" s="108" t="s">
        <v>1014</v>
      </c>
      <c r="E1027" s="109">
        <v>8103646339</v>
      </c>
      <c r="F1027" s="107" t="s">
        <v>907</v>
      </c>
      <c r="G1027" s="110" t="s">
        <v>19</v>
      </c>
      <c r="H1027" s="111">
        <v>280000</v>
      </c>
      <c r="I1027" s="113">
        <v>45132</v>
      </c>
      <c r="J1027" s="111">
        <v>10000</v>
      </c>
      <c r="K1027" s="112" t="s">
        <v>20</v>
      </c>
      <c r="L1027" s="112" t="s">
        <v>158</v>
      </c>
      <c r="O1027" s="71"/>
      <c r="P1027" s="54"/>
      <c r="Q1027" s="72"/>
    </row>
    <row r="1028" spans="1:17" x14ac:dyDescent="0.25">
      <c r="A1028" s="107" t="s">
        <v>4226</v>
      </c>
      <c r="B1028" s="108">
        <v>202303</v>
      </c>
      <c r="C1028" s="108">
        <v>202303</v>
      </c>
      <c r="D1028" s="108" t="s">
        <v>1014</v>
      </c>
      <c r="E1028" s="109">
        <v>8959567758</v>
      </c>
      <c r="F1028" s="107" t="s">
        <v>644</v>
      </c>
      <c r="G1028" s="110" t="s">
        <v>19</v>
      </c>
      <c r="H1028" s="111">
        <v>280000</v>
      </c>
      <c r="I1028" s="113">
        <v>45133</v>
      </c>
      <c r="J1028" s="111">
        <v>50000</v>
      </c>
      <c r="K1028" s="112" t="s">
        <v>20</v>
      </c>
      <c r="L1028" s="112" t="s">
        <v>158</v>
      </c>
      <c r="O1028" s="71"/>
      <c r="P1028" s="54"/>
      <c r="Q1028" s="72"/>
    </row>
    <row r="1029" spans="1:17" x14ac:dyDescent="0.25">
      <c r="A1029" s="107" t="s">
        <v>4214</v>
      </c>
      <c r="B1029" s="108">
        <v>202304</v>
      </c>
      <c r="C1029" s="108">
        <v>202304</v>
      </c>
      <c r="D1029" s="108" t="s">
        <v>1014</v>
      </c>
      <c r="E1029" s="109">
        <v>9074458990</v>
      </c>
      <c r="F1029" s="107" t="s">
        <v>643</v>
      </c>
      <c r="G1029" s="110" t="s">
        <v>19</v>
      </c>
      <c r="H1029" s="111">
        <v>280000</v>
      </c>
      <c r="I1029" s="113">
        <v>45133</v>
      </c>
      <c r="J1029" s="111">
        <v>50000</v>
      </c>
      <c r="K1029" s="112" t="s">
        <v>20</v>
      </c>
      <c r="L1029" s="112" t="s">
        <v>158</v>
      </c>
      <c r="O1029" s="71"/>
      <c r="P1029" s="54"/>
      <c r="Q1029" s="72"/>
    </row>
    <row r="1030" spans="1:17" x14ac:dyDescent="0.25">
      <c r="A1030" s="107" t="s">
        <v>627</v>
      </c>
      <c r="B1030" s="108">
        <v>202304</v>
      </c>
      <c r="C1030" s="108">
        <v>202304</v>
      </c>
      <c r="D1030" s="108" t="s">
        <v>1014</v>
      </c>
      <c r="E1030" s="109">
        <v>9991474684</v>
      </c>
      <c r="F1030" s="107" t="s">
        <v>659</v>
      </c>
      <c r="G1030" s="110" t="s">
        <v>19</v>
      </c>
      <c r="H1030" s="111">
        <v>280000</v>
      </c>
      <c r="I1030" s="113">
        <v>45133</v>
      </c>
      <c r="J1030" s="111">
        <v>20000</v>
      </c>
      <c r="K1030" s="112" t="s">
        <v>20</v>
      </c>
      <c r="L1030" s="112" t="s">
        <v>158</v>
      </c>
      <c r="O1030" s="71"/>
      <c r="P1030" s="54"/>
      <c r="Q1030" s="72"/>
    </row>
    <row r="1031" spans="1:17" x14ac:dyDescent="0.25">
      <c r="A1031" s="107" t="s">
        <v>4269</v>
      </c>
      <c r="B1031" s="108" t="s">
        <v>862</v>
      </c>
      <c r="C1031" s="108">
        <v>202307</v>
      </c>
      <c r="D1031" s="108" t="s">
        <v>1014</v>
      </c>
      <c r="E1031" s="109">
        <v>8144453170</v>
      </c>
      <c r="F1031" s="107" t="s">
        <v>908</v>
      </c>
      <c r="G1031" s="110" t="s">
        <v>19</v>
      </c>
      <c r="H1031" s="111">
        <v>280000</v>
      </c>
      <c r="I1031" s="113">
        <v>45133</v>
      </c>
      <c r="J1031" s="111">
        <v>10000</v>
      </c>
      <c r="K1031" s="112" t="s">
        <v>20</v>
      </c>
      <c r="L1031" s="112" t="s">
        <v>158</v>
      </c>
      <c r="O1031" s="71"/>
      <c r="P1031" s="54"/>
      <c r="Q1031" s="72"/>
    </row>
    <row r="1032" spans="1:17" x14ac:dyDescent="0.25">
      <c r="A1032" s="107" t="s">
        <v>4270</v>
      </c>
      <c r="B1032" s="108" t="s">
        <v>862</v>
      </c>
      <c r="C1032" s="108">
        <v>202307</v>
      </c>
      <c r="D1032" s="108" t="s">
        <v>1014</v>
      </c>
      <c r="E1032" s="109">
        <v>7008179860</v>
      </c>
      <c r="F1032" s="107" t="s">
        <v>909</v>
      </c>
      <c r="G1032" s="110" t="s">
        <v>19</v>
      </c>
      <c r="H1032" s="111">
        <v>280000</v>
      </c>
      <c r="I1032" s="113">
        <v>45133</v>
      </c>
      <c r="J1032" s="111">
        <v>10000</v>
      </c>
      <c r="K1032" s="112" t="s">
        <v>20</v>
      </c>
      <c r="L1032" s="112" t="s">
        <v>158</v>
      </c>
      <c r="O1032" s="71"/>
      <c r="P1032" s="54"/>
      <c r="Q1032" s="72"/>
    </row>
    <row r="1033" spans="1:17" x14ac:dyDescent="0.25">
      <c r="A1033" s="107" t="s">
        <v>740</v>
      </c>
      <c r="B1033" s="108">
        <v>202305</v>
      </c>
      <c r="C1033" s="108">
        <v>202305</v>
      </c>
      <c r="D1033" s="108" t="s">
        <v>1014</v>
      </c>
      <c r="E1033" s="109">
        <v>9035914722</v>
      </c>
      <c r="F1033" s="107" t="s">
        <v>739</v>
      </c>
      <c r="G1033" s="110" t="s">
        <v>19</v>
      </c>
      <c r="H1033" s="111">
        <v>270000</v>
      </c>
      <c r="I1033" s="113">
        <v>45133</v>
      </c>
      <c r="J1033" s="111">
        <v>90000</v>
      </c>
      <c r="K1033" s="112" t="s">
        <v>10</v>
      </c>
      <c r="L1033" s="112" t="s">
        <v>158</v>
      </c>
      <c r="O1033" s="71"/>
      <c r="P1033" s="54"/>
      <c r="Q1033" s="72"/>
    </row>
    <row r="1034" spans="1:17" x14ac:dyDescent="0.25">
      <c r="A1034" s="107" t="s">
        <v>884</v>
      </c>
      <c r="B1034" s="108" t="s">
        <v>862</v>
      </c>
      <c r="C1034" s="108">
        <v>202307</v>
      </c>
      <c r="D1034" s="108" t="s">
        <v>1014</v>
      </c>
      <c r="E1034" s="109">
        <v>7042993843</v>
      </c>
      <c r="F1034" s="107" t="s">
        <v>886</v>
      </c>
      <c r="G1034" s="110" t="s">
        <v>19</v>
      </c>
      <c r="H1034" s="111">
        <v>270000</v>
      </c>
      <c r="I1034" s="113">
        <v>45134</v>
      </c>
      <c r="J1034" s="111">
        <v>230000</v>
      </c>
      <c r="K1034" s="112" t="s">
        <v>895</v>
      </c>
      <c r="L1034" s="112" t="s">
        <v>158</v>
      </c>
      <c r="O1034" s="71"/>
      <c r="P1034" s="54"/>
      <c r="Q1034" s="72"/>
    </row>
    <row r="1035" spans="1:17" x14ac:dyDescent="0.25">
      <c r="A1035" s="107" t="s">
        <v>810</v>
      </c>
      <c r="B1035" s="108" t="s">
        <v>791</v>
      </c>
      <c r="C1035" s="108" t="s">
        <v>791</v>
      </c>
      <c r="D1035" s="108" t="s">
        <v>1014</v>
      </c>
      <c r="E1035" s="109">
        <v>7008962704</v>
      </c>
      <c r="F1035" s="107" t="s">
        <v>826</v>
      </c>
      <c r="G1035" s="110" t="s">
        <v>19</v>
      </c>
      <c r="H1035" s="111">
        <v>290000</v>
      </c>
      <c r="I1035" s="113">
        <v>45134</v>
      </c>
      <c r="J1035" s="111">
        <v>60000</v>
      </c>
      <c r="K1035" s="112" t="s">
        <v>20</v>
      </c>
      <c r="L1035" s="112" t="s">
        <v>101</v>
      </c>
      <c r="O1035" s="71"/>
      <c r="P1035" s="54"/>
      <c r="Q1035" s="72"/>
    </row>
    <row r="1036" spans="1:17" x14ac:dyDescent="0.25">
      <c r="A1036" s="107" t="s">
        <v>897</v>
      </c>
      <c r="B1036" s="108" t="s">
        <v>862</v>
      </c>
      <c r="C1036" s="108">
        <v>202307</v>
      </c>
      <c r="D1036" s="108" t="s">
        <v>1014</v>
      </c>
      <c r="E1036" s="109">
        <v>9853065723</v>
      </c>
      <c r="F1036" s="107" t="s">
        <v>898</v>
      </c>
      <c r="G1036" s="110" t="s">
        <v>19</v>
      </c>
      <c r="H1036" s="111">
        <v>290000</v>
      </c>
      <c r="I1036" s="113">
        <v>45134</v>
      </c>
      <c r="J1036" s="111">
        <v>66250</v>
      </c>
      <c r="K1036" s="112" t="s">
        <v>20</v>
      </c>
      <c r="L1036" s="112" t="s">
        <v>839</v>
      </c>
      <c r="O1036" s="71"/>
      <c r="P1036" s="54"/>
      <c r="Q1036" s="72"/>
    </row>
    <row r="1037" spans="1:17" x14ac:dyDescent="0.25">
      <c r="A1037" s="107" t="s">
        <v>672</v>
      </c>
      <c r="B1037" s="108" t="s">
        <v>556</v>
      </c>
      <c r="C1037" s="108">
        <v>202304</v>
      </c>
      <c r="D1037" s="108" t="s">
        <v>1014</v>
      </c>
      <c r="E1037" s="109">
        <v>7606803480</v>
      </c>
      <c r="F1037" s="107" t="s">
        <v>702</v>
      </c>
      <c r="G1037" s="110" t="s">
        <v>19</v>
      </c>
      <c r="H1037" s="111">
        <v>280000</v>
      </c>
      <c r="I1037" s="113">
        <v>45134</v>
      </c>
      <c r="J1037" s="111">
        <v>66000</v>
      </c>
      <c r="K1037" s="112" t="s">
        <v>20</v>
      </c>
      <c r="L1037" s="112" t="s">
        <v>158</v>
      </c>
      <c r="O1037" s="71"/>
      <c r="P1037" s="54"/>
      <c r="Q1037" s="72"/>
    </row>
    <row r="1038" spans="1:17" x14ac:dyDescent="0.25">
      <c r="A1038" s="107" t="s">
        <v>4271</v>
      </c>
      <c r="B1038" s="108" t="s">
        <v>862</v>
      </c>
      <c r="C1038" s="108">
        <v>202307</v>
      </c>
      <c r="D1038" s="108" t="s">
        <v>1014</v>
      </c>
      <c r="E1038" s="109">
        <v>8219735087</v>
      </c>
      <c r="F1038" s="107" t="s">
        <v>906</v>
      </c>
      <c r="G1038" s="110" t="s">
        <v>77</v>
      </c>
      <c r="H1038" s="111">
        <v>240000</v>
      </c>
      <c r="I1038" s="113">
        <v>45135</v>
      </c>
      <c r="J1038" s="111">
        <v>5000</v>
      </c>
      <c r="K1038" s="112" t="s">
        <v>20</v>
      </c>
      <c r="L1038" s="112" t="s">
        <v>158</v>
      </c>
      <c r="O1038" s="71"/>
      <c r="P1038" s="54"/>
      <c r="Q1038" s="72"/>
    </row>
    <row r="1039" spans="1:17" x14ac:dyDescent="0.25">
      <c r="A1039" s="107" t="s">
        <v>692</v>
      </c>
      <c r="B1039" s="108" t="s">
        <v>556</v>
      </c>
      <c r="C1039" s="108">
        <v>202304</v>
      </c>
      <c r="D1039" s="108" t="s">
        <v>1014</v>
      </c>
      <c r="E1039" s="109">
        <v>7001777897</v>
      </c>
      <c r="F1039" s="107" t="s">
        <v>693</v>
      </c>
      <c r="G1039" s="110" t="s">
        <v>19</v>
      </c>
      <c r="H1039" s="111">
        <v>280000</v>
      </c>
      <c r="I1039" s="113">
        <v>45135</v>
      </c>
      <c r="J1039" s="111">
        <v>60000</v>
      </c>
      <c r="K1039" s="112" t="s">
        <v>901</v>
      </c>
      <c r="L1039" s="112" t="s">
        <v>158</v>
      </c>
      <c r="O1039" s="71"/>
      <c r="P1039" s="54"/>
      <c r="Q1039" s="72"/>
    </row>
    <row r="1040" spans="1:17" x14ac:dyDescent="0.25">
      <c r="A1040" s="107" t="s">
        <v>427</v>
      </c>
      <c r="B1040" s="108" t="s">
        <v>248</v>
      </c>
      <c r="C1040" s="108">
        <v>202209</v>
      </c>
      <c r="D1040" s="108" t="s">
        <v>1014</v>
      </c>
      <c r="E1040" s="109">
        <v>7974273062</v>
      </c>
      <c r="F1040" s="107" t="s">
        <v>426</v>
      </c>
      <c r="G1040" s="110" t="s">
        <v>19</v>
      </c>
      <c r="H1040" s="111">
        <v>270000</v>
      </c>
      <c r="I1040" s="113">
        <v>45135</v>
      </c>
      <c r="J1040" s="111">
        <v>20000</v>
      </c>
      <c r="K1040" s="112" t="s">
        <v>20</v>
      </c>
      <c r="L1040" s="112" t="s">
        <v>101</v>
      </c>
      <c r="O1040" s="71"/>
      <c r="P1040" s="54"/>
      <c r="Q1040" s="72"/>
    </row>
    <row r="1041" spans="1:17" x14ac:dyDescent="0.25">
      <c r="A1041" s="107" t="s">
        <v>709</v>
      </c>
      <c r="B1041" s="108" t="s">
        <v>556</v>
      </c>
      <c r="C1041" s="108">
        <v>202304</v>
      </c>
      <c r="D1041" s="108" t="s">
        <v>1014</v>
      </c>
      <c r="E1041" s="109">
        <v>9406869998</v>
      </c>
      <c r="F1041" s="107" t="s">
        <v>710</v>
      </c>
      <c r="G1041" s="110" t="s">
        <v>19</v>
      </c>
      <c r="H1041" s="111">
        <v>290000</v>
      </c>
      <c r="I1041" s="113">
        <v>45135</v>
      </c>
      <c r="J1041" s="111">
        <v>73000</v>
      </c>
      <c r="K1041" s="112" t="s">
        <v>689</v>
      </c>
      <c r="L1041" s="112" t="s">
        <v>158</v>
      </c>
      <c r="O1041" s="71"/>
      <c r="P1041" s="54"/>
      <c r="Q1041" s="72"/>
    </row>
    <row r="1042" spans="1:17" x14ac:dyDescent="0.25">
      <c r="A1042" s="107" t="s">
        <v>1077</v>
      </c>
      <c r="B1042" s="108" t="s">
        <v>862</v>
      </c>
      <c r="C1042" s="108">
        <v>202307</v>
      </c>
      <c r="D1042" s="108" t="s">
        <v>1014</v>
      </c>
      <c r="E1042" s="109">
        <v>7561930133</v>
      </c>
      <c r="F1042" s="107" t="s">
        <v>910</v>
      </c>
      <c r="G1042" s="110" t="s">
        <v>19</v>
      </c>
      <c r="H1042" s="111">
        <v>280000</v>
      </c>
      <c r="I1042" s="113">
        <v>45135</v>
      </c>
      <c r="J1042" s="111">
        <v>67500</v>
      </c>
      <c r="K1042" s="112" t="s">
        <v>20</v>
      </c>
      <c r="L1042" s="112" t="s">
        <v>142</v>
      </c>
      <c r="O1042" s="71"/>
      <c r="P1042" s="54"/>
      <c r="Q1042" s="72"/>
    </row>
    <row r="1043" spans="1:17" x14ac:dyDescent="0.25">
      <c r="A1043" s="107" t="s">
        <v>899</v>
      </c>
      <c r="B1043" s="108" t="s">
        <v>862</v>
      </c>
      <c r="C1043" s="108">
        <v>202307</v>
      </c>
      <c r="D1043" s="108" t="s">
        <v>1014</v>
      </c>
      <c r="E1043" s="109">
        <v>7751862860</v>
      </c>
      <c r="F1043" s="107" t="s">
        <v>939</v>
      </c>
      <c r="G1043" s="110" t="s">
        <v>19</v>
      </c>
      <c r="H1043" s="111">
        <v>280000</v>
      </c>
      <c r="I1043" s="113">
        <v>45135</v>
      </c>
      <c r="J1043" s="111">
        <v>5000</v>
      </c>
      <c r="K1043" s="112" t="s">
        <v>20</v>
      </c>
      <c r="L1043" s="112" t="s">
        <v>158</v>
      </c>
      <c r="O1043" s="71"/>
      <c r="P1043" s="54"/>
      <c r="Q1043" s="72"/>
    </row>
    <row r="1044" spans="1:17" x14ac:dyDescent="0.25">
      <c r="A1044" s="107" t="s">
        <v>4264</v>
      </c>
      <c r="B1044" s="108" t="s">
        <v>862</v>
      </c>
      <c r="C1044" s="108">
        <v>202307</v>
      </c>
      <c r="D1044" s="108" t="s">
        <v>1014</v>
      </c>
      <c r="E1044" s="109">
        <v>7771805100</v>
      </c>
      <c r="F1044" s="107" t="s">
        <v>900</v>
      </c>
      <c r="G1044" s="110" t="s">
        <v>19</v>
      </c>
      <c r="H1044" s="111">
        <v>280000</v>
      </c>
      <c r="I1044" s="113">
        <v>45135</v>
      </c>
      <c r="J1044" s="111">
        <v>60000</v>
      </c>
      <c r="K1044" s="112" t="s">
        <v>10</v>
      </c>
      <c r="L1044" s="112" t="s">
        <v>158</v>
      </c>
      <c r="O1044" s="71"/>
      <c r="P1044" s="54"/>
      <c r="Q1044" s="72"/>
    </row>
    <row r="1045" spans="1:17" x14ac:dyDescent="0.25">
      <c r="A1045" s="107" t="s">
        <v>782</v>
      </c>
      <c r="B1045" s="108">
        <v>202306</v>
      </c>
      <c r="C1045" s="108">
        <v>202306</v>
      </c>
      <c r="D1045" s="108" t="s">
        <v>1014</v>
      </c>
      <c r="E1045" s="109">
        <v>9438586070</v>
      </c>
      <c r="F1045" s="107" t="s">
        <v>783</v>
      </c>
      <c r="G1045" s="110" t="s">
        <v>19</v>
      </c>
      <c r="H1045" s="111">
        <v>290000</v>
      </c>
      <c r="I1045" s="113">
        <v>45135</v>
      </c>
      <c r="J1045" s="111">
        <v>60000</v>
      </c>
      <c r="K1045" s="112" t="s">
        <v>20</v>
      </c>
      <c r="L1045" s="112" t="s">
        <v>158</v>
      </c>
      <c r="O1045" s="71"/>
      <c r="P1045" s="54"/>
      <c r="Q1045" s="72"/>
    </row>
    <row r="1046" spans="1:17" x14ac:dyDescent="0.25">
      <c r="A1046" s="107" t="s">
        <v>904</v>
      </c>
      <c r="B1046" s="108" t="s">
        <v>862</v>
      </c>
      <c r="C1046" s="108">
        <v>202307</v>
      </c>
      <c r="D1046" s="108" t="s">
        <v>1014</v>
      </c>
      <c r="E1046" s="109">
        <v>9642243385</v>
      </c>
      <c r="F1046" s="107" t="s">
        <v>911</v>
      </c>
      <c r="G1046" s="110" t="s">
        <v>19</v>
      </c>
      <c r="H1046" s="111">
        <v>290000</v>
      </c>
      <c r="I1046" s="113">
        <v>45136</v>
      </c>
      <c r="J1046" s="111">
        <v>60000</v>
      </c>
      <c r="K1046" s="112" t="s">
        <v>10</v>
      </c>
      <c r="L1046" s="112" t="s">
        <v>101</v>
      </c>
      <c r="O1046" s="71"/>
      <c r="P1046" s="54"/>
      <c r="Q1046" s="72"/>
    </row>
    <row r="1047" spans="1:17" x14ac:dyDescent="0.25">
      <c r="A1047" s="107" t="s">
        <v>4269</v>
      </c>
      <c r="B1047" s="108" t="s">
        <v>862</v>
      </c>
      <c r="C1047" s="108">
        <v>202307</v>
      </c>
      <c r="D1047" s="108" t="s">
        <v>1014</v>
      </c>
      <c r="E1047" s="109">
        <v>8144453170</v>
      </c>
      <c r="F1047" s="107" t="s">
        <v>908</v>
      </c>
      <c r="G1047" s="110" t="s">
        <v>19</v>
      </c>
      <c r="H1047" s="111">
        <v>290000</v>
      </c>
      <c r="I1047" s="113">
        <v>45136</v>
      </c>
      <c r="J1047" s="111">
        <v>86700</v>
      </c>
      <c r="K1047" s="112" t="s">
        <v>20</v>
      </c>
      <c r="L1047" s="112" t="s">
        <v>158</v>
      </c>
      <c r="O1047" s="71"/>
      <c r="P1047" s="54"/>
      <c r="Q1047" s="72"/>
    </row>
    <row r="1048" spans="1:17" x14ac:dyDescent="0.25">
      <c r="A1048" s="107" t="s">
        <v>4272</v>
      </c>
      <c r="B1048" s="108" t="s">
        <v>862</v>
      </c>
      <c r="C1048" s="108">
        <v>202307</v>
      </c>
      <c r="D1048" s="108" t="s">
        <v>1014</v>
      </c>
      <c r="E1048" s="109">
        <v>8143241246</v>
      </c>
      <c r="F1048" s="107" t="s">
        <v>940</v>
      </c>
      <c r="G1048" s="110" t="s">
        <v>19</v>
      </c>
      <c r="H1048" s="111">
        <v>290000</v>
      </c>
      <c r="I1048" s="113">
        <v>45136</v>
      </c>
      <c r="J1048" s="111">
        <v>50000</v>
      </c>
      <c r="K1048" s="112" t="s">
        <v>20</v>
      </c>
      <c r="L1048" s="112" t="s">
        <v>839</v>
      </c>
      <c r="O1048" s="71"/>
      <c r="P1048" s="54"/>
      <c r="Q1048" s="72"/>
    </row>
    <row r="1049" spans="1:17" x14ac:dyDescent="0.25">
      <c r="A1049" s="107" t="s">
        <v>957</v>
      </c>
      <c r="B1049" s="108" t="s">
        <v>862</v>
      </c>
      <c r="C1049" s="108">
        <v>202307</v>
      </c>
      <c r="D1049" s="108" t="s">
        <v>1014</v>
      </c>
      <c r="E1049" s="109">
        <v>8144228835</v>
      </c>
      <c r="F1049" s="107" t="s">
        <v>912</v>
      </c>
      <c r="G1049" s="110" t="s">
        <v>19</v>
      </c>
      <c r="H1049" s="111">
        <v>290000</v>
      </c>
      <c r="I1049" s="113">
        <v>45136</v>
      </c>
      <c r="J1049" s="111">
        <v>10000</v>
      </c>
      <c r="K1049" s="112" t="s">
        <v>20</v>
      </c>
      <c r="L1049" s="112" t="s">
        <v>158</v>
      </c>
      <c r="O1049" s="71"/>
      <c r="P1049" s="54"/>
      <c r="Q1049" s="72"/>
    </row>
    <row r="1050" spans="1:17" x14ac:dyDescent="0.25">
      <c r="A1050" s="107" t="s">
        <v>905</v>
      </c>
      <c r="B1050" s="108" t="s">
        <v>862</v>
      </c>
      <c r="C1050" s="108">
        <v>202307</v>
      </c>
      <c r="D1050" s="108" t="s">
        <v>1014</v>
      </c>
      <c r="E1050" s="109">
        <v>7015391362</v>
      </c>
      <c r="F1050" s="107" t="s">
        <v>887</v>
      </c>
      <c r="G1050" s="110" t="s">
        <v>19</v>
      </c>
      <c r="H1050" s="111">
        <v>290000</v>
      </c>
      <c r="I1050" s="113">
        <v>45136</v>
      </c>
      <c r="J1050" s="111">
        <v>230000</v>
      </c>
      <c r="K1050" s="112" t="s">
        <v>903</v>
      </c>
      <c r="L1050" s="112" t="s">
        <v>158</v>
      </c>
      <c r="O1050" s="71"/>
      <c r="P1050" s="54"/>
      <c r="Q1050" s="72"/>
    </row>
    <row r="1051" spans="1:17" x14ac:dyDescent="0.25">
      <c r="A1051" s="107" t="s">
        <v>1130</v>
      </c>
      <c r="B1051" s="108" t="s">
        <v>862</v>
      </c>
      <c r="C1051" s="108">
        <v>202307</v>
      </c>
      <c r="D1051" s="108" t="s">
        <v>1014</v>
      </c>
      <c r="E1051" s="109">
        <v>8121457219</v>
      </c>
      <c r="F1051" s="107" t="s">
        <v>941</v>
      </c>
      <c r="G1051" s="110" t="s">
        <v>19</v>
      </c>
      <c r="H1051" s="111">
        <v>290000</v>
      </c>
      <c r="I1051" s="113">
        <v>45138</v>
      </c>
      <c r="J1051" s="111">
        <v>50000</v>
      </c>
      <c r="K1051" s="112" t="s">
        <v>902</v>
      </c>
      <c r="L1051" s="112" t="s">
        <v>839</v>
      </c>
      <c r="O1051" s="71"/>
      <c r="P1051" s="54"/>
      <c r="Q1051" s="72"/>
    </row>
    <row r="1052" spans="1:17" x14ac:dyDescent="0.25">
      <c r="A1052" s="107" t="s">
        <v>4160</v>
      </c>
      <c r="B1052" s="108">
        <v>202301</v>
      </c>
      <c r="C1052" s="108">
        <v>202301</v>
      </c>
      <c r="D1052" s="108" t="s">
        <v>1014</v>
      </c>
      <c r="E1052" s="109">
        <v>9663493005</v>
      </c>
      <c r="F1052" s="107" t="s">
        <v>332</v>
      </c>
      <c r="G1052" s="110" t="s">
        <v>19</v>
      </c>
      <c r="H1052" s="111">
        <v>280000</v>
      </c>
      <c r="I1052" s="113">
        <v>45138</v>
      </c>
      <c r="J1052" s="111">
        <v>50000</v>
      </c>
      <c r="K1052" s="112" t="s">
        <v>20</v>
      </c>
      <c r="L1052" s="112" t="s">
        <v>101</v>
      </c>
      <c r="O1052" s="71"/>
      <c r="P1052" s="54"/>
      <c r="Q1052" s="72"/>
    </row>
    <row r="1053" spans="1:17" x14ac:dyDescent="0.25">
      <c r="A1053" s="107" t="s">
        <v>764</v>
      </c>
      <c r="B1053" s="108" t="s">
        <v>762</v>
      </c>
      <c r="C1053" s="108" t="s">
        <v>762</v>
      </c>
      <c r="D1053" s="108" t="s">
        <v>1014</v>
      </c>
      <c r="E1053" s="109">
        <v>9108258300</v>
      </c>
      <c r="F1053" s="107" t="s">
        <v>765</v>
      </c>
      <c r="G1053" s="110" t="s">
        <v>19</v>
      </c>
      <c r="H1053" s="111">
        <v>300000</v>
      </c>
      <c r="I1053" s="113">
        <v>45138</v>
      </c>
      <c r="J1053" s="111">
        <v>70000</v>
      </c>
      <c r="K1053" s="112" t="s">
        <v>20</v>
      </c>
      <c r="L1053" s="112" t="s">
        <v>158</v>
      </c>
      <c r="O1053" s="71"/>
      <c r="P1053" s="54"/>
      <c r="Q1053" s="72"/>
    </row>
    <row r="1054" spans="1:17" x14ac:dyDescent="0.25">
      <c r="A1054" s="107" t="s">
        <v>637</v>
      </c>
      <c r="B1054" s="108" t="s">
        <v>463</v>
      </c>
      <c r="C1054" s="108">
        <v>202303</v>
      </c>
      <c r="D1054" s="108" t="s">
        <v>1014</v>
      </c>
      <c r="E1054" s="109">
        <v>9886320646</v>
      </c>
      <c r="F1054" s="107" t="s">
        <v>638</v>
      </c>
      <c r="G1054" s="110" t="s">
        <v>19</v>
      </c>
      <c r="H1054" s="111">
        <v>280000</v>
      </c>
      <c r="I1054" s="113">
        <v>45138</v>
      </c>
      <c r="J1054" s="111">
        <v>50000</v>
      </c>
      <c r="K1054" s="112" t="s">
        <v>689</v>
      </c>
      <c r="L1054" s="112" t="s">
        <v>158</v>
      </c>
      <c r="O1054" s="71"/>
      <c r="P1054" s="54"/>
      <c r="Q1054" s="72"/>
    </row>
    <row r="1055" spans="1:17" x14ac:dyDescent="0.25">
      <c r="A1055" s="107" t="s">
        <v>807</v>
      </c>
      <c r="B1055" s="108">
        <v>202305</v>
      </c>
      <c r="C1055" s="108">
        <v>202305</v>
      </c>
      <c r="D1055" s="108" t="s">
        <v>1014</v>
      </c>
      <c r="E1055" s="109">
        <v>8114609363</v>
      </c>
      <c r="F1055" s="107" t="s">
        <v>827</v>
      </c>
      <c r="G1055" s="110" t="s">
        <v>19</v>
      </c>
      <c r="H1055" s="111">
        <v>270000</v>
      </c>
      <c r="I1055" s="113">
        <v>45138</v>
      </c>
      <c r="J1055" s="111">
        <v>30000</v>
      </c>
      <c r="K1055" s="112" t="s">
        <v>20</v>
      </c>
      <c r="L1055" s="112" t="s">
        <v>158</v>
      </c>
      <c r="O1055" s="71"/>
      <c r="P1055" s="54"/>
      <c r="Q1055" s="72"/>
    </row>
    <row r="1056" spans="1:17" x14ac:dyDescent="0.25">
      <c r="A1056" s="107" t="s">
        <v>802</v>
      </c>
      <c r="B1056" s="108" t="s">
        <v>791</v>
      </c>
      <c r="C1056" s="108">
        <v>202306</v>
      </c>
      <c r="D1056" s="108" t="s">
        <v>1014</v>
      </c>
      <c r="E1056" s="109">
        <v>8839661202</v>
      </c>
      <c r="F1056" s="107" t="s">
        <v>803</v>
      </c>
      <c r="G1056" s="110" t="s">
        <v>19</v>
      </c>
      <c r="H1056" s="111">
        <v>260000</v>
      </c>
      <c r="I1056" s="113">
        <v>45138</v>
      </c>
      <c r="J1056" s="111">
        <v>50000</v>
      </c>
      <c r="K1056" s="112" t="s">
        <v>20</v>
      </c>
      <c r="L1056" s="112" t="s">
        <v>158</v>
      </c>
      <c r="O1056" s="71"/>
      <c r="P1056" s="54"/>
      <c r="Q1056" s="72"/>
    </row>
    <row r="1057" spans="1:17" x14ac:dyDescent="0.25">
      <c r="A1057" s="107" t="s">
        <v>4273</v>
      </c>
      <c r="B1057" s="108" t="s">
        <v>862</v>
      </c>
      <c r="C1057" s="108">
        <v>202307</v>
      </c>
      <c r="D1057" s="108" t="s">
        <v>1014</v>
      </c>
      <c r="E1057" s="109">
        <v>9777028284</v>
      </c>
      <c r="F1057" s="107" t="s">
        <v>942</v>
      </c>
      <c r="G1057" s="110" t="s">
        <v>19</v>
      </c>
      <c r="H1057" s="111">
        <v>270000</v>
      </c>
      <c r="I1057" s="113">
        <v>45139</v>
      </c>
      <c r="J1057" s="111">
        <v>250000</v>
      </c>
      <c r="K1057" s="112" t="s">
        <v>20</v>
      </c>
      <c r="L1057" s="112" t="s">
        <v>158</v>
      </c>
      <c r="O1057" s="71"/>
      <c r="P1057" s="54"/>
      <c r="Q1057" s="72"/>
    </row>
    <row r="1058" spans="1:17" x14ac:dyDescent="0.25">
      <c r="A1058" s="107" t="s">
        <v>943</v>
      </c>
      <c r="B1058" s="108">
        <v>202308</v>
      </c>
      <c r="C1058" s="108">
        <v>202308</v>
      </c>
      <c r="D1058" s="108" t="s">
        <v>1014</v>
      </c>
      <c r="E1058" s="109">
        <v>8895525203</v>
      </c>
      <c r="F1058" s="107" t="s">
        <v>944</v>
      </c>
      <c r="G1058" s="110" t="s">
        <v>19</v>
      </c>
      <c r="H1058" s="111">
        <v>270000</v>
      </c>
      <c r="I1058" s="113">
        <v>45139</v>
      </c>
      <c r="J1058" s="111">
        <v>10000</v>
      </c>
      <c r="K1058" s="112" t="s">
        <v>20</v>
      </c>
      <c r="L1058" s="112" t="s">
        <v>158</v>
      </c>
      <c r="O1058" s="71"/>
      <c r="P1058" s="54"/>
      <c r="Q1058" s="72"/>
    </row>
    <row r="1059" spans="1:17" x14ac:dyDescent="0.25">
      <c r="A1059" s="107" t="s">
        <v>945</v>
      </c>
      <c r="B1059" s="108">
        <v>202304</v>
      </c>
      <c r="C1059" s="108">
        <v>202304</v>
      </c>
      <c r="D1059" s="108" t="s">
        <v>1014</v>
      </c>
      <c r="E1059" s="109">
        <v>8147248587</v>
      </c>
      <c r="F1059" s="107" t="s">
        <v>669</v>
      </c>
      <c r="G1059" s="110" t="s">
        <v>77</v>
      </c>
      <c r="H1059" s="111">
        <v>270000</v>
      </c>
      <c r="I1059" s="113">
        <v>45139</v>
      </c>
      <c r="J1059" s="111">
        <v>50000</v>
      </c>
      <c r="K1059" s="112" t="s">
        <v>20</v>
      </c>
      <c r="L1059" s="112" t="s">
        <v>101</v>
      </c>
      <c r="O1059" s="71"/>
      <c r="P1059" s="54"/>
      <c r="Q1059" s="72"/>
    </row>
    <row r="1060" spans="1:17" x14ac:dyDescent="0.25">
      <c r="A1060" s="107" t="s">
        <v>619</v>
      </c>
      <c r="B1060" s="108">
        <v>202304</v>
      </c>
      <c r="C1060" s="108">
        <v>202304</v>
      </c>
      <c r="D1060" s="108" t="s">
        <v>1014</v>
      </c>
      <c r="E1060" s="109">
        <v>8223841303</v>
      </c>
      <c r="F1060" s="107" t="s">
        <v>620</v>
      </c>
      <c r="G1060" s="110" t="s">
        <v>19</v>
      </c>
      <c r="H1060" s="111">
        <v>270000</v>
      </c>
      <c r="I1060" s="113">
        <v>45139</v>
      </c>
      <c r="J1060" s="111">
        <v>66000</v>
      </c>
      <c r="K1060" s="112" t="s">
        <v>20</v>
      </c>
      <c r="L1060" s="112" t="s">
        <v>158</v>
      </c>
      <c r="O1060" s="71"/>
      <c r="P1060" s="54"/>
      <c r="Q1060" s="72"/>
    </row>
    <row r="1061" spans="1:17" x14ac:dyDescent="0.25">
      <c r="A1061" s="107" t="s">
        <v>796</v>
      </c>
      <c r="B1061" s="108">
        <v>202306</v>
      </c>
      <c r="C1061" s="108">
        <v>202306</v>
      </c>
      <c r="D1061" s="108" t="s">
        <v>1014</v>
      </c>
      <c r="E1061" s="109">
        <v>6204294245</v>
      </c>
      <c r="F1061" s="107" t="s">
        <v>797</v>
      </c>
      <c r="G1061" s="110" t="s">
        <v>77</v>
      </c>
      <c r="H1061" s="111">
        <v>260000</v>
      </c>
      <c r="I1061" s="113">
        <v>45139</v>
      </c>
      <c r="J1061" s="111">
        <v>30000</v>
      </c>
      <c r="K1061" s="112" t="s">
        <v>713</v>
      </c>
      <c r="L1061" s="112" t="s">
        <v>158</v>
      </c>
      <c r="O1061" s="71"/>
      <c r="P1061" s="54"/>
      <c r="Q1061" s="72"/>
    </row>
    <row r="1062" spans="1:17" x14ac:dyDescent="0.25">
      <c r="A1062" s="107" t="s">
        <v>741</v>
      </c>
      <c r="B1062" s="108">
        <v>202304</v>
      </c>
      <c r="C1062" s="108">
        <v>202304</v>
      </c>
      <c r="D1062" s="108" t="s">
        <v>1014</v>
      </c>
      <c r="E1062" s="109">
        <v>6370997267</v>
      </c>
      <c r="F1062" s="107" t="s">
        <v>742</v>
      </c>
      <c r="G1062" s="110" t="s">
        <v>19</v>
      </c>
      <c r="H1062" s="111">
        <v>300000</v>
      </c>
      <c r="I1062" s="113">
        <v>45140</v>
      </c>
      <c r="J1062" s="111">
        <v>100000</v>
      </c>
      <c r="K1062" s="112" t="s">
        <v>20</v>
      </c>
      <c r="L1062" s="112" t="s">
        <v>158</v>
      </c>
      <c r="O1062" s="71"/>
      <c r="P1062" s="54"/>
      <c r="Q1062" s="72"/>
    </row>
    <row r="1063" spans="1:17" x14ac:dyDescent="0.25">
      <c r="A1063" s="107" t="s">
        <v>4274</v>
      </c>
      <c r="B1063" s="108" t="s">
        <v>862</v>
      </c>
      <c r="C1063" s="108">
        <v>202307</v>
      </c>
      <c r="D1063" s="108" t="s">
        <v>1014</v>
      </c>
      <c r="E1063" s="109">
        <v>7789974736</v>
      </c>
      <c r="F1063" s="107" t="s">
        <v>954</v>
      </c>
      <c r="G1063" s="110" t="s">
        <v>19</v>
      </c>
      <c r="H1063" s="111">
        <v>270000</v>
      </c>
      <c r="I1063" s="113">
        <v>45140</v>
      </c>
      <c r="J1063" s="111">
        <v>10000</v>
      </c>
      <c r="K1063" s="112" t="s">
        <v>689</v>
      </c>
      <c r="L1063" s="112" t="s">
        <v>158</v>
      </c>
      <c r="O1063" s="71"/>
      <c r="P1063" s="54"/>
      <c r="Q1063" s="72"/>
    </row>
    <row r="1064" spans="1:17" x14ac:dyDescent="0.25">
      <c r="A1064" s="107" t="s">
        <v>792</v>
      </c>
      <c r="B1064" s="108" t="s">
        <v>791</v>
      </c>
      <c r="C1064" s="108">
        <v>202306</v>
      </c>
      <c r="D1064" s="108" t="s">
        <v>1014</v>
      </c>
      <c r="E1064" s="109">
        <v>8917256687</v>
      </c>
      <c r="F1064" s="107" t="s">
        <v>793</v>
      </c>
      <c r="G1064" s="110" t="s">
        <v>19</v>
      </c>
      <c r="H1064" s="111">
        <v>280000</v>
      </c>
      <c r="I1064" s="113">
        <v>45140</v>
      </c>
      <c r="J1064" s="111">
        <v>75000</v>
      </c>
      <c r="K1064" s="112" t="s">
        <v>20</v>
      </c>
      <c r="L1064" s="112" t="s">
        <v>158</v>
      </c>
      <c r="O1064" s="71"/>
      <c r="P1064" s="54"/>
      <c r="Q1064" s="72"/>
    </row>
    <row r="1065" spans="1:17" x14ac:dyDescent="0.25">
      <c r="A1065" s="107" t="s">
        <v>613</v>
      </c>
      <c r="B1065" s="108">
        <v>202304</v>
      </c>
      <c r="C1065" s="108">
        <v>202304</v>
      </c>
      <c r="D1065" s="108" t="s">
        <v>1014</v>
      </c>
      <c r="E1065" s="109">
        <v>8431654639</v>
      </c>
      <c r="F1065" s="107" t="s">
        <v>494</v>
      </c>
      <c r="G1065" s="110" t="s">
        <v>19</v>
      </c>
      <c r="H1065" s="111">
        <v>280000</v>
      </c>
      <c r="I1065" s="113">
        <v>45140</v>
      </c>
      <c r="J1065" s="111">
        <v>47500</v>
      </c>
      <c r="K1065" s="112" t="s">
        <v>20</v>
      </c>
      <c r="L1065" s="112" t="s">
        <v>158</v>
      </c>
      <c r="O1065" s="71"/>
      <c r="P1065" s="54"/>
      <c r="Q1065" s="72"/>
    </row>
    <row r="1066" spans="1:17" x14ac:dyDescent="0.25">
      <c r="A1066" s="107" t="s">
        <v>946</v>
      </c>
      <c r="B1066" s="108">
        <v>202308</v>
      </c>
      <c r="C1066" s="108">
        <v>202308</v>
      </c>
      <c r="D1066" s="108" t="s">
        <v>1014</v>
      </c>
      <c r="E1066" s="109">
        <v>7017134283</v>
      </c>
      <c r="F1066" s="107" t="s">
        <v>947</v>
      </c>
      <c r="G1066" s="110" t="s">
        <v>19</v>
      </c>
      <c r="H1066" s="111">
        <v>280000</v>
      </c>
      <c r="I1066" s="113">
        <v>45140</v>
      </c>
      <c r="J1066" s="111">
        <v>5000</v>
      </c>
      <c r="K1066" s="112" t="s">
        <v>689</v>
      </c>
      <c r="L1066" s="112" t="s">
        <v>158</v>
      </c>
      <c r="O1066" s="71"/>
      <c r="P1066" s="54"/>
      <c r="Q1066" s="72"/>
    </row>
    <row r="1067" spans="1:17" x14ac:dyDescent="0.25">
      <c r="A1067" s="107" t="s">
        <v>4275</v>
      </c>
      <c r="B1067" s="108">
        <v>202308</v>
      </c>
      <c r="C1067" s="108">
        <v>202308</v>
      </c>
      <c r="D1067" s="108" t="s">
        <v>1014</v>
      </c>
      <c r="E1067" s="109">
        <v>7000859656</v>
      </c>
      <c r="F1067" s="107" t="s">
        <v>983</v>
      </c>
      <c r="G1067" s="110" t="s">
        <v>19</v>
      </c>
      <c r="H1067" s="111">
        <v>280000</v>
      </c>
      <c r="I1067" s="113">
        <v>45140</v>
      </c>
      <c r="J1067" s="111">
        <v>10000</v>
      </c>
      <c r="K1067" s="112" t="s">
        <v>689</v>
      </c>
      <c r="L1067" s="112" t="s">
        <v>158</v>
      </c>
      <c r="O1067" s="71"/>
      <c r="P1067" s="54"/>
      <c r="Q1067" s="72"/>
    </row>
    <row r="1068" spans="1:17" x14ac:dyDescent="0.25">
      <c r="A1068" s="107" t="s">
        <v>4236</v>
      </c>
      <c r="B1068" s="108">
        <v>202305</v>
      </c>
      <c r="C1068" s="108">
        <v>202305</v>
      </c>
      <c r="D1068" s="108" t="s">
        <v>1014</v>
      </c>
      <c r="E1068" s="109">
        <v>9884462604</v>
      </c>
      <c r="F1068" s="107" t="s">
        <v>724</v>
      </c>
      <c r="G1068" s="110" t="s">
        <v>19</v>
      </c>
      <c r="H1068" s="111">
        <v>275000</v>
      </c>
      <c r="I1068" s="113">
        <v>45140</v>
      </c>
      <c r="J1068" s="111">
        <v>50000</v>
      </c>
      <c r="K1068" s="112" t="s">
        <v>20</v>
      </c>
      <c r="L1068" s="112" t="s">
        <v>158</v>
      </c>
      <c r="O1068" s="71"/>
      <c r="P1068" s="54"/>
      <c r="Q1068" s="72"/>
    </row>
    <row r="1069" spans="1:17" x14ac:dyDescent="0.25">
      <c r="A1069" s="107" t="s">
        <v>201</v>
      </c>
      <c r="B1069" s="108">
        <v>202301</v>
      </c>
      <c r="C1069" s="108">
        <v>202301</v>
      </c>
      <c r="D1069" s="108" t="s">
        <v>1014</v>
      </c>
      <c r="E1069" s="109">
        <v>8777718494</v>
      </c>
      <c r="F1069" s="107" t="s">
        <v>202</v>
      </c>
      <c r="G1069" s="110" t="s">
        <v>19</v>
      </c>
      <c r="H1069" s="111">
        <v>270000</v>
      </c>
      <c r="I1069" s="113">
        <v>45141</v>
      </c>
      <c r="J1069" s="111">
        <v>18000</v>
      </c>
      <c r="K1069" s="112" t="s">
        <v>20</v>
      </c>
      <c r="L1069" s="112" t="s">
        <v>101</v>
      </c>
      <c r="O1069" s="71"/>
      <c r="P1069" s="54"/>
      <c r="Q1069" s="72"/>
    </row>
    <row r="1070" spans="1:17" x14ac:dyDescent="0.25">
      <c r="A1070" s="107" t="s">
        <v>948</v>
      </c>
      <c r="B1070" s="108">
        <v>202308</v>
      </c>
      <c r="C1070" s="108">
        <v>202308</v>
      </c>
      <c r="D1070" s="108" t="s">
        <v>1015</v>
      </c>
      <c r="E1070" s="109">
        <v>7017134283</v>
      </c>
      <c r="F1070" s="107" t="s">
        <v>984</v>
      </c>
      <c r="G1070" s="110" t="s">
        <v>19</v>
      </c>
      <c r="H1070" s="111">
        <v>270000</v>
      </c>
      <c r="I1070" s="113">
        <v>45141</v>
      </c>
      <c r="J1070" s="111">
        <v>10000</v>
      </c>
      <c r="K1070" s="112" t="s">
        <v>20</v>
      </c>
      <c r="L1070" s="112" t="s">
        <v>158</v>
      </c>
      <c r="O1070" s="71"/>
      <c r="P1070" s="54"/>
      <c r="Q1070" s="72"/>
    </row>
    <row r="1071" spans="1:17" x14ac:dyDescent="0.25">
      <c r="A1071" s="107" t="s">
        <v>949</v>
      </c>
      <c r="B1071" s="108" t="s">
        <v>1001</v>
      </c>
      <c r="C1071" s="108">
        <v>202308</v>
      </c>
      <c r="D1071" s="108" t="s">
        <v>1014</v>
      </c>
      <c r="E1071" s="109">
        <v>7017134283</v>
      </c>
      <c r="F1071" s="107" t="s">
        <v>984</v>
      </c>
      <c r="G1071" s="110" t="s">
        <v>19</v>
      </c>
      <c r="H1071" s="111">
        <v>270000</v>
      </c>
      <c r="I1071" s="113">
        <v>45141</v>
      </c>
      <c r="J1071" s="111">
        <v>5000</v>
      </c>
      <c r="K1071" s="112" t="s">
        <v>20</v>
      </c>
      <c r="L1071" s="112" t="s">
        <v>158</v>
      </c>
      <c r="O1071" s="71"/>
      <c r="P1071" s="54"/>
      <c r="Q1071" s="72"/>
    </row>
    <row r="1072" spans="1:17" x14ac:dyDescent="0.25">
      <c r="A1072" s="107" t="s">
        <v>4183</v>
      </c>
      <c r="B1072" s="108" t="s">
        <v>318</v>
      </c>
      <c r="C1072" s="108">
        <v>202301</v>
      </c>
      <c r="D1072" s="108" t="s">
        <v>1014</v>
      </c>
      <c r="E1072" s="109">
        <v>8895441177</v>
      </c>
      <c r="F1072" s="107" t="s">
        <v>313</v>
      </c>
      <c r="G1072" s="110" t="s">
        <v>19</v>
      </c>
      <c r="H1072" s="111">
        <v>280000</v>
      </c>
      <c r="I1072" s="113">
        <v>45141</v>
      </c>
      <c r="J1072" s="111">
        <v>28750</v>
      </c>
      <c r="K1072" s="112" t="s">
        <v>10</v>
      </c>
      <c r="L1072" s="112" t="s">
        <v>839</v>
      </c>
      <c r="O1072" s="71"/>
      <c r="P1072" s="54"/>
      <c r="Q1072" s="72"/>
    </row>
    <row r="1073" spans="1:17" x14ac:dyDescent="0.25">
      <c r="A1073" s="107" t="s">
        <v>4268</v>
      </c>
      <c r="B1073" s="108" t="s">
        <v>862</v>
      </c>
      <c r="C1073" s="108">
        <v>202307</v>
      </c>
      <c r="D1073" s="108" t="s">
        <v>1014</v>
      </c>
      <c r="E1073" s="109">
        <v>8871751090</v>
      </c>
      <c r="F1073" s="107" t="s">
        <v>890</v>
      </c>
      <c r="G1073" s="110" t="s">
        <v>19</v>
      </c>
      <c r="H1073" s="111">
        <v>270000</v>
      </c>
      <c r="I1073" s="113">
        <v>45141</v>
      </c>
      <c r="J1073" s="111">
        <v>40000</v>
      </c>
      <c r="K1073" s="112" t="s">
        <v>20</v>
      </c>
      <c r="L1073" s="112" t="s">
        <v>158</v>
      </c>
      <c r="O1073" s="71"/>
      <c r="P1073" s="54"/>
      <c r="Q1073" s="72"/>
    </row>
    <row r="1074" spans="1:17" x14ac:dyDescent="0.25">
      <c r="A1074" s="107" t="s">
        <v>970</v>
      </c>
      <c r="B1074" s="108">
        <v>202308</v>
      </c>
      <c r="C1074" s="108">
        <v>202308</v>
      </c>
      <c r="D1074" s="108" t="s">
        <v>1014</v>
      </c>
      <c r="E1074" s="109">
        <v>7064345519</v>
      </c>
      <c r="F1074" s="107" t="s">
        <v>969</v>
      </c>
      <c r="G1074" s="110" t="s">
        <v>19</v>
      </c>
      <c r="H1074" s="111">
        <v>270000</v>
      </c>
      <c r="I1074" s="113">
        <v>45141</v>
      </c>
      <c r="J1074" s="111">
        <v>5000</v>
      </c>
      <c r="K1074" s="112" t="s">
        <v>20</v>
      </c>
      <c r="L1074" s="112" t="s">
        <v>158</v>
      </c>
      <c r="O1074" s="71"/>
      <c r="P1074" s="54"/>
      <c r="Q1074" s="72"/>
    </row>
    <row r="1075" spans="1:17" x14ac:dyDescent="0.25">
      <c r="A1075" s="107" t="s">
        <v>4271</v>
      </c>
      <c r="B1075" s="108" t="s">
        <v>862</v>
      </c>
      <c r="C1075" s="108">
        <v>202307</v>
      </c>
      <c r="D1075" s="108" t="s">
        <v>1014</v>
      </c>
      <c r="E1075" s="109">
        <v>8219735087</v>
      </c>
      <c r="F1075" s="107" t="s">
        <v>906</v>
      </c>
      <c r="G1075" s="110" t="s">
        <v>77</v>
      </c>
      <c r="H1075" s="111">
        <v>240000</v>
      </c>
      <c r="I1075" s="113">
        <v>45141</v>
      </c>
      <c r="J1075" s="111">
        <v>265000</v>
      </c>
      <c r="K1075" s="112" t="s">
        <v>20</v>
      </c>
      <c r="L1075" s="112" t="s">
        <v>158</v>
      </c>
      <c r="O1075" s="71"/>
      <c r="P1075" s="54"/>
      <c r="Q1075" s="72"/>
    </row>
    <row r="1076" spans="1:17" x14ac:dyDescent="0.25">
      <c r="A1076" s="107" t="s">
        <v>790</v>
      </c>
      <c r="B1076" s="108" t="s">
        <v>791</v>
      </c>
      <c r="C1076" s="108">
        <v>202306</v>
      </c>
      <c r="D1076" s="108" t="s">
        <v>1014</v>
      </c>
      <c r="E1076" s="109">
        <v>7978560047</v>
      </c>
      <c r="F1076" s="107" t="s">
        <v>836</v>
      </c>
      <c r="G1076" s="110" t="s">
        <v>19</v>
      </c>
      <c r="H1076" s="111">
        <v>270000</v>
      </c>
      <c r="I1076" s="113">
        <v>45142</v>
      </c>
      <c r="J1076" s="111">
        <v>54000</v>
      </c>
      <c r="K1076" s="112" t="s">
        <v>20</v>
      </c>
      <c r="L1076" s="112" t="s">
        <v>158</v>
      </c>
      <c r="O1076" s="71"/>
      <c r="P1076" s="54"/>
      <c r="Q1076" s="72"/>
    </row>
    <row r="1077" spans="1:17" x14ac:dyDescent="0.25">
      <c r="A1077" s="107" t="s">
        <v>553</v>
      </c>
      <c r="B1077" s="108" t="s">
        <v>463</v>
      </c>
      <c r="C1077" s="108">
        <v>202303</v>
      </c>
      <c r="D1077" s="108" t="s">
        <v>1014</v>
      </c>
      <c r="E1077" s="109">
        <v>9437575369</v>
      </c>
      <c r="F1077" s="107" t="s">
        <v>564</v>
      </c>
      <c r="G1077" s="110" t="s">
        <v>19</v>
      </c>
      <c r="H1077" s="111">
        <v>270000</v>
      </c>
      <c r="I1077" s="113">
        <v>45142</v>
      </c>
      <c r="J1077" s="111">
        <v>50000</v>
      </c>
      <c r="K1077" s="112" t="s">
        <v>20</v>
      </c>
      <c r="L1077" s="112" t="s">
        <v>158</v>
      </c>
      <c r="O1077" s="71"/>
      <c r="P1077" s="54"/>
      <c r="Q1077" s="72"/>
    </row>
    <row r="1078" spans="1:17" x14ac:dyDescent="0.25">
      <c r="A1078" s="107" t="s">
        <v>4217</v>
      </c>
      <c r="B1078" s="108" t="s">
        <v>846</v>
      </c>
      <c r="C1078" s="108">
        <v>202303</v>
      </c>
      <c r="D1078" s="108" t="s">
        <v>1014</v>
      </c>
      <c r="E1078" s="109">
        <v>9487990460</v>
      </c>
      <c r="F1078" s="107" t="s">
        <v>569</v>
      </c>
      <c r="G1078" s="110" t="s">
        <v>19</v>
      </c>
      <c r="H1078" s="111">
        <v>290000</v>
      </c>
      <c r="I1078" s="113">
        <v>45142</v>
      </c>
      <c r="J1078" s="111">
        <v>40000</v>
      </c>
      <c r="K1078" s="112" t="s">
        <v>20</v>
      </c>
      <c r="L1078" s="112" t="s">
        <v>101</v>
      </c>
      <c r="O1078" s="71"/>
      <c r="P1078" s="54"/>
      <c r="Q1078" s="72"/>
    </row>
    <row r="1079" spans="1:17" x14ac:dyDescent="0.25">
      <c r="A1079" s="107" t="s">
        <v>950</v>
      </c>
      <c r="B1079" s="108">
        <v>202308</v>
      </c>
      <c r="C1079" s="108">
        <v>202308</v>
      </c>
      <c r="D1079" s="108" t="s">
        <v>1014</v>
      </c>
      <c r="E1079" s="109">
        <v>9487990460</v>
      </c>
      <c r="F1079" s="107" t="s">
        <v>569</v>
      </c>
      <c r="G1079" s="110" t="s">
        <v>19</v>
      </c>
      <c r="H1079" s="111">
        <v>290000</v>
      </c>
      <c r="I1079" s="113">
        <v>45142</v>
      </c>
      <c r="J1079" s="111">
        <v>50000</v>
      </c>
      <c r="K1079" s="112" t="s">
        <v>20</v>
      </c>
      <c r="L1079" s="112" t="s">
        <v>839</v>
      </c>
      <c r="O1079" s="71"/>
      <c r="P1079" s="54"/>
      <c r="Q1079" s="72"/>
    </row>
    <row r="1080" spans="1:17" x14ac:dyDescent="0.25">
      <c r="A1080" s="107" t="s">
        <v>700</v>
      </c>
      <c r="B1080" s="108">
        <v>202303</v>
      </c>
      <c r="C1080" s="108">
        <v>202303</v>
      </c>
      <c r="D1080" s="108" t="s">
        <v>1014</v>
      </c>
      <c r="E1080" s="109">
        <v>8884632888</v>
      </c>
      <c r="F1080" s="107" t="s">
        <v>568</v>
      </c>
      <c r="G1080" s="110" t="s">
        <v>19</v>
      </c>
      <c r="H1080" s="111">
        <v>290000</v>
      </c>
      <c r="I1080" s="113">
        <v>45142</v>
      </c>
      <c r="J1080" s="111">
        <v>30000</v>
      </c>
      <c r="K1080" s="112" t="s">
        <v>20</v>
      </c>
      <c r="L1080" s="112" t="s">
        <v>158</v>
      </c>
      <c r="O1080" s="71"/>
      <c r="P1080" s="54"/>
      <c r="Q1080" s="72"/>
    </row>
    <row r="1081" spans="1:17" x14ac:dyDescent="0.25">
      <c r="A1081" s="107" t="s">
        <v>951</v>
      </c>
      <c r="B1081" s="108">
        <v>202307</v>
      </c>
      <c r="C1081" s="108">
        <v>202307</v>
      </c>
      <c r="D1081" s="108" t="s">
        <v>1014</v>
      </c>
      <c r="E1081" s="109">
        <v>9178703936</v>
      </c>
      <c r="F1081" s="107" t="s">
        <v>935</v>
      </c>
      <c r="G1081" s="110" t="s">
        <v>19</v>
      </c>
      <c r="H1081" s="111">
        <v>270000</v>
      </c>
      <c r="I1081" s="113">
        <v>45142</v>
      </c>
      <c r="J1081" s="111">
        <v>86200</v>
      </c>
      <c r="K1081" s="112" t="s">
        <v>20</v>
      </c>
      <c r="L1081" s="112" t="s">
        <v>158</v>
      </c>
      <c r="O1081" s="71"/>
      <c r="P1081" s="54"/>
      <c r="Q1081" s="72"/>
    </row>
    <row r="1082" spans="1:17" x14ac:dyDescent="0.25">
      <c r="A1082" s="107" t="s">
        <v>952</v>
      </c>
      <c r="B1082" s="108">
        <v>202307</v>
      </c>
      <c r="C1082" s="108">
        <v>202307</v>
      </c>
      <c r="D1082" s="108" t="s">
        <v>1014</v>
      </c>
      <c r="E1082" s="109">
        <v>9178703936</v>
      </c>
      <c r="F1082" s="107" t="s">
        <v>935</v>
      </c>
      <c r="G1082" s="110" t="s">
        <v>19</v>
      </c>
      <c r="H1082" s="111">
        <v>270000</v>
      </c>
      <c r="I1082" s="113">
        <v>45142</v>
      </c>
      <c r="J1082" s="111">
        <v>10000</v>
      </c>
      <c r="K1082" s="112" t="s">
        <v>20</v>
      </c>
      <c r="L1082" s="112" t="s">
        <v>158</v>
      </c>
      <c r="O1082" s="71"/>
      <c r="P1082" s="54"/>
      <c r="Q1082" s="72"/>
    </row>
    <row r="1083" spans="1:17" x14ac:dyDescent="0.25">
      <c r="A1083" s="107" t="s">
        <v>1049</v>
      </c>
      <c r="B1083" s="108" t="s">
        <v>1024</v>
      </c>
      <c r="C1083" s="108">
        <v>202308</v>
      </c>
      <c r="D1083" s="108" t="s">
        <v>1015</v>
      </c>
      <c r="E1083" s="109">
        <v>8884632888</v>
      </c>
      <c r="F1083" s="107" t="s">
        <v>1050</v>
      </c>
      <c r="G1083" s="110" t="s">
        <v>19</v>
      </c>
      <c r="H1083" s="111">
        <v>270000</v>
      </c>
      <c r="I1083" s="113">
        <v>45142</v>
      </c>
      <c r="J1083" s="111">
        <v>5000</v>
      </c>
      <c r="K1083" s="112" t="s">
        <v>20</v>
      </c>
      <c r="L1083" s="112" t="s">
        <v>158</v>
      </c>
      <c r="O1083" s="71"/>
      <c r="P1083" s="54"/>
      <c r="Q1083" s="72"/>
    </row>
    <row r="1084" spans="1:17" x14ac:dyDescent="0.25">
      <c r="A1084" s="107" t="s">
        <v>953</v>
      </c>
      <c r="B1084" s="108">
        <v>202308</v>
      </c>
      <c r="C1084" s="108">
        <v>202308</v>
      </c>
      <c r="D1084" s="108" t="s">
        <v>1014</v>
      </c>
      <c r="E1084" s="109">
        <v>9867818796</v>
      </c>
      <c r="F1084" s="107" t="s">
        <v>985</v>
      </c>
      <c r="G1084" s="110" t="s">
        <v>19</v>
      </c>
      <c r="H1084" s="111">
        <v>270000</v>
      </c>
      <c r="I1084" s="113">
        <v>45142</v>
      </c>
      <c r="J1084" s="111">
        <v>270000</v>
      </c>
      <c r="K1084" s="112" t="s">
        <v>20</v>
      </c>
      <c r="L1084" s="112" t="s">
        <v>158</v>
      </c>
      <c r="O1084" s="71"/>
      <c r="P1084" s="54"/>
      <c r="Q1084" s="72"/>
    </row>
    <row r="1085" spans="1:17" x14ac:dyDescent="0.25">
      <c r="A1085" s="107" t="s">
        <v>774</v>
      </c>
      <c r="B1085" s="108">
        <v>202305</v>
      </c>
      <c r="C1085" s="108">
        <v>202305</v>
      </c>
      <c r="D1085" s="108" t="s">
        <v>1014</v>
      </c>
      <c r="E1085" s="109">
        <v>9686454109</v>
      </c>
      <c r="F1085" s="107" t="s">
        <v>956</v>
      </c>
      <c r="G1085" s="110" t="s">
        <v>19</v>
      </c>
      <c r="H1085" s="111">
        <v>275000</v>
      </c>
      <c r="I1085" s="113">
        <v>45143</v>
      </c>
      <c r="J1085" s="111">
        <v>25000</v>
      </c>
      <c r="K1085" s="112" t="s">
        <v>20</v>
      </c>
      <c r="L1085" s="112" t="s">
        <v>158</v>
      </c>
      <c r="O1085" s="71"/>
      <c r="P1085" s="54"/>
      <c r="Q1085" s="72"/>
    </row>
    <row r="1086" spans="1:17" x14ac:dyDescent="0.25">
      <c r="A1086" s="107" t="s">
        <v>957</v>
      </c>
      <c r="B1086" s="108">
        <v>202307</v>
      </c>
      <c r="C1086" s="108">
        <v>202307</v>
      </c>
      <c r="D1086" s="108" t="s">
        <v>1014</v>
      </c>
      <c r="E1086" s="109">
        <v>8144228835</v>
      </c>
      <c r="F1086" s="107" t="s">
        <v>912</v>
      </c>
      <c r="G1086" s="110" t="s">
        <v>19</v>
      </c>
      <c r="H1086" s="111">
        <v>240000</v>
      </c>
      <c r="I1086" s="113">
        <v>45143</v>
      </c>
      <c r="J1086" s="111">
        <v>50000</v>
      </c>
      <c r="K1086" s="112" t="s">
        <v>10</v>
      </c>
      <c r="L1086" s="112" t="s">
        <v>158</v>
      </c>
      <c r="O1086" s="71"/>
      <c r="P1086" s="54"/>
      <c r="Q1086" s="72"/>
    </row>
    <row r="1087" spans="1:17" x14ac:dyDescent="0.25">
      <c r="A1087" s="107" t="s">
        <v>899</v>
      </c>
      <c r="B1087" s="108">
        <v>202307</v>
      </c>
      <c r="C1087" s="108">
        <v>202307</v>
      </c>
      <c r="D1087" s="108" t="s">
        <v>1014</v>
      </c>
      <c r="E1087" s="109">
        <v>7751862860</v>
      </c>
      <c r="F1087" s="107" t="s">
        <v>939</v>
      </c>
      <c r="G1087" s="110" t="s">
        <v>19</v>
      </c>
      <c r="H1087" s="111">
        <v>318600</v>
      </c>
      <c r="I1087" s="113">
        <v>45143</v>
      </c>
      <c r="J1087" s="111">
        <v>5000</v>
      </c>
      <c r="K1087" s="112" t="s">
        <v>20</v>
      </c>
      <c r="L1087" s="112" t="s">
        <v>158</v>
      </c>
      <c r="O1087" s="71"/>
      <c r="P1087" s="54"/>
      <c r="Q1087" s="72"/>
    </row>
    <row r="1088" spans="1:17" x14ac:dyDescent="0.25">
      <c r="A1088" s="107" t="s">
        <v>4275</v>
      </c>
      <c r="B1088" s="108">
        <v>202307</v>
      </c>
      <c r="C1088" s="108">
        <v>202307</v>
      </c>
      <c r="D1088" s="108" t="s">
        <v>1014</v>
      </c>
      <c r="E1088" s="109">
        <v>7000859656</v>
      </c>
      <c r="F1088" s="107" t="s">
        <v>958</v>
      </c>
      <c r="G1088" s="110" t="s">
        <v>19</v>
      </c>
      <c r="H1088" s="111">
        <v>280000</v>
      </c>
      <c r="I1088" s="113">
        <v>45143</v>
      </c>
      <c r="J1088" s="111">
        <v>280000</v>
      </c>
      <c r="K1088" s="112" t="s">
        <v>20</v>
      </c>
      <c r="L1088" s="112" t="s">
        <v>158</v>
      </c>
      <c r="O1088" s="71"/>
      <c r="P1088" s="54"/>
      <c r="Q1088" s="72"/>
    </row>
    <row r="1089" spans="1:17" x14ac:dyDescent="0.25">
      <c r="A1089" s="107" t="s">
        <v>4259</v>
      </c>
      <c r="B1089" s="108">
        <v>202307</v>
      </c>
      <c r="C1089" s="108">
        <v>202307</v>
      </c>
      <c r="D1089" s="108" t="s">
        <v>1014</v>
      </c>
      <c r="E1089" s="109">
        <v>9538914769</v>
      </c>
      <c r="F1089" s="107" t="s">
        <v>850</v>
      </c>
      <c r="G1089" s="110" t="s">
        <v>19</v>
      </c>
      <c r="H1089" s="111">
        <v>290000</v>
      </c>
      <c r="I1089" s="113">
        <v>45145</v>
      </c>
      <c r="J1089" s="111">
        <v>50000</v>
      </c>
      <c r="K1089" s="112" t="s">
        <v>20</v>
      </c>
      <c r="L1089" s="112" t="s">
        <v>441</v>
      </c>
      <c r="O1089" s="71"/>
      <c r="P1089" s="54"/>
      <c r="Q1089" s="72"/>
    </row>
    <row r="1090" spans="1:17" x14ac:dyDescent="0.25">
      <c r="A1090" s="107" t="s">
        <v>1117</v>
      </c>
      <c r="B1090" s="108">
        <v>202308</v>
      </c>
      <c r="C1090" s="108">
        <v>202308</v>
      </c>
      <c r="D1090" s="108" t="s">
        <v>1015</v>
      </c>
      <c r="E1090" s="109">
        <v>7077990929</v>
      </c>
      <c r="F1090" s="107" t="s">
        <v>1052</v>
      </c>
      <c r="G1090" s="110" t="s">
        <v>19</v>
      </c>
      <c r="H1090" s="111">
        <v>290000</v>
      </c>
      <c r="I1090" s="113">
        <v>45145</v>
      </c>
      <c r="J1090" s="111">
        <v>5000</v>
      </c>
      <c r="K1090" s="112" t="s">
        <v>20</v>
      </c>
      <c r="L1090" s="112" t="s">
        <v>101</v>
      </c>
      <c r="O1090" s="71"/>
      <c r="P1090" s="54"/>
      <c r="Q1090" s="72"/>
    </row>
    <row r="1091" spans="1:17" x14ac:dyDescent="0.25">
      <c r="A1091" s="107" t="s">
        <v>1029</v>
      </c>
      <c r="B1091" s="108">
        <v>202308</v>
      </c>
      <c r="C1091" s="108">
        <v>202308</v>
      </c>
      <c r="D1091" s="108" t="s">
        <v>1014</v>
      </c>
      <c r="E1091" s="109">
        <v>8003923362</v>
      </c>
      <c r="F1091" s="107" t="s">
        <v>959</v>
      </c>
      <c r="G1091" s="110" t="s">
        <v>19</v>
      </c>
      <c r="H1091" s="111">
        <v>290000</v>
      </c>
      <c r="I1091" s="113">
        <v>45145</v>
      </c>
      <c r="J1091" s="111">
        <v>10000</v>
      </c>
      <c r="K1091" s="112" t="s">
        <v>10</v>
      </c>
      <c r="L1091" s="112" t="s">
        <v>158</v>
      </c>
      <c r="O1091" s="71"/>
      <c r="P1091" s="54"/>
      <c r="Q1091" s="72"/>
    </row>
    <row r="1092" spans="1:17" x14ac:dyDescent="0.25">
      <c r="A1092" s="107" t="s">
        <v>309</v>
      </c>
      <c r="B1092" s="108">
        <v>202212</v>
      </c>
      <c r="C1092" s="108">
        <v>202212</v>
      </c>
      <c r="D1092" s="108" t="s">
        <v>1014</v>
      </c>
      <c r="E1092" s="109">
        <v>9556479066</v>
      </c>
      <c r="F1092" s="107" t="s">
        <v>306</v>
      </c>
      <c r="G1092" s="110" t="s">
        <v>19</v>
      </c>
      <c r="H1092" s="111">
        <v>280000</v>
      </c>
      <c r="I1092" s="113">
        <v>45145</v>
      </c>
      <c r="J1092" s="111">
        <v>50000</v>
      </c>
      <c r="K1092" s="112" t="s">
        <v>20</v>
      </c>
      <c r="L1092" s="112" t="s">
        <v>839</v>
      </c>
      <c r="O1092" s="71"/>
      <c r="P1092" s="54"/>
      <c r="Q1092" s="72"/>
    </row>
    <row r="1093" spans="1:17" x14ac:dyDescent="0.25">
      <c r="A1093" s="107" t="s">
        <v>960</v>
      </c>
      <c r="B1093" s="108">
        <v>202308</v>
      </c>
      <c r="C1093" s="108">
        <v>202308</v>
      </c>
      <c r="D1093" s="108" t="s">
        <v>1014</v>
      </c>
      <c r="E1093" s="109">
        <v>8249737982</v>
      </c>
      <c r="F1093" s="107" t="s">
        <v>1035</v>
      </c>
      <c r="G1093" s="110" t="s">
        <v>19</v>
      </c>
      <c r="H1093" s="111">
        <v>280000</v>
      </c>
      <c r="I1093" s="113">
        <v>45145</v>
      </c>
      <c r="J1093" s="111">
        <v>10000</v>
      </c>
      <c r="K1093" s="112" t="s">
        <v>20</v>
      </c>
      <c r="L1093" s="112" t="s">
        <v>158</v>
      </c>
      <c r="O1093" s="71"/>
      <c r="P1093" s="54"/>
      <c r="Q1093" s="72"/>
    </row>
    <row r="1094" spans="1:17" x14ac:dyDescent="0.25">
      <c r="A1094" s="107" t="s">
        <v>961</v>
      </c>
      <c r="B1094" s="108">
        <v>202308</v>
      </c>
      <c r="C1094" s="108">
        <v>202308</v>
      </c>
      <c r="D1094" s="108" t="s">
        <v>1014</v>
      </c>
      <c r="E1094" s="109">
        <v>9284088362</v>
      </c>
      <c r="F1094" s="107" t="s">
        <v>986</v>
      </c>
      <c r="G1094" s="110" t="s">
        <v>77</v>
      </c>
      <c r="H1094" s="111">
        <v>240000</v>
      </c>
      <c r="I1094" s="113">
        <v>45145</v>
      </c>
      <c r="J1094" s="111">
        <v>5000</v>
      </c>
      <c r="K1094" s="112" t="s">
        <v>20</v>
      </c>
      <c r="L1094" s="112" t="s">
        <v>158</v>
      </c>
      <c r="O1094" s="71"/>
      <c r="P1094" s="54"/>
      <c r="Q1094" s="72"/>
    </row>
    <row r="1095" spans="1:17" x14ac:dyDescent="0.25">
      <c r="A1095" s="107" t="s">
        <v>877</v>
      </c>
      <c r="B1095" s="108">
        <v>202307</v>
      </c>
      <c r="C1095" s="108">
        <v>202307</v>
      </c>
      <c r="D1095" s="108" t="s">
        <v>1014</v>
      </c>
      <c r="E1095" s="109">
        <v>8895218575</v>
      </c>
      <c r="F1095" s="107" t="s">
        <v>962</v>
      </c>
      <c r="G1095" s="110" t="s">
        <v>19</v>
      </c>
      <c r="H1095" s="111">
        <v>318600</v>
      </c>
      <c r="I1095" s="113">
        <v>45145</v>
      </c>
      <c r="J1095" s="111">
        <v>202500</v>
      </c>
      <c r="K1095" s="112" t="s">
        <v>20</v>
      </c>
      <c r="L1095" s="112" t="s">
        <v>158</v>
      </c>
      <c r="O1095" s="71"/>
      <c r="P1095" s="54"/>
      <c r="Q1095" s="72"/>
    </row>
    <row r="1096" spans="1:17" x14ac:dyDescent="0.25">
      <c r="A1096" s="107" t="s">
        <v>948</v>
      </c>
      <c r="B1096" s="108">
        <v>202308</v>
      </c>
      <c r="C1096" s="108">
        <v>202308</v>
      </c>
      <c r="D1096" s="108" t="s">
        <v>1014</v>
      </c>
      <c r="E1096" s="109">
        <v>7017134283</v>
      </c>
      <c r="F1096" s="107" t="s">
        <v>984</v>
      </c>
      <c r="G1096" s="110">
        <v>202308</v>
      </c>
      <c r="H1096" s="111">
        <v>202308</v>
      </c>
      <c r="I1096" s="113">
        <v>45145</v>
      </c>
      <c r="J1096" s="111">
        <v>210000</v>
      </c>
      <c r="K1096" s="112" t="s">
        <v>20</v>
      </c>
      <c r="L1096" s="112" t="s">
        <v>158</v>
      </c>
      <c r="O1096" s="71"/>
      <c r="P1096" s="54"/>
      <c r="Q1096" s="72"/>
    </row>
    <row r="1097" spans="1:17" x14ac:dyDescent="0.25">
      <c r="A1097" s="107" t="s">
        <v>768</v>
      </c>
      <c r="B1097" s="108">
        <v>202304</v>
      </c>
      <c r="C1097" s="108">
        <v>202304</v>
      </c>
      <c r="D1097" s="108" t="s">
        <v>1014</v>
      </c>
      <c r="E1097" s="109">
        <v>9098741721</v>
      </c>
      <c r="F1097" s="107" t="s">
        <v>769</v>
      </c>
      <c r="G1097" s="110" t="s">
        <v>19</v>
      </c>
      <c r="H1097" s="111">
        <v>300000</v>
      </c>
      <c r="I1097" s="113">
        <v>45146</v>
      </c>
      <c r="J1097" s="111">
        <v>80000</v>
      </c>
      <c r="K1097" s="112" t="s">
        <v>20</v>
      </c>
      <c r="L1097" s="112" t="s">
        <v>158</v>
      </c>
      <c r="O1097" s="71"/>
      <c r="P1097" s="54"/>
      <c r="Q1097" s="72"/>
    </row>
    <row r="1098" spans="1:17" x14ac:dyDescent="0.25">
      <c r="A1098" s="107" t="s">
        <v>625</v>
      </c>
      <c r="B1098" s="108" t="s">
        <v>463</v>
      </c>
      <c r="C1098" s="108">
        <v>202303</v>
      </c>
      <c r="D1098" s="108" t="s">
        <v>1014</v>
      </c>
      <c r="E1098" s="109">
        <v>8904398169</v>
      </c>
      <c r="F1098" s="107" t="s">
        <v>657</v>
      </c>
      <c r="G1098" s="110" t="s">
        <v>19</v>
      </c>
      <c r="H1098" s="111">
        <v>290000</v>
      </c>
      <c r="I1098" s="113">
        <v>45146</v>
      </c>
      <c r="J1098" s="111">
        <v>30000</v>
      </c>
      <c r="K1098" s="112" t="s">
        <v>20</v>
      </c>
      <c r="L1098" s="112" t="s">
        <v>158</v>
      </c>
      <c r="O1098" s="71"/>
      <c r="P1098" s="54"/>
      <c r="Q1098" s="72"/>
    </row>
    <row r="1099" spans="1:17" x14ac:dyDescent="0.25">
      <c r="A1099" s="107" t="s">
        <v>4276</v>
      </c>
      <c r="B1099" s="108">
        <v>202308</v>
      </c>
      <c r="C1099" s="108">
        <v>202308</v>
      </c>
      <c r="D1099" s="108" t="s">
        <v>1014</v>
      </c>
      <c r="E1099" s="109">
        <v>9583433206</v>
      </c>
      <c r="F1099" s="107" t="s">
        <v>963</v>
      </c>
      <c r="G1099" s="110" t="s">
        <v>19</v>
      </c>
      <c r="H1099" s="111">
        <v>290000</v>
      </c>
      <c r="I1099" s="113">
        <v>45146</v>
      </c>
      <c r="J1099" s="111">
        <v>10000</v>
      </c>
      <c r="K1099" s="112" t="s">
        <v>20</v>
      </c>
      <c r="L1099" s="112" t="s">
        <v>158</v>
      </c>
      <c r="O1099" s="71"/>
      <c r="P1099" s="54"/>
      <c r="Q1099" s="72"/>
    </row>
    <row r="1100" spans="1:17" x14ac:dyDescent="0.25">
      <c r="A1100" s="107" t="s">
        <v>799</v>
      </c>
      <c r="B1100" s="108" t="s">
        <v>791</v>
      </c>
      <c r="C1100" s="108">
        <v>202306</v>
      </c>
      <c r="D1100" s="108" t="s">
        <v>1014</v>
      </c>
      <c r="E1100" s="109">
        <v>8249952859</v>
      </c>
      <c r="F1100" s="107" t="s">
        <v>853</v>
      </c>
      <c r="G1100" s="110" t="s">
        <v>19</v>
      </c>
      <c r="H1100" s="111">
        <v>285000</v>
      </c>
      <c r="I1100" s="113">
        <v>45146</v>
      </c>
      <c r="J1100" s="111">
        <v>50000</v>
      </c>
      <c r="K1100" s="112" t="s">
        <v>20</v>
      </c>
      <c r="L1100" s="112" t="s">
        <v>158</v>
      </c>
      <c r="O1100" s="71"/>
      <c r="P1100" s="54"/>
      <c r="Q1100" s="72"/>
    </row>
    <row r="1101" spans="1:17" x14ac:dyDescent="0.25">
      <c r="A1101" s="107" t="s">
        <v>964</v>
      </c>
      <c r="B1101" s="108">
        <v>202307</v>
      </c>
      <c r="C1101" s="108">
        <v>202307</v>
      </c>
      <c r="D1101" s="108" t="s">
        <v>1014</v>
      </c>
      <c r="E1101" s="109">
        <v>9632856406</v>
      </c>
      <c r="F1101" s="107" t="s">
        <v>938</v>
      </c>
      <c r="G1101" s="110" t="s">
        <v>77</v>
      </c>
      <c r="H1101" s="111">
        <v>295000</v>
      </c>
      <c r="I1101" s="113">
        <v>45146</v>
      </c>
      <c r="J1101" s="111">
        <v>58750</v>
      </c>
      <c r="K1101" s="112" t="s">
        <v>713</v>
      </c>
      <c r="L1101" s="112" t="s">
        <v>279</v>
      </c>
      <c r="O1101" s="71"/>
      <c r="P1101" s="54"/>
      <c r="Q1101" s="72"/>
    </row>
    <row r="1102" spans="1:17" x14ac:dyDescent="0.25">
      <c r="A1102" s="107" t="s">
        <v>889</v>
      </c>
      <c r="B1102" s="108">
        <v>202307</v>
      </c>
      <c r="C1102" s="108">
        <v>202307</v>
      </c>
      <c r="D1102" s="108" t="s">
        <v>1014</v>
      </c>
      <c r="E1102" s="109">
        <v>9940259338</v>
      </c>
      <c r="F1102" s="107" t="s">
        <v>936</v>
      </c>
      <c r="G1102" s="110" t="s">
        <v>77</v>
      </c>
      <c r="H1102" s="111">
        <v>295000</v>
      </c>
      <c r="I1102" s="113">
        <v>45146</v>
      </c>
      <c r="J1102" s="111">
        <v>50000</v>
      </c>
      <c r="K1102" s="112" t="s">
        <v>20</v>
      </c>
      <c r="L1102" s="112" t="s">
        <v>142</v>
      </c>
      <c r="O1102" s="71"/>
      <c r="P1102" s="54"/>
      <c r="Q1102" s="72"/>
    </row>
    <row r="1103" spans="1:17" x14ac:dyDescent="0.25">
      <c r="A1103" s="107" t="s">
        <v>4230</v>
      </c>
      <c r="B1103" s="108" t="s">
        <v>556</v>
      </c>
      <c r="C1103" s="108">
        <v>202304</v>
      </c>
      <c r="D1103" s="108" t="s">
        <v>1014</v>
      </c>
      <c r="E1103" s="109">
        <v>7470484607</v>
      </c>
      <c r="F1103" s="107" t="s">
        <v>697</v>
      </c>
      <c r="G1103" s="110" t="s">
        <v>19</v>
      </c>
      <c r="H1103" s="111">
        <v>280000</v>
      </c>
      <c r="I1103" s="113">
        <v>45146</v>
      </c>
      <c r="J1103" s="111">
        <v>50000</v>
      </c>
      <c r="K1103" s="112" t="s">
        <v>20</v>
      </c>
      <c r="L1103" s="112" t="s">
        <v>158</v>
      </c>
      <c r="O1103" s="71"/>
      <c r="P1103" s="54"/>
      <c r="Q1103" s="72"/>
    </row>
    <row r="1104" spans="1:17" x14ac:dyDescent="0.25">
      <c r="A1104" s="107" t="s">
        <v>966</v>
      </c>
      <c r="B1104" s="108">
        <v>202308</v>
      </c>
      <c r="C1104" s="108">
        <v>202308</v>
      </c>
      <c r="D1104" s="108" t="s">
        <v>1014</v>
      </c>
      <c r="E1104" s="109">
        <v>9439900778</v>
      </c>
      <c r="F1104" s="107" t="s">
        <v>967</v>
      </c>
      <c r="G1104" s="110" t="s">
        <v>19</v>
      </c>
      <c r="H1104" s="111">
        <v>280000</v>
      </c>
      <c r="I1104" s="113">
        <v>45146</v>
      </c>
      <c r="J1104" s="111">
        <v>5000</v>
      </c>
      <c r="K1104" s="112" t="s">
        <v>20</v>
      </c>
      <c r="L1104" s="112" t="s">
        <v>158</v>
      </c>
      <c r="O1104" s="71"/>
      <c r="P1104" s="54"/>
      <c r="Q1104" s="72"/>
    </row>
    <row r="1105" spans="1:17" x14ac:dyDescent="0.25">
      <c r="A1105" s="107" t="s">
        <v>943</v>
      </c>
      <c r="B1105" s="108">
        <v>202308</v>
      </c>
      <c r="C1105" s="108">
        <v>202308</v>
      </c>
      <c r="D1105" s="108" t="s">
        <v>1014</v>
      </c>
      <c r="E1105" s="109">
        <v>8895525203</v>
      </c>
      <c r="F1105" s="107" t="s">
        <v>944</v>
      </c>
      <c r="G1105" s="110" t="s">
        <v>19</v>
      </c>
      <c r="H1105" s="111">
        <v>270000</v>
      </c>
      <c r="I1105" s="113">
        <v>45146</v>
      </c>
      <c r="J1105" s="111">
        <v>80000</v>
      </c>
      <c r="K1105" s="112" t="s">
        <v>20</v>
      </c>
      <c r="L1105" s="112" t="s">
        <v>158</v>
      </c>
      <c r="O1105" s="71"/>
      <c r="P1105" s="54"/>
      <c r="Q1105" s="72"/>
    </row>
    <row r="1106" spans="1:17" x14ac:dyDescent="0.25">
      <c r="A1106" s="107" t="s">
        <v>754</v>
      </c>
      <c r="B1106" s="108">
        <v>202305</v>
      </c>
      <c r="C1106" s="108">
        <v>202305</v>
      </c>
      <c r="D1106" s="108" t="s">
        <v>1014</v>
      </c>
      <c r="E1106" s="109">
        <v>9686952141</v>
      </c>
      <c r="F1106" s="107" t="s">
        <v>755</v>
      </c>
      <c r="G1106" s="110" t="s">
        <v>19</v>
      </c>
      <c r="H1106" s="111">
        <v>260000</v>
      </c>
      <c r="I1106" s="113">
        <v>45146</v>
      </c>
      <c r="J1106" s="111">
        <v>100000</v>
      </c>
      <c r="K1106" s="112" t="s">
        <v>20</v>
      </c>
      <c r="L1106" s="112" t="s">
        <v>101</v>
      </c>
      <c r="O1106" s="71"/>
      <c r="P1106" s="54"/>
      <c r="Q1106" s="72"/>
    </row>
    <row r="1107" spans="1:17" x14ac:dyDescent="0.25">
      <c r="A1107" s="107" t="s">
        <v>4262</v>
      </c>
      <c r="B1107" s="108">
        <v>202307</v>
      </c>
      <c r="C1107" s="108">
        <v>202307</v>
      </c>
      <c r="D1107" s="108" t="s">
        <v>1014</v>
      </c>
      <c r="E1107" s="109">
        <v>8917244217</v>
      </c>
      <c r="F1107" s="107" t="s">
        <v>931</v>
      </c>
      <c r="G1107" s="110" t="s">
        <v>19</v>
      </c>
      <c r="H1107" s="111">
        <v>270000</v>
      </c>
      <c r="I1107" s="113">
        <v>45146</v>
      </c>
      <c r="J1107" s="111">
        <v>73000</v>
      </c>
      <c r="K1107" s="112" t="s">
        <v>20</v>
      </c>
      <c r="L1107" s="112" t="s">
        <v>158</v>
      </c>
      <c r="O1107" s="71"/>
      <c r="P1107" s="54"/>
      <c r="Q1107" s="72"/>
    </row>
    <row r="1108" spans="1:17" x14ac:dyDescent="0.25">
      <c r="A1108" s="107" t="s">
        <v>946</v>
      </c>
      <c r="B1108" s="108">
        <v>202308</v>
      </c>
      <c r="C1108" s="108">
        <v>202308</v>
      </c>
      <c r="D1108" s="108" t="s">
        <v>1014</v>
      </c>
      <c r="E1108" s="109">
        <v>7017134283</v>
      </c>
      <c r="F1108" s="107" t="s">
        <v>947</v>
      </c>
      <c r="G1108" s="110" t="s">
        <v>19</v>
      </c>
      <c r="H1108" s="111">
        <v>280000</v>
      </c>
      <c r="I1108" s="113">
        <v>45146</v>
      </c>
      <c r="J1108" s="111">
        <v>40000</v>
      </c>
      <c r="K1108" s="112" t="s">
        <v>689</v>
      </c>
      <c r="L1108" s="112" t="s">
        <v>839</v>
      </c>
      <c r="O1108" s="71"/>
      <c r="P1108" s="54"/>
      <c r="Q1108" s="72"/>
    </row>
    <row r="1109" spans="1:17" x14ac:dyDescent="0.25">
      <c r="A1109" s="107" t="s">
        <v>4187</v>
      </c>
      <c r="B1109" s="108">
        <v>202209</v>
      </c>
      <c r="C1109" s="108">
        <v>202209</v>
      </c>
      <c r="D1109" s="108" t="s">
        <v>1014</v>
      </c>
      <c r="E1109" s="109">
        <v>9570359331</v>
      </c>
      <c r="F1109" s="107" t="s">
        <v>353</v>
      </c>
      <c r="G1109" s="110" t="s">
        <v>19</v>
      </c>
      <c r="H1109" s="111">
        <v>270000</v>
      </c>
      <c r="I1109" s="113">
        <v>45147</v>
      </c>
      <c r="J1109" s="111">
        <v>30000</v>
      </c>
      <c r="K1109" s="112" t="s">
        <v>336</v>
      </c>
      <c r="L1109" s="112" t="s">
        <v>839</v>
      </c>
      <c r="O1109" s="71"/>
      <c r="P1109" s="54"/>
      <c r="Q1109" s="72"/>
    </row>
    <row r="1110" spans="1:17" x14ac:dyDescent="0.25">
      <c r="A1110" s="107" t="s">
        <v>4258</v>
      </c>
      <c r="B1110" s="108">
        <v>202307</v>
      </c>
      <c r="C1110" s="108">
        <v>202307</v>
      </c>
      <c r="D1110" s="108" t="s">
        <v>1014</v>
      </c>
      <c r="E1110" s="109">
        <v>7026655201</v>
      </c>
      <c r="F1110" s="107" t="s">
        <v>849</v>
      </c>
      <c r="G1110" s="110" t="s">
        <v>19</v>
      </c>
      <c r="H1110" s="111">
        <v>290000</v>
      </c>
      <c r="I1110" s="113">
        <v>45147</v>
      </c>
      <c r="J1110" s="111">
        <v>80000</v>
      </c>
      <c r="K1110" s="112" t="s">
        <v>20</v>
      </c>
      <c r="L1110" s="112" t="s">
        <v>158</v>
      </c>
      <c r="O1110" s="71"/>
      <c r="P1110" s="54"/>
      <c r="Q1110" s="72"/>
    </row>
    <row r="1111" spans="1:17" x14ac:dyDescent="0.25">
      <c r="A1111" s="107" t="s">
        <v>1102</v>
      </c>
      <c r="B1111" s="108" t="s">
        <v>235</v>
      </c>
      <c r="C1111" s="108">
        <v>202205</v>
      </c>
      <c r="D1111" s="108" t="s">
        <v>1014</v>
      </c>
      <c r="E1111" s="109">
        <v>8455088519</v>
      </c>
      <c r="F1111" s="107" t="s">
        <v>968</v>
      </c>
      <c r="G1111" s="110" t="s">
        <v>19</v>
      </c>
      <c r="H1111" s="111">
        <v>250000</v>
      </c>
      <c r="I1111" s="113">
        <v>45147</v>
      </c>
      <c r="J1111" s="111">
        <v>80000</v>
      </c>
      <c r="K1111" s="112" t="s">
        <v>20</v>
      </c>
      <c r="L1111" s="112" t="s">
        <v>839</v>
      </c>
      <c r="O1111" s="71"/>
      <c r="P1111" s="54"/>
      <c r="Q1111" s="72"/>
    </row>
    <row r="1112" spans="1:17" x14ac:dyDescent="0.25">
      <c r="A1112" s="107" t="s">
        <v>587</v>
      </c>
      <c r="B1112" s="108" t="s">
        <v>463</v>
      </c>
      <c r="C1112" s="108">
        <v>202303</v>
      </c>
      <c r="D1112" s="108" t="s">
        <v>1014</v>
      </c>
      <c r="E1112" s="109">
        <v>7259722252</v>
      </c>
      <c r="F1112" s="107" t="s">
        <v>588</v>
      </c>
      <c r="G1112" s="110" t="s">
        <v>19</v>
      </c>
      <c r="H1112" s="111">
        <v>285000</v>
      </c>
      <c r="I1112" s="113">
        <v>45147</v>
      </c>
      <c r="J1112" s="111">
        <v>71250</v>
      </c>
      <c r="K1112" s="112" t="s">
        <v>20</v>
      </c>
      <c r="L1112" s="112" t="s">
        <v>158</v>
      </c>
      <c r="O1112" s="71"/>
      <c r="P1112" s="54"/>
      <c r="Q1112" s="72"/>
    </row>
    <row r="1113" spans="1:17" x14ac:dyDescent="0.25">
      <c r="A1113" s="107" t="s">
        <v>4260</v>
      </c>
      <c r="B1113" s="108">
        <v>202307</v>
      </c>
      <c r="C1113" s="108">
        <v>202307</v>
      </c>
      <c r="D1113" s="108" t="s">
        <v>1014</v>
      </c>
      <c r="E1113" s="109">
        <v>9444924145</v>
      </c>
      <c r="F1113" s="107" t="s">
        <v>930</v>
      </c>
      <c r="G1113" s="110" t="s">
        <v>19</v>
      </c>
      <c r="H1113" s="111">
        <v>250000</v>
      </c>
      <c r="I1113" s="113">
        <v>45147</v>
      </c>
      <c r="J1113" s="111">
        <v>62500</v>
      </c>
      <c r="K1113" s="112" t="s">
        <v>20</v>
      </c>
      <c r="L1113" s="112" t="s">
        <v>158</v>
      </c>
      <c r="O1113" s="71"/>
      <c r="P1113" s="54"/>
      <c r="Q1113" s="72"/>
    </row>
    <row r="1114" spans="1:17" x14ac:dyDescent="0.25">
      <c r="A1114" s="107" t="s">
        <v>970</v>
      </c>
      <c r="B1114" s="108" t="s">
        <v>1024</v>
      </c>
      <c r="C1114" s="108">
        <v>202308</v>
      </c>
      <c r="D1114" s="108" t="s">
        <v>1014</v>
      </c>
      <c r="E1114" s="109">
        <v>7064345519</v>
      </c>
      <c r="F1114" s="107" t="s">
        <v>969</v>
      </c>
      <c r="G1114" s="110" t="s">
        <v>77</v>
      </c>
      <c r="H1114" s="111">
        <v>230000</v>
      </c>
      <c r="I1114" s="113">
        <v>45147</v>
      </c>
      <c r="J1114" s="111">
        <v>230000</v>
      </c>
      <c r="K1114" s="112" t="s">
        <v>20</v>
      </c>
      <c r="L1114" s="112" t="s">
        <v>158</v>
      </c>
      <c r="O1114" s="71"/>
      <c r="P1114" s="54"/>
      <c r="Q1114" s="72"/>
    </row>
    <row r="1115" spans="1:17" x14ac:dyDescent="0.25">
      <c r="A1115" s="107" t="s">
        <v>965</v>
      </c>
      <c r="B1115" s="108">
        <v>202307</v>
      </c>
      <c r="C1115" s="108">
        <v>202307</v>
      </c>
      <c r="D1115" s="108" t="s">
        <v>1014</v>
      </c>
      <c r="E1115" s="109">
        <v>9940259338</v>
      </c>
      <c r="F1115" s="107" t="s">
        <v>936</v>
      </c>
      <c r="G1115" s="110" t="s">
        <v>77</v>
      </c>
      <c r="H1115" s="111">
        <v>295000</v>
      </c>
      <c r="I1115" s="113">
        <v>45148</v>
      </c>
      <c r="J1115" s="111">
        <v>50000</v>
      </c>
      <c r="K1115" s="112" t="s">
        <v>20</v>
      </c>
      <c r="L1115" s="112" t="s">
        <v>101</v>
      </c>
      <c r="O1115" s="71"/>
      <c r="P1115" s="54"/>
      <c r="Q1115" s="72"/>
    </row>
    <row r="1116" spans="1:17" x14ac:dyDescent="0.25">
      <c r="A1116" s="107" t="s">
        <v>822</v>
      </c>
      <c r="B1116" s="108">
        <v>202306</v>
      </c>
      <c r="C1116" s="108">
        <v>202306</v>
      </c>
      <c r="D1116" s="108" t="s">
        <v>1014</v>
      </c>
      <c r="E1116" s="109">
        <v>9090391254</v>
      </c>
      <c r="F1116" s="107" t="s">
        <v>823</v>
      </c>
      <c r="G1116" s="110" t="s">
        <v>19</v>
      </c>
      <c r="H1116" s="111">
        <v>318600</v>
      </c>
      <c r="I1116" s="113">
        <v>45148</v>
      </c>
      <c r="J1116" s="111">
        <v>37500</v>
      </c>
      <c r="K1116" s="112" t="s">
        <v>20</v>
      </c>
      <c r="L1116" s="112" t="s">
        <v>101</v>
      </c>
      <c r="O1116" s="71"/>
      <c r="P1116" s="54"/>
      <c r="Q1116" s="72"/>
    </row>
    <row r="1117" spans="1:17" x14ac:dyDescent="0.25">
      <c r="A1117" s="107" t="s">
        <v>683</v>
      </c>
      <c r="B1117" s="108" t="s">
        <v>556</v>
      </c>
      <c r="C1117" s="108" t="s">
        <v>1102</v>
      </c>
      <c r="D1117" s="108" t="s">
        <v>1014</v>
      </c>
      <c r="E1117" s="109">
        <v>7356154295</v>
      </c>
      <c r="F1117" s="107" t="s">
        <v>684</v>
      </c>
      <c r="G1117" s="110" t="s">
        <v>19</v>
      </c>
      <c r="H1117" s="111">
        <v>280000</v>
      </c>
      <c r="I1117" s="113">
        <v>45148</v>
      </c>
      <c r="J1117" s="111">
        <v>25000</v>
      </c>
      <c r="K1117" s="112" t="s">
        <v>901</v>
      </c>
      <c r="L1117" s="112" t="s">
        <v>839</v>
      </c>
      <c r="O1117" s="71"/>
      <c r="P1117" s="54"/>
      <c r="Q1117" s="72"/>
    </row>
    <row r="1118" spans="1:17" x14ac:dyDescent="0.25">
      <c r="A1118" s="107" t="s">
        <v>4223</v>
      </c>
      <c r="B1118" s="108">
        <v>202304</v>
      </c>
      <c r="C1118" s="108">
        <v>202304</v>
      </c>
      <c r="D1118" s="108" t="s">
        <v>1014</v>
      </c>
      <c r="E1118" s="109">
        <v>8860763487</v>
      </c>
      <c r="F1118" s="107" t="s">
        <v>632</v>
      </c>
      <c r="G1118" s="110" t="s">
        <v>19</v>
      </c>
      <c r="H1118" s="111">
        <v>280000</v>
      </c>
      <c r="I1118" s="113">
        <v>45148</v>
      </c>
      <c r="J1118" s="111">
        <v>20000</v>
      </c>
      <c r="K1118" s="112" t="s">
        <v>20</v>
      </c>
      <c r="L1118" s="112" t="s">
        <v>158</v>
      </c>
      <c r="O1118" s="71"/>
      <c r="P1118" s="54"/>
      <c r="Q1118" s="72"/>
    </row>
    <row r="1119" spans="1:17" x14ac:dyDescent="0.25">
      <c r="A1119" s="107" t="s">
        <v>925</v>
      </c>
      <c r="B1119" s="108" t="s">
        <v>791</v>
      </c>
      <c r="C1119" s="108">
        <v>202306</v>
      </c>
      <c r="D1119" s="108" t="s">
        <v>1014</v>
      </c>
      <c r="E1119" s="109">
        <v>9900020694</v>
      </c>
      <c r="F1119" s="107" t="s">
        <v>926</v>
      </c>
      <c r="G1119" s="110" t="s">
        <v>19</v>
      </c>
      <c r="H1119" s="111">
        <v>270000</v>
      </c>
      <c r="I1119" s="113">
        <v>45148</v>
      </c>
      <c r="J1119" s="111">
        <v>45000</v>
      </c>
      <c r="K1119" s="112" t="s">
        <v>20</v>
      </c>
      <c r="L1119" s="112" t="s">
        <v>142</v>
      </c>
      <c r="O1119" s="71"/>
      <c r="P1119" s="54"/>
      <c r="Q1119" s="72"/>
    </row>
    <row r="1120" spans="1:17" x14ac:dyDescent="0.25">
      <c r="A1120" s="107" t="s">
        <v>787</v>
      </c>
      <c r="B1120" s="108">
        <v>202306</v>
      </c>
      <c r="C1120" s="108">
        <v>202306</v>
      </c>
      <c r="D1120" s="108" t="s">
        <v>1014</v>
      </c>
      <c r="E1120" s="109">
        <v>9439503807</v>
      </c>
      <c r="F1120" s="107" t="s">
        <v>919</v>
      </c>
      <c r="G1120" s="110" t="s">
        <v>19</v>
      </c>
      <c r="H1120" s="111">
        <v>270000</v>
      </c>
      <c r="I1120" s="113">
        <v>45148</v>
      </c>
      <c r="J1120" s="111">
        <v>50000</v>
      </c>
      <c r="K1120" s="112" t="s">
        <v>20</v>
      </c>
      <c r="L1120" s="112" t="s">
        <v>158</v>
      </c>
      <c r="O1120" s="71"/>
      <c r="P1120" s="54"/>
      <c r="Q1120" s="72"/>
    </row>
    <row r="1121" spans="1:17" x14ac:dyDescent="0.25">
      <c r="A1121" s="107" t="s">
        <v>67</v>
      </c>
      <c r="B1121" s="108">
        <v>202301</v>
      </c>
      <c r="C1121" s="108">
        <v>202301</v>
      </c>
      <c r="D1121" s="108" t="s">
        <v>1014</v>
      </c>
      <c r="E1121" s="109">
        <v>9568376741</v>
      </c>
      <c r="F1121" s="107" t="s">
        <v>68</v>
      </c>
      <c r="G1121" s="110" t="s">
        <v>14</v>
      </c>
      <c r="H1121" s="111">
        <v>260000</v>
      </c>
      <c r="I1121" s="113">
        <v>45148</v>
      </c>
      <c r="J1121" s="111">
        <v>21000</v>
      </c>
      <c r="K1121" s="112" t="s">
        <v>20</v>
      </c>
      <c r="L1121" s="112" t="s">
        <v>101</v>
      </c>
      <c r="O1121" s="71"/>
      <c r="P1121" s="54"/>
      <c r="Q1121" s="72"/>
    </row>
    <row r="1122" spans="1:17" x14ac:dyDescent="0.25">
      <c r="A1122" s="107" t="s">
        <v>893</v>
      </c>
      <c r="B1122" s="108">
        <v>202308</v>
      </c>
      <c r="C1122" s="108">
        <v>202308</v>
      </c>
      <c r="D1122" s="108" t="s">
        <v>1014</v>
      </c>
      <c r="E1122" s="109">
        <v>8697583291</v>
      </c>
      <c r="F1122" s="107" t="s">
        <v>987</v>
      </c>
      <c r="G1122" s="110" t="s">
        <v>14</v>
      </c>
      <c r="H1122" s="111">
        <v>260000</v>
      </c>
      <c r="I1122" s="113">
        <v>45148</v>
      </c>
      <c r="J1122" s="111">
        <v>5000</v>
      </c>
      <c r="K1122" s="112" t="s">
        <v>20</v>
      </c>
      <c r="L1122" s="112" t="s">
        <v>158</v>
      </c>
      <c r="O1122" s="71"/>
      <c r="P1122" s="54"/>
      <c r="Q1122" s="72"/>
    </row>
    <row r="1123" spans="1:17" x14ac:dyDescent="0.25">
      <c r="A1123" s="107" t="s">
        <v>4277</v>
      </c>
      <c r="B1123" s="108">
        <v>202308</v>
      </c>
      <c r="C1123" s="108">
        <v>202308</v>
      </c>
      <c r="D1123" s="108" t="s">
        <v>1014</v>
      </c>
      <c r="E1123" s="109">
        <v>8939357671</v>
      </c>
      <c r="F1123" s="107" t="s">
        <v>988</v>
      </c>
      <c r="G1123" s="110" t="s">
        <v>19</v>
      </c>
      <c r="H1123" s="111">
        <v>285000</v>
      </c>
      <c r="I1123" s="113">
        <v>45148</v>
      </c>
      <c r="J1123" s="111">
        <v>86000</v>
      </c>
      <c r="K1123" s="112" t="s">
        <v>20</v>
      </c>
      <c r="L1123" s="112" t="s">
        <v>158</v>
      </c>
      <c r="O1123" s="71"/>
      <c r="P1123" s="54"/>
      <c r="Q1123" s="72"/>
    </row>
    <row r="1124" spans="1:17" x14ac:dyDescent="0.25">
      <c r="A1124" s="107" t="s">
        <v>972</v>
      </c>
      <c r="B1124" s="108">
        <v>202308</v>
      </c>
      <c r="C1124" s="108">
        <v>202308</v>
      </c>
      <c r="D1124" s="108" t="s">
        <v>1014</v>
      </c>
      <c r="E1124" s="109">
        <v>9425064171</v>
      </c>
      <c r="F1124" s="107" t="s">
        <v>971</v>
      </c>
      <c r="G1124" s="110" t="s">
        <v>19</v>
      </c>
      <c r="H1124" s="111">
        <v>285000</v>
      </c>
      <c r="I1124" s="113">
        <v>45148</v>
      </c>
      <c r="J1124" s="111">
        <v>230000</v>
      </c>
      <c r="K1124" s="112" t="s">
        <v>20</v>
      </c>
      <c r="L1124" s="112" t="s">
        <v>158</v>
      </c>
      <c r="O1124" s="71"/>
      <c r="P1124" s="54"/>
      <c r="Q1124" s="72"/>
    </row>
    <row r="1125" spans="1:17" x14ac:dyDescent="0.25">
      <c r="A1125" s="107" t="s">
        <v>201</v>
      </c>
      <c r="B1125" s="108">
        <v>202303</v>
      </c>
      <c r="C1125" s="108">
        <v>202303</v>
      </c>
      <c r="D1125" s="108" t="s">
        <v>1014</v>
      </c>
      <c r="E1125" s="109">
        <v>9040203508</v>
      </c>
      <c r="F1125" s="107" t="s">
        <v>641</v>
      </c>
      <c r="G1125" s="110" t="s">
        <v>19</v>
      </c>
      <c r="H1125" s="111">
        <v>290000</v>
      </c>
      <c r="I1125" s="113">
        <v>45148</v>
      </c>
      <c r="J1125" s="111">
        <v>30000</v>
      </c>
      <c r="K1125" s="112" t="s">
        <v>20</v>
      </c>
      <c r="L1125" s="112" t="s">
        <v>101</v>
      </c>
      <c r="O1125" s="71"/>
      <c r="P1125" s="54"/>
      <c r="Q1125" s="72"/>
    </row>
    <row r="1126" spans="1:17" x14ac:dyDescent="0.25">
      <c r="A1126" s="107" t="s">
        <v>973</v>
      </c>
      <c r="B1126" s="108">
        <v>202308</v>
      </c>
      <c r="C1126" s="108">
        <v>202308</v>
      </c>
      <c r="D1126" s="108" t="s">
        <v>1014</v>
      </c>
      <c r="E1126" s="109">
        <v>8260051227</v>
      </c>
      <c r="F1126" s="107" t="s">
        <v>989</v>
      </c>
      <c r="G1126" s="110" t="s">
        <v>19</v>
      </c>
      <c r="H1126" s="111">
        <v>290000</v>
      </c>
      <c r="I1126" s="113">
        <v>45149</v>
      </c>
      <c r="J1126" s="111">
        <v>90000</v>
      </c>
      <c r="K1126" s="112" t="s">
        <v>20</v>
      </c>
      <c r="L1126" s="112" t="s">
        <v>158</v>
      </c>
      <c r="O1126" s="71"/>
      <c r="P1126" s="54"/>
      <c r="Q1126" s="72"/>
    </row>
    <row r="1127" spans="1:17" x14ac:dyDescent="0.25">
      <c r="A1127" s="107" t="s">
        <v>974</v>
      </c>
      <c r="B1127" s="108">
        <v>202307</v>
      </c>
      <c r="C1127" s="108">
        <v>202307</v>
      </c>
      <c r="D1127" s="108" t="s">
        <v>1014</v>
      </c>
      <c r="E1127" s="109">
        <v>9861288865</v>
      </c>
      <c r="F1127" s="107" t="s">
        <v>975</v>
      </c>
      <c r="G1127" s="110" t="s">
        <v>19</v>
      </c>
      <c r="H1127" s="111">
        <v>318600</v>
      </c>
      <c r="I1127" s="113">
        <v>45149</v>
      </c>
      <c r="J1127" s="111">
        <v>86666</v>
      </c>
      <c r="K1127" s="112" t="s">
        <v>20</v>
      </c>
      <c r="L1127" s="112" t="s">
        <v>158</v>
      </c>
      <c r="O1127" s="71"/>
      <c r="P1127" s="54"/>
      <c r="Q1127" s="72"/>
    </row>
    <row r="1128" spans="1:17" x14ac:dyDescent="0.25">
      <c r="A1128" s="107" t="s">
        <v>683</v>
      </c>
      <c r="B1128" s="108" t="s">
        <v>556</v>
      </c>
      <c r="C1128" s="108">
        <v>202304</v>
      </c>
      <c r="D1128" s="108" t="s">
        <v>1014</v>
      </c>
      <c r="E1128" s="109">
        <v>7356154295</v>
      </c>
      <c r="F1128" s="107" t="s">
        <v>684</v>
      </c>
      <c r="G1128" s="110" t="s">
        <v>19</v>
      </c>
      <c r="H1128" s="111">
        <v>280000</v>
      </c>
      <c r="I1128" s="113">
        <v>45149</v>
      </c>
      <c r="J1128" s="111">
        <v>25000</v>
      </c>
      <c r="K1128" s="112" t="s">
        <v>901</v>
      </c>
      <c r="L1128" s="112" t="s">
        <v>158</v>
      </c>
      <c r="O1128" s="71"/>
      <c r="P1128" s="54"/>
      <c r="Q1128" s="72"/>
    </row>
    <row r="1129" spans="1:17" x14ac:dyDescent="0.25">
      <c r="A1129" s="107" t="s">
        <v>4278</v>
      </c>
      <c r="B1129" s="108">
        <v>202308</v>
      </c>
      <c r="C1129" s="108">
        <v>202308</v>
      </c>
      <c r="D1129" s="108" t="s">
        <v>1014</v>
      </c>
      <c r="E1129" s="109">
        <v>9284088362</v>
      </c>
      <c r="F1129" s="107" t="s">
        <v>986</v>
      </c>
      <c r="G1129" s="110" t="s">
        <v>19</v>
      </c>
      <c r="H1129" s="111">
        <v>280000</v>
      </c>
      <c r="I1129" s="113">
        <v>45149</v>
      </c>
      <c r="J1129" s="111">
        <v>5000</v>
      </c>
      <c r="K1129" s="112" t="s">
        <v>20</v>
      </c>
      <c r="L1129" s="112" t="s">
        <v>158</v>
      </c>
      <c r="O1129" s="71"/>
      <c r="P1129" s="54"/>
      <c r="Q1129" s="72"/>
    </row>
    <row r="1130" spans="1:17" x14ac:dyDescent="0.25">
      <c r="A1130" s="107" t="s">
        <v>899</v>
      </c>
      <c r="B1130" s="108">
        <v>202307</v>
      </c>
      <c r="C1130" s="108">
        <v>202307</v>
      </c>
      <c r="D1130" s="108" t="s">
        <v>1014</v>
      </c>
      <c r="E1130" s="109">
        <v>7751862860</v>
      </c>
      <c r="F1130" s="107" t="s">
        <v>939</v>
      </c>
      <c r="G1130" s="110" t="s">
        <v>19</v>
      </c>
      <c r="H1130" s="111">
        <v>318600</v>
      </c>
      <c r="I1130" s="113">
        <v>45149</v>
      </c>
      <c r="J1130" s="111">
        <v>85000</v>
      </c>
      <c r="K1130" s="112" t="s">
        <v>20</v>
      </c>
      <c r="L1130" s="112" t="s">
        <v>101</v>
      </c>
      <c r="O1130" s="71"/>
      <c r="P1130" s="54"/>
      <c r="Q1130" s="72"/>
    </row>
    <row r="1131" spans="1:17" x14ac:dyDescent="0.25">
      <c r="A1131" s="107" t="s">
        <v>976</v>
      </c>
      <c r="B1131" s="108">
        <v>202308</v>
      </c>
      <c r="C1131" s="108">
        <v>202308</v>
      </c>
      <c r="D1131" s="108" t="s">
        <v>1014</v>
      </c>
      <c r="E1131" s="109">
        <v>9178468910</v>
      </c>
      <c r="F1131" s="107" t="s">
        <v>990</v>
      </c>
      <c r="G1131" s="110" t="s">
        <v>19</v>
      </c>
      <c r="H1131" s="111">
        <v>318600</v>
      </c>
      <c r="I1131" s="113">
        <v>45149</v>
      </c>
      <c r="J1131" s="111">
        <v>5000</v>
      </c>
      <c r="K1131" s="112" t="s">
        <v>20</v>
      </c>
      <c r="L1131" s="112" t="s">
        <v>839</v>
      </c>
      <c r="O1131" s="71"/>
      <c r="P1131" s="54"/>
      <c r="Q1131" s="72"/>
    </row>
    <row r="1132" spans="1:17" x14ac:dyDescent="0.25">
      <c r="A1132" s="107" t="s">
        <v>965</v>
      </c>
      <c r="B1132" s="108">
        <v>202307</v>
      </c>
      <c r="C1132" s="108">
        <v>202307</v>
      </c>
      <c r="D1132" s="108" t="s">
        <v>1014</v>
      </c>
      <c r="E1132" s="109">
        <v>9940259338</v>
      </c>
      <c r="F1132" s="107" t="s">
        <v>936</v>
      </c>
      <c r="G1132" s="110" t="s">
        <v>77</v>
      </c>
      <c r="H1132" s="111">
        <v>295000</v>
      </c>
      <c r="I1132" s="113">
        <v>45149</v>
      </c>
      <c r="J1132" s="111">
        <v>100000</v>
      </c>
      <c r="K1132" s="112" t="s">
        <v>20</v>
      </c>
      <c r="L1132" s="112" t="s">
        <v>101</v>
      </c>
      <c r="O1132" s="71"/>
      <c r="P1132" s="54"/>
      <c r="Q1132" s="72"/>
    </row>
    <row r="1133" spans="1:17" x14ac:dyDescent="0.25">
      <c r="A1133" s="107" t="s">
        <v>4279</v>
      </c>
      <c r="B1133" s="108">
        <v>202308</v>
      </c>
      <c r="C1133" s="108">
        <v>202308</v>
      </c>
      <c r="D1133" s="108" t="s">
        <v>1014</v>
      </c>
      <c r="E1133" s="109">
        <v>7204529219</v>
      </c>
      <c r="F1133" s="107" t="s">
        <v>991</v>
      </c>
      <c r="G1133" s="110" t="s">
        <v>77</v>
      </c>
      <c r="H1133" s="111">
        <v>295000</v>
      </c>
      <c r="I1133" s="113">
        <v>45149</v>
      </c>
      <c r="J1133" s="111">
        <v>5000</v>
      </c>
      <c r="K1133" s="112" t="s">
        <v>20</v>
      </c>
      <c r="L1133" s="112" t="s">
        <v>839</v>
      </c>
      <c r="O1133" s="71"/>
      <c r="P1133" s="54"/>
      <c r="Q1133" s="72"/>
    </row>
    <row r="1134" spans="1:17" x14ac:dyDescent="0.25">
      <c r="A1134" s="107" t="s">
        <v>977</v>
      </c>
      <c r="B1134" s="108">
        <v>202308</v>
      </c>
      <c r="C1134" s="108">
        <v>202308</v>
      </c>
      <c r="D1134" s="108" t="s">
        <v>1015</v>
      </c>
      <c r="E1134" s="109">
        <v>7328050867</v>
      </c>
      <c r="F1134" s="107" t="s">
        <v>1053</v>
      </c>
      <c r="G1134" s="110" t="s">
        <v>77</v>
      </c>
      <c r="H1134" s="111">
        <v>295000</v>
      </c>
      <c r="I1134" s="113">
        <v>45149</v>
      </c>
      <c r="J1134" s="111">
        <v>3000</v>
      </c>
      <c r="K1134" s="112" t="s">
        <v>20</v>
      </c>
      <c r="L1134" s="112" t="s">
        <v>839</v>
      </c>
      <c r="O1134" s="71"/>
      <c r="P1134" s="54"/>
      <c r="Q1134" s="72"/>
    </row>
    <row r="1135" spans="1:17" x14ac:dyDescent="0.25">
      <c r="A1135" s="107" t="s">
        <v>1021</v>
      </c>
      <c r="B1135" s="108">
        <v>202308</v>
      </c>
      <c r="C1135" s="108">
        <v>202308</v>
      </c>
      <c r="D1135" s="108" t="s">
        <v>1014</v>
      </c>
      <c r="E1135" s="109">
        <v>7013848747</v>
      </c>
      <c r="F1135" s="107" t="s">
        <v>992</v>
      </c>
      <c r="G1135" s="110" t="s">
        <v>77</v>
      </c>
      <c r="H1135" s="111">
        <v>295000</v>
      </c>
      <c r="I1135" s="113">
        <v>45149</v>
      </c>
      <c r="J1135" s="111">
        <v>5000</v>
      </c>
      <c r="K1135" s="112" t="s">
        <v>20</v>
      </c>
      <c r="L1135" s="112" t="s">
        <v>158</v>
      </c>
      <c r="O1135" s="71"/>
      <c r="P1135" s="54"/>
      <c r="Q1135" s="72"/>
    </row>
    <row r="1136" spans="1:17" x14ac:dyDescent="0.25">
      <c r="A1136" s="107" t="s">
        <v>978</v>
      </c>
      <c r="B1136" s="108">
        <v>202308</v>
      </c>
      <c r="C1136" s="108">
        <v>202308</v>
      </c>
      <c r="D1136" s="108" t="s">
        <v>1014</v>
      </c>
      <c r="E1136" s="109">
        <v>9154687297</v>
      </c>
      <c r="F1136" s="107" t="s">
        <v>993</v>
      </c>
      <c r="G1136" s="110" t="s">
        <v>19</v>
      </c>
      <c r="H1136" s="111">
        <v>318600</v>
      </c>
      <c r="I1136" s="113">
        <v>45149</v>
      </c>
      <c r="J1136" s="111">
        <v>8750</v>
      </c>
      <c r="K1136" s="112" t="s">
        <v>713</v>
      </c>
      <c r="L1136" s="112" t="s">
        <v>158</v>
      </c>
      <c r="O1136" s="71"/>
      <c r="P1136" s="54"/>
      <c r="Q1136" s="72"/>
    </row>
    <row r="1137" spans="1:17" x14ac:dyDescent="0.25">
      <c r="A1137" s="107" t="s">
        <v>1022</v>
      </c>
      <c r="B1137" s="108">
        <v>202308</v>
      </c>
      <c r="C1137" s="108">
        <v>202308</v>
      </c>
      <c r="D1137" s="108" t="s">
        <v>1014</v>
      </c>
      <c r="E1137" s="109">
        <v>7974855015</v>
      </c>
      <c r="F1137" s="107" t="s">
        <v>994</v>
      </c>
      <c r="G1137" s="110" t="s">
        <v>19</v>
      </c>
      <c r="H1137" s="111">
        <v>318600</v>
      </c>
      <c r="I1137" s="113">
        <v>45149</v>
      </c>
      <c r="J1137" s="111">
        <v>10000</v>
      </c>
      <c r="K1137" s="112" t="s">
        <v>20</v>
      </c>
      <c r="L1137" s="112" t="s">
        <v>158</v>
      </c>
      <c r="O1137" s="71"/>
      <c r="P1137" s="54"/>
      <c r="Q1137" s="72"/>
    </row>
    <row r="1138" spans="1:17" x14ac:dyDescent="0.25">
      <c r="A1138" s="107" t="s">
        <v>4280</v>
      </c>
      <c r="B1138" s="108">
        <v>202308</v>
      </c>
      <c r="C1138" s="108">
        <v>202308</v>
      </c>
      <c r="D1138" s="108" t="s">
        <v>1014</v>
      </c>
      <c r="E1138" s="109">
        <v>9090746070</v>
      </c>
      <c r="F1138" s="107" t="s">
        <v>995</v>
      </c>
      <c r="G1138" s="110" t="s">
        <v>19</v>
      </c>
      <c r="H1138" s="111">
        <v>318600</v>
      </c>
      <c r="I1138" s="113">
        <v>45150</v>
      </c>
      <c r="J1138" s="111">
        <v>80000</v>
      </c>
      <c r="K1138" s="112" t="s">
        <v>20</v>
      </c>
      <c r="L1138" s="112" t="s">
        <v>158</v>
      </c>
      <c r="O1138" s="71"/>
      <c r="P1138" s="54"/>
      <c r="Q1138" s="72"/>
    </row>
    <row r="1139" spans="1:17" x14ac:dyDescent="0.25">
      <c r="A1139" s="107" t="s">
        <v>683</v>
      </c>
      <c r="B1139" s="108" t="s">
        <v>556</v>
      </c>
      <c r="C1139" s="108">
        <v>202304</v>
      </c>
      <c r="D1139" s="108" t="s">
        <v>1014</v>
      </c>
      <c r="E1139" s="109">
        <v>7356154295</v>
      </c>
      <c r="F1139" s="107" t="s">
        <v>684</v>
      </c>
      <c r="G1139" s="110" t="s">
        <v>19</v>
      </c>
      <c r="H1139" s="111">
        <v>280000</v>
      </c>
      <c r="I1139" s="113">
        <v>45150</v>
      </c>
      <c r="J1139" s="111">
        <v>20000</v>
      </c>
      <c r="K1139" s="112" t="s">
        <v>901</v>
      </c>
      <c r="L1139" s="112" t="s">
        <v>158</v>
      </c>
      <c r="O1139" s="71"/>
      <c r="P1139" s="54"/>
      <c r="Q1139" s="72"/>
    </row>
    <row r="1140" spans="1:17" x14ac:dyDescent="0.25">
      <c r="A1140" s="107" t="s">
        <v>1016</v>
      </c>
      <c r="B1140" s="108">
        <v>202308</v>
      </c>
      <c r="C1140" s="108">
        <v>202308</v>
      </c>
      <c r="D1140" s="108" t="s">
        <v>1014</v>
      </c>
      <c r="E1140" s="109">
        <v>9776242468</v>
      </c>
      <c r="F1140" s="107" t="s">
        <v>1017</v>
      </c>
      <c r="G1140" s="110" t="s">
        <v>19</v>
      </c>
      <c r="H1140" s="111">
        <v>280000</v>
      </c>
      <c r="I1140" s="113">
        <v>45150</v>
      </c>
      <c r="J1140" s="111">
        <v>60000</v>
      </c>
      <c r="K1140" s="112" t="s">
        <v>336</v>
      </c>
      <c r="L1140" s="112" t="s">
        <v>158</v>
      </c>
      <c r="O1140" s="71"/>
      <c r="P1140" s="54"/>
      <c r="Q1140" s="72"/>
    </row>
    <row r="1141" spans="1:17" x14ac:dyDescent="0.25">
      <c r="A1141" s="107" t="s">
        <v>979</v>
      </c>
      <c r="B1141" s="108">
        <v>202308</v>
      </c>
      <c r="C1141" s="108">
        <v>202308</v>
      </c>
      <c r="D1141" s="108" t="s">
        <v>1014</v>
      </c>
      <c r="E1141" s="109">
        <v>9900222793</v>
      </c>
      <c r="F1141" s="107" t="s">
        <v>996</v>
      </c>
      <c r="G1141" s="110" t="s">
        <v>19</v>
      </c>
      <c r="H1141" s="111">
        <v>280000</v>
      </c>
      <c r="I1141" s="113">
        <v>45157</v>
      </c>
      <c r="J1141" s="111">
        <v>5000</v>
      </c>
      <c r="K1141" s="112" t="s">
        <v>20</v>
      </c>
      <c r="L1141" s="112" t="s">
        <v>158</v>
      </c>
      <c r="O1141" s="71"/>
      <c r="P1141" s="54"/>
      <c r="Q1141" s="72"/>
    </row>
    <row r="1142" spans="1:17" x14ac:dyDescent="0.25">
      <c r="A1142" s="107" t="s">
        <v>856</v>
      </c>
      <c r="B1142" s="108">
        <v>202307</v>
      </c>
      <c r="C1142" s="108">
        <v>202307</v>
      </c>
      <c r="D1142" s="108" t="s">
        <v>1014</v>
      </c>
      <c r="E1142" s="109">
        <v>8007882062</v>
      </c>
      <c r="F1142" s="107" t="s">
        <v>857</v>
      </c>
      <c r="G1142" s="110" t="s">
        <v>19</v>
      </c>
      <c r="H1142" s="111">
        <v>260000</v>
      </c>
      <c r="I1142" s="113">
        <v>45150</v>
      </c>
      <c r="J1142" s="111">
        <v>60000</v>
      </c>
      <c r="K1142" s="112" t="s">
        <v>20</v>
      </c>
      <c r="L1142" s="112" t="s">
        <v>158</v>
      </c>
      <c r="O1142" s="71"/>
      <c r="P1142" s="54"/>
      <c r="Q1142" s="72"/>
    </row>
    <row r="1143" spans="1:17" x14ac:dyDescent="0.25">
      <c r="A1143" s="107" t="s">
        <v>700</v>
      </c>
      <c r="B1143" s="108">
        <v>202303</v>
      </c>
      <c r="C1143" s="108">
        <v>202303</v>
      </c>
      <c r="D1143" s="108" t="s">
        <v>1014</v>
      </c>
      <c r="E1143" s="109">
        <v>8884632888</v>
      </c>
      <c r="F1143" s="107" t="s">
        <v>568</v>
      </c>
      <c r="G1143" s="110" t="s">
        <v>19</v>
      </c>
      <c r="H1143" s="111">
        <v>290000</v>
      </c>
      <c r="I1143" s="113">
        <v>45152</v>
      </c>
      <c r="J1143" s="111">
        <v>20000</v>
      </c>
      <c r="K1143" s="112" t="s">
        <v>20</v>
      </c>
      <c r="L1143" s="112" t="s">
        <v>158</v>
      </c>
      <c r="O1143" s="71"/>
      <c r="P1143" s="54"/>
      <c r="Q1143" s="72"/>
    </row>
    <row r="1144" spans="1:17" x14ac:dyDescent="0.25">
      <c r="A1144" s="107" t="s">
        <v>980</v>
      </c>
      <c r="B1144" s="108">
        <v>202308</v>
      </c>
      <c r="C1144" s="108">
        <v>202308</v>
      </c>
      <c r="D1144" s="108" t="s">
        <v>1014</v>
      </c>
      <c r="E1144" s="109">
        <v>8884632888</v>
      </c>
      <c r="F1144" s="107" t="s">
        <v>568</v>
      </c>
      <c r="G1144" s="110" t="s">
        <v>19</v>
      </c>
      <c r="H1144" s="111">
        <v>290000</v>
      </c>
      <c r="I1144" s="113">
        <v>45152</v>
      </c>
      <c r="J1144" s="111">
        <v>5000</v>
      </c>
      <c r="K1144" s="112" t="s">
        <v>20</v>
      </c>
      <c r="L1144" s="112" t="s">
        <v>158</v>
      </c>
      <c r="O1144" s="71"/>
      <c r="P1144" s="54"/>
      <c r="Q1144" s="72"/>
    </row>
    <row r="1145" spans="1:17" x14ac:dyDescent="0.25">
      <c r="A1145" s="107" t="s">
        <v>333</v>
      </c>
      <c r="B1145" s="108">
        <v>202308</v>
      </c>
      <c r="C1145" s="108">
        <v>202308</v>
      </c>
      <c r="D1145" s="108" t="s">
        <v>1014</v>
      </c>
      <c r="E1145" s="109">
        <v>8309207660</v>
      </c>
      <c r="F1145" s="107" t="s">
        <v>997</v>
      </c>
      <c r="G1145" s="110" t="s">
        <v>19</v>
      </c>
      <c r="H1145" s="111">
        <v>290000</v>
      </c>
      <c r="I1145" s="113">
        <v>45152</v>
      </c>
      <c r="J1145" s="111">
        <v>5000</v>
      </c>
      <c r="K1145" s="112" t="s">
        <v>713</v>
      </c>
      <c r="L1145" s="112" t="s">
        <v>158</v>
      </c>
      <c r="O1145" s="71"/>
      <c r="P1145" s="54"/>
      <c r="Q1145" s="72"/>
    </row>
    <row r="1146" spans="1:17" x14ac:dyDescent="0.25">
      <c r="A1146" s="107" t="s">
        <v>4281</v>
      </c>
      <c r="B1146" s="108">
        <v>202308</v>
      </c>
      <c r="C1146" s="108">
        <v>202308</v>
      </c>
      <c r="D1146" s="108" t="s">
        <v>1014</v>
      </c>
      <c r="E1146" s="109">
        <v>9669234942</v>
      </c>
      <c r="F1146" s="107" t="s">
        <v>1054</v>
      </c>
      <c r="G1146" s="110" t="s">
        <v>19</v>
      </c>
      <c r="H1146" s="111">
        <v>290000</v>
      </c>
      <c r="I1146" s="113">
        <v>45152</v>
      </c>
      <c r="J1146" s="111">
        <v>5000</v>
      </c>
      <c r="K1146" s="112" t="s">
        <v>20</v>
      </c>
      <c r="L1146" s="112" t="s">
        <v>158</v>
      </c>
      <c r="O1146" s="71"/>
      <c r="P1146" s="54"/>
      <c r="Q1146" s="72"/>
    </row>
    <row r="1147" spans="1:17" x14ac:dyDescent="0.25">
      <c r="A1147" s="107" t="s">
        <v>4256</v>
      </c>
      <c r="B1147" s="108">
        <v>202307</v>
      </c>
      <c r="C1147" s="108">
        <v>202307</v>
      </c>
      <c r="D1147" s="108" t="s">
        <v>1014</v>
      </c>
      <c r="E1147" s="109">
        <v>7742157227</v>
      </c>
      <c r="F1147" s="107" t="s">
        <v>861</v>
      </c>
      <c r="G1147" s="110" t="s">
        <v>19</v>
      </c>
      <c r="H1147" s="111">
        <v>250000</v>
      </c>
      <c r="I1147" s="113">
        <v>45152</v>
      </c>
      <c r="J1147" s="111">
        <v>50000</v>
      </c>
      <c r="K1147" s="112" t="s">
        <v>20</v>
      </c>
      <c r="L1147" s="112" t="s">
        <v>158</v>
      </c>
      <c r="O1147" s="71"/>
      <c r="P1147" s="54"/>
      <c r="Q1147" s="72"/>
    </row>
    <row r="1148" spans="1:17" x14ac:dyDescent="0.25">
      <c r="A1148" s="107" t="s">
        <v>816</v>
      </c>
      <c r="B1148" s="108" t="s">
        <v>791</v>
      </c>
      <c r="C1148" s="108" t="s">
        <v>791</v>
      </c>
      <c r="D1148" s="108" t="s">
        <v>1014</v>
      </c>
      <c r="E1148" s="109">
        <v>6350592379</v>
      </c>
      <c r="F1148" s="107" t="s">
        <v>817</v>
      </c>
      <c r="G1148" s="110" t="s">
        <v>19</v>
      </c>
      <c r="H1148" s="111">
        <v>300000</v>
      </c>
      <c r="I1148" s="113">
        <v>45152</v>
      </c>
      <c r="J1148" s="111">
        <v>75000</v>
      </c>
      <c r="K1148" s="112" t="s">
        <v>20</v>
      </c>
      <c r="L1148" s="112" t="s">
        <v>158</v>
      </c>
      <c r="O1148" s="71"/>
      <c r="P1148" s="54"/>
      <c r="Q1148" s="72"/>
    </row>
    <row r="1149" spans="1:17" x14ac:dyDescent="0.25">
      <c r="A1149" s="107" t="s">
        <v>813</v>
      </c>
      <c r="B1149" s="108" t="s">
        <v>791</v>
      </c>
      <c r="C1149" s="108">
        <v>202306</v>
      </c>
      <c r="D1149" s="108" t="s">
        <v>1014</v>
      </c>
      <c r="E1149" s="109">
        <v>8455895339</v>
      </c>
      <c r="F1149" s="107" t="s">
        <v>860</v>
      </c>
      <c r="G1149" s="110" t="s">
        <v>19</v>
      </c>
      <c r="H1149" s="111">
        <v>280000</v>
      </c>
      <c r="I1149" s="113">
        <v>45152</v>
      </c>
      <c r="J1149" s="111">
        <v>40000</v>
      </c>
      <c r="K1149" s="112" t="s">
        <v>20</v>
      </c>
      <c r="L1149" s="112" t="s">
        <v>158</v>
      </c>
      <c r="O1149" s="71"/>
      <c r="P1149" s="54"/>
      <c r="Q1149" s="72"/>
    </row>
    <row r="1150" spans="1:17" x14ac:dyDescent="0.25">
      <c r="A1150" s="107" t="s">
        <v>981</v>
      </c>
      <c r="B1150" s="108">
        <v>202307</v>
      </c>
      <c r="C1150" s="108">
        <v>202307</v>
      </c>
      <c r="D1150" s="108" t="s">
        <v>1014</v>
      </c>
      <c r="E1150" s="109">
        <v>9900000593</v>
      </c>
      <c r="F1150" s="107" t="s">
        <v>982</v>
      </c>
      <c r="G1150" s="110" t="s">
        <v>19</v>
      </c>
      <c r="H1150" s="111">
        <v>250000</v>
      </c>
      <c r="I1150" s="113">
        <v>45152</v>
      </c>
      <c r="J1150" s="111">
        <v>70000</v>
      </c>
      <c r="K1150" s="112" t="s">
        <v>902</v>
      </c>
      <c r="L1150" s="112" t="s">
        <v>158</v>
      </c>
      <c r="O1150" s="71"/>
      <c r="P1150" s="54"/>
      <c r="Q1150" s="72"/>
    </row>
    <row r="1151" spans="1:17" x14ac:dyDescent="0.25">
      <c r="A1151" s="107" t="s">
        <v>1143</v>
      </c>
      <c r="B1151" s="108">
        <v>202308</v>
      </c>
      <c r="C1151" s="108">
        <v>202308</v>
      </c>
      <c r="D1151" s="108" t="s">
        <v>1015</v>
      </c>
      <c r="E1151" s="109">
        <v>8328959588</v>
      </c>
      <c r="F1151" s="107" t="s">
        <v>1055</v>
      </c>
      <c r="G1151" s="110" t="s">
        <v>19</v>
      </c>
      <c r="H1151" s="111">
        <v>260000</v>
      </c>
      <c r="I1151" s="113">
        <v>45154</v>
      </c>
      <c r="J1151" s="111">
        <v>5000</v>
      </c>
      <c r="K1151" s="112" t="s">
        <v>20</v>
      </c>
      <c r="L1151" s="112" t="s">
        <v>158</v>
      </c>
      <c r="O1151" s="71"/>
      <c r="P1151" s="54"/>
      <c r="Q1151" s="72"/>
    </row>
    <row r="1152" spans="1:17" x14ac:dyDescent="0.25">
      <c r="A1152" s="107" t="s">
        <v>998</v>
      </c>
      <c r="B1152" s="108">
        <v>202308</v>
      </c>
      <c r="C1152" s="108">
        <v>202308</v>
      </c>
      <c r="D1152" s="108" t="s">
        <v>1014</v>
      </c>
      <c r="E1152" s="109">
        <v>9940259338</v>
      </c>
      <c r="F1152" s="107" t="s">
        <v>999</v>
      </c>
      <c r="G1152" s="110" t="s">
        <v>19</v>
      </c>
      <c r="H1152" s="111">
        <v>250000</v>
      </c>
      <c r="I1152" s="113">
        <v>45154</v>
      </c>
      <c r="J1152" s="111">
        <v>30000</v>
      </c>
      <c r="K1152" s="112" t="s">
        <v>20</v>
      </c>
      <c r="L1152" s="112" t="s">
        <v>101</v>
      </c>
      <c r="O1152" s="71"/>
      <c r="P1152" s="54"/>
      <c r="Q1152" s="72"/>
    </row>
    <row r="1153" spans="1:17" x14ac:dyDescent="0.25">
      <c r="A1153" s="107" t="s">
        <v>795</v>
      </c>
      <c r="B1153" s="108">
        <v>202304</v>
      </c>
      <c r="C1153" s="108">
        <v>202304</v>
      </c>
      <c r="D1153" s="108" t="s">
        <v>1014</v>
      </c>
      <c r="E1153" s="109">
        <v>8754626449</v>
      </c>
      <c r="F1153" s="107" t="s">
        <v>726</v>
      </c>
      <c r="G1153" s="110" t="s">
        <v>19</v>
      </c>
      <c r="H1153" s="111">
        <v>308000</v>
      </c>
      <c r="I1153" s="113">
        <v>45154</v>
      </c>
      <c r="J1153" s="111">
        <v>75000</v>
      </c>
      <c r="K1153" s="112" t="s">
        <v>20</v>
      </c>
      <c r="L1153" s="112" t="s">
        <v>158</v>
      </c>
      <c r="O1153" s="71"/>
      <c r="P1153" s="54"/>
      <c r="Q1153" s="72"/>
    </row>
    <row r="1154" spans="1:17" x14ac:dyDescent="0.25">
      <c r="A1154" s="107" t="s">
        <v>1000</v>
      </c>
      <c r="B1154" s="108" t="s">
        <v>1001</v>
      </c>
      <c r="C1154" s="108">
        <v>202308</v>
      </c>
      <c r="D1154" s="108" t="s">
        <v>1014</v>
      </c>
      <c r="E1154" s="109">
        <v>8018768551</v>
      </c>
      <c r="F1154" s="107" t="s">
        <v>1030</v>
      </c>
      <c r="G1154" s="110" t="s">
        <v>19</v>
      </c>
      <c r="H1154" s="111">
        <v>270000</v>
      </c>
      <c r="I1154" s="113">
        <v>45154</v>
      </c>
      <c r="J1154" s="111">
        <v>10000</v>
      </c>
      <c r="K1154" s="112" t="s">
        <v>20</v>
      </c>
      <c r="L1154" s="112" t="s">
        <v>158</v>
      </c>
      <c r="O1154" s="71"/>
      <c r="P1154" s="54"/>
      <c r="Q1154" s="72"/>
    </row>
    <row r="1155" spans="1:17" x14ac:dyDescent="0.25">
      <c r="A1155" s="107" t="s">
        <v>918</v>
      </c>
      <c r="B1155" s="108">
        <v>202306</v>
      </c>
      <c r="C1155" s="108">
        <v>202306</v>
      </c>
      <c r="D1155" s="108" t="s">
        <v>1014</v>
      </c>
      <c r="E1155" s="109">
        <v>6372334816</v>
      </c>
      <c r="F1155" s="107" t="s">
        <v>818</v>
      </c>
      <c r="G1155" s="110" t="s">
        <v>19</v>
      </c>
      <c r="H1155" s="111">
        <v>300000</v>
      </c>
      <c r="I1155" s="113">
        <v>45154</v>
      </c>
      <c r="J1155" s="111">
        <v>45000</v>
      </c>
      <c r="K1155" s="112" t="s">
        <v>20</v>
      </c>
      <c r="L1155" s="112" t="s">
        <v>158</v>
      </c>
      <c r="O1155" s="71"/>
      <c r="P1155" s="54"/>
      <c r="Q1155" s="72"/>
    </row>
    <row r="1156" spans="1:17" x14ac:dyDescent="0.25">
      <c r="A1156" s="107" t="s">
        <v>740</v>
      </c>
      <c r="B1156" s="108">
        <v>202305</v>
      </c>
      <c r="C1156" s="108">
        <v>202305</v>
      </c>
      <c r="D1156" s="108" t="s">
        <v>1014</v>
      </c>
      <c r="E1156" s="109">
        <v>9035914722</v>
      </c>
      <c r="F1156" s="107" t="s">
        <v>739</v>
      </c>
      <c r="G1156" s="110" t="s">
        <v>19</v>
      </c>
      <c r="H1156" s="111">
        <v>270000</v>
      </c>
      <c r="I1156" s="113">
        <v>45154</v>
      </c>
      <c r="J1156" s="111">
        <v>90000</v>
      </c>
      <c r="K1156" s="112" t="s">
        <v>10</v>
      </c>
      <c r="L1156" s="112" t="s">
        <v>158</v>
      </c>
      <c r="O1156" s="71"/>
      <c r="P1156" s="54"/>
      <c r="Q1156" s="72"/>
    </row>
    <row r="1157" spans="1:17" x14ac:dyDescent="0.25">
      <c r="A1157" s="107" t="s">
        <v>4244</v>
      </c>
      <c r="B1157" s="108">
        <v>202306</v>
      </c>
      <c r="C1157" s="108">
        <v>202306</v>
      </c>
      <c r="D1157" s="108" t="s">
        <v>1014</v>
      </c>
      <c r="E1157" s="109">
        <v>7760044400</v>
      </c>
      <c r="F1157" s="107" t="s">
        <v>851</v>
      </c>
      <c r="G1157" s="110" t="s">
        <v>19</v>
      </c>
      <c r="H1157" s="111">
        <v>300000</v>
      </c>
      <c r="I1157" s="113">
        <v>45154</v>
      </c>
      <c r="J1157" s="111">
        <v>72500</v>
      </c>
      <c r="K1157" s="112" t="s">
        <v>20</v>
      </c>
      <c r="L1157" s="112" t="s">
        <v>142</v>
      </c>
      <c r="O1157" s="71"/>
      <c r="P1157" s="54"/>
      <c r="Q1157" s="72"/>
    </row>
    <row r="1158" spans="1:17" x14ac:dyDescent="0.25">
      <c r="A1158" s="107" t="s">
        <v>1002</v>
      </c>
      <c r="B1158" s="108" t="s">
        <v>1001</v>
      </c>
      <c r="C1158" s="108">
        <v>202308</v>
      </c>
      <c r="D1158" s="108" t="s">
        <v>1014</v>
      </c>
      <c r="E1158" s="109">
        <v>7328050867</v>
      </c>
      <c r="F1158" s="107" t="s">
        <v>1053</v>
      </c>
      <c r="G1158" s="110" t="s">
        <v>19</v>
      </c>
      <c r="H1158" s="111">
        <v>300000</v>
      </c>
      <c r="I1158" s="113">
        <v>45154</v>
      </c>
      <c r="J1158" s="111">
        <v>7000</v>
      </c>
      <c r="K1158" s="112" t="s">
        <v>20</v>
      </c>
      <c r="L1158" s="112" t="s">
        <v>158</v>
      </c>
      <c r="O1158" s="71"/>
      <c r="P1158" s="54"/>
      <c r="Q1158" s="72"/>
    </row>
    <row r="1159" spans="1:17" x14ac:dyDescent="0.25">
      <c r="A1159" s="107" t="s">
        <v>1003</v>
      </c>
      <c r="B1159" s="108" t="s">
        <v>1001</v>
      </c>
      <c r="C1159" s="108">
        <v>202308</v>
      </c>
      <c r="D1159" s="108" t="s">
        <v>1014</v>
      </c>
      <c r="E1159" s="109">
        <v>8618241240</v>
      </c>
      <c r="F1159" s="107" t="s">
        <v>1064</v>
      </c>
      <c r="G1159" s="110" t="s">
        <v>19</v>
      </c>
      <c r="H1159" s="111">
        <v>300000</v>
      </c>
      <c r="I1159" s="113">
        <v>45154</v>
      </c>
      <c r="J1159" s="111">
        <v>5000</v>
      </c>
      <c r="K1159" s="112" t="s">
        <v>20</v>
      </c>
      <c r="L1159" s="112" t="s">
        <v>101</v>
      </c>
      <c r="O1159" s="71"/>
      <c r="P1159" s="54"/>
      <c r="Q1159" s="72"/>
    </row>
    <row r="1160" spans="1:17" x14ac:dyDescent="0.25">
      <c r="A1160" s="107" t="s">
        <v>893</v>
      </c>
      <c r="B1160" s="108">
        <v>202308</v>
      </c>
      <c r="C1160" s="108">
        <v>202308</v>
      </c>
      <c r="D1160" s="108" t="s">
        <v>1014</v>
      </c>
      <c r="E1160" s="109">
        <v>8697583291</v>
      </c>
      <c r="F1160" s="107" t="s">
        <v>987</v>
      </c>
      <c r="G1160" s="110" t="s">
        <v>77</v>
      </c>
      <c r="H1160" s="111">
        <f>IF(G1160="MPIDS",318000,295000)</f>
        <v>295000</v>
      </c>
      <c r="I1160" s="113">
        <v>45154</v>
      </c>
      <c r="J1160" s="111">
        <v>50000</v>
      </c>
      <c r="K1160" s="112" t="s">
        <v>20</v>
      </c>
      <c r="L1160" s="112" t="s">
        <v>158</v>
      </c>
      <c r="O1160" s="71"/>
      <c r="P1160" s="54"/>
      <c r="Q1160" s="72"/>
    </row>
    <row r="1161" spans="1:17" x14ac:dyDescent="0.25">
      <c r="A1161" s="107" t="s">
        <v>1004</v>
      </c>
      <c r="B1161" s="108">
        <v>202308</v>
      </c>
      <c r="C1161" s="108">
        <v>202308</v>
      </c>
      <c r="D1161" s="108" t="s">
        <v>1014</v>
      </c>
      <c r="E1161" s="109">
        <v>9154687297</v>
      </c>
      <c r="F1161" s="107" t="s">
        <v>993</v>
      </c>
      <c r="G1161" s="110" t="s">
        <v>19</v>
      </c>
      <c r="H1161" s="111">
        <v>250000</v>
      </c>
      <c r="I1161" s="113">
        <v>45155</v>
      </c>
      <c r="J1161" s="111">
        <v>250000</v>
      </c>
      <c r="K1161" s="112" t="s">
        <v>20</v>
      </c>
      <c r="L1161" s="112" t="s">
        <v>158</v>
      </c>
      <c r="O1161" s="71"/>
      <c r="P1161" s="54"/>
      <c r="Q1161" s="72"/>
    </row>
    <row r="1162" spans="1:17" x14ac:dyDescent="0.25">
      <c r="A1162" s="107" t="s">
        <v>317</v>
      </c>
      <c r="B1162" s="108">
        <v>202301</v>
      </c>
      <c r="C1162" s="108">
        <v>202301</v>
      </c>
      <c r="D1162" s="108" t="s">
        <v>1014</v>
      </c>
      <c r="E1162" s="109">
        <v>9573977087</v>
      </c>
      <c r="F1162" s="107" t="s">
        <v>312</v>
      </c>
      <c r="G1162" s="110" t="s">
        <v>19</v>
      </c>
      <c r="H1162" s="111">
        <v>270000</v>
      </c>
      <c r="I1162" s="113">
        <v>45155</v>
      </c>
      <c r="J1162" s="111">
        <v>60000</v>
      </c>
      <c r="K1162" s="112" t="s">
        <v>283</v>
      </c>
      <c r="L1162" s="112" t="s">
        <v>101</v>
      </c>
      <c r="O1162" s="71"/>
      <c r="P1162" s="54"/>
      <c r="Q1162" s="72"/>
    </row>
    <row r="1163" spans="1:17" x14ac:dyDescent="0.25">
      <c r="A1163" s="107" t="s">
        <v>628</v>
      </c>
      <c r="B1163" s="108">
        <v>202304</v>
      </c>
      <c r="C1163" s="108">
        <v>202304</v>
      </c>
      <c r="D1163" s="108" t="s">
        <v>1014</v>
      </c>
      <c r="E1163" s="109">
        <v>19199990408</v>
      </c>
      <c r="F1163" s="107" t="s">
        <v>629</v>
      </c>
      <c r="G1163" s="110" t="s">
        <v>19</v>
      </c>
      <c r="H1163" s="111">
        <v>270000</v>
      </c>
      <c r="I1163" s="113">
        <v>45155</v>
      </c>
      <c r="J1163" s="111">
        <v>61250</v>
      </c>
      <c r="K1163" s="112" t="s">
        <v>20</v>
      </c>
      <c r="L1163" s="112" t="s">
        <v>158</v>
      </c>
      <c r="O1163" s="71"/>
      <c r="P1163" s="54"/>
      <c r="Q1163" s="72"/>
    </row>
    <row r="1164" spans="1:17" x14ac:dyDescent="0.25">
      <c r="A1164" s="107" t="s">
        <v>1006</v>
      </c>
      <c r="B1164" s="108" t="s">
        <v>1001</v>
      </c>
      <c r="C1164" s="108">
        <v>202308</v>
      </c>
      <c r="D1164" s="108" t="s">
        <v>1014</v>
      </c>
      <c r="E1164" s="109">
        <v>19199990408</v>
      </c>
      <c r="F1164" s="107" t="s">
        <v>1005</v>
      </c>
      <c r="G1164" s="110" t="s">
        <v>77</v>
      </c>
      <c r="H1164" s="111">
        <v>240000</v>
      </c>
      <c r="I1164" s="113">
        <v>45155</v>
      </c>
      <c r="J1164" s="111">
        <v>10000</v>
      </c>
      <c r="K1164" s="112" t="s">
        <v>20</v>
      </c>
      <c r="L1164" s="112" t="s">
        <v>158</v>
      </c>
      <c r="O1164" s="71"/>
      <c r="P1164" s="54"/>
      <c r="Q1164" s="72"/>
    </row>
    <row r="1165" spans="1:17" x14ac:dyDescent="0.25">
      <c r="A1165" s="107" t="s">
        <v>1007</v>
      </c>
      <c r="B1165" s="108" t="s">
        <v>1001</v>
      </c>
      <c r="C1165" s="108">
        <v>202308</v>
      </c>
      <c r="D1165" s="108" t="s">
        <v>1014</v>
      </c>
      <c r="E1165" s="109">
        <v>8984122087</v>
      </c>
      <c r="F1165" s="107" t="s">
        <v>1008</v>
      </c>
      <c r="G1165" s="110" t="s">
        <v>19</v>
      </c>
      <c r="H1165" s="111">
        <v>270000</v>
      </c>
      <c r="I1165" s="113">
        <v>45155</v>
      </c>
      <c r="J1165" s="111">
        <v>10000</v>
      </c>
      <c r="K1165" s="112" t="s">
        <v>20</v>
      </c>
      <c r="L1165" s="112" t="s">
        <v>158</v>
      </c>
      <c r="O1165" s="71"/>
      <c r="P1165" s="54"/>
      <c r="Q1165" s="72"/>
    </row>
    <row r="1166" spans="1:17" x14ac:dyDescent="0.25">
      <c r="A1166" s="107" t="s">
        <v>796</v>
      </c>
      <c r="B1166" s="108">
        <v>202306</v>
      </c>
      <c r="C1166" s="108">
        <v>202306</v>
      </c>
      <c r="D1166" s="108" t="s">
        <v>1014</v>
      </c>
      <c r="E1166" s="109">
        <v>6204294245</v>
      </c>
      <c r="F1166" s="107" t="s">
        <v>797</v>
      </c>
      <c r="G1166" s="110" t="s">
        <v>77</v>
      </c>
      <c r="H1166" s="111">
        <v>260000</v>
      </c>
      <c r="I1166" s="113">
        <v>45155</v>
      </c>
      <c r="J1166" s="111">
        <v>20000</v>
      </c>
      <c r="K1166" s="112" t="s">
        <v>713</v>
      </c>
      <c r="L1166" s="112" t="s">
        <v>158</v>
      </c>
      <c r="O1166" s="71"/>
      <c r="P1166" s="54"/>
      <c r="Q1166" s="72"/>
    </row>
    <row r="1167" spans="1:17" x14ac:dyDescent="0.25">
      <c r="A1167" s="107" t="s">
        <v>433</v>
      </c>
      <c r="B1167" s="108">
        <v>202302</v>
      </c>
      <c r="C1167" s="108">
        <v>202302</v>
      </c>
      <c r="D1167" s="108" t="s">
        <v>1014</v>
      </c>
      <c r="E1167" s="109">
        <v>8770840970</v>
      </c>
      <c r="F1167" s="107" t="s">
        <v>434</v>
      </c>
      <c r="G1167" s="110" t="s">
        <v>19</v>
      </c>
      <c r="H1167" s="111">
        <v>290000</v>
      </c>
      <c r="I1167" s="113">
        <v>45156</v>
      </c>
      <c r="J1167" s="111">
        <v>30000</v>
      </c>
      <c r="K1167" s="112" t="s">
        <v>20</v>
      </c>
      <c r="L1167" s="112" t="s">
        <v>101</v>
      </c>
      <c r="O1167" s="71"/>
      <c r="P1167" s="54"/>
      <c r="Q1167" s="72"/>
    </row>
    <row r="1168" spans="1:17" x14ac:dyDescent="0.25">
      <c r="A1168" s="107" t="s">
        <v>798</v>
      </c>
      <c r="B1168" s="108" t="s">
        <v>791</v>
      </c>
      <c r="C1168" s="108">
        <v>202306</v>
      </c>
      <c r="D1168" s="108" t="s">
        <v>1014</v>
      </c>
      <c r="E1168" s="109">
        <v>6370295900</v>
      </c>
      <c r="F1168" s="107" t="s">
        <v>831</v>
      </c>
      <c r="G1168" s="110" t="s">
        <v>19</v>
      </c>
      <c r="H1168" s="111">
        <v>280000</v>
      </c>
      <c r="I1168" s="113">
        <v>45156</v>
      </c>
      <c r="J1168" s="111">
        <v>85000</v>
      </c>
      <c r="K1168" s="112" t="s">
        <v>20</v>
      </c>
      <c r="L1168" s="112" t="s">
        <v>158</v>
      </c>
      <c r="O1168" s="71"/>
      <c r="P1168" s="54"/>
      <c r="Q1168" s="72"/>
    </row>
    <row r="1169" spans="1:17" x14ac:dyDescent="0.25">
      <c r="A1169" s="107" t="s">
        <v>814</v>
      </c>
      <c r="B1169" s="108" t="s">
        <v>791</v>
      </c>
      <c r="C1169" s="108">
        <v>202306</v>
      </c>
      <c r="D1169" s="108" t="s">
        <v>1014</v>
      </c>
      <c r="E1169" s="109">
        <v>9621673222</v>
      </c>
      <c r="F1169" s="107" t="s">
        <v>815</v>
      </c>
      <c r="G1169" s="110" t="s">
        <v>19</v>
      </c>
      <c r="H1169" s="111">
        <v>300000</v>
      </c>
      <c r="I1169" s="113">
        <v>45156</v>
      </c>
      <c r="J1169" s="111">
        <v>71500</v>
      </c>
      <c r="K1169" s="112" t="s">
        <v>20</v>
      </c>
      <c r="L1169" s="112" t="s">
        <v>158</v>
      </c>
      <c r="O1169" s="71"/>
      <c r="P1169" s="54"/>
      <c r="Q1169" s="72"/>
    </row>
    <row r="1170" spans="1:17" x14ac:dyDescent="0.25">
      <c r="A1170" s="107" t="s">
        <v>1009</v>
      </c>
      <c r="B1170" s="108" t="s">
        <v>1001</v>
      </c>
      <c r="C1170" s="108">
        <v>202308</v>
      </c>
      <c r="D1170" s="108" t="s">
        <v>1014</v>
      </c>
      <c r="E1170" s="109">
        <v>9621673222</v>
      </c>
      <c r="F1170" s="107" t="s">
        <v>815</v>
      </c>
      <c r="G1170" s="110" t="s">
        <v>19</v>
      </c>
      <c r="H1170" s="111">
        <v>300000</v>
      </c>
      <c r="I1170" s="113">
        <v>45156</v>
      </c>
      <c r="J1170" s="111">
        <v>5000</v>
      </c>
      <c r="K1170" s="112" t="s">
        <v>20</v>
      </c>
      <c r="L1170" s="112" t="s">
        <v>839</v>
      </c>
      <c r="O1170" s="71"/>
      <c r="P1170" s="54"/>
      <c r="Q1170" s="72"/>
    </row>
    <row r="1171" spans="1:17" x14ac:dyDescent="0.25">
      <c r="A1171" s="107" t="s">
        <v>1010</v>
      </c>
      <c r="B1171" s="108" t="s">
        <v>1001</v>
      </c>
      <c r="C1171" s="108">
        <v>202308</v>
      </c>
      <c r="D1171" s="108" t="s">
        <v>1014</v>
      </c>
      <c r="E1171" s="109">
        <v>9621673222</v>
      </c>
      <c r="F1171" s="107" t="s">
        <v>815</v>
      </c>
      <c r="G1171" s="110" t="s">
        <v>19</v>
      </c>
      <c r="H1171" s="111">
        <v>300000</v>
      </c>
      <c r="I1171" s="113">
        <v>45156</v>
      </c>
      <c r="J1171" s="111">
        <v>5000</v>
      </c>
      <c r="K1171" s="112" t="s">
        <v>713</v>
      </c>
      <c r="L1171" s="112" t="s">
        <v>158</v>
      </c>
      <c r="O1171" s="71"/>
      <c r="P1171" s="54"/>
      <c r="Q1171" s="72"/>
    </row>
    <row r="1172" spans="1:17" x14ac:dyDescent="0.25">
      <c r="A1172" s="107" t="s">
        <v>976</v>
      </c>
      <c r="B1172" s="108">
        <v>202308</v>
      </c>
      <c r="C1172" s="108">
        <v>202308</v>
      </c>
      <c r="D1172" s="108" t="s">
        <v>1014</v>
      </c>
      <c r="E1172" s="109">
        <v>9178468910</v>
      </c>
      <c r="F1172" s="107" t="s">
        <v>1011</v>
      </c>
      <c r="G1172" s="110" t="s">
        <v>19</v>
      </c>
      <c r="H1172" s="111">
        <v>300000</v>
      </c>
      <c r="I1172" s="113">
        <v>45156</v>
      </c>
      <c r="J1172" s="111">
        <v>265000</v>
      </c>
      <c r="K1172" s="112" t="s">
        <v>20</v>
      </c>
      <c r="L1172" s="112" t="s">
        <v>158</v>
      </c>
      <c r="O1172" s="71"/>
      <c r="P1172" s="54"/>
      <c r="Q1172" s="72"/>
    </row>
    <row r="1173" spans="1:17" x14ac:dyDescent="0.25">
      <c r="A1173" s="107" t="s">
        <v>806</v>
      </c>
      <c r="B1173" s="108" t="s">
        <v>791</v>
      </c>
      <c r="C1173" s="108">
        <v>202306</v>
      </c>
      <c r="D1173" s="108" t="s">
        <v>1014</v>
      </c>
      <c r="E1173" s="109">
        <v>7375828621</v>
      </c>
      <c r="F1173" s="107" t="s">
        <v>920</v>
      </c>
      <c r="G1173" s="110" t="s">
        <v>19</v>
      </c>
      <c r="H1173" s="111">
        <v>270000</v>
      </c>
      <c r="I1173" s="113">
        <v>45157</v>
      </c>
      <c r="J1173" s="111">
        <v>90000</v>
      </c>
      <c r="K1173" s="112" t="s">
        <v>20</v>
      </c>
      <c r="L1173" s="112" t="s">
        <v>158</v>
      </c>
      <c r="O1173" s="71"/>
      <c r="P1173" s="54"/>
      <c r="Q1173" s="72"/>
    </row>
    <row r="1174" spans="1:17" x14ac:dyDescent="0.25">
      <c r="A1174" s="107" t="s">
        <v>979</v>
      </c>
      <c r="B1174" s="108">
        <v>202308</v>
      </c>
      <c r="C1174" s="108">
        <v>202308</v>
      </c>
      <c r="D1174" s="108" t="s">
        <v>1014</v>
      </c>
      <c r="E1174" s="109">
        <v>9900222793</v>
      </c>
      <c r="F1174" s="107" t="s">
        <v>996</v>
      </c>
      <c r="G1174" s="110" t="s">
        <v>19</v>
      </c>
      <c r="H1174" s="111">
        <v>280000</v>
      </c>
      <c r="I1174" s="113">
        <v>45157</v>
      </c>
      <c r="J1174" s="111">
        <v>45000</v>
      </c>
      <c r="K1174" s="112" t="s">
        <v>20</v>
      </c>
      <c r="L1174" s="112" t="s">
        <v>158</v>
      </c>
      <c r="O1174" s="71"/>
      <c r="P1174" s="54"/>
      <c r="Q1174" s="72"/>
    </row>
    <row r="1175" spans="1:17" x14ac:dyDescent="0.25">
      <c r="A1175" s="107" t="s">
        <v>4152</v>
      </c>
      <c r="B1175" s="108">
        <v>202212</v>
      </c>
      <c r="C1175" s="108">
        <v>202212</v>
      </c>
      <c r="D1175" s="108" t="s">
        <v>1014</v>
      </c>
      <c r="E1175" s="109">
        <v>9090564378</v>
      </c>
      <c r="F1175" s="107" t="s">
        <v>194</v>
      </c>
      <c r="G1175" s="110" t="s">
        <v>19</v>
      </c>
      <c r="H1175" s="111">
        <v>250000</v>
      </c>
      <c r="I1175" s="113">
        <v>45157</v>
      </c>
      <c r="J1175" s="111">
        <v>50000</v>
      </c>
      <c r="K1175" s="112" t="s">
        <v>10</v>
      </c>
      <c r="L1175" s="112" t="s">
        <v>101</v>
      </c>
      <c r="O1175" s="71"/>
      <c r="P1175" s="54"/>
      <c r="Q1175" s="72"/>
    </row>
    <row r="1176" spans="1:17" x14ac:dyDescent="0.25">
      <c r="A1176" s="107" t="s">
        <v>1224</v>
      </c>
      <c r="B1176" s="108" t="s">
        <v>1001</v>
      </c>
      <c r="C1176" s="108">
        <v>202308</v>
      </c>
      <c r="D1176" s="108" t="s">
        <v>1014</v>
      </c>
      <c r="E1176" s="109">
        <v>8249652410</v>
      </c>
      <c r="F1176" s="107" t="s">
        <v>1057</v>
      </c>
      <c r="G1176" s="110" t="s">
        <v>19</v>
      </c>
      <c r="H1176" s="111">
        <v>250000</v>
      </c>
      <c r="I1176" s="113">
        <v>45157</v>
      </c>
      <c r="J1176" s="111">
        <v>5000</v>
      </c>
      <c r="K1176" s="112" t="s">
        <v>20</v>
      </c>
      <c r="L1176" s="112" t="s">
        <v>101</v>
      </c>
      <c r="O1176" s="71"/>
      <c r="P1176" s="54"/>
      <c r="Q1176" s="72"/>
    </row>
    <row r="1177" spans="1:17" x14ac:dyDescent="0.25">
      <c r="A1177" s="107" t="s">
        <v>4282</v>
      </c>
      <c r="B1177" s="108" t="s">
        <v>1001</v>
      </c>
      <c r="C1177" s="108">
        <v>202308</v>
      </c>
      <c r="D1177" s="108" t="s">
        <v>1014</v>
      </c>
      <c r="E1177" s="109" t="s">
        <v>1013</v>
      </c>
      <c r="F1177" s="107" t="s">
        <v>1012</v>
      </c>
      <c r="G1177" s="110" t="s">
        <v>19</v>
      </c>
      <c r="H1177" s="111">
        <v>270000</v>
      </c>
      <c r="I1177" s="113">
        <v>45157</v>
      </c>
      <c r="J1177" s="111">
        <v>270000</v>
      </c>
      <c r="K1177" s="112" t="s">
        <v>20</v>
      </c>
      <c r="L1177" s="112" t="s">
        <v>158</v>
      </c>
      <c r="O1177" s="71"/>
      <c r="P1177" s="54"/>
      <c r="Q1177" s="72"/>
    </row>
    <row r="1178" spans="1:17" x14ac:dyDescent="0.25">
      <c r="A1178" s="107" t="s">
        <v>4283</v>
      </c>
      <c r="B1178" s="108" t="s">
        <v>955</v>
      </c>
      <c r="C1178" s="108" t="s">
        <v>955</v>
      </c>
      <c r="D1178" s="108" t="s">
        <v>1014</v>
      </c>
      <c r="E1178" s="109">
        <v>9019553019</v>
      </c>
      <c r="F1178" s="107" t="s">
        <v>1019</v>
      </c>
      <c r="G1178" s="110" t="s">
        <v>77</v>
      </c>
      <c r="H1178" s="111">
        <v>240000</v>
      </c>
      <c r="I1178" s="113">
        <v>45159</v>
      </c>
      <c r="J1178" s="111">
        <v>235000</v>
      </c>
      <c r="K1178" s="112" t="s">
        <v>20</v>
      </c>
      <c r="L1178" s="112" t="s">
        <v>158</v>
      </c>
      <c r="O1178" s="71"/>
      <c r="P1178" s="54"/>
      <c r="Q1178" s="72"/>
    </row>
    <row r="1179" spans="1:17" x14ac:dyDescent="0.25">
      <c r="A1179" s="107" t="s">
        <v>4193</v>
      </c>
      <c r="B1179" s="108">
        <v>202202</v>
      </c>
      <c r="C1179" s="108">
        <v>202202</v>
      </c>
      <c r="D1179" s="108" t="s">
        <v>1014</v>
      </c>
      <c r="E1179" s="109">
        <v>9131422281</v>
      </c>
      <c r="F1179" s="107" t="s">
        <v>386</v>
      </c>
      <c r="G1179" s="110" t="s">
        <v>19</v>
      </c>
      <c r="H1179" s="111">
        <v>270000</v>
      </c>
      <c r="I1179" s="113">
        <v>45159</v>
      </c>
      <c r="J1179" s="111">
        <v>50000</v>
      </c>
      <c r="K1179" s="112" t="s">
        <v>20</v>
      </c>
      <c r="L1179" s="112" t="s">
        <v>839</v>
      </c>
      <c r="O1179" s="71"/>
      <c r="P1179" s="54"/>
      <c r="Q1179" s="72"/>
    </row>
    <row r="1180" spans="1:17" x14ac:dyDescent="0.25">
      <c r="A1180" s="107" t="s">
        <v>4284</v>
      </c>
      <c r="B1180" s="108" t="s">
        <v>1001</v>
      </c>
      <c r="C1180" s="108">
        <v>202308</v>
      </c>
      <c r="D1180" s="108" t="s">
        <v>1014</v>
      </c>
      <c r="E1180" s="109">
        <v>9844673494</v>
      </c>
      <c r="F1180" s="107" t="s">
        <v>1056</v>
      </c>
      <c r="G1180" s="110" t="s">
        <v>19</v>
      </c>
      <c r="H1180" s="111">
        <v>270000</v>
      </c>
      <c r="I1180" s="113">
        <v>45159</v>
      </c>
      <c r="J1180" s="111">
        <v>5000</v>
      </c>
      <c r="K1180" s="112" t="s">
        <v>20</v>
      </c>
      <c r="L1180" s="112" t="s">
        <v>839</v>
      </c>
      <c r="O1180" s="71"/>
      <c r="P1180" s="54"/>
      <c r="Q1180" s="72"/>
    </row>
    <row r="1181" spans="1:17" x14ac:dyDescent="0.25">
      <c r="A1181" s="107" t="s">
        <v>841</v>
      </c>
      <c r="B1181" s="108">
        <v>202307</v>
      </c>
      <c r="C1181" s="108">
        <v>202307</v>
      </c>
      <c r="D1181" s="108" t="s">
        <v>1014</v>
      </c>
      <c r="E1181" s="109">
        <v>8114413387</v>
      </c>
      <c r="F1181" s="107" t="s">
        <v>923</v>
      </c>
      <c r="G1181" s="110" t="s">
        <v>19</v>
      </c>
      <c r="H1181" s="111">
        <v>300000</v>
      </c>
      <c r="I1181" s="113">
        <v>45159</v>
      </c>
      <c r="J1181" s="111">
        <v>40000</v>
      </c>
      <c r="K1181" s="112" t="s">
        <v>713</v>
      </c>
      <c r="L1181" s="112" t="s">
        <v>158</v>
      </c>
      <c r="O1181" s="71"/>
      <c r="P1181" s="54"/>
      <c r="Q1181" s="72"/>
    </row>
    <row r="1182" spans="1:17" x14ac:dyDescent="0.25">
      <c r="A1182" s="107" t="s">
        <v>1020</v>
      </c>
      <c r="B1182" s="108" t="s">
        <v>1001</v>
      </c>
      <c r="C1182" s="108">
        <v>202308</v>
      </c>
      <c r="D1182" s="108" t="s">
        <v>1015</v>
      </c>
      <c r="E1182" s="109">
        <v>7008455221</v>
      </c>
      <c r="F1182" s="107" t="s">
        <v>1036</v>
      </c>
      <c r="G1182" s="110" t="s">
        <v>19</v>
      </c>
      <c r="H1182" s="111">
        <v>300000</v>
      </c>
      <c r="I1182" s="113">
        <v>45159</v>
      </c>
      <c r="J1182" s="111">
        <v>10000</v>
      </c>
      <c r="K1182" s="112" t="s">
        <v>20</v>
      </c>
      <c r="L1182" s="112" t="s">
        <v>101</v>
      </c>
      <c r="O1182" s="71"/>
      <c r="P1182" s="54"/>
      <c r="Q1182" s="72"/>
    </row>
    <row r="1183" spans="1:17" x14ac:dyDescent="0.25">
      <c r="A1183" s="107" t="s">
        <v>614</v>
      </c>
      <c r="B1183" s="108">
        <v>202304</v>
      </c>
      <c r="C1183" s="108">
        <v>202304</v>
      </c>
      <c r="D1183" s="108" t="s">
        <v>1014</v>
      </c>
      <c r="E1183" s="109">
        <v>6299472657</v>
      </c>
      <c r="F1183" s="107" t="s">
        <v>656</v>
      </c>
      <c r="G1183" s="110" t="s">
        <v>19</v>
      </c>
      <c r="H1183" s="111">
        <v>260000</v>
      </c>
      <c r="I1183" s="113">
        <v>45159</v>
      </c>
      <c r="J1183" s="111">
        <v>40000</v>
      </c>
      <c r="K1183" s="112" t="s">
        <v>20</v>
      </c>
      <c r="L1183" s="112" t="s">
        <v>158</v>
      </c>
      <c r="O1183" s="71"/>
      <c r="P1183" s="54"/>
      <c r="Q1183" s="72"/>
    </row>
    <row r="1184" spans="1:17" x14ac:dyDescent="0.25">
      <c r="A1184" s="107" t="s">
        <v>1002</v>
      </c>
      <c r="B1184" s="108" t="s">
        <v>1001</v>
      </c>
      <c r="C1184" s="108">
        <v>202308</v>
      </c>
      <c r="D1184" s="108" t="s">
        <v>1015</v>
      </c>
      <c r="E1184" s="109">
        <v>7328050867</v>
      </c>
      <c r="F1184" s="107" t="s">
        <v>1053</v>
      </c>
      <c r="G1184" s="110" t="s">
        <v>19</v>
      </c>
      <c r="H1184" s="111">
        <v>260000</v>
      </c>
      <c r="I1184" s="113">
        <v>45160</v>
      </c>
      <c r="J1184" s="111">
        <v>80000</v>
      </c>
      <c r="K1184" s="112" t="s">
        <v>20</v>
      </c>
      <c r="L1184" s="112" t="s">
        <v>158</v>
      </c>
      <c r="O1184" s="71"/>
      <c r="P1184" s="54"/>
      <c r="Q1184" s="72"/>
    </row>
    <row r="1185" spans="1:17" x14ac:dyDescent="0.25">
      <c r="A1185" s="107" t="s">
        <v>4241</v>
      </c>
      <c r="B1185" s="108">
        <v>202305</v>
      </c>
      <c r="C1185" s="108">
        <v>202305</v>
      </c>
      <c r="D1185" s="108" t="s">
        <v>1014</v>
      </c>
      <c r="E1185" s="109">
        <v>8250501765</v>
      </c>
      <c r="F1185" s="107" t="s">
        <v>753</v>
      </c>
      <c r="G1185" s="110" t="s">
        <v>19</v>
      </c>
      <c r="H1185" s="111">
        <v>260000</v>
      </c>
      <c r="I1185" s="113">
        <v>45160</v>
      </c>
      <c r="J1185" s="111">
        <v>83333</v>
      </c>
      <c r="K1185" s="112" t="s">
        <v>20</v>
      </c>
      <c r="L1185" s="112" t="s">
        <v>158</v>
      </c>
      <c r="O1185" s="71"/>
      <c r="P1185" s="54"/>
      <c r="Q1185" s="72"/>
    </row>
    <row r="1186" spans="1:17" x14ac:dyDescent="0.25">
      <c r="A1186" s="107" t="s">
        <v>1022</v>
      </c>
      <c r="B1186" s="108">
        <v>202308</v>
      </c>
      <c r="C1186" s="108">
        <v>202308</v>
      </c>
      <c r="D1186" s="108" t="s">
        <v>1014</v>
      </c>
      <c r="E1186" s="109">
        <v>7974855015</v>
      </c>
      <c r="F1186" s="107" t="s">
        <v>994</v>
      </c>
      <c r="G1186" s="110" t="s">
        <v>19</v>
      </c>
      <c r="H1186" s="111">
        <v>260000</v>
      </c>
      <c r="I1186" s="113">
        <v>45160</v>
      </c>
      <c r="J1186" s="111">
        <v>260000</v>
      </c>
      <c r="K1186" s="112" t="s">
        <v>20</v>
      </c>
      <c r="L1186" s="112" t="s">
        <v>158</v>
      </c>
      <c r="O1186" s="71"/>
      <c r="P1186" s="54"/>
      <c r="Q1186" s="72"/>
    </row>
    <row r="1187" spans="1:17" x14ac:dyDescent="0.25">
      <c r="A1187" s="107" t="s">
        <v>4278</v>
      </c>
      <c r="B1187" s="108">
        <v>202308</v>
      </c>
      <c r="C1187" s="108">
        <v>202308</v>
      </c>
      <c r="D1187" s="108" t="s">
        <v>1014</v>
      </c>
      <c r="E1187" s="109">
        <v>9284088362</v>
      </c>
      <c r="F1187" s="107" t="s">
        <v>986</v>
      </c>
      <c r="G1187" s="110" t="s">
        <v>19</v>
      </c>
      <c r="H1187" s="111">
        <v>280000</v>
      </c>
      <c r="I1187" s="113">
        <v>45160</v>
      </c>
      <c r="J1187" s="111">
        <v>80000</v>
      </c>
      <c r="K1187" s="112" t="s">
        <v>20</v>
      </c>
      <c r="L1187" s="112" t="s">
        <v>158</v>
      </c>
      <c r="O1187" s="71"/>
      <c r="P1187" s="54"/>
      <c r="Q1187" s="72"/>
    </row>
    <row r="1188" spans="1:17" x14ac:dyDescent="0.25">
      <c r="A1188" s="107" t="s">
        <v>1021</v>
      </c>
      <c r="B1188" s="108">
        <v>202308</v>
      </c>
      <c r="C1188" s="108">
        <v>202308</v>
      </c>
      <c r="D1188" s="108" t="s">
        <v>1014</v>
      </c>
      <c r="E1188" s="109">
        <v>7013848747</v>
      </c>
      <c r="F1188" s="107" t="s">
        <v>992</v>
      </c>
      <c r="G1188" s="110" t="s">
        <v>19</v>
      </c>
      <c r="H1188" s="111">
        <v>258750</v>
      </c>
      <c r="I1188" s="113">
        <v>45161</v>
      </c>
      <c r="J1188" s="111">
        <v>60000</v>
      </c>
      <c r="K1188" s="112" t="s">
        <v>20</v>
      </c>
      <c r="L1188" s="112" t="s">
        <v>158</v>
      </c>
      <c r="O1188" s="71"/>
      <c r="P1188" s="54"/>
      <c r="Q1188" s="72"/>
    </row>
    <row r="1189" spans="1:17" x14ac:dyDescent="0.25">
      <c r="A1189" s="107" t="s">
        <v>758</v>
      </c>
      <c r="B1189" s="108">
        <v>202305</v>
      </c>
      <c r="C1189" s="108">
        <v>202305</v>
      </c>
      <c r="D1189" s="108" t="s">
        <v>1014</v>
      </c>
      <c r="E1189" s="109">
        <v>6372234117</v>
      </c>
      <c r="F1189" s="107" t="s">
        <v>759</v>
      </c>
      <c r="G1189" s="110" t="s">
        <v>19</v>
      </c>
      <c r="H1189" s="111">
        <v>270000</v>
      </c>
      <c r="I1189" s="113">
        <v>45161</v>
      </c>
      <c r="J1189" s="111">
        <v>50000</v>
      </c>
      <c r="K1189" s="112" t="s">
        <v>20</v>
      </c>
      <c r="L1189" s="112" t="s">
        <v>158</v>
      </c>
      <c r="O1189" s="71"/>
      <c r="P1189" s="54"/>
      <c r="Q1189" s="72"/>
    </row>
    <row r="1190" spans="1:17" x14ac:dyDescent="0.25">
      <c r="A1190" s="107" t="s">
        <v>840</v>
      </c>
      <c r="B1190" s="108">
        <v>202307</v>
      </c>
      <c r="C1190" s="108">
        <v>202307</v>
      </c>
      <c r="D1190" s="108" t="s">
        <v>1014</v>
      </c>
      <c r="E1190" s="109">
        <v>9116554989</v>
      </c>
      <c r="F1190" s="107" t="s">
        <v>922</v>
      </c>
      <c r="G1190" s="110" t="s">
        <v>19</v>
      </c>
      <c r="H1190" s="111">
        <v>300000</v>
      </c>
      <c r="I1190" s="113">
        <v>45161</v>
      </c>
      <c r="J1190" s="111">
        <v>40000</v>
      </c>
      <c r="K1190" s="112" t="s">
        <v>20</v>
      </c>
      <c r="L1190" s="112" t="s">
        <v>158</v>
      </c>
      <c r="O1190" s="71"/>
      <c r="P1190" s="54"/>
      <c r="Q1190" s="72"/>
    </row>
    <row r="1191" spans="1:17" x14ac:dyDescent="0.25">
      <c r="A1191" s="107" t="s">
        <v>484</v>
      </c>
      <c r="B1191" s="108">
        <v>202303</v>
      </c>
      <c r="C1191" s="108">
        <v>202303</v>
      </c>
      <c r="D1191" s="108" t="s">
        <v>1014</v>
      </c>
      <c r="E1191" s="109">
        <v>7077939633</v>
      </c>
      <c r="F1191" s="107" t="s">
        <v>499</v>
      </c>
      <c r="G1191" s="110" t="s">
        <v>19</v>
      </c>
      <c r="H1191" s="111">
        <v>275000</v>
      </c>
      <c r="I1191" s="113">
        <v>45161</v>
      </c>
      <c r="J1191" s="111">
        <v>20000</v>
      </c>
      <c r="K1191" s="112" t="s">
        <v>20</v>
      </c>
      <c r="L1191" s="112" t="s">
        <v>101</v>
      </c>
      <c r="O1191" s="71"/>
      <c r="P1191" s="54"/>
      <c r="Q1191" s="72"/>
    </row>
    <row r="1192" spans="1:17" x14ac:dyDescent="0.25">
      <c r="A1192" s="107" t="s">
        <v>4276</v>
      </c>
      <c r="B1192" s="108" t="s">
        <v>1001</v>
      </c>
      <c r="C1192" s="108">
        <v>202308</v>
      </c>
      <c r="D1192" s="108" t="s">
        <v>1014</v>
      </c>
      <c r="E1192" s="109">
        <v>9583433206</v>
      </c>
      <c r="F1192" s="107" t="s">
        <v>1023</v>
      </c>
      <c r="G1192" s="110" t="s">
        <v>77</v>
      </c>
      <c r="H1192" s="111">
        <v>240000</v>
      </c>
      <c r="I1192" s="113">
        <v>45161</v>
      </c>
      <c r="J1192" s="111">
        <v>180000</v>
      </c>
      <c r="K1192" s="112" t="s">
        <v>20</v>
      </c>
      <c r="L1192" s="112" t="s">
        <v>101</v>
      </c>
      <c r="O1192" s="71"/>
      <c r="P1192" s="54"/>
      <c r="Q1192" s="72"/>
    </row>
    <row r="1193" spans="1:17" x14ac:dyDescent="0.25">
      <c r="A1193" s="107" t="s">
        <v>333</v>
      </c>
      <c r="B1193" s="108">
        <v>202308</v>
      </c>
      <c r="C1193" s="108">
        <v>202308</v>
      </c>
      <c r="D1193" s="108" t="s">
        <v>1014</v>
      </c>
      <c r="E1193" s="109">
        <v>8309207660</v>
      </c>
      <c r="F1193" s="107" t="s">
        <v>997</v>
      </c>
      <c r="G1193" s="110" t="s">
        <v>19</v>
      </c>
      <c r="H1193" s="111">
        <v>290000</v>
      </c>
      <c r="I1193" s="113">
        <v>45161</v>
      </c>
      <c r="J1193" s="111">
        <v>60000</v>
      </c>
      <c r="K1193" s="112" t="s">
        <v>20</v>
      </c>
      <c r="L1193" s="112" t="s">
        <v>839</v>
      </c>
      <c r="O1193" s="71"/>
      <c r="P1193" s="54"/>
      <c r="Q1193" s="72"/>
    </row>
    <row r="1194" spans="1:17" x14ac:dyDescent="0.25">
      <c r="A1194" s="107" t="s">
        <v>1040</v>
      </c>
      <c r="B1194" s="108" t="s">
        <v>1024</v>
      </c>
      <c r="C1194" s="108">
        <v>202308</v>
      </c>
      <c r="D1194" s="108" t="s">
        <v>1014</v>
      </c>
      <c r="E1194" s="109">
        <v>9036344235</v>
      </c>
      <c r="F1194" s="107" t="s">
        <v>1027</v>
      </c>
      <c r="G1194" s="110" t="s">
        <v>19</v>
      </c>
      <c r="H1194" s="111">
        <v>290000</v>
      </c>
      <c r="I1194" s="113">
        <v>45161</v>
      </c>
      <c r="J1194" s="111">
        <v>10000</v>
      </c>
      <c r="K1194" s="112" t="s">
        <v>20</v>
      </c>
      <c r="L1194" s="112" t="s">
        <v>839</v>
      </c>
      <c r="O1194" s="71"/>
      <c r="P1194" s="54"/>
      <c r="Q1194" s="72"/>
    </row>
    <row r="1195" spans="1:17" x14ac:dyDescent="0.25">
      <c r="A1195" s="107" t="s">
        <v>1025</v>
      </c>
      <c r="B1195" s="108" t="s">
        <v>1024</v>
      </c>
      <c r="C1195" s="108">
        <v>202308</v>
      </c>
      <c r="D1195" s="108" t="s">
        <v>1014</v>
      </c>
      <c r="E1195" s="109">
        <v>7064651414</v>
      </c>
      <c r="F1195" s="107" t="s">
        <v>1058</v>
      </c>
      <c r="G1195" s="110" t="s">
        <v>19</v>
      </c>
      <c r="H1195" s="111">
        <v>290000</v>
      </c>
      <c r="I1195" s="113">
        <v>45161</v>
      </c>
      <c r="J1195" s="111">
        <v>5000</v>
      </c>
      <c r="K1195" s="112" t="s">
        <v>20</v>
      </c>
      <c r="L1195" s="112" t="s">
        <v>839</v>
      </c>
      <c r="O1195" s="71"/>
      <c r="P1195" s="54"/>
      <c r="Q1195" s="72"/>
    </row>
    <row r="1196" spans="1:17" x14ac:dyDescent="0.25">
      <c r="A1196" s="107" t="s">
        <v>1038</v>
      </c>
      <c r="B1196" s="108" t="s">
        <v>1024</v>
      </c>
      <c r="C1196" s="108">
        <v>202308</v>
      </c>
      <c r="D1196" s="108" t="s">
        <v>1014</v>
      </c>
      <c r="E1196" s="109">
        <v>9124083444</v>
      </c>
      <c r="F1196" s="107" t="s">
        <v>1026</v>
      </c>
      <c r="G1196" s="110" t="s">
        <v>19</v>
      </c>
      <c r="H1196" s="111">
        <v>270000</v>
      </c>
      <c r="I1196" s="113">
        <v>45161</v>
      </c>
      <c r="J1196" s="111">
        <v>10000</v>
      </c>
      <c r="K1196" s="112" t="s">
        <v>10</v>
      </c>
      <c r="L1196" s="112" t="s">
        <v>101</v>
      </c>
      <c r="O1196" s="71"/>
      <c r="P1196" s="54"/>
      <c r="Q1196" s="72"/>
    </row>
    <row r="1197" spans="1:17" x14ac:dyDescent="0.25">
      <c r="A1197" s="107" t="s">
        <v>1028</v>
      </c>
      <c r="B1197" s="108" t="s">
        <v>1024</v>
      </c>
      <c r="C1197" s="108">
        <v>202308</v>
      </c>
      <c r="D1197" s="108" t="s">
        <v>1014</v>
      </c>
      <c r="E1197" s="109">
        <v>9124083444</v>
      </c>
      <c r="F1197" s="107" t="s">
        <v>1026</v>
      </c>
      <c r="G1197" s="110" t="s">
        <v>19</v>
      </c>
      <c r="H1197" s="111">
        <v>270000</v>
      </c>
      <c r="I1197" s="113">
        <v>45162</v>
      </c>
      <c r="J1197" s="111">
        <v>5000</v>
      </c>
      <c r="K1197" s="112" t="s">
        <v>713</v>
      </c>
      <c r="L1197" s="112" t="s">
        <v>158</v>
      </c>
      <c r="O1197" s="71"/>
      <c r="P1197" s="54"/>
      <c r="Q1197" s="72"/>
    </row>
    <row r="1198" spans="1:17" x14ac:dyDescent="0.25">
      <c r="A1198" s="107" t="s">
        <v>1029</v>
      </c>
      <c r="B1198" s="108">
        <v>202308</v>
      </c>
      <c r="C1198" s="108">
        <v>202308</v>
      </c>
      <c r="D1198" s="108" t="s">
        <v>1014</v>
      </c>
      <c r="E1198" s="109">
        <v>8104152848</v>
      </c>
      <c r="F1198" s="107" t="s">
        <v>959</v>
      </c>
      <c r="G1198" s="110" t="s">
        <v>19</v>
      </c>
      <c r="H1198" s="111">
        <v>270000</v>
      </c>
      <c r="I1198" s="113">
        <v>45162</v>
      </c>
      <c r="J1198" s="111">
        <v>60000</v>
      </c>
      <c r="K1198" s="112" t="s">
        <v>10</v>
      </c>
      <c r="L1198" s="112" t="s">
        <v>839</v>
      </c>
      <c r="O1198" s="71"/>
      <c r="P1198" s="54"/>
      <c r="Q1198" s="72"/>
    </row>
    <row r="1199" spans="1:17" x14ac:dyDescent="0.25">
      <c r="A1199" s="107" t="s">
        <v>4285</v>
      </c>
      <c r="B1199" s="108" t="s">
        <v>1024</v>
      </c>
      <c r="C1199" s="108">
        <v>202308</v>
      </c>
      <c r="D1199" s="108" t="s">
        <v>1015</v>
      </c>
      <c r="E1199" s="109">
        <v>7064640048</v>
      </c>
      <c r="F1199" s="107" t="s">
        <v>1059</v>
      </c>
      <c r="G1199" s="110" t="s">
        <v>19</v>
      </c>
      <c r="H1199" s="111">
        <v>270000</v>
      </c>
      <c r="I1199" s="113">
        <v>45162</v>
      </c>
      <c r="J1199" s="111">
        <v>10000</v>
      </c>
      <c r="K1199" s="112" t="s">
        <v>20</v>
      </c>
      <c r="L1199" s="112" t="s">
        <v>158</v>
      </c>
      <c r="O1199" s="71"/>
      <c r="P1199" s="54"/>
      <c r="Q1199" s="72"/>
    </row>
    <row r="1200" spans="1:17" x14ac:dyDescent="0.25">
      <c r="A1200" s="107" t="s">
        <v>873</v>
      </c>
      <c r="B1200" s="108">
        <v>202307</v>
      </c>
      <c r="C1200" s="108">
        <v>202307</v>
      </c>
      <c r="D1200" s="108" t="s">
        <v>1014</v>
      </c>
      <c r="E1200" s="109">
        <v>7812986345</v>
      </c>
      <c r="F1200" s="107" t="s">
        <v>848</v>
      </c>
      <c r="G1200" s="110" t="s">
        <v>19</v>
      </c>
      <c r="H1200" s="111">
        <v>270000</v>
      </c>
      <c r="I1200" s="113">
        <v>45162</v>
      </c>
      <c r="J1200" s="111">
        <v>62500</v>
      </c>
      <c r="K1200" s="112" t="s">
        <v>20</v>
      </c>
      <c r="L1200" s="112" t="s">
        <v>158</v>
      </c>
      <c r="O1200" s="71"/>
      <c r="P1200" s="54"/>
      <c r="Q1200" s="72"/>
    </row>
    <row r="1201" spans="1:17" x14ac:dyDescent="0.25">
      <c r="A1201" s="107" t="s">
        <v>1051</v>
      </c>
      <c r="B1201" s="108" t="s">
        <v>1024</v>
      </c>
      <c r="C1201" s="108">
        <v>202308</v>
      </c>
      <c r="D1201" s="108" t="s">
        <v>1014</v>
      </c>
      <c r="E1201" s="109">
        <v>7907682635</v>
      </c>
      <c r="F1201" s="107" t="s">
        <v>1066</v>
      </c>
      <c r="G1201" s="110" t="s">
        <v>19</v>
      </c>
      <c r="H1201" s="111">
        <v>270000</v>
      </c>
      <c r="I1201" s="113">
        <v>45162</v>
      </c>
      <c r="J1201" s="111">
        <v>10000</v>
      </c>
      <c r="K1201" s="112" t="s">
        <v>713</v>
      </c>
      <c r="L1201" s="112" t="s">
        <v>158</v>
      </c>
      <c r="O1201" s="71"/>
      <c r="P1201" s="54"/>
      <c r="Q1201" s="72"/>
    </row>
    <row r="1202" spans="1:17" x14ac:dyDescent="0.25">
      <c r="A1202" s="107" t="s">
        <v>1000</v>
      </c>
      <c r="B1202" s="108" t="s">
        <v>1024</v>
      </c>
      <c r="C1202" s="108">
        <v>202308</v>
      </c>
      <c r="D1202" s="108" t="s">
        <v>1014</v>
      </c>
      <c r="E1202" s="109">
        <v>8018768551</v>
      </c>
      <c r="F1202" s="107" t="s">
        <v>1030</v>
      </c>
      <c r="G1202" s="110" t="s">
        <v>19</v>
      </c>
      <c r="H1202" s="111">
        <v>275000</v>
      </c>
      <c r="I1202" s="113">
        <v>45162</v>
      </c>
      <c r="J1202" s="111">
        <v>275000</v>
      </c>
      <c r="K1202" s="112" t="s">
        <v>20</v>
      </c>
      <c r="L1202" s="112" t="s">
        <v>158</v>
      </c>
      <c r="O1202" s="71"/>
      <c r="P1202" s="54"/>
      <c r="Q1202" s="72"/>
    </row>
    <row r="1203" spans="1:17" x14ac:dyDescent="0.25">
      <c r="A1203" s="107" t="s">
        <v>1031</v>
      </c>
      <c r="B1203" s="108" t="s">
        <v>1024</v>
      </c>
      <c r="C1203" s="108">
        <v>202308</v>
      </c>
      <c r="D1203" s="108" t="s">
        <v>1014</v>
      </c>
      <c r="E1203" s="109">
        <v>9811888072</v>
      </c>
      <c r="F1203" s="107" t="s">
        <v>1065</v>
      </c>
      <c r="G1203" s="110" t="s">
        <v>19</v>
      </c>
      <c r="H1203" s="111">
        <v>275000</v>
      </c>
      <c r="I1203" s="113">
        <v>45162</v>
      </c>
      <c r="J1203" s="111">
        <v>10000</v>
      </c>
      <c r="K1203" s="112" t="s">
        <v>20</v>
      </c>
      <c r="L1203" s="112" t="s">
        <v>441</v>
      </c>
      <c r="O1203" s="71"/>
      <c r="P1203" s="54"/>
      <c r="Q1203" s="72"/>
    </row>
    <row r="1204" spans="1:17" x14ac:dyDescent="0.25">
      <c r="A1204" s="107" t="s">
        <v>1032</v>
      </c>
      <c r="B1204" s="108">
        <v>202308</v>
      </c>
      <c r="C1204" s="108">
        <v>202308</v>
      </c>
      <c r="D1204" s="108" t="s">
        <v>1014</v>
      </c>
      <c r="E1204" s="109">
        <v>6266214121</v>
      </c>
      <c r="F1204" s="107" t="s">
        <v>1033</v>
      </c>
      <c r="G1204" s="110" t="s">
        <v>19</v>
      </c>
      <c r="H1204" s="111">
        <v>270000</v>
      </c>
      <c r="I1204" s="113">
        <v>45162</v>
      </c>
      <c r="J1204" s="111">
        <v>90000</v>
      </c>
      <c r="K1204" s="112" t="s">
        <v>20</v>
      </c>
      <c r="L1204" s="112" t="s">
        <v>839</v>
      </c>
      <c r="O1204" s="71"/>
      <c r="P1204" s="54"/>
      <c r="Q1204" s="72"/>
    </row>
    <row r="1205" spans="1:17" x14ac:dyDescent="0.25">
      <c r="A1205" s="107" t="s">
        <v>4286</v>
      </c>
      <c r="B1205" s="108" t="s">
        <v>1024</v>
      </c>
      <c r="C1205" s="108">
        <v>202308</v>
      </c>
      <c r="D1205" s="108" t="s">
        <v>1014</v>
      </c>
      <c r="E1205" s="109">
        <v>9066571934</v>
      </c>
      <c r="F1205" s="107" t="s">
        <v>1042</v>
      </c>
      <c r="G1205" s="110" t="s">
        <v>19</v>
      </c>
      <c r="H1205" s="111">
        <v>270000</v>
      </c>
      <c r="I1205" s="113">
        <v>45163</v>
      </c>
      <c r="J1205" s="111">
        <v>5000</v>
      </c>
      <c r="K1205" s="112" t="s">
        <v>20</v>
      </c>
      <c r="L1205" s="112" t="s">
        <v>158</v>
      </c>
      <c r="O1205" s="71"/>
      <c r="P1205" s="54"/>
      <c r="Q1205" s="72"/>
    </row>
    <row r="1206" spans="1:17" x14ac:dyDescent="0.25">
      <c r="A1206" s="107" t="s">
        <v>1034</v>
      </c>
      <c r="B1206" s="108" t="s">
        <v>1024</v>
      </c>
      <c r="C1206" s="108">
        <v>202308</v>
      </c>
      <c r="D1206" s="108" t="s">
        <v>1014</v>
      </c>
      <c r="E1206" s="109">
        <v>8978365770</v>
      </c>
      <c r="F1206" s="107" t="s">
        <v>1043</v>
      </c>
      <c r="G1206" s="110" t="s">
        <v>19</v>
      </c>
      <c r="H1206" s="111">
        <v>270000</v>
      </c>
      <c r="I1206" s="113">
        <v>45163</v>
      </c>
      <c r="J1206" s="111">
        <v>10000</v>
      </c>
      <c r="K1206" s="112" t="s">
        <v>20</v>
      </c>
      <c r="L1206" s="112" t="s">
        <v>158</v>
      </c>
      <c r="O1206" s="71"/>
      <c r="P1206" s="54"/>
      <c r="Q1206" s="72"/>
    </row>
    <row r="1207" spans="1:17" x14ac:dyDescent="0.25">
      <c r="A1207" s="107" t="s">
        <v>1031</v>
      </c>
      <c r="B1207" s="108" t="s">
        <v>1024</v>
      </c>
      <c r="C1207" s="108">
        <v>202308</v>
      </c>
      <c r="D1207" s="108" t="s">
        <v>1014</v>
      </c>
      <c r="E1207" s="109">
        <v>9811888072</v>
      </c>
      <c r="F1207" s="107" t="s">
        <v>1065</v>
      </c>
      <c r="G1207" s="110" t="s">
        <v>19</v>
      </c>
      <c r="H1207" s="111">
        <v>275000</v>
      </c>
      <c r="I1207" s="113">
        <v>45163</v>
      </c>
      <c r="J1207" s="111">
        <v>45000</v>
      </c>
      <c r="K1207" s="112" t="s">
        <v>20</v>
      </c>
      <c r="L1207" s="112" t="s">
        <v>142</v>
      </c>
      <c r="O1207" s="71"/>
      <c r="P1207" s="54"/>
      <c r="Q1207" s="72"/>
    </row>
    <row r="1208" spans="1:17" x14ac:dyDescent="0.25">
      <c r="A1208" s="107" t="s">
        <v>960</v>
      </c>
      <c r="B1208" s="108" t="s">
        <v>1024</v>
      </c>
      <c r="C1208" s="108">
        <v>202308</v>
      </c>
      <c r="D1208" s="108" t="s">
        <v>1014</v>
      </c>
      <c r="E1208" s="109">
        <v>8249737982</v>
      </c>
      <c r="F1208" s="107" t="s">
        <v>1035</v>
      </c>
      <c r="G1208" s="110" t="s">
        <v>19</v>
      </c>
      <c r="H1208" s="111">
        <v>275000</v>
      </c>
      <c r="I1208" s="113">
        <v>45163</v>
      </c>
      <c r="J1208" s="111">
        <v>225000</v>
      </c>
      <c r="K1208" s="112" t="s">
        <v>20</v>
      </c>
      <c r="L1208" s="112" t="s">
        <v>158</v>
      </c>
      <c r="O1208" s="71"/>
      <c r="P1208" s="54"/>
      <c r="Q1208" s="72"/>
    </row>
    <row r="1209" spans="1:17" x14ac:dyDescent="0.25">
      <c r="A1209" s="107" t="s">
        <v>1029</v>
      </c>
      <c r="B1209" s="108">
        <v>202308</v>
      </c>
      <c r="C1209" s="108">
        <v>202308</v>
      </c>
      <c r="D1209" s="108" t="s">
        <v>1014</v>
      </c>
      <c r="E1209" s="109">
        <v>8003923362</v>
      </c>
      <c r="F1209" s="107" t="s">
        <v>959</v>
      </c>
      <c r="G1209" s="110" t="s">
        <v>19</v>
      </c>
      <c r="H1209" s="111">
        <v>270000</v>
      </c>
      <c r="I1209" s="113">
        <v>45163</v>
      </c>
      <c r="J1209" s="111">
        <v>200000</v>
      </c>
      <c r="K1209" s="112" t="s">
        <v>20</v>
      </c>
      <c r="L1209" s="112" t="s">
        <v>158</v>
      </c>
      <c r="O1209" s="71"/>
      <c r="P1209" s="54"/>
      <c r="Q1209" s="72"/>
    </row>
    <row r="1210" spans="1:17" x14ac:dyDescent="0.25">
      <c r="A1210" s="107" t="s">
        <v>1020</v>
      </c>
      <c r="B1210" s="108">
        <v>202308</v>
      </c>
      <c r="C1210" s="108">
        <v>202308</v>
      </c>
      <c r="D1210" s="108" t="s">
        <v>1014</v>
      </c>
      <c r="E1210" s="109">
        <v>8003923362</v>
      </c>
      <c r="F1210" s="107" t="s">
        <v>1036</v>
      </c>
      <c r="G1210" s="110" t="s">
        <v>19</v>
      </c>
      <c r="H1210" s="111">
        <v>270000</v>
      </c>
      <c r="I1210" s="113">
        <v>45163</v>
      </c>
      <c r="J1210" s="111">
        <v>90000</v>
      </c>
      <c r="K1210" s="112" t="s">
        <v>20</v>
      </c>
      <c r="L1210" s="112" t="s">
        <v>839</v>
      </c>
      <c r="O1210" s="71"/>
      <c r="P1210" s="54"/>
      <c r="Q1210" s="72"/>
    </row>
    <row r="1211" spans="1:17" x14ac:dyDescent="0.25">
      <c r="A1211" s="107" t="s">
        <v>1037</v>
      </c>
      <c r="B1211" s="108" t="s">
        <v>1024</v>
      </c>
      <c r="C1211" s="108">
        <v>202308</v>
      </c>
      <c r="D1211" s="108" t="s">
        <v>1014</v>
      </c>
      <c r="E1211" s="109">
        <v>8003923362</v>
      </c>
      <c r="F1211" s="107" t="s">
        <v>1036</v>
      </c>
      <c r="G1211" s="110" t="s">
        <v>19</v>
      </c>
      <c r="H1211" s="111">
        <v>270000</v>
      </c>
      <c r="I1211" s="113">
        <v>45164</v>
      </c>
      <c r="J1211" s="111">
        <v>5000</v>
      </c>
      <c r="K1211" s="112" t="s">
        <v>20</v>
      </c>
      <c r="L1211" s="112" t="s">
        <v>158</v>
      </c>
      <c r="O1211" s="71"/>
      <c r="P1211" s="54"/>
      <c r="Q1211" s="72"/>
    </row>
    <row r="1212" spans="1:17" x14ac:dyDescent="0.25">
      <c r="A1212" s="107" t="s">
        <v>897</v>
      </c>
      <c r="B1212" s="108" t="s">
        <v>862</v>
      </c>
      <c r="C1212" s="108">
        <v>202307</v>
      </c>
      <c r="D1212" s="108" t="s">
        <v>1014</v>
      </c>
      <c r="E1212" s="109">
        <v>9853065723</v>
      </c>
      <c r="F1212" s="107" t="s">
        <v>898</v>
      </c>
      <c r="G1212" s="110" t="s">
        <v>19</v>
      </c>
      <c r="H1212" s="111">
        <v>290000</v>
      </c>
      <c r="I1212" s="113">
        <v>45164</v>
      </c>
      <c r="J1212" s="111">
        <v>61250</v>
      </c>
      <c r="K1212" s="112" t="s">
        <v>20</v>
      </c>
      <c r="L1212" s="112" t="s">
        <v>158</v>
      </c>
      <c r="O1212" s="71"/>
      <c r="P1212" s="54"/>
      <c r="Q1212" s="72"/>
    </row>
    <row r="1213" spans="1:17" x14ac:dyDescent="0.25">
      <c r="A1213" s="107" t="s">
        <v>1003</v>
      </c>
      <c r="B1213" s="108" t="s">
        <v>1024</v>
      </c>
      <c r="C1213" s="108">
        <v>202308</v>
      </c>
      <c r="D1213" s="108" t="s">
        <v>1014</v>
      </c>
      <c r="E1213" s="109">
        <v>8618241240</v>
      </c>
      <c r="F1213" s="107" t="s">
        <v>1064</v>
      </c>
      <c r="G1213" s="110" t="s">
        <v>19</v>
      </c>
      <c r="H1213" s="111">
        <v>290000</v>
      </c>
      <c r="I1213" s="113">
        <v>45164</v>
      </c>
      <c r="J1213" s="111">
        <v>5000</v>
      </c>
      <c r="K1213" s="112" t="s">
        <v>20</v>
      </c>
      <c r="L1213" s="112" t="s">
        <v>158</v>
      </c>
      <c r="O1213" s="71"/>
      <c r="P1213" s="54"/>
      <c r="Q1213" s="72"/>
    </row>
    <row r="1214" spans="1:17" x14ac:dyDescent="0.25">
      <c r="A1214" s="107" t="s">
        <v>1038</v>
      </c>
      <c r="B1214" s="108" t="s">
        <v>1024</v>
      </c>
      <c r="C1214" s="108">
        <v>202308</v>
      </c>
      <c r="D1214" s="108" t="s">
        <v>1014</v>
      </c>
      <c r="E1214" s="109">
        <v>9883661954</v>
      </c>
      <c r="F1214" s="107" t="s">
        <v>1039</v>
      </c>
      <c r="G1214" s="110" t="s">
        <v>19</v>
      </c>
      <c r="H1214" s="111">
        <v>290000</v>
      </c>
      <c r="I1214" s="113">
        <v>45164</v>
      </c>
      <c r="J1214" s="111">
        <v>260000</v>
      </c>
      <c r="K1214" s="112" t="s">
        <v>1048</v>
      </c>
      <c r="L1214" s="112" t="s">
        <v>158</v>
      </c>
      <c r="O1214" s="71"/>
      <c r="P1214" s="54"/>
      <c r="Q1214" s="72"/>
    </row>
    <row r="1215" spans="1:17" x14ac:dyDescent="0.25">
      <c r="A1215" s="107" t="s">
        <v>1040</v>
      </c>
      <c r="B1215" s="108" t="s">
        <v>1024</v>
      </c>
      <c r="C1215" s="108">
        <v>202308</v>
      </c>
      <c r="D1215" s="108" t="s">
        <v>1014</v>
      </c>
      <c r="E1215" s="109">
        <v>9731277880</v>
      </c>
      <c r="F1215" s="107" t="s">
        <v>1041</v>
      </c>
      <c r="G1215" s="110" t="s">
        <v>19</v>
      </c>
      <c r="H1215" s="111">
        <v>290000</v>
      </c>
      <c r="I1215" s="113">
        <v>45164</v>
      </c>
      <c r="J1215" s="111">
        <v>230000</v>
      </c>
      <c r="K1215" s="112" t="s">
        <v>1048</v>
      </c>
      <c r="L1215" s="112" t="s">
        <v>158</v>
      </c>
      <c r="O1215" s="71"/>
      <c r="P1215" s="54"/>
      <c r="Q1215" s="72"/>
    </row>
    <row r="1216" spans="1:17" x14ac:dyDescent="0.25">
      <c r="A1216" s="107" t="s">
        <v>1044</v>
      </c>
      <c r="B1216" s="108" t="s">
        <v>1024</v>
      </c>
      <c r="C1216" s="108">
        <v>202308</v>
      </c>
      <c r="D1216" s="108" t="s">
        <v>1014</v>
      </c>
      <c r="E1216" s="109">
        <v>7000318725</v>
      </c>
      <c r="F1216" s="107" t="s">
        <v>87</v>
      </c>
      <c r="G1216" s="110" t="s">
        <v>19</v>
      </c>
      <c r="H1216" s="111">
        <v>290000</v>
      </c>
      <c r="I1216" s="113">
        <v>45166</v>
      </c>
      <c r="J1216" s="111">
        <v>5000</v>
      </c>
      <c r="K1216" s="112" t="s">
        <v>20</v>
      </c>
      <c r="L1216" s="112" t="s">
        <v>101</v>
      </c>
      <c r="O1216" s="71"/>
      <c r="P1216" s="54"/>
      <c r="Q1216" s="72"/>
    </row>
    <row r="1217" spans="1:17" x14ac:dyDescent="0.25">
      <c r="A1217" s="107" t="s">
        <v>4287</v>
      </c>
      <c r="B1217" s="108" t="s">
        <v>1024</v>
      </c>
      <c r="C1217" s="108">
        <v>202308</v>
      </c>
      <c r="D1217" s="108" t="s">
        <v>1014</v>
      </c>
      <c r="E1217" s="109">
        <v>7683921303</v>
      </c>
      <c r="F1217" s="107" t="s">
        <v>1045</v>
      </c>
      <c r="G1217" s="110" t="s">
        <v>19</v>
      </c>
      <c r="H1217" s="111">
        <v>290000</v>
      </c>
      <c r="I1217" s="113">
        <v>45166</v>
      </c>
      <c r="J1217" s="111">
        <v>85000</v>
      </c>
      <c r="K1217" s="112" t="s">
        <v>20</v>
      </c>
      <c r="L1217" s="112" t="s">
        <v>158</v>
      </c>
      <c r="O1217" s="71"/>
      <c r="P1217" s="54"/>
      <c r="Q1217" s="72"/>
    </row>
    <row r="1218" spans="1:17" x14ac:dyDescent="0.25">
      <c r="A1218" s="107" t="s">
        <v>530</v>
      </c>
      <c r="B1218" s="108">
        <v>202303</v>
      </c>
      <c r="C1218" s="108">
        <v>202303</v>
      </c>
      <c r="D1218" s="108" t="s">
        <v>1014</v>
      </c>
      <c r="E1218" s="109">
        <v>6371504915</v>
      </c>
      <c r="F1218" s="107" t="s">
        <v>531</v>
      </c>
      <c r="G1218" s="110" t="s">
        <v>19</v>
      </c>
      <c r="H1218" s="111">
        <v>250000</v>
      </c>
      <c r="I1218" s="113">
        <v>45166</v>
      </c>
      <c r="J1218" s="111">
        <v>50000</v>
      </c>
      <c r="K1218" s="112" t="s">
        <v>20</v>
      </c>
      <c r="L1218" s="112" t="s">
        <v>839</v>
      </c>
      <c r="O1218" s="71"/>
      <c r="P1218" s="54"/>
      <c r="Q1218" s="72"/>
    </row>
    <row r="1219" spans="1:17" x14ac:dyDescent="0.25">
      <c r="A1219" s="107" t="s">
        <v>1047</v>
      </c>
      <c r="B1219" s="108" t="s">
        <v>1024</v>
      </c>
      <c r="C1219" s="108">
        <v>202308</v>
      </c>
      <c r="D1219" s="108" t="s">
        <v>1015</v>
      </c>
      <c r="E1219" s="109">
        <v>8975955146</v>
      </c>
      <c r="F1219" s="107" t="s">
        <v>1046</v>
      </c>
      <c r="G1219" s="110" t="s">
        <v>19</v>
      </c>
      <c r="H1219" s="111">
        <v>250000</v>
      </c>
      <c r="I1219" s="113">
        <v>45166</v>
      </c>
      <c r="J1219" s="111">
        <v>50000</v>
      </c>
      <c r="K1219" s="112" t="s">
        <v>20</v>
      </c>
      <c r="L1219" s="112" t="s">
        <v>158</v>
      </c>
      <c r="O1219" s="71"/>
      <c r="P1219" s="54"/>
      <c r="Q1219" s="72"/>
    </row>
    <row r="1220" spans="1:17" x14ac:dyDescent="0.25">
      <c r="A1220" s="107" t="s">
        <v>4286</v>
      </c>
      <c r="B1220" s="108" t="s">
        <v>1024</v>
      </c>
      <c r="C1220" s="108">
        <v>202308</v>
      </c>
      <c r="D1220" s="108" t="s">
        <v>1014</v>
      </c>
      <c r="E1220" s="109">
        <v>9066571934</v>
      </c>
      <c r="F1220" s="107" t="s">
        <v>1042</v>
      </c>
      <c r="G1220" s="110" t="s">
        <v>19</v>
      </c>
      <c r="H1220" s="111">
        <v>270000</v>
      </c>
      <c r="I1220" s="113">
        <v>45166</v>
      </c>
      <c r="J1220" s="111">
        <v>45000</v>
      </c>
      <c r="K1220" s="112" t="s">
        <v>20</v>
      </c>
      <c r="L1220" s="112" t="s">
        <v>158</v>
      </c>
      <c r="O1220" s="71"/>
      <c r="P1220" s="54"/>
      <c r="Q1220" s="72"/>
    </row>
    <row r="1221" spans="1:17" x14ac:dyDescent="0.25">
      <c r="A1221" s="107" t="s">
        <v>824</v>
      </c>
      <c r="B1221" s="108" t="s">
        <v>791</v>
      </c>
      <c r="C1221" s="108" t="s">
        <v>791</v>
      </c>
      <c r="D1221" s="108" t="s">
        <v>1014</v>
      </c>
      <c r="E1221" s="109">
        <v>6370763103</v>
      </c>
      <c r="F1221" s="107" t="s">
        <v>825</v>
      </c>
      <c r="G1221" s="110" t="s">
        <v>19</v>
      </c>
      <c r="H1221" s="111">
        <v>290000</v>
      </c>
      <c r="I1221" s="113">
        <v>45166</v>
      </c>
      <c r="J1221" s="111">
        <v>65000</v>
      </c>
      <c r="K1221" s="112" t="s">
        <v>20</v>
      </c>
      <c r="L1221" s="112" t="s">
        <v>158</v>
      </c>
      <c r="O1221" s="71"/>
      <c r="P1221" s="54"/>
      <c r="Q1221" s="72"/>
    </row>
    <row r="1222" spans="1:17" x14ac:dyDescent="0.25">
      <c r="A1222" s="107" t="s">
        <v>4288</v>
      </c>
      <c r="B1222" s="108" t="s">
        <v>1024</v>
      </c>
      <c r="C1222" s="108">
        <v>202308</v>
      </c>
      <c r="D1222" s="108" t="s">
        <v>1014</v>
      </c>
      <c r="E1222" s="109">
        <v>8984122087</v>
      </c>
      <c r="F1222" s="107" t="s">
        <v>1008</v>
      </c>
      <c r="G1222" s="110" t="s">
        <v>19</v>
      </c>
      <c r="H1222" s="111">
        <v>290000</v>
      </c>
      <c r="I1222" s="113">
        <v>45167</v>
      </c>
      <c r="J1222" s="111">
        <v>98000</v>
      </c>
      <c r="K1222" s="112" t="s">
        <v>20</v>
      </c>
      <c r="L1222" s="112" t="s">
        <v>158</v>
      </c>
      <c r="O1222" s="71"/>
      <c r="P1222" s="54"/>
      <c r="Q1222" s="72"/>
    </row>
    <row r="1223" spans="1:17" x14ac:dyDescent="0.25">
      <c r="A1223" s="107" t="s">
        <v>807</v>
      </c>
      <c r="B1223" s="108">
        <v>202305</v>
      </c>
      <c r="C1223" s="108">
        <v>202305</v>
      </c>
      <c r="D1223" s="108" t="s">
        <v>1014</v>
      </c>
      <c r="E1223" s="109">
        <v>8114609363</v>
      </c>
      <c r="F1223" s="107" t="s">
        <v>827</v>
      </c>
      <c r="G1223" s="110" t="s">
        <v>19</v>
      </c>
      <c r="H1223" s="111">
        <v>270000</v>
      </c>
      <c r="I1223" s="113">
        <v>45167</v>
      </c>
      <c r="J1223" s="111">
        <v>30000</v>
      </c>
      <c r="K1223" s="112" t="s">
        <v>20</v>
      </c>
      <c r="L1223" s="112" t="s">
        <v>101</v>
      </c>
      <c r="O1223" s="71"/>
      <c r="P1223" s="54"/>
      <c r="Q1223" s="72"/>
    </row>
    <row r="1224" spans="1:17" x14ac:dyDescent="0.25">
      <c r="A1224" s="107" t="s">
        <v>1060</v>
      </c>
      <c r="B1224" s="108" t="s">
        <v>1024</v>
      </c>
      <c r="C1224" s="108">
        <v>202308</v>
      </c>
      <c r="D1224" s="108" t="s">
        <v>1014</v>
      </c>
      <c r="E1224" s="109">
        <v>7978596834</v>
      </c>
      <c r="F1224" s="107" t="s">
        <v>1061</v>
      </c>
      <c r="G1224" s="110" t="s">
        <v>19</v>
      </c>
      <c r="H1224" s="111">
        <v>270000</v>
      </c>
      <c r="I1224" s="113">
        <v>45167</v>
      </c>
      <c r="J1224" s="111">
        <v>10000</v>
      </c>
      <c r="K1224" s="112" t="s">
        <v>10</v>
      </c>
      <c r="L1224" s="112" t="s">
        <v>441</v>
      </c>
      <c r="O1224" s="71"/>
      <c r="P1224" s="54"/>
      <c r="Q1224" s="72"/>
    </row>
    <row r="1225" spans="1:17" x14ac:dyDescent="0.25">
      <c r="A1225" s="107" t="s">
        <v>4248</v>
      </c>
      <c r="B1225" s="108" t="s">
        <v>791</v>
      </c>
      <c r="C1225" s="108">
        <v>202306</v>
      </c>
      <c r="D1225" s="108" t="s">
        <v>1014</v>
      </c>
      <c r="E1225" s="109">
        <v>8884825916</v>
      </c>
      <c r="F1225" s="107" t="s">
        <v>821</v>
      </c>
      <c r="G1225" s="110" t="s">
        <v>19</v>
      </c>
      <c r="H1225" s="111">
        <v>280000</v>
      </c>
      <c r="I1225" s="113">
        <v>45167</v>
      </c>
      <c r="J1225" s="111">
        <v>70000</v>
      </c>
      <c r="K1225" s="112" t="s">
        <v>20</v>
      </c>
      <c r="L1225" s="112" t="s">
        <v>158</v>
      </c>
      <c r="O1225" s="71"/>
      <c r="P1225" s="54"/>
      <c r="Q1225" s="72"/>
    </row>
    <row r="1226" spans="1:17" x14ac:dyDescent="0.25">
      <c r="A1226" s="107" t="s">
        <v>1062</v>
      </c>
      <c r="B1226" s="108">
        <v>202308</v>
      </c>
      <c r="C1226" s="108">
        <v>202308</v>
      </c>
      <c r="D1226" s="108" t="s">
        <v>1014</v>
      </c>
      <c r="E1226" s="109">
        <v>9008044866</v>
      </c>
      <c r="F1226" s="107" t="s">
        <v>1063</v>
      </c>
      <c r="G1226" s="110" t="s">
        <v>19</v>
      </c>
      <c r="H1226" s="111">
        <v>270000</v>
      </c>
      <c r="I1226" s="113">
        <v>45167</v>
      </c>
      <c r="J1226" s="111">
        <f>220000</f>
        <v>220000</v>
      </c>
      <c r="K1226" s="112" t="s">
        <v>20</v>
      </c>
      <c r="L1226" s="112" t="s">
        <v>158</v>
      </c>
      <c r="O1226" s="71"/>
      <c r="P1226" s="54"/>
      <c r="Q1226" s="72"/>
    </row>
    <row r="1227" spans="1:17" x14ac:dyDescent="0.25">
      <c r="A1227" s="107" t="s">
        <v>981</v>
      </c>
      <c r="B1227" s="108">
        <v>202307</v>
      </c>
      <c r="C1227" s="108">
        <v>202307</v>
      </c>
      <c r="D1227" s="108" t="s">
        <v>1014</v>
      </c>
      <c r="E1227" s="109">
        <v>9900000593</v>
      </c>
      <c r="F1227" s="107" t="s">
        <v>982</v>
      </c>
      <c r="G1227" s="110" t="s">
        <v>19</v>
      </c>
      <c r="H1227" s="111">
        <v>250000</v>
      </c>
      <c r="I1227" s="113">
        <v>45167</v>
      </c>
      <c r="J1227" s="111">
        <v>50000</v>
      </c>
      <c r="K1227" s="112" t="s">
        <v>902</v>
      </c>
      <c r="L1227" s="112" t="s">
        <v>158</v>
      </c>
      <c r="O1227" s="71"/>
      <c r="P1227" s="54"/>
      <c r="Q1227" s="72"/>
    </row>
    <row r="1228" spans="1:17" x14ac:dyDescent="0.25">
      <c r="A1228" s="107" t="s">
        <v>1062</v>
      </c>
      <c r="B1228" s="108">
        <v>202308</v>
      </c>
      <c r="C1228" s="108">
        <v>202308</v>
      </c>
      <c r="D1228" s="108" t="s">
        <v>1014</v>
      </c>
      <c r="E1228" s="109">
        <v>9008044866</v>
      </c>
      <c r="F1228" s="107" t="s">
        <v>1063</v>
      </c>
      <c r="G1228" s="110" t="s">
        <v>19</v>
      </c>
      <c r="H1228" s="111">
        <v>270000</v>
      </c>
      <c r="I1228" s="113">
        <v>45167</v>
      </c>
      <c r="J1228" s="111">
        <v>50000</v>
      </c>
      <c r="K1228" s="112" t="s">
        <v>20</v>
      </c>
      <c r="L1228" s="112" t="s">
        <v>839</v>
      </c>
      <c r="O1228" s="71"/>
      <c r="P1228" s="54"/>
      <c r="Q1228" s="72"/>
    </row>
    <row r="1229" spans="1:17" x14ac:dyDescent="0.25">
      <c r="A1229" s="107" t="s">
        <v>1067</v>
      </c>
      <c r="B1229" s="108" t="s">
        <v>1001</v>
      </c>
      <c r="C1229" s="108">
        <v>202308</v>
      </c>
      <c r="D1229" s="108" t="s">
        <v>1014</v>
      </c>
      <c r="E1229" s="109">
        <v>9008044866</v>
      </c>
      <c r="F1229" s="107" t="s">
        <v>1078</v>
      </c>
      <c r="G1229" s="110" t="s">
        <v>19</v>
      </c>
      <c r="H1229" s="111">
        <v>270000</v>
      </c>
      <c r="I1229" s="113">
        <v>45168</v>
      </c>
      <c r="J1229" s="111">
        <v>10000</v>
      </c>
      <c r="K1229" s="112" t="s">
        <v>20</v>
      </c>
      <c r="L1229" s="112" t="s">
        <v>158</v>
      </c>
      <c r="O1229" s="71"/>
      <c r="P1229" s="54"/>
      <c r="Q1229" s="72"/>
    </row>
    <row r="1230" spans="1:17" x14ac:dyDescent="0.25">
      <c r="A1230" s="107" t="s">
        <v>1068</v>
      </c>
      <c r="B1230" s="108">
        <v>202309</v>
      </c>
      <c r="C1230" s="108">
        <v>202309</v>
      </c>
      <c r="D1230" s="108" t="s">
        <v>1014</v>
      </c>
      <c r="E1230" s="109">
        <v>9348637038</v>
      </c>
      <c r="F1230" s="107" t="s">
        <v>62</v>
      </c>
      <c r="G1230" s="110" t="s">
        <v>19</v>
      </c>
      <c r="H1230" s="111">
        <v>270000</v>
      </c>
      <c r="I1230" s="113">
        <v>45168</v>
      </c>
      <c r="J1230" s="111">
        <v>10000</v>
      </c>
      <c r="K1230" s="112" t="s">
        <v>20</v>
      </c>
      <c r="L1230" s="112" t="s">
        <v>158</v>
      </c>
      <c r="O1230" s="71"/>
      <c r="P1230" s="54"/>
      <c r="Q1230" s="72"/>
    </row>
    <row r="1231" spans="1:17" x14ac:dyDescent="0.25">
      <c r="A1231" s="107" t="s">
        <v>4268</v>
      </c>
      <c r="B1231" s="108" t="s">
        <v>862</v>
      </c>
      <c r="C1231" s="108">
        <v>202307</v>
      </c>
      <c r="D1231" s="108" t="s">
        <v>1014</v>
      </c>
      <c r="E1231" s="109">
        <v>8871751090</v>
      </c>
      <c r="F1231" s="107" t="s">
        <v>890</v>
      </c>
      <c r="G1231" s="110" t="s">
        <v>19</v>
      </c>
      <c r="H1231" s="111">
        <v>270000</v>
      </c>
      <c r="I1231" s="113">
        <v>45168</v>
      </c>
      <c r="J1231" s="111">
        <v>90000</v>
      </c>
      <c r="K1231" s="112" t="s">
        <v>20</v>
      </c>
      <c r="L1231" s="112" t="s">
        <v>839</v>
      </c>
      <c r="O1231" s="71"/>
      <c r="P1231" s="54"/>
      <c r="Q1231" s="72"/>
    </row>
    <row r="1232" spans="1:17" x14ac:dyDescent="0.25">
      <c r="A1232" s="107" t="s">
        <v>4264</v>
      </c>
      <c r="B1232" s="108" t="s">
        <v>862</v>
      </c>
      <c r="C1232" s="108">
        <v>202307</v>
      </c>
      <c r="D1232" s="108" t="s">
        <v>1014</v>
      </c>
      <c r="E1232" s="109">
        <v>7771805100</v>
      </c>
      <c r="F1232" s="107" t="s">
        <v>900</v>
      </c>
      <c r="G1232" s="110" t="s">
        <v>19</v>
      </c>
      <c r="H1232" s="111">
        <v>270000</v>
      </c>
      <c r="I1232" s="113">
        <v>45168</v>
      </c>
      <c r="J1232" s="111">
        <v>60000</v>
      </c>
      <c r="K1232" s="112" t="s">
        <v>10</v>
      </c>
      <c r="L1232" s="112" t="s">
        <v>101</v>
      </c>
      <c r="O1232" s="71"/>
      <c r="P1232" s="54"/>
      <c r="Q1232" s="72"/>
    </row>
    <row r="1233" spans="1:17" x14ac:dyDescent="0.25">
      <c r="A1233" s="107" t="s">
        <v>1069</v>
      </c>
      <c r="B1233" s="108">
        <v>202308</v>
      </c>
      <c r="C1233" s="108">
        <v>202308</v>
      </c>
      <c r="D1233" s="108" t="s">
        <v>1014</v>
      </c>
      <c r="E1233" s="109" t="s">
        <v>1070</v>
      </c>
      <c r="F1233" s="107" t="s">
        <v>1071</v>
      </c>
      <c r="G1233" s="110" t="s">
        <v>19</v>
      </c>
      <c r="H1233" s="111">
        <v>270000</v>
      </c>
      <c r="I1233" s="113">
        <v>45168</v>
      </c>
      <c r="J1233" s="111">
        <v>76666</v>
      </c>
      <c r="K1233" s="112" t="s">
        <v>20</v>
      </c>
      <c r="L1233" s="112" t="s">
        <v>158</v>
      </c>
      <c r="O1233" s="71"/>
      <c r="P1233" s="54"/>
      <c r="Q1233" s="72"/>
    </row>
    <row r="1234" spans="1:17" x14ac:dyDescent="0.25">
      <c r="A1234" s="107" t="s">
        <v>1072</v>
      </c>
      <c r="B1234" s="108">
        <v>202308</v>
      </c>
      <c r="C1234" s="108">
        <v>202308</v>
      </c>
      <c r="D1234" s="108" t="s">
        <v>1014</v>
      </c>
      <c r="E1234" s="109">
        <v>9348637038</v>
      </c>
      <c r="F1234" s="107" t="s">
        <v>62</v>
      </c>
      <c r="G1234" s="110" t="s">
        <v>19</v>
      </c>
      <c r="H1234" s="111">
        <v>270000</v>
      </c>
      <c r="I1234" s="113">
        <v>45168</v>
      </c>
      <c r="J1234" s="111">
        <v>76000</v>
      </c>
      <c r="K1234" s="112" t="s">
        <v>20</v>
      </c>
      <c r="L1234" s="112" t="s">
        <v>158</v>
      </c>
      <c r="O1234" s="71"/>
      <c r="P1234" s="54"/>
      <c r="Q1234" s="72"/>
    </row>
    <row r="1235" spans="1:17" x14ac:dyDescent="0.25">
      <c r="A1235" s="107" t="s">
        <v>4285</v>
      </c>
      <c r="B1235" s="108" t="s">
        <v>1024</v>
      </c>
      <c r="C1235" s="108">
        <v>202308</v>
      </c>
      <c r="D1235" s="108" t="s">
        <v>1015</v>
      </c>
      <c r="E1235" s="109">
        <v>7064640048</v>
      </c>
      <c r="F1235" s="107" t="s">
        <v>1059</v>
      </c>
      <c r="G1235" s="110" t="s">
        <v>19</v>
      </c>
      <c r="H1235" s="111">
        <v>270000</v>
      </c>
      <c r="I1235" s="113">
        <v>45168</v>
      </c>
      <c r="J1235" s="111">
        <v>220000</v>
      </c>
      <c r="K1235" s="112" t="s">
        <v>20</v>
      </c>
      <c r="L1235" s="112" t="s">
        <v>158</v>
      </c>
      <c r="O1235" s="71"/>
      <c r="P1235" s="54"/>
      <c r="Q1235" s="72"/>
    </row>
    <row r="1236" spans="1:17" x14ac:dyDescent="0.25">
      <c r="A1236" s="107" t="s">
        <v>1073</v>
      </c>
      <c r="B1236" s="108">
        <v>202309</v>
      </c>
      <c r="C1236" s="108">
        <v>202309</v>
      </c>
      <c r="D1236" s="108" t="s">
        <v>1014</v>
      </c>
      <c r="E1236" s="109"/>
      <c r="F1236" s="107"/>
      <c r="G1236" s="110" t="s">
        <v>19</v>
      </c>
      <c r="H1236" s="111">
        <v>270000</v>
      </c>
      <c r="I1236" s="113">
        <v>45169</v>
      </c>
      <c r="J1236" s="111">
        <v>10000</v>
      </c>
      <c r="K1236" s="112" t="s">
        <v>20</v>
      </c>
      <c r="L1236" s="112" t="s">
        <v>158</v>
      </c>
      <c r="O1236" s="71"/>
      <c r="P1236" s="54"/>
      <c r="Q1236" s="72"/>
    </row>
    <row r="1237" spans="1:17" x14ac:dyDescent="0.25">
      <c r="A1237" s="107" t="s">
        <v>1074</v>
      </c>
      <c r="B1237" s="108">
        <v>202309</v>
      </c>
      <c r="C1237" s="108">
        <v>202309</v>
      </c>
      <c r="D1237" s="108" t="s">
        <v>1014</v>
      </c>
      <c r="E1237" s="109"/>
      <c r="F1237" s="107"/>
      <c r="G1237" s="110" t="s">
        <v>19</v>
      </c>
      <c r="H1237" s="111">
        <v>270000</v>
      </c>
      <c r="I1237" s="113">
        <v>45169</v>
      </c>
      <c r="J1237" s="111">
        <v>10000</v>
      </c>
      <c r="K1237" s="112" t="s">
        <v>20</v>
      </c>
      <c r="L1237" s="112" t="s">
        <v>158</v>
      </c>
      <c r="O1237" s="71"/>
      <c r="P1237" s="54"/>
      <c r="Q1237" s="72"/>
    </row>
    <row r="1238" spans="1:17" x14ac:dyDescent="0.25">
      <c r="A1238" s="107" t="s">
        <v>1075</v>
      </c>
      <c r="B1238" s="108">
        <v>202309</v>
      </c>
      <c r="C1238" s="108">
        <v>202309</v>
      </c>
      <c r="D1238" s="108" t="s">
        <v>1015</v>
      </c>
      <c r="E1238" s="109"/>
      <c r="F1238" s="107"/>
      <c r="G1238" s="110" t="s">
        <v>77</v>
      </c>
      <c r="H1238" s="111">
        <v>270000</v>
      </c>
      <c r="I1238" s="113">
        <v>45169</v>
      </c>
      <c r="J1238" s="111">
        <v>5000</v>
      </c>
      <c r="K1238" s="112" t="s">
        <v>20</v>
      </c>
      <c r="L1238" s="112" t="s">
        <v>158</v>
      </c>
      <c r="O1238" s="71"/>
      <c r="P1238" s="54"/>
      <c r="Q1238" s="72"/>
    </row>
    <row r="1239" spans="1:17" x14ac:dyDescent="0.25">
      <c r="A1239" s="107" t="s">
        <v>1051</v>
      </c>
      <c r="B1239" s="108" t="s">
        <v>1024</v>
      </c>
      <c r="C1239" s="108">
        <v>202308</v>
      </c>
      <c r="D1239" s="108" t="s">
        <v>1014</v>
      </c>
      <c r="E1239" s="109">
        <v>7907682635</v>
      </c>
      <c r="F1239" s="107" t="s">
        <v>1066</v>
      </c>
      <c r="G1239" s="110" t="s">
        <v>19</v>
      </c>
      <c r="H1239" s="111">
        <v>270000</v>
      </c>
      <c r="I1239" s="113">
        <v>45169</v>
      </c>
      <c r="J1239" s="111">
        <v>45000</v>
      </c>
      <c r="K1239" s="112" t="s">
        <v>713</v>
      </c>
      <c r="L1239" s="112" t="s">
        <v>101</v>
      </c>
      <c r="O1239" s="71"/>
      <c r="P1239" s="54"/>
      <c r="Q1239" s="72"/>
    </row>
    <row r="1240" spans="1:17" x14ac:dyDescent="0.25">
      <c r="A1240" s="107" t="s">
        <v>1051</v>
      </c>
      <c r="B1240" s="108" t="s">
        <v>1024</v>
      </c>
      <c r="C1240" s="108">
        <v>202308</v>
      </c>
      <c r="D1240" s="108" t="s">
        <v>1014</v>
      </c>
      <c r="E1240" s="109">
        <v>7907682635</v>
      </c>
      <c r="F1240" s="107" t="s">
        <v>1066</v>
      </c>
      <c r="G1240" s="110" t="s">
        <v>19</v>
      </c>
      <c r="H1240" s="111">
        <v>270000</v>
      </c>
      <c r="I1240" s="113">
        <v>45169</v>
      </c>
      <c r="J1240" s="111">
        <v>50000</v>
      </c>
      <c r="K1240" s="112" t="s">
        <v>713</v>
      </c>
      <c r="L1240" s="112" t="s">
        <v>158</v>
      </c>
      <c r="O1240" s="71"/>
      <c r="P1240" s="54"/>
      <c r="Q1240" s="72"/>
    </row>
    <row r="1241" spans="1:17" x14ac:dyDescent="0.25">
      <c r="A1241" s="107" t="s">
        <v>1076</v>
      </c>
      <c r="B1241" s="108" t="s">
        <v>1024</v>
      </c>
      <c r="C1241" s="108">
        <v>202308</v>
      </c>
      <c r="D1241" s="108" t="s">
        <v>1015</v>
      </c>
      <c r="E1241" s="109">
        <v>7907682635</v>
      </c>
      <c r="F1241" s="107" t="s">
        <v>1078</v>
      </c>
      <c r="G1241" s="110" t="s">
        <v>19</v>
      </c>
      <c r="H1241" s="111">
        <v>270000</v>
      </c>
      <c r="I1241" s="113">
        <v>45169</v>
      </c>
      <c r="J1241" s="111">
        <v>80000</v>
      </c>
      <c r="K1241" s="112" t="s">
        <v>20</v>
      </c>
      <c r="L1241" s="112" t="s">
        <v>158</v>
      </c>
      <c r="O1241" s="71"/>
      <c r="P1241" s="54"/>
      <c r="Q1241" s="72"/>
    </row>
    <row r="1242" spans="1:17" x14ac:dyDescent="0.25">
      <c r="A1242" s="107" t="s">
        <v>4266</v>
      </c>
      <c r="B1242" s="108" t="s">
        <v>862</v>
      </c>
      <c r="C1242" s="108">
        <v>202307</v>
      </c>
      <c r="D1242" s="108" t="s">
        <v>1014</v>
      </c>
      <c r="E1242" s="109">
        <v>9972600636</v>
      </c>
      <c r="F1242" s="107" t="s">
        <v>885</v>
      </c>
      <c r="G1242" s="110" t="s">
        <v>77</v>
      </c>
      <c r="H1242" s="111">
        <v>240000</v>
      </c>
      <c r="I1242" s="113">
        <v>45169</v>
      </c>
      <c r="J1242" s="111">
        <v>10000</v>
      </c>
      <c r="K1242" s="112" t="s">
        <v>20</v>
      </c>
      <c r="L1242" s="112" t="s">
        <v>158</v>
      </c>
      <c r="O1242" s="71"/>
      <c r="P1242" s="54"/>
      <c r="Q1242" s="72"/>
    </row>
    <row r="1243" spans="1:17" x14ac:dyDescent="0.25">
      <c r="A1243" s="107" t="s">
        <v>1077</v>
      </c>
      <c r="B1243" s="108">
        <v>202307</v>
      </c>
      <c r="C1243" s="108">
        <v>202307</v>
      </c>
      <c r="D1243" s="108" t="s">
        <v>1014</v>
      </c>
      <c r="E1243" s="109">
        <v>7561930133</v>
      </c>
      <c r="F1243" s="107" t="s">
        <v>910</v>
      </c>
      <c r="G1243" s="110" t="s">
        <v>19</v>
      </c>
      <c r="H1243" s="111">
        <v>270000</v>
      </c>
      <c r="I1243" s="113">
        <v>45169</v>
      </c>
      <c r="J1243" s="111">
        <v>67500</v>
      </c>
      <c r="K1243" s="112" t="s">
        <v>20</v>
      </c>
      <c r="L1243" s="112" t="s">
        <v>158</v>
      </c>
      <c r="O1243" s="71"/>
      <c r="P1243" s="54"/>
      <c r="Q1243" s="72"/>
    </row>
    <row r="1244" spans="1:17" x14ac:dyDescent="0.25">
      <c r="A1244" s="107" t="s">
        <v>4289</v>
      </c>
      <c r="B1244" s="108" t="s">
        <v>1024</v>
      </c>
      <c r="C1244" s="108">
        <v>202308</v>
      </c>
      <c r="D1244" s="108" t="s">
        <v>1014</v>
      </c>
      <c r="E1244" s="109">
        <v>9483921272</v>
      </c>
      <c r="F1244" s="107" t="s">
        <v>1079</v>
      </c>
      <c r="G1244" s="110" t="s">
        <v>19</v>
      </c>
      <c r="H1244" s="111">
        <v>270000</v>
      </c>
      <c r="I1244" s="113">
        <v>45169</v>
      </c>
      <c r="J1244" s="111">
        <v>230000</v>
      </c>
      <c r="K1244" s="112" t="s">
        <v>20</v>
      </c>
      <c r="L1244" s="112" t="s">
        <v>158</v>
      </c>
      <c r="O1244" s="71"/>
      <c r="P1244" s="54"/>
      <c r="Q1244" s="72"/>
    </row>
    <row r="1245" spans="1:17" x14ac:dyDescent="0.25">
      <c r="A1245" s="107" t="s">
        <v>782</v>
      </c>
      <c r="B1245" s="108">
        <v>202306</v>
      </c>
      <c r="C1245" s="108">
        <v>202306</v>
      </c>
      <c r="D1245" s="108" t="s">
        <v>1014</v>
      </c>
      <c r="E1245" s="109">
        <v>9438586070</v>
      </c>
      <c r="F1245" s="107" t="s">
        <v>783</v>
      </c>
      <c r="G1245" s="110" t="s">
        <v>19</v>
      </c>
      <c r="H1245" s="111">
        <v>290000</v>
      </c>
      <c r="I1245" s="113">
        <v>45170</v>
      </c>
      <c r="J1245" s="111">
        <v>50000</v>
      </c>
      <c r="K1245" s="112" t="s">
        <v>20</v>
      </c>
      <c r="L1245" s="112" t="s">
        <v>101</v>
      </c>
      <c r="O1245" s="71"/>
      <c r="P1245" s="54"/>
      <c r="Q1245" s="72"/>
    </row>
    <row r="1246" spans="1:17" x14ac:dyDescent="0.25">
      <c r="A1246" s="107" t="s">
        <v>4262</v>
      </c>
      <c r="B1246" s="108">
        <v>202307</v>
      </c>
      <c r="C1246" s="108">
        <v>202307</v>
      </c>
      <c r="D1246" s="108" t="s">
        <v>1014</v>
      </c>
      <c r="E1246" s="109">
        <v>8917244217</v>
      </c>
      <c r="F1246" s="107" t="s">
        <v>931</v>
      </c>
      <c r="G1246" s="110" t="s">
        <v>19</v>
      </c>
      <c r="H1246" s="111">
        <v>270000</v>
      </c>
      <c r="I1246" s="113">
        <v>45170</v>
      </c>
      <c r="J1246" s="111">
        <v>78500</v>
      </c>
      <c r="K1246" s="112" t="s">
        <v>20</v>
      </c>
      <c r="L1246" s="112" t="s">
        <v>158</v>
      </c>
      <c r="O1246" s="71"/>
      <c r="P1246" s="54"/>
      <c r="Q1246" s="72"/>
    </row>
    <row r="1247" spans="1:17" x14ac:dyDescent="0.25">
      <c r="A1247" s="107" t="s">
        <v>722</v>
      </c>
      <c r="B1247" s="108">
        <v>202304</v>
      </c>
      <c r="C1247" s="108">
        <v>202304</v>
      </c>
      <c r="D1247" s="108" t="s">
        <v>1014</v>
      </c>
      <c r="E1247" s="109">
        <v>9438620891</v>
      </c>
      <c r="F1247" s="107" t="s">
        <v>723</v>
      </c>
      <c r="G1247" s="110" t="s">
        <v>19</v>
      </c>
      <c r="H1247" s="111">
        <v>200000</v>
      </c>
      <c r="I1247" s="113">
        <v>45170</v>
      </c>
      <c r="J1247" s="111">
        <v>30000</v>
      </c>
      <c r="K1247" s="112" t="s">
        <v>713</v>
      </c>
      <c r="L1247" s="112" t="s">
        <v>158</v>
      </c>
      <c r="O1247" s="71"/>
      <c r="P1247" s="54"/>
      <c r="Q1247" s="72"/>
    </row>
    <row r="1248" spans="1:17" x14ac:dyDescent="0.25">
      <c r="A1248" s="107" t="s">
        <v>201</v>
      </c>
      <c r="B1248" s="108">
        <v>202301</v>
      </c>
      <c r="C1248" s="108">
        <v>202301</v>
      </c>
      <c r="D1248" s="108" t="s">
        <v>1014</v>
      </c>
      <c r="E1248" s="109">
        <v>8777718494</v>
      </c>
      <c r="F1248" s="107" t="s">
        <v>202</v>
      </c>
      <c r="G1248" s="110" t="s">
        <v>19</v>
      </c>
      <c r="H1248" s="111">
        <v>270000</v>
      </c>
      <c r="I1248" s="113">
        <v>45170</v>
      </c>
      <c r="J1248" s="111">
        <v>15000</v>
      </c>
      <c r="K1248" s="112" t="s">
        <v>20</v>
      </c>
      <c r="L1248" s="112" t="s">
        <v>158</v>
      </c>
      <c r="O1248" s="71"/>
      <c r="P1248" s="54"/>
      <c r="Q1248" s="72"/>
    </row>
    <row r="1249" spans="1:17" x14ac:dyDescent="0.25">
      <c r="A1249" s="107" t="s">
        <v>1080</v>
      </c>
      <c r="B1249" s="108">
        <v>202309</v>
      </c>
      <c r="C1249" s="108">
        <v>202309</v>
      </c>
      <c r="D1249" s="108" t="s">
        <v>1014</v>
      </c>
      <c r="E1249" s="109">
        <v>6303062845</v>
      </c>
      <c r="F1249" s="107" t="s">
        <v>1246</v>
      </c>
      <c r="G1249" s="110" t="s">
        <v>19</v>
      </c>
      <c r="H1249" s="111">
        <v>270000</v>
      </c>
      <c r="I1249" s="113">
        <v>45170</v>
      </c>
      <c r="J1249" s="111">
        <v>2000</v>
      </c>
      <c r="K1249" s="112" t="s">
        <v>20</v>
      </c>
      <c r="L1249" s="112" t="s">
        <v>158</v>
      </c>
      <c r="O1249" s="71"/>
      <c r="P1249" s="54"/>
      <c r="Q1249" s="72"/>
    </row>
    <row r="1250" spans="1:17" x14ac:dyDescent="0.25">
      <c r="A1250" s="107" t="s">
        <v>4238</v>
      </c>
      <c r="B1250" s="108">
        <v>202304</v>
      </c>
      <c r="C1250" s="108">
        <v>202304</v>
      </c>
      <c r="D1250" s="108" t="s">
        <v>1014</v>
      </c>
      <c r="E1250" s="109">
        <v>8770942058</v>
      </c>
      <c r="F1250" s="107" t="s">
        <v>731</v>
      </c>
      <c r="G1250" s="110" t="s">
        <v>19</v>
      </c>
      <c r="H1250" s="111">
        <v>300000</v>
      </c>
      <c r="I1250" s="113">
        <v>45171</v>
      </c>
      <c r="J1250" s="111">
        <v>50000</v>
      </c>
      <c r="K1250" s="112" t="s">
        <v>689</v>
      </c>
      <c r="L1250" s="112" t="s">
        <v>158</v>
      </c>
      <c r="O1250" s="71"/>
      <c r="P1250" s="54"/>
      <c r="Q1250" s="72"/>
    </row>
    <row r="1251" spans="1:17" x14ac:dyDescent="0.25">
      <c r="A1251" s="107" t="s">
        <v>796</v>
      </c>
      <c r="B1251" s="108">
        <v>202306</v>
      </c>
      <c r="C1251" s="108">
        <v>202306</v>
      </c>
      <c r="D1251" s="108" t="s">
        <v>1014</v>
      </c>
      <c r="E1251" s="109">
        <v>6204294245</v>
      </c>
      <c r="F1251" s="107" t="s">
        <v>797</v>
      </c>
      <c r="G1251" s="110" t="s">
        <v>77</v>
      </c>
      <c r="H1251" s="111">
        <v>260000</v>
      </c>
      <c r="I1251" s="113">
        <v>45171</v>
      </c>
      <c r="J1251" s="111">
        <v>40000</v>
      </c>
      <c r="K1251" s="112" t="s">
        <v>713</v>
      </c>
      <c r="L1251" s="112" t="s">
        <v>101</v>
      </c>
      <c r="O1251" s="71"/>
      <c r="P1251" s="54"/>
      <c r="Q1251" s="72"/>
    </row>
    <row r="1252" spans="1:17" x14ac:dyDescent="0.25">
      <c r="A1252" s="107" t="s">
        <v>894</v>
      </c>
      <c r="B1252" s="108">
        <v>202307</v>
      </c>
      <c r="C1252" s="108">
        <v>202307</v>
      </c>
      <c r="D1252" s="108" t="s">
        <v>1014</v>
      </c>
      <c r="E1252" s="109">
        <v>8103646339</v>
      </c>
      <c r="F1252" s="107" t="s">
        <v>907</v>
      </c>
      <c r="G1252" s="110" t="s">
        <v>19</v>
      </c>
      <c r="H1252" s="111">
        <v>270000</v>
      </c>
      <c r="I1252" s="113">
        <v>45171</v>
      </c>
      <c r="J1252" s="111">
        <v>50000</v>
      </c>
      <c r="K1252" s="112" t="s">
        <v>713</v>
      </c>
      <c r="L1252" s="112" t="s">
        <v>158</v>
      </c>
      <c r="O1252" s="71"/>
      <c r="P1252" s="54"/>
      <c r="Q1252" s="72"/>
    </row>
    <row r="1253" spans="1:17" x14ac:dyDescent="0.25">
      <c r="A1253" s="107" t="s">
        <v>4269</v>
      </c>
      <c r="B1253" s="108" t="s">
        <v>862</v>
      </c>
      <c r="C1253" s="108">
        <v>202307</v>
      </c>
      <c r="D1253" s="108" t="s">
        <v>1014</v>
      </c>
      <c r="E1253" s="109">
        <v>8144453170</v>
      </c>
      <c r="F1253" s="107" t="s">
        <v>908</v>
      </c>
      <c r="G1253" s="110" t="s">
        <v>19</v>
      </c>
      <c r="H1253" s="111">
        <v>280000</v>
      </c>
      <c r="I1253" s="113">
        <v>45171</v>
      </c>
      <c r="J1253" s="111">
        <v>86700</v>
      </c>
      <c r="K1253" s="112" t="s">
        <v>20</v>
      </c>
      <c r="L1253" s="112" t="s">
        <v>158</v>
      </c>
      <c r="O1253" s="71"/>
      <c r="P1253" s="54"/>
      <c r="Q1253" s="72"/>
    </row>
    <row r="1254" spans="1:17" x14ac:dyDescent="0.25">
      <c r="A1254" s="107" t="s">
        <v>1081</v>
      </c>
      <c r="B1254" s="108">
        <v>202309</v>
      </c>
      <c r="C1254" s="108">
        <v>202309</v>
      </c>
      <c r="D1254" s="108" t="s">
        <v>1015</v>
      </c>
      <c r="E1254" s="109"/>
      <c r="F1254" s="107" t="s">
        <v>1082</v>
      </c>
      <c r="G1254" s="110" t="s">
        <v>19</v>
      </c>
      <c r="H1254" s="111">
        <v>280000</v>
      </c>
      <c r="I1254" s="113">
        <v>45171</v>
      </c>
      <c r="J1254" s="111">
        <v>10000</v>
      </c>
      <c r="K1254" s="112" t="s">
        <v>20</v>
      </c>
      <c r="L1254" s="112" t="s">
        <v>839</v>
      </c>
      <c r="O1254" s="71"/>
      <c r="P1254" s="54"/>
      <c r="Q1254" s="72"/>
    </row>
    <row r="1255" spans="1:17" x14ac:dyDescent="0.25">
      <c r="A1255" s="107" t="s">
        <v>4170</v>
      </c>
      <c r="B1255" s="108" t="s">
        <v>862</v>
      </c>
      <c r="C1255" s="108">
        <v>202307</v>
      </c>
      <c r="D1255" s="108" t="s">
        <v>1014</v>
      </c>
      <c r="E1255" s="109">
        <v>9090757650</v>
      </c>
      <c r="F1255" s="107" t="s">
        <v>230</v>
      </c>
      <c r="G1255" s="110" t="s">
        <v>19</v>
      </c>
      <c r="H1255" s="111">
        <v>250000</v>
      </c>
      <c r="I1255" s="113">
        <v>45171</v>
      </c>
      <c r="J1255" s="111">
        <v>90000</v>
      </c>
      <c r="K1255" s="112" t="s">
        <v>10</v>
      </c>
      <c r="L1255" s="112" t="s">
        <v>158</v>
      </c>
      <c r="O1255" s="71"/>
      <c r="P1255" s="54"/>
      <c r="Q1255" s="72"/>
    </row>
    <row r="1256" spans="1:17" x14ac:dyDescent="0.25">
      <c r="A1256" s="107" t="s">
        <v>800</v>
      </c>
      <c r="B1256" s="108" t="s">
        <v>791</v>
      </c>
      <c r="C1256" s="108">
        <v>202306</v>
      </c>
      <c r="D1256" s="108" t="s">
        <v>1014</v>
      </c>
      <c r="E1256" s="109">
        <v>9407484429</v>
      </c>
      <c r="F1256" s="107" t="s">
        <v>833</v>
      </c>
      <c r="G1256" s="110" t="s">
        <v>19</v>
      </c>
      <c r="H1256" s="111">
        <v>290000</v>
      </c>
      <c r="I1256" s="113">
        <v>45171</v>
      </c>
      <c r="J1256" s="111">
        <v>55002</v>
      </c>
      <c r="K1256" s="112" t="s">
        <v>20</v>
      </c>
      <c r="L1256" s="112" t="s">
        <v>158</v>
      </c>
      <c r="O1256" s="71"/>
      <c r="P1256" s="54"/>
      <c r="Q1256" s="72"/>
    </row>
    <row r="1257" spans="1:17" x14ac:dyDescent="0.25">
      <c r="A1257" s="107" t="s">
        <v>1083</v>
      </c>
      <c r="B1257" s="108">
        <v>202307</v>
      </c>
      <c r="C1257" s="108">
        <v>202307</v>
      </c>
      <c r="D1257" s="108" t="s">
        <v>1014</v>
      </c>
      <c r="E1257" s="109">
        <v>8121457219</v>
      </c>
      <c r="F1257" s="107" t="s">
        <v>941</v>
      </c>
      <c r="G1257" s="110" t="s">
        <v>19</v>
      </c>
      <c r="H1257" s="111">
        <v>290000</v>
      </c>
      <c r="I1257" s="113">
        <v>45171</v>
      </c>
      <c r="J1257" s="111">
        <v>50000</v>
      </c>
      <c r="K1257" s="112" t="s">
        <v>20</v>
      </c>
      <c r="L1257" s="112" t="s">
        <v>158</v>
      </c>
      <c r="O1257" s="71"/>
      <c r="P1257" s="54"/>
      <c r="Q1257" s="72"/>
    </row>
    <row r="1258" spans="1:17" x14ac:dyDescent="0.25">
      <c r="A1258" s="107" t="s">
        <v>4259</v>
      </c>
      <c r="B1258" s="108">
        <v>202307</v>
      </c>
      <c r="C1258" s="108">
        <v>202307</v>
      </c>
      <c r="D1258" s="108" t="s">
        <v>1014</v>
      </c>
      <c r="E1258" s="109">
        <v>9538914769</v>
      </c>
      <c r="F1258" s="107" t="s">
        <v>850</v>
      </c>
      <c r="G1258" s="110" t="s">
        <v>19</v>
      </c>
      <c r="H1258" s="111">
        <v>290000</v>
      </c>
      <c r="I1258" s="113">
        <v>45173</v>
      </c>
      <c r="J1258" s="111">
        <v>50000</v>
      </c>
      <c r="K1258" s="112" t="s">
        <v>20</v>
      </c>
      <c r="L1258" s="112" t="s">
        <v>158</v>
      </c>
      <c r="O1258" s="71"/>
      <c r="P1258" s="54"/>
      <c r="Q1258" s="72"/>
    </row>
    <row r="1259" spans="1:17" x14ac:dyDescent="0.25">
      <c r="A1259" s="107" t="s">
        <v>1084</v>
      </c>
      <c r="B1259" s="108">
        <v>202309</v>
      </c>
      <c r="C1259" s="108">
        <v>202309</v>
      </c>
      <c r="D1259" s="108" t="s">
        <v>1015</v>
      </c>
      <c r="E1259" s="109">
        <v>9538914769</v>
      </c>
      <c r="F1259" s="107" t="s">
        <v>1085</v>
      </c>
      <c r="G1259" s="110" t="s">
        <v>77</v>
      </c>
      <c r="H1259" s="111">
        <v>270000</v>
      </c>
      <c r="I1259" s="113">
        <v>45173</v>
      </c>
      <c r="J1259" s="111">
        <v>10000</v>
      </c>
      <c r="K1259" s="112" t="s">
        <v>20</v>
      </c>
      <c r="L1259" s="112" t="s">
        <v>158</v>
      </c>
      <c r="O1259" s="71"/>
      <c r="P1259" s="54"/>
      <c r="Q1259" s="72"/>
    </row>
    <row r="1260" spans="1:17" x14ac:dyDescent="0.25">
      <c r="A1260" s="107" t="s">
        <v>4290</v>
      </c>
      <c r="B1260" s="108">
        <v>202309</v>
      </c>
      <c r="C1260" s="108">
        <v>202309</v>
      </c>
      <c r="D1260" s="108" t="s">
        <v>1015</v>
      </c>
      <c r="E1260" s="109">
        <v>9360274867</v>
      </c>
      <c r="F1260" s="107" t="s">
        <v>1261</v>
      </c>
      <c r="G1260" s="110" t="s">
        <v>77</v>
      </c>
      <c r="H1260" s="111">
        <v>270000</v>
      </c>
      <c r="I1260" s="113">
        <v>45173</v>
      </c>
      <c r="J1260" s="111">
        <v>10000</v>
      </c>
      <c r="K1260" s="112" t="s">
        <v>20</v>
      </c>
      <c r="L1260" s="112" t="s">
        <v>158</v>
      </c>
      <c r="O1260" s="71"/>
      <c r="P1260" s="54"/>
      <c r="Q1260" s="72"/>
    </row>
    <row r="1261" spans="1:17" x14ac:dyDescent="0.25">
      <c r="A1261" s="107" t="s">
        <v>946</v>
      </c>
      <c r="B1261" s="108">
        <v>202308</v>
      </c>
      <c r="C1261" s="108">
        <v>202308</v>
      </c>
      <c r="D1261" s="108" t="s">
        <v>1014</v>
      </c>
      <c r="E1261" s="109">
        <v>7017134283</v>
      </c>
      <c r="F1261" s="107" t="s">
        <v>947</v>
      </c>
      <c r="G1261" s="110" t="s">
        <v>19</v>
      </c>
      <c r="H1261" s="111">
        <v>280000</v>
      </c>
      <c r="I1261" s="113">
        <v>45173</v>
      </c>
      <c r="J1261" s="111">
        <v>40000</v>
      </c>
      <c r="K1261" s="112" t="s">
        <v>20</v>
      </c>
      <c r="L1261" s="112" t="s">
        <v>158</v>
      </c>
      <c r="O1261" s="71"/>
      <c r="P1261" s="54"/>
      <c r="Q1261" s="72"/>
    </row>
    <row r="1262" spans="1:17" x14ac:dyDescent="0.25">
      <c r="A1262" s="107" t="s">
        <v>810</v>
      </c>
      <c r="B1262" s="108" t="s">
        <v>791</v>
      </c>
      <c r="C1262" s="108" t="s">
        <v>791</v>
      </c>
      <c r="D1262" s="108" t="s">
        <v>1014</v>
      </c>
      <c r="E1262" s="109">
        <v>7008962704</v>
      </c>
      <c r="F1262" s="107" t="s">
        <v>826</v>
      </c>
      <c r="G1262" s="110" t="s">
        <v>19</v>
      </c>
      <c r="H1262" s="111">
        <v>290000</v>
      </c>
      <c r="I1262" s="113">
        <v>45173</v>
      </c>
      <c r="J1262" s="111">
        <v>60000</v>
      </c>
      <c r="K1262" s="112" t="s">
        <v>20</v>
      </c>
      <c r="L1262" s="112" t="s">
        <v>158</v>
      </c>
      <c r="O1262" s="71"/>
      <c r="P1262" s="54"/>
      <c r="Q1262" s="72"/>
    </row>
    <row r="1263" spans="1:17" x14ac:dyDescent="0.25">
      <c r="A1263" s="107" t="s">
        <v>688</v>
      </c>
      <c r="B1263" s="108" t="s">
        <v>556</v>
      </c>
      <c r="C1263" s="108">
        <v>202304</v>
      </c>
      <c r="D1263" s="108" t="s">
        <v>1014</v>
      </c>
      <c r="E1263" s="109">
        <v>8018746921</v>
      </c>
      <c r="F1263" s="107" t="s">
        <v>704</v>
      </c>
      <c r="G1263" s="110" t="s">
        <v>19</v>
      </c>
      <c r="H1263" s="111">
        <v>250000</v>
      </c>
      <c r="I1263" s="113">
        <v>45173</v>
      </c>
      <c r="J1263" s="111">
        <v>50000</v>
      </c>
      <c r="K1263" s="112" t="s">
        <v>689</v>
      </c>
      <c r="L1263" s="112" t="s">
        <v>101</v>
      </c>
      <c r="O1263" s="71"/>
      <c r="P1263" s="54"/>
      <c r="Q1263" s="72"/>
    </row>
    <row r="1264" spans="1:17" x14ac:dyDescent="0.25">
      <c r="A1264" s="107" t="s">
        <v>1086</v>
      </c>
      <c r="B1264" s="108">
        <v>202309</v>
      </c>
      <c r="C1264" s="108">
        <v>202309</v>
      </c>
      <c r="D1264" s="108" t="s">
        <v>1014</v>
      </c>
      <c r="E1264" s="109">
        <v>8018746921</v>
      </c>
      <c r="F1264" s="107" t="s">
        <v>1089</v>
      </c>
      <c r="G1264" s="110" t="s">
        <v>19</v>
      </c>
      <c r="H1264" s="111">
        <v>270000</v>
      </c>
      <c r="I1264" s="113">
        <v>45173</v>
      </c>
      <c r="J1264" s="111">
        <v>10000</v>
      </c>
      <c r="K1264" s="112" t="s">
        <v>20</v>
      </c>
      <c r="L1264" s="112" t="s">
        <v>158</v>
      </c>
      <c r="O1264" s="71"/>
      <c r="P1264" s="54"/>
      <c r="Q1264" s="72"/>
    </row>
    <row r="1265" spans="1:17" x14ac:dyDescent="0.25">
      <c r="A1265" s="107" t="s">
        <v>1087</v>
      </c>
      <c r="B1265" s="108">
        <v>202309</v>
      </c>
      <c r="C1265" s="108">
        <v>202309</v>
      </c>
      <c r="D1265" s="108" t="s">
        <v>1014</v>
      </c>
      <c r="E1265" s="109">
        <v>7008962704</v>
      </c>
      <c r="F1265" s="107" t="s">
        <v>1088</v>
      </c>
      <c r="G1265" s="110" t="s">
        <v>77</v>
      </c>
      <c r="H1265" s="111">
        <v>240000</v>
      </c>
      <c r="I1265" s="113">
        <v>45173</v>
      </c>
      <c r="J1265" s="111">
        <v>5000</v>
      </c>
      <c r="K1265" s="112" t="s">
        <v>20</v>
      </c>
      <c r="L1265" s="112" t="s">
        <v>158</v>
      </c>
      <c r="O1265" s="71"/>
      <c r="P1265" s="54"/>
      <c r="Q1265" s="72"/>
    </row>
    <row r="1266" spans="1:17" x14ac:dyDescent="0.25">
      <c r="A1266" s="107" t="s">
        <v>832</v>
      </c>
      <c r="B1266" s="108">
        <v>202304</v>
      </c>
      <c r="C1266" s="108">
        <v>202304</v>
      </c>
      <c r="D1266" s="108" t="s">
        <v>1014</v>
      </c>
      <c r="E1266" s="109">
        <v>8217855397</v>
      </c>
      <c r="F1266" s="107" t="s">
        <v>661</v>
      </c>
      <c r="G1266" s="110" t="s">
        <v>19</v>
      </c>
      <c r="H1266" s="111">
        <v>290000</v>
      </c>
      <c r="I1266" s="113">
        <v>45173</v>
      </c>
      <c r="J1266" s="111">
        <v>67500</v>
      </c>
      <c r="K1266" s="112" t="s">
        <v>20</v>
      </c>
      <c r="L1266" s="112" t="s">
        <v>158</v>
      </c>
      <c r="O1266" s="71"/>
      <c r="P1266" s="54"/>
      <c r="Q1266" s="72"/>
    </row>
    <row r="1267" spans="1:17" x14ac:dyDescent="0.25">
      <c r="A1267" s="107" t="s">
        <v>871</v>
      </c>
      <c r="B1267" s="108" t="s">
        <v>862</v>
      </c>
      <c r="C1267" s="108">
        <v>202307</v>
      </c>
      <c r="D1267" s="108" t="s">
        <v>1014</v>
      </c>
      <c r="E1267" s="109">
        <v>9348212546</v>
      </c>
      <c r="F1267" s="107" t="s">
        <v>872</v>
      </c>
      <c r="G1267" s="110" t="s">
        <v>19</v>
      </c>
      <c r="H1267" s="111">
        <v>290000</v>
      </c>
      <c r="I1267" s="113">
        <v>45173</v>
      </c>
      <c r="J1267" s="111">
        <v>65000</v>
      </c>
      <c r="K1267" s="112" t="s">
        <v>20</v>
      </c>
      <c r="L1267" s="112" t="s">
        <v>158</v>
      </c>
      <c r="O1267" s="71"/>
      <c r="P1267" s="54"/>
      <c r="Q1267" s="72"/>
    </row>
    <row r="1268" spans="1:17" x14ac:dyDescent="0.25">
      <c r="A1268" s="107" t="s">
        <v>1091</v>
      </c>
      <c r="B1268" s="108" t="s">
        <v>862</v>
      </c>
      <c r="C1268" s="108">
        <v>202307</v>
      </c>
      <c r="D1268" s="108" t="s">
        <v>1014</v>
      </c>
      <c r="E1268" s="109">
        <v>9437116717</v>
      </c>
      <c r="F1268" s="107" t="s">
        <v>1090</v>
      </c>
      <c r="G1268" s="110" t="s">
        <v>19</v>
      </c>
      <c r="H1268" s="111">
        <v>290000</v>
      </c>
      <c r="I1268" s="113">
        <v>45173</v>
      </c>
      <c r="J1268" s="111">
        <v>50000</v>
      </c>
      <c r="K1268" s="112" t="s">
        <v>713</v>
      </c>
      <c r="L1268" s="112" t="s">
        <v>839</v>
      </c>
      <c r="O1268" s="71"/>
      <c r="P1268" s="54"/>
      <c r="Q1268" s="72"/>
    </row>
    <row r="1269" spans="1:17" x14ac:dyDescent="0.25">
      <c r="A1269" s="107" t="s">
        <v>1092</v>
      </c>
      <c r="B1269" s="108" t="s">
        <v>862</v>
      </c>
      <c r="C1269" s="108">
        <v>202307</v>
      </c>
      <c r="D1269" s="108" t="s">
        <v>1014</v>
      </c>
      <c r="E1269" s="109"/>
      <c r="F1269" s="107"/>
      <c r="G1269" s="110" t="s">
        <v>19</v>
      </c>
      <c r="H1269" s="111">
        <v>290000</v>
      </c>
      <c r="I1269" s="113">
        <v>45173</v>
      </c>
      <c r="J1269" s="111">
        <v>65000</v>
      </c>
      <c r="K1269" s="112" t="s">
        <v>20</v>
      </c>
      <c r="L1269" s="112" t="s">
        <v>158</v>
      </c>
      <c r="O1269" s="71"/>
      <c r="P1269" s="54"/>
      <c r="Q1269" s="72"/>
    </row>
    <row r="1270" spans="1:17" x14ac:dyDescent="0.25">
      <c r="A1270" s="107" t="s">
        <v>523</v>
      </c>
      <c r="B1270" s="108">
        <v>202303</v>
      </c>
      <c r="C1270" s="108">
        <v>202303</v>
      </c>
      <c r="D1270" s="108" t="s">
        <v>1014</v>
      </c>
      <c r="E1270" s="109">
        <v>9668981151</v>
      </c>
      <c r="F1270" s="107" t="s">
        <v>524</v>
      </c>
      <c r="G1270" s="110" t="s">
        <v>19</v>
      </c>
      <c r="H1270" s="111">
        <v>280000</v>
      </c>
      <c r="I1270" s="113">
        <v>45174</v>
      </c>
      <c r="J1270" s="111">
        <v>70000</v>
      </c>
      <c r="K1270" s="112" t="s">
        <v>20</v>
      </c>
      <c r="L1270" s="112" t="s">
        <v>158</v>
      </c>
      <c r="O1270" s="71"/>
      <c r="P1270" s="54"/>
      <c r="Q1270" s="72"/>
    </row>
    <row r="1271" spans="1:17" x14ac:dyDescent="0.25">
      <c r="A1271" s="107" t="s">
        <v>964</v>
      </c>
      <c r="B1271" s="108">
        <v>202307</v>
      </c>
      <c r="C1271" s="108">
        <v>202307</v>
      </c>
      <c r="D1271" s="108" t="s">
        <v>1014</v>
      </c>
      <c r="E1271" s="109">
        <v>9632856406</v>
      </c>
      <c r="F1271" s="107" t="s">
        <v>938</v>
      </c>
      <c r="G1271" s="110" t="s">
        <v>77</v>
      </c>
      <c r="H1271" s="111">
        <v>295000</v>
      </c>
      <c r="I1271" s="113">
        <v>45174</v>
      </c>
      <c r="J1271" s="111">
        <v>58750</v>
      </c>
      <c r="K1271" s="112" t="s">
        <v>713</v>
      </c>
      <c r="L1271" s="112" t="s">
        <v>101</v>
      </c>
      <c r="O1271" s="71"/>
      <c r="P1271" s="54"/>
      <c r="Q1271" s="72"/>
    </row>
    <row r="1272" spans="1:17" x14ac:dyDescent="0.25">
      <c r="A1272" s="107" t="s">
        <v>943</v>
      </c>
      <c r="B1272" s="108">
        <v>202308</v>
      </c>
      <c r="C1272" s="108">
        <v>202308</v>
      </c>
      <c r="D1272" s="108" t="s">
        <v>1014</v>
      </c>
      <c r="E1272" s="109">
        <v>8895525203</v>
      </c>
      <c r="F1272" s="107" t="s">
        <v>944</v>
      </c>
      <c r="G1272" s="110" t="s">
        <v>77</v>
      </c>
      <c r="H1272" s="111">
        <v>295000</v>
      </c>
      <c r="I1272" s="113">
        <v>45174</v>
      </c>
      <c r="J1272" s="111">
        <v>75000</v>
      </c>
      <c r="K1272" s="112" t="s">
        <v>20</v>
      </c>
      <c r="L1272" s="112" t="s">
        <v>158</v>
      </c>
      <c r="O1272" s="71"/>
      <c r="P1272" s="54"/>
      <c r="Q1272" s="72"/>
    </row>
    <row r="1273" spans="1:17" x14ac:dyDescent="0.25">
      <c r="A1273" s="107" t="s">
        <v>1093</v>
      </c>
      <c r="B1273" s="108">
        <v>202309</v>
      </c>
      <c r="C1273" s="108">
        <v>202309</v>
      </c>
      <c r="D1273" s="108" t="s">
        <v>1014</v>
      </c>
      <c r="E1273" s="109"/>
      <c r="F1273" s="107"/>
      <c r="G1273" s="110" t="s">
        <v>77</v>
      </c>
      <c r="H1273" s="111">
        <v>295000</v>
      </c>
      <c r="I1273" s="113">
        <v>45174</v>
      </c>
      <c r="J1273" s="111">
        <v>5000</v>
      </c>
      <c r="K1273" s="112" t="s">
        <v>20</v>
      </c>
      <c r="L1273" s="112" t="s">
        <v>158</v>
      </c>
      <c r="O1273" s="71"/>
      <c r="P1273" s="54"/>
      <c r="Q1273" s="72"/>
    </row>
    <row r="1274" spans="1:17" x14ac:dyDescent="0.25">
      <c r="A1274" s="107" t="s">
        <v>1094</v>
      </c>
      <c r="B1274" s="108">
        <v>202309</v>
      </c>
      <c r="C1274" s="108">
        <v>202309</v>
      </c>
      <c r="D1274" s="108" t="s">
        <v>1014</v>
      </c>
      <c r="E1274" s="109"/>
      <c r="F1274" s="107"/>
      <c r="G1274" s="110" t="s">
        <v>77</v>
      </c>
      <c r="H1274" s="111">
        <v>295000</v>
      </c>
      <c r="I1274" s="113">
        <v>45174</v>
      </c>
      <c r="J1274" s="111">
        <v>25000</v>
      </c>
      <c r="K1274" s="112" t="s">
        <v>20</v>
      </c>
      <c r="L1274" s="112" t="s">
        <v>839</v>
      </c>
      <c r="O1274" s="71"/>
      <c r="P1274" s="54"/>
      <c r="Q1274" s="72"/>
    </row>
    <row r="1275" spans="1:17" x14ac:dyDescent="0.25">
      <c r="A1275" s="107" t="s">
        <v>4291</v>
      </c>
      <c r="B1275" s="108">
        <v>202309</v>
      </c>
      <c r="C1275" s="108">
        <v>202309</v>
      </c>
      <c r="D1275" s="108" t="s">
        <v>1015</v>
      </c>
      <c r="E1275" s="109">
        <v>6372114604</v>
      </c>
      <c r="F1275" s="107" t="s">
        <v>1095</v>
      </c>
      <c r="G1275" s="110" t="s">
        <v>77</v>
      </c>
      <c r="H1275" s="111">
        <v>295000</v>
      </c>
      <c r="I1275" s="113">
        <v>45174</v>
      </c>
      <c r="J1275" s="111">
        <v>260000</v>
      </c>
      <c r="K1275" s="112" t="s">
        <v>20</v>
      </c>
      <c r="L1275" s="112" t="s">
        <v>158</v>
      </c>
      <c r="O1275" s="71"/>
      <c r="P1275" s="54"/>
      <c r="Q1275" s="72"/>
    </row>
    <row r="1276" spans="1:17" x14ac:dyDescent="0.25">
      <c r="A1276" s="107" t="s">
        <v>881</v>
      </c>
      <c r="B1276" s="108" t="s">
        <v>862</v>
      </c>
      <c r="C1276" s="108">
        <v>202307</v>
      </c>
      <c r="D1276" s="108" t="s">
        <v>1014</v>
      </c>
      <c r="E1276" s="109">
        <v>8112130587</v>
      </c>
      <c r="F1276" s="107" t="s">
        <v>882</v>
      </c>
      <c r="G1276" s="110" t="s">
        <v>19</v>
      </c>
      <c r="H1276" s="111">
        <v>270000</v>
      </c>
      <c r="I1276" s="113">
        <v>45175</v>
      </c>
      <c r="J1276" s="111">
        <v>60000</v>
      </c>
      <c r="K1276" s="112" t="s">
        <v>20</v>
      </c>
      <c r="L1276" s="112" t="s">
        <v>158</v>
      </c>
      <c r="O1276" s="71"/>
      <c r="P1276" s="54"/>
      <c r="Q1276" s="72"/>
    </row>
    <row r="1277" spans="1:17" x14ac:dyDescent="0.25">
      <c r="A1277" s="107" t="s">
        <v>927</v>
      </c>
      <c r="B1277" s="108" t="s">
        <v>791</v>
      </c>
      <c r="C1277" s="108">
        <v>202306</v>
      </c>
      <c r="D1277" s="108" t="s">
        <v>1014</v>
      </c>
      <c r="E1277" s="109">
        <v>9730214240</v>
      </c>
      <c r="F1277" s="107" t="s">
        <v>924</v>
      </c>
      <c r="G1277" s="110" t="s">
        <v>19</v>
      </c>
      <c r="H1277" s="111">
        <v>290000</v>
      </c>
      <c r="I1277" s="113">
        <v>45175</v>
      </c>
      <c r="J1277" s="111">
        <v>40000</v>
      </c>
      <c r="K1277" s="112" t="s">
        <v>20</v>
      </c>
      <c r="L1277" s="112" t="s">
        <v>158</v>
      </c>
      <c r="O1277" s="71"/>
      <c r="P1277" s="54"/>
      <c r="Q1277" s="72"/>
    </row>
    <row r="1278" spans="1:17" x14ac:dyDescent="0.25">
      <c r="A1278" s="107" t="s">
        <v>870</v>
      </c>
      <c r="B1278" s="108">
        <v>202307</v>
      </c>
      <c r="C1278" s="108">
        <v>202307</v>
      </c>
      <c r="D1278" s="108" t="s">
        <v>1014</v>
      </c>
      <c r="E1278" s="109">
        <v>8981345619</v>
      </c>
      <c r="F1278" s="107" t="s">
        <v>934</v>
      </c>
      <c r="G1278" s="110" t="s">
        <v>19</v>
      </c>
      <c r="H1278" s="111">
        <v>290000</v>
      </c>
      <c r="I1278" s="113">
        <v>45175</v>
      </c>
      <c r="J1278" s="111">
        <v>56000</v>
      </c>
      <c r="K1278" s="112" t="s">
        <v>20</v>
      </c>
      <c r="L1278" s="112" t="s">
        <v>101</v>
      </c>
      <c r="O1278" s="71"/>
      <c r="P1278" s="54"/>
      <c r="Q1278" s="72"/>
    </row>
    <row r="1279" spans="1:17" x14ac:dyDescent="0.25">
      <c r="A1279" s="107" t="s">
        <v>1096</v>
      </c>
      <c r="B1279" s="108">
        <v>202309</v>
      </c>
      <c r="C1279" s="108">
        <v>202309</v>
      </c>
      <c r="D1279" s="108" t="s">
        <v>1014</v>
      </c>
      <c r="E1279" s="109">
        <v>8078748554</v>
      </c>
      <c r="F1279" s="107" t="s">
        <v>1157</v>
      </c>
      <c r="G1279" s="110" t="s">
        <v>19</v>
      </c>
      <c r="H1279" s="111">
        <v>290000</v>
      </c>
      <c r="I1279" s="113">
        <v>45175</v>
      </c>
      <c r="J1279" s="111">
        <v>10000</v>
      </c>
      <c r="K1279" s="112" t="s">
        <v>20</v>
      </c>
      <c r="L1279" s="112" t="s">
        <v>158</v>
      </c>
      <c r="O1279" s="71"/>
      <c r="P1279" s="54"/>
      <c r="Q1279" s="72"/>
    </row>
    <row r="1280" spans="1:17" x14ac:dyDescent="0.25">
      <c r="A1280" s="107" t="s">
        <v>822</v>
      </c>
      <c r="B1280" s="108" t="s">
        <v>791</v>
      </c>
      <c r="C1280" s="108">
        <v>202306</v>
      </c>
      <c r="D1280" s="108" t="s">
        <v>1014</v>
      </c>
      <c r="E1280" s="109">
        <v>9090391254</v>
      </c>
      <c r="F1280" s="107" t="s">
        <v>823</v>
      </c>
      <c r="G1280" s="110" t="s">
        <v>19</v>
      </c>
      <c r="H1280" s="111">
        <v>280000</v>
      </c>
      <c r="I1280" s="113">
        <v>45175</v>
      </c>
      <c r="J1280" s="111">
        <v>50000</v>
      </c>
      <c r="K1280" s="112" t="s">
        <v>20</v>
      </c>
      <c r="L1280" s="112" t="s">
        <v>839</v>
      </c>
      <c r="O1280" s="71"/>
      <c r="P1280" s="54"/>
      <c r="Q1280" s="72"/>
    </row>
    <row r="1281" spans="1:17" x14ac:dyDescent="0.25">
      <c r="A1281" s="107" t="s">
        <v>1097</v>
      </c>
      <c r="B1281" s="108">
        <v>202309</v>
      </c>
      <c r="C1281" s="108">
        <v>202309</v>
      </c>
      <c r="D1281" s="108" t="s">
        <v>1014</v>
      </c>
      <c r="E1281" s="109">
        <v>6372114604</v>
      </c>
      <c r="F1281" s="107" t="s">
        <v>1095</v>
      </c>
      <c r="G1281" s="110" t="s">
        <v>19</v>
      </c>
      <c r="H1281" s="111">
        <v>280000</v>
      </c>
      <c r="I1281" s="113">
        <v>45175</v>
      </c>
      <c r="J1281" s="111">
        <v>5000</v>
      </c>
      <c r="K1281" s="112" t="s">
        <v>20</v>
      </c>
      <c r="L1281" s="112" t="s">
        <v>158</v>
      </c>
      <c r="O1281" s="71"/>
      <c r="P1281" s="54"/>
      <c r="Q1281" s="72"/>
    </row>
    <row r="1282" spans="1:17" x14ac:dyDescent="0.25">
      <c r="A1282" s="107" t="s">
        <v>1098</v>
      </c>
      <c r="B1282" s="108">
        <v>202309</v>
      </c>
      <c r="C1282" s="108">
        <v>202309</v>
      </c>
      <c r="D1282" s="108" t="s">
        <v>1014</v>
      </c>
      <c r="E1282" s="109">
        <v>8112130587</v>
      </c>
      <c r="F1282" s="107" t="s">
        <v>882</v>
      </c>
      <c r="G1282" s="110" t="s">
        <v>77</v>
      </c>
      <c r="H1282" s="111">
        <v>240000</v>
      </c>
      <c r="I1282" s="113">
        <v>45175</v>
      </c>
      <c r="J1282" s="111">
        <v>5000</v>
      </c>
      <c r="K1282" s="112" t="s">
        <v>20</v>
      </c>
      <c r="L1282" s="112" t="s">
        <v>158</v>
      </c>
      <c r="O1282" s="71"/>
      <c r="P1282" s="54"/>
      <c r="Q1282" s="72"/>
    </row>
    <row r="1283" spans="1:17" x14ac:dyDescent="0.25">
      <c r="A1283" s="107" t="s">
        <v>1099</v>
      </c>
      <c r="B1283" s="108">
        <v>202309</v>
      </c>
      <c r="C1283" s="108">
        <v>202309</v>
      </c>
      <c r="D1283" s="108" t="s">
        <v>1015</v>
      </c>
      <c r="E1283" s="109">
        <v>9730214240</v>
      </c>
      <c r="F1283" s="107" t="s">
        <v>924</v>
      </c>
      <c r="G1283" s="110" t="s">
        <v>19</v>
      </c>
      <c r="H1283" s="111">
        <v>280000</v>
      </c>
      <c r="I1283" s="113">
        <v>45175</v>
      </c>
      <c r="J1283" s="111">
        <v>10000</v>
      </c>
      <c r="K1283" s="112" t="s">
        <v>20</v>
      </c>
      <c r="L1283" s="112" t="s">
        <v>158</v>
      </c>
      <c r="O1283" s="71"/>
      <c r="P1283" s="54"/>
      <c r="Q1283" s="72"/>
    </row>
    <row r="1284" spans="1:17" x14ac:dyDescent="0.25">
      <c r="A1284" s="107" t="s">
        <v>1100</v>
      </c>
      <c r="B1284" s="108">
        <v>202309</v>
      </c>
      <c r="C1284" s="108">
        <v>202309</v>
      </c>
      <c r="D1284" s="108" t="s">
        <v>1015</v>
      </c>
      <c r="E1284" s="109">
        <v>8981345619</v>
      </c>
      <c r="F1284" s="107" t="s">
        <v>934</v>
      </c>
      <c r="G1284" s="110" t="s">
        <v>19</v>
      </c>
      <c r="H1284" s="111">
        <v>280000</v>
      </c>
      <c r="I1284" s="113">
        <v>45175</v>
      </c>
      <c r="J1284" s="111">
        <v>5000</v>
      </c>
      <c r="K1284" s="112" t="s">
        <v>20</v>
      </c>
      <c r="L1284" s="112" t="s">
        <v>158</v>
      </c>
      <c r="O1284" s="71"/>
      <c r="P1284" s="54"/>
      <c r="Q1284" s="72"/>
    </row>
    <row r="1285" spans="1:17" x14ac:dyDescent="0.25">
      <c r="A1285" s="107" t="s">
        <v>1049</v>
      </c>
      <c r="B1285" s="108">
        <v>202309</v>
      </c>
      <c r="C1285" s="108">
        <v>202309</v>
      </c>
      <c r="D1285" s="108" t="s">
        <v>1015</v>
      </c>
      <c r="E1285" s="109">
        <v>9040141184</v>
      </c>
      <c r="F1285" s="107" t="s">
        <v>1101</v>
      </c>
      <c r="G1285" s="110" t="s">
        <v>19</v>
      </c>
      <c r="H1285" s="111">
        <v>265000</v>
      </c>
      <c r="I1285" s="113">
        <v>45175</v>
      </c>
      <c r="J1285" s="111">
        <v>265000</v>
      </c>
      <c r="K1285" s="112" t="s">
        <v>20</v>
      </c>
      <c r="L1285" s="112" t="s">
        <v>158</v>
      </c>
      <c r="O1285" s="71"/>
      <c r="P1285" s="54"/>
      <c r="Q1285" s="72"/>
    </row>
    <row r="1286" spans="1:17" x14ac:dyDescent="0.25">
      <c r="A1286" s="107" t="s">
        <v>974</v>
      </c>
      <c r="B1286" s="108">
        <v>202307</v>
      </c>
      <c r="C1286" s="108">
        <v>202307</v>
      </c>
      <c r="D1286" s="108" t="s">
        <v>1014</v>
      </c>
      <c r="E1286" s="109">
        <v>9861288865</v>
      </c>
      <c r="F1286" s="107" t="s">
        <v>975</v>
      </c>
      <c r="G1286" s="110" t="s">
        <v>19</v>
      </c>
      <c r="H1286" s="111">
        <v>318600</v>
      </c>
      <c r="I1286" s="113">
        <v>45176</v>
      </c>
      <c r="J1286" s="111">
        <v>86000</v>
      </c>
      <c r="K1286" s="112" t="s">
        <v>20</v>
      </c>
      <c r="L1286" s="112" t="s">
        <v>158</v>
      </c>
      <c r="O1286" s="71"/>
      <c r="P1286" s="54"/>
      <c r="Q1286" s="72"/>
    </row>
    <row r="1287" spans="1:17" x14ac:dyDescent="0.25">
      <c r="A1287" s="107" t="s">
        <v>807</v>
      </c>
      <c r="B1287" s="108">
        <v>202305</v>
      </c>
      <c r="C1287" s="108">
        <v>202305</v>
      </c>
      <c r="D1287" s="108" t="s">
        <v>1014</v>
      </c>
      <c r="E1287" s="109">
        <v>8114609363</v>
      </c>
      <c r="F1287" s="107" t="s">
        <v>827</v>
      </c>
      <c r="G1287" s="110" t="s">
        <v>19</v>
      </c>
      <c r="H1287" s="111">
        <v>270000</v>
      </c>
      <c r="I1287" s="113">
        <v>45176</v>
      </c>
      <c r="J1287" s="111">
        <v>50000</v>
      </c>
      <c r="K1287" s="112" t="s">
        <v>20</v>
      </c>
      <c r="L1287" s="112" t="s">
        <v>158</v>
      </c>
      <c r="O1287" s="71"/>
      <c r="P1287" s="54"/>
      <c r="Q1287" s="72"/>
    </row>
    <row r="1288" spans="1:17" x14ac:dyDescent="0.25">
      <c r="A1288" s="107" t="s">
        <v>904</v>
      </c>
      <c r="B1288" s="108" t="s">
        <v>862</v>
      </c>
      <c r="C1288" s="108">
        <v>202307</v>
      </c>
      <c r="D1288" s="108" t="s">
        <v>1014</v>
      </c>
      <c r="E1288" s="109">
        <v>9642243385</v>
      </c>
      <c r="F1288" s="107" t="s">
        <v>911</v>
      </c>
      <c r="G1288" s="110" t="s">
        <v>19</v>
      </c>
      <c r="H1288" s="111">
        <v>290000</v>
      </c>
      <c r="I1288" s="113">
        <v>45176</v>
      </c>
      <c r="J1288" s="111">
        <v>10000</v>
      </c>
      <c r="K1288" s="112" t="s">
        <v>10</v>
      </c>
      <c r="L1288" s="112" t="s">
        <v>158</v>
      </c>
      <c r="O1288" s="71"/>
      <c r="P1288" s="54"/>
      <c r="Q1288" s="72"/>
    </row>
    <row r="1289" spans="1:17" x14ac:dyDescent="0.25">
      <c r="A1289" s="107" t="s">
        <v>957</v>
      </c>
      <c r="B1289" s="108">
        <v>202307</v>
      </c>
      <c r="C1289" s="108">
        <v>202307</v>
      </c>
      <c r="D1289" s="108" t="s">
        <v>1014</v>
      </c>
      <c r="E1289" s="109">
        <v>8144228835</v>
      </c>
      <c r="F1289" s="107" t="s">
        <v>912</v>
      </c>
      <c r="G1289" s="110" t="s">
        <v>77</v>
      </c>
      <c r="H1289" s="111">
        <v>240000</v>
      </c>
      <c r="I1289" s="113">
        <v>45176</v>
      </c>
      <c r="J1289" s="111">
        <v>60000</v>
      </c>
      <c r="K1289" s="112" t="s">
        <v>10</v>
      </c>
      <c r="L1289" s="112" t="s">
        <v>158</v>
      </c>
      <c r="O1289" s="71"/>
      <c r="P1289" s="54"/>
      <c r="Q1289" s="72"/>
    </row>
    <row r="1290" spans="1:17" x14ac:dyDescent="0.25">
      <c r="A1290" s="107" t="s">
        <v>1103</v>
      </c>
      <c r="B1290" s="108">
        <v>202309</v>
      </c>
      <c r="C1290" s="108">
        <v>202309</v>
      </c>
      <c r="D1290" s="108" t="s">
        <v>1015</v>
      </c>
      <c r="E1290" s="109"/>
      <c r="F1290" s="107" t="s">
        <v>1108</v>
      </c>
      <c r="G1290" s="110" t="s">
        <v>77</v>
      </c>
      <c r="H1290" s="111">
        <v>240000</v>
      </c>
      <c r="I1290" s="113">
        <v>45176</v>
      </c>
      <c r="J1290" s="111">
        <v>10000</v>
      </c>
      <c r="K1290" s="112" t="s">
        <v>20</v>
      </c>
      <c r="L1290" s="112" t="s">
        <v>158</v>
      </c>
      <c r="O1290" s="71"/>
      <c r="P1290" s="54"/>
      <c r="Q1290" s="72"/>
    </row>
    <row r="1291" spans="1:17" x14ac:dyDescent="0.25">
      <c r="A1291" s="107" t="s">
        <v>1104</v>
      </c>
      <c r="B1291" s="108">
        <v>202309</v>
      </c>
      <c r="C1291" s="108">
        <v>202309</v>
      </c>
      <c r="D1291" s="108" t="s">
        <v>1015</v>
      </c>
      <c r="E1291" s="109">
        <v>8144228835</v>
      </c>
      <c r="F1291" s="107" t="s">
        <v>1106</v>
      </c>
      <c r="G1291" s="110" t="s">
        <v>77</v>
      </c>
      <c r="H1291" s="111">
        <v>240000</v>
      </c>
      <c r="I1291" s="113">
        <v>45176</v>
      </c>
      <c r="J1291" s="111">
        <v>10000</v>
      </c>
      <c r="K1291" s="112" t="s">
        <v>20</v>
      </c>
      <c r="L1291" s="112" t="s">
        <v>158</v>
      </c>
      <c r="O1291" s="71"/>
      <c r="P1291" s="54"/>
      <c r="Q1291" s="72"/>
    </row>
    <row r="1292" spans="1:17" x14ac:dyDescent="0.25">
      <c r="A1292" s="107" t="s">
        <v>1105</v>
      </c>
      <c r="B1292" s="108">
        <v>202309</v>
      </c>
      <c r="C1292" s="108">
        <v>202309</v>
      </c>
      <c r="D1292" s="108" t="s">
        <v>1015</v>
      </c>
      <c r="E1292" s="109"/>
      <c r="F1292" s="107" t="s">
        <v>1107</v>
      </c>
      <c r="G1292" s="110" t="s">
        <v>77</v>
      </c>
      <c r="H1292" s="111">
        <v>240000</v>
      </c>
      <c r="I1292" s="113">
        <v>45176</v>
      </c>
      <c r="J1292" s="111">
        <v>10000</v>
      </c>
      <c r="K1292" s="112" t="s">
        <v>20</v>
      </c>
      <c r="L1292" s="112" t="s">
        <v>158</v>
      </c>
      <c r="O1292" s="71"/>
      <c r="P1292" s="54"/>
      <c r="Q1292" s="72"/>
    </row>
    <row r="1293" spans="1:17" x14ac:dyDescent="0.25">
      <c r="A1293" s="107" t="s">
        <v>485</v>
      </c>
      <c r="B1293" s="108">
        <v>202303</v>
      </c>
      <c r="C1293" s="108">
        <v>202303</v>
      </c>
      <c r="D1293" s="108" t="s">
        <v>1014</v>
      </c>
      <c r="E1293" s="109">
        <v>7008247814</v>
      </c>
      <c r="F1293" s="107" t="s">
        <v>498</v>
      </c>
      <c r="G1293" s="110" t="s">
        <v>19</v>
      </c>
      <c r="H1293" s="111">
        <v>270000</v>
      </c>
      <c r="I1293" s="113">
        <v>45176</v>
      </c>
      <c r="J1293" s="111">
        <v>20000</v>
      </c>
      <c r="K1293" s="112" t="s">
        <v>20</v>
      </c>
      <c r="L1293" s="112" t="s">
        <v>839</v>
      </c>
      <c r="O1293" s="71"/>
      <c r="P1293" s="54"/>
      <c r="Q1293" s="72"/>
    </row>
    <row r="1294" spans="1:17" x14ac:dyDescent="0.25">
      <c r="A1294" s="107" t="s">
        <v>945</v>
      </c>
      <c r="B1294" s="108">
        <v>202304</v>
      </c>
      <c r="C1294" s="108">
        <v>202304</v>
      </c>
      <c r="D1294" s="108" t="s">
        <v>1014</v>
      </c>
      <c r="E1294" s="109">
        <v>8147248587</v>
      </c>
      <c r="F1294" s="107" t="s">
        <v>669</v>
      </c>
      <c r="G1294" s="110" t="s">
        <v>77</v>
      </c>
      <c r="H1294" s="111">
        <v>270000</v>
      </c>
      <c r="I1294" s="113">
        <v>45176</v>
      </c>
      <c r="J1294" s="111">
        <v>45000</v>
      </c>
      <c r="K1294" s="112" t="s">
        <v>20</v>
      </c>
      <c r="L1294" s="112" t="s">
        <v>839</v>
      </c>
      <c r="O1294" s="71"/>
      <c r="P1294" s="54"/>
      <c r="Q1294" s="72"/>
    </row>
    <row r="1295" spans="1:17" x14ac:dyDescent="0.25">
      <c r="A1295" s="107" t="s">
        <v>780</v>
      </c>
      <c r="B1295" s="108">
        <v>202304</v>
      </c>
      <c r="C1295" s="108">
        <v>202304</v>
      </c>
      <c r="D1295" s="108" t="s">
        <v>1014</v>
      </c>
      <c r="E1295" s="109">
        <v>7326021857</v>
      </c>
      <c r="F1295" s="107" t="s">
        <v>701</v>
      </c>
      <c r="G1295" s="110" t="s">
        <v>19</v>
      </c>
      <c r="H1295" s="111">
        <v>260000</v>
      </c>
      <c r="I1295" s="113">
        <v>45177</v>
      </c>
      <c r="J1295" s="111">
        <v>30000</v>
      </c>
      <c r="K1295" s="112" t="s">
        <v>1048</v>
      </c>
      <c r="L1295" s="112" t="s">
        <v>158</v>
      </c>
      <c r="O1295" s="71"/>
      <c r="P1295" s="54"/>
      <c r="Q1295" s="72"/>
    </row>
    <row r="1296" spans="1:17" x14ac:dyDescent="0.25">
      <c r="A1296" s="107" t="s">
        <v>1060</v>
      </c>
      <c r="B1296" s="108" t="s">
        <v>1024</v>
      </c>
      <c r="C1296" s="108">
        <v>202308</v>
      </c>
      <c r="D1296" s="108" t="s">
        <v>1014</v>
      </c>
      <c r="E1296" s="109">
        <v>7978596834</v>
      </c>
      <c r="F1296" s="107" t="s">
        <v>1061</v>
      </c>
      <c r="G1296" s="110" t="s">
        <v>19</v>
      </c>
      <c r="H1296" s="111">
        <v>270000</v>
      </c>
      <c r="I1296" s="113">
        <v>45177</v>
      </c>
      <c r="J1296" s="111">
        <v>75000</v>
      </c>
      <c r="K1296" s="112" t="s">
        <v>10</v>
      </c>
      <c r="L1296" s="112" t="s">
        <v>158</v>
      </c>
      <c r="O1296" s="71"/>
      <c r="P1296" s="54"/>
      <c r="Q1296" s="72"/>
    </row>
    <row r="1297" spans="1:17" x14ac:dyDescent="0.25">
      <c r="A1297" s="107" t="s">
        <v>1109</v>
      </c>
      <c r="B1297" s="108">
        <v>202309</v>
      </c>
      <c r="C1297" s="108">
        <v>202309</v>
      </c>
      <c r="D1297" s="108" t="s">
        <v>1015</v>
      </c>
      <c r="E1297" s="109">
        <v>8147248587</v>
      </c>
      <c r="F1297" s="107" t="s">
        <v>669</v>
      </c>
      <c r="G1297" s="110" t="s">
        <v>19</v>
      </c>
      <c r="H1297" s="111">
        <v>270000</v>
      </c>
      <c r="I1297" s="113">
        <v>45177</v>
      </c>
      <c r="J1297" s="111">
        <v>5000</v>
      </c>
      <c r="K1297" s="112" t="s">
        <v>20</v>
      </c>
      <c r="L1297" s="112" t="s">
        <v>158</v>
      </c>
      <c r="O1297" s="71"/>
      <c r="P1297" s="54"/>
      <c r="Q1297" s="72"/>
    </row>
    <row r="1298" spans="1:17" x14ac:dyDescent="0.25">
      <c r="A1298" s="107" t="s">
        <v>951</v>
      </c>
      <c r="B1298" s="108">
        <v>202307</v>
      </c>
      <c r="C1298" s="108">
        <v>202307</v>
      </c>
      <c r="D1298" s="108" t="s">
        <v>1014</v>
      </c>
      <c r="E1298" s="109">
        <v>9178703936</v>
      </c>
      <c r="F1298" s="107" t="s">
        <v>935</v>
      </c>
      <c r="G1298" s="110" t="s">
        <v>19</v>
      </c>
      <c r="H1298" s="111">
        <v>270000</v>
      </c>
      <c r="I1298" s="113">
        <v>45177</v>
      </c>
      <c r="J1298" s="111">
        <v>86600</v>
      </c>
      <c r="K1298" s="112" t="s">
        <v>20</v>
      </c>
      <c r="L1298" s="112" t="s">
        <v>158</v>
      </c>
      <c r="O1298" s="71"/>
      <c r="P1298" s="54"/>
      <c r="Q1298" s="72"/>
    </row>
    <row r="1299" spans="1:17" x14ac:dyDescent="0.25">
      <c r="A1299" s="107" t="s">
        <v>1110</v>
      </c>
      <c r="B1299" s="108">
        <v>202309</v>
      </c>
      <c r="C1299" s="108">
        <v>202309</v>
      </c>
      <c r="D1299" s="108" t="s">
        <v>1015</v>
      </c>
      <c r="E1299" s="109">
        <v>9776435918</v>
      </c>
      <c r="F1299" s="107" t="s">
        <v>1111</v>
      </c>
      <c r="G1299" s="110" t="s">
        <v>19</v>
      </c>
      <c r="H1299" s="111">
        <v>270000</v>
      </c>
      <c r="I1299" s="113">
        <v>45177</v>
      </c>
      <c r="J1299" s="111">
        <v>10000</v>
      </c>
      <c r="K1299" s="112" t="s">
        <v>20</v>
      </c>
      <c r="L1299" s="112" t="s">
        <v>158</v>
      </c>
      <c r="O1299" s="71"/>
      <c r="P1299" s="54"/>
      <c r="Q1299" s="72"/>
    </row>
    <row r="1300" spans="1:17" x14ac:dyDescent="0.25">
      <c r="A1300" s="107" t="s">
        <v>1084</v>
      </c>
      <c r="B1300" s="108">
        <v>202309</v>
      </c>
      <c r="C1300" s="108">
        <v>202309</v>
      </c>
      <c r="D1300" s="108" t="s">
        <v>1015</v>
      </c>
      <c r="E1300" s="109">
        <v>9545995386</v>
      </c>
      <c r="F1300" s="107" t="s">
        <v>1085</v>
      </c>
      <c r="G1300" s="110" t="s">
        <v>19</v>
      </c>
      <c r="H1300" s="111">
        <v>270000</v>
      </c>
      <c r="I1300" s="113">
        <v>45177</v>
      </c>
      <c r="J1300" s="111">
        <v>85000</v>
      </c>
      <c r="K1300" s="112" t="s">
        <v>20</v>
      </c>
      <c r="L1300" s="112" t="s">
        <v>158</v>
      </c>
      <c r="O1300" s="71"/>
      <c r="P1300" s="54"/>
      <c r="Q1300" s="72"/>
    </row>
    <row r="1301" spans="1:17" x14ac:dyDescent="0.25">
      <c r="A1301" s="107" t="s">
        <v>526</v>
      </c>
      <c r="B1301" s="108">
        <v>202203</v>
      </c>
      <c r="C1301" s="108">
        <v>202203</v>
      </c>
      <c r="D1301" s="108" t="s">
        <v>1014</v>
      </c>
      <c r="E1301" s="109">
        <v>7327897140</v>
      </c>
      <c r="F1301" s="107" t="s">
        <v>527</v>
      </c>
      <c r="G1301" s="110" t="s">
        <v>19</v>
      </c>
      <c r="H1301" s="111">
        <v>250000</v>
      </c>
      <c r="I1301" s="113">
        <v>45177</v>
      </c>
      <c r="J1301" s="111">
        <v>40000</v>
      </c>
      <c r="K1301" s="112" t="s">
        <v>20</v>
      </c>
      <c r="L1301" s="112" t="s">
        <v>158</v>
      </c>
      <c r="O1301" s="71"/>
      <c r="P1301" s="54"/>
      <c r="Q1301" s="72"/>
    </row>
    <row r="1302" spans="1:17" x14ac:dyDescent="0.25">
      <c r="A1302" s="107" t="s">
        <v>1112</v>
      </c>
      <c r="B1302" s="108">
        <v>202308</v>
      </c>
      <c r="C1302" s="108">
        <v>202308</v>
      </c>
      <c r="D1302" s="108" t="s">
        <v>1014</v>
      </c>
      <c r="E1302" s="109">
        <v>7064651414</v>
      </c>
      <c r="F1302" s="107" t="s">
        <v>1058</v>
      </c>
      <c r="G1302" s="110" t="s">
        <v>77</v>
      </c>
      <c r="H1302" s="111">
        <v>280000</v>
      </c>
      <c r="I1302" s="113">
        <v>45177</v>
      </c>
      <c r="J1302" s="111">
        <v>50000</v>
      </c>
      <c r="K1302" s="112" t="s">
        <v>20</v>
      </c>
      <c r="L1302" s="112" t="s">
        <v>158</v>
      </c>
      <c r="O1302" s="71"/>
      <c r="P1302" s="54"/>
      <c r="Q1302" s="72"/>
    </row>
    <row r="1303" spans="1:17" x14ac:dyDescent="0.25">
      <c r="A1303" s="107" t="s">
        <v>735</v>
      </c>
      <c r="B1303" s="108">
        <v>202304</v>
      </c>
      <c r="C1303" s="108">
        <v>202304</v>
      </c>
      <c r="D1303" s="108" t="s">
        <v>1014</v>
      </c>
      <c r="E1303" s="109">
        <v>9071589056</v>
      </c>
      <c r="F1303" s="107" t="s">
        <v>736</v>
      </c>
      <c r="G1303" s="110" t="s">
        <v>19</v>
      </c>
      <c r="H1303" s="111">
        <v>270000</v>
      </c>
      <c r="I1303" s="113">
        <v>45177</v>
      </c>
      <c r="J1303" s="111">
        <v>20000</v>
      </c>
      <c r="K1303" s="112" t="s">
        <v>20</v>
      </c>
      <c r="L1303" s="112" t="s">
        <v>158</v>
      </c>
      <c r="O1303" s="71"/>
      <c r="P1303" s="54"/>
      <c r="Q1303" s="72"/>
    </row>
    <row r="1304" spans="1:17" x14ac:dyDescent="0.25">
      <c r="A1304" s="107" t="s">
        <v>893</v>
      </c>
      <c r="B1304" s="108">
        <v>202308</v>
      </c>
      <c r="C1304" s="108">
        <v>202308</v>
      </c>
      <c r="D1304" s="108" t="s">
        <v>1014</v>
      </c>
      <c r="E1304" s="109">
        <v>8697583291</v>
      </c>
      <c r="F1304" s="107" t="s">
        <v>987</v>
      </c>
      <c r="G1304" s="110" t="s">
        <v>14</v>
      </c>
      <c r="H1304" s="111">
        <v>260000</v>
      </c>
      <c r="I1304" s="113">
        <v>45177</v>
      </c>
      <c r="J1304" s="111">
        <v>60000</v>
      </c>
      <c r="K1304" s="112" t="s">
        <v>20</v>
      </c>
      <c r="L1304" s="112" t="s">
        <v>158</v>
      </c>
      <c r="O1304" s="71"/>
      <c r="P1304" s="54"/>
      <c r="Q1304" s="72"/>
    </row>
    <row r="1305" spans="1:17" x14ac:dyDescent="0.25">
      <c r="A1305" s="107" t="s">
        <v>433</v>
      </c>
      <c r="B1305" s="108">
        <v>202302</v>
      </c>
      <c r="C1305" s="108">
        <v>202302</v>
      </c>
      <c r="D1305" s="108" t="s">
        <v>1014</v>
      </c>
      <c r="E1305" s="109">
        <v>8770840970</v>
      </c>
      <c r="F1305" s="107" t="s">
        <v>434</v>
      </c>
      <c r="G1305" s="110" t="s">
        <v>19</v>
      </c>
      <c r="H1305" s="111">
        <v>290000</v>
      </c>
      <c r="I1305" s="113">
        <v>45177</v>
      </c>
      <c r="J1305" s="111">
        <v>20000</v>
      </c>
      <c r="K1305" s="112" t="s">
        <v>20</v>
      </c>
      <c r="L1305" s="112" t="s">
        <v>101</v>
      </c>
      <c r="O1305" s="71"/>
      <c r="P1305" s="54"/>
      <c r="Q1305" s="72"/>
    </row>
    <row r="1306" spans="1:17" x14ac:dyDescent="0.25">
      <c r="A1306" s="107" t="s">
        <v>688</v>
      </c>
      <c r="B1306" s="108" t="s">
        <v>556</v>
      </c>
      <c r="C1306" s="108">
        <v>202304</v>
      </c>
      <c r="D1306" s="108" t="s">
        <v>1014</v>
      </c>
      <c r="E1306" s="109">
        <v>8018746921</v>
      </c>
      <c r="F1306" s="107" t="s">
        <v>704</v>
      </c>
      <c r="G1306" s="110" t="s">
        <v>19</v>
      </c>
      <c r="H1306" s="111">
        <v>250000</v>
      </c>
      <c r="I1306" s="113">
        <v>45178</v>
      </c>
      <c r="J1306" s="111">
        <v>40000</v>
      </c>
      <c r="K1306" s="112" t="s">
        <v>689</v>
      </c>
      <c r="L1306" s="112" t="s">
        <v>158</v>
      </c>
      <c r="O1306" s="71"/>
      <c r="P1306" s="54"/>
      <c r="Q1306" s="72"/>
    </row>
    <row r="1307" spans="1:17" x14ac:dyDescent="0.25">
      <c r="A1307" s="107" t="s">
        <v>1112</v>
      </c>
      <c r="B1307" s="108">
        <v>202308</v>
      </c>
      <c r="C1307" s="108">
        <v>202308</v>
      </c>
      <c r="D1307" s="108" t="s">
        <v>1014</v>
      </c>
      <c r="E1307" s="109">
        <v>7064651414</v>
      </c>
      <c r="F1307" s="107" t="s">
        <v>1058</v>
      </c>
      <c r="G1307" s="110" t="s">
        <v>77</v>
      </c>
      <c r="H1307" s="111">
        <v>280000</v>
      </c>
      <c r="I1307" s="113">
        <v>45178</v>
      </c>
      <c r="J1307" s="111">
        <v>45000</v>
      </c>
      <c r="K1307" s="112" t="s">
        <v>20</v>
      </c>
      <c r="L1307" s="112" t="s">
        <v>158</v>
      </c>
      <c r="O1307" s="71"/>
      <c r="P1307" s="54"/>
      <c r="Q1307" s="72"/>
    </row>
    <row r="1308" spans="1:17" x14ac:dyDescent="0.25">
      <c r="A1308" s="107" t="s">
        <v>4290</v>
      </c>
      <c r="B1308" s="108">
        <v>202309</v>
      </c>
      <c r="C1308" s="108">
        <v>202309</v>
      </c>
      <c r="D1308" s="108" t="s">
        <v>1015</v>
      </c>
      <c r="E1308" s="109">
        <v>9360274867</v>
      </c>
      <c r="F1308" s="107" t="s">
        <v>1261</v>
      </c>
      <c r="G1308" s="110" t="s">
        <v>77</v>
      </c>
      <c r="H1308" s="111">
        <v>280000</v>
      </c>
      <c r="I1308" s="113">
        <v>45178</v>
      </c>
      <c r="J1308" s="111">
        <v>50000</v>
      </c>
      <c r="K1308" s="112" t="s">
        <v>20</v>
      </c>
      <c r="L1308" s="112" t="s">
        <v>158</v>
      </c>
      <c r="O1308" s="71"/>
      <c r="P1308" s="54"/>
      <c r="Q1308" s="72"/>
    </row>
    <row r="1309" spans="1:17" x14ac:dyDescent="0.25">
      <c r="A1309" s="107" t="s">
        <v>790</v>
      </c>
      <c r="B1309" s="108" t="s">
        <v>791</v>
      </c>
      <c r="C1309" s="108">
        <v>202306</v>
      </c>
      <c r="D1309" s="108" t="s">
        <v>1014</v>
      </c>
      <c r="E1309" s="109">
        <v>7978560047</v>
      </c>
      <c r="F1309" s="107" t="s">
        <v>836</v>
      </c>
      <c r="G1309" s="110" t="s">
        <v>19</v>
      </c>
      <c r="H1309" s="111">
        <v>270000</v>
      </c>
      <c r="I1309" s="113">
        <v>45178</v>
      </c>
      <c r="J1309" s="111">
        <v>54000</v>
      </c>
      <c r="K1309" s="112" t="s">
        <v>20</v>
      </c>
      <c r="L1309" s="112" t="s">
        <v>101</v>
      </c>
      <c r="O1309" s="71"/>
      <c r="P1309" s="54"/>
      <c r="Q1309" s="72"/>
    </row>
    <row r="1310" spans="1:17" x14ac:dyDescent="0.25">
      <c r="A1310" s="107" t="s">
        <v>90</v>
      </c>
      <c r="B1310" s="108">
        <v>202301</v>
      </c>
      <c r="C1310" s="108">
        <v>202211</v>
      </c>
      <c r="D1310" s="108" t="s">
        <v>1014</v>
      </c>
      <c r="E1310" s="109">
        <v>7903117409</v>
      </c>
      <c r="F1310" s="107" t="s">
        <v>91</v>
      </c>
      <c r="G1310" s="110" t="s">
        <v>19</v>
      </c>
      <c r="H1310" s="111">
        <v>250000</v>
      </c>
      <c r="I1310" s="113">
        <v>45178</v>
      </c>
      <c r="J1310" s="111">
        <v>15000</v>
      </c>
      <c r="K1310" s="112" t="s">
        <v>20</v>
      </c>
      <c r="L1310" s="112" t="s">
        <v>839</v>
      </c>
      <c r="O1310" s="71"/>
      <c r="P1310" s="54"/>
      <c r="Q1310" s="72"/>
    </row>
    <row r="1311" spans="1:17" x14ac:dyDescent="0.25">
      <c r="A1311" s="107" t="s">
        <v>1080</v>
      </c>
      <c r="B1311" s="108">
        <v>202309</v>
      </c>
      <c r="C1311" s="108">
        <v>202309</v>
      </c>
      <c r="D1311" s="108" t="s">
        <v>1015</v>
      </c>
      <c r="E1311" s="109">
        <v>6303062845</v>
      </c>
      <c r="F1311" s="107" t="s">
        <v>1246</v>
      </c>
      <c r="G1311" s="110" t="s">
        <v>19</v>
      </c>
      <c r="H1311" s="111">
        <v>290000</v>
      </c>
      <c r="I1311" s="113">
        <v>45178</v>
      </c>
      <c r="J1311" s="111">
        <v>79000</v>
      </c>
      <c r="K1311" s="112" t="s">
        <v>20</v>
      </c>
      <c r="L1311" s="112" t="s">
        <v>158</v>
      </c>
      <c r="O1311" s="71"/>
      <c r="P1311" s="54"/>
      <c r="Q1311" s="72"/>
    </row>
    <row r="1312" spans="1:17" x14ac:dyDescent="0.25">
      <c r="A1312" s="107" t="s">
        <v>1649</v>
      </c>
      <c r="B1312" s="108">
        <v>202309</v>
      </c>
      <c r="C1312" s="108">
        <v>202309</v>
      </c>
      <c r="D1312" s="108" t="s">
        <v>1015</v>
      </c>
      <c r="E1312" s="109">
        <v>9337408434</v>
      </c>
      <c r="F1312" s="107" t="s">
        <v>1123</v>
      </c>
      <c r="G1312" s="110" t="s">
        <v>19</v>
      </c>
      <c r="H1312" s="111">
        <v>280000</v>
      </c>
      <c r="I1312" s="113">
        <v>45178</v>
      </c>
      <c r="J1312" s="111">
        <v>200000</v>
      </c>
      <c r="K1312" s="112" t="s">
        <v>20</v>
      </c>
      <c r="L1312" s="112" t="s">
        <v>158</v>
      </c>
      <c r="O1312" s="71"/>
      <c r="P1312" s="54"/>
      <c r="Q1312" s="72"/>
    </row>
    <row r="1313" spans="1:17" x14ac:dyDescent="0.25">
      <c r="A1313" s="107" t="s">
        <v>625</v>
      </c>
      <c r="B1313" s="108" t="s">
        <v>463</v>
      </c>
      <c r="C1313" s="108">
        <v>202303</v>
      </c>
      <c r="D1313" s="108" t="s">
        <v>1014</v>
      </c>
      <c r="E1313" s="109">
        <v>8904398169</v>
      </c>
      <c r="F1313" s="107" t="s">
        <v>657</v>
      </c>
      <c r="G1313" s="110" t="s">
        <v>19</v>
      </c>
      <c r="H1313" s="111">
        <v>290000</v>
      </c>
      <c r="I1313" s="113">
        <v>45180</v>
      </c>
      <c r="J1313" s="111">
        <v>10000</v>
      </c>
      <c r="K1313" s="112" t="s">
        <v>20</v>
      </c>
      <c r="L1313" s="112" t="s">
        <v>158</v>
      </c>
      <c r="O1313" s="71"/>
      <c r="P1313" s="54"/>
      <c r="Q1313" s="72"/>
    </row>
    <row r="1314" spans="1:17" x14ac:dyDescent="0.25">
      <c r="A1314" s="107" t="s">
        <v>700</v>
      </c>
      <c r="B1314" s="108">
        <v>202303</v>
      </c>
      <c r="C1314" s="108">
        <v>202303</v>
      </c>
      <c r="D1314" s="108" t="s">
        <v>1014</v>
      </c>
      <c r="E1314" s="109">
        <v>8884632888</v>
      </c>
      <c r="F1314" s="107" t="s">
        <v>568</v>
      </c>
      <c r="G1314" s="110" t="s">
        <v>19</v>
      </c>
      <c r="H1314" s="111">
        <v>290000</v>
      </c>
      <c r="I1314" s="113">
        <v>45180</v>
      </c>
      <c r="J1314" s="111">
        <v>50000</v>
      </c>
      <c r="K1314" s="112" t="s">
        <v>713</v>
      </c>
      <c r="L1314" s="112" t="s">
        <v>839</v>
      </c>
      <c r="O1314" s="71"/>
      <c r="P1314" s="54"/>
      <c r="Q1314" s="72"/>
    </row>
    <row r="1315" spans="1:17" x14ac:dyDescent="0.25">
      <c r="A1315" s="107" t="s">
        <v>1099</v>
      </c>
      <c r="B1315" s="108">
        <v>202309</v>
      </c>
      <c r="C1315" s="108">
        <v>202309</v>
      </c>
      <c r="D1315" s="108" t="s">
        <v>1014</v>
      </c>
      <c r="E1315" s="109">
        <v>9731632844</v>
      </c>
      <c r="F1315" s="107" t="s">
        <v>1113</v>
      </c>
      <c r="G1315" s="110" t="s">
        <v>19</v>
      </c>
      <c r="H1315" s="111">
        <v>290000</v>
      </c>
      <c r="I1315" s="113">
        <v>45180</v>
      </c>
      <c r="J1315" s="111">
        <v>100000</v>
      </c>
      <c r="K1315" s="112" t="s">
        <v>20</v>
      </c>
      <c r="L1315" s="112" t="s">
        <v>158</v>
      </c>
      <c r="O1315" s="71"/>
      <c r="P1315" s="54"/>
      <c r="Q1315" s="72"/>
    </row>
    <row r="1316" spans="1:17" x14ac:dyDescent="0.25">
      <c r="A1316" s="107" t="s">
        <v>1051</v>
      </c>
      <c r="B1316" s="108" t="s">
        <v>1024</v>
      </c>
      <c r="C1316" s="108">
        <v>202308</v>
      </c>
      <c r="D1316" s="108" t="s">
        <v>1014</v>
      </c>
      <c r="E1316" s="109">
        <v>7907682635</v>
      </c>
      <c r="F1316" s="107" t="s">
        <v>1066</v>
      </c>
      <c r="G1316" s="110" t="s">
        <v>19</v>
      </c>
      <c r="H1316" s="111">
        <v>270000</v>
      </c>
      <c r="I1316" s="113">
        <v>45180</v>
      </c>
      <c r="J1316" s="111">
        <v>55000</v>
      </c>
      <c r="K1316" s="112" t="s">
        <v>713</v>
      </c>
      <c r="L1316" s="112" t="s">
        <v>158</v>
      </c>
      <c r="O1316" s="71"/>
      <c r="P1316" s="54"/>
      <c r="Q1316" s="72"/>
    </row>
    <row r="1317" spans="1:17" x14ac:dyDescent="0.25">
      <c r="A1317" s="107" t="s">
        <v>1034</v>
      </c>
      <c r="B1317" s="108" t="s">
        <v>1024</v>
      </c>
      <c r="C1317" s="108">
        <v>202308</v>
      </c>
      <c r="D1317" s="108" t="s">
        <v>1014</v>
      </c>
      <c r="E1317" s="109">
        <v>8978365770</v>
      </c>
      <c r="F1317" s="107" t="s">
        <v>1043</v>
      </c>
      <c r="G1317" s="110" t="s">
        <v>19</v>
      </c>
      <c r="H1317" s="111">
        <v>270000</v>
      </c>
      <c r="I1317" s="113">
        <v>45180</v>
      </c>
      <c r="J1317" s="111">
        <v>100000</v>
      </c>
      <c r="K1317" s="112" t="s">
        <v>1192</v>
      </c>
      <c r="L1317" s="112" t="s">
        <v>158</v>
      </c>
      <c r="O1317" s="71"/>
      <c r="P1317" s="54"/>
      <c r="Q1317" s="72"/>
    </row>
    <row r="1318" spans="1:17" x14ac:dyDescent="0.25">
      <c r="A1318" s="107" t="s">
        <v>1115</v>
      </c>
      <c r="B1318" s="108">
        <v>202309</v>
      </c>
      <c r="C1318" s="108">
        <v>202309</v>
      </c>
      <c r="D1318" s="108" t="s">
        <v>1014</v>
      </c>
      <c r="E1318" s="109"/>
      <c r="F1318" s="107"/>
      <c r="G1318" s="110" t="s">
        <v>19</v>
      </c>
      <c r="H1318" s="111">
        <v>270000</v>
      </c>
      <c r="I1318" s="113">
        <v>45180</v>
      </c>
      <c r="J1318" s="111">
        <v>10000</v>
      </c>
      <c r="K1318" s="112" t="s">
        <v>713</v>
      </c>
      <c r="L1318" s="112" t="s">
        <v>158</v>
      </c>
      <c r="O1318" s="71"/>
      <c r="P1318" s="54"/>
      <c r="Q1318" s="72"/>
    </row>
    <row r="1319" spans="1:17" x14ac:dyDescent="0.25">
      <c r="A1319" s="107" t="s">
        <v>899</v>
      </c>
      <c r="B1319" s="108">
        <v>202307</v>
      </c>
      <c r="C1319" s="108">
        <v>202307</v>
      </c>
      <c r="D1319" s="108" t="s">
        <v>1014</v>
      </c>
      <c r="E1319" s="109">
        <v>7751862860</v>
      </c>
      <c r="F1319" s="107" t="s">
        <v>939</v>
      </c>
      <c r="G1319" s="110" t="s">
        <v>19</v>
      </c>
      <c r="H1319" s="111">
        <v>318600</v>
      </c>
      <c r="I1319" s="113">
        <v>45180</v>
      </c>
      <c r="J1319" s="111">
        <v>90000</v>
      </c>
      <c r="K1319" s="112" t="s">
        <v>713</v>
      </c>
      <c r="L1319" s="112" t="s">
        <v>158</v>
      </c>
      <c r="O1319" s="71"/>
      <c r="P1319" s="54"/>
      <c r="Q1319" s="72"/>
    </row>
    <row r="1320" spans="1:17" x14ac:dyDescent="0.25">
      <c r="A1320" s="107" t="s">
        <v>1116</v>
      </c>
      <c r="B1320" s="108">
        <v>202309</v>
      </c>
      <c r="C1320" s="108">
        <v>202309</v>
      </c>
      <c r="D1320" s="108" t="s">
        <v>1014</v>
      </c>
      <c r="E1320" s="109">
        <v>7681882006</v>
      </c>
      <c r="F1320" s="107" t="s">
        <v>1159</v>
      </c>
      <c r="G1320" s="110" t="s">
        <v>19</v>
      </c>
      <c r="H1320" s="111">
        <v>318600</v>
      </c>
      <c r="I1320" s="113">
        <v>45180</v>
      </c>
      <c r="J1320" s="111">
        <v>10000</v>
      </c>
      <c r="K1320" s="112" t="s">
        <v>713</v>
      </c>
      <c r="L1320" s="112" t="s">
        <v>158</v>
      </c>
      <c r="O1320" s="71"/>
      <c r="P1320" s="54"/>
      <c r="Q1320" s="72"/>
    </row>
    <row r="1321" spans="1:17" x14ac:dyDescent="0.25">
      <c r="A1321" s="107" t="s">
        <v>1117</v>
      </c>
      <c r="B1321" s="108">
        <v>202308</v>
      </c>
      <c r="C1321" s="108">
        <v>202308</v>
      </c>
      <c r="D1321" s="108" t="s">
        <v>1015</v>
      </c>
      <c r="E1321" s="109">
        <v>7077990929</v>
      </c>
      <c r="F1321" s="107" t="s">
        <v>1052</v>
      </c>
      <c r="G1321" s="110" t="s">
        <v>19</v>
      </c>
      <c r="H1321" s="111">
        <v>280000</v>
      </c>
      <c r="I1321" s="113">
        <v>45181</v>
      </c>
      <c r="J1321" s="111">
        <v>100004</v>
      </c>
      <c r="K1321" s="112" t="s">
        <v>689</v>
      </c>
      <c r="L1321" s="112" t="s">
        <v>158</v>
      </c>
      <c r="O1321" s="71"/>
      <c r="P1321" s="54"/>
      <c r="Q1321" s="72"/>
    </row>
    <row r="1322" spans="1:17" x14ac:dyDescent="0.25">
      <c r="A1322" s="107" t="s">
        <v>553</v>
      </c>
      <c r="B1322" s="108" t="s">
        <v>463</v>
      </c>
      <c r="C1322" s="108">
        <v>202303</v>
      </c>
      <c r="D1322" s="108" t="s">
        <v>1014</v>
      </c>
      <c r="E1322" s="109">
        <v>9437575369</v>
      </c>
      <c r="F1322" s="107" t="s">
        <v>564</v>
      </c>
      <c r="G1322" s="110" t="s">
        <v>19</v>
      </c>
      <c r="H1322" s="111">
        <v>270000</v>
      </c>
      <c r="I1322" s="113">
        <v>45181</v>
      </c>
      <c r="J1322" s="111">
        <v>50000</v>
      </c>
      <c r="K1322" s="112" t="s">
        <v>713</v>
      </c>
      <c r="L1322" s="112" t="s">
        <v>101</v>
      </c>
      <c r="O1322" s="71"/>
      <c r="P1322" s="54"/>
      <c r="Q1322" s="72"/>
    </row>
    <row r="1323" spans="1:17" x14ac:dyDescent="0.25">
      <c r="A1323" s="107" t="s">
        <v>4258</v>
      </c>
      <c r="B1323" s="108">
        <v>202307</v>
      </c>
      <c r="C1323" s="108">
        <v>202307</v>
      </c>
      <c r="D1323" s="108" t="s">
        <v>1014</v>
      </c>
      <c r="E1323" s="109">
        <v>7026655201</v>
      </c>
      <c r="F1323" s="107" t="s">
        <v>849</v>
      </c>
      <c r="G1323" s="110" t="s">
        <v>19</v>
      </c>
      <c r="H1323" s="111">
        <v>290000</v>
      </c>
      <c r="I1323" s="113">
        <v>45181</v>
      </c>
      <c r="J1323" s="111">
        <v>90000</v>
      </c>
      <c r="K1323" s="112" t="s">
        <v>689</v>
      </c>
      <c r="L1323" s="112" t="s">
        <v>158</v>
      </c>
      <c r="O1323" s="71"/>
      <c r="P1323" s="54"/>
      <c r="Q1323" s="72"/>
    </row>
    <row r="1324" spans="1:17" x14ac:dyDescent="0.25">
      <c r="A1324" s="107" t="s">
        <v>1118</v>
      </c>
      <c r="B1324" s="108">
        <v>202309</v>
      </c>
      <c r="C1324" s="108">
        <v>202309</v>
      </c>
      <c r="D1324" s="108" t="s">
        <v>1014</v>
      </c>
      <c r="E1324" s="109">
        <v>7538036021</v>
      </c>
      <c r="F1324" s="107" t="s">
        <v>1119</v>
      </c>
      <c r="G1324" s="110" t="s">
        <v>19</v>
      </c>
      <c r="H1324" s="111">
        <v>290000</v>
      </c>
      <c r="I1324" s="113">
        <v>45181</v>
      </c>
      <c r="J1324" s="111">
        <v>50000</v>
      </c>
      <c r="K1324" s="112" t="s">
        <v>689</v>
      </c>
      <c r="L1324" s="112" t="s">
        <v>158</v>
      </c>
      <c r="O1324" s="71"/>
      <c r="P1324" s="54"/>
      <c r="Q1324" s="72"/>
    </row>
    <row r="1325" spans="1:17" x14ac:dyDescent="0.25">
      <c r="A1325" s="107" t="s">
        <v>1120</v>
      </c>
      <c r="B1325" s="108">
        <v>202309</v>
      </c>
      <c r="C1325" s="108">
        <v>202309</v>
      </c>
      <c r="D1325" s="108" t="s">
        <v>1014</v>
      </c>
      <c r="E1325" s="109"/>
      <c r="F1325" s="107"/>
      <c r="G1325" s="110" t="s">
        <v>19</v>
      </c>
      <c r="H1325" s="111">
        <v>290000</v>
      </c>
      <c r="I1325" s="113">
        <v>45181</v>
      </c>
      <c r="J1325" s="111">
        <v>10000</v>
      </c>
      <c r="K1325" s="112" t="s">
        <v>20</v>
      </c>
      <c r="L1325" s="112" t="s">
        <v>158</v>
      </c>
      <c r="O1325" s="71"/>
      <c r="P1325" s="54"/>
      <c r="Q1325" s="72"/>
    </row>
    <row r="1326" spans="1:17" x14ac:dyDescent="0.25">
      <c r="A1326" s="107" t="s">
        <v>1141</v>
      </c>
      <c r="B1326" s="108">
        <v>202307</v>
      </c>
      <c r="C1326" s="108">
        <v>202307</v>
      </c>
      <c r="D1326" s="108" t="s">
        <v>1014</v>
      </c>
      <c r="E1326" s="109">
        <v>9178703936</v>
      </c>
      <c r="F1326" s="107" t="s">
        <v>935</v>
      </c>
      <c r="G1326" s="110" t="s">
        <v>19</v>
      </c>
      <c r="H1326" s="111">
        <v>270000</v>
      </c>
      <c r="I1326" s="113">
        <v>45181</v>
      </c>
      <c r="J1326" s="111">
        <v>80000</v>
      </c>
      <c r="K1326" s="112" t="s">
        <v>713</v>
      </c>
      <c r="L1326" s="112" t="s">
        <v>158</v>
      </c>
      <c r="O1326" s="71"/>
      <c r="P1326" s="54"/>
      <c r="Q1326" s="72"/>
    </row>
    <row r="1327" spans="1:17" x14ac:dyDescent="0.25">
      <c r="A1327" s="107" t="s">
        <v>613</v>
      </c>
      <c r="B1327" s="108">
        <v>202304</v>
      </c>
      <c r="C1327" s="108">
        <v>202304</v>
      </c>
      <c r="D1327" s="108" t="s">
        <v>1014</v>
      </c>
      <c r="E1327" s="109">
        <v>8431654639</v>
      </c>
      <c r="F1327" s="107" t="s">
        <v>494</v>
      </c>
      <c r="G1327" s="110" t="s">
        <v>19</v>
      </c>
      <c r="H1327" s="111">
        <v>280000</v>
      </c>
      <c r="I1327" s="113">
        <v>45181</v>
      </c>
      <c r="J1327" s="111">
        <v>47500</v>
      </c>
      <c r="K1327" s="112" t="s">
        <v>20</v>
      </c>
      <c r="L1327" s="112" t="s">
        <v>101</v>
      </c>
      <c r="O1327" s="71"/>
      <c r="P1327" s="54"/>
      <c r="Q1327" s="72"/>
    </row>
    <row r="1328" spans="1:17" x14ac:dyDescent="0.25">
      <c r="A1328" s="107" t="s">
        <v>1121</v>
      </c>
      <c r="B1328" s="108">
        <v>202309</v>
      </c>
      <c r="C1328" s="108">
        <v>202309</v>
      </c>
      <c r="D1328" s="108" t="s">
        <v>1014</v>
      </c>
      <c r="E1328" s="109"/>
      <c r="F1328" s="107"/>
      <c r="G1328" s="110" t="s">
        <v>19</v>
      </c>
      <c r="H1328" s="111">
        <v>280000</v>
      </c>
      <c r="I1328" s="113">
        <v>45181</v>
      </c>
      <c r="J1328" s="111">
        <v>15000</v>
      </c>
      <c r="K1328" s="112" t="s">
        <v>1122</v>
      </c>
      <c r="L1328" s="112" t="s">
        <v>158</v>
      </c>
      <c r="O1328" s="71"/>
      <c r="P1328" s="54"/>
      <c r="Q1328" s="72"/>
    </row>
    <row r="1329" spans="1:17" x14ac:dyDescent="0.25">
      <c r="A1329" s="107" t="s">
        <v>1003</v>
      </c>
      <c r="B1329" s="108" t="s">
        <v>1001</v>
      </c>
      <c r="C1329" s="108">
        <v>202308</v>
      </c>
      <c r="D1329" s="108" t="s">
        <v>1014</v>
      </c>
      <c r="E1329" s="109">
        <v>8618241240</v>
      </c>
      <c r="F1329" s="107" t="s">
        <v>1064</v>
      </c>
      <c r="G1329" s="110" t="s">
        <v>19</v>
      </c>
      <c r="H1329" s="111">
        <v>300000</v>
      </c>
      <c r="I1329" s="113">
        <v>45181</v>
      </c>
      <c r="J1329" s="111">
        <v>90000</v>
      </c>
      <c r="K1329" s="112" t="s">
        <v>1122</v>
      </c>
      <c r="L1329" s="112" t="s">
        <v>158</v>
      </c>
      <c r="O1329" s="71"/>
      <c r="P1329" s="54"/>
      <c r="Q1329" s="72"/>
    </row>
    <row r="1330" spans="1:17" x14ac:dyDescent="0.25">
      <c r="A1330" s="107" t="s">
        <v>4277</v>
      </c>
      <c r="B1330" s="108">
        <v>202308</v>
      </c>
      <c r="C1330" s="108">
        <v>202308</v>
      </c>
      <c r="D1330" s="108" t="s">
        <v>1014</v>
      </c>
      <c r="E1330" s="109">
        <v>8939357671</v>
      </c>
      <c r="F1330" s="107" t="s">
        <v>988</v>
      </c>
      <c r="G1330" s="110" t="s">
        <v>19</v>
      </c>
      <c r="H1330" s="111">
        <v>285000</v>
      </c>
      <c r="I1330" s="113">
        <v>45182</v>
      </c>
      <c r="J1330" s="111">
        <v>57900</v>
      </c>
      <c r="K1330" s="112" t="s">
        <v>689</v>
      </c>
      <c r="L1330" s="112" t="s">
        <v>158</v>
      </c>
      <c r="O1330" s="71"/>
      <c r="P1330" s="54"/>
      <c r="Q1330" s="72"/>
    </row>
    <row r="1331" spans="1:17" x14ac:dyDescent="0.25">
      <c r="A1331" s="107" t="s">
        <v>1124</v>
      </c>
      <c r="B1331" s="108">
        <v>202309</v>
      </c>
      <c r="C1331" s="108">
        <v>202309</v>
      </c>
      <c r="D1331" s="108" t="s">
        <v>1014</v>
      </c>
      <c r="E1331" s="109">
        <v>9513941436</v>
      </c>
      <c r="F1331" s="107" t="s">
        <v>4292</v>
      </c>
      <c r="G1331" s="110" t="s">
        <v>19</v>
      </c>
      <c r="H1331" s="111">
        <v>285000</v>
      </c>
      <c r="I1331" s="113">
        <v>45182</v>
      </c>
      <c r="J1331" s="111">
        <v>5000</v>
      </c>
      <c r="K1331" s="112" t="s">
        <v>1122</v>
      </c>
      <c r="L1331" s="112" t="s">
        <v>158</v>
      </c>
      <c r="O1331" s="71"/>
      <c r="P1331" s="54"/>
      <c r="Q1331" s="72"/>
    </row>
    <row r="1332" spans="1:17" x14ac:dyDescent="0.25">
      <c r="A1332" s="107" t="s">
        <v>1125</v>
      </c>
      <c r="B1332" s="108">
        <v>202309</v>
      </c>
      <c r="C1332" s="108">
        <v>202309</v>
      </c>
      <c r="D1332" s="108" t="s">
        <v>1014</v>
      </c>
      <c r="E1332" s="109"/>
      <c r="F1332" s="107"/>
      <c r="G1332" s="110" t="s">
        <v>19</v>
      </c>
      <c r="H1332" s="111">
        <v>285000</v>
      </c>
      <c r="I1332" s="113">
        <v>45182</v>
      </c>
      <c r="J1332" s="111">
        <v>5000</v>
      </c>
      <c r="K1332" s="112" t="s">
        <v>713</v>
      </c>
      <c r="L1332" s="112" t="s">
        <v>158</v>
      </c>
      <c r="O1332" s="71"/>
      <c r="P1332" s="54"/>
      <c r="Q1332" s="72"/>
    </row>
    <row r="1333" spans="1:17" x14ac:dyDescent="0.25">
      <c r="A1333" s="107" t="s">
        <v>1068</v>
      </c>
      <c r="B1333" s="108">
        <v>202309</v>
      </c>
      <c r="C1333" s="108">
        <v>202309</v>
      </c>
      <c r="D1333" s="108" t="s">
        <v>1014</v>
      </c>
      <c r="E1333" s="109">
        <v>9348637038</v>
      </c>
      <c r="F1333" s="107" t="s">
        <v>62</v>
      </c>
      <c r="G1333" s="110" t="s">
        <v>19</v>
      </c>
      <c r="H1333" s="111">
        <v>270000</v>
      </c>
      <c r="I1333" s="113">
        <v>45182</v>
      </c>
      <c r="J1333" s="111">
        <v>90000</v>
      </c>
      <c r="K1333" s="112" t="s">
        <v>689</v>
      </c>
      <c r="L1333" s="112" t="s">
        <v>158</v>
      </c>
      <c r="O1333" s="71"/>
      <c r="P1333" s="54"/>
      <c r="Q1333" s="72"/>
    </row>
    <row r="1334" spans="1:17" x14ac:dyDescent="0.25">
      <c r="A1334" s="107" t="s">
        <v>1193</v>
      </c>
      <c r="B1334" s="108">
        <v>202303</v>
      </c>
      <c r="C1334" s="108">
        <v>202303</v>
      </c>
      <c r="D1334" s="108" t="s">
        <v>1014</v>
      </c>
      <c r="E1334" s="109">
        <v>7064847033</v>
      </c>
      <c r="F1334" s="107" t="s">
        <v>509</v>
      </c>
      <c r="G1334" s="110" t="s">
        <v>19</v>
      </c>
      <c r="H1334" s="111">
        <v>260000</v>
      </c>
      <c r="I1334" s="113">
        <v>45182</v>
      </c>
      <c r="J1334" s="111">
        <v>68750</v>
      </c>
      <c r="K1334" s="112" t="s">
        <v>1122</v>
      </c>
      <c r="L1334" s="112" t="s">
        <v>101</v>
      </c>
      <c r="O1334" s="71"/>
      <c r="P1334" s="54"/>
      <c r="Q1334" s="72"/>
    </row>
    <row r="1335" spans="1:17" x14ac:dyDescent="0.25">
      <c r="A1335" s="107" t="s">
        <v>1073</v>
      </c>
      <c r="B1335" s="108">
        <v>202309</v>
      </c>
      <c r="C1335" s="108">
        <v>202309</v>
      </c>
      <c r="D1335" s="108" t="s">
        <v>1014</v>
      </c>
      <c r="E1335" s="109"/>
      <c r="F1335" s="107"/>
      <c r="G1335" s="110" t="s">
        <v>19</v>
      </c>
      <c r="H1335" s="111">
        <v>260000</v>
      </c>
      <c r="I1335" s="113">
        <v>45182</v>
      </c>
      <c r="J1335" s="111">
        <v>50000</v>
      </c>
      <c r="K1335" s="112" t="s">
        <v>689</v>
      </c>
      <c r="L1335" s="112" t="s">
        <v>101</v>
      </c>
      <c r="O1335" s="71"/>
      <c r="P1335" s="54"/>
      <c r="Q1335" s="72"/>
    </row>
    <row r="1336" spans="1:17" x14ac:dyDescent="0.25">
      <c r="A1336" s="107" t="s">
        <v>1126</v>
      </c>
      <c r="B1336" s="108">
        <v>202309</v>
      </c>
      <c r="C1336" s="108">
        <v>202309</v>
      </c>
      <c r="D1336" s="108" t="s">
        <v>1014</v>
      </c>
      <c r="E1336" s="109"/>
      <c r="F1336" s="107"/>
      <c r="G1336" s="110" t="s">
        <v>19</v>
      </c>
      <c r="H1336" s="111">
        <v>260000</v>
      </c>
      <c r="I1336" s="113">
        <v>45182</v>
      </c>
      <c r="J1336" s="111">
        <v>5000</v>
      </c>
      <c r="K1336" s="112" t="s">
        <v>713</v>
      </c>
      <c r="L1336" s="112" t="s">
        <v>158</v>
      </c>
      <c r="O1336" s="71"/>
      <c r="P1336" s="54"/>
      <c r="Q1336" s="72"/>
    </row>
    <row r="1337" spans="1:17" x14ac:dyDescent="0.25">
      <c r="A1337" s="107" t="s">
        <v>1127</v>
      </c>
      <c r="B1337" s="108">
        <v>202309</v>
      </c>
      <c r="C1337" s="108">
        <v>202309</v>
      </c>
      <c r="D1337" s="108" t="s">
        <v>1014</v>
      </c>
      <c r="E1337" s="109"/>
      <c r="F1337" s="107"/>
      <c r="G1337" s="110" t="s">
        <v>19</v>
      </c>
      <c r="H1337" s="111">
        <v>260000</v>
      </c>
      <c r="I1337" s="113">
        <v>45182</v>
      </c>
      <c r="J1337" s="111">
        <v>5000</v>
      </c>
      <c r="K1337" s="112" t="s">
        <v>713</v>
      </c>
      <c r="L1337" s="112" t="s">
        <v>158</v>
      </c>
      <c r="O1337" s="71"/>
      <c r="P1337" s="54"/>
      <c r="Q1337" s="72"/>
    </row>
    <row r="1338" spans="1:17" x14ac:dyDescent="0.25">
      <c r="A1338" s="107" t="s">
        <v>1128</v>
      </c>
      <c r="B1338" s="108">
        <v>202309</v>
      </c>
      <c r="C1338" s="108">
        <v>202309</v>
      </c>
      <c r="D1338" s="108" t="s">
        <v>1014</v>
      </c>
      <c r="E1338" s="109"/>
      <c r="F1338" s="107"/>
      <c r="G1338" s="110" t="s">
        <v>19</v>
      </c>
      <c r="H1338" s="111">
        <v>260000</v>
      </c>
      <c r="I1338" s="113">
        <v>45182</v>
      </c>
      <c r="J1338" s="111">
        <v>5000</v>
      </c>
      <c r="K1338" s="112" t="s">
        <v>689</v>
      </c>
      <c r="L1338" s="112" t="s">
        <v>158</v>
      </c>
      <c r="O1338" s="71"/>
      <c r="P1338" s="54"/>
      <c r="Q1338" s="72"/>
    </row>
    <row r="1339" spans="1:17" x14ac:dyDescent="0.25">
      <c r="A1339" s="107" t="s">
        <v>973</v>
      </c>
      <c r="B1339" s="108">
        <v>202308</v>
      </c>
      <c r="C1339" s="108">
        <v>202308</v>
      </c>
      <c r="D1339" s="108" t="s">
        <v>1014</v>
      </c>
      <c r="E1339" s="109">
        <v>8260051227</v>
      </c>
      <c r="F1339" s="107" t="s">
        <v>989</v>
      </c>
      <c r="G1339" s="110" t="s">
        <v>19</v>
      </c>
      <c r="H1339" s="111">
        <v>290000</v>
      </c>
      <c r="I1339" s="113">
        <v>45183</v>
      </c>
      <c r="J1339" s="111">
        <v>90000</v>
      </c>
      <c r="K1339" s="112" t="s">
        <v>20</v>
      </c>
      <c r="L1339" s="112" t="s">
        <v>158</v>
      </c>
      <c r="O1339" s="71"/>
      <c r="P1339" s="54"/>
      <c r="Q1339" s="72"/>
    </row>
    <row r="1340" spans="1:17" x14ac:dyDescent="0.25">
      <c r="A1340" s="107" t="s">
        <v>1016</v>
      </c>
      <c r="B1340" s="108">
        <v>202308</v>
      </c>
      <c r="C1340" s="108">
        <v>202308</v>
      </c>
      <c r="D1340" s="108" t="s">
        <v>1014</v>
      </c>
      <c r="E1340" s="109">
        <v>9776242468</v>
      </c>
      <c r="F1340" s="107" t="s">
        <v>1017</v>
      </c>
      <c r="G1340" s="110" t="s">
        <v>19</v>
      </c>
      <c r="H1340" s="111">
        <v>280000</v>
      </c>
      <c r="I1340" s="113">
        <v>45183</v>
      </c>
      <c r="J1340" s="111">
        <v>60000</v>
      </c>
      <c r="K1340" s="112" t="s">
        <v>336</v>
      </c>
      <c r="L1340" s="112" t="s">
        <v>158</v>
      </c>
      <c r="O1340" s="71"/>
      <c r="P1340" s="54"/>
      <c r="Q1340" s="72"/>
    </row>
    <row r="1341" spans="1:17" x14ac:dyDescent="0.25">
      <c r="A1341" s="107" t="s">
        <v>4278</v>
      </c>
      <c r="B1341" s="108">
        <v>202308</v>
      </c>
      <c r="C1341" s="108">
        <v>202308</v>
      </c>
      <c r="D1341" s="108" t="s">
        <v>1014</v>
      </c>
      <c r="E1341" s="109">
        <v>9284088362</v>
      </c>
      <c r="F1341" s="107" t="s">
        <v>986</v>
      </c>
      <c r="G1341" s="110" t="s">
        <v>19</v>
      </c>
      <c r="H1341" s="111">
        <v>280000</v>
      </c>
      <c r="I1341" s="113">
        <v>45183</v>
      </c>
      <c r="J1341" s="111">
        <v>40000</v>
      </c>
      <c r="K1341" s="112" t="s">
        <v>689</v>
      </c>
      <c r="L1341" s="112" t="s">
        <v>158</v>
      </c>
      <c r="O1341" s="71"/>
      <c r="P1341" s="54"/>
      <c r="Q1341" s="72"/>
    </row>
    <row r="1342" spans="1:17" x14ac:dyDescent="0.25">
      <c r="A1342" s="107" t="s">
        <v>1037</v>
      </c>
      <c r="B1342" s="108">
        <v>202309</v>
      </c>
      <c r="C1342" s="108">
        <v>202309</v>
      </c>
      <c r="D1342" s="108" t="s">
        <v>1014</v>
      </c>
      <c r="E1342" s="109">
        <v>7978911540</v>
      </c>
      <c r="F1342" s="107" t="s">
        <v>1129</v>
      </c>
      <c r="G1342" s="110" t="s">
        <v>19</v>
      </c>
      <c r="H1342" s="111">
        <v>280000</v>
      </c>
      <c r="I1342" s="113">
        <v>45183</v>
      </c>
      <c r="J1342" s="111">
        <v>80000</v>
      </c>
      <c r="K1342" s="112" t="s">
        <v>689</v>
      </c>
      <c r="L1342" s="112" t="s">
        <v>158</v>
      </c>
      <c r="O1342" s="71"/>
      <c r="P1342" s="54"/>
      <c r="Q1342" s="72"/>
    </row>
    <row r="1343" spans="1:17" x14ac:dyDescent="0.25">
      <c r="A1343" s="107" t="s">
        <v>795</v>
      </c>
      <c r="B1343" s="108">
        <v>202304</v>
      </c>
      <c r="C1343" s="108">
        <v>202304</v>
      </c>
      <c r="D1343" s="108" t="s">
        <v>1014</v>
      </c>
      <c r="E1343" s="109">
        <v>8754626449</v>
      </c>
      <c r="F1343" s="107" t="s">
        <v>726</v>
      </c>
      <c r="G1343" s="110" t="s">
        <v>19</v>
      </c>
      <c r="H1343" s="111">
        <v>308000</v>
      </c>
      <c r="I1343" s="113">
        <v>45183</v>
      </c>
      <c r="J1343" s="111">
        <v>15000</v>
      </c>
      <c r="K1343" s="112" t="s">
        <v>20</v>
      </c>
      <c r="L1343" s="112" t="s">
        <v>101</v>
      </c>
      <c r="O1343" s="71"/>
      <c r="P1343" s="54"/>
      <c r="Q1343" s="72"/>
    </row>
    <row r="1344" spans="1:17" x14ac:dyDescent="0.25">
      <c r="A1344" s="107" t="s">
        <v>4230</v>
      </c>
      <c r="B1344" s="108" t="s">
        <v>556</v>
      </c>
      <c r="C1344" s="108">
        <v>202304</v>
      </c>
      <c r="D1344" s="108" t="s">
        <v>1014</v>
      </c>
      <c r="E1344" s="109">
        <v>7470484607</v>
      </c>
      <c r="F1344" s="107" t="s">
        <v>697</v>
      </c>
      <c r="G1344" s="110" t="s">
        <v>19</v>
      </c>
      <c r="H1344" s="111">
        <v>280000</v>
      </c>
      <c r="I1344" s="113">
        <v>45183</v>
      </c>
      <c r="J1344" s="111">
        <v>50000</v>
      </c>
      <c r="K1344" s="112" t="s">
        <v>20</v>
      </c>
      <c r="L1344" s="112" t="s">
        <v>279</v>
      </c>
      <c r="O1344" s="71"/>
      <c r="P1344" s="54"/>
      <c r="Q1344" s="72"/>
    </row>
    <row r="1345" spans="1:17" x14ac:dyDescent="0.25">
      <c r="A1345" s="107" t="s">
        <v>1131</v>
      </c>
      <c r="B1345" s="108">
        <v>202210</v>
      </c>
      <c r="C1345" s="108">
        <v>202210</v>
      </c>
      <c r="D1345" s="108" t="s">
        <v>1014</v>
      </c>
      <c r="E1345" s="109">
        <v>7349524907</v>
      </c>
      <c r="F1345" s="107" t="s">
        <v>1132</v>
      </c>
      <c r="G1345" s="110" t="s">
        <v>19</v>
      </c>
      <c r="H1345" s="111">
        <v>280000</v>
      </c>
      <c r="I1345" s="113">
        <v>45183</v>
      </c>
      <c r="J1345" s="111">
        <v>20000</v>
      </c>
      <c r="K1345" s="112" t="s">
        <v>20</v>
      </c>
      <c r="L1345" s="112" t="s">
        <v>101</v>
      </c>
      <c r="O1345" s="71"/>
      <c r="P1345" s="54"/>
      <c r="Q1345" s="72"/>
    </row>
    <row r="1346" spans="1:17" x14ac:dyDescent="0.25">
      <c r="A1346" s="107" t="s">
        <v>946</v>
      </c>
      <c r="B1346" s="108">
        <v>202308</v>
      </c>
      <c r="C1346" s="108">
        <v>202308</v>
      </c>
      <c r="D1346" s="108" t="s">
        <v>1014</v>
      </c>
      <c r="E1346" s="109">
        <v>7017134283</v>
      </c>
      <c r="F1346" s="107" t="s">
        <v>984</v>
      </c>
      <c r="G1346" s="110" t="s">
        <v>19</v>
      </c>
      <c r="H1346" s="111">
        <v>280000</v>
      </c>
      <c r="I1346" s="113">
        <v>45183</v>
      </c>
      <c r="J1346" s="111">
        <v>50000</v>
      </c>
      <c r="K1346" s="112" t="s">
        <v>20</v>
      </c>
      <c r="L1346" s="112" t="s">
        <v>158</v>
      </c>
      <c r="O1346" s="71"/>
      <c r="P1346" s="54"/>
      <c r="Q1346" s="72"/>
    </row>
    <row r="1347" spans="1:17" x14ac:dyDescent="0.25">
      <c r="A1347" s="107" t="s">
        <v>1133</v>
      </c>
      <c r="B1347" s="108">
        <v>202309</v>
      </c>
      <c r="C1347" s="108">
        <v>202309</v>
      </c>
      <c r="D1347" s="108" t="s">
        <v>1014</v>
      </c>
      <c r="E1347" s="109">
        <v>7978734962</v>
      </c>
      <c r="F1347" s="107" t="s">
        <v>1134</v>
      </c>
      <c r="G1347" s="110" t="s">
        <v>19</v>
      </c>
      <c r="H1347" s="111">
        <v>280000</v>
      </c>
      <c r="I1347" s="113">
        <v>45184</v>
      </c>
      <c r="J1347" s="111">
        <v>90000</v>
      </c>
      <c r="K1347" s="112" t="s">
        <v>20</v>
      </c>
      <c r="L1347" s="112" t="s">
        <v>158</v>
      </c>
      <c r="O1347" s="71"/>
      <c r="P1347" s="54"/>
      <c r="Q1347" s="72"/>
    </row>
    <row r="1348" spans="1:17" x14ac:dyDescent="0.25">
      <c r="A1348" s="107" t="s">
        <v>333</v>
      </c>
      <c r="B1348" s="108">
        <v>202302</v>
      </c>
      <c r="C1348" s="108">
        <v>202302</v>
      </c>
      <c r="D1348" s="108" t="s">
        <v>1014</v>
      </c>
      <c r="E1348" s="109">
        <v>9306013153</v>
      </c>
      <c r="F1348" s="107" t="s">
        <v>339</v>
      </c>
      <c r="G1348" s="110" t="s">
        <v>19</v>
      </c>
      <c r="H1348" s="111">
        <v>270000</v>
      </c>
      <c r="I1348" s="113">
        <v>45184</v>
      </c>
      <c r="J1348" s="111">
        <v>40000</v>
      </c>
      <c r="K1348" s="112" t="s">
        <v>1122</v>
      </c>
      <c r="L1348" s="112" t="s">
        <v>839</v>
      </c>
      <c r="O1348" s="71"/>
      <c r="P1348" s="54"/>
      <c r="Q1348" s="72"/>
    </row>
    <row r="1349" spans="1:17" x14ac:dyDescent="0.25">
      <c r="A1349" s="107" t="s">
        <v>1135</v>
      </c>
      <c r="B1349" s="108">
        <v>202309</v>
      </c>
      <c r="C1349" s="108">
        <v>202309</v>
      </c>
      <c r="D1349" s="108" t="s">
        <v>1014</v>
      </c>
      <c r="E1349" s="109">
        <v>8310568480</v>
      </c>
      <c r="F1349" s="107" t="s">
        <v>1136</v>
      </c>
      <c r="G1349" s="110" t="s">
        <v>77</v>
      </c>
      <c r="H1349" s="111">
        <v>260000</v>
      </c>
      <c r="I1349" s="113">
        <v>45184</v>
      </c>
      <c r="J1349" s="111">
        <v>255000</v>
      </c>
      <c r="K1349" s="112" t="s">
        <v>689</v>
      </c>
      <c r="L1349" s="112" t="s">
        <v>158</v>
      </c>
      <c r="O1349" s="71"/>
      <c r="P1349" s="54"/>
      <c r="Q1349" s="72"/>
    </row>
    <row r="1350" spans="1:17" x14ac:dyDescent="0.25">
      <c r="A1350" s="107" t="s">
        <v>1137</v>
      </c>
      <c r="B1350" s="108">
        <v>202309</v>
      </c>
      <c r="C1350" s="108">
        <v>202309</v>
      </c>
      <c r="D1350" s="108" t="s">
        <v>1014</v>
      </c>
      <c r="E1350" s="109"/>
      <c r="F1350" s="107"/>
      <c r="G1350" s="110" t="s">
        <v>19</v>
      </c>
      <c r="H1350" s="111">
        <v>270000</v>
      </c>
      <c r="I1350" s="113">
        <v>45184</v>
      </c>
      <c r="J1350" s="111">
        <v>50000</v>
      </c>
      <c r="K1350" s="112" t="s">
        <v>1122</v>
      </c>
      <c r="L1350" s="112" t="s">
        <v>101</v>
      </c>
      <c r="O1350" s="71"/>
      <c r="P1350" s="54"/>
      <c r="Q1350" s="72"/>
    </row>
    <row r="1351" spans="1:17" x14ac:dyDescent="0.25">
      <c r="A1351" s="107" t="s">
        <v>1138</v>
      </c>
      <c r="B1351" s="108">
        <v>202309</v>
      </c>
      <c r="C1351" s="108">
        <v>202309</v>
      </c>
      <c r="D1351" s="108" t="s">
        <v>1014</v>
      </c>
      <c r="E1351" s="109">
        <v>8249083520</v>
      </c>
      <c r="F1351" s="107" t="s">
        <v>1139</v>
      </c>
      <c r="G1351" s="110" t="s">
        <v>19</v>
      </c>
      <c r="H1351" s="111">
        <v>270000</v>
      </c>
      <c r="I1351" s="113">
        <v>45184</v>
      </c>
      <c r="J1351" s="111">
        <v>55000</v>
      </c>
      <c r="K1351" s="112" t="s">
        <v>20</v>
      </c>
      <c r="L1351" s="112" t="s">
        <v>158</v>
      </c>
      <c r="O1351" s="71"/>
      <c r="P1351" s="54"/>
      <c r="Q1351" s="72"/>
    </row>
    <row r="1352" spans="1:17" x14ac:dyDescent="0.25">
      <c r="A1352" s="107" t="s">
        <v>4293</v>
      </c>
      <c r="B1352" s="108">
        <v>202309</v>
      </c>
      <c r="C1352" s="108">
        <v>202309</v>
      </c>
      <c r="D1352" s="108" t="s">
        <v>1014</v>
      </c>
      <c r="E1352" s="109">
        <v>7678352270</v>
      </c>
      <c r="F1352" s="107" t="s">
        <v>1140</v>
      </c>
      <c r="G1352" s="110" t="s">
        <v>19</v>
      </c>
      <c r="H1352" s="111">
        <v>300000</v>
      </c>
      <c r="I1352" s="113">
        <v>45184</v>
      </c>
      <c r="J1352" s="111">
        <v>10000</v>
      </c>
      <c r="K1352" s="112" t="s">
        <v>20</v>
      </c>
      <c r="L1352" s="112" t="s">
        <v>158</v>
      </c>
      <c r="O1352" s="71"/>
      <c r="P1352" s="54"/>
      <c r="Q1352" s="72"/>
    </row>
    <row r="1353" spans="1:17" x14ac:dyDescent="0.25">
      <c r="A1353" s="107" t="s">
        <v>553</v>
      </c>
      <c r="B1353" s="108" t="s">
        <v>463</v>
      </c>
      <c r="C1353" s="108">
        <v>202303</v>
      </c>
      <c r="D1353" s="108" t="s">
        <v>1014</v>
      </c>
      <c r="E1353" s="109">
        <v>9437575369</v>
      </c>
      <c r="F1353" s="107" t="s">
        <v>564</v>
      </c>
      <c r="G1353" s="110" t="s">
        <v>19</v>
      </c>
      <c r="H1353" s="111">
        <v>270000</v>
      </c>
      <c r="I1353" s="113">
        <v>45185</v>
      </c>
      <c r="J1353" s="111">
        <v>40000</v>
      </c>
      <c r="K1353" s="112" t="s">
        <v>1122</v>
      </c>
      <c r="L1353" s="112" t="s">
        <v>158</v>
      </c>
      <c r="O1353" s="71"/>
      <c r="P1353" s="54"/>
      <c r="Q1353" s="72"/>
    </row>
    <row r="1354" spans="1:17" x14ac:dyDescent="0.25">
      <c r="A1354" s="107" t="s">
        <v>918</v>
      </c>
      <c r="B1354" s="108">
        <v>202306</v>
      </c>
      <c r="C1354" s="108">
        <v>202306</v>
      </c>
      <c r="D1354" s="108" t="s">
        <v>1014</v>
      </c>
      <c r="E1354" s="109">
        <v>6372334816</v>
      </c>
      <c r="F1354" s="107" t="s">
        <v>818</v>
      </c>
      <c r="G1354" s="110" t="s">
        <v>19</v>
      </c>
      <c r="H1354" s="111">
        <v>300000</v>
      </c>
      <c r="I1354" s="113">
        <v>45185</v>
      </c>
      <c r="J1354" s="111">
        <v>40000</v>
      </c>
      <c r="K1354" s="112" t="s">
        <v>20</v>
      </c>
      <c r="L1354" s="112" t="s">
        <v>158</v>
      </c>
      <c r="O1354" s="71"/>
      <c r="P1354" s="54"/>
      <c r="Q1354" s="72"/>
    </row>
    <row r="1355" spans="1:17" x14ac:dyDescent="0.25">
      <c r="A1355" s="107" t="s">
        <v>1087</v>
      </c>
      <c r="B1355" s="108">
        <v>202309</v>
      </c>
      <c r="C1355" s="108">
        <v>202309</v>
      </c>
      <c r="D1355" s="108" t="s">
        <v>1014</v>
      </c>
      <c r="E1355" s="109">
        <v>7008962704</v>
      </c>
      <c r="F1355" s="107" t="s">
        <v>1088</v>
      </c>
      <c r="G1355" s="110" t="s">
        <v>77</v>
      </c>
      <c r="H1355" s="111">
        <v>240000</v>
      </c>
      <c r="I1355" s="113">
        <v>45185</v>
      </c>
      <c r="J1355" s="111">
        <v>80000</v>
      </c>
      <c r="K1355" s="112" t="s">
        <v>20</v>
      </c>
      <c r="L1355" s="112" t="s">
        <v>158</v>
      </c>
      <c r="O1355" s="71"/>
      <c r="P1355" s="54"/>
      <c r="Q1355" s="72"/>
    </row>
    <row r="1356" spans="1:17" x14ac:dyDescent="0.25">
      <c r="A1356" s="107" t="s">
        <v>1080</v>
      </c>
      <c r="B1356" s="108">
        <v>202309</v>
      </c>
      <c r="C1356" s="108">
        <v>202309</v>
      </c>
      <c r="D1356" s="108" t="s">
        <v>1015</v>
      </c>
      <c r="E1356" s="109">
        <v>6303062845</v>
      </c>
      <c r="F1356" s="107" t="s">
        <v>1246</v>
      </c>
      <c r="G1356" s="110" t="s">
        <v>19</v>
      </c>
      <c r="H1356" s="111">
        <v>290000</v>
      </c>
      <c r="I1356" s="113">
        <v>45185</v>
      </c>
      <c r="J1356" s="111">
        <v>70000</v>
      </c>
      <c r="K1356" s="112" t="s">
        <v>20</v>
      </c>
      <c r="L1356" s="112" t="s">
        <v>158</v>
      </c>
      <c r="O1356" s="71"/>
      <c r="P1356" s="54"/>
      <c r="Q1356" s="72"/>
    </row>
    <row r="1357" spans="1:17" x14ac:dyDescent="0.25">
      <c r="A1357" s="107" t="s">
        <v>1142</v>
      </c>
      <c r="B1357" s="108">
        <v>202308</v>
      </c>
      <c r="C1357" s="108">
        <v>202308</v>
      </c>
      <c r="D1357" s="108" t="s">
        <v>1014</v>
      </c>
      <c r="E1357" s="109">
        <v>9900222793</v>
      </c>
      <c r="F1357" s="107" t="s">
        <v>996</v>
      </c>
      <c r="G1357" s="110" t="s">
        <v>19</v>
      </c>
      <c r="H1357" s="111">
        <v>240000</v>
      </c>
      <c r="I1357" s="113">
        <v>45185</v>
      </c>
      <c r="J1357" s="111">
        <v>50000</v>
      </c>
      <c r="K1357" s="112" t="s">
        <v>20</v>
      </c>
      <c r="L1357" s="112" t="s">
        <v>158</v>
      </c>
      <c r="O1357" s="71"/>
      <c r="P1357" s="54"/>
      <c r="Q1357" s="72"/>
    </row>
    <row r="1358" spans="1:17" x14ac:dyDescent="0.25">
      <c r="A1358" s="107" t="s">
        <v>1224</v>
      </c>
      <c r="B1358" s="108" t="s">
        <v>1001</v>
      </c>
      <c r="C1358" s="108">
        <v>202308</v>
      </c>
      <c r="D1358" s="108" t="s">
        <v>1014</v>
      </c>
      <c r="E1358" s="109">
        <v>8249652410</v>
      </c>
      <c r="F1358" s="107" t="s">
        <v>1057</v>
      </c>
      <c r="G1358" s="110" t="s">
        <v>19</v>
      </c>
      <c r="H1358" s="111">
        <v>250000</v>
      </c>
      <c r="I1358" s="113">
        <v>45185</v>
      </c>
      <c r="J1358" s="111">
        <v>10000</v>
      </c>
      <c r="K1358" s="112" t="s">
        <v>1194</v>
      </c>
      <c r="L1358" s="112" t="s">
        <v>839</v>
      </c>
      <c r="O1358" s="71"/>
      <c r="P1358" s="54"/>
      <c r="Q1358" s="72"/>
    </row>
    <row r="1359" spans="1:17" x14ac:dyDescent="0.25">
      <c r="A1359" s="107" t="s">
        <v>1143</v>
      </c>
      <c r="B1359" s="108" t="s">
        <v>1144</v>
      </c>
      <c r="C1359" s="108" t="s">
        <v>1144</v>
      </c>
      <c r="D1359" s="108" t="s">
        <v>1015</v>
      </c>
      <c r="E1359" s="109">
        <v>8328959588</v>
      </c>
      <c r="F1359" s="107" t="s">
        <v>1055</v>
      </c>
      <c r="G1359" s="110" t="s">
        <v>19</v>
      </c>
      <c r="H1359" s="111">
        <v>240000</v>
      </c>
      <c r="I1359" s="113">
        <v>45185</v>
      </c>
      <c r="J1359" s="111">
        <v>40000</v>
      </c>
      <c r="K1359" s="112" t="s">
        <v>20</v>
      </c>
      <c r="L1359" s="112" t="s">
        <v>839</v>
      </c>
      <c r="O1359" s="71"/>
      <c r="P1359" s="54"/>
      <c r="Q1359" s="72"/>
    </row>
    <row r="1360" spans="1:17" x14ac:dyDescent="0.25">
      <c r="A1360" s="107" t="s">
        <v>1145</v>
      </c>
      <c r="B1360" s="108">
        <v>202309</v>
      </c>
      <c r="C1360" s="108">
        <v>202309</v>
      </c>
      <c r="D1360" s="108" t="s">
        <v>1015</v>
      </c>
      <c r="E1360" s="109"/>
      <c r="F1360" s="107"/>
      <c r="G1360" s="110" t="s">
        <v>19</v>
      </c>
      <c r="H1360" s="111">
        <v>240000</v>
      </c>
      <c r="I1360" s="113">
        <v>45185</v>
      </c>
      <c r="J1360" s="111">
        <v>5000</v>
      </c>
      <c r="K1360" s="112" t="s">
        <v>1122</v>
      </c>
      <c r="L1360" s="112" t="s">
        <v>158</v>
      </c>
      <c r="O1360" s="71"/>
      <c r="P1360" s="54"/>
      <c r="Q1360" s="72"/>
    </row>
    <row r="1361" spans="1:17" x14ac:dyDescent="0.25">
      <c r="A1361" s="107" t="s">
        <v>814</v>
      </c>
      <c r="B1361" s="108" t="s">
        <v>791</v>
      </c>
      <c r="C1361" s="108">
        <v>202306</v>
      </c>
      <c r="D1361" s="108" t="s">
        <v>1014</v>
      </c>
      <c r="E1361" s="109">
        <v>9621673222</v>
      </c>
      <c r="F1361" s="107" t="s">
        <v>815</v>
      </c>
      <c r="G1361" s="110" t="s">
        <v>19</v>
      </c>
      <c r="H1361" s="111">
        <v>300000</v>
      </c>
      <c r="I1361" s="113">
        <v>45185</v>
      </c>
      <c r="J1361" s="111">
        <v>71500</v>
      </c>
      <c r="K1361" s="112" t="s">
        <v>20</v>
      </c>
      <c r="L1361" s="112" t="s">
        <v>158</v>
      </c>
      <c r="O1361" s="71"/>
      <c r="P1361" s="54"/>
      <c r="Q1361" s="72"/>
    </row>
    <row r="1362" spans="1:17" x14ac:dyDescent="0.25">
      <c r="A1362" s="107" t="s">
        <v>925</v>
      </c>
      <c r="B1362" s="108" t="s">
        <v>791</v>
      </c>
      <c r="C1362" s="108">
        <v>202306</v>
      </c>
      <c r="D1362" s="108" t="s">
        <v>1014</v>
      </c>
      <c r="E1362" s="109">
        <v>9900020694</v>
      </c>
      <c r="F1362" s="107" t="s">
        <v>926</v>
      </c>
      <c r="G1362" s="110" t="s">
        <v>19</v>
      </c>
      <c r="H1362" s="111">
        <v>270000</v>
      </c>
      <c r="I1362" s="113">
        <v>45187</v>
      </c>
      <c r="J1362" s="111">
        <v>45000</v>
      </c>
      <c r="K1362" s="112" t="s">
        <v>20</v>
      </c>
      <c r="L1362" s="112" t="s">
        <v>158</v>
      </c>
      <c r="O1362" s="71"/>
      <c r="P1362" s="54"/>
      <c r="Q1362" s="72"/>
    </row>
    <row r="1363" spans="1:17" x14ac:dyDescent="0.25">
      <c r="A1363" s="107" t="s">
        <v>1146</v>
      </c>
      <c r="B1363" s="108" t="s">
        <v>1144</v>
      </c>
      <c r="C1363" s="108" t="s">
        <v>1144</v>
      </c>
      <c r="D1363" s="108" t="s">
        <v>1015</v>
      </c>
      <c r="E1363" s="109">
        <v>7008424795</v>
      </c>
      <c r="F1363" s="107" t="s">
        <v>1147</v>
      </c>
      <c r="G1363" s="110" t="s">
        <v>77</v>
      </c>
      <c r="H1363" s="111">
        <v>265000</v>
      </c>
      <c r="I1363" s="113">
        <v>45187</v>
      </c>
      <c r="J1363" s="111">
        <v>85000</v>
      </c>
      <c r="K1363" s="112" t="s">
        <v>20</v>
      </c>
      <c r="L1363" s="112" t="s">
        <v>158</v>
      </c>
      <c r="O1363" s="71"/>
      <c r="P1363" s="54"/>
      <c r="Q1363" s="72"/>
    </row>
    <row r="1364" spans="1:17" x14ac:dyDescent="0.25">
      <c r="A1364" s="107" t="s">
        <v>4239</v>
      </c>
      <c r="B1364" s="108">
        <v>202305</v>
      </c>
      <c r="C1364" s="108">
        <v>202305</v>
      </c>
      <c r="D1364" s="108" t="s">
        <v>1014</v>
      </c>
      <c r="E1364" s="109">
        <v>6394044809</v>
      </c>
      <c r="F1364" s="107" t="s">
        <v>732</v>
      </c>
      <c r="G1364" s="110" t="s">
        <v>77</v>
      </c>
      <c r="H1364" s="111">
        <v>285000</v>
      </c>
      <c r="I1364" s="113">
        <v>45187</v>
      </c>
      <c r="J1364" s="111">
        <v>71250</v>
      </c>
      <c r="K1364" s="112" t="s">
        <v>20</v>
      </c>
      <c r="L1364" s="112" t="s">
        <v>101</v>
      </c>
      <c r="O1364" s="71"/>
      <c r="P1364" s="54"/>
      <c r="Q1364" s="72"/>
    </row>
    <row r="1365" spans="1:17" x14ac:dyDescent="0.25">
      <c r="A1365" s="107" t="s">
        <v>4236</v>
      </c>
      <c r="B1365" s="108">
        <v>202305</v>
      </c>
      <c r="C1365" s="108">
        <v>202305</v>
      </c>
      <c r="D1365" s="108" t="s">
        <v>1014</v>
      </c>
      <c r="E1365" s="109">
        <v>9884462604</v>
      </c>
      <c r="F1365" s="107" t="s">
        <v>724</v>
      </c>
      <c r="G1365" s="110" t="s">
        <v>19</v>
      </c>
      <c r="H1365" s="111">
        <v>275000</v>
      </c>
      <c r="I1365" s="113">
        <v>45187</v>
      </c>
      <c r="J1365" s="111">
        <v>15000</v>
      </c>
      <c r="K1365" s="112" t="s">
        <v>20</v>
      </c>
      <c r="L1365" s="112" t="s">
        <v>839</v>
      </c>
      <c r="O1365" s="71"/>
      <c r="P1365" s="54"/>
      <c r="Q1365" s="72"/>
    </row>
    <row r="1366" spans="1:17" x14ac:dyDescent="0.25">
      <c r="A1366" s="107" t="s">
        <v>856</v>
      </c>
      <c r="B1366" s="108">
        <v>202307</v>
      </c>
      <c r="C1366" s="108">
        <v>202307</v>
      </c>
      <c r="D1366" s="108" t="s">
        <v>1014</v>
      </c>
      <c r="E1366" s="109">
        <v>8007882062</v>
      </c>
      <c r="F1366" s="107" t="s">
        <v>857</v>
      </c>
      <c r="G1366" s="110" t="s">
        <v>19</v>
      </c>
      <c r="H1366" s="111">
        <v>260000</v>
      </c>
      <c r="I1366" s="113">
        <v>45187</v>
      </c>
      <c r="J1366" s="111">
        <v>35000</v>
      </c>
      <c r="K1366" s="112" t="s">
        <v>20</v>
      </c>
      <c r="L1366" s="112" t="s">
        <v>839</v>
      </c>
      <c r="O1366" s="71"/>
      <c r="P1366" s="54"/>
      <c r="Q1366" s="72"/>
    </row>
    <row r="1367" spans="1:17" x14ac:dyDescent="0.25">
      <c r="A1367" s="107" t="s">
        <v>4294</v>
      </c>
      <c r="B1367" s="108">
        <v>202309</v>
      </c>
      <c r="C1367" s="108">
        <v>202309</v>
      </c>
      <c r="D1367" s="108" t="s">
        <v>1015</v>
      </c>
      <c r="E1367" s="109">
        <v>8317585280</v>
      </c>
      <c r="F1367" s="107" t="s">
        <v>1206</v>
      </c>
      <c r="G1367" s="110" t="s">
        <v>19</v>
      </c>
      <c r="H1367" s="111">
        <v>260000</v>
      </c>
      <c r="I1367" s="113">
        <v>45187</v>
      </c>
      <c r="J1367" s="111">
        <v>5000</v>
      </c>
      <c r="K1367" s="112" t="s">
        <v>20</v>
      </c>
      <c r="L1367" s="112" t="s">
        <v>158</v>
      </c>
      <c r="O1367" s="71"/>
      <c r="P1367" s="54"/>
      <c r="Q1367" s="72"/>
    </row>
    <row r="1368" spans="1:17" x14ac:dyDescent="0.25">
      <c r="A1368" s="107" t="s">
        <v>1148</v>
      </c>
      <c r="B1368" s="108">
        <v>202309</v>
      </c>
      <c r="C1368" s="108">
        <v>202309</v>
      </c>
      <c r="D1368" s="108" t="s">
        <v>1014</v>
      </c>
      <c r="E1368" s="109">
        <v>9438323883</v>
      </c>
      <c r="F1368" s="107" t="s">
        <v>1149</v>
      </c>
      <c r="G1368" s="110" t="s">
        <v>19</v>
      </c>
      <c r="H1368" s="111">
        <v>260000</v>
      </c>
      <c r="I1368" s="113">
        <v>45187</v>
      </c>
      <c r="J1368" s="111">
        <v>265000</v>
      </c>
      <c r="K1368" s="112" t="s">
        <v>20</v>
      </c>
      <c r="L1368" s="112" t="s">
        <v>158</v>
      </c>
      <c r="O1368" s="71"/>
      <c r="P1368" s="54"/>
      <c r="Q1368" s="72"/>
    </row>
    <row r="1369" spans="1:17" x14ac:dyDescent="0.25">
      <c r="A1369" s="107" t="s">
        <v>1069</v>
      </c>
      <c r="B1369" s="108">
        <v>202308</v>
      </c>
      <c r="C1369" s="108">
        <v>202308</v>
      </c>
      <c r="D1369" s="108" t="s">
        <v>1014</v>
      </c>
      <c r="E1369" s="109" t="s">
        <v>1070</v>
      </c>
      <c r="F1369" s="107" t="s">
        <v>1071</v>
      </c>
      <c r="G1369" s="110" t="s">
        <v>19</v>
      </c>
      <c r="H1369" s="111">
        <v>270000</v>
      </c>
      <c r="I1369" s="113">
        <v>45189</v>
      </c>
      <c r="J1369" s="111">
        <v>76666</v>
      </c>
      <c r="K1369" s="112" t="s">
        <v>20</v>
      </c>
      <c r="L1369" s="112" t="s">
        <v>158</v>
      </c>
      <c r="O1369" s="71"/>
      <c r="P1369" s="54"/>
      <c r="Q1369" s="72"/>
    </row>
    <row r="1370" spans="1:17" x14ac:dyDescent="0.25">
      <c r="A1370" s="107" t="s">
        <v>1114</v>
      </c>
      <c r="B1370" s="108">
        <v>202309</v>
      </c>
      <c r="C1370" s="108">
        <v>202309</v>
      </c>
      <c r="D1370" s="108" t="s">
        <v>1014</v>
      </c>
      <c r="E1370" s="109">
        <v>9844673494</v>
      </c>
      <c r="F1370" s="107" t="s">
        <v>1056</v>
      </c>
      <c r="G1370" s="110" t="s">
        <v>19</v>
      </c>
      <c r="H1370" s="111">
        <v>270000</v>
      </c>
      <c r="I1370" s="113">
        <v>45189</v>
      </c>
      <c r="J1370" s="111">
        <v>80000</v>
      </c>
      <c r="K1370" s="112" t="s">
        <v>20</v>
      </c>
      <c r="L1370" s="112" t="s">
        <v>158</v>
      </c>
      <c r="O1370" s="71"/>
      <c r="P1370" s="54"/>
      <c r="Q1370" s="72"/>
    </row>
    <row r="1371" spans="1:17" x14ac:dyDescent="0.25">
      <c r="A1371" s="107" t="s">
        <v>737</v>
      </c>
      <c r="B1371" s="108">
        <v>202304</v>
      </c>
      <c r="C1371" s="108">
        <v>202304</v>
      </c>
      <c r="D1371" s="108" t="s">
        <v>1014</v>
      </c>
      <c r="E1371" s="109">
        <v>8895322007</v>
      </c>
      <c r="F1371" s="107" t="s">
        <v>654</v>
      </c>
      <c r="G1371" s="110" t="s">
        <v>19</v>
      </c>
      <c r="H1371" s="111">
        <v>270000</v>
      </c>
      <c r="I1371" s="113">
        <v>45189</v>
      </c>
      <c r="J1371" s="111">
        <v>35000</v>
      </c>
      <c r="K1371" s="112" t="s">
        <v>20</v>
      </c>
      <c r="L1371" s="112" t="s">
        <v>158</v>
      </c>
      <c r="O1371" s="71"/>
      <c r="P1371" s="54"/>
      <c r="Q1371" s="72"/>
    </row>
    <row r="1372" spans="1:17" x14ac:dyDescent="0.25">
      <c r="A1372" s="107" t="s">
        <v>764</v>
      </c>
      <c r="B1372" s="108" t="s">
        <v>762</v>
      </c>
      <c r="C1372" s="108" t="s">
        <v>762</v>
      </c>
      <c r="D1372" s="108" t="s">
        <v>1014</v>
      </c>
      <c r="E1372" s="109">
        <v>9108258300</v>
      </c>
      <c r="F1372" s="107" t="s">
        <v>765</v>
      </c>
      <c r="G1372" s="110" t="s">
        <v>19</v>
      </c>
      <c r="H1372" s="111">
        <v>300000</v>
      </c>
      <c r="I1372" s="113">
        <v>45189</v>
      </c>
      <c r="J1372" s="111">
        <v>40000</v>
      </c>
      <c r="K1372" s="112" t="s">
        <v>20</v>
      </c>
      <c r="L1372" s="112" t="s">
        <v>158</v>
      </c>
      <c r="O1372" s="71"/>
      <c r="P1372" s="54"/>
      <c r="Q1372" s="72"/>
    </row>
    <row r="1373" spans="1:17" x14ac:dyDescent="0.25">
      <c r="A1373" s="107" t="s">
        <v>1072</v>
      </c>
      <c r="B1373" s="108">
        <v>202308</v>
      </c>
      <c r="C1373" s="108">
        <v>202308</v>
      </c>
      <c r="D1373" s="108" t="s">
        <v>1014</v>
      </c>
      <c r="E1373" s="109">
        <v>9348637038</v>
      </c>
      <c r="F1373" s="107" t="s">
        <v>62</v>
      </c>
      <c r="G1373" s="110" t="s">
        <v>19</v>
      </c>
      <c r="H1373" s="111">
        <v>270000</v>
      </c>
      <c r="I1373" s="113">
        <v>45189</v>
      </c>
      <c r="J1373" s="111">
        <v>76000</v>
      </c>
      <c r="K1373" s="112" t="s">
        <v>20</v>
      </c>
      <c r="L1373" s="112" t="s">
        <v>158</v>
      </c>
      <c r="O1373" s="71"/>
      <c r="P1373" s="54"/>
      <c r="Q1373" s="72"/>
    </row>
    <row r="1374" spans="1:17" x14ac:dyDescent="0.25">
      <c r="A1374" s="107" t="s">
        <v>754</v>
      </c>
      <c r="B1374" s="108">
        <v>202305</v>
      </c>
      <c r="C1374" s="108">
        <v>202305</v>
      </c>
      <c r="D1374" s="108" t="s">
        <v>1014</v>
      </c>
      <c r="E1374" s="109">
        <v>9686952141</v>
      </c>
      <c r="F1374" s="107" t="s">
        <v>755</v>
      </c>
      <c r="G1374" s="110" t="s">
        <v>19</v>
      </c>
      <c r="H1374" s="111">
        <v>260000</v>
      </c>
      <c r="I1374" s="113">
        <v>45189</v>
      </c>
      <c r="J1374" s="111">
        <v>50000</v>
      </c>
      <c r="K1374" s="112" t="s">
        <v>20</v>
      </c>
      <c r="L1374" s="112" t="s">
        <v>839</v>
      </c>
      <c r="O1374" s="71"/>
      <c r="P1374" s="54"/>
      <c r="Q1374" s="72"/>
    </row>
    <row r="1375" spans="1:17" x14ac:dyDescent="0.25">
      <c r="A1375" s="107" t="s">
        <v>1150</v>
      </c>
      <c r="B1375" s="108">
        <v>202309</v>
      </c>
      <c r="C1375" s="108">
        <v>202309</v>
      </c>
      <c r="D1375" s="108" t="s">
        <v>1014</v>
      </c>
      <c r="E1375" s="109">
        <v>9148664989</v>
      </c>
      <c r="F1375" s="107" t="s">
        <v>1106</v>
      </c>
      <c r="G1375" s="110" t="s">
        <v>19</v>
      </c>
      <c r="H1375" s="111">
        <v>300000</v>
      </c>
      <c r="I1375" s="113">
        <v>45189</v>
      </c>
      <c r="J1375" s="111">
        <v>100000</v>
      </c>
      <c r="K1375" s="112" t="s">
        <v>10</v>
      </c>
      <c r="L1375" s="112" t="s">
        <v>158</v>
      </c>
      <c r="O1375" s="71"/>
      <c r="P1375" s="54"/>
      <c r="Q1375" s="72"/>
    </row>
    <row r="1376" spans="1:17" x14ac:dyDescent="0.25">
      <c r="A1376" s="107" t="s">
        <v>841</v>
      </c>
      <c r="B1376" s="108">
        <v>202307</v>
      </c>
      <c r="C1376" s="108">
        <v>202307</v>
      </c>
      <c r="D1376" s="108" t="s">
        <v>1014</v>
      </c>
      <c r="E1376" s="109">
        <v>8114413387</v>
      </c>
      <c r="F1376" s="107" t="s">
        <v>923</v>
      </c>
      <c r="G1376" s="110" t="s">
        <v>19</v>
      </c>
      <c r="H1376" s="111">
        <v>300000</v>
      </c>
      <c r="I1376" s="113">
        <v>45190</v>
      </c>
      <c r="J1376" s="111">
        <v>20000</v>
      </c>
      <c r="K1376" s="112" t="s">
        <v>713</v>
      </c>
      <c r="L1376" s="112" t="s">
        <v>158</v>
      </c>
      <c r="O1376" s="71"/>
      <c r="P1376" s="54"/>
      <c r="Q1376" s="72"/>
    </row>
    <row r="1377" spans="1:17" x14ac:dyDescent="0.25">
      <c r="A1377" s="107" t="s">
        <v>802</v>
      </c>
      <c r="B1377" s="108" t="s">
        <v>791</v>
      </c>
      <c r="C1377" s="108">
        <v>202306</v>
      </c>
      <c r="D1377" s="108" t="s">
        <v>1014</v>
      </c>
      <c r="E1377" s="109">
        <v>8839661202</v>
      </c>
      <c r="F1377" s="107" t="s">
        <v>803</v>
      </c>
      <c r="G1377" s="110" t="s">
        <v>19</v>
      </c>
      <c r="H1377" s="111">
        <v>260000</v>
      </c>
      <c r="I1377" s="113">
        <v>45190</v>
      </c>
      <c r="J1377" s="111">
        <v>60000</v>
      </c>
      <c r="K1377" s="112" t="s">
        <v>20</v>
      </c>
      <c r="L1377" s="112" t="s">
        <v>158</v>
      </c>
      <c r="O1377" s="71"/>
      <c r="P1377" s="54"/>
      <c r="Q1377" s="72"/>
    </row>
    <row r="1378" spans="1:17" x14ac:dyDescent="0.25">
      <c r="A1378" s="107" t="s">
        <v>1105</v>
      </c>
      <c r="B1378" s="108">
        <v>202309</v>
      </c>
      <c r="C1378" s="108">
        <v>202309</v>
      </c>
      <c r="D1378" s="108" t="s">
        <v>1015</v>
      </c>
      <c r="E1378" s="109">
        <v>9337623616</v>
      </c>
      <c r="F1378" s="107" t="s">
        <v>1151</v>
      </c>
      <c r="G1378" s="110" t="s">
        <v>19</v>
      </c>
      <c r="H1378" s="111">
        <v>280000</v>
      </c>
      <c r="I1378" s="113">
        <v>45190</v>
      </c>
      <c r="J1378" s="111">
        <v>50000</v>
      </c>
      <c r="K1378" s="112" t="s">
        <v>20</v>
      </c>
      <c r="L1378" s="112" t="s">
        <v>158</v>
      </c>
      <c r="O1378" s="71"/>
      <c r="P1378" s="54"/>
      <c r="Q1378" s="72"/>
    </row>
    <row r="1379" spans="1:17" x14ac:dyDescent="0.25">
      <c r="A1379" s="107" t="s">
        <v>676</v>
      </c>
      <c r="B1379" s="108">
        <v>202304</v>
      </c>
      <c r="C1379" s="108">
        <v>202304</v>
      </c>
      <c r="D1379" s="108" t="s">
        <v>1014</v>
      </c>
      <c r="E1379" s="109">
        <v>8960370159</v>
      </c>
      <c r="F1379" s="107" t="s">
        <v>913</v>
      </c>
      <c r="G1379" s="110" t="s">
        <v>19</v>
      </c>
      <c r="H1379" s="111">
        <v>280000</v>
      </c>
      <c r="I1379" s="113">
        <v>45190</v>
      </c>
      <c r="J1379" s="111">
        <v>50000</v>
      </c>
      <c r="K1379" s="112" t="s">
        <v>10</v>
      </c>
      <c r="L1379" s="112" t="s">
        <v>158</v>
      </c>
      <c r="O1379" s="71"/>
      <c r="P1379" s="54"/>
      <c r="Q1379" s="72"/>
    </row>
    <row r="1380" spans="1:17" x14ac:dyDescent="0.25">
      <c r="A1380" s="107" t="s">
        <v>4260</v>
      </c>
      <c r="B1380" s="108">
        <v>202307</v>
      </c>
      <c r="C1380" s="108">
        <v>202307</v>
      </c>
      <c r="D1380" s="108" t="s">
        <v>1014</v>
      </c>
      <c r="E1380" s="109">
        <v>9444924145</v>
      </c>
      <c r="F1380" s="107" t="s">
        <v>930</v>
      </c>
      <c r="G1380" s="110" t="s">
        <v>19</v>
      </c>
      <c r="H1380" s="111">
        <v>250000</v>
      </c>
      <c r="I1380" s="113">
        <v>45190</v>
      </c>
      <c r="J1380" s="111">
        <v>62500</v>
      </c>
      <c r="K1380" s="112" t="s">
        <v>20</v>
      </c>
      <c r="L1380" s="112" t="s">
        <v>158</v>
      </c>
      <c r="O1380" s="71"/>
      <c r="P1380" s="54"/>
      <c r="Q1380" s="72"/>
    </row>
    <row r="1381" spans="1:17" x14ac:dyDescent="0.25">
      <c r="A1381" s="107" t="s">
        <v>1032</v>
      </c>
      <c r="B1381" s="108">
        <v>202308</v>
      </c>
      <c r="C1381" s="108">
        <v>202308</v>
      </c>
      <c r="D1381" s="108" t="s">
        <v>1014</v>
      </c>
      <c r="E1381" s="109">
        <v>6266214121</v>
      </c>
      <c r="F1381" s="107" t="s">
        <v>1033</v>
      </c>
      <c r="G1381" s="110" t="s">
        <v>19</v>
      </c>
      <c r="H1381" s="111">
        <v>270000</v>
      </c>
      <c r="I1381" s="113">
        <v>45190</v>
      </c>
      <c r="J1381" s="111">
        <v>90000</v>
      </c>
      <c r="K1381" s="112" t="s">
        <v>20</v>
      </c>
      <c r="L1381" s="112" t="s">
        <v>158</v>
      </c>
      <c r="O1381" s="71"/>
      <c r="P1381" s="54"/>
      <c r="Q1381" s="72"/>
    </row>
    <row r="1382" spans="1:17" x14ac:dyDescent="0.25">
      <c r="A1382" s="107" t="s">
        <v>1152</v>
      </c>
      <c r="B1382" s="108">
        <v>202309</v>
      </c>
      <c r="C1382" s="108">
        <v>202309</v>
      </c>
      <c r="D1382" s="108" t="s">
        <v>1014</v>
      </c>
      <c r="E1382" s="109"/>
      <c r="F1382" s="107"/>
      <c r="G1382" s="110" t="s">
        <v>19</v>
      </c>
      <c r="H1382" s="111">
        <v>270000</v>
      </c>
      <c r="I1382" s="113">
        <v>45190</v>
      </c>
      <c r="J1382" s="111">
        <v>30000</v>
      </c>
      <c r="K1382" s="112" t="s">
        <v>713</v>
      </c>
      <c r="L1382" s="112" t="s">
        <v>839</v>
      </c>
      <c r="O1382" s="71"/>
      <c r="P1382" s="54"/>
      <c r="Q1382" s="72"/>
    </row>
    <row r="1383" spans="1:17" x14ac:dyDescent="0.25">
      <c r="A1383" s="107" t="s">
        <v>1153</v>
      </c>
      <c r="B1383" s="108">
        <v>202309</v>
      </c>
      <c r="C1383" s="108">
        <v>202309</v>
      </c>
      <c r="D1383" s="108" t="s">
        <v>1014</v>
      </c>
      <c r="E1383" s="109"/>
      <c r="F1383" s="107"/>
      <c r="G1383" s="110" t="s">
        <v>19</v>
      </c>
      <c r="H1383" s="111">
        <v>318000</v>
      </c>
      <c r="I1383" s="113">
        <v>45190</v>
      </c>
      <c r="J1383" s="111">
        <v>159000</v>
      </c>
      <c r="K1383" s="112" t="s">
        <v>20</v>
      </c>
      <c r="L1383" s="112" t="s">
        <v>158</v>
      </c>
      <c r="O1383" s="71"/>
      <c r="P1383" s="54"/>
      <c r="Q1383" s="72"/>
    </row>
    <row r="1384" spans="1:17" x14ac:dyDescent="0.25">
      <c r="A1384" s="107" t="s">
        <v>4152</v>
      </c>
      <c r="B1384" s="108">
        <v>202212</v>
      </c>
      <c r="C1384" s="108">
        <v>202212</v>
      </c>
      <c r="D1384" s="108" t="s">
        <v>1014</v>
      </c>
      <c r="E1384" s="109">
        <v>9090564378</v>
      </c>
      <c r="F1384" s="107" t="s">
        <v>194</v>
      </c>
      <c r="G1384" s="110" t="s">
        <v>19</v>
      </c>
      <c r="H1384" s="111">
        <v>250000</v>
      </c>
      <c r="I1384" s="113">
        <v>45191</v>
      </c>
      <c r="J1384" s="111">
        <v>60000</v>
      </c>
      <c r="K1384" s="112" t="s">
        <v>10</v>
      </c>
      <c r="L1384" s="112" t="s">
        <v>101</v>
      </c>
      <c r="O1384" s="71"/>
      <c r="P1384" s="54"/>
      <c r="Q1384" s="72"/>
    </row>
    <row r="1385" spans="1:17" x14ac:dyDescent="0.25">
      <c r="A1385" s="107" t="s">
        <v>4295</v>
      </c>
      <c r="B1385" s="108">
        <v>202309</v>
      </c>
      <c r="C1385" s="108">
        <v>202309</v>
      </c>
      <c r="D1385" s="108" t="s">
        <v>1014</v>
      </c>
      <c r="E1385" s="109">
        <v>7008523638</v>
      </c>
      <c r="F1385" s="107" t="s">
        <v>1154</v>
      </c>
      <c r="G1385" s="110" t="s">
        <v>19</v>
      </c>
      <c r="H1385" s="111">
        <v>240000</v>
      </c>
      <c r="I1385" s="113">
        <v>45191</v>
      </c>
      <c r="J1385" s="111">
        <v>25000</v>
      </c>
      <c r="K1385" s="112" t="s">
        <v>10</v>
      </c>
      <c r="L1385" s="112" t="s">
        <v>158</v>
      </c>
      <c r="O1385" s="71"/>
      <c r="P1385" s="54"/>
      <c r="Q1385" s="72"/>
    </row>
    <row r="1386" spans="1:17" x14ac:dyDescent="0.25">
      <c r="A1386" s="107" t="s">
        <v>1083</v>
      </c>
      <c r="B1386" s="108">
        <v>202307</v>
      </c>
      <c r="C1386" s="108">
        <v>202307</v>
      </c>
      <c r="D1386" s="108" t="s">
        <v>1014</v>
      </c>
      <c r="E1386" s="109">
        <v>8121457219</v>
      </c>
      <c r="F1386" s="107" t="s">
        <v>941</v>
      </c>
      <c r="G1386" s="110" t="s">
        <v>19</v>
      </c>
      <c r="H1386" s="111">
        <v>290000</v>
      </c>
      <c r="I1386" s="113">
        <v>45191</v>
      </c>
      <c r="J1386" s="111">
        <v>80000</v>
      </c>
      <c r="K1386" s="112" t="s">
        <v>20</v>
      </c>
      <c r="L1386" s="112" t="s">
        <v>158</v>
      </c>
      <c r="O1386" s="71"/>
      <c r="P1386" s="54"/>
      <c r="Q1386" s="72"/>
    </row>
    <row r="1387" spans="1:17" x14ac:dyDescent="0.25">
      <c r="A1387" s="107" t="s">
        <v>1224</v>
      </c>
      <c r="B1387" s="108" t="s">
        <v>1001</v>
      </c>
      <c r="C1387" s="108">
        <v>202308</v>
      </c>
      <c r="D1387" s="108" t="s">
        <v>1014</v>
      </c>
      <c r="E1387" s="109">
        <v>8249652410</v>
      </c>
      <c r="F1387" s="107" t="s">
        <v>1057</v>
      </c>
      <c r="G1387" s="110" t="s">
        <v>19</v>
      </c>
      <c r="H1387" s="111">
        <v>250000</v>
      </c>
      <c r="I1387" s="113">
        <v>45191</v>
      </c>
      <c r="J1387" s="111">
        <v>10000</v>
      </c>
      <c r="K1387" s="112" t="s">
        <v>1194</v>
      </c>
      <c r="L1387" s="112" t="s">
        <v>158</v>
      </c>
      <c r="O1387" s="71"/>
      <c r="P1387" s="54"/>
      <c r="Q1387" s="72"/>
    </row>
    <row r="1388" spans="1:17" x14ac:dyDescent="0.25">
      <c r="A1388" s="107" t="s">
        <v>4244</v>
      </c>
      <c r="B1388" s="108">
        <v>202306</v>
      </c>
      <c r="C1388" s="108">
        <v>202306</v>
      </c>
      <c r="D1388" s="108" t="s">
        <v>1014</v>
      </c>
      <c r="E1388" s="109">
        <v>7760044400</v>
      </c>
      <c r="F1388" s="107" t="s">
        <v>851</v>
      </c>
      <c r="G1388" s="110" t="s">
        <v>19</v>
      </c>
      <c r="H1388" s="111">
        <v>300000</v>
      </c>
      <c r="I1388" s="113">
        <v>45191</v>
      </c>
      <c r="J1388" s="111">
        <v>75000</v>
      </c>
      <c r="K1388" s="112" t="s">
        <v>1122</v>
      </c>
      <c r="L1388" s="112" t="s">
        <v>158</v>
      </c>
      <c r="O1388" s="71"/>
      <c r="P1388" s="54"/>
      <c r="Q1388" s="72"/>
    </row>
    <row r="1389" spans="1:17" x14ac:dyDescent="0.25">
      <c r="A1389" s="107" t="s">
        <v>873</v>
      </c>
      <c r="B1389" s="108">
        <v>202307</v>
      </c>
      <c r="C1389" s="108">
        <v>202307</v>
      </c>
      <c r="D1389" s="108" t="s">
        <v>1014</v>
      </c>
      <c r="E1389" s="109">
        <v>7812986345</v>
      </c>
      <c r="F1389" s="107" t="s">
        <v>848</v>
      </c>
      <c r="G1389" s="110" t="s">
        <v>19</v>
      </c>
      <c r="H1389" s="111">
        <v>270000</v>
      </c>
      <c r="I1389" s="113">
        <v>45191</v>
      </c>
      <c r="J1389" s="111">
        <v>62500</v>
      </c>
      <c r="K1389" s="112" t="s">
        <v>20</v>
      </c>
      <c r="L1389" s="112" t="s">
        <v>158</v>
      </c>
      <c r="O1389" s="71"/>
      <c r="P1389" s="54"/>
      <c r="Q1389" s="72"/>
    </row>
    <row r="1390" spans="1:17" x14ac:dyDescent="0.25">
      <c r="A1390" s="107" t="s">
        <v>1007</v>
      </c>
      <c r="B1390" s="108" t="s">
        <v>1001</v>
      </c>
      <c r="C1390" s="108">
        <v>202308</v>
      </c>
      <c r="D1390" s="108" t="s">
        <v>1014</v>
      </c>
      <c r="E1390" s="109">
        <v>8984122087</v>
      </c>
      <c r="F1390" s="107" t="s">
        <v>1008</v>
      </c>
      <c r="G1390" s="110" t="s">
        <v>19</v>
      </c>
      <c r="H1390" s="111">
        <v>270000</v>
      </c>
      <c r="I1390" s="113">
        <v>45191</v>
      </c>
      <c r="J1390" s="111">
        <v>55000</v>
      </c>
      <c r="K1390" s="112" t="s">
        <v>20</v>
      </c>
      <c r="L1390" s="112" t="s">
        <v>158</v>
      </c>
      <c r="O1390" s="71"/>
      <c r="P1390" s="54"/>
      <c r="Q1390" s="72"/>
    </row>
    <row r="1391" spans="1:17" x14ac:dyDescent="0.25">
      <c r="A1391" s="107" t="s">
        <v>870</v>
      </c>
      <c r="B1391" s="108">
        <v>202307</v>
      </c>
      <c r="C1391" s="108">
        <v>202307</v>
      </c>
      <c r="D1391" s="108" t="s">
        <v>1014</v>
      </c>
      <c r="E1391" s="109">
        <v>8981345619</v>
      </c>
      <c r="F1391" s="107" t="s">
        <v>934</v>
      </c>
      <c r="G1391" s="110" t="s">
        <v>19</v>
      </c>
      <c r="H1391" s="111">
        <v>290000</v>
      </c>
      <c r="I1391" s="113">
        <v>45192</v>
      </c>
      <c r="J1391" s="111">
        <v>20000</v>
      </c>
      <c r="K1391" s="112" t="s">
        <v>10</v>
      </c>
      <c r="L1391" s="112" t="s">
        <v>158</v>
      </c>
      <c r="O1391" s="71"/>
      <c r="P1391" s="54"/>
      <c r="Q1391" s="72"/>
    </row>
    <row r="1392" spans="1:17" x14ac:dyDescent="0.25">
      <c r="A1392" s="107" t="s">
        <v>1155</v>
      </c>
      <c r="B1392" s="108" t="s">
        <v>1156</v>
      </c>
      <c r="C1392" s="108" t="s">
        <v>1156</v>
      </c>
      <c r="D1392" s="108" t="s">
        <v>1015</v>
      </c>
      <c r="E1392" s="109">
        <v>9861350289</v>
      </c>
      <c r="F1392" s="107" t="s">
        <v>4296</v>
      </c>
      <c r="G1392" s="110" t="s">
        <v>19</v>
      </c>
      <c r="H1392" s="111">
        <v>290000</v>
      </c>
      <c r="I1392" s="113">
        <v>45192</v>
      </c>
      <c r="J1392" s="111">
        <v>10000</v>
      </c>
      <c r="K1392" s="112" t="s">
        <v>689</v>
      </c>
      <c r="L1392" s="112" t="s">
        <v>158</v>
      </c>
      <c r="O1392" s="71"/>
      <c r="P1392" s="54"/>
      <c r="Q1392" s="72"/>
    </row>
    <row r="1393" spans="1:17" x14ac:dyDescent="0.25">
      <c r="A1393" s="107" t="s">
        <v>824</v>
      </c>
      <c r="B1393" s="108">
        <v>202306</v>
      </c>
      <c r="C1393" s="108">
        <v>202306</v>
      </c>
      <c r="D1393" s="108" t="s">
        <v>1014</v>
      </c>
      <c r="E1393" s="109">
        <v>6370763103</v>
      </c>
      <c r="F1393" s="107" t="s">
        <v>825</v>
      </c>
      <c r="G1393" s="110" t="s">
        <v>19</v>
      </c>
      <c r="H1393" s="111">
        <v>270000</v>
      </c>
      <c r="I1393" s="113">
        <v>45192</v>
      </c>
      <c r="J1393" s="111">
        <v>20000</v>
      </c>
      <c r="K1393" s="112" t="s">
        <v>20</v>
      </c>
      <c r="L1393" s="112" t="s">
        <v>158</v>
      </c>
      <c r="O1393" s="71"/>
      <c r="P1393" s="54"/>
      <c r="Q1393" s="72"/>
    </row>
    <row r="1394" spans="1:17" x14ac:dyDescent="0.25">
      <c r="A1394" s="107" t="s">
        <v>4248</v>
      </c>
      <c r="B1394" s="108" t="s">
        <v>791</v>
      </c>
      <c r="C1394" s="108">
        <v>202306</v>
      </c>
      <c r="D1394" s="108" t="s">
        <v>1014</v>
      </c>
      <c r="E1394" s="109">
        <v>8884825916</v>
      </c>
      <c r="F1394" s="107" t="s">
        <v>821</v>
      </c>
      <c r="G1394" s="110" t="s">
        <v>19</v>
      </c>
      <c r="H1394" s="111">
        <v>280000</v>
      </c>
      <c r="I1394" s="113">
        <v>45192</v>
      </c>
      <c r="J1394" s="111">
        <v>50000</v>
      </c>
      <c r="K1394" s="112" t="s">
        <v>20</v>
      </c>
      <c r="L1394" s="112" t="s">
        <v>158</v>
      </c>
      <c r="O1394" s="71"/>
      <c r="P1394" s="54"/>
      <c r="Q1394" s="72"/>
    </row>
    <row r="1395" spans="1:17" x14ac:dyDescent="0.25">
      <c r="A1395" s="107" t="s">
        <v>1224</v>
      </c>
      <c r="B1395" s="108" t="s">
        <v>1001</v>
      </c>
      <c r="C1395" s="108">
        <v>202308</v>
      </c>
      <c r="D1395" s="108" t="s">
        <v>1014</v>
      </c>
      <c r="E1395" s="109">
        <v>8249652410</v>
      </c>
      <c r="F1395" s="107" t="s">
        <v>1057</v>
      </c>
      <c r="G1395" s="110" t="s">
        <v>19</v>
      </c>
      <c r="H1395" s="111">
        <v>250000</v>
      </c>
      <c r="I1395" s="113">
        <v>45192</v>
      </c>
      <c r="J1395" s="111">
        <v>41666</v>
      </c>
      <c r="K1395" s="112" t="s">
        <v>1194</v>
      </c>
      <c r="L1395" s="112" t="s">
        <v>158</v>
      </c>
      <c r="O1395" s="71"/>
      <c r="P1395" s="54"/>
      <c r="Q1395" s="72"/>
    </row>
    <row r="1396" spans="1:17" x14ac:dyDescent="0.25">
      <c r="A1396" s="107" t="s">
        <v>1096</v>
      </c>
      <c r="B1396" s="108">
        <v>202309</v>
      </c>
      <c r="C1396" s="108">
        <v>202309</v>
      </c>
      <c r="D1396" s="108" t="s">
        <v>1014</v>
      </c>
      <c r="E1396" s="109">
        <v>8078748554</v>
      </c>
      <c r="F1396" s="107" t="s">
        <v>1157</v>
      </c>
      <c r="G1396" s="110" t="s">
        <v>19</v>
      </c>
      <c r="H1396" s="111">
        <v>290000</v>
      </c>
      <c r="I1396" s="113">
        <v>45192</v>
      </c>
      <c r="J1396" s="111">
        <v>100000</v>
      </c>
      <c r="K1396" s="112" t="s">
        <v>689</v>
      </c>
      <c r="L1396" s="112" t="s">
        <v>158</v>
      </c>
      <c r="O1396" s="71"/>
      <c r="P1396" s="54"/>
      <c r="Q1396" s="72"/>
    </row>
    <row r="1397" spans="1:17" x14ac:dyDescent="0.25">
      <c r="A1397" s="107" t="s">
        <v>841</v>
      </c>
      <c r="B1397" s="108">
        <v>202307</v>
      </c>
      <c r="C1397" s="108">
        <v>202307</v>
      </c>
      <c r="D1397" s="108" t="s">
        <v>1014</v>
      </c>
      <c r="E1397" s="109">
        <v>8114413387</v>
      </c>
      <c r="F1397" s="107" t="s">
        <v>923</v>
      </c>
      <c r="G1397" s="110" t="s">
        <v>19</v>
      </c>
      <c r="H1397" s="111">
        <v>300000</v>
      </c>
      <c r="I1397" s="113">
        <v>45192</v>
      </c>
      <c r="J1397" s="111">
        <v>20000</v>
      </c>
      <c r="K1397" s="112" t="s">
        <v>713</v>
      </c>
      <c r="L1397" s="112" t="s">
        <v>158</v>
      </c>
      <c r="O1397" s="71"/>
      <c r="P1397" s="54"/>
      <c r="Q1397" s="72"/>
    </row>
    <row r="1398" spans="1:17" x14ac:dyDescent="0.25">
      <c r="A1398" s="107" t="s">
        <v>806</v>
      </c>
      <c r="B1398" s="108" t="s">
        <v>791</v>
      </c>
      <c r="C1398" s="108">
        <v>202306</v>
      </c>
      <c r="D1398" s="108" t="s">
        <v>1014</v>
      </c>
      <c r="E1398" s="109">
        <v>7375828621</v>
      </c>
      <c r="F1398" s="107" t="s">
        <v>920</v>
      </c>
      <c r="G1398" s="110" t="s">
        <v>19</v>
      </c>
      <c r="H1398" s="111">
        <v>270000</v>
      </c>
      <c r="I1398" s="113">
        <v>45192</v>
      </c>
      <c r="J1398" s="111">
        <v>90000</v>
      </c>
      <c r="K1398" s="112" t="s">
        <v>20</v>
      </c>
      <c r="L1398" s="112" t="s">
        <v>158</v>
      </c>
      <c r="O1398" s="71"/>
      <c r="P1398" s="54"/>
      <c r="Q1398" s="72"/>
    </row>
    <row r="1399" spans="1:17" x14ac:dyDescent="0.25">
      <c r="A1399" s="107" t="s">
        <v>1158</v>
      </c>
      <c r="B1399" s="108">
        <v>202309</v>
      </c>
      <c r="C1399" s="108">
        <v>202309</v>
      </c>
      <c r="D1399" s="108" t="s">
        <v>1014</v>
      </c>
      <c r="E1399" s="109">
        <v>7008809312</v>
      </c>
      <c r="F1399" s="107" t="s">
        <v>1174</v>
      </c>
      <c r="G1399" s="110" t="s">
        <v>77</v>
      </c>
      <c r="H1399" s="111">
        <v>295000</v>
      </c>
      <c r="I1399" s="113">
        <v>45192</v>
      </c>
      <c r="J1399" s="111">
        <v>20000</v>
      </c>
      <c r="K1399" s="112" t="s">
        <v>20</v>
      </c>
      <c r="L1399" s="112" t="s">
        <v>441</v>
      </c>
      <c r="O1399" s="71"/>
      <c r="P1399" s="54"/>
      <c r="Q1399" s="72"/>
    </row>
    <row r="1400" spans="1:17" x14ac:dyDescent="0.25">
      <c r="A1400" s="107" t="s">
        <v>1100</v>
      </c>
      <c r="B1400" s="108">
        <v>202309</v>
      </c>
      <c r="C1400" s="108">
        <v>202309</v>
      </c>
      <c r="D1400" s="108" t="s">
        <v>1015</v>
      </c>
      <c r="E1400" s="109">
        <v>8981345619</v>
      </c>
      <c r="F1400" s="107" t="s">
        <v>934</v>
      </c>
      <c r="G1400" s="110" t="s">
        <v>19</v>
      </c>
      <c r="H1400" s="111">
        <v>280000</v>
      </c>
      <c r="I1400" s="113">
        <v>45194</v>
      </c>
      <c r="J1400" s="111">
        <v>68000</v>
      </c>
      <c r="K1400" s="112" t="s">
        <v>20</v>
      </c>
      <c r="L1400" s="112" t="s">
        <v>158</v>
      </c>
      <c r="O1400" s="71"/>
      <c r="P1400" s="54"/>
      <c r="Q1400" s="72"/>
    </row>
    <row r="1401" spans="1:17" x14ac:dyDescent="0.25">
      <c r="A1401" s="107" t="s">
        <v>1002</v>
      </c>
      <c r="B1401" s="108" t="s">
        <v>1156</v>
      </c>
      <c r="C1401" s="108">
        <v>202309</v>
      </c>
      <c r="D1401" s="108" t="s">
        <v>1014</v>
      </c>
      <c r="E1401" s="109">
        <v>7328050867</v>
      </c>
      <c r="F1401" s="107" t="s">
        <v>1053</v>
      </c>
      <c r="G1401" s="110" t="s">
        <v>19</v>
      </c>
      <c r="H1401" s="111">
        <v>240000</v>
      </c>
      <c r="I1401" s="113">
        <v>45194</v>
      </c>
      <c r="J1401" s="111">
        <v>125000</v>
      </c>
      <c r="K1401" s="112" t="s">
        <v>20</v>
      </c>
      <c r="L1401" s="112" t="s">
        <v>158</v>
      </c>
      <c r="O1401" s="71"/>
      <c r="P1401" s="54"/>
      <c r="Q1401" s="72"/>
    </row>
    <row r="1402" spans="1:17" x14ac:dyDescent="0.25">
      <c r="A1402" s="107" t="s">
        <v>1116</v>
      </c>
      <c r="B1402" s="108">
        <v>202309</v>
      </c>
      <c r="C1402" s="108">
        <v>202309</v>
      </c>
      <c r="D1402" s="108" t="s">
        <v>1014</v>
      </c>
      <c r="E1402" s="109">
        <v>7681882006</v>
      </c>
      <c r="F1402" s="107" t="s">
        <v>1159</v>
      </c>
      <c r="G1402" s="110" t="s">
        <v>19</v>
      </c>
      <c r="H1402" s="111">
        <v>318600</v>
      </c>
      <c r="I1402" s="113">
        <v>45194</v>
      </c>
      <c r="J1402" s="111">
        <v>50000</v>
      </c>
      <c r="K1402" s="112" t="s">
        <v>689</v>
      </c>
      <c r="L1402" s="112" t="s">
        <v>158</v>
      </c>
      <c r="O1402" s="71"/>
      <c r="P1402" s="54"/>
      <c r="Q1402" s="72"/>
    </row>
    <row r="1403" spans="1:17" x14ac:dyDescent="0.25">
      <c r="A1403" s="107" t="s">
        <v>1031</v>
      </c>
      <c r="B1403" s="108" t="s">
        <v>1024</v>
      </c>
      <c r="C1403" s="108">
        <v>202308</v>
      </c>
      <c r="D1403" s="108" t="s">
        <v>1014</v>
      </c>
      <c r="E1403" s="109">
        <v>9811888072</v>
      </c>
      <c r="F1403" s="107" t="s">
        <v>1065</v>
      </c>
      <c r="G1403" s="110" t="s">
        <v>19</v>
      </c>
      <c r="H1403" s="111">
        <v>275000</v>
      </c>
      <c r="I1403" s="113">
        <v>45194</v>
      </c>
      <c r="J1403" s="111">
        <v>50000</v>
      </c>
      <c r="K1403" s="112" t="s">
        <v>20</v>
      </c>
      <c r="L1403" s="112" t="s">
        <v>441</v>
      </c>
      <c r="O1403" s="71"/>
      <c r="P1403" s="54"/>
      <c r="Q1403" s="72"/>
    </row>
    <row r="1404" spans="1:17" x14ac:dyDescent="0.25">
      <c r="A1404" s="107" t="s">
        <v>949</v>
      </c>
      <c r="B1404" s="108" t="s">
        <v>1001</v>
      </c>
      <c r="C1404" s="108">
        <v>202308</v>
      </c>
      <c r="D1404" s="108" t="s">
        <v>1014</v>
      </c>
      <c r="E1404" s="109">
        <v>7017134283</v>
      </c>
      <c r="F1404" s="107" t="s">
        <v>984</v>
      </c>
      <c r="G1404" s="110" t="s">
        <v>19</v>
      </c>
      <c r="H1404" s="111">
        <v>270000</v>
      </c>
      <c r="I1404" s="113">
        <v>45194</v>
      </c>
      <c r="J1404" s="111">
        <v>90000</v>
      </c>
      <c r="K1404" s="112" t="s">
        <v>20</v>
      </c>
      <c r="L1404" s="112" t="s">
        <v>158</v>
      </c>
      <c r="O1404" s="71"/>
      <c r="P1404" s="54"/>
      <c r="Q1404" s="72"/>
    </row>
    <row r="1405" spans="1:17" x14ac:dyDescent="0.25">
      <c r="A1405" s="107" t="s">
        <v>1160</v>
      </c>
      <c r="B1405" s="108">
        <v>202309</v>
      </c>
      <c r="C1405" s="108">
        <v>202309</v>
      </c>
      <c r="D1405" s="108" t="s">
        <v>1014</v>
      </c>
      <c r="E1405" s="109">
        <v>7008809312</v>
      </c>
      <c r="F1405" s="107" t="s">
        <v>1174</v>
      </c>
      <c r="G1405" s="110" t="s">
        <v>19</v>
      </c>
      <c r="H1405" s="111">
        <v>270000</v>
      </c>
      <c r="I1405" s="113">
        <v>45194</v>
      </c>
      <c r="J1405" s="111">
        <v>10000</v>
      </c>
      <c r="K1405" s="112" t="s">
        <v>20</v>
      </c>
      <c r="L1405" s="112" t="s">
        <v>158</v>
      </c>
      <c r="O1405" s="71"/>
      <c r="P1405" s="54"/>
      <c r="Q1405" s="72"/>
    </row>
    <row r="1406" spans="1:17" x14ac:dyDescent="0.25">
      <c r="A1406" s="107" t="s">
        <v>1110</v>
      </c>
      <c r="B1406" s="108">
        <v>202309</v>
      </c>
      <c r="C1406" s="108">
        <v>202309</v>
      </c>
      <c r="D1406" s="108" t="s">
        <v>1015</v>
      </c>
      <c r="E1406" s="109">
        <v>8981345619</v>
      </c>
      <c r="F1406" s="107" t="s">
        <v>1111</v>
      </c>
      <c r="G1406" s="110" t="s">
        <v>19</v>
      </c>
      <c r="H1406" s="111">
        <v>270000</v>
      </c>
      <c r="I1406" s="113">
        <v>45194</v>
      </c>
      <c r="J1406" s="111">
        <v>50000</v>
      </c>
      <c r="K1406" s="112" t="s">
        <v>689</v>
      </c>
      <c r="L1406" s="112" t="s">
        <v>158</v>
      </c>
      <c r="O1406" s="71"/>
      <c r="P1406" s="54"/>
      <c r="Q1406" s="72"/>
    </row>
    <row r="1407" spans="1:17" x14ac:dyDescent="0.25">
      <c r="A1407" s="107" t="s">
        <v>1161</v>
      </c>
      <c r="B1407" s="108" t="s">
        <v>1156</v>
      </c>
      <c r="C1407" s="108">
        <v>202309</v>
      </c>
      <c r="D1407" s="108" t="s">
        <v>1015</v>
      </c>
      <c r="E1407" s="109">
        <v>7328050867</v>
      </c>
      <c r="F1407" s="107" t="s">
        <v>1162</v>
      </c>
      <c r="G1407" s="110" t="s">
        <v>19</v>
      </c>
      <c r="H1407" s="111">
        <v>290000</v>
      </c>
      <c r="I1407" s="113">
        <v>45194</v>
      </c>
      <c r="J1407" s="111">
        <v>5000</v>
      </c>
      <c r="K1407" s="112" t="s">
        <v>689</v>
      </c>
      <c r="L1407" s="112" t="s">
        <v>158</v>
      </c>
      <c r="O1407" s="71"/>
      <c r="P1407" s="54"/>
      <c r="Q1407" s="72"/>
    </row>
    <row r="1408" spans="1:17" x14ac:dyDescent="0.25">
      <c r="A1408" s="107" t="s">
        <v>1163</v>
      </c>
      <c r="B1408" s="108">
        <v>202309</v>
      </c>
      <c r="C1408" s="108">
        <v>202309</v>
      </c>
      <c r="D1408" s="108" t="s">
        <v>1015</v>
      </c>
      <c r="E1408" s="109">
        <v>8147248587</v>
      </c>
      <c r="F1408" s="107" t="s">
        <v>669</v>
      </c>
      <c r="G1408" s="110" t="s">
        <v>19</v>
      </c>
      <c r="H1408" s="111">
        <v>270000</v>
      </c>
      <c r="I1408" s="113">
        <v>45195</v>
      </c>
      <c r="J1408" s="111">
        <v>50000</v>
      </c>
      <c r="K1408" s="112" t="s">
        <v>20</v>
      </c>
      <c r="L1408" s="112" t="s">
        <v>158</v>
      </c>
      <c r="O1408" s="71"/>
      <c r="P1408" s="54"/>
      <c r="Q1408" s="72"/>
    </row>
    <row r="1409" spans="1:17" x14ac:dyDescent="0.25">
      <c r="A1409" s="107" t="s">
        <v>758</v>
      </c>
      <c r="B1409" s="108">
        <v>202305</v>
      </c>
      <c r="C1409" s="108">
        <v>202305</v>
      </c>
      <c r="D1409" s="108" t="s">
        <v>1014</v>
      </c>
      <c r="E1409" s="109">
        <v>6372234117</v>
      </c>
      <c r="F1409" s="107" t="s">
        <v>759</v>
      </c>
      <c r="G1409" s="110" t="s">
        <v>19</v>
      </c>
      <c r="H1409" s="111">
        <v>270000</v>
      </c>
      <c r="I1409" s="113">
        <v>45195</v>
      </c>
      <c r="J1409" s="111">
        <v>50000</v>
      </c>
      <c r="K1409" s="112" t="s">
        <v>20</v>
      </c>
      <c r="L1409" s="112" t="s">
        <v>158</v>
      </c>
      <c r="O1409" s="71"/>
      <c r="P1409" s="54"/>
      <c r="Q1409" s="72"/>
    </row>
    <row r="1410" spans="1:17" x14ac:dyDescent="0.25">
      <c r="A1410" s="107" t="s">
        <v>1164</v>
      </c>
      <c r="B1410" s="108" t="s">
        <v>1156</v>
      </c>
      <c r="C1410" s="108">
        <v>202309</v>
      </c>
      <c r="D1410" s="108" t="s">
        <v>1015</v>
      </c>
      <c r="E1410" s="109">
        <v>7008809312</v>
      </c>
      <c r="F1410" s="107" t="s">
        <v>1171</v>
      </c>
      <c r="G1410" s="110" t="s">
        <v>19</v>
      </c>
      <c r="H1410" s="111">
        <v>270000</v>
      </c>
      <c r="I1410" s="113">
        <v>45195</v>
      </c>
      <c r="J1410" s="111">
        <v>5000</v>
      </c>
      <c r="K1410" s="112" t="s">
        <v>20</v>
      </c>
      <c r="L1410" s="112" t="s">
        <v>158</v>
      </c>
      <c r="O1410" s="71"/>
      <c r="P1410" s="54"/>
      <c r="Q1410" s="72"/>
    </row>
    <row r="1411" spans="1:17" x14ac:dyDescent="0.25">
      <c r="A1411" s="107" t="s">
        <v>1165</v>
      </c>
      <c r="B1411" s="108" t="s">
        <v>1156</v>
      </c>
      <c r="C1411" s="108">
        <v>202309</v>
      </c>
      <c r="D1411" s="108" t="s">
        <v>1015</v>
      </c>
      <c r="E1411" s="109">
        <v>8981345619</v>
      </c>
      <c r="F1411" s="107" t="s">
        <v>1172</v>
      </c>
      <c r="G1411" s="110" t="s">
        <v>19</v>
      </c>
      <c r="H1411" s="111">
        <v>270000</v>
      </c>
      <c r="I1411" s="113">
        <v>45195</v>
      </c>
      <c r="J1411" s="111">
        <v>5000</v>
      </c>
      <c r="K1411" s="112" t="s">
        <v>20</v>
      </c>
      <c r="L1411" s="112" t="s">
        <v>158</v>
      </c>
      <c r="O1411" s="71"/>
      <c r="P1411" s="54"/>
      <c r="Q1411" s="72"/>
    </row>
    <row r="1412" spans="1:17" x14ac:dyDescent="0.25">
      <c r="A1412" s="107" t="s">
        <v>1166</v>
      </c>
      <c r="B1412" s="108" t="s">
        <v>1156</v>
      </c>
      <c r="C1412" s="108">
        <v>202309</v>
      </c>
      <c r="D1412" s="108" t="s">
        <v>1015</v>
      </c>
      <c r="E1412" s="109">
        <v>7328050867</v>
      </c>
      <c r="F1412" s="107" t="s">
        <v>1053</v>
      </c>
      <c r="G1412" s="110" t="s">
        <v>19</v>
      </c>
      <c r="H1412" s="111">
        <v>270000</v>
      </c>
      <c r="I1412" s="113">
        <v>45195</v>
      </c>
      <c r="J1412" s="111">
        <v>5000</v>
      </c>
      <c r="K1412" s="112" t="s">
        <v>20</v>
      </c>
      <c r="L1412" s="112" t="s">
        <v>158</v>
      </c>
      <c r="O1412" s="71"/>
      <c r="P1412" s="54"/>
      <c r="Q1412" s="72"/>
    </row>
    <row r="1413" spans="1:17" x14ac:dyDescent="0.25">
      <c r="A1413" s="107" t="s">
        <v>1167</v>
      </c>
      <c r="B1413" s="108" t="s">
        <v>1156</v>
      </c>
      <c r="C1413" s="108">
        <v>202309</v>
      </c>
      <c r="D1413" s="108" t="s">
        <v>1015</v>
      </c>
      <c r="E1413" s="109">
        <v>7681882006</v>
      </c>
      <c r="F1413" s="107" t="s">
        <v>1170</v>
      </c>
      <c r="G1413" s="110" t="s">
        <v>19</v>
      </c>
      <c r="H1413" s="111">
        <v>270000</v>
      </c>
      <c r="I1413" s="113">
        <v>45195</v>
      </c>
      <c r="J1413" s="111">
        <v>5000</v>
      </c>
      <c r="K1413" s="112" t="s">
        <v>689</v>
      </c>
      <c r="L1413" s="112" t="s">
        <v>158</v>
      </c>
      <c r="O1413" s="71"/>
      <c r="P1413" s="54"/>
      <c r="Q1413" s="72"/>
    </row>
    <row r="1414" spans="1:17" x14ac:dyDescent="0.25">
      <c r="A1414" s="107" t="s">
        <v>1168</v>
      </c>
      <c r="B1414" s="108" t="s">
        <v>1156</v>
      </c>
      <c r="C1414" s="108">
        <v>202309</v>
      </c>
      <c r="D1414" s="108" t="s">
        <v>1015</v>
      </c>
      <c r="E1414" s="109"/>
      <c r="F1414" s="107"/>
      <c r="G1414" s="110" t="s">
        <v>19</v>
      </c>
      <c r="H1414" s="111">
        <v>270000</v>
      </c>
      <c r="I1414" s="113">
        <v>45195</v>
      </c>
      <c r="J1414" s="111">
        <v>5000</v>
      </c>
      <c r="K1414" s="112" t="s">
        <v>713</v>
      </c>
      <c r="L1414" s="112" t="s">
        <v>158</v>
      </c>
      <c r="O1414" s="71"/>
      <c r="P1414" s="54"/>
      <c r="Q1414" s="72"/>
    </row>
    <row r="1415" spans="1:17" x14ac:dyDescent="0.25">
      <c r="A1415" s="107" t="s">
        <v>897</v>
      </c>
      <c r="B1415" s="108" t="s">
        <v>862</v>
      </c>
      <c r="C1415" s="108">
        <v>202307</v>
      </c>
      <c r="D1415" s="108" t="s">
        <v>1014</v>
      </c>
      <c r="E1415" s="109">
        <v>9853065723</v>
      </c>
      <c r="F1415" s="107" t="s">
        <v>898</v>
      </c>
      <c r="G1415" s="110" t="s">
        <v>19</v>
      </c>
      <c r="H1415" s="111">
        <v>290000</v>
      </c>
      <c r="I1415" s="113">
        <v>45195</v>
      </c>
      <c r="J1415" s="111">
        <v>61250</v>
      </c>
      <c r="K1415" s="112" t="s">
        <v>20</v>
      </c>
      <c r="L1415" s="112" t="s">
        <v>158</v>
      </c>
      <c r="O1415" s="71"/>
      <c r="P1415" s="54"/>
      <c r="Q1415" s="72"/>
    </row>
    <row r="1416" spans="1:17" x14ac:dyDescent="0.25">
      <c r="A1416" s="107" t="s">
        <v>1124</v>
      </c>
      <c r="B1416" s="108" t="s">
        <v>1156</v>
      </c>
      <c r="C1416" s="108">
        <v>202309</v>
      </c>
      <c r="D1416" s="108" t="s">
        <v>1015</v>
      </c>
      <c r="E1416" s="109">
        <v>9886241436</v>
      </c>
      <c r="F1416" s="107" t="s">
        <v>1169</v>
      </c>
      <c r="G1416" s="110" t="s">
        <v>19</v>
      </c>
      <c r="H1416" s="111">
        <v>290000</v>
      </c>
      <c r="I1416" s="113">
        <v>45195</v>
      </c>
      <c r="J1416" s="111">
        <v>260000</v>
      </c>
      <c r="K1416" s="112" t="s">
        <v>20</v>
      </c>
      <c r="L1416" s="112" t="s">
        <v>158</v>
      </c>
      <c r="O1416" s="71"/>
      <c r="P1416" s="54"/>
      <c r="Q1416" s="72"/>
    </row>
    <row r="1417" spans="1:17" x14ac:dyDescent="0.25">
      <c r="A1417" s="107" t="s">
        <v>961</v>
      </c>
      <c r="B1417" s="108">
        <v>202308</v>
      </c>
      <c r="C1417" s="108">
        <v>202308</v>
      </c>
      <c r="D1417" s="108" t="s">
        <v>1014</v>
      </c>
      <c r="E1417" s="109">
        <v>9284088362</v>
      </c>
      <c r="F1417" s="107" t="s">
        <v>986</v>
      </c>
      <c r="G1417" s="110" t="s">
        <v>77</v>
      </c>
      <c r="H1417" s="111">
        <v>240000</v>
      </c>
      <c r="I1417" s="113">
        <v>45196</v>
      </c>
      <c r="J1417" s="111">
        <v>50000</v>
      </c>
      <c r="K1417" s="112" t="s">
        <v>20</v>
      </c>
      <c r="L1417" s="112" t="s">
        <v>839</v>
      </c>
      <c r="O1417" s="71"/>
      <c r="P1417" s="54"/>
      <c r="Q1417" s="72"/>
    </row>
    <row r="1418" spans="1:17" x14ac:dyDescent="0.25">
      <c r="A1418" s="107" t="s">
        <v>1047</v>
      </c>
      <c r="B1418" s="108" t="s">
        <v>1024</v>
      </c>
      <c r="C1418" s="108">
        <v>202308</v>
      </c>
      <c r="D1418" s="108" t="s">
        <v>1015</v>
      </c>
      <c r="E1418" s="109">
        <v>8975955146</v>
      </c>
      <c r="F1418" s="107" t="s">
        <v>1046</v>
      </c>
      <c r="G1418" s="110" t="s">
        <v>19</v>
      </c>
      <c r="H1418" s="111">
        <v>250000</v>
      </c>
      <c r="I1418" s="113">
        <v>45196</v>
      </c>
      <c r="J1418" s="111">
        <v>70000</v>
      </c>
      <c r="K1418" s="112" t="s">
        <v>20</v>
      </c>
      <c r="L1418" s="112" t="s">
        <v>101</v>
      </c>
      <c r="O1418" s="71"/>
      <c r="P1418" s="54"/>
      <c r="Q1418" s="72"/>
    </row>
    <row r="1419" spans="1:17" x14ac:dyDescent="0.25">
      <c r="A1419" s="107" t="s">
        <v>943</v>
      </c>
      <c r="B1419" s="108">
        <v>202308</v>
      </c>
      <c r="C1419" s="108">
        <v>202308</v>
      </c>
      <c r="D1419" s="108" t="s">
        <v>1014</v>
      </c>
      <c r="E1419" s="109">
        <v>8895525203</v>
      </c>
      <c r="F1419" s="107" t="s">
        <v>944</v>
      </c>
      <c r="G1419" s="110" t="s">
        <v>19</v>
      </c>
      <c r="H1419" s="111">
        <v>270000</v>
      </c>
      <c r="I1419" s="113">
        <v>45196</v>
      </c>
      <c r="J1419" s="111">
        <v>75000</v>
      </c>
      <c r="K1419" s="112" t="s">
        <v>20</v>
      </c>
      <c r="L1419" s="112" t="s">
        <v>158</v>
      </c>
      <c r="O1419" s="71"/>
      <c r="P1419" s="54"/>
      <c r="Q1419" s="72"/>
    </row>
    <row r="1420" spans="1:17" x14ac:dyDescent="0.25">
      <c r="A1420" s="107" t="s">
        <v>1173</v>
      </c>
      <c r="B1420" s="108" t="s">
        <v>1156</v>
      </c>
      <c r="C1420" s="108" t="s">
        <v>1156</v>
      </c>
      <c r="D1420" s="108" t="s">
        <v>1014</v>
      </c>
      <c r="E1420" s="109">
        <v>9988079406</v>
      </c>
      <c r="F1420" s="107" t="s">
        <v>4297</v>
      </c>
      <c r="G1420" s="110" t="s">
        <v>19</v>
      </c>
      <c r="H1420" s="111">
        <v>270000</v>
      </c>
      <c r="I1420" s="113">
        <v>45196</v>
      </c>
      <c r="J1420" s="111">
        <v>280000</v>
      </c>
      <c r="K1420" s="112" t="s">
        <v>20</v>
      </c>
      <c r="L1420" s="112" t="s">
        <v>158</v>
      </c>
      <c r="O1420" s="71"/>
      <c r="P1420" s="54"/>
      <c r="Q1420" s="72"/>
    </row>
    <row r="1421" spans="1:17" x14ac:dyDescent="0.25">
      <c r="A1421" s="107" t="s">
        <v>1158</v>
      </c>
      <c r="B1421" s="108">
        <v>202309</v>
      </c>
      <c r="C1421" s="108">
        <v>202309</v>
      </c>
      <c r="D1421" s="108" t="s">
        <v>1014</v>
      </c>
      <c r="E1421" s="109">
        <v>7008809312</v>
      </c>
      <c r="F1421" s="107" t="s">
        <v>1174</v>
      </c>
      <c r="G1421" s="110" t="s">
        <v>77</v>
      </c>
      <c r="H1421" s="111">
        <v>295000</v>
      </c>
      <c r="I1421" s="113">
        <v>45197</v>
      </c>
      <c r="J1421" s="111">
        <v>30000</v>
      </c>
      <c r="K1421" s="112" t="s">
        <v>20</v>
      </c>
      <c r="L1421" s="112" t="s">
        <v>158</v>
      </c>
      <c r="O1421" s="71"/>
      <c r="P1421" s="54"/>
      <c r="Q1421" s="72"/>
    </row>
    <row r="1422" spans="1:17" x14ac:dyDescent="0.25">
      <c r="A1422" s="107" t="s">
        <v>1175</v>
      </c>
      <c r="B1422" s="108">
        <v>202309</v>
      </c>
      <c r="C1422" s="108">
        <v>202309</v>
      </c>
      <c r="D1422" s="108" t="s">
        <v>1014</v>
      </c>
      <c r="E1422" s="109"/>
      <c r="F1422" s="107"/>
      <c r="G1422" s="110" t="s">
        <v>77</v>
      </c>
      <c r="H1422" s="111">
        <v>295000</v>
      </c>
      <c r="I1422" s="113">
        <v>45197</v>
      </c>
      <c r="J1422" s="111">
        <v>5000</v>
      </c>
      <c r="K1422" s="112" t="s">
        <v>20</v>
      </c>
      <c r="L1422" s="112" t="s">
        <v>158</v>
      </c>
      <c r="O1422" s="71"/>
      <c r="P1422" s="54"/>
      <c r="Q1422" s="72"/>
    </row>
    <row r="1423" spans="1:17" x14ac:dyDescent="0.25">
      <c r="A1423" s="107" t="s">
        <v>1195</v>
      </c>
      <c r="B1423" s="108" t="s">
        <v>1001</v>
      </c>
      <c r="C1423" s="108">
        <v>202308</v>
      </c>
      <c r="D1423" s="108" t="s">
        <v>1014</v>
      </c>
      <c r="E1423" s="109">
        <v>9008044866</v>
      </c>
      <c r="F1423" s="107" t="s">
        <v>1078</v>
      </c>
      <c r="G1423" s="110" t="s">
        <v>19</v>
      </c>
      <c r="H1423" s="111">
        <v>270000</v>
      </c>
      <c r="I1423" s="113">
        <v>45197</v>
      </c>
      <c r="J1423" s="111">
        <v>90000</v>
      </c>
      <c r="K1423" s="112" t="s">
        <v>20</v>
      </c>
      <c r="L1423" s="112" t="s">
        <v>158</v>
      </c>
      <c r="O1423" s="71"/>
      <c r="P1423" s="54"/>
      <c r="Q1423" s="72"/>
    </row>
    <row r="1424" spans="1:17" x14ac:dyDescent="0.25">
      <c r="A1424" s="107" t="s">
        <v>1176</v>
      </c>
      <c r="B1424" s="108" t="s">
        <v>1156</v>
      </c>
      <c r="C1424" s="108">
        <v>202309</v>
      </c>
      <c r="D1424" s="108" t="s">
        <v>1014</v>
      </c>
      <c r="E1424" s="109"/>
      <c r="F1424" s="107"/>
      <c r="G1424" s="110" t="s">
        <v>19</v>
      </c>
      <c r="H1424" s="111">
        <v>270000</v>
      </c>
      <c r="I1424" s="113">
        <v>45197</v>
      </c>
      <c r="J1424" s="111">
        <v>10000</v>
      </c>
      <c r="K1424" s="112" t="s">
        <v>20</v>
      </c>
      <c r="L1424" s="112" t="s">
        <v>839</v>
      </c>
      <c r="O1424" s="71"/>
      <c r="P1424" s="54"/>
      <c r="Q1424" s="72"/>
    </row>
    <row r="1425" spans="1:17" x14ac:dyDescent="0.25">
      <c r="A1425" s="107" t="s">
        <v>1133</v>
      </c>
      <c r="B1425" s="108">
        <v>202309</v>
      </c>
      <c r="C1425" s="108">
        <v>202309</v>
      </c>
      <c r="D1425" s="108" t="s">
        <v>1014</v>
      </c>
      <c r="E1425" s="109">
        <v>7978734962</v>
      </c>
      <c r="F1425" s="107" t="s">
        <v>1134</v>
      </c>
      <c r="G1425" s="110" t="s">
        <v>19</v>
      </c>
      <c r="H1425" s="111">
        <v>280000</v>
      </c>
      <c r="I1425" s="113">
        <v>45197</v>
      </c>
      <c r="J1425" s="111">
        <v>90000</v>
      </c>
      <c r="K1425" s="112" t="s">
        <v>20</v>
      </c>
      <c r="L1425" s="112" t="s">
        <v>158</v>
      </c>
      <c r="O1425" s="71"/>
      <c r="P1425" s="54"/>
      <c r="Q1425" s="72"/>
    </row>
    <row r="1426" spans="1:17" x14ac:dyDescent="0.25">
      <c r="A1426" s="107" t="s">
        <v>1177</v>
      </c>
      <c r="B1426" s="108" t="s">
        <v>1156</v>
      </c>
      <c r="C1426" s="108">
        <v>202309</v>
      </c>
      <c r="D1426" s="108" t="s">
        <v>1014</v>
      </c>
      <c r="E1426" s="109"/>
      <c r="F1426" s="107"/>
      <c r="G1426" s="110" t="s">
        <v>19</v>
      </c>
      <c r="H1426" s="111">
        <v>280000</v>
      </c>
      <c r="I1426" s="113">
        <v>45197</v>
      </c>
      <c r="J1426" s="111">
        <v>5000</v>
      </c>
      <c r="K1426" s="112" t="s">
        <v>20</v>
      </c>
      <c r="L1426" s="112" t="s">
        <v>839</v>
      </c>
      <c r="O1426" s="71"/>
      <c r="P1426" s="54"/>
      <c r="Q1426" s="72"/>
    </row>
    <row r="1427" spans="1:17" x14ac:dyDescent="0.25">
      <c r="A1427" s="107" t="s">
        <v>4244</v>
      </c>
      <c r="B1427" s="108">
        <v>202306</v>
      </c>
      <c r="C1427" s="108">
        <v>202306</v>
      </c>
      <c r="D1427" s="108" t="s">
        <v>1014</v>
      </c>
      <c r="E1427" s="109">
        <v>7760044400</v>
      </c>
      <c r="F1427" s="107" t="s">
        <v>851</v>
      </c>
      <c r="G1427" s="110" t="s">
        <v>19</v>
      </c>
      <c r="H1427" s="111">
        <v>300000</v>
      </c>
      <c r="I1427" s="113">
        <v>45197</v>
      </c>
      <c r="J1427" s="111">
        <v>20000</v>
      </c>
      <c r="K1427" s="112" t="s">
        <v>20</v>
      </c>
      <c r="L1427" s="112" t="s">
        <v>142</v>
      </c>
      <c r="O1427" s="71"/>
      <c r="P1427" s="54"/>
      <c r="Q1427" s="72"/>
    </row>
    <row r="1428" spans="1:17" x14ac:dyDescent="0.25">
      <c r="A1428" s="107" t="s">
        <v>1020</v>
      </c>
      <c r="B1428" s="108" t="s">
        <v>1001</v>
      </c>
      <c r="C1428" s="108">
        <v>202308</v>
      </c>
      <c r="D1428" s="108" t="s">
        <v>1015</v>
      </c>
      <c r="E1428" s="109">
        <v>7008455221</v>
      </c>
      <c r="F1428" s="107" t="s">
        <v>1036</v>
      </c>
      <c r="G1428" s="110" t="s">
        <v>19</v>
      </c>
      <c r="H1428" s="111">
        <v>300000</v>
      </c>
      <c r="I1428" s="113">
        <v>45197</v>
      </c>
      <c r="J1428" s="111">
        <v>90000</v>
      </c>
      <c r="K1428" s="112" t="s">
        <v>20</v>
      </c>
      <c r="L1428" s="112" t="s">
        <v>101</v>
      </c>
      <c r="O1428" s="71"/>
      <c r="P1428" s="54"/>
      <c r="Q1428" s="72"/>
    </row>
    <row r="1429" spans="1:17" x14ac:dyDescent="0.25">
      <c r="A1429" s="107" t="s">
        <v>1138</v>
      </c>
      <c r="B1429" s="108">
        <v>202309</v>
      </c>
      <c r="C1429" s="108">
        <v>202309</v>
      </c>
      <c r="D1429" s="108" t="s">
        <v>1014</v>
      </c>
      <c r="E1429" s="109">
        <v>8249083520</v>
      </c>
      <c r="F1429" s="107" t="s">
        <v>1139</v>
      </c>
      <c r="G1429" s="110" t="s">
        <v>19</v>
      </c>
      <c r="H1429" s="111">
        <v>270000</v>
      </c>
      <c r="I1429" s="113">
        <v>45197</v>
      </c>
      <c r="J1429" s="111">
        <v>90000</v>
      </c>
      <c r="K1429" s="112" t="s">
        <v>20</v>
      </c>
      <c r="L1429" s="112" t="s">
        <v>158</v>
      </c>
      <c r="O1429" s="71"/>
      <c r="P1429" s="54"/>
      <c r="Q1429" s="72"/>
    </row>
    <row r="1430" spans="1:17" x14ac:dyDescent="0.25">
      <c r="A1430" s="107" t="s">
        <v>1178</v>
      </c>
      <c r="B1430" s="108" t="s">
        <v>1156</v>
      </c>
      <c r="C1430" s="108">
        <v>202309</v>
      </c>
      <c r="D1430" s="108" t="s">
        <v>1014</v>
      </c>
      <c r="E1430" s="109">
        <v>9901895769</v>
      </c>
      <c r="F1430" s="107" t="s">
        <v>1201</v>
      </c>
      <c r="G1430" s="110" t="s">
        <v>19</v>
      </c>
      <c r="H1430" s="111">
        <v>270000</v>
      </c>
      <c r="I1430" s="113">
        <v>45197</v>
      </c>
      <c r="J1430" s="111">
        <v>5000</v>
      </c>
      <c r="K1430" s="112" t="s">
        <v>20</v>
      </c>
      <c r="L1430" s="112" t="s">
        <v>839</v>
      </c>
      <c r="O1430" s="71"/>
      <c r="P1430" s="54"/>
      <c r="Q1430" s="72"/>
    </row>
    <row r="1431" spans="1:17" x14ac:dyDescent="0.25">
      <c r="A1431" s="107" t="s">
        <v>4298</v>
      </c>
      <c r="B1431" s="108" t="s">
        <v>1156</v>
      </c>
      <c r="C1431" s="108">
        <v>202309</v>
      </c>
      <c r="D1431" s="108" t="s">
        <v>1014</v>
      </c>
      <c r="E1431" s="109">
        <v>9535238924</v>
      </c>
      <c r="F1431" s="107" t="s">
        <v>1221</v>
      </c>
      <c r="G1431" s="110" t="s">
        <v>19</v>
      </c>
      <c r="H1431" s="111">
        <v>270000</v>
      </c>
      <c r="I1431" s="113">
        <v>45197</v>
      </c>
      <c r="J1431" s="111">
        <v>5000</v>
      </c>
      <c r="K1431" s="112" t="s">
        <v>689</v>
      </c>
      <c r="L1431" s="112" t="s">
        <v>839</v>
      </c>
      <c r="O1431" s="71"/>
      <c r="P1431" s="54"/>
      <c r="Q1431" s="72"/>
    </row>
    <row r="1432" spans="1:17" x14ac:dyDescent="0.25">
      <c r="A1432" s="107" t="s">
        <v>800</v>
      </c>
      <c r="B1432" s="108" t="s">
        <v>791</v>
      </c>
      <c r="C1432" s="108">
        <v>202306</v>
      </c>
      <c r="D1432" s="108" t="s">
        <v>1014</v>
      </c>
      <c r="E1432" s="109">
        <v>9407484429</v>
      </c>
      <c r="F1432" s="107" t="s">
        <v>833</v>
      </c>
      <c r="G1432" s="110" t="s">
        <v>19</v>
      </c>
      <c r="H1432" s="111">
        <v>290000</v>
      </c>
      <c r="I1432" s="113">
        <v>45197</v>
      </c>
      <c r="J1432" s="111">
        <v>55002</v>
      </c>
      <c r="K1432" s="112" t="s">
        <v>20</v>
      </c>
      <c r="L1432" s="112" t="s">
        <v>158</v>
      </c>
      <c r="O1432" s="71"/>
      <c r="P1432" s="54"/>
      <c r="Q1432" s="72"/>
    </row>
    <row r="1433" spans="1:17" x14ac:dyDescent="0.25">
      <c r="A1433" s="107" t="s">
        <v>1016</v>
      </c>
      <c r="B1433" s="108">
        <v>202308</v>
      </c>
      <c r="C1433" s="108">
        <v>202308</v>
      </c>
      <c r="D1433" s="108" t="s">
        <v>1014</v>
      </c>
      <c r="E1433" s="109">
        <v>9776242468</v>
      </c>
      <c r="F1433" s="107" t="s">
        <v>1017</v>
      </c>
      <c r="G1433" s="110" t="s">
        <v>19</v>
      </c>
      <c r="H1433" s="111">
        <v>280000</v>
      </c>
      <c r="I1433" s="113">
        <v>45198</v>
      </c>
      <c r="J1433" s="111">
        <v>60000</v>
      </c>
      <c r="K1433" s="112" t="s">
        <v>336</v>
      </c>
      <c r="L1433" s="112" t="s">
        <v>158</v>
      </c>
      <c r="O1433" s="71"/>
      <c r="P1433" s="54"/>
      <c r="Q1433" s="72"/>
    </row>
    <row r="1434" spans="1:17" x14ac:dyDescent="0.25">
      <c r="A1434" s="107" t="s">
        <v>981</v>
      </c>
      <c r="B1434" s="108">
        <v>202307</v>
      </c>
      <c r="C1434" s="108">
        <v>202307</v>
      </c>
      <c r="D1434" s="108" t="s">
        <v>1014</v>
      </c>
      <c r="E1434" s="109">
        <v>9900000593</v>
      </c>
      <c r="F1434" s="107" t="s">
        <v>982</v>
      </c>
      <c r="G1434" s="110" t="s">
        <v>19</v>
      </c>
      <c r="H1434" s="111">
        <v>250000</v>
      </c>
      <c r="I1434" s="113">
        <v>45198</v>
      </c>
      <c r="J1434" s="111">
        <v>50000</v>
      </c>
      <c r="K1434" s="112" t="s">
        <v>20</v>
      </c>
      <c r="L1434" s="112" t="s">
        <v>158</v>
      </c>
      <c r="O1434" s="71"/>
      <c r="P1434" s="54"/>
      <c r="Q1434" s="72"/>
    </row>
    <row r="1435" spans="1:17" x14ac:dyDescent="0.25">
      <c r="A1435" s="107" t="s">
        <v>4264</v>
      </c>
      <c r="B1435" s="108" t="s">
        <v>862</v>
      </c>
      <c r="C1435" s="108">
        <v>202307</v>
      </c>
      <c r="D1435" s="108" t="s">
        <v>1014</v>
      </c>
      <c r="E1435" s="109">
        <v>7771805100</v>
      </c>
      <c r="F1435" s="107" t="s">
        <v>900</v>
      </c>
      <c r="G1435" s="110" t="s">
        <v>19</v>
      </c>
      <c r="H1435" s="111">
        <v>270000</v>
      </c>
      <c r="I1435" s="113">
        <v>45198</v>
      </c>
      <c r="J1435" s="111">
        <v>60000</v>
      </c>
      <c r="K1435" s="112" t="s">
        <v>336</v>
      </c>
      <c r="L1435" s="112" t="s">
        <v>158</v>
      </c>
      <c r="O1435" s="71"/>
      <c r="P1435" s="54"/>
      <c r="Q1435" s="72"/>
    </row>
    <row r="1436" spans="1:17" x14ac:dyDescent="0.25">
      <c r="A1436" s="107" t="s">
        <v>1179</v>
      </c>
      <c r="B1436" s="108" t="s">
        <v>1156</v>
      </c>
      <c r="C1436" s="108">
        <v>202309</v>
      </c>
      <c r="D1436" s="108" t="s">
        <v>1014</v>
      </c>
      <c r="E1436" s="109">
        <v>9096007093</v>
      </c>
      <c r="F1436" s="107" t="s">
        <v>1271</v>
      </c>
      <c r="G1436" s="110" t="s">
        <v>19</v>
      </c>
      <c r="H1436" s="111">
        <v>270000</v>
      </c>
      <c r="I1436" s="113">
        <v>45198</v>
      </c>
      <c r="J1436" s="111">
        <v>10000</v>
      </c>
      <c r="K1436" s="112" t="s">
        <v>20</v>
      </c>
      <c r="L1436" s="112" t="s">
        <v>158</v>
      </c>
      <c r="O1436" s="71"/>
      <c r="P1436" s="54"/>
      <c r="Q1436" s="72"/>
    </row>
    <row r="1437" spans="1:17" x14ac:dyDescent="0.25">
      <c r="A1437" s="107" t="s">
        <v>67</v>
      </c>
      <c r="B1437" s="108">
        <v>202301</v>
      </c>
      <c r="C1437" s="108">
        <v>202301</v>
      </c>
      <c r="D1437" s="108" t="s">
        <v>1014</v>
      </c>
      <c r="E1437" s="109">
        <v>9568376741</v>
      </c>
      <c r="F1437" s="107" t="s">
        <v>68</v>
      </c>
      <c r="G1437" s="110" t="s">
        <v>14</v>
      </c>
      <c r="H1437" s="111">
        <v>260000</v>
      </c>
      <c r="I1437" s="113">
        <v>45198</v>
      </c>
      <c r="J1437" s="111">
        <v>21000</v>
      </c>
      <c r="K1437" s="112" t="s">
        <v>20</v>
      </c>
      <c r="L1437" s="112" t="s">
        <v>101</v>
      </c>
      <c r="O1437" s="71"/>
      <c r="P1437" s="54"/>
      <c r="Q1437" s="72"/>
    </row>
    <row r="1438" spans="1:17" x14ac:dyDescent="0.25">
      <c r="A1438" s="107" t="s">
        <v>1180</v>
      </c>
      <c r="B1438" s="108" t="s">
        <v>1156</v>
      </c>
      <c r="C1438" s="108">
        <v>202309</v>
      </c>
      <c r="D1438" s="108" t="s">
        <v>1014</v>
      </c>
      <c r="E1438" s="109"/>
      <c r="F1438" s="107"/>
      <c r="G1438" s="110" t="s">
        <v>14</v>
      </c>
      <c r="H1438" s="111">
        <v>260000</v>
      </c>
      <c r="I1438" s="113">
        <v>45198</v>
      </c>
      <c r="J1438" s="111">
        <v>5000</v>
      </c>
      <c r="K1438" s="112" t="s">
        <v>20</v>
      </c>
      <c r="L1438" s="112" t="s">
        <v>158</v>
      </c>
      <c r="O1438" s="71"/>
      <c r="P1438" s="54"/>
      <c r="Q1438" s="72"/>
    </row>
    <row r="1439" spans="1:17" x14ac:dyDescent="0.25">
      <c r="A1439" s="107" t="s">
        <v>1181</v>
      </c>
      <c r="B1439" s="108" t="s">
        <v>1156</v>
      </c>
      <c r="C1439" s="108">
        <v>202309</v>
      </c>
      <c r="D1439" s="108" t="s">
        <v>1014</v>
      </c>
      <c r="E1439" s="109"/>
      <c r="F1439" s="107"/>
      <c r="G1439" s="110" t="s">
        <v>14</v>
      </c>
      <c r="H1439" s="111">
        <v>260000</v>
      </c>
      <c r="I1439" s="113">
        <v>45198</v>
      </c>
      <c r="J1439" s="111">
        <v>5000</v>
      </c>
      <c r="K1439" s="112" t="s">
        <v>20</v>
      </c>
      <c r="L1439" s="112" t="s">
        <v>158</v>
      </c>
      <c r="O1439" s="71"/>
      <c r="P1439" s="54"/>
      <c r="Q1439" s="72"/>
    </row>
    <row r="1440" spans="1:17" x14ac:dyDescent="0.25">
      <c r="A1440" s="107" t="s">
        <v>1183</v>
      </c>
      <c r="B1440" s="108" t="s">
        <v>1156</v>
      </c>
      <c r="C1440" s="108">
        <v>202309</v>
      </c>
      <c r="D1440" s="108" t="s">
        <v>1014</v>
      </c>
      <c r="E1440" s="109">
        <v>7974596639</v>
      </c>
      <c r="F1440" s="107" t="s">
        <v>1182</v>
      </c>
      <c r="G1440" s="110" t="s">
        <v>19</v>
      </c>
      <c r="H1440" s="111">
        <v>270000</v>
      </c>
      <c r="I1440" s="113">
        <v>45198</v>
      </c>
      <c r="J1440" s="111">
        <v>280000</v>
      </c>
      <c r="K1440" s="112" t="s">
        <v>20</v>
      </c>
      <c r="L1440" s="112" t="s">
        <v>158</v>
      </c>
      <c r="O1440" s="71"/>
      <c r="P1440" s="54"/>
      <c r="Q1440" s="72"/>
    </row>
    <row r="1441" spans="1:17" x14ac:dyDescent="0.25">
      <c r="A1441" s="107" t="s">
        <v>1184</v>
      </c>
      <c r="B1441" s="108" t="s">
        <v>1156</v>
      </c>
      <c r="C1441" s="108">
        <v>202309</v>
      </c>
      <c r="D1441" s="108" t="s">
        <v>1014</v>
      </c>
      <c r="E1441" s="109">
        <v>8999532724</v>
      </c>
      <c r="F1441" s="107" t="s">
        <v>4299</v>
      </c>
      <c r="G1441" s="110" t="s">
        <v>19</v>
      </c>
      <c r="H1441" s="111">
        <v>270000</v>
      </c>
      <c r="I1441" s="113">
        <v>45199</v>
      </c>
      <c r="J1441" s="111">
        <v>20000</v>
      </c>
      <c r="K1441" s="112" t="s">
        <v>20</v>
      </c>
      <c r="L1441" s="112" t="s">
        <v>158</v>
      </c>
      <c r="O1441" s="71"/>
      <c r="P1441" s="54"/>
      <c r="Q1441" s="72"/>
    </row>
    <row r="1442" spans="1:17" x14ac:dyDescent="0.25">
      <c r="A1442" s="107" t="s">
        <v>630</v>
      </c>
      <c r="B1442" s="108" t="s">
        <v>463</v>
      </c>
      <c r="C1442" s="108">
        <v>202303</v>
      </c>
      <c r="D1442" s="108" t="s">
        <v>1014</v>
      </c>
      <c r="E1442" s="109">
        <v>6372895851</v>
      </c>
      <c r="F1442" s="107" t="s">
        <v>631</v>
      </c>
      <c r="G1442" s="110" t="s">
        <v>19</v>
      </c>
      <c r="H1442" s="111">
        <v>270000</v>
      </c>
      <c r="I1442" s="113">
        <v>45199</v>
      </c>
      <c r="J1442" s="111">
        <v>50000</v>
      </c>
      <c r="K1442" s="112" t="s">
        <v>20</v>
      </c>
      <c r="L1442" s="112" t="s">
        <v>839</v>
      </c>
      <c r="O1442" s="71"/>
      <c r="P1442" s="54"/>
      <c r="Q1442" s="72"/>
    </row>
    <row r="1443" spans="1:17" x14ac:dyDescent="0.25">
      <c r="A1443" s="107" t="s">
        <v>1077</v>
      </c>
      <c r="B1443" s="108">
        <v>202307</v>
      </c>
      <c r="C1443" s="108">
        <v>202307</v>
      </c>
      <c r="D1443" s="108" t="s">
        <v>1014</v>
      </c>
      <c r="E1443" s="109">
        <v>7561930133</v>
      </c>
      <c r="F1443" s="107" t="s">
        <v>910</v>
      </c>
      <c r="G1443" s="110" t="s">
        <v>19</v>
      </c>
      <c r="H1443" s="111">
        <v>270000</v>
      </c>
      <c r="I1443" s="113">
        <v>45199</v>
      </c>
      <c r="J1443" s="111">
        <v>39500</v>
      </c>
      <c r="K1443" s="112" t="s">
        <v>20</v>
      </c>
      <c r="L1443" s="112" t="s">
        <v>158</v>
      </c>
      <c r="O1443" s="71"/>
      <c r="P1443" s="54"/>
      <c r="Q1443" s="72"/>
    </row>
    <row r="1444" spans="1:17" x14ac:dyDescent="0.25">
      <c r="A1444" s="107" t="s">
        <v>1115</v>
      </c>
      <c r="B1444" s="108" t="s">
        <v>1156</v>
      </c>
      <c r="C1444" s="108">
        <v>202309</v>
      </c>
      <c r="D1444" s="108" t="s">
        <v>1014</v>
      </c>
      <c r="E1444" s="109">
        <v>8867591779</v>
      </c>
      <c r="F1444" s="107" t="s">
        <v>1191</v>
      </c>
      <c r="G1444" s="110" t="s">
        <v>19</v>
      </c>
      <c r="H1444" s="111">
        <v>270000</v>
      </c>
      <c r="I1444" s="113">
        <v>45199</v>
      </c>
      <c r="J1444" s="111">
        <v>86000</v>
      </c>
      <c r="K1444" s="112" t="s">
        <v>20</v>
      </c>
      <c r="L1444" s="112" t="s">
        <v>158</v>
      </c>
      <c r="O1444" s="71"/>
      <c r="P1444" s="54"/>
      <c r="Q1444" s="72"/>
    </row>
    <row r="1445" spans="1:17" x14ac:dyDescent="0.25">
      <c r="A1445" s="107" t="s">
        <v>1185</v>
      </c>
      <c r="B1445" s="108" t="s">
        <v>1156</v>
      </c>
      <c r="C1445" s="108">
        <v>202309</v>
      </c>
      <c r="D1445" s="108" t="s">
        <v>1014</v>
      </c>
      <c r="E1445" s="109"/>
      <c r="F1445" s="107"/>
      <c r="G1445" s="110" t="s">
        <v>19</v>
      </c>
      <c r="H1445" s="111">
        <v>270000</v>
      </c>
      <c r="I1445" s="113">
        <v>45199</v>
      </c>
      <c r="J1445" s="111">
        <v>5000</v>
      </c>
      <c r="K1445" s="112" t="s">
        <v>689</v>
      </c>
      <c r="L1445" s="112" t="s">
        <v>158</v>
      </c>
      <c r="O1445" s="71"/>
      <c r="P1445" s="54"/>
      <c r="Q1445" s="72"/>
    </row>
    <row r="1446" spans="1:17" x14ac:dyDescent="0.25">
      <c r="A1446" s="107" t="s">
        <v>1186</v>
      </c>
      <c r="B1446" s="108" t="s">
        <v>1156</v>
      </c>
      <c r="C1446" s="108">
        <v>202309</v>
      </c>
      <c r="D1446" s="108" t="s">
        <v>1014</v>
      </c>
      <c r="E1446" s="109"/>
      <c r="F1446" s="107"/>
      <c r="G1446" s="110" t="s">
        <v>14</v>
      </c>
      <c r="H1446" s="111">
        <v>260000</v>
      </c>
      <c r="I1446" s="113">
        <v>45198</v>
      </c>
      <c r="J1446" s="111">
        <v>5000</v>
      </c>
      <c r="K1446" s="112" t="s">
        <v>689</v>
      </c>
      <c r="L1446" s="112" t="s">
        <v>158</v>
      </c>
      <c r="O1446" s="71"/>
      <c r="P1446" s="54"/>
      <c r="Q1446" s="72"/>
    </row>
    <row r="1447" spans="1:17" x14ac:dyDescent="0.25">
      <c r="A1447" s="107" t="s">
        <v>1187</v>
      </c>
      <c r="B1447" s="108" t="s">
        <v>1156</v>
      </c>
      <c r="C1447" s="108">
        <v>202309</v>
      </c>
      <c r="D1447" s="108" t="s">
        <v>1014</v>
      </c>
      <c r="E1447" s="109"/>
      <c r="F1447" s="107"/>
      <c r="G1447" s="110" t="s">
        <v>19</v>
      </c>
      <c r="H1447" s="111">
        <v>270000</v>
      </c>
      <c r="I1447" s="113">
        <v>45199</v>
      </c>
      <c r="J1447" s="111">
        <v>5000</v>
      </c>
      <c r="K1447" s="112" t="s">
        <v>689</v>
      </c>
      <c r="L1447" s="112" t="s">
        <v>158</v>
      </c>
      <c r="O1447" s="71"/>
      <c r="P1447" s="54"/>
      <c r="Q1447" s="72"/>
    </row>
    <row r="1448" spans="1:17" x14ac:dyDescent="0.25">
      <c r="A1448" s="107" t="s">
        <v>1188</v>
      </c>
      <c r="B1448" s="108" t="s">
        <v>1156</v>
      </c>
      <c r="C1448" s="108">
        <v>202309</v>
      </c>
      <c r="D1448" s="108" t="s">
        <v>1014</v>
      </c>
      <c r="E1448" s="109"/>
      <c r="F1448" s="107"/>
      <c r="G1448" s="110" t="s">
        <v>14</v>
      </c>
      <c r="H1448" s="111">
        <v>260000</v>
      </c>
      <c r="I1448" s="113">
        <v>45199</v>
      </c>
      <c r="J1448" s="111">
        <v>5000</v>
      </c>
      <c r="K1448" s="112" t="s">
        <v>336</v>
      </c>
      <c r="L1448" s="112" t="s">
        <v>158</v>
      </c>
      <c r="O1448" s="71"/>
      <c r="P1448" s="54"/>
      <c r="Q1448" s="72"/>
    </row>
    <row r="1449" spans="1:17" x14ac:dyDescent="0.25">
      <c r="A1449" s="107" t="s">
        <v>1189</v>
      </c>
      <c r="B1449" s="108" t="s">
        <v>99</v>
      </c>
      <c r="C1449" s="108" t="s">
        <v>99</v>
      </c>
      <c r="D1449" s="108" t="s">
        <v>1014</v>
      </c>
      <c r="E1449" s="109">
        <v>9144860898</v>
      </c>
      <c r="F1449" s="107" t="s">
        <v>225</v>
      </c>
      <c r="G1449" s="110" t="s">
        <v>14</v>
      </c>
      <c r="H1449" s="111">
        <v>260000</v>
      </c>
      <c r="I1449" s="113">
        <v>45199</v>
      </c>
      <c r="J1449" s="111">
        <v>30000</v>
      </c>
      <c r="K1449" s="112" t="s">
        <v>689</v>
      </c>
      <c r="L1449" s="112" t="s">
        <v>101</v>
      </c>
      <c r="O1449" s="71"/>
      <c r="P1449" s="54"/>
      <c r="Q1449" s="72"/>
    </row>
    <row r="1450" spans="1:17" x14ac:dyDescent="0.25">
      <c r="A1450" s="107" t="s">
        <v>4300</v>
      </c>
      <c r="B1450" s="108" t="s">
        <v>1156</v>
      </c>
      <c r="C1450" s="108">
        <v>202309</v>
      </c>
      <c r="D1450" s="108" t="s">
        <v>1014</v>
      </c>
      <c r="E1450" s="109">
        <v>9989992855</v>
      </c>
      <c r="F1450" s="107" t="s">
        <v>1190</v>
      </c>
      <c r="G1450" s="110" t="s">
        <v>14</v>
      </c>
      <c r="H1450" s="111">
        <v>260000</v>
      </c>
      <c r="I1450" s="113">
        <v>45199</v>
      </c>
      <c r="J1450" s="111">
        <v>280000</v>
      </c>
      <c r="K1450" s="112" t="s">
        <v>689</v>
      </c>
      <c r="L1450" s="112" t="s">
        <v>158</v>
      </c>
      <c r="O1450" s="71"/>
      <c r="P1450" s="54"/>
      <c r="Q1450" s="72"/>
    </row>
    <row r="1451" spans="1:17" x14ac:dyDescent="0.25">
      <c r="A1451" s="107" t="s">
        <v>4301</v>
      </c>
      <c r="B1451" s="108">
        <v>202306</v>
      </c>
      <c r="C1451" s="108">
        <v>202306</v>
      </c>
      <c r="D1451" s="108" t="s">
        <v>1014</v>
      </c>
      <c r="E1451" s="109">
        <v>8457054476</v>
      </c>
      <c r="F1451" s="107" t="s">
        <v>1199</v>
      </c>
      <c r="G1451" s="110" t="s">
        <v>19</v>
      </c>
      <c r="H1451" s="111">
        <v>240000</v>
      </c>
      <c r="I1451" s="113">
        <v>45201</v>
      </c>
      <c r="J1451" s="111">
        <v>100000</v>
      </c>
      <c r="K1451" s="112" t="s">
        <v>717</v>
      </c>
      <c r="L1451" s="112"/>
      <c r="O1451" s="71"/>
      <c r="P1451" s="54"/>
      <c r="Q1451" s="72"/>
    </row>
    <row r="1452" spans="1:17" x14ac:dyDescent="0.25">
      <c r="A1452" s="107" t="s">
        <v>1197</v>
      </c>
      <c r="B1452" s="108" t="s">
        <v>1156</v>
      </c>
      <c r="C1452" s="108">
        <v>202309</v>
      </c>
      <c r="D1452" s="108" t="s">
        <v>1014</v>
      </c>
      <c r="E1452" s="109"/>
      <c r="F1452" s="107"/>
      <c r="G1452" s="110" t="s">
        <v>19</v>
      </c>
      <c r="H1452" s="111">
        <v>270000</v>
      </c>
      <c r="I1452" s="113">
        <v>45202</v>
      </c>
      <c r="J1452" s="111">
        <v>10000</v>
      </c>
      <c r="K1452" s="112" t="s">
        <v>20</v>
      </c>
      <c r="L1452" s="112" t="s">
        <v>158</v>
      </c>
      <c r="O1452" s="71"/>
      <c r="P1452" s="54"/>
      <c r="Q1452" s="72"/>
    </row>
    <row r="1453" spans="1:17" x14ac:dyDescent="0.25">
      <c r="A1453" s="107" t="s">
        <v>4302</v>
      </c>
      <c r="B1453" s="108" t="s">
        <v>1156</v>
      </c>
      <c r="C1453" s="108">
        <v>202309</v>
      </c>
      <c r="D1453" s="108" t="s">
        <v>1014</v>
      </c>
      <c r="E1453" s="109">
        <v>8120699945</v>
      </c>
      <c r="F1453" s="107" t="s">
        <v>1274</v>
      </c>
      <c r="G1453" s="110" t="s">
        <v>19</v>
      </c>
      <c r="H1453" s="111">
        <v>270000</v>
      </c>
      <c r="I1453" s="113">
        <v>45202</v>
      </c>
      <c r="J1453" s="111">
        <v>10000</v>
      </c>
      <c r="K1453" s="112" t="s">
        <v>20</v>
      </c>
      <c r="L1453" s="112" t="s">
        <v>158</v>
      </c>
      <c r="O1453" s="71"/>
      <c r="P1453" s="54"/>
      <c r="Q1453" s="72"/>
    </row>
    <row r="1454" spans="1:17" x14ac:dyDescent="0.25">
      <c r="A1454" s="107" t="s">
        <v>946</v>
      </c>
      <c r="B1454" s="108">
        <v>202308</v>
      </c>
      <c r="C1454" s="108">
        <v>202308</v>
      </c>
      <c r="D1454" s="108" t="s">
        <v>1014</v>
      </c>
      <c r="E1454" s="109">
        <v>7017134283</v>
      </c>
      <c r="F1454" s="107" t="s">
        <v>947</v>
      </c>
      <c r="G1454" s="110" t="s">
        <v>19</v>
      </c>
      <c r="H1454" s="111">
        <v>280000</v>
      </c>
      <c r="I1454" s="113">
        <v>45202</v>
      </c>
      <c r="J1454" s="111">
        <v>50000</v>
      </c>
      <c r="K1454" s="112" t="s">
        <v>20</v>
      </c>
      <c r="L1454" s="112" t="s">
        <v>158</v>
      </c>
      <c r="O1454" s="71"/>
      <c r="P1454" s="54"/>
      <c r="Q1454" s="72"/>
    </row>
    <row r="1455" spans="1:17" x14ac:dyDescent="0.25">
      <c r="A1455" s="107" t="s">
        <v>790</v>
      </c>
      <c r="B1455" s="108" t="s">
        <v>791</v>
      </c>
      <c r="C1455" s="108">
        <v>202306</v>
      </c>
      <c r="D1455" s="108" t="s">
        <v>1014</v>
      </c>
      <c r="E1455" s="109">
        <v>7978560047</v>
      </c>
      <c r="F1455" s="107" t="s">
        <v>836</v>
      </c>
      <c r="G1455" s="110" t="s">
        <v>19</v>
      </c>
      <c r="H1455" s="111">
        <v>270000</v>
      </c>
      <c r="I1455" s="113">
        <v>45202</v>
      </c>
      <c r="J1455" s="111">
        <v>54500</v>
      </c>
      <c r="K1455" s="112" t="s">
        <v>20</v>
      </c>
      <c r="L1455" s="112" t="s">
        <v>101</v>
      </c>
      <c r="O1455" s="71"/>
      <c r="P1455" s="54"/>
      <c r="Q1455" s="72"/>
    </row>
    <row r="1456" spans="1:17" x14ac:dyDescent="0.25">
      <c r="A1456" s="107" t="s">
        <v>1179</v>
      </c>
      <c r="B1456" s="108" t="s">
        <v>1156</v>
      </c>
      <c r="C1456" s="108">
        <v>202309</v>
      </c>
      <c r="D1456" s="108" t="s">
        <v>1014</v>
      </c>
      <c r="E1456" s="109">
        <v>9096007093</v>
      </c>
      <c r="F1456" s="107" t="s">
        <v>1271</v>
      </c>
      <c r="G1456" s="110" t="s">
        <v>19</v>
      </c>
      <c r="H1456" s="111">
        <v>270000</v>
      </c>
      <c r="I1456" s="113">
        <v>45202</v>
      </c>
      <c r="J1456" s="111">
        <v>83334</v>
      </c>
      <c r="K1456" s="112" t="s">
        <v>20</v>
      </c>
      <c r="L1456" s="112" t="s">
        <v>158</v>
      </c>
      <c r="O1456" s="71"/>
      <c r="P1456" s="54"/>
      <c r="Q1456" s="72"/>
    </row>
    <row r="1457" spans="1:17" x14ac:dyDescent="0.25">
      <c r="A1457" s="107" t="s">
        <v>927</v>
      </c>
      <c r="B1457" s="108" t="s">
        <v>791</v>
      </c>
      <c r="C1457" s="108">
        <v>202306</v>
      </c>
      <c r="D1457" s="108" t="s">
        <v>1014</v>
      </c>
      <c r="E1457" s="109">
        <v>9730214240</v>
      </c>
      <c r="F1457" s="107" t="s">
        <v>924</v>
      </c>
      <c r="G1457" s="110" t="s">
        <v>19</v>
      </c>
      <c r="H1457" s="111">
        <v>290000</v>
      </c>
      <c r="I1457" s="113">
        <v>45202</v>
      </c>
      <c r="J1457" s="111">
        <v>40000</v>
      </c>
      <c r="K1457" s="112" t="s">
        <v>20</v>
      </c>
      <c r="L1457" s="112" t="s">
        <v>158</v>
      </c>
      <c r="O1457" s="71"/>
      <c r="P1457" s="54"/>
      <c r="Q1457" s="72"/>
    </row>
    <row r="1458" spans="1:17" x14ac:dyDescent="0.25">
      <c r="A1458" s="107" t="s">
        <v>780</v>
      </c>
      <c r="B1458" s="108">
        <v>202304</v>
      </c>
      <c r="C1458" s="108">
        <v>202304</v>
      </c>
      <c r="D1458" s="108" t="s">
        <v>1014</v>
      </c>
      <c r="E1458" s="109">
        <v>7326021857</v>
      </c>
      <c r="F1458" s="107" t="s">
        <v>701</v>
      </c>
      <c r="G1458" s="110" t="s">
        <v>19</v>
      </c>
      <c r="H1458" s="111">
        <v>260000</v>
      </c>
      <c r="I1458" s="113">
        <v>45202</v>
      </c>
      <c r="J1458" s="111">
        <v>20000</v>
      </c>
      <c r="K1458" s="112" t="s">
        <v>689</v>
      </c>
      <c r="L1458" s="112" t="s">
        <v>158</v>
      </c>
      <c r="O1458" s="71"/>
      <c r="P1458" s="54"/>
      <c r="Q1458" s="72"/>
    </row>
    <row r="1459" spans="1:17" x14ac:dyDescent="0.25">
      <c r="A1459" s="107" t="s">
        <v>4259</v>
      </c>
      <c r="B1459" s="108">
        <v>202307</v>
      </c>
      <c r="C1459" s="108">
        <v>202307</v>
      </c>
      <c r="D1459" s="108" t="s">
        <v>1014</v>
      </c>
      <c r="E1459" s="109">
        <v>9538914769</v>
      </c>
      <c r="F1459" s="107" t="s">
        <v>850</v>
      </c>
      <c r="G1459" s="110" t="s">
        <v>19</v>
      </c>
      <c r="H1459" s="111">
        <v>290000</v>
      </c>
      <c r="I1459" s="113">
        <v>45202</v>
      </c>
      <c r="J1459" s="111">
        <v>50000</v>
      </c>
      <c r="K1459" s="112" t="s">
        <v>20</v>
      </c>
      <c r="L1459" s="112" t="s">
        <v>158</v>
      </c>
      <c r="O1459" s="71"/>
      <c r="P1459" s="54"/>
      <c r="Q1459" s="72"/>
    </row>
    <row r="1460" spans="1:17" x14ac:dyDescent="0.25">
      <c r="A1460" s="107" t="s">
        <v>333</v>
      </c>
      <c r="B1460" s="108">
        <v>202308</v>
      </c>
      <c r="C1460" s="108">
        <v>202308</v>
      </c>
      <c r="D1460" s="108" t="s">
        <v>1014</v>
      </c>
      <c r="E1460" s="109">
        <v>8309207660</v>
      </c>
      <c r="F1460" s="107" t="s">
        <v>997</v>
      </c>
      <c r="G1460" s="110" t="s">
        <v>19</v>
      </c>
      <c r="H1460" s="111">
        <v>290000</v>
      </c>
      <c r="I1460" s="113">
        <v>45202</v>
      </c>
      <c r="J1460" s="111">
        <v>80000</v>
      </c>
      <c r="K1460" s="112" t="s">
        <v>689</v>
      </c>
      <c r="L1460" s="112" t="s">
        <v>839</v>
      </c>
      <c r="O1460" s="71"/>
      <c r="P1460" s="54"/>
      <c r="Q1460" s="72"/>
    </row>
    <row r="1461" spans="1:17" x14ac:dyDescent="0.25">
      <c r="A1461" s="107" t="s">
        <v>1016</v>
      </c>
      <c r="B1461" s="108">
        <v>202308</v>
      </c>
      <c r="C1461" s="108">
        <v>202308</v>
      </c>
      <c r="D1461" s="108" t="s">
        <v>1014</v>
      </c>
      <c r="E1461" s="109">
        <v>9776242468</v>
      </c>
      <c r="F1461" s="107" t="s">
        <v>1017</v>
      </c>
      <c r="G1461" s="110" t="s">
        <v>19</v>
      </c>
      <c r="H1461" s="111">
        <v>280000</v>
      </c>
      <c r="I1461" s="113">
        <v>45202</v>
      </c>
      <c r="J1461" s="111">
        <v>60000</v>
      </c>
      <c r="K1461" s="112" t="s">
        <v>336</v>
      </c>
      <c r="L1461" s="112" t="s">
        <v>158</v>
      </c>
      <c r="O1461" s="71"/>
      <c r="P1461" s="54"/>
      <c r="Q1461" s="72"/>
    </row>
    <row r="1462" spans="1:17" x14ac:dyDescent="0.25">
      <c r="A1462" s="107" t="s">
        <v>1198</v>
      </c>
      <c r="B1462" s="108">
        <v>202308</v>
      </c>
      <c r="C1462" s="108">
        <v>202308</v>
      </c>
      <c r="D1462" s="108" t="s">
        <v>1014</v>
      </c>
      <c r="E1462" s="109">
        <v>8989153181</v>
      </c>
      <c r="F1462" s="107" t="s">
        <v>1225</v>
      </c>
      <c r="G1462" s="110" t="s">
        <v>19</v>
      </c>
      <c r="H1462" s="111">
        <v>280000</v>
      </c>
      <c r="I1462" s="113">
        <v>45202</v>
      </c>
      <c r="J1462" s="111">
        <v>10000</v>
      </c>
      <c r="K1462" s="112" t="s">
        <v>20</v>
      </c>
      <c r="L1462" s="112" t="s">
        <v>158</v>
      </c>
      <c r="O1462" s="71"/>
      <c r="P1462" s="54"/>
      <c r="Q1462" s="72"/>
    </row>
    <row r="1463" spans="1:17" x14ac:dyDescent="0.25">
      <c r="A1463" s="107" t="s">
        <v>957</v>
      </c>
      <c r="B1463" s="108">
        <v>202307</v>
      </c>
      <c r="C1463" s="108">
        <v>202307</v>
      </c>
      <c r="D1463" s="108" t="s">
        <v>1014</v>
      </c>
      <c r="E1463" s="109">
        <v>8144228835</v>
      </c>
      <c r="F1463" s="107" t="s">
        <v>912</v>
      </c>
      <c r="G1463" s="110" t="s">
        <v>77</v>
      </c>
      <c r="H1463" s="111">
        <v>240000</v>
      </c>
      <c r="I1463" s="113">
        <v>45202</v>
      </c>
      <c r="J1463" s="111">
        <v>60000</v>
      </c>
      <c r="K1463" s="112" t="s">
        <v>10</v>
      </c>
      <c r="L1463" s="112" t="s">
        <v>158</v>
      </c>
      <c r="O1463" s="71"/>
      <c r="P1463" s="54"/>
      <c r="Q1463" s="72"/>
    </row>
    <row r="1464" spans="1:17" x14ac:dyDescent="0.25">
      <c r="A1464" s="107" t="s">
        <v>4269</v>
      </c>
      <c r="B1464" s="108" t="s">
        <v>862</v>
      </c>
      <c r="C1464" s="108">
        <v>202307</v>
      </c>
      <c r="D1464" s="108" t="s">
        <v>1014</v>
      </c>
      <c r="E1464" s="109">
        <v>8144453170</v>
      </c>
      <c r="F1464" s="107" t="s">
        <v>908</v>
      </c>
      <c r="G1464" s="110" t="s">
        <v>19</v>
      </c>
      <c r="H1464" s="111">
        <v>280000</v>
      </c>
      <c r="I1464" s="113">
        <v>45203</v>
      </c>
      <c r="J1464" s="111">
        <v>86600</v>
      </c>
      <c r="K1464" s="112" t="s">
        <v>20</v>
      </c>
      <c r="L1464" s="112" t="s">
        <v>158</v>
      </c>
      <c r="O1464" s="71"/>
      <c r="P1464" s="54"/>
      <c r="Q1464" s="72"/>
    </row>
    <row r="1465" spans="1:17" x14ac:dyDescent="0.25">
      <c r="A1465" s="107" t="s">
        <v>526</v>
      </c>
      <c r="B1465" s="108">
        <v>202203</v>
      </c>
      <c r="C1465" s="108">
        <v>202203</v>
      </c>
      <c r="D1465" s="108" t="s">
        <v>1014</v>
      </c>
      <c r="E1465" s="109">
        <v>7327897140</v>
      </c>
      <c r="F1465" s="107" t="s">
        <v>527</v>
      </c>
      <c r="G1465" s="110" t="s">
        <v>19</v>
      </c>
      <c r="H1465" s="111">
        <v>280000</v>
      </c>
      <c r="I1465" s="113">
        <v>45203</v>
      </c>
      <c r="J1465" s="111">
        <v>30000</v>
      </c>
      <c r="K1465" s="112" t="s">
        <v>20</v>
      </c>
      <c r="L1465" s="112" t="s">
        <v>158</v>
      </c>
      <c r="O1465" s="71"/>
      <c r="P1465" s="54"/>
      <c r="Q1465" s="72"/>
    </row>
    <row r="1466" spans="1:17" x14ac:dyDescent="0.25">
      <c r="A1466" s="107" t="s">
        <v>1200</v>
      </c>
      <c r="B1466" s="108">
        <v>202310</v>
      </c>
      <c r="C1466" s="108">
        <v>202310</v>
      </c>
      <c r="D1466" s="108" t="s">
        <v>1014</v>
      </c>
      <c r="E1466" s="109"/>
      <c r="F1466" s="107"/>
      <c r="G1466" s="110" t="s">
        <v>19</v>
      </c>
      <c r="H1466" s="111">
        <v>280000</v>
      </c>
      <c r="I1466" s="113">
        <v>45203</v>
      </c>
      <c r="J1466" s="111">
        <v>10000</v>
      </c>
      <c r="K1466" s="112" t="s">
        <v>20</v>
      </c>
      <c r="L1466" s="112" t="s">
        <v>158</v>
      </c>
      <c r="O1466" s="71"/>
      <c r="P1466" s="54"/>
      <c r="Q1466" s="72"/>
    </row>
    <row r="1467" spans="1:17" x14ac:dyDescent="0.25">
      <c r="A1467" s="107" t="s">
        <v>4290</v>
      </c>
      <c r="B1467" s="108">
        <v>202309</v>
      </c>
      <c r="C1467" s="108">
        <v>202309</v>
      </c>
      <c r="D1467" s="108" t="s">
        <v>1015</v>
      </c>
      <c r="E1467" s="109">
        <v>9360274867</v>
      </c>
      <c r="F1467" s="107" t="s">
        <v>1261</v>
      </c>
      <c r="G1467" s="110" t="s">
        <v>77</v>
      </c>
      <c r="H1467" s="111">
        <v>270000</v>
      </c>
      <c r="I1467" s="113">
        <v>45203</v>
      </c>
      <c r="J1467" s="111">
        <v>50000</v>
      </c>
      <c r="K1467" s="112" t="s">
        <v>20</v>
      </c>
      <c r="L1467" s="112" t="s">
        <v>158</v>
      </c>
      <c r="O1467" s="71"/>
      <c r="P1467" s="54"/>
      <c r="Q1467" s="72"/>
    </row>
    <row r="1468" spans="1:17" x14ac:dyDescent="0.25">
      <c r="A1468" s="107" t="s">
        <v>796</v>
      </c>
      <c r="B1468" s="108">
        <v>202306</v>
      </c>
      <c r="C1468" s="108">
        <v>202306</v>
      </c>
      <c r="D1468" s="108" t="s">
        <v>1014</v>
      </c>
      <c r="E1468" s="109">
        <v>6204294245</v>
      </c>
      <c r="F1468" s="107" t="s">
        <v>797</v>
      </c>
      <c r="G1468" s="110" t="s">
        <v>77</v>
      </c>
      <c r="H1468" s="111">
        <v>260000</v>
      </c>
      <c r="I1468" s="113">
        <v>45203</v>
      </c>
      <c r="J1468" s="111">
        <v>50000</v>
      </c>
      <c r="K1468" s="112" t="s">
        <v>713</v>
      </c>
      <c r="L1468" s="112" t="s">
        <v>839</v>
      </c>
      <c r="O1468" s="71"/>
      <c r="P1468" s="54"/>
      <c r="Q1468" s="72"/>
    </row>
    <row r="1469" spans="1:17" x14ac:dyDescent="0.25">
      <c r="A1469" s="107" t="s">
        <v>824</v>
      </c>
      <c r="B1469" s="108">
        <v>202306</v>
      </c>
      <c r="C1469" s="108">
        <v>202306</v>
      </c>
      <c r="D1469" s="108" t="s">
        <v>1014</v>
      </c>
      <c r="E1469" s="109">
        <v>6370763103</v>
      </c>
      <c r="F1469" s="107" t="s">
        <v>825</v>
      </c>
      <c r="G1469" s="110" t="s">
        <v>19</v>
      </c>
      <c r="H1469" s="111">
        <v>270000</v>
      </c>
      <c r="I1469" s="113">
        <v>45203</v>
      </c>
      <c r="J1469" s="111">
        <v>55000</v>
      </c>
      <c r="K1469" s="112" t="s">
        <v>20</v>
      </c>
      <c r="L1469" s="112" t="s">
        <v>158</v>
      </c>
      <c r="O1469" s="71"/>
      <c r="P1469" s="54"/>
      <c r="Q1469" s="72"/>
    </row>
    <row r="1470" spans="1:17" x14ac:dyDescent="0.25">
      <c r="A1470" s="107" t="s">
        <v>964</v>
      </c>
      <c r="B1470" s="108">
        <v>202307</v>
      </c>
      <c r="C1470" s="108">
        <v>202307</v>
      </c>
      <c r="D1470" s="108" t="s">
        <v>1014</v>
      </c>
      <c r="E1470" s="109">
        <v>9632856406</v>
      </c>
      <c r="F1470" s="107" t="s">
        <v>938</v>
      </c>
      <c r="G1470" s="110" t="s">
        <v>77</v>
      </c>
      <c r="H1470" s="111">
        <v>295000</v>
      </c>
      <c r="I1470" s="113">
        <v>45203</v>
      </c>
      <c r="J1470" s="111">
        <v>58750</v>
      </c>
      <c r="K1470" s="112" t="s">
        <v>713</v>
      </c>
      <c r="L1470" s="112" t="s">
        <v>839</v>
      </c>
      <c r="O1470" s="71"/>
      <c r="P1470" s="54"/>
      <c r="Q1470" s="72"/>
    </row>
    <row r="1471" spans="1:17" x14ac:dyDescent="0.25">
      <c r="A1471" s="107" t="s">
        <v>1178</v>
      </c>
      <c r="B1471" s="108">
        <v>202309</v>
      </c>
      <c r="C1471" s="108">
        <v>202309</v>
      </c>
      <c r="D1471" s="108" t="s">
        <v>1014</v>
      </c>
      <c r="E1471" s="109">
        <v>9901895769</v>
      </c>
      <c r="F1471" s="107" t="s">
        <v>1201</v>
      </c>
      <c r="G1471" s="110" t="s">
        <v>77</v>
      </c>
      <c r="H1471" s="111">
        <v>295000</v>
      </c>
      <c r="I1471" s="113">
        <v>45203</v>
      </c>
      <c r="J1471" s="111">
        <v>235000</v>
      </c>
      <c r="K1471" s="112" t="s">
        <v>1048</v>
      </c>
      <c r="L1471" s="112" t="s">
        <v>158</v>
      </c>
      <c r="O1471" s="71"/>
      <c r="P1471" s="54"/>
      <c r="Q1471" s="72"/>
    </row>
    <row r="1472" spans="1:17" x14ac:dyDescent="0.25">
      <c r="A1472" s="107" t="s">
        <v>871</v>
      </c>
      <c r="B1472" s="108" t="s">
        <v>862</v>
      </c>
      <c r="C1472" s="108">
        <v>202307</v>
      </c>
      <c r="D1472" s="108" t="s">
        <v>1014</v>
      </c>
      <c r="E1472" s="109">
        <v>9348212546</v>
      </c>
      <c r="F1472" s="107" t="s">
        <v>872</v>
      </c>
      <c r="G1472" s="110" t="s">
        <v>19</v>
      </c>
      <c r="H1472" s="111">
        <v>290000</v>
      </c>
      <c r="I1472" s="113">
        <v>45204</v>
      </c>
      <c r="J1472" s="111">
        <v>65000</v>
      </c>
      <c r="K1472" s="112" t="s">
        <v>20</v>
      </c>
      <c r="L1472" s="112" t="s">
        <v>158</v>
      </c>
      <c r="O1472" s="71"/>
      <c r="P1472" s="54"/>
      <c r="Q1472" s="72"/>
    </row>
    <row r="1473" spans="1:17" x14ac:dyDescent="0.25">
      <c r="A1473" s="107" t="s">
        <v>918</v>
      </c>
      <c r="B1473" s="108">
        <v>202306</v>
      </c>
      <c r="C1473" s="108">
        <v>202306</v>
      </c>
      <c r="D1473" s="108" t="s">
        <v>1014</v>
      </c>
      <c r="E1473" s="109">
        <v>6372334816</v>
      </c>
      <c r="F1473" s="107" t="s">
        <v>818</v>
      </c>
      <c r="G1473" s="110" t="s">
        <v>19</v>
      </c>
      <c r="H1473" s="111">
        <v>300000</v>
      </c>
      <c r="I1473" s="113">
        <v>45204</v>
      </c>
      <c r="J1473" s="111">
        <v>75000</v>
      </c>
      <c r="K1473" s="112" t="s">
        <v>10</v>
      </c>
      <c r="L1473" s="112" t="s">
        <v>158</v>
      </c>
      <c r="O1473" s="71"/>
      <c r="P1473" s="54"/>
      <c r="Q1473" s="72"/>
    </row>
    <row r="1474" spans="1:17" x14ac:dyDescent="0.25">
      <c r="A1474" s="107" t="s">
        <v>957</v>
      </c>
      <c r="B1474" s="108" t="s">
        <v>862</v>
      </c>
      <c r="C1474" s="108">
        <v>202307</v>
      </c>
      <c r="D1474" s="108" t="s">
        <v>1014</v>
      </c>
      <c r="E1474" s="109">
        <v>8144228835</v>
      </c>
      <c r="F1474" s="107" t="s">
        <v>912</v>
      </c>
      <c r="G1474" s="110" t="s">
        <v>19</v>
      </c>
      <c r="H1474" s="111">
        <v>290000</v>
      </c>
      <c r="I1474" s="113">
        <v>45204</v>
      </c>
      <c r="J1474" s="111">
        <v>30000</v>
      </c>
      <c r="K1474" s="112" t="s">
        <v>10</v>
      </c>
      <c r="L1474" s="112" t="s">
        <v>839</v>
      </c>
      <c r="O1474" s="71"/>
      <c r="P1474" s="54"/>
      <c r="Q1474" s="72"/>
    </row>
    <row r="1475" spans="1:17" x14ac:dyDescent="0.25">
      <c r="A1475" s="107" t="s">
        <v>1112</v>
      </c>
      <c r="B1475" s="108">
        <v>202308</v>
      </c>
      <c r="C1475" s="108">
        <v>202308</v>
      </c>
      <c r="D1475" s="108" t="s">
        <v>1014</v>
      </c>
      <c r="E1475" s="109">
        <v>7064651414</v>
      </c>
      <c r="F1475" s="107" t="s">
        <v>1058</v>
      </c>
      <c r="G1475" s="110" t="s">
        <v>77</v>
      </c>
      <c r="H1475" s="111">
        <v>280000</v>
      </c>
      <c r="I1475" s="113">
        <v>45204</v>
      </c>
      <c r="J1475" s="111">
        <v>90000</v>
      </c>
      <c r="K1475" s="112" t="s">
        <v>20</v>
      </c>
      <c r="L1475" s="112" t="s">
        <v>158</v>
      </c>
      <c r="O1475" s="71"/>
      <c r="P1475" s="54"/>
      <c r="Q1475" s="72"/>
    </row>
    <row r="1476" spans="1:17" x14ac:dyDescent="0.25">
      <c r="A1476" s="107" t="s">
        <v>1092</v>
      </c>
      <c r="B1476" s="108" t="s">
        <v>862</v>
      </c>
      <c r="C1476" s="108">
        <v>202307</v>
      </c>
      <c r="D1476" s="108" t="s">
        <v>1014</v>
      </c>
      <c r="E1476" s="109"/>
      <c r="F1476" s="107"/>
      <c r="G1476" s="110" t="s">
        <v>19</v>
      </c>
      <c r="H1476" s="111">
        <v>290000</v>
      </c>
      <c r="I1476" s="113">
        <v>45204</v>
      </c>
      <c r="J1476" s="111">
        <v>65000</v>
      </c>
      <c r="K1476" s="112" t="s">
        <v>20</v>
      </c>
      <c r="L1476" s="112" t="s">
        <v>158</v>
      </c>
      <c r="O1476" s="71"/>
      <c r="P1476" s="54"/>
      <c r="Q1476" s="72"/>
    </row>
    <row r="1477" spans="1:17" x14ac:dyDescent="0.25">
      <c r="A1477" s="107" t="s">
        <v>899</v>
      </c>
      <c r="B1477" s="108">
        <v>202307</v>
      </c>
      <c r="C1477" s="108">
        <v>202307</v>
      </c>
      <c r="D1477" s="108" t="s">
        <v>1014</v>
      </c>
      <c r="E1477" s="109">
        <v>7751862860</v>
      </c>
      <c r="F1477" s="107" t="s">
        <v>939</v>
      </c>
      <c r="G1477" s="110" t="s">
        <v>19</v>
      </c>
      <c r="H1477" s="111">
        <v>318600</v>
      </c>
      <c r="I1477" s="113">
        <v>45205</v>
      </c>
      <c r="J1477" s="111">
        <v>70000</v>
      </c>
      <c r="K1477" s="112" t="s">
        <v>20</v>
      </c>
      <c r="L1477" s="112" t="s">
        <v>839</v>
      </c>
      <c r="O1477" s="71"/>
      <c r="P1477" s="54"/>
      <c r="Q1477" s="72"/>
    </row>
    <row r="1478" spans="1:17" x14ac:dyDescent="0.25">
      <c r="A1478" s="107" t="s">
        <v>1202</v>
      </c>
      <c r="B1478" s="108">
        <v>202309</v>
      </c>
      <c r="C1478" s="108">
        <v>202309</v>
      </c>
      <c r="D1478" s="108" t="s">
        <v>1014</v>
      </c>
      <c r="E1478" s="109">
        <v>9573371818</v>
      </c>
      <c r="F1478" s="107" t="s">
        <v>1917</v>
      </c>
      <c r="G1478" s="110" t="s">
        <v>19</v>
      </c>
      <c r="H1478" s="111">
        <v>318600</v>
      </c>
      <c r="I1478" s="113">
        <v>45205</v>
      </c>
      <c r="J1478" s="111">
        <v>5000</v>
      </c>
      <c r="K1478" s="112" t="s">
        <v>20</v>
      </c>
      <c r="L1478" s="112" t="s">
        <v>101</v>
      </c>
      <c r="O1478" s="71"/>
      <c r="P1478" s="54"/>
      <c r="Q1478" s="72"/>
    </row>
    <row r="1479" spans="1:17" x14ac:dyDescent="0.25">
      <c r="A1479" s="107" t="s">
        <v>957</v>
      </c>
      <c r="B1479" s="108">
        <v>202307</v>
      </c>
      <c r="C1479" s="108">
        <v>202307</v>
      </c>
      <c r="D1479" s="108" t="s">
        <v>1014</v>
      </c>
      <c r="E1479" s="109">
        <v>8144228835</v>
      </c>
      <c r="F1479" s="107" t="s">
        <v>912</v>
      </c>
      <c r="G1479" s="110" t="s">
        <v>77</v>
      </c>
      <c r="H1479" s="111">
        <v>240000</v>
      </c>
      <c r="I1479" s="113">
        <v>45205</v>
      </c>
      <c r="J1479" s="111">
        <v>30000</v>
      </c>
      <c r="K1479" s="112" t="s">
        <v>10</v>
      </c>
      <c r="L1479" s="112" t="s">
        <v>839</v>
      </c>
      <c r="O1479" s="71"/>
      <c r="P1479" s="54"/>
      <c r="Q1479" s="72"/>
    </row>
    <row r="1480" spans="1:17" x14ac:dyDescent="0.25">
      <c r="A1480" s="107" t="s">
        <v>1112</v>
      </c>
      <c r="B1480" s="108">
        <v>202308</v>
      </c>
      <c r="C1480" s="108">
        <v>202308</v>
      </c>
      <c r="D1480" s="108" t="s">
        <v>1014</v>
      </c>
      <c r="E1480" s="109">
        <v>7064651414</v>
      </c>
      <c r="F1480" s="107" t="s">
        <v>1058</v>
      </c>
      <c r="G1480" s="110" t="s">
        <v>77</v>
      </c>
      <c r="H1480" s="111">
        <v>280000</v>
      </c>
      <c r="I1480" s="113">
        <v>45205</v>
      </c>
      <c r="J1480" s="111">
        <v>10000</v>
      </c>
      <c r="K1480" s="112" t="s">
        <v>20</v>
      </c>
      <c r="L1480" s="112" t="s">
        <v>158</v>
      </c>
      <c r="O1480" s="71"/>
      <c r="P1480" s="54"/>
      <c r="Q1480" s="72"/>
    </row>
    <row r="1481" spans="1:17" x14ac:dyDescent="0.25">
      <c r="A1481" s="107" t="s">
        <v>1037</v>
      </c>
      <c r="B1481" s="108">
        <v>202309</v>
      </c>
      <c r="C1481" s="108">
        <v>202309</v>
      </c>
      <c r="D1481" s="108" t="s">
        <v>1014</v>
      </c>
      <c r="E1481" s="109">
        <v>7978911540</v>
      </c>
      <c r="F1481" s="107" t="s">
        <v>1129</v>
      </c>
      <c r="G1481" s="110" t="s">
        <v>19</v>
      </c>
      <c r="H1481" s="111">
        <v>280000</v>
      </c>
      <c r="I1481" s="113">
        <v>45205</v>
      </c>
      <c r="J1481" s="111">
        <v>80000</v>
      </c>
      <c r="K1481" s="112" t="s">
        <v>689</v>
      </c>
      <c r="L1481" s="112" t="s">
        <v>158</v>
      </c>
      <c r="O1481" s="71"/>
      <c r="P1481" s="54"/>
      <c r="Q1481" s="72"/>
    </row>
    <row r="1482" spans="1:17" x14ac:dyDescent="0.25">
      <c r="A1482" s="107" t="s">
        <v>1167</v>
      </c>
      <c r="B1482" s="108">
        <v>202309</v>
      </c>
      <c r="C1482" s="108">
        <v>202309</v>
      </c>
      <c r="D1482" s="108" t="s">
        <v>1014</v>
      </c>
      <c r="E1482" s="109">
        <v>9310329127</v>
      </c>
      <c r="F1482" s="107" t="s">
        <v>1203</v>
      </c>
      <c r="G1482" s="110" t="s">
        <v>19</v>
      </c>
      <c r="H1482" s="111">
        <v>270000</v>
      </c>
      <c r="I1482" s="113">
        <v>45205</v>
      </c>
      <c r="J1482" s="111">
        <v>53000</v>
      </c>
      <c r="K1482" s="112" t="s">
        <v>20</v>
      </c>
      <c r="L1482" s="112" t="s">
        <v>158</v>
      </c>
      <c r="O1482" s="71"/>
      <c r="P1482" s="54"/>
      <c r="Q1482" s="72"/>
    </row>
    <row r="1483" spans="1:17" x14ac:dyDescent="0.25">
      <c r="A1483" s="107" t="s">
        <v>4170</v>
      </c>
      <c r="B1483" s="108" t="s">
        <v>862</v>
      </c>
      <c r="C1483" s="108">
        <v>202307</v>
      </c>
      <c r="D1483" s="108" t="s">
        <v>1014</v>
      </c>
      <c r="E1483" s="109">
        <v>9090757650</v>
      </c>
      <c r="F1483" s="107" t="s">
        <v>230</v>
      </c>
      <c r="G1483" s="110" t="s">
        <v>19</v>
      </c>
      <c r="H1483" s="111">
        <v>250000</v>
      </c>
      <c r="I1483" s="113">
        <v>45205</v>
      </c>
      <c r="J1483" s="111">
        <v>100000</v>
      </c>
      <c r="K1483" s="112" t="s">
        <v>10</v>
      </c>
      <c r="L1483" s="112" t="s">
        <v>101</v>
      </c>
      <c r="O1483" s="71"/>
      <c r="P1483" s="54"/>
      <c r="Q1483" s="72"/>
    </row>
    <row r="1484" spans="1:17" x14ac:dyDescent="0.25">
      <c r="A1484" s="107" t="s">
        <v>4262</v>
      </c>
      <c r="B1484" s="108">
        <v>202307</v>
      </c>
      <c r="C1484" s="108">
        <v>202307</v>
      </c>
      <c r="D1484" s="108" t="s">
        <v>1014</v>
      </c>
      <c r="E1484" s="109">
        <v>8917244217</v>
      </c>
      <c r="F1484" s="107" t="s">
        <v>931</v>
      </c>
      <c r="G1484" s="110" t="s">
        <v>19</v>
      </c>
      <c r="H1484" s="111">
        <v>270000</v>
      </c>
      <c r="I1484" s="113">
        <v>45205</v>
      </c>
      <c r="J1484" s="111">
        <v>68500</v>
      </c>
      <c r="K1484" s="112" t="s">
        <v>20</v>
      </c>
      <c r="L1484" s="112" t="s">
        <v>158</v>
      </c>
      <c r="O1484" s="71"/>
      <c r="P1484" s="54"/>
      <c r="Q1484" s="72"/>
    </row>
    <row r="1485" spans="1:17" x14ac:dyDescent="0.25">
      <c r="A1485" s="107" t="s">
        <v>1204</v>
      </c>
      <c r="B1485" s="108">
        <v>202307</v>
      </c>
      <c r="C1485" s="108">
        <v>202307</v>
      </c>
      <c r="D1485" s="108" t="s">
        <v>1014</v>
      </c>
      <c r="E1485" s="109">
        <v>9178703936</v>
      </c>
      <c r="F1485" s="107" t="s">
        <v>935</v>
      </c>
      <c r="G1485" s="110" t="s">
        <v>19</v>
      </c>
      <c r="H1485" s="111">
        <v>270000</v>
      </c>
      <c r="I1485" s="113">
        <v>45206</v>
      </c>
      <c r="J1485" s="111">
        <v>87200</v>
      </c>
      <c r="K1485" s="112" t="s">
        <v>20</v>
      </c>
      <c r="L1485" s="112" t="s">
        <v>101</v>
      </c>
      <c r="O1485" s="71"/>
      <c r="P1485" s="54"/>
      <c r="Q1485" s="72"/>
    </row>
    <row r="1486" spans="1:17" x14ac:dyDescent="0.25">
      <c r="A1486" s="107" t="s">
        <v>4238</v>
      </c>
      <c r="B1486" s="108">
        <v>202304</v>
      </c>
      <c r="C1486" s="108">
        <v>202304</v>
      </c>
      <c r="D1486" s="108" t="s">
        <v>1014</v>
      </c>
      <c r="E1486" s="109">
        <v>8770942058</v>
      </c>
      <c r="F1486" s="107" t="s">
        <v>731</v>
      </c>
      <c r="G1486" s="110" t="s">
        <v>19</v>
      </c>
      <c r="H1486" s="111">
        <v>300000</v>
      </c>
      <c r="I1486" s="113">
        <v>45206</v>
      </c>
      <c r="J1486" s="111">
        <v>40000</v>
      </c>
      <c r="K1486" s="112" t="s">
        <v>20</v>
      </c>
      <c r="L1486" s="112" t="s">
        <v>158</v>
      </c>
      <c r="O1486" s="71"/>
      <c r="P1486" s="54"/>
      <c r="Q1486" s="72"/>
    </row>
    <row r="1487" spans="1:17" x14ac:dyDescent="0.25">
      <c r="A1487" s="107" t="s">
        <v>822</v>
      </c>
      <c r="B1487" s="108" t="s">
        <v>791</v>
      </c>
      <c r="C1487" s="108">
        <v>202306</v>
      </c>
      <c r="D1487" s="108" t="s">
        <v>1014</v>
      </c>
      <c r="E1487" s="109">
        <v>9090391254</v>
      </c>
      <c r="F1487" s="107" t="s">
        <v>823</v>
      </c>
      <c r="G1487" s="110" t="s">
        <v>19</v>
      </c>
      <c r="H1487" s="111">
        <v>280000</v>
      </c>
      <c r="I1487" s="113">
        <v>45206</v>
      </c>
      <c r="J1487" s="111">
        <v>37500</v>
      </c>
      <c r="K1487" s="112" t="s">
        <v>20</v>
      </c>
      <c r="L1487" s="112" t="s">
        <v>158</v>
      </c>
      <c r="O1487" s="71"/>
      <c r="P1487" s="54"/>
      <c r="Q1487" s="72"/>
    </row>
    <row r="1488" spans="1:17" x14ac:dyDescent="0.25">
      <c r="A1488" s="107" t="s">
        <v>722</v>
      </c>
      <c r="B1488" s="108">
        <v>202304</v>
      </c>
      <c r="C1488" s="108">
        <v>202304</v>
      </c>
      <c r="D1488" s="108" t="s">
        <v>1014</v>
      </c>
      <c r="E1488" s="109">
        <v>9438620891</v>
      </c>
      <c r="F1488" s="107" t="s">
        <v>723</v>
      </c>
      <c r="G1488" s="110" t="s">
        <v>19</v>
      </c>
      <c r="H1488" s="111">
        <v>200000</v>
      </c>
      <c r="I1488" s="113">
        <v>45206</v>
      </c>
      <c r="J1488" s="111">
        <v>35000</v>
      </c>
      <c r="K1488" s="112" t="s">
        <v>713</v>
      </c>
      <c r="L1488" s="112" t="s">
        <v>839</v>
      </c>
      <c r="O1488" s="71"/>
      <c r="P1488" s="54"/>
      <c r="Q1488" s="72"/>
    </row>
    <row r="1489" spans="1:17" x14ac:dyDescent="0.25">
      <c r="A1489" s="107" t="s">
        <v>4256</v>
      </c>
      <c r="B1489" s="108">
        <v>202307</v>
      </c>
      <c r="C1489" s="108">
        <v>202307</v>
      </c>
      <c r="D1489" s="108" t="s">
        <v>1014</v>
      </c>
      <c r="E1489" s="109">
        <v>7742157227</v>
      </c>
      <c r="F1489" s="107" t="s">
        <v>861</v>
      </c>
      <c r="G1489" s="110" t="s">
        <v>19</v>
      </c>
      <c r="H1489" s="111">
        <v>250000</v>
      </c>
      <c r="I1489" s="113">
        <v>45206</v>
      </c>
      <c r="J1489" s="111">
        <v>25000</v>
      </c>
      <c r="K1489" s="112" t="s">
        <v>20</v>
      </c>
      <c r="L1489" s="112" t="s">
        <v>158</v>
      </c>
      <c r="O1489" s="71"/>
      <c r="P1489" s="54"/>
      <c r="Q1489" s="72"/>
    </row>
    <row r="1490" spans="1:17" x14ac:dyDescent="0.25">
      <c r="A1490" s="107" t="s">
        <v>4302</v>
      </c>
      <c r="B1490" s="108" t="s">
        <v>1156</v>
      </c>
      <c r="C1490" s="108">
        <v>202309</v>
      </c>
      <c r="D1490" s="108" t="s">
        <v>1014</v>
      </c>
      <c r="E1490" s="109">
        <v>8120699945</v>
      </c>
      <c r="F1490" s="107" t="s">
        <v>1274</v>
      </c>
      <c r="G1490" s="110" t="s">
        <v>19</v>
      </c>
      <c r="H1490" s="111">
        <v>270000</v>
      </c>
      <c r="I1490" s="113">
        <v>45206</v>
      </c>
      <c r="J1490" s="111">
        <v>63750</v>
      </c>
      <c r="K1490" s="112" t="s">
        <v>20</v>
      </c>
      <c r="L1490" s="112" t="s">
        <v>158</v>
      </c>
      <c r="O1490" s="71"/>
      <c r="P1490" s="54"/>
      <c r="Q1490" s="72"/>
    </row>
    <row r="1491" spans="1:17" x14ac:dyDescent="0.25">
      <c r="A1491" s="107" t="s">
        <v>1205</v>
      </c>
      <c r="B1491" s="108" t="s">
        <v>1156</v>
      </c>
      <c r="C1491" s="108">
        <v>202309</v>
      </c>
      <c r="D1491" s="108" t="s">
        <v>1014</v>
      </c>
      <c r="E1491" s="109">
        <v>8658725282</v>
      </c>
      <c r="F1491" s="107" t="s">
        <v>1171</v>
      </c>
      <c r="G1491" s="110" t="s">
        <v>19</v>
      </c>
      <c r="H1491" s="111">
        <v>270000</v>
      </c>
      <c r="I1491" s="113">
        <v>45206</v>
      </c>
      <c r="J1491" s="111">
        <v>65000</v>
      </c>
      <c r="K1491" s="112" t="s">
        <v>10</v>
      </c>
      <c r="L1491" s="112" t="s">
        <v>158</v>
      </c>
      <c r="O1491" s="71"/>
      <c r="P1491" s="54"/>
      <c r="Q1491" s="72"/>
    </row>
    <row r="1492" spans="1:17" x14ac:dyDescent="0.25">
      <c r="A1492" s="107" t="s">
        <v>4242</v>
      </c>
      <c r="B1492" s="108" t="s">
        <v>762</v>
      </c>
      <c r="C1492" s="108" t="s">
        <v>762</v>
      </c>
      <c r="D1492" s="108" t="s">
        <v>1014</v>
      </c>
      <c r="E1492" s="109">
        <v>7987449062</v>
      </c>
      <c r="F1492" s="107" t="s">
        <v>763</v>
      </c>
      <c r="G1492" s="110" t="s">
        <v>19</v>
      </c>
      <c r="H1492" s="111">
        <v>300000</v>
      </c>
      <c r="I1492" s="113">
        <v>45206</v>
      </c>
      <c r="J1492" s="111">
        <v>100000</v>
      </c>
      <c r="K1492" s="112" t="s">
        <v>713</v>
      </c>
      <c r="L1492" s="112" t="s">
        <v>839</v>
      </c>
      <c r="O1492" s="71"/>
      <c r="P1492" s="54"/>
      <c r="Q1492" s="72"/>
    </row>
    <row r="1493" spans="1:17" x14ac:dyDescent="0.25">
      <c r="A1493" s="107" t="s">
        <v>1824</v>
      </c>
      <c r="B1493" s="108" t="s">
        <v>1156</v>
      </c>
      <c r="C1493" s="108">
        <v>202309</v>
      </c>
      <c r="D1493" s="108" t="s">
        <v>1014</v>
      </c>
      <c r="E1493" s="109">
        <v>7987224798</v>
      </c>
      <c r="F1493" s="107" t="s">
        <v>1493</v>
      </c>
      <c r="G1493" s="110" t="s">
        <v>19</v>
      </c>
      <c r="H1493" s="111">
        <v>300000</v>
      </c>
      <c r="I1493" s="113">
        <v>45206</v>
      </c>
      <c r="J1493" s="111">
        <v>50000</v>
      </c>
      <c r="K1493" s="112" t="s">
        <v>20</v>
      </c>
      <c r="L1493" s="112" t="s">
        <v>158</v>
      </c>
      <c r="O1493" s="71"/>
      <c r="P1493" s="54"/>
      <c r="Q1493" s="72"/>
    </row>
    <row r="1494" spans="1:17" x14ac:dyDescent="0.25">
      <c r="A1494" s="107" t="s">
        <v>1104</v>
      </c>
      <c r="B1494" s="108">
        <v>202309</v>
      </c>
      <c r="C1494" s="108">
        <v>202309</v>
      </c>
      <c r="D1494" s="108" t="s">
        <v>1015</v>
      </c>
      <c r="E1494" s="109">
        <v>8144228835</v>
      </c>
      <c r="F1494" s="107" t="s">
        <v>1106</v>
      </c>
      <c r="G1494" s="110" t="s">
        <v>77</v>
      </c>
      <c r="H1494" s="111">
        <v>240000</v>
      </c>
      <c r="I1494" s="113">
        <v>45207</v>
      </c>
      <c r="J1494" s="111">
        <v>50000</v>
      </c>
      <c r="K1494" s="112" t="s">
        <v>20</v>
      </c>
      <c r="L1494" s="112" t="s">
        <v>158</v>
      </c>
      <c r="O1494" s="71"/>
      <c r="P1494" s="54"/>
      <c r="Q1494" s="72"/>
    </row>
    <row r="1495" spans="1:17" x14ac:dyDescent="0.25">
      <c r="A1495" s="107" t="s">
        <v>1060</v>
      </c>
      <c r="B1495" s="108" t="s">
        <v>1024</v>
      </c>
      <c r="C1495" s="108">
        <v>202308</v>
      </c>
      <c r="D1495" s="108" t="s">
        <v>1014</v>
      </c>
      <c r="E1495" s="109">
        <v>7978596834</v>
      </c>
      <c r="F1495" s="107" t="s">
        <v>1061</v>
      </c>
      <c r="G1495" s="110" t="s">
        <v>19</v>
      </c>
      <c r="H1495" s="111">
        <v>270000</v>
      </c>
      <c r="I1495" s="113">
        <v>45207</v>
      </c>
      <c r="J1495" s="111">
        <v>50000</v>
      </c>
      <c r="K1495" s="112" t="s">
        <v>10</v>
      </c>
      <c r="L1495" s="112" t="s">
        <v>158</v>
      </c>
      <c r="O1495" s="71"/>
      <c r="P1495" s="54"/>
      <c r="Q1495" s="72"/>
    </row>
    <row r="1496" spans="1:17" x14ac:dyDescent="0.25">
      <c r="A1496" s="107" t="s">
        <v>4294</v>
      </c>
      <c r="B1496" s="108">
        <v>202309</v>
      </c>
      <c r="C1496" s="108">
        <v>202309</v>
      </c>
      <c r="D1496" s="108" t="s">
        <v>1015</v>
      </c>
      <c r="E1496" s="109">
        <v>9640886926</v>
      </c>
      <c r="F1496" s="107" t="s">
        <v>1206</v>
      </c>
      <c r="G1496" s="110" t="s">
        <v>19</v>
      </c>
      <c r="H1496" s="111">
        <v>270000</v>
      </c>
      <c r="I1496" s="113">
        <v>45207</v>
      </c>
      <c r="J1496" s="111">
        <v>270000</v>
      </c>
      <c r="K1496" s="112" t="s">
        <v>689</v>
      </c>
      <c r="L1496" s="112" t="s">
        <v>158</v>
      </c>
      <c r="O1496" s="71"/>
      <c r="P1496" s="54"/>
      <c r="Q1496" s="72"/>
    </row>
    <row r="1497" spans="1:17" x14ac:dyDescent="0.25">
      <c r="A1497" s="107" t="s">
        <v>881</v>
      </c>
      <c r="B1497" s="108" t="s">
        <v>862</v>
      </c>
      <c r="C1497" s="108">
        <v>202307</v>
      </c>
      <c r="D1497" s="108" t="s">
        <v>1014</v>
      </c>
      <c r="E1497" s="109">
        <v>8112130587</v>
      </c>
      <c r="F1497" s="107" t="s">
        <v>882</v>
      </c>
      <c r="G1497" s="110" t="s">
        <v>19</v>
      </c>
      <c r="H1497" s="111">
        <v>270000</v>
      </c>
      <c r="I1497" s="113">
        <v>45208</v>
      </c>
      <c r="J1497" s="111">
        <v>55000</v>
      </c>
      <c r="K1497" s="112" t="s">
        <v>20</v>
      </c>
      <c r="L1497" s="112" t="s">
        <v>158</v>
      </c>
      <c r="O1497" s="71"/>
      <c r="P1497" s="54"/>
      <c r="Q1497" s="72"/>
    </row>
    <row r="1498" spans="1:17" x14ac:dyDescent="0.25">
      <c r="A1498" s="107" t="s">
        <v>840</v>
      </c>
      <c r="B1498" s="108">
        <v>202307</v>
      </c>
      <c r="C1498" s="108">
        <v>202307</v>
      </c>
      <c r="D1498" s="108" t="s">
        <v>1014</v>
      </c>
      <c r="E1498" s="109">
        <v>9116554989</v>
      </c>
      <c r="F1498" s="107" t="s">
        <v>922</v>
      </c>
      <c r="G1498" s="110" t="s">
        <v>19</v>
      </c>
      <c r="H1498" s="111">
        <v>300000</v>
      </c>
      <c r="I1498" s="113">
        <v>45208</v>
      </c>
      <c r="J1498" s="111">
        <v>40000</v>
      </c>
      <c r="K1498" s="112" t="s">
        <v>20</v>
      </c>
      <c r="L1498" s="112" t="s">
        <v>839</v>
      </c>
      <c r="O1498" s="71"/>
      <c r="P1498" s="54"/>
      <c r="Q1498" s="72"/>
    </row>
    <row r="1499" spans="1:17" x14ac:dyDescent="0.25">
      <c r="A1499" s="107" t="s">
        <v>904</v>
      </c>
      <c r="B1499" s="108" t="s">
        <v>862</v>
      </c>
      <c r="C1499" s="108">
        <v>202307</v>
      </c>
      <c r="D1499" s="108" t="s">
        <v>1014</v>
      </c>
      <c r="E1499" s="109">
        <v>9642243385</v>
      </c>
      <c r="F1499" s="107" t="s">
        <v>911</v>
      </c>
      <c r="G1499" s="110" t="s">
        <v>19</v>
      </c>
      <c r="H1499" s="111">
        <v>290000</v>
      </c>
      <c r="I1499" s="113">
        <v>45208</v>
      </c>
      <c r="J1499" s="111">
        <v>60000</v>
      </c>
      <c r="K1499" s="112" t="s">
        <v>10</v>
      </c>
      <c r="L1499" s="112" t="s">
        <v>101</v>
      </c>
      <c r="O1499" s="71"/>
      <c r="P1499" s="54"/>
      <c r="Q1499" s="72"/>
    </row>
    <row r="1500" spans="1:17" x14ac:dyDescent="0.25">
      <c r="A1500" s="107" t="s">
        <v>1207</v>
      </c>
      <c r="B1500" s="108">
        <v>202309</v>
      </c>
      <c r="C1500" s="108">
        <v>202309</v>
      </c>
      <c r="D1500" s="108" t="s">
        <v>1015</v>
      </c>
      <c r="E1500" s="109"/>
      <c r="F1500" s="107"/>
      <c r="G1500" s="110" t="s">
        <v>19</v>
      </c>
      <c r="H1500" s="111">
        <v>290000</v>
      </c>
      <c r="I1500" s="113">
        <v>45208</v>
      </c>
      <c r="J1500" s="111">
        <v>5000</v>
      </c>
      <c r="K1500" s="112" t="s">
        <v>713</v>
      </c>
      <c r="L1500" s="112" t="s">
        <v>839</v>
      </c>
      <c r="O1500" s="71"/>
      <c r="P1500" s="54"/>
      <c r="Q1500" s="72"/>
    </row>
    <row r="1501" spans="1:17" x14ac:dyDescent="0.25">
      <c r="A1501" s="107" t="s">
        <v>1096</v>
      </c>
      <c r="B1501" s="108">
        <v>202309</v>
      </c>
      <c r="C1501" s="108">
        <v>202309</v>
      </c>
      <c r="D1501" s="108" t="s">
        <v>1014</v>
      </c>
      <c r="E1501" s="109">
        <v>8078748554</v>
      </c>
      <c r="F1501" s="107" t="s">
        <v>1157</v>
      </c>
      <c r="G1501" s="110" t="s">
        <v>19</v>
      </c>
      <c r="H1501" s="111">
        <v>290000</v>
      </c>
      <c r="I1501" s="113">
        <v>45208</v>
      </c>
      <c r="J1501" s="111">
        <v>56000</v>
      </c>
      <c r="K1501" s="112" t="s">
        <v>689</v>
      </c>
      <c r="L1501" s="112" t="s">
        <v>158</v>
      </c>
      <c r="O1501" s="71"/>
      <c r="P1501" s="54"/>
      <c r="Q1501" s="72"/>
    </row>
    <row r="1502" spans="1:17" x14ac:dyDescent="0.25">
      <c r="A1502" s="107" t="s">
        <v>1068</v>
      </c>
      <c r="B1502" s="108">
        <v>202309</v>
      </c>
      <c r="C1502" s="108">
        <v>202309</v>
      </c>
      <c r="D1502" s="108" t="s">
        <v>1014</v>
      </c>
      <c r="E1502" s="109">
        <v>9348637038</v>
      </c>
      <c r="F1502" s="107" t="s">
        <v>62</v>
      </c>
      <c r="G1502" s="110" t="s">
        <v>19</v>
      </c>
      <c r="H1502" s="111">
        <v>270000</v>
      </c>
      <c r="I1502" s="113">
        <v>45208</v>
      </c>
      <c r="J1502" s="111">
        <v>90000</v>
      </c>
      <c r="K1502" s="112" t="s">
        <v>20</v>
      </c>
      <c r="L1502" s="112" t="s">
        <v>158</v>
      </c>
      <c r="O1502" s="71"/>
      <c r="P1502" s="54"/>
      <c r="Q1502" s="72"/>
    </row>
    <row r="1503" spans="1:17" x14ac:dyDescent="0.25">
      <c r="A1503" s="107" t="s">
        <v>870</v>
      </c>
      <c r="B1503" s="108">
        <v>202307</v>
      </c>
      <c r="C1503" s="108">
        <v>202307</v>
      </c>
      <c r="D1503" s="108" t="s">
        <v>1014</v>
      </c>
      <c r="E1503" s="109">
        <v>8981345619</v>
      </c>
      <c r="F1503" s="107" t="s">
        <v>934</v>
      </c>
      <c r="G1503" s="110" t="s">
        <v>19</v>
      </c>
      <c r="H1503" s="111">
        <v>290000</v>
      </c>
      <c r="I1503" s="113">
        <v>45208</v>
      </c>
      <c r="J1503" s="111">
        <v>56000</v>
      </c>
      <c r="K1503" s="112" t="s">
        <v>20</v>
      </c>
      <c r="L1503" s="112" t="s">
        <v>158</v>
      </c>
      <c r="O1503" s="71"/>
      <c r="P1503" s="54"/>
      <c r="Q1503" s="72"/>
    </row>
    <row r="1504" spans="1:17" x14ac:dyDescent="0.25">
      <c r="A1504" s="107" t="s">
        <v>309</v>
      </c>
      <c r="B1504" s="108">
        <v>202212</v>
      </c>
      <c r="C1504" s="108">
        <v>202212</v>
      </c>
      <c r="D1504" s="108" t="s">
        <v>1014</v>
      </c>
      <c r="E1504" s="109">
        <v>9556479066</v>
      </c>
      <c r="F1504" s="107" t="s">
        <v>306</v>
      </c>
      <c r="G1504" s="110" t="s">
        <v>19</v>
      </c>
      <c r="H1504" s="111">
        <v>280000</v>
      </c>
      <c r="I1504" s="113">
        <v>45208</v>
      </c>
      <c r="J1504" s="111">
        <v>50000</v>
      </c>
      <c r="K1504" s="112" t="s">
        <v>20</v>
      </c>
      <c r="L1504" s="112" t="s">
        <v>839</v>
      </c>
      <c r="O1504" s="71"/>
      <c r="P1504" s="54"/>
      <c r="Q1504" s="72"/>
    </row>
    <row r="1505" spans="1:17" x14ac:dyDescent="0.25">
      <c r="A1505" s="107" t="s">
        <v>4303</v>
      </c>
      <c r="B1505" s="108" t="s">
        <v>1156</v>
      </c>
      <c r="C1505" s="108">
        <v>202309</v>
      </c>
      <c r="D1505" s="108" t="s">
        <v>1014</v>
      </c>
      <c r="E1505" s="109">
        <v>9980341509</v>
      </c>
      <c r="F1505" s="107" t="s">
        <v>1208</v>
      </c>
      <c r="G1505" s="110" t="s">
        <v>19</v>
      </c>
      <c r="H1505" s="111">
        <v>265000</v>
      </c>
      <c r="I1505" s="113">
        <v>45209</v>
      </c>
      <c r="J1505" s="111">
        <v>260000</v>
      </c>
      <c r="K1505" s="112" t="s">
        <v>689</v>
      </c>
      <c r="L1505" s="112" t="s">
        <v>158</v>
      </c>
      <c r="O1505" s="71"/>
      <c r="P1505" s="54"/>
      <c r="Q1505" s="72"/>
    </row>
    <row r="1506" spans="1:17" x14ac:dyDescent="0.25">
      <c r="A1506" s="107" t="s">
        <v>952</v>
      </c>
      <c r="B1506" s="108">
        <v>202307</v>
      </c>
      <c r="C1506" s="108">
        <v>202307</v>
      </c>
      <c r="D1506" s="108" t="s">
        <v>1014</v>
      </c>
      <c r="E1506" s="109">
        <v>9178703936</v>
      </c>
      <c r="F1506" s="107" t="s">
        <v>935</v>
      </c>
      <c r="G1506" s="110" t="s">
        <v>19</v>
      </c>
      <c r="H1506" s="111">
        <v>270000</v>
      </c>
      <c r="I1506" s="113">
        <v>45209</v>
      </c>
      <c r="J1506" s="111">
        <v>80000</v>
      </c>
      <c r="K1506" s="112" t="s">
        <v>713</v>
      </c>
      <c r="L1506" s="112" t="s">
        <v>158</v>
      </c>
      <c r="O1506" s="71"/>
      <c r="P1506" s="54"/>
      <c r="Q1506" s="72"/>
    </row>
    <row r="1507" spans="1:17" x14ac:dyDescent="0.25">
      <c r="A1507" s="107" t="s">
        <v>893</v>
      </c>
      <c r="B1507" s="108">
        <v>202308</v>
      </c>
      <c r="C1507" s="108">
        <v>202308</v>
      </c>
      <c r="D1507" s="108" t="s">
        <v>1014</v>
      </c>
      <c r="E1507" s="109">
        <v>8697583291</v>
      </c>
      <c r="F1507" s="107" t="s">
        <v>987</v>
      </c>
      <c r="G1507" s="110" t="s">
        <v>14</v>
      </c>
      <c r="H1507" s="111">
        <v>260000</v>
      </c>
      <c r="I1507" s="113">
        <v>45209</v>
      </c>
      <c r="J1507" s="111">
        <v>60000</v>
      </c>
      <c r="K1507" s="112" t="s">
        <v>20</v>
      </c>
      <c r="L1507" s="112" t="s">
        <v>158</v>
      </c>
      <c r="O1507" s="71"/>
      <c r="P1507" s="54"/>
      <c r="Q1507" s="72"/>
    </row>
    <row r="1508" spans="1:17" x14ac:dyDescent="0.25">
      <c r="A1508" s="107" t="s">
        <v>782</v>
      </c>
      <c r="B1508" s="108">
        <v>202306</v>
      </c>
      <c r="C1508" s="108">
        <v>202306</v>
      </c>
      <c r="D1508" s="108" t="s">
        <v>1014</v>
      </c>
      <c r="E1508" s="109">
        <v>9438586070</v>
      </c>
      <c r="F1508" s="107" t="s">
        <v>783</v>
      </c>
      <c r="G1508" s="110" t="s">
        <v>19</v>
      </c>
      <c r="H1508" s="111">
        <v>290000</v>
      </c>
      <c r="I1508" s="113">
        <v>45209</v>
      </c>
      <c r="J1508" s="111">
        <v>20000</v>
      </c>
      <c r="K1508" s="112" t="s">
        <v>20</v>
      </c>
      <c r="L1508" s="112" t="s">
        <v>101</v>
      </c>
      <c r="O1508" s="71"/>
      <c r="P1508" s="54"/>
      <c r="Q1508" s="72"/>
    </row>
    <row r="1509" spans="1:17" x14ac:dyDescent="0.25">
      <c r="A1509" s="107" t="s">
        <v>856</v>
      </c>
      <c r="B1509" s="108">
        <v>202307</v>
      </c>
      <c r="C1509" s="108">
        <v>202307</v>
      </c>
      <c r="D1509" s="108" t="s">
        <v>1014</v>
      </c>
      <c r="E1509" s="109">
        <v>8007882062</v>
      </c>
      <c r="F1509" s="107" t="s">
        <v>857</v>
      </c>
      <c r="G1509" s="110" t="s">
        <v>19</v>
      </c>
      <c r="H1509" s="111">
        <v>260000</v>
      </c>
      <c r="I1509" s="113">
        <v>45209</v>
      </c>
      <c r="J1509" s="111">
        <v>35000</v>
      </c>
      <c r="K1509" s="112" t="s">
        <v>713</v>
      </c>
      <c r="L1509" s="112" t="s">
        <v>101</v>
      </c>
      <c r="O1509" s="71"/>
      <c r="P1509" s="54"/>
      <c r="Q1509" s="72"/>
    </row>
    <row r="1510" spans="1:17" x14ac:dyDescent="0.25">
      <c r="A1510" s="107" t="s">
        <v>485</v>
      </c>
      <c r="B1510" s="108">
        <v>202303</v>
      </c>
      <c r="C1510" s="108">
        <v>202303</v>
      </c>
      <c r="D1510" s="108" t="s">
        <v>1014</v>
      </c>
      <c r="E1510" s="109">
        <v>7008247814</v>
      </c>
      <c r="F1510" s="107" t="s">
        <v>498</v>
      </c>
      <c r="G1510" s="110" t="s">
        <v>19</v>
      </c>
      <c r="H1510" s="111">
        <v>270000</v>
      </c>
      <c r="I1510" s="113">
        <v>45209</v>
      </c>
      <c r="J1510" s="111">
        <v>10000</v>
      </c>
      <c r="K1510" s="112" t="s">
        <v>20</v>
      </c>
      <c r="L1510" s="112" t="s">
        <v>158</v>
      </c>
      <c r="O1510" s="71"/>
      <c r="P1510" s="54"/>
      <c r="Q1510" s="72"/>
    </row>
    <row r="1511" spans="1:17" x14ac:dyDescent="0.25">
      <c r="A1511" s="107" t="s">
        <v>1003</v>
      </c>
      <c r="B1511" s="108" t="s">
        <v>1001</v>
      </c>
      <c r="C1511" s="108">
        <v>202308</v>
      </c>
      <c r="D1511" s="108" t="s">
        <v>1014</v>
      </c>
      <c r="E1511" s="109">
        <v>8618241240</v>
      </c>
      <c r="F1511" s="107" t="s">
        <v>1064</v>
      </c>
      <c r="G1511" s="110" t="s">
        <v>19</v>
      </c>
      <c r="H1511" s="111">
        <v>300000</v>
      </c>
      <c r="I1511" s="113">
        <v>45209</v>
      </c>
      <c r="J1511" s="111">
        <v>50000</v>
      </c>
      <c r="K1511" s="112" t="s">
        <v>20</v>
      </c>
      <c r="L1511" s="112" t="s">
        <v>158</v>
      </c>
      <c r="O1511" s="71"/>
      <c r="P1511" s="54"/>
      <c r="Q1511" s="72"/>
    </row>
    <row r="1512" spans="1:17" x14ac:dyDescent="0.25">
      <c r="A1512" s="107" t="s">
        <v>1143</v>
      </c>
      <c r="B1512" s="108" t="s">
        <v>1144</v>
      </c>
      <c r="C1512" s="108" t="s">
        <v>1144</v>
      </c>
      <c r="D1512" s="108" t="s">
        <v>1015</v>
      </c>
      <c r="E1512" s="109">
        <v>8328959588</v>
      </c>
      <c r="F1512" s="107" t="s">
        <v>1055</v>
      </c>
      <c r="G1512" s="110" t="s">
        <v>19</v>
      </c>
      <c r="H1512" s="111">
        <v>240000</v>
      </c>
      <c r="I1512" s="113">
        <v>45210</v>
      </c>
      <c r="J1512" s="111">
        <v>65000</v>
      </c>
      <c r="K1512" s="112" t="s">
        <v>1122</v>
      </c>
      <c r="L1512" s="112" t="s">
        <v>158</v>
      </c>
      <c r="O1512" s="71"/>
      <c r="P1512" s="54"/>
      <c r="Q1512" s="72"/>
    </row>
    <row r="1513" spans="1:17" x14ac:dyDescent="0.25">
      <c r="A1513" s="107" t="s">
        <v>4228</v>
      </c>
      <c r="B1513" s="108">
        <v>202208</v>
      </c>
      <c r="C1513" s="108">
        <v>202208</v>
      </c>
      <c r="D1513" s="108" t="s">
        <v>1014</v>
      </c>
      <c r="E1513" s="109">
        <v>9360428756</v>
      </c>
      <c r="F1513" s="107" t="s">
        <v>690</v>
      </c>
      <c r="G1513" s="110" t="s">
        <v>19</v>
      </c>
      <c r="H1513" s="111">
        <v>225000</v>
      </c>
      <c r="I1513" s="113">
        <v>45210</v>
      </c>
      <c r="J1513" s="111">
        <v>10000</v>
      </c>
      <c r="K1513" s="112" t="s">
        <v>668</v>
      </c>
      <c r="L1513" s="112" t="s">
        <v>839</v>
      </c>
      <c r="O1513" s="71"/>
      <c r="P1513" s="54"/>
      <c r="Q1513" s="72"/>
    </row>
    <row r="1514" spans="1:17" x14ac:dyDescent="0.25">
      <c r="A1514" s="107" t="s">
        <v>1160</v>
      </c>
      <c r="B1514" s="108">
        <v>202309</v>
      </c>
      <c r="C1514" s="108">
        <v>202309</v>
      </c>
      <c r="D1514" s="108" t="s">
        <v>1014</v>
      </c>
      <c r="E1514" s="109">
        <v>7008809312</v>
      </c>
      <c r="F1514" s="107" t="s">
        <v>1174</v>
      </c>
      <c r="G1514" s="110" t="s">
        <v>19</v>
      </c>
      <c r="H1514" s="111">
        <v>270000</v>
      </c>
      <c r="I1514" s="113">
        <v>45210</v>
      </c>
      <c r="J1514" s="111">
        <v>20000</v>
      </c>
      <c r="K1514" s="112" t="s">
        <v>20</v>
      </c>
      <c r="L1514" s="112" t="s">
        <v>158</v>
      </c>
      <c r="O1514" s="71"/>
      <c r="P1514" s="54"/>
      <c r="Q1514" s="72"/>
    </row>
    <row r="1515" spans="1:17" x14ac:dyDescent="0.25">
      <c r="A1515" s="107" t="s">
        <v>1209</v>
      </c>
      <c r="B1515" s="108">
        <v>202310</v>
      </c>
      <c r="C1515" s="108">
        <v>202310</v>
      </c>
      <c r="D1515" s="108" t="s">
        <v>1014</v>
      </c>
      <c r="E1515" s="109">
        <v>9090019407</v>
      </c>
      <c r="F1515" s="107" t="s">
        <v>4304</v>
      </c>
      <c r="G1515" s="110" t="s">
        <v>19</v>
      </c>
      <c r="H1515" s="111">
        <v>270000</v>
      </c>
      <c r="I1515" s="113">
        <v>45210</v>
      </c>
      <c r="J1515" s="111">
        <v>10000</v>
      </c>
      <c r="K1515" s="112" t="s">
        <v>689</v>
      </c>
      <c r="L1515" s="112" t="s">
        <v>839</v>
      </c>
      <c r="O1515" s="71"/>
      <c r="P1515" s="54"/>
      <c r="Q1515" s="72"/>
    </row>
    <row r="1516" spans="1:17" x14ac:dyDescent="0.25">
      <c r="A1516" s="107" t="s">
        <v>1273</v>
      </c>
      <c r="B1516" s="108">
        <v>202309</v>
      </c>
      <c r="C1516" s="108">
        <v>202309</v>
      </c>
      <c r="D1516" s="108" t="s">
        <v>1014</v>
      </c>
      <c r="E1516" s="109">
        <v>8456989692</v>
      </c>
      <c r="F1516" s="107" t="s">
        <v>1272</v>
      </c>
      <c r="G1516" s="110" t="s">
        <v>19</v>
      </c>
      <c r="H1516" s="111">
        <v>318600</v>
      </c>
      <c r="I1516" s="113">
        <v>45210</v>
      </c>
      <c r="J1516" s="111">
        <v>80000</v>
      </c>
      <c r="K1516" s="112" t="s">
        <v>20</v>
      </c>
      <c r="L1516" s="112" t="s">
        <v>158</v>
      </c>
      <c r="O1516" s="71"/>
      <c r="P1516" s="54"/>
      <c r="Q1516" s="72"/>
    </row>
    <row r="1517" spans="1:17" x14ac:dyDescent="0.25">
      <c r="A1517" s="107" t="s">
        <v>1210</v>
      </c>
      <c r="B1517" s="108">
        <v>202310</v>
      </c>
      <c r="C1517" s="108">
        <v>202310</v>
      </c>
      <c r="D1517" s="108" t="s">
        <v>1014</v>
      </c>
      <c r="E1517" s="109">
        <v>8961047303</v>
      </c>
      <c r="F1517" s="107" t="s">
        <v>1229</v>
      </c>
      <c r="G1517" s="110" t="s">
        <v>19</v>
      </c>
      <c r="H1517" s="111">
        <v>318600</v>
      </c>
      <c r="I1517" s="113">
        <v>45210</v>
      </c>
      <c r="J1517" s="111">
        <v>95000</v>
      </c>
      <c r="K1517" s="112" t="s">
        <v>20</v>
      </c>
      <c r="L1517" s="112" t="s">
        <v>101</v>
      </c>
      <c r="O1517" s="71"/>
      <c r="P1517" s="54"/>
      <c r="Q1517" s="72"/>
    </row>
    <row r="1518" spans="1:17" x14ac:dyDescent="0.25">
      <c r="A1518" s="107" t="s">
        <v>1211</v>
      </c>
      <c r="B1518" s="108">
        <v>202309</v>
      </c>
      <c r="C1518" s="108">
        <v>202309</v>
      </c>
      <c r="D1518" s="108" t="s">
        <v>1014</v>
      </c>
      <c r="E1518" s="109">
        <v>9739106094</v>
      </c>
      <c r="F1518" s="107" t="s">
        <v>1212</v>
      </c>
      <c r="G1518" s="110" t="s">
        <v>19</v>
      </c>
      <c r="H1518" s="111">
        <v>318600</v>
      </c>
      <c r="I1518" s="113">
        <v>45210</v>
      </c>
      <c r="J1518" s="111">
        <v>240000</v>
      </c>
      <c r="K1518" s="112" t="s">
        <v>689</v>
      </c>
      <c r="L1518" s="112" t="s">
        <v>158</v>
      </c>
      <c r="O1518" s="71"/>
      <c r="P1518" s="54"/>
      <c r="Q1518" s="72"/>
    </row>
    <row r="1519" spans="1:17" x14ac:dyDescent="0.25">
      <c r="A1519" s="107" t="s">
        <v>1213</v>
      </c>
      <c r="B1519" s="108">
        <v>202309</v>
      </c>
      <c r="C1519" s="108">
        <v>202309</v>
      </c>
      <c r="D1519" s="108" t="s">
        <v>1014</v>
      </c>
      <c r="E1519" s="109">
        <v>9861774147</v>
      </c>
      <c r="F1519" s="107" t="s">
        <v>1214</v>
      </c>
      <c r="G1519" s="110" t="s">
        <v>19</v>
      </c>
      <c r="H1519" s="111">
        <v>318600</v>
      </c>
      <c r="I1519" s="113">
        <v>45210</v>
      </c>
      <c r="J1519" s="111">
        <v>5000</v>
      </c>
      <c r="K1519" s="112" t="s">
        <v>20</v>
      </c>
      <c r="L1519" s="112" t="s">
        <v>158</v>
      </c>
      <c r="O1519" s="71"/>
      <c r="P1519" s="54"/>
      <c r="Q1519" s="72"/>
    </row>
    <row r="1520" spans="1:17" x14ac:dyDescent="0.25">
      <c r="A1520" s="107" t="s">
        <v>1073</v>
      </c>
      <c r="B1520" s="108">
        <v>202309</v>
      </c>
      <c r="C1520" s="108">
        <v>202309</v>
      </c>
      <c r="D1520" s="108" t="s">
        <v>1014</v>
      </c>
      <c r="E1520" s="109"/>
      <c r="F1520" s="107"/>
      <c r="G1520" s="110" t="s">
        <v>19</v>
      </c>
      <c r="H1520" s="111">
        <v>260000</v>
      </c>
      <c r="I1520" s="113">
        <v>45210</v>
      </c>
      <c r="J1520" s="111">
        <v>50000</v>
      </c>
      <c r="K1520" s="112" t="s">
        <v>689</v>
      </c>
      <c r="L1520" s="112" t="s">
        <v>101</v>
      </c>
      <c r="O1520" s="71"/>
      <c r="P1520" s="54"/>
      <c r="Q1520" s="72"/>
    </row>
    <row r="1521" spans="1:17" x14ac:dyDescent="0.25">
      <c r="A1521" s="107" t="s">
        <v>1142</v>
      </c>
      <c r="B1521" s="108">
        <v>202308</v>
      </c>
      <c r="C1521" s="108">
        <v>202308</v>
      </c>
      <c r="D1521" s="108" t="s">
        <v>1014</v>
      </c>
      <c r="E1521" s="109">
        <v>9900222793</v>
      </c>
      <c r="F1521" s="107" t="s">
        <v>996</v>
      </c>
      <c r="G1521" s="110" t="s">
        <v>19</v>
      </c>
      <c r="H1521" s="111">
        <v>240000</v>
      </c>
      <c r="I1521" s="113">
        <v>45211</v>
      </c>
      <c r="J1521" s="111">
        <v>50000</v>
      </c>
      <c r="K1521" s="112" t="s">
        <v>20</v>
      </c>
      <c r="L1521" s="112" t="s">
        <v>158</v>
      </c>
      <c r="O1521" s="71"/>
      <c r="P1521" s="54"/>
      <c r="Q1521" s="72"/>
    </row>
    <row r="1522" spans="1:17" x14ac:dyDescent="0.25">
      <c r="A1522" s="107" t="s">
        <v>974</v>
      </c>
      <c r="B1522" s="108">
        <v>202307</v>
      </c>
      <c r="C1522" s="108">
        <v>202307</v>
      </c>
      <c r="D1522" s="108" t="s">
        <v>1014</v>
      </c>
      <c r="E1522" s="109">
        <v>9861288865</v>
      </c>
      <c r="F1522" s="107" t="s">
        <v>975</v>
      </c>
      <c r="G1522" s="110" t="s">
        <v>19</v>
      </c>
      <c r="H1522" s="111">
        <v>318600</v>
      </c>
      <c r="I1522" s="113">
        <v>45211</v>
      </c>
      <c r="J1522" s="111">
        <v>35000</v>
      </c>
      <c r="K1522" s="112" t="s">
        <v>20</v>
      </c>
      <c r="L1522" s="112" t="s">
        <v>158</v>
      </c>
      <c r="O1522" s="71"/>
      <c r="P1522" s="54"/>
      <c r="Q1522" s="72"/>
    </row>
    <row r="1523" spans="1:17" x14ac:dyDescent="0.25">
      <c r="A1523" s="107" t="s">
        <v>1215</v>
      </c>
      <c r="B1523" s="108">
        <v>202310</v>
      </c>
      <c r="C1523" s="108">
        <v>202310</v>
      </c>
      <c r="D1523" s="108" t="s">
        <v>1014</v>
      </c>
      <c r="E1523" s="109"/>
      <c r="F1523" s="107"/>
      <c r="G1523" s="110" t="s">
        <v>19</v>
      </c>
      <c r="H1523" s="111">
        <v>318600</v>
      </c>
      <c r="I1523" s="113">
        <v>45211</v>
      </c>
      <c r="J1523" s="111">
        <v>10000</v>
      </c>
      <c r="K1523" s="112" t="s">
        <v>20</v>
      </c>
      <c r="L1523" s="112" t="s">
        <v>158</v>
      </c>
      <c r="O1523" s="71"/>
      <c r="P1523" s="54"/>
      <c r="Q1523" s="72"/>
    </row>
    <row r="1524" spans="1:17" x14ac:dyDescent="0.25">
      <c r="A1524" s="107" t="s">
        <v>4277</v>
      </c>
      <c r="B1524" s="108">
        <v>202308</v>
      </c>
      <c r="C1524" s="108">
        <v>202308</v>
      </c>
      <c r="D1524" s="108" t="s">
        <v>1014</v>
      </c>
      <c r="E1524" s="109">
        <v>8939357671</v>
      </c>
      <c r="F1524" s="107" t="s">
        <v>988</v>
      </c>
      <c r="G1524" s="110" t="s">
        <v>19</v>
      </c>
      <c r="H1524" s="111">
        <v>285000</v>
      </c>
      <c r="I1524" s="113">
        <v>45211</v>
      </c>
      <c r="J1524" s="111">
        <v>58000</v>
      </c>
      <c r="K1524" s="112" t="s">
        <v>20</v>
      </c>
      <c r="L1524" s="112" t="s">
        <v>158</v>
      </c>
      <c r="O1524" s="71"/>
      <c r="P1524" s="54"/>
      <c r="Q1524" s="72"/>
    </row>
    <row r="1525" spans="1:17" x14ac:dyDescent="0.25">
      <c r="A1525" s="107" t="s">
        <v>1073</v>
      </c>
      <c r="B1525" s="108">
        <v>202309</v>
      </c>
      <c r="C1525" s="108">
        <v>202309</v>
      </c>
      <c r="D1525" s="108" t="s">
        <v>1014</v>
      </c>
      <c r="E1525" s="109"/>
      <c r="F1525" s="107"/>
      <c r="G1525" s="110" t="s">
        <v>19</v>
      </c>
      <c r="H1525" s="111">
        <v>260000</v>
      </c>
      <c r="I1525" s="113">
        <v>45211</v>
      </c>
      <c r="J1525" s="111">
        <v>50000</v>
      </c>
      <c r="K1525" s="112" t="s">
        <v>20</v>
      </c>
      <c r="L1525" s="112" t="s">
        <v>158</v>
      </c>
      <c r="O1525" s="71"/>
      <c r="P1525" s="54"/>
      <c r="Q1525" s="72"/>
    </row>
    <row r="1526" spans="1:17" x14ac:dyDescent="0.25">
      <c r="A1526" s="107" t="s">
        <v>925</v>
      </c>
      <c r="B1526" s="108" t="s">
        <v>791</v>
      </c>
      <c r="C1526" s="108">
        <v>202306</v>
      </c>
      <c r="D1526" s="108" t="s">
        <v>1014</v>
      </c>
      <c r="E1526" s="109">
        <v>9900020694</v>
      </c>
      <c r="F1526" s="107" t="s">
        <v>926</v>
      </c>
      <c r="G1526" s="110" t="s">
        <v>19</v>
      </c>
      <c r="H1526" s="111">
        <v>270000</v>
      </c>
      <c r="I1526" s="113">
        <v>45211</v>
      </c>
      <c r="J1526" s="111">
        <v>45000</v>
      </c>
      <c r="K1526" s="112" t="s">
        <v>20</v>
      </c>
      <c r="L1526" s="112" t="s">
        <v>101</v>
      </c>
      <c r="O1526" s="71"/>
      <c r="P1526" s="54"/>
      <c r="Q1526" s="72"/>
    </row>
    <row r="1527" spans="1:17" x14ac:dyDescent="0.25">
      <c r="A1527" s="107" t="s">
        <v>1158</v>
      </c>
      <c r="B1527" s="108">
        <v>202309</v>
      </c>
      <c r="C1527" s="108">
        <v>202309</v>
      </c>
      <c r="D1527" s="108" t="s">
        <v>1014</v>
      </c>
      <c r="E1527" s="109">
        <v>7008809312</v>
      </c>
      <c r="F1527" s="107" t="s">
        <v>1174</v>
      </c>
      <c r="G1527" s="110" t="s">
        <v>77</v>
      </c>
      <c r="H1527" s="111">
        <v>295000</v>
      </c>
      <c r="I1527" s="113">
        <v>45211</v>
      </c>
      <c r="J1527" s="111">
        <v>10000</v>
      </c>
      <c r="K1527" s="112" t="s">
        <v>20</v>
      </c>
      <c r="L1527" s="112" t="s">
        <v>158</v>
      </c>
      <c r="O1527" s="71"/>
      <c r="P1527" s="54"/>
      <c r="Q1527" s="72"/>
    </row>
    <row r="1528" spans="1:17" x14ac:dyDescent="0.25">
      <c r="A1528" s="107" t="s">
        <v>1217</v>
      </c>
      <c r="B1528" s="108">
        <v>202309</v>
      </c>
      <c r="C1528" s="108">
        <v>202309</v>
      </c>
      <c r="D1528" s="108" t="s">
        <v>1015</v>
      </c>
      <c r="E1528" s="109">
        <v>7774876575</v>
      </c>
      <c r="F1528" s="107" t="s">
        <v>1216</v>
      </c>
      <c r="G1528" s="110" t="s">
        <v>77</v>
      </c>
      <c r="H1528" s="111">
        <v>295000</v>
      </c>
      <c r="I1528" s="113">
        <v>45211</v>
      </c>
      <c r="J1528" s="111">
        <v>235000</v>
      </c>
      <c r="K1528" s="112" t="s">
        <v>689</v>
      </c>
      <c r="L1528" s="112" t="s">
        <v>158</v>
      </c>
      <c r="O1528" s="71"/>
      <c r="P1528" s="54"/>
      <c r="Q1528" s="72"/>
    </row>
    <row r="1529" spans="1:17" x14ac:dyDescent="0.25">
      <c r="A1529" s="107" t="s">
        <v>1118</v>
      </c>
      <c r="B1529" s="108">
        <v>202309</v>
      </c>
      <c r="C1529" s="108">
        <v>202309</v>
      </c>
      <c r="D1529" s="108" t="s">
        <v>1014</v>
      </c>
      <c r="E1529" s="109">
        <v>7538036021</v>
      </c>
      <c r="F1529" s="107" t="s">
        <v>1119</v>
      </c>
      <c r="G1529" s="110" t="s">
        <v>19</v>
      </c>
      <c r="H1529" s="111">
        <v>290000</v>
      </c>
      <c r="I1529" s="113">
        <v>45212</v>
      </c>
      <c r="J1529" s="111">
        <v>50000</v>
      </c>
      <c r="K1529" s="112" t="s">
        <v>20</v>
      </c>
      <c r="L1529" s="112" t="s">
        <v>158</v>
      </c>
      <c r="O1529" s="71"/>
      <c r="P1529" s="54"/>
      <c r="Q1529" s="72"/>
    </row>
    <row r="1530" spans="1:17" x14ac:dyDescent="0.25">
      <c r="A1530" s="107" t="s">
        <v>4260</v>
      </c>
      <c r="B1530" s="108">
        <v>202307</v>
      </c>
      <c r="C1530" s="108">
        <v>202307</v>
      </c>
      <c r="D1530" s="108" t="s">
        <v>1014</v>
      </c>
      <c r="E1530" s="109">
        <v>9444924145</v>
      </c>
      <c r="F1530" s="107" t="s">
        <v>930</v>
      </c>
      <c r="G1530" s="110" t="s">
        <v>19</v>
      </c>
      <c r="H1530" s="111">
        <v>250000</v>
      </c>
      <c r="I1530" s="113">
        <v>45212</v>
      </c>
      <c r="J1530" s="111">
        <v>62500</v>
      </c>
      <c r="K1530" s="112" t="s">
        <v>20</v>
      </c>
      <c r="L1530" s="112" t="s">
        <v>101</v>
      </c>
      <c r="O1530" s="71"/>
      <c r="P1530" s="54"/>
      <c r="Q1530" s="72"/>
    </row>
    <row r="1531" spans="1:17" x14ac:dyDescent="0.25">
      <c r="A1531" s="107" t="s">
        <v>1003</v>
      </c>
      <c r="B1531" s="108" t="s">
        <v>1001</v>
      </c>
      <c r="C1531" s="108">
        <v>202308</v>
      </c>
      <c r="D1531" s="108" t="s">
        <v>1014</v>
      </c>
      <c r="E1531" s="109">
        <v>8618241240</v>
      </c>
      <c r="F1531" s="107" t="s">
        <v>1064</v>
      </c>
      <c r="G1531" s="110" t="s">
        <v>19</v>
      </c>
      <c r="H1531" s="111">
        <v>300000</v>
      </c>
      <c r="I1531" s="113">
        <v>45212</v>
      </c>
      <c r="J1531" s="111">
        <v>50000</v>
      </c>
      <c r="K1531" s="112" t="s">
        <v>20</v>
      </c>
      <c r="L1531" s="112" t="s">
        <v>158</v>
      </c>
      <c r="O1531" s="71"/>
      <c r="P1531" s="54"/>
      <c r="Q1531" s="72"/>
    </row>
    <row r="1532" spans="1:17" x14ac:dyDescent="0.25">
      <c r="A1532" s="107" t="s">
        <v>894</v>
      </c>
      <c r="B1532" s="108">
        <v>202307</v>
      </c>
      <c r="C1532" s="108">
        <v>202307</v>
      </c>
      <c r="D1532" s="108" t="s">
        <v>1014</v>
      </c>
      <c r="E1532" s="109">
        <v>8103646339</v>
      </c>
      <c r="F1532" s="107" t="s">
        <v>907</v>
      </c>
      <c r="G1532" s="110" t="s">
        <v>19</v>
      </c>
      <c r="H1532" s="111">
        <v>270000</v>
      </c>
      <c r="I1532" s="113">
        <v>45212</v>
      </c>
      <c r="J1532" s="111">
        <v>10000</v>
      </c>
      <c r="K1532" s="112" t="s">
        <v>713</v>
      </c>
      <c r="L1532" s="112" t="s">
        <v>158</v>
      </c>
      <c r="O1532" s="71"/>
      <c r="P1532" s="54"/>
      <c r="Q1532" s="72"/>
    </row>
    <row r="1533" spans="1:17" x14ac:dyDescent="0.25">
      <c r="A1533" s="107" t="s">
        <v>1200</v>
      </c>
      <c r="B1533" s="108">
        <v>202309</v>
      </c>
      <c r="C1533" s="108">
        <v>202309</v>
      </c>
      <c r="D1533" s="108" t="s">
        <v>1014</v>
      </c>
      <c r="E1533" s="109"/>
      <c r="F1533" s="107"/>
      <c r="G1533" s="110" t="s">
        <v>19</v>
      </c>
      <c r="H1533" s="111">
        <v>270000</v>
      </c>
      <c r="I1533" s="113">
        <v>45212</v>
      </c>
      <c r="J1533" s="111">
        <v>5000</v>
      </c>
      <c r="K1533" s="112" t="s">
        <v>20</v>
      </c>
      <c r="L1533" s="112" t="s">
        <v>158</v>
      </c>
      <c r="O1533" s="71"/>
      <c r="P1533" s="54"/>
      <c r="Q1533" s="72"/>
    </row>
    <row r="1534" spans="1:17" x14ac:dyDescent="0.25">
      <c r="A1534" s="107" t="s">
        <v>1219</v>
      </c>
      <c r="B1534" s="108">
        <v>202309</v>
      </c>
      <c r="C1534" s="108">
        <v>202309</v>
      </c>
      <c r="D1534" s="108" t="s">
        <v>1014</v>
      </c>
      <c r="E1534" s="109"/>
      <c r="F1534" s="107"/>
      <c r="G1534" s="110" t="s">
        <v>19</v>
      </c>
      <c r="H1534" s="111">
        <v>270000</v>
      </c>
      <c r="I1534" s="113">
        <v>45212</v>
      </c>
      <c r="J1534" s="111">
        <v>5000</v>
      </c>
      <c r="K1534" s="112" t="s">
        <v>20</v>
      </c>
      <c r="L1534" s="112" t="s">
        <v>158</v>
      </c>
      <c r="O1534" s="71"/>
      <c r="P1534" s="54"/>
      <c r="Q1534" s="72"/>
    </row>
    <row r="1535" spans="1:17" x14ac:dyDescent="0.25">
      <c r="A1535" s="107" t="s">
        <v>1209</v>
      </c>
      <c r="B1535" s="108">
        <v>202310</v>
      </c>
      <c r="C1535" s="108">
        <v>202310</v>
      </c>
      <c r="D1535" s="108" t="s">
        <v>1014</v>
      </c>
      <c r="E1535" s="109">
        <v>9090019407</v>
      </c>
      <c r="F1535" s="107" t="s">
        <v>4304</v>
      </c>
      <c r="G1535" s="110" t="s">
        <v>19</v>
      </c>
      <c r="H1535" s="111">
        <v>270000</v>
      </c>
      <c r="I1535" s="113">
        <v>45212</v>
      </c>
      <c r="J1535" s="111">
        <v>270000</v>
      </c>
      <c r="K1535" s="112" t="s">
        <v>689</v>
      </c>
      <c r="L1535" s="112" t="s">
        <v>158</v>
      </c>
      <c r="O1535" s="71"/>
      <c r="P1535" s="54"/>
      <c r="Q1535" s="72"/>
    </row>
    <row r="1536" spans="1:17" x14ac:dyDescent="0.25">
      <c r="A1536" s="107" t="s">
        <v>1116</v>
      </c>
      <c r="B1536" s="108">
        <v>202309</v>
      </c>
      <c r="C1536" s="108">
        <v>202309</v>
      </c>
      <c r="D1536" s="108" t="s">
        <v>1014</v>
      </c>
      <c r="E1536" s="109">
        <v>7681882006</v>
      </c>
      <c r="F1536" s="107" t="s">
        <v>1159</v>
      </c>
      <c r="G1536" s="110" t="s">
        <v>19</v>
      </c>
      <c r="H1536" s="111">
        <v>318600</v>
      </c>
      <c r="I1536" s="113">
        <v>45212</v>
      </c>
      <c r="J1536" s="111">
        <v>80000</v>
      </c>
      <c r="K1536" s="112" t="s">
        <v>689</v>
      </c>
      <c r="L1536" s="112" t="s">
        <v>158</v>
      </c>
      <c r="O1536" s="71"/>
      <c r="P1536" s="54"/>
      <c r="Q1536" s="72"/>
    </row>
    <row r="1537" spans="1:17" x14ac:dyDescent="0.25">
      <c r="A1537" s="107" t="s">
        <v>1220</v>
      </c>
      <c r="B1537" s="108">
        <v>202310</v>
      </c>
      <c r="C1537" s="108">
        <v>202310</v>
      </c>
      <c r="D1537" s="108" t="s">
        <v>1014</v>
      </c>
      <c r="E1537" s="109"/>
      <c r="F1537" s="107"/>
      <c r="G1537" s="110" t="s">
        <v>19</v>
      </c>
      <c r="H1537" s="111">
        <v>318600</v>
      </c>
      <c r="I1537" s="113">
        <v>45213</v>
      </c>
      <c r="J1537" s="111">
        <v>5000</v>
      </c>
      <c r="K1537" s="112" t="s">
        <v>20</v>
      </c>
      <c r="L1537" s="112" t="s">
        <v>101</v>
      </c>
      <c r="O1537" s="71"/>
      <c r="P1537" s="54"/>
      <c r="Q1537" s="72"/>
    </row>
    <row r="1538" spans="1:17" x14ac:dyDescent="0.25">
      <c r="A1538" s="107" t="s">
        <v>4298</v>
      </c>
      <c r="B1538" s="108" t="s">
        <v>1156</v>
      </c>
      <c r="C1538" s="108">
        <v>202309</v>
      </c>
      <c r="D1538" s="108" t="s">
        <v>1014</v>
      </c>
      <c r="E1538" s="109">
        <v>9535238924</v>
      </c>
      <c r="F1538" s="107" t="s">
        <v>1221</v>
      </c>
      <c r="G1538" s="110" t="s">
        <v>19</v>
      </c>
      <c r="H1538" s="111">
        <v>270000</v>
      </c>
      <c r="I1538" s="113">
        <v>45213</v>
      </c>
      <c r="J1538" s="111">
        <v>100000</v>
      </c>
      <c r="K1538" s="112" t="s">
        <v>20</v>
      </c>
      <c r="L1538" s="112" t="s">
        <v>158</v>
      </c>
      <c r="O1538" s="71"/>
      <c r="P1538" s="54"/>
      <c r="Q1538" s="72"/>
    </row>
    <row r="1539" spans="1:17" x14ac:dyDescent="0.25">
      <c r="A1539" s="107" t="s">
        <v>1118</v>
      </c>
      <c r="B1539" s="108">
        <v>202309</v>
      </c>
      <c r="C1539" s="108">
        <v>202309</v>
      </c>
      <c r="D1539" s="108" t="s">
        <v>1014</v>
      </c>
      <c r="E1539" s="109">
        <v>7538036021</v>
      </c>
      <c r="F1539" s="107" t="s">
        <v>1119</v>
      </c>
      <c r="G1539" s="110" t="s">
        <v>19</v>
      </c>
      <c r="H1539" s="111">
        <v>290000</v>
      </c>
      <c r="I1539" s="113">
        <v>45213</v>
      </c>
      <c r="J1539" s="111">
        <v>65000</v>
      </c>
      <c r="K1539" s="112" t="s">
        <v>20</v>
      </c>
      <c r="L1539" s="112" t="s">
        <v>158</v>
      </c>
      <c r="O1539" s="71"/>
      <c r="P1539" s="54"/>
      <c r="Q1539" s="72"/>
    </row>
    <row r="1540" spans="1:17" x14ac:dyDescent="0.25">
      <c r="A1540" s="107" t="s">
        <v>1160</v>
      </c>
      <c r="B1540" s="108">
        <v>202309</v>
      </c>
      <c r="C1540" s="108">
        <v>202309</v>
      </c>
      <c r="D1540" s="108" t="s">
        <v>1014</v>
      </c>
      <c r="E1540" s="109">
        <v>7008809312</v>
      </c>
      <c r="F1540" s="107" t="s">
        <v>1222</v>
      </c>
      <c r="G1540" s="110" t="s">
        <v>19</v>
      </c>
      <c r="H1540" s="111">
        <v>270000</v>
      </c>
      <c r="I1540" s="113">
        <v>45213</v>
      </c>
      <c r="J1540" s="111">
        <v>240000</v>
      </c>
      <c r="K1540" s="112" t="s">
        <v>689</v>
      </c>
      <c r="L1540" s="112" t="s">
        <v>158</v>
      </c>
      <c r="O1540" s="71"/>
      <c r="P1540" s="54"/>
      <c r="Q1540" s="72"/>
    </row>
    <row r="1541" spans="1:17" x14ac:dyDescent="0.25">
      <c r="A1541" s="107" t="s">
        <v>1177</v>
      </c>
      <c r="B1541" s="108" t="s">
        <v>1156</v>
      </c>
      <c r="C1541" s="108">
        <v>202309</v>
      </c>
      <c r="D1541" s="108" t="s">
        <v>1014</v>
      </c>
      <c r="E1541" s="109">
        <v>9172549010</v>
      </c>
      <c r="F1541" s="107" t="s">
        <v>1223</v>
      </c>
      <c r="G1541" s="110" t="s">
        <v>19</v>
      </c>
      <c r="H1541" s="111">
        <v>280000</v>
      </c>
      <c r="I1541" s="113">
        <v>45213</v>
      </c>
      <c r="J1541" s="111">
        <v>10000</v>
      </c>
      <c r="K1541" s="112" t="s">
        <v>20</v>
      </c>
      <c r="L1541" s="112" t="s">
        <v>158</v>
      </c>
      <c r="O1541" s="71"/>
      <c r="P1541" s="54"/>
      <c r="Q1541" s="72"/>
    </row>
    <row r="1542" spans="1:17" x14ac:dyDescent="0.25">
      <c r="A1542" s="107" t="s">
        <v>1117</v>
      </c>
      <c r="B1542" s="108">
        <v>202308</v>
      </c>
      <c r="C1542" s="108">
        <v>202308</v>
      </c>
      <c r="D1542" s="108" t="s">
        <v>1015</v>
      </c>
      <c r="E1542" s="109">
        <v>7077990929</v>
      </c>
      <c r="F1542" s="107" t="s">
        <v>1052</v>
      </c>
      <c r="G1542" s="110" t="s">
        <v>19</v>
      </c>
      <c r="H1542" s="111">
        <v>280000</v>
      </c>
      <c r="I1542" s="113">
        <v>45215</v>
      </c>
      <c r="J1542" s="111">
        <v>100004</v>
      </c>
      <c r="K1542" s="112" t="s">
        <v>20</v>
      </c>
      <c r="L1542" s="112" t="s">
        <v>158</v>
      </c>
      <c r="O1542" s="71"/>
      <c r="P1542" s="54"/>
      <c r="Q1542" s="72"/>
    </row>
    <row r="1543" spans="1:17" x14ac:dyDescent="0.25">
      <c r="A1543" s="107" t="s">
        <v>4231</v>
      </c>
      <c r="B1543" s="108" t="s">
        <v>402</v>
      </c>
      <c r="C1543" s="108">
        <v>202302</v>
      </c>
      <c r="D1543" s="108" t="s">
        <v>1014</v>
      </c>
      <c r="E1543" s="109">
        <v>8088138396</v>
      </c>
      <c r="F1543" s="107" t="s">
        <v>711</v>
      </c>
      <c r="G1543" s="110" t="s">
        <v>19</v>
      </c>
      <c r="H1543" s="111">
        <v>260000</v>
      </c>
      <c r="I1543" s="113">
        <v>45215</v>
      </c>
      <c r="J1543" s="111">
        <v>40000</v>
      </c>
      <c r="K1543" s="112" t="s">
        <v>20</v>
      </c>
      <c r="L1543" s="112" t="s">
        <v>158</v>
      </c>
      <c r="O1543" s="71"/>
      <c r="P1543" s="54"/>
      <c r="Q1543" s="72"/>
    </row>
    <row r="1544" spans="1:17" x14ac:dyDescent="0.25">
      <c r="A1544" s="107" t="s">
        <v>1146</v>
      </c>
      <c r="B1544" s="108" t="s">
        <v>1144</v>
      </c>
      <c r="C1544" s="108" t="s">
        <v>1144</v>
      </c>
      <c r="D1544" s="108" t="s">
        <v>1015</v>
      </c>
      <c r="E1544" s="109">
        <v>7008424795</v>
      </c>
      <c r="F1544" s="107" t="s">
        <v>1147</v>
      </c>
      <c r="G1544" s="110" t="s">
        <v>77</v>
      </c>
      <c r="H1544" s="111">
        <v>265000</v>
      </c>
      <c r="I1544" s="113">
        <v>45215</v>
      </c>
      <c r="J1544" s="111">
        <v>50000</v>
      </c>
      <c r="K1544" s="112" t="s">
        <v>20</v>
      </c>
      <c r="L1544" s="112" t="s">
        <v>158</v>
      </c>
      <c r="O1544" s="71"/>
      <c r="P1544" s="54"/>
      <c r="Q1544" s="72"/>
    </row>
    <row r="1545" spans="1:17" x14ac:dyDescent="0.25">
      <c r="A1545" s="107" t="s">
        <v>973</v>
      </c>
      <c r="B1545" s="108">
        <v>202308</v>
      </c>
      <c r="C1545" s="108">
        <v>202308</v>
      </c>
      <c r="D1545" s="108" t="s">
        <v>1014</v>
      </c>
      <c r="E1545" s="109">
        <v>8260051227</v>
      </c>
      <c r="F1545" s="107" t="s">
        <v>989</v>
      </c>
      <c r="G1545" s="110" t="s">
        <v>19</v>
      </c>
      <c r="H1545" s="111">
        <v>290000</v>
      </c>
      <c r="I1545" s="113">
        <v>45215</v>
      </c>
      <c r="J1545" s="111">
        <v>90000</v>
      </c>
      <c r="K1545" s="112" t="s">
        <v>20</v>
      </c>
      <c r="L1545" s="112" t="s">
        <v>158</v>
      </c>
      <c r="O1545" s="71"/>
      <c r="P1545" s="54"/>
      <c r="Q1545" s="72"/>
    </row>
    <row r="1546" spans="1:17" x14ac:dyDescent="0.25">
      <c r="A1546" s="107" t="s">
        <v>1032</v>
      </c>
      <c r="B1546" s="108">
        <v>202308</v>
      </c>
      <c r="C1546" s="108">
        <v>202308</v>
      </c>
      <c r="D1546" s="108" t="s">
        <v>1014</v>
      </c>
      <c r="E1546" s="109">
        <v>6266214121</v>
      </c>
      <c r="F1546" s="107" t="s">
        <v>1033</v>
      </c>
      <c r="G1546" s="110" t="s">
        <v>19</v>
      </c>
      <c r="H1546" s="111">
        <v>270000</v>
      </c>
      <c r="I1546" s="113">
        <v>45215</v>
      </c>
      <c r="J1546" s="111">
        <v>85000</v>
      </c>
      <c r="K1546" s="112" t="s">
        <v>20</v>
      </c>
      <c r="L1546" s="112" t="s">
        <v>158</v>
      </c>
      <c r="O1546" s="71"/>
      <c r="P1546" s="54"/>
      <c r="Q1546" s="72"/>
    </row>
    <row r="1547" spans="1:17" x14ac:dyDescent="0.25">
      <c r="A1547" s="107" t="s">
        <v>4278</v>
      </c>
      <c r="B1547" s="108">
        <v>202308</v>
      </c>
      <c r="C1547" s="108">
        <v>202308</v>
      </c>
      <c r="D1547" s="108" t="s">
        <v>1014</v>
      </c>
      <c r="E1547" s="109">
        <v>9284088362</v>
      </c>
      <c r="F1547" s="107" t="s">
        <v>986</v>
      </c>
      <c r="G1547" s="110" t="s">
        <v>19</v>
      </c>
      <c r="H1547" s="111">
        <v>280000</v>
      </c>
      <c r="I1547" s="113">
        <v>45215</v>
      </c>
      <c r="J1547" s="111">
        <v>40000</v>
      </c>
      <c r="K1547" s="112" t="s">
        <v>20</v>
      </c>
      <c r="L1547" s="112" t="s">
        <v>158</v>
      </c>
      <c r="O1547" s="71"/>
      <c r="P1547" s="54"/>
      <c r="Q1547" s="72"/>
    </row>
    <row r="1548" spans="1:17" x14ac:dyDescent="0.25">
      <c r="A1548" s="107" t="s">
        <v>943</v>
      </c>
      <c r="B1548" s="108">
        <v>202308</v>
      </c>
      <c r="C1548" s="108">
        <v>202308</v>
      </c>
      <c r="D1548" s="108" t="s">
        <v>1014</v>
      </c>
      <c r="E1548" s="109">
        <v>8895525203</v>
      </c>
      <c r="F1548" s="107" t="s">
        <v>944</v>
      </c>
      <c r="G1548" s="110" t="s">
        <v>77</v>
      </c>
      <c r="H1548" s="111">
        <v>295000</v>
      </c>
      <c r="I1548" s="113">
        <v>45215</v>
      </c>
      <c r="J1548" s="111">
        <v>40000</v>
      </c>
      <c r="K1548" s="112" t="s">
        <v>20</v>
      </c>
      <c r="L1548" s="112" t="s">
        <v>158</v>
      </c>
      <c r="O1548" s="71"/>
      <c r="P1548" s="54"/>
      <c r="Q1548" s="72"/>
    </row>
    <row r="1549" spans="1:17" x14ac:dyDescent="0.25">
      <c r="A1549" s="107" t="s">
        <v>1224</v>
      </c>
      <c r="B1549" s="108">
        <v>202308</v>
      </c>
      <c r="C1549" s="108">
        <v>202308</v>
      </c>
      <c r="D1549" s="108" t="s">
        <v>1014</v>
      </c>
      <c r="E1549" s="109">
        <v>8249652410</v>
      </c>
      <c r="F1549" s="107" t="s">
        <v>1057</v>
      </c>
      <c r="G1549" s="110" t="s">
        <v>77</v>
      </c>
      <c r="H1549" s="111">
        <v>295000</v>
      </c>
      <c r="I1549" s="113">
        <v>45215</v>
      </c>
      <c r="J1549" s="111">
        <v>50000</v>
      </c>
      <c r="K1549" s="112" t="s">
        <v>1194</v>
      </c>
      <c r="L1549" s="112" t="s">
        <v>158</v>
      </c>
      <c r="O1549" s="71"/>
      <c r="P1549" s="54"/>
      <c r="Q1549" s="72"/>
    </row>
    <row r="1550" spans="1:17" x14ac:dyDescent="0.25">
      <c r="A1550" s="107" t="s">
        <v>1198</v>
      </c>
      <c r="B1550" s="108">
        <v>202310</v>
      </c>
      <c r="C1550" s="108">
        <v>202308</v>
      </c>
      <c r="D1550" s="108" t="s">
        <v>1014</v>
      </c>
      <c r="E1550" s="109">
        <v>8989153181</v>
      </c>
      <c r="F1550" s="107" t="s">
        <v>1225</v>
      </c>
      <c r="G1550" s="110" t="s">
        <v>19</v>
      </c>
      <c r="H1550" s="111">
        <v>280000</v>
      </c>
      <c r="I1550" s="113">
        <v>45216</v>
      </c>
      <c r="J1550" s="111">
        <v>100000</v>
      </c>
      <c r="K1550" s="112" t="s">
        <v>20</v>
      </c>
      <c r="L1550" s="112" t="s">
        <v>158</v>
      </c>
      <c r="O1550" s="71"/>
      <c r="P1550" s="54"/>
      <c r="Q1550" s="72"/>
    </row>
    <row r="1551" spans="1:17" x14ac:dyDescent="0.25">
      <c r="A1551" s="107" t="s">
        <v>4295</v>
      </c>
      <c r="B1551" s="108">
        <v>202309</v>
      </c>
      <c r="C1551" s="108">
        <v>202309</v>
      </c>
      <c r="D1551" s="108" t="s">
        <v>1014</v>
      </c>
      <c r="E1551" s="109">
        <v>7008523638</v>
      </c>
      <c r="F1551" s="107" t="s">
        <v>1154</v>
      </c>
      <c r="G1551" s="110" t="s">
        <v>19</v>
      </c>
      <c r="H1551" s="111">
        <v>240000</v>
      </c>
      <c r="I1551" s="113">
        <v>45216</v>
      </c>
      <c r="J1551" s="111">
        <v>50000</v>
      </c>
      <c r="K1551" s="112" t="s">
        <v>20</v>
      </c>
      <c r="L1551" s="112" t="s">
        <v>158</v>
      </c>
      <c r="O1551" s="71"/>
      <c r="P1551" s="54"/>
      <c r="Q1551" s="72"/>
    </row>
    <row r="1552" spans="1:17" x14ac:dyDescent="0.25">
      <c r="A1552" s="107" t="s">
        <v>4290</v>
      </c>
      <c r="B1552" s="108">
        <v>202309</v>
      </c>
      <c r="C1552" s="108">
        <v>202309</v>
      </c>
      <c r="D1552" s="108" t="s">
        <v>1015</v>
      </c>
      <c r="E1552" s="109">
        <v>9360274867</v>
      </c>
      <c r="F1552" s="107" t="s">
        <v>1261</v>
      </c>
      <c r="G1552" s="110" t="s">
        <v>77</v>
      </c>
      <c r="H1552" s="111">
        <v>280000</v>
      </c>
      <c r="I1552" s="113">
        <v>45216</v>
      </c>
      <c r="J1552" s="111">
        <v>50000</v>
      </c>
      <c r="K1552" s="112" t="s">
        <v>20</v>
      </c>
      <c r="L1552" s="112" t="s">
        <v>158</v>
      </c>
      <c r="O1552" s="71"/>
      <c r="P1552" s="54"/>
      <c r="Q1552" s="72"/>
    </row>
    <row r="1553" spans="1:17" x14ac:dyDescent="0.25">
      <c r="A1553" s="107" t="s">
        <v>1226</v>
      </c>
      <c r="B1553" s="108">
        <v>202309</v>
      </c>
      <c r="C1553" s="108">
        <v>202309</v>
      </c>
      <c r="D1553" s="108" t="s">
        <v>1014</v>
      </c>
      <c r="E1553" s="109">
        <v>9172549010</v>
      </c>
      <c r="F1553" s="107" t="s">
        <v>1223</v>
      </c>
      <c r="G1553" s="110" t="s">
        <v>19</v>
      </c>
      <c r="H1553" s="111">
        <v>240000</v>
      </c>
      <c r="I1553" s="113">
        <v>45216</v>
      </c>
      <c r="J1553" s="111">
        <v>65000</v>
      </c>
      <c r="K1553" s="112" t="s">
        <v>20</v>
      </c>
      <c r="L1553" s="112" t="s">
        <v>158</v>
      </c>
      <c r="O1553" s="71"/>
      <c r="P1553" s="54"/>
      <c r="Q1553" s="72"/>
    </row>
    <row r="1554" spans="1:17" x14ac:dyDescent="0.25">
      <c r="A1554" s="107" t="s">
        <v>4305</v>
      </c>
      <c r="B1554" s="108">
        <v>202309</v>
      </c>
      <c r="C1554" s="108">
        <v>202309</v>
      </c>
      <c r="D1554" s="108" t="s">
        <v>1014</v>
      </c>
      <c r="E1554" s="109">
        <v>9348243358</v>
      </c>
      <c r="F1554" s="107" t="s">
        <v>1227</v>
      </c>
      <c r="G1554" s="110" t="s">
        <v>19</v>
      </c>
      <c r="H1554" s="111">
        <v>240000</v>
      </c>
      <c r="I1554" s="113">
        <v>45216</v>
      </c>
      <c r="J1554" s="111">
        <v>245000</v>
      </c>
      <c r="K1554" s="112" t="s">
        <v>689</v>
      </c>
      <c r="L1554" s="112" t="s">
        <v>158</v>
      </c>
      <c r="O1554" s="71"/>
      <c r="P1554" s="54"/>
      <c r="Q1554" s="72"/>
    </row>
    <row r="1555" spans="1:17" x14ac:dyDescent="0.25">
      <c r="A1555" s="107" t="s">
        <v>1099</v>
      </c>
      <c r="B1555" s="108">
        <v>202309</v>
      </c>
      <c r="C1555" s="108">
        <v>202309</v>
      </c>
      <c r="D1555" s="108" t="s">
        <v>1015</v>
      </c>
      <c r="E1555" s="109">
        <v>9730214240</v>
      </c>
      <c r="F1555" s="107" t="s">
        <v>924</v>
      </c>
      <c r="G1555" s="110" t="s">
        <v>19</v>
      </c>
      <c r="H1555" s="111">
        <v>280000</v>
      </c>
      <c r="I1555" s="113">
        <v>45217</v>
      </c>
      <c r="J1555" s="111">
        <v>100000</v>
      </c>
      <c r="K1555" s="112" t="s">
        <v>20</v>
      </c>
      <c r="L1555" s="112" t="s">
        <v>158</v>
      </c>
      <c r="O1555" s="71"/>
      <c r="P1555" s="54"/>
      <c r="Q1555" s="72"/>
    </row>
    <row r="1556" spans="1:17" x14ac:dyDescent="0.25">
      <c r="A1556" s="107" t="s">
        <v>1034</v>
      </c>
      <c r="B1556" s="108" t="s">
        <v>1024</v>
      </c>
      <c r="C1556" s="108">
        <v>202308</v>
      </c>
      <c r="D1556" s="108" t="s">
        <v>1014</v>
      </c>
      <c r="E1556" s="109">
        <v>8978365770</v>
      </c>
      <c r="F1556" s="107" t="s">
        <v>1043</v>
      </c>
      <c r="G1556" s="110" t="s">
        <v>19</v>
      </c>
      <c r="H1556" s="111">
        <v>270000</v>
      </c>
      <c r="I1556" s="113">
        <v>45217</v>
      </c>
      <c r="J1556" s="111">
        <v>100000</v>
      </c>
      <c r="K1556" s="112" t="s">
        <v>20</v>
      </c>
      <c r="L1556" s="112" t="s">
        <v>158</v>
      </c>
      <c r="O1556" s="71"/>
      <c r="P1556" s="54"/>
      <c r="Q1556" s="72"/>
    </row>
    <row r="1557" spans="1:17" x14ac:dyDescent="0.25">
      <c r="A1557" s="107" t="s">
        <v>1130</v>
      </c>
      <c r="B1557" s="108">
        <v>202307</v>
      </c>
      <c r="C1557" s="108">
        <v>202307</v>
      </c>
      <c r="D1557" s="108" t="s">
        <v>1014</v>
      </c>
      <c r="E1557" s="109">
        <v>8121457219</v>
      </c>
      <c r="F1557" s="107" t="s">
        <v>941</v>
      </c>
      <c r="G1557" s="110" t="s">
        <v>19</v>
      </c>
      <c r="H1557" s="111">
        <v>270000</v>
      </c>
      <c r="I1557" s="113">
        <v>45217</v>
      </c>
      <c r="J1557" s="111">
        <v>20000</v>
      </c>
      <c r="K1557" s="112" t="s">
        <v>20</v>
      </c>
      <c r="L1557" s="112" t="s">
        <v>101</v>
      </c>
      <c r="O1557" s="71"/>
      <c r="P1557" s="54"/>
      <c r="Q1557" s="72"/>
    </row>
    <row r="1558" spans="1:17" x14ac:dyDescent="0.25">
      <c r="A1558" s="107" t="s">
        <v>4306</v>
      </c>
      <c r="B1558" s="108">
        <v>202310</v>
      </c>
      <c r="C1558" s="108">
        <v>202310</v>
      </c>
      <c r="D1558" s="108" t="s">
        <v>1014</v>
      </c>
      <c r="E1558" s="109">
        <v>8800137616</v>
      </c>
      <c r="F1558" s="107" t="s">
        <v>1236</v>
      </c>
      <c r="G1558" s="110" t="s">
        <v>19</v>
      </c>
      <c r="H1558" s="111">
        <v>270000</v>
      </c>
      <c r="I1558" s="113">
        <v>45217</v>
      </c>
      <c r="J1558" s="111">
        <v>5000</v>
      </c>
      <c r="K1558" s="112" t="s">
        <v>689</v>
      </c>
      <c r="L1558" s="112" t="s">
        <v>839</v>
      </c>
      <c r="O1558" s="71"/>
      <c r="P1558" s="54"/>
      <c r="Q1558" s="72"/>
    </row>
    <row r="1559" spans="1:17" x14ac:dyDescent="0.25">
      <c r="A1559" s="107" t="s">
        <v>1228</v>
      </c>
      <c r="B1559" s="108">
        <v>202310</v>
      </c>
      <c r="C1559" s="108">
        <v>202310</v>
      </c>
      <c r="D1559" s="108" t="s">
        <v>1014</v>
      </c>
      <c r="E1559" s="109"/>
      <c r="F1559" s="107" t="s">
        <v>1235</v>
      </c>
      <c r="G1559" s="110" t="s">
        <v>19</v>
      </c>
      <c r="H1559" s="111">
        <v>270000</v>
      </c>
      <c r="I1559" s="113">
        <v>45217</v>
      </c>
      <c r="J1559" s="111">
        <v>5000</v>
      </c>
      <c r="K1559" s="112" t="s">
        <v>20</v>
      </c>
      <c r="L1559" s="112" t="s">
        <v>839</v>
      </c>
      <c r="O1559" s="71"/>
      <c r="P1559" s="54"/>
      <c r="Q1559" s="72"/>
    </row>
    <row r="1560" spans="1:17" x14ac:dyDescent="0.25">
      <c r="A1560" s="107" t="s">
        <v>4307</v>
      </c>
      <c r="B1560" s="108">
        <v>202310</v>
      </c>
      <c r="C1560" s="108">
        <v>202310</v>
      </c>
      <c r="D1560" s="108" t="s">
        <v>1014</v>
      </c>
      <c r="E1560" s="109">
        <v>8889854128</v>
      </c>
      <c r="F1560" s="107" t="s">
        <v>1234</v>
      </c>
      <c r="G1560" s="110" t="s">
        <v>19</v>
      </c>
      <c r="H1560" s="111">
        <v>270000</v>
      </c>
      <c r="I1560" s="113">
        <v>45217</v>
      </c>
      <c r="J1560" s="111">
        <v>5000</v>
      </c>
      <c r="K1560" s="112" t="s">
        <v>20</v>
      </c>
      <c r="L1560" s="112" t="s">
        <v>158</v>
      </c>
      <c r="O1560" s="71"/>
      <c r="P1560" s="54"/>
      <c r="Q1560" s="72"/>
    </row>
    <row r="1561" spans="1:17" x14ac:dyDescent="0.25">
      <c r="A1561" s="107" t="s">
        <v>4293</v>
      </c>
      <c r="B1561" s="108">
        <v>202309</v>
      </c>
      <c r="C1561" s="108">
        <v>202309</v>
      </c>
      <c r="D1561" s="108" t="s">
        <v>1014</v>
      </c>
      <c r="E1561" s="109">
        <v>7678352270</v>
      </c>
      <c r="F1561" s="107" t="s">
        <v>1140</v>
      </c>
      <c r="G1561" s="110" t="s">
        <v>19</v>
      </c>
      <c r="H1561" s="111">
        <v>300000</v>
      </c>
      <c r="I1561" s="113">
        <v>45218</v>
      </c>
      <c r="J1561" s="111">
        <v>290000</v>
      </c>
      <c r="K1561" s="112" t="s">
        <v>689</v>
      </c>
      <c r="L1561" s="112" t="s">
        <v>158</v>
      </c>
      <c r="O1561" s="71"/>
      <c r="P1561" s="54"/>
      <c r="Q1561" s="72"/>
    </row>
    <row r="1562" spans="1:17" x14ac:dyDescent="0.25">
      <c r="A1562" s="107" t="s">
        <v>873</v>
      </c>
      <c r="B1562" s="108">
        <v>202307</v>
      </c>
      <c r="C1562" s="108">
        <v>202307</v>
      </c>
      <c r="D1562" s="108" t="s">
        <v>1014</v>
      </c>
      <c r="E1562" s="109">
        <v>7812986345</v>
      </c>
      <c r="F1562" s="107" t="s">
        <v>848</v>
      </c>
      <c r="G1562" s="110" t="s">
        <v>19</v>
      </c>
      <c r="H1562" s="111">
        <v>270000</v>
      </c>
      <c r="I1562" s="113">
        <v>45218</v>
      </c>
      <c r="J1562" s="111">
        <v>52500</v>
      </c>
      <c r="K1562" s="112" t="s">
        <v>20</v>
      </c>
      <c r="L1562" s="112" t="s">
        <v>101</v>
      </c>
      <c r="O1562" s="71"/>
      <c r="P1562" s="54"/>
      <c r="Q1562" s="72"/>
    </row>
    <row r="1563" spans="1:17" x14ac:dyDescent="0.25">
      <c r="A1563" s="107" t="s">
        <v>1069</v>
      </c>
      <c r="B1563" s="108">
        <v>202308</v>
      </c>
      <c r="C1563" s="108">
        <v>202308</v>
      </c>
      <c r="D1563" s="108" t="s">
        <v>1014</v>
      </c>
      <c r="E1563" s="109" t="s">
        <v>1070</v>
      </c>
      <c r="F1563" s="107" t="s">
        <v>1071</v>
      </c>
      <c r="G1563" s="110" t="s">
        <v>19</v>
      </c>
      <c r="H1563" s="111">
        <v>270000</v>
      </c>
      <c r="I1563" s="113">
        <v>45218</v>
      </c>
      <c r="J1563" s="111">
        <v>76666</v>
      </c>
      <c r="K1563" s="112" t="s">
        <v>20</v>
      </c>
      <c r="L1563" s="112" t="s">
        <v>158</v>
      </c>
      <c r="O1563" s="71"/>
      <c r="P1563" s="54"/>
      <c r="Q1563" s="72"/>
    </row>
    <row r="1564" spans="1:17" x14ac:dyDescent="0.25">
      <c r="A1564" s="107" t="s">
        <v>1210</v>
      </c>
      <c r="B1564" s="108">
        <v>202310</v>
      </c>
      <c r="C1564" s="108">
        <v>202310</v>
      </c>
      <c r="D1564" s="108" t="s">
        <v>1014</v>
      </c>
      <c r="E1564" s="109">
        <v>8961047303</v>
      </c>
      <c r="F1564" s="107" t="s">
        <v>1229</v>
      </c>
      <c r="G1564" s="110" t="s">
        <v>19</v>
      </c>
      <c r="H1564" s="111">
        <v>318600</v>
      </c>
      <c r="I1564" s="113">
        <v>45218</v>
      </c>
      <c r="J1564" s="111">
        <v>85000</v>
      </c>
      <c r="K1564" s="112" t="s">
        <v>20</v>
      </c>
      <c r="L1564" s="112" t="s">
        <v>158</v>
      </c>
      <c r="O1564" s="71"/>
      <c r="P1564" s="54"/>
      <c r="Q1564" s="72"/>
    </row>
    <row r="1565" spans="1:17" x14ac:dyDescent="0.25">
      <c r="A1565" s="107" t="s">
        <v>1230</v>
      </c>
      <c r="B1565" s="108">
        <v>202310</v>
      </c>
      <c r="C1565" s="108">
        <v>202310</v>
      </c>
      <c r="D1565" s="108" t="s">
        <v>1014</v>
      </c>
      <c r="E1565" s="109"/>
      <c r="F1565" s="107"/>
      <c r="G1565" s="110" t="s">
        <v>19</v>
      </c>
      <c r="H1565" s="111">
        <v>318600</v>
      </c>
      <c r="I1565" s="113">
        <v>45218</v>
      </c>
      <c r="J1565" s="111">
        <v>5000</v>
      </c>
      <c r="K1565" s="112" t="s">
        <v>20</v>
      </c>
      <c r="L1565" s="112" t="s">
        <v>158</v>
      </c>
      <c r="O1565" s="71"/>
      <c r="P1565" s="54"/>
      <c r="Q1565" s="72"/>
    </row>
    <row r="1566" spans="1:17" x14ac:dyDescent="0.25">
      <c r="A1566" s="107" t="s">
        <v>1231</v>
      </c>
      <c r="B1566" s="108">
        <v>202310</v>
      </c>
      <c r="C1566" s="108">
        <v>202310</v>
      </c>
      <c r="D1566" s="108" t="s">
        <v>1014</v>
      </c>
      <c r="E1566" s="109" t="s">
        <v>1233</v>
      </c>
      <c r="F1566" s="107" t="s">
        <v>1232</v>
      </c>
      <c r="G1566" s="110" t="s">
        <v>19</v>
      </c>
      <c r="H1566" s="111">
        <v>318600</v>
      </c>
      <c r="I1566" s="113">
        <v>45218</v>
      </c>
      <c r="J1566" s="111">
        <v>10000</v>
      </c>
      <c r="K1566" s="112" t="s">
        <v>689</v>
      </c>
      <c r="L1566" s="112" t="s">
        <v>158</v>
      </c>
      <c r="O1566" s="71"/>
      <c r="P1566" s="54"/>
      <c r="Q1566" s="72"/>
    </row>
    <row r="1567" spans="1:17" x14ac:dyDescent="0.25">
      <c r="A1567" s="107" t="s">
        <v>1094</v>
      </c>
      <c r="B1567" s="108">
        <v>202309</v>
      </c>
      <c r="C1567" s="108">
        <v>202309</v>
      </c>
      <c r="D1567" s="108" t="s">
        <v>1014</v>
      </c>
      <c r="E1567" s="109"/>
      <c r="F1567" s="107"/>
      <c r="G1567" s="110" t="s">
        <v>77</v>
      </c>
      <c r="H1567" s="111">
        <v>295000</v>
      </c>
      <c r="I1567" s="113">
        <v>45218</v>
      </c>
      <c r="J1567" s="111">
        <v>20000</v>
      </c>
      <c r="K1567" s="112" t="s">
        <v>20</v>
      </c>
      <c r="L1567" s="112" t="s">
        <v>839</v>
      </c>
      <c r="O1567" s="71"/>
      <c r="P1567" s="54"/>
      <c r="Q1567" s="72"/>
    </row>
    <row r="1568" spans="1:17" x14ac:dyDescent="0.25">
      <c r="A1568" s="107" t="s">
        <v>4308</v>
      </c>
      <c r="B1568" s="108">
        <v>202309</v>
      </c>
      <c r="C1568" s="108">
        <v>202309</v>
      </c>
      <c r="D1568" s="108" t="s">
        <v>1014</v>
      </c>
      <c r="E1568" s="109">
        <v>7684965031</v>
      </c>
      <c r="F1568" s="107" t="s">
        <v>1264</v>
      </c>
      <c r="G1568" s="110" t="s">
        <v>19</v>
      </c>
      <c r="H1568" s="111">
        <v>318000</v>
      </c>
      <c r="I1568" s="113">
        <v>45219</v>
      </c>
      <c r="J1568" s="111">
        <v>159000</v>
      </c>
      <c r="K1568" s="112" t="s">
        <v>20</v>
      </c>
      <c r="L1568" s="112" t="s">
        <v>158</v>
      </c>
      <c r="O1568" s="71"/>
      <c r="P1568" s="54"/>
      <c r="Q1568" s="72"/>
    </row>
    <row r="1569" spans="1:17" x14ac:dyDescent="0.25">
      <c r="A1569" s="107" t="s">
        <v>4290</v>
      </c>
      <c r="B1569" s="108">
        <v>202309</v>
      </c>
      <c r="C1569" s="108">
        <v>202309</v>
      </c>
      <c r="D1569" s="108" t="s">
        <v>1015</v>
      </c>
      <c r="E1569" s="109">
        <v>9360274867</v>
      </c>
      <c r="F1569" s="107" t="s">
        <v>1261</v>
      </c>
      <c r="G1569" s="110" t="s">
        <v>77</v>
      </c>
      <c r="H1569" s="111">
        <v>270000</v>
      </c>
      <c r="I1569" s="113">
        <v>45219</v>
      </c>
      <c r="J1569" s="111">
        <v>35000</v>
      </c>
      <c r="K1569" s="112" t="s">
        <v>20</v>
      </c>
      <c r="L1569" s="112" t="s">
        <v>158</v>
      </c>
      <c r="O1569" s="71"/>
      <c r="P1569" s="54"/>
      <c r="Q1569" s="72"/>
    </row>
    <row r="1570" spans="1:17" x14ac:dyDescent="0.25">
      <c r="A1570" s="107" t="s">
        <v>946</v>
      </c>
      <c r="B1570" s="108">
        <v>202308</v>
      </c>
      <c r="C1570" s="108">
        <v>202308</v>
      </c>
      <c r="D1570" s="108" t="s">
        <v>1014</v>
      </c>
      <c r="E1570" s="109">
        <v>7017134283</v>
      </c>
      <c r="F1570" s="107" t="s">
        <v>947</v>
      </c>
      <c r="G1570" s="110" t="s">
        <v>19</v>
      </c>
      <c r="H1570" s="111">
        <v>280000</v>
      </c>
      <c r="I1570" s="113">
        <v>45219</v>
      </c>
      <c r="J1570" s="111">
        <v>45000</v>
      </c>
      <c r="K1570" s="112" t="s">
        <v>20</v>
      </c>
      <c r="L1570" s="112" t="s">
        <v>158</v>
      </c>
      <c r="O1570" s="71"/>
      <c r="P1570" s="54"/>
      <c r="Q1570" s="72"/>
    </row>
    <row r="1571" spans="1:17" x14ac:dyDescent="0.25">
      <c r="A1571" s="107" t="s">
        <v>1238</v>
      </c>
      <c r="B1571" s="108">
        <v>202309</v>
      </c>
      <c r="C1571" s="108">
        <v>202309</v>
      </c>
      <c r="D1571" s="108" t="s">
        <v>1015</v>
      </c>
      <c r="E1571" s="109">
        <v>8260646709</v>
      </c>
      <c r="F1571" s="107" t="s">
        <v>1237</v>
      </c>
      <c r="G1571" s="110" t="s">
        <v>19</v>
      </c>
      <c r="H1571" s="111">
        <v>318000</v>
      </c>
      <c r="I1571" s="113">
        <v>45220</v>
      </c>
      <c r="J1571" s="111">
        <v>90000</v>
      </c>
      <c r="K1571" s="112" t="s">
        <v>20</v>
      </c>
      <c r="L1571" s="112" t="s">
        <v>158</v>
      </c>
      <c r="O1571" s="71"/>
      <c r="P1571" s="54"/>
      <c r="Q1571" s="72"/>
    </row>
    <row r="1572" spans="1:17" x14ac:dyDescent="0.25">
      <c r="A1572" s="107" t="s">
        <v>737</v>
      </c>
      <c r="B1572" s="108">
        <v>202304</v>
      </c>
      <c r="C1572" s="108">
        <v>202304</v>
      </c>
      <c r="D1572" s="108" t="s">
        <v>1014</v>
      </c>
      <c r="E1572" s="109">
        <v>8895322007</v>
      </c>
      <c r="F1572" s="107" t="s">
        <v>654</v>
      </c>
      <c r="G1572" s="110" t="s">
        <v>19</v>
      </c>
      <c r="H1572" s="111">
        <v>270000</v>
      </c>
      <c r="I1572" s="113">
        <v>45220</v>
      </c>
      <c r="J1572" s="111">
        <v>35000</v>
      </c>
      <c r="K1572" s="112" t="s">
        <v>20</v>
      </c>
      <c r="L1572" s="112" t="s">
        <v>158</v>
      </c>
      <c r="O1572" s="71"/>
      <c r="P1572" s="54"/>
      <c r="Q1572" s="72"/>
    </row>
    <row r="1573" spans="1:17" x14ac:dyDescent="0.25">
      <c r="A1573" s="107" t="s">
        <v>1239</v>
      </c>
      <c r="B1573" s="108">
        <v>202310</v>
      </c>
      <c r="C1573" s="108">
        <v>202310</v>
      </c>
      <c r="D1573" s="108" t="s">
        <v>1014</v>
      </c>
      <c r="E1573" s="109">
        <v>8610901706</v>
      </c>
      <c r="F1573" s="107" t="s">
        <v>1349</v>
      </c>
      <c r="G1573" s="110" t="s">
        <v>19</v>
      </c>
      <c r="H1573" s="111">
        <v>270000</v>
      </c>
      <c r="I1573" s="113">
        <v>45220</v>
      </c>
      <c r="J1573" s="111">
        <v>10000</v>
      </c>
      <c r="K1573" s="112" t="s">
        <v>20</v>
      </c>
      <c r="L1573" s="112" t="s">
        <v>101</v>
      </c>
      <c r="O1573" s="71"/>
      <c r="P1573" s="54"/>
      <c r="Q1573" s="72"/>
    </row>
    <row r="1574" spans="1:17" x14ac:dyDescent="0.25">
      <c r="A1574" s="107" t="s">
        <v>4248</v>
      </c>
      <c r="B1574" s="108" t="s">
        <v>791</v>
      </c>
      <c r="C1574" s="108">
        <v>202306</v>
      </c>
      <c r="D1574" s="108" t="s">
        <v>1014</v>
      </c>
      <c r="E1574" s="109">
        <v>8884825916</v>
      </c>
      <c r="F1574" s="107" t="s">
        <v>821</v>
      </c>
      <c r="G1574" s="110" t="s">
        <v>19</v>
      </c>
      <c r="H1574" s="111">
        <v>280000</v>
      </c>
      <c r="I1574" s="113">
        <v>45220</v>
      </c>
      <c r="J1574" s="111">
        <v>50000</v>
      </c>
      <c r="K1574" s="112" t="s">
        <v>20</v>
      </c>
      <c r="L1574" s="112" t="s">
        <v>101</v>
      </c>
      <c r="O1574" s="71"/>
      <c r="P1574" s="54"/>
      <c r="Q1574" s="72"/>
    </row>
    <row r="1575" spans="1:17" x14ac:dyDescent="0.25">
      <c r="A1575" s="107" t="s">
        <v>1105</v>
      </c>
      <c r="B1575" s="108">
        <v>202309</v>
      </c>
      <c r="C1575" s="108">
        <v>202309</v>
      </c>
      <c r="D1575" s="108" t="s">
        <v>1015</v>
      </c>
      <c r="E1575" s="109"/>
      <c r="F1575" s="107" t="s">
        <v>1107</v>
      </c>
      <c r="G1575" s="110" t="s">
        <v>77</v>
      </c>
      <c r="H1575" s="111">
        <v>240000</v>
      </c>
      <c r="I1575" s="113">
        <v>45220</v>
      </c>
      <c r="J1575" s="111">
        <v>40000</v>
      </c>
      <c r="K1575" s="112" t="s">
        <v>20</v>
      </c>
      <c r="L1575" s="112" t="s">
        <v>158</v>
      </c>
      <c r="O1575" s="71"/>
      <c r="P1575" s="54"/>
      <c r="Q1575" s="72"/>
    </row>
    <row r="1576" spans="1:17" x14ac:dyDescent="0.25">
      <c r="A1576" s="107" t="s">
        <v>1087</v>
      </c>
      <c r="B1576" s="108">
        <v>202309</v>
      </c>
      <c r="C1576" s="108">
        <v>202309</v>
      </c>
      <c r="D1576" s="108" t="s">
        <v>1014</v>
      </c>
      <c r="E1576" s="109">
        <v>7008962704</v>
      </c>
      <c r="F1576" s="107" t="s">
        <v>1088</v>
      </c>
      <c r="G1576" s="110" t="s">
        <v>77</v>
      </c>
      <c r="H1576" s="111">
        <v>240000</v>
      </c>
      <c r="I1576" s="113">
        <v>45220</v>
      </c>
      <c r="J1576" s="111">
        <v>50000</v>
      </c>
      <c r="K1576" s="112" t="s">
        <v>20</v>
      </c>
      <c r="L1576" s="112" t="s">
        <v>158</v>
      </c>
      <c r="O1576" s="71"/>
      <c r="P1576" s="54"/>
      <c r="Q1576" s="72"/>
    </row>
    <row r="1577" spans="1:17" x14ac:dyDescent="0.25">
      <c r="A1577" s="107" t="s">
        <v>4290</v>
      </c>
      <c r="B1577" s="108">
        <v>202309</v>
      </c>
      <c r="C1577" s="108">
        <v>202309</v>
      </c>
      <c r="D1577" s="108" t="s">
        <v>1015</v>
      </c>
      <c r="E1577" s="109">
        <v>9360274867</v>
      </c>
      <c r="F1577" s="107" t="s">
        <v>1261</v>
      </c>
      <c r="G1577" s="110" t="s">
        <v>77</v>
      </c>
      <c r="H1577" s="111">
        <v>270000</v>
      </c>
      <c r="I1577" s="113">
        <v>45220</v>
      </c>
      <c r="J1577" s="111">
        <v>50000</v>
      </c>
      <c r="K1577" s="112" t="s">
        <v>20</v>
      </c>
      <c r="L1577" s="112" t="s">
        <v>158</v>
      </c>
      <c r="O1577" s="71"/>
      <c r="P1577" s="54"/>
      <c r="Q1577" s="72"/>
    </row>
    <row r="1578" spans="1:17" x14ac:dyDescent="0.25">
      <c r="A1578" s="107" t="s">
        <v>1031</v>
      </c>
      <c r="B1578" s="108" t="s">
        <v>1024</v>
      </c>
      <c r="C1578" s="108">
        <v>202308</v>
      </c>
      <c r="D1578" s="108" t="s">
        <v>1014</v>
      </c>
      <c r="E1578" s="109">
        <v>9811888072</v>
      </c>
      <c r="F1578" s="107" t="s">
        <v>1065</v>
      </c>
      <c r="G1578" s="110" t="s">
        <v>19</v>
      </c>
      <c r="H1578" s="111">
        <v>275000</v>
      </c>
      <c r="I1578" s="113">
        <v>45220</v>
      </c>
      <c r="J1578" s="111">
        <v>30000</v>
      </c>
      <c r="K1578" s="112" t="s">
        <v>20</v>
      </c>
      <c r="L1578" s="112" t="s">
        <v>158</v>
      </c>
      <c r="O1578" s="71"/>
      <c r="P1578" s="54"/>
      <c r="Q1578" s="72"/>
    </row>
    <row r="1579" spans="1:17" x14ac:dyDescent="0.25">
      <c r="A1579" s="107" t="s">
        <v>1240</v>
      </c>
      <c r="B1579" s="108">
        <v>202310</v>
      </c>
      <c r="C1579" s="108">
        <v>202310</v>
      </c>
      <c r="D1579" s="108" t="s">
        <v>1014</v>
      </c>
      <c r="E1579" s="109">
        <v>9740732501</v>
      </c>
      <c r="F1579" s="107" t="s">
        <v>1241</v>
      </c>
      <c r="G1579" s="110" t="s">
        <v>19</v>
      </c>
      <c r="H1579" s="111">
        <v>270000</v>
      </c>
      <c r="I1579" s="113">
        <v>45220</v>
      </c>
      <c r="J1579" s="111">
        <v>5000</v>
      </c>
      <c r="K1579" s="112" t="s">
        <v>1122</v>
      </c>
      <c r="L1579" s="112" t="s">
        <v>158</v>
      </c>
      <c r="O1579" s="71"/>
      <c r="P1579" s="54"/>
      <c r="Q1579" s="72"/>
    </row>
    <row r="1580" spans="1:17" x14ac:dyDescent="0.25">
      <c r="A1580" s="107" t="s">
        <v>4309</v>
      </c>
      <c r="B1580" s="108" t="s">
        <v>1156</v>
      </c>
      <c r="C1580" s="108">
        <v>202309</v>
      </c>
      <c r="D1580" s="108" t="s">
        <v>1014</v>
      </c>
      <c r="E1580" s="109">
        <v>9124517563</v>
      </c>
      <c r="F1580" s="107" t="s">
        <v>1242</v>
      </c>
      <c r="G1580" s="110" t="s">
        <v>19</v>
      </c>
      <c r="H1580" s="111">
        <v>270000</v>
      </c>
      <c r="I1580" s="113">
        <v>45222</v>
      </c>
      <c r="J1580" s="111">
        <v>265000</v>
      </c>
      <c r="K1580" s="112" t="s">
        <v>20</v>
      </c>
      <c r="L1580" s="112" t="s">
        <v>158</v>
      </c>
      <c r="O1580" s="71"/>
      <c r="P1580" s="54"/>
      <c r="Q1580" s="72"/>
    </row>
    <row r="1581" spans="1:17" x14ac:dyDescent="0.25">
      <c r="A1581" s="107" t="s">
        <v>841</v>
      </c>
      <c r="B1581" s="108">
        <v>202307</v>
      </c>
      <c r="C1581" s="108">
        <v>202307</v>
      </c>
      <c r="D1581" s="108" t="s">
        <v>1014</v>
      </c>
      <c r="E1581" s="109">
        <v>8114413387</v>
      </c>
      <c r="F1581" s="107" t="s">
        <v>923</v>
      </c>
      <c r="G1581" s="110" t="s">
        <v>19</v>
      </c>
      <c r="H1581" s="111">
        <v>300000</v>
      </c>
      <c r="I1581" s="113">
        <v>45222</v>
      </c>
      <c r="J1581" s="111">
        <v>40000</v>
      </c>
      <c r="K1581" s="112" t="s">
        <v>20</v>
      </c>
      <c r="L1581" s="112" t="s">
        <v>158</v>
      </c>
      <c r="O1581" s="71"/>
      <c r="P1581" s="54"/>
      <c r="Q1581" s="72"/>
    </row>
    <row r="1582" spans="1:17" x14ac:dyDescent="0.25">
      <c r="A1582" s="107" t="s">
        <v>4310</v>
      </c>
      <c r="B1582" s="108">
        <v>202310</v>
      </c>
      <c r="C1582" s="108">
        <v>202310</v>
      </c>
      <c r="D1582" s="108" t="s">
        <v>1015</v>
      </c>
      <c r="E1582" s="109">
        <v>9741385715</v>
      </c>
      <c r="F1582" s="107" t="s">
        <v>1244</v>
      </c>
      <c r="G1582" s="110" t="s">
        <v>19</v>
      </c>
      <c r="H1582" s="111">
        <v>300000</v>
      </c>
      <c r="I1582" s="113">
        <v>45222</v>
      </c>
      <c r="J1582" s="111">
        <v>4000</v>
      </c>
      <c r="K1582" s="112" t="s">
        <v>20</v>
      </c>
      <c r="L1582" s="112" t="s">
        <v>158</v>
      </c>
      <c r="O1582" s="71"/>
      <c r="P1582" s="54"/>
      <c r="Q1582" s="72"/>
    </row>
    <row r="1583" spans="1:17" x14ac:dyDescent="0.25">
      <c r="A1583" s="107" t="s">
        <v>1245</v>
      </c>
      <c r="B1583" s="108">
        <v>202310</v>
      </c>
      <c r="C1583" s="108">
        <v>202310</v>
      </c>
      <c r="D1583" s="108" t="s">
        <v>1015</v>
      </c>
      <c r="E1583" s="109">
        <v>7008288477</v>
      </c>
      <c r="F1583" s="107" t="s">
        <v>1243</v>
      </c>
      <c r="G1583" s="110" t="s">
        <v>77</v>
      </c>
      <c r="H1583" s="111">
        <v>240000</v>
      </c>
      <c r="I1583" s="113">
        <v>45222</v>
      </c>
      <c r="J1583" s="111">
        <v>5000</v>
      </c>
      <c r="K1583" s="112" t="s">
        <v>20</v>
      </c>
      <c r="L1583" s="112" t="s">
        <v>158</v>
      </c>
      <c r="O1583" s="71"/>
      <c r="P1583" s="54"/>
      <c r="Q1583" s="72"/>
    </row>
    <row r="1584" spans="1:17" x14ac:dyDescent="0.25">
      <c r="A1584" s="107" t="s">
        <v>1080</v>
      </c>
      <c r="B1584" s="108">
        <v>202309</v>
      </c>
      <c r="C1584" s="108">
        <v>202309</v>
      </c>
      <c r="D1584" s="108" t="s">
        <v>1014</v>
      </c>
      <c r="E1584" s="109">
        <v>9021342274</v>
      </c>
      <c r="F1584" s="107" t="s">
        <v>1246</v>
      </c>
      <c r="G1584" s="110" t="s">
        <v>19</v>
      </c>
      <c r="H1584" s="111">
        <v>300000</v>
      </c>
      <c r="I1584" s="113">
        <v>45222</v>
      </c>
      <c r="J1584" s="111">
        <v>72000</v>
      </c>
      <c r="K1584" s="112" t="s">
        <v>20</v>
      </c>
      <c r="L1584" s="112" t="s">
        <v>158</v>
      </c>
      <c r="O1584" s="71"/>
      <c r="P1584" s="54"/>
      <c r="Q1584" s="72"/>
    </row>
    <row r="1585" spans="1:17" x14ac:dyDescent="0.25">
      <c r="A1585" s="107" t="s">
        <v>1247</v>
      </c>
      <c r="B1585" s="108">
        <v>202310</v>
      </c>
      <c r="C1585" s="108">
        <v>202310</v>
      </c>
      <c r="D1585" s="108" t="s">
        <v>1014</v>
      </c>
      <c r="E1585" s="109"/>
      <c r="F1585" s="107"/>
      <c r="G1585" s="110" t="s">
        <v>77</v>
      </c>
      <c r="H1585" s="111">
        <v>240000</v>
      </c>
      <c r="I1585" s="113">
        <v>45222</v>
      </c>
      <c r="J1585" s="111">
        <v>5000</v>
      </c>
      <c r="K1585" s="112" t="s">
        <v>20</v>
      </c>
      <c r="L1585" s="112" t="s">
        <v>158</v>
      </c>
      <c r="O1585" s="71"/>
      <c r="P1585" s="54"/>
      <c r="Q1585" s="72"/>
    </row>
    <row r="1586" spans="1:17" x14ac:dyDescent="0.25">
      <c r="A1586" s="107" t="s">
        <v>1224</v>
      </c>
      <c r="B1586" s="108" t="s">
        <v>1001</v>
      </c>
      <c r="C1586" s="108">
        <v>202308</v>
      </c>
      <c r="D1586" s="108" t="s">
        <v>1014</v>
      </c>
      <c r="E1586" s="109">
        <v>8249652410</v>
      </c>
      <c r="F1586" s="107" t="s">
        <v>1057</v>
      </c>
      <c r="G1586" s="110" t="s">
        <v>19</v>
      </c>
      <c r="H1586" s="111">
        <v>250000</v>
      </c>
      <c r="I1586" s="113">
        <v>45223</v>
      </c>
      <c r="J1586" s="111">
        <v>26000</v>
      </c>
      <c r="K1586" s="112" t="s">
        <v>1194</v>
      </c>
      <c r="L1586" s="112" t="s">
        <v>158</v>
      </c>
      <c r="O1586" s="71"/>
      <c r="P1586" s="54"/>
      <c r="Q1586" s="72"/>
    </row>
    <row r="1587" spans="1:17" x14ac:dyDescent="0.25">
      <c r="A1587" s="107" t="s">
        <v>948</v>
      </c>
      <c r="B1587" s="108">
        <v>202308</v>
      </c>
      <c r="C1587" s="108">
        <v>202308</v>
      </c>
      <c r="D1587" s="108" t="s">
        <v>1015</v>
      </c>
      <c r="E1587" s="109">
        <v>7017134283</v>
      </c>
      <c r="F1587" s="107" t="s">
        <v>984</v>
      </c>
      <c r="G1587" s="110" t="s">
        <v>19</v>
      </c>
      <c r="H1587" s="111">
        <v>270000</v>
      </c>
      <c r="I1587" s="113">
        <v>45223</v>
      </c>
      <c r="J1587" s="111">
        <v>45000</v>
      </c>
      <c r="K1587" s="112" t="s">
        <v>20</v>
      </c>
      <c r="L1587" s="112" t="s">
        <v>158</v>
      </c>
      <c r="O1587" s="71"/>
      <c r="P1587" s="54"/>
      <c r="Q1587" s="72"/>
    </row>
    <row r="1588" spans="1:17" x14ac:dyDescent="0.25">
      <c r="A1588" s="107" t="s">
        <v>1114</v>
      </c>
      <c r="B1588" s="108">
        <v>202309</v>
      </c>
      <c r="C1588" s="108">
        <v>202309</v>
      </c>
      <c r="D1588" s="108" t="s">
        <v>1014</v>
      </c>
      <c r="E1588" s="109">
        <v>9844673494</v>
      </c>
      <c r="F1588" s="107" t="s">
        <v>1056</v>
      </c>
      <c r="G1588" s="110" t="s">
        <v>19</v>
      </c>
      <c r="H1588" s="111">
        <v>270000</v>
      </c>
      <c r="I1588" s="113">
        <v>45224</v>
      </c>
      <c r="J1588" s="111">
        <v>80000</v>
      </c>
      <c r="K1588" s="112" t="s">
        <v>20</v>
      </c>
      <c r="L1588" s="112" t="s">
        <v>158</v>
      </c>
      <c r="O1588" s="71"/>
      <c r="P1588" s="54"/>
      <c r="Q1588" s="72"/>
    </row>
    <row r="1589" spans="1:17" x14ac:dyDescent="0.25">
      <c r="A1589" s="107" t="s">
        <v>4311</v>
      </c>
      <c r="B1589" s="108">
        <v>202310</v>
      </c>
      <c r="C1589" s="108">
        <v>202310</v>
      </c>
      <c r="D1589" s="108" t="s">
        <v>1015</v>
      </c>
      <c r="E1589" s="109">
        <v>9692038462</v>
      </c>
      <c r="F1589" s="107" t="s">
        <v>1248</v>
      </c>
      <c r="G1589" s="110" t="s">
        <v>19</v>
      </c>
      <c r="H1589" s="111">
        <v>270000</v>
      </c>
      <c r="I1589" s="113">
        <v>45224</v>
      </c>
      <c r="J1589" s="111">
        <v>86667</v>
      </c>
      <c r="K1589" s="112" t="s">
        <v>20</v>
      </c>
      <c r="L1589" s="112" t="s">
        <v>158</v>
      </c>
      <c r="O1589" s="71"/>
      <c r="P1589" s="54"/>
      <c r="Q1589" s="72"/>
    </row>
    <row r="1590" spans="1:17" x14ac:dyDescent="0.25">
      <c r="A1590" s="107" t="s">
        <v>981</v>
      </c>
      <c r="B1590" s="108">
        <v>202307</v>
      </c>
      <c r="C1590" s="108">
        <v>202307</v>
      </c>
      <c r="D1590" s="108" t="s">
        <v>1014</v>
      </c>
      <c r="E1590" s="109">
        <v>9900000593</v>
      </c>
      <c r="F1590" s="107" t="s">
        <v>982</v>
      </c>
      <c r="G1590" s="110" t="s">
        <v>19</v>
      </c>
      <c r="H1590" s="111">
        <v>250000</v>
      </c>
      <c r="I1590" s="113">
        <v>45224</v>
      </c>
      <c r="J1590" s="111">
        <v>70000</v>
      </c>
      <c r="K1590" s="112" t="s">
        <v>20</v>
      </c>
      <c r="L1590" s="112" t="s">
        <v>158</v>
      </c>
      <c r="O1590" s="71"/>
      <c r="P1590" s="54"/>
      <c r="Q1590" s="72"/>
    </row>
    <row r="1591" spans="1:17" x14ac:dyDescent="0.25">
      <c r="A1591" s="107" t="s">
        <v>810</v>
      </c>
      <c r="B1591" s="108" t="s">
        <v>791</v>
      </c>
      <c r="C1591" s="108" t="s">
        <v>791</v>
      </c>
      <c r="D1591" s="108" t="s">
        <v>1014</v>
      </c>
      <c r="E1591" s="109">
        <v>7008962704</v>
      </c>
      <c r="F1591" s="107" t="s">
        <v>826</v>
      </c>
      <c r="G1591" s="110" t="s">
        <v>19</v>
      </c>
      <c r="H1591" s="111">
        <v>290000</v>
      </c>
      <c r="I1591" s="113">
        <v>45224</v>
      </c>
      <c r="J1591" s="111">
        <v>60000</v>
      </c>
      <c r="K1591" s="112" t="s">
        <v>20</v>
      </c>
      <c r="L1591" s="112" t="s">
        <v>839</v>
      </c>
      <c r="O1591" s="71"/>
      <c r="P1591" s="54"/>
      <c r="Q1591" s="72"/>
    </row>
    <row r="1592" spans="1:17" x14ac:dyDescent="0.25">
      <c r="A1592" s="107" t="s">
        <v>1110</v>
      </c>
      <c r="B1592" s="108">
        <v>202309</v>
      </c>
      <c r="C1592" s="108">
        <v>202309</v>
      </c>
      <c r="D1592" s="108" t="s">
        <v>1015</v>
      </c>
      <c r="E1592" s="109">
        <v>9776435918</v>
      </c>
      <c r="F1592" s="107" t="s">
        <v>1111</v>
      </c>
      <c r="G1592" s="110" t="s">
        <v>19</v>
      </c>
      <c r="H1592" s="111">
        <v>270000</v>
      </c>
      <c r="I1592" s="113">
        <v>45224</v>
      </c>
      <c r="J1592" s="111">
        <v>35000</v>
      </c>
      <c r="K1592" s="112" t="s">
        <v>689</v>
      </c>
      <c r="L1592" s="112" t="s">
        <v>158</v>
      </c>
      <c r="O1592" s="71"/>
      <c r="P1592" s="54"/>
      <c r="Q1592" s="72"/>
    </row>
    <row r="1593" spans="1:17" x14ac:dyDescent="0.25">
      <c r="A1593" s="107" t="s">
        <v>1502</v>
      </c>
      <c r="B1593" s="108">
        <v>202310</v>
      </c>
      <c r="C1593" s="108">
        <v>202310</v>
      </c>
      <c r="D1593" s="108" t="s">
        <v>1015</v>
      </c>
      <c r="E1593" s="109">
        <v>9449724304</v>
      </c>
      <c r="F1593" s="107" t="s">
        <v>1262</v>
      </c>
      <c r="G1593" s="110" t="s">
        <v>19</v>
      </c>
      <c r="H1593" s="111">
        <v>270000</v>
      </c>
      <c r="I1593" s="113">
        <v>45224</v>
      </c>
      <c r="J1593" s="111">
        <v>5000</v>
      </c>
      <c r="K1593" s="112" t="s">
        <v>20</v>
      </c>
      <c r="L1593" s="112" t="s">
        <v>158</v>
      </c>
      <c r="O1593" s="71"/>
      <c r="P1593" s="54"/>
      <c r="Q1593" s="72"/>
    </row>
    <row r="1594" spans="1:17" x14ac:dyDescent="0.25">
      <c r="A1594" s="107" t="s">
        <v>1249</v>
      </c>
      <c r="B1594" s="108">
        <v>202310</v>
      </c>
      <c r="C1594" s="108">
        <v>202310</v>
      </c>
      <c r="D1594" s="108" t="s">
        <v>1015</v>
      </c>
      <c r="E1594" s="109">
        <v>8093623472</v>
      </c>
      <c r="F1594" s="107" t="s">
        <v>1263</v>
      </c>
      <c r="G1594" s="110" t="s">
        <v>19</v>
      </c>
      <c r="H1594" s="111">
        <v>270000</v>
      </c>
      <c r="I1594" s="113">
        <v>45224</v>
      </c>
      <c r="J1594" s="111">
        <v>5000</v>
      </c>
      <c r="K1594" s="112" t="s">
        <v>689</v>
      </c>
      <c r="L1594" s="112" t="s">
        <v>158</v>
      </c>
      <c r="O1594" s="71"/>
      <c r="P1594" s="54"/>
      <c r="Q1594" s="72"/>
    </row>
    <row r="1595" spans="1:17" x14ac:dyDescent="0.25">
      <c r="A1595" s="107" t="s">
        <v>1250</v>
      </c>
      <c r="B1595" s="108">
        <v>202310</v>
      </c>
      <c r="C1595" s="108">
        <v>202310</v>
      </c>
      <c r="D1595" s="108" t="s">
        <v>1015</v>
      </c>
      <c r="E1595" s="109">
        <v>8093889880</v>
      </c>
      <c r="F1595" s="107" t="s">
        <v>1263</v>
      </c>
      <c r="G1595" s="110" t="s">
        <v>19</v>
      </c>
      <c r="H1595" s="111">
        <v>270000</v>
      </c>
      <c r="I1595" s="113">
        <v>45225</v>
      </c>
      <c r="J1595" s="111">
        <v>5000</v>
      </c>
      <c r="K1595" s="112" t="s">
        <v>20</v>
      </c>
      <c r="L1595" s="112" t="s">
        <v>158</v>
      </c>
      <c r="O1595" s="71"/>
      <c r="P1595" s="54"/>
      <c r="Q1595" s="72"/>
    </row>
    <row r="1596" spans="1:17" x14ac:dyDescent="0.25">
      <c r="A1596" s="107" t="s">
        <v>1251</v>
      </c>
      <c r="B1596" s="108">
        <v>202309</v>
      </c>
      <c r="C1596" s="108">
        <v>202309</v>
      </c>
      <c r="D1596" s="108" t="s">
        <v>1014</v>
      </c>
      <c r="E1596" s="109">
        <v>9886008425</v>
      </c>
      <c r="F1596" s="107" t="s">
        <v>1252</v>
      </c>
      <c r="G1596" s="110" t="s">
        <v>19</v>
      </c>
      <c r="H1596" s="111">
        <v>270000</v>
      </c>
      <c r="I1596" s="113">
        <v>45225</v>
      </c>
      <c r="J1596" s="111">
        <v>10000</v>
      </c>
      <c r="K1596" s="112" t="s">
        <v>689</v>
      </c>
      <c r="L1596" s="112" t="s">
        <v>158</v>
      </c>
      <c r="O1596" s="71"/>
      <c r="P1596" s="54"/>
      <c r="Q1596" s="72"/>
    </row>
    <row r="1597" spans="1:17" x14ac:dyDescent="0.25">
      <c r="A1597" s="107" t="s">
        <v>894</v>
      </c>
      <c r="B1597" s="108">
        <v>202307</v>
      </c>
      <c r="C1597" s="108">
        <v>202307</v>
      </c>
      <c r="D1597" s="108" t="s">
        <v>1014</v>
      </c>
      <c r="E1597" s="109">
        <v>8103646339</v>
      </c>
      <c r="F1597" s="107" t="s">
        <v>907</v>
      </c>
      <c r="G1597" s="110" t="s">
        <v>19</v>
      </c>
      <c r="H1597" s="111">
        <v>270000</v>
      </c>
      <c r="I1597" s="113">
        <v>45225</v>
      </c>
      <c r="J1597" s="111">
        <v>50000</v>
      </c>
      <c r="K1597" s="112" t="s">
        <v>713</v>
      </c>
      <c r="L1597" s="112" t="s">
        <v>839</v>
      </c>
      <c r="O1597" s="71"/>
      <c r="P1597" s="54"/>
      <c r="Q1597" s="72"/>
    </row>
    <row r="1598" spans="1:17" x14ac:dyDescent="0.25">
      <c r="A1598" s="107" t="s">
        <v>1253</v>
      </c>
      <c r="B1598" s="108">
        <v>202310</v>
      </c>
      <c r="C1598" s="108">
        <v>202310</v>
      </c>
      <c r="D1598" s="108" t="s">
        <v>1015</v>
      </c>
      <c r="E1598" s="109">
        <v>7749975244</v>
      </c>
      <c r="F1598" s="107" t="s">
        <v>1254</v>
      </c>
      <c r="G1598" s="110" t="s">
        <v>19</v>
      </c>
      <c r="H1598" s="111">
        <v>260000</v>
      </c>
      <c r="I1598" s="113">
        <v>45225</v>
      </c>
      <c r="J1598" s="111">
        <v>83334</v>
      </c>
      <c r="K1598" s="112" t="s">
        <v>20</v>
      </c>
      <c r="L1598" s="112" t="s">
        <v>158</v>
      </c>
      <c r="O1598" s="71"/>
      <c r="P1598" s="54"/>
      <c r="Q1598" s="72"/>
    </row>
    <row r="1599" spans="1:17" x14ac:dyDescent="0.25">
      <c r="A1599" s="107" t="s">
        <v>4290</v>
      </c>
      <c r="B1599" s="108">
        <v>202309</v>
      </c>
      <c r="C1599" s="108">
        <v>202309</v>
      </c>
      <c r="D1599" s="108" t="s">
        <v>1015</v>
      </c>
      <c r="E1599" s="109">
        <v>9360274867</v>
      </c>
      <c r="F1599" s="107" t="s">
        <v>1261</v>
      </c>
      <c r="G1599" s="110" t="s">
        <v>77</v>
      </c>
      <c r="H1599" s="111">
        <v>270000</v>
      </c>
      <c r="I1599" s="113">
        <v>45225</v>
      </c>
      <c r="J1599" s="111">
        <v>50000</v>
      </c>
      <c r="K1599" s="112" t="s">
        <v>20</v>
      </c>
      <c r="L1599" s="112" t="s">
        <v>158</v>
      </c>
      <c r="O1599" s="71"/>
      <c r="P1599" s="54"/>
      <c r="Q1599" s="72"/>
    </row>
    <row r="1600" spans="1:17" x14ac:dyDescent="0.25">
      <c r="A1600" s="107" t="s">
        <v>1253</v>
      </c>
      <c r="B1600" s="108">
        <v>202310</v>
      </c>
      <c r="C1600" s="108">
        <v>202310</v>
      </c>
      <c r="D1600" s="108" t="s">
        <v>1015</v>
      </c>
      <c r="E1600" s="109">
        <v>7749975244</v>
      </c>
      <c r="F1600" s="107" t="s">
        <v>1254</v>
      </c>
      <c r="G1600" s="110" t="s">
        <v>19</v>
      </c>
      <c r="H1600" s="111">
        <v>260000</v>
      </c>
      <c r="I1600" s="113">
        <v>45225</v>
      </c>
      <c r="J1600" s="111">
        <v>10000</v>
      </c>
      <c r="K1600" s="112" t="s">
        <v>20</v>
      </c>
      <c r="L1600" s="112" t="s">
        <v>158</v>
      </c>
      <c r="O1600" s="71"/>
      <c r="P1600" s="54"/>
      <c r="Q1600" s="72"/>
    </row>
    <row r="1601" spans="1:17" x14ac:dyDescent="0.25">
      <c r="A1601" s="107" t="s">
        <v>1051</v>
      </c>
      <c r="B1601" s="108" t="s">
        <v>1024</v>
      </c>
      <c r="C1601" s="108">
        <v>202308</v>
      </c>
      <c r="D1601" s="108" t="s">
        <v>1014</v>
      </c>
      <c r="E1601" s="109">
        <v>7907682635</v>
      </c>
      <c r="F1601" s="107" t="s">
        <v>1066</v>
      </c>
      <c r="G1601" s="110" t="s">
        <v>19</v>
      </c>
      <c r="H1601" s="111">
        <v>270000</v>
      </c>
      <c r="I1601" s="113">
        <v>45225</v>
      </c>
      <c r="J1601" s="111">
        <v>35000</v>
      </c>
      <c r="K1601" s="112" t="s">
        <v>713</v>
      </c>
      <c r="L1601" s="112" t="s">
        <v>158</v>
      </c>
      <c r="O1601" s="71"/>
      <c r="P1601" s="54"/>
      <c r="Q1601" s="72"/>
    </row>
    <row r="1602" spans="1:17" x14ac:dyDescent="0.25">
      <c r="A1602" s="107" t="s">
        <v>1047</v>
      </c>
      <c r="B1602" s="108" t="s">
        <v>1024</v>
      </c>
      <c r="C1602" s="108">
        <v>202308</v>
      </c>
      <c r="D1602" s="108" t="s">
        <v>1015</v>
      </c>
      <c r="E1602" s="109">
        <v>8975955146</v>
      </c>
      <c r="F1602" s="107" t="s">
        <v>1046</v>
      </c>
      <c r="G1602" s="110" t="s">
        <v>19</v>
      </c>
      <c r="H1602" s="111">
        <v>250000</v>
      </c>
      <c r="I1602" s="113">
        <v>45225</v>
      </c>
      <c r="J1602" s="111">
        <v>50000</v>
      </c>
      <c r="K1602" s="112" t="s">
        <v>20</v>
      </c>
      <c r="L1602" s="112" t="s">
        <v>158</v>
      </c>
      <c r="O1602" s="71"/>
      <c r="P1602" s="54"/>
      <c r="Q1602" s="72"/>
    </row>
    <row r="1603" spans="1:17" x14ac:dyDescent="0.25">
      <c r="A1603" s="107" t="s">
        <v>1200</v>
      </c>
      <c r="B1603" s="108">
        <v>202310</v>
      </c>
      <c r="C1603" s="108">
        <v>202310</v>
      </c>
      <c r="D1603" s="108" t="s">
        <v>1014</v>
      </c>
      <c r="E1603" s="109">
        <v>9036437586</v>
      </c>
      <c r="F1603" s="107" t="s">
        <v>1255</v>
      </c>
      <c r="G1603" s="110" t="s">
        <v>19</v>
      </c>
      <c r="H1603" s="111">
        <v>250000</v>
      </c>
      <c r="I1603" s="113">
        <v>45225</v>
      </c>
      <c r="J1603" s="111">
        <v>90000</v>
      </c>
      <c r="K1603" s="112" t="s">
        <v>20</v>
      </c>
      <c r="L1603" s="112" t="s">
        <v>158</v>
      </c>
      <c r="O1603" s="71"/>
      <c r="P1603" s="54"/>
      <c r="Q1603" s="72"/>
    </row>
    <row r="1604" spans="1:17" x14ac:dyDescent="0.25">
      <c r="A1604" s="107" t="s">
        <v>1031</v>
      </c>
      <c r="B1604" s="108" t="s">
        <v>1024</v>
      </c>
      <c r="C1604" s="108">
        <v>202308</v>
      </c>
      <c r="D1604" s="108" t="s">
        <v>1014</v>
      </c>
      <c r="E1604" s="109">
        <v>9811888072</v>
      </c>
      <c r="F1604" s="107" t="s">
        <v>1065</v>
      </c>
      <c r="G1604" s="110" t="s">
        <v>19</v>
      </c>
      <c r="H1604" s="111">
        <v>275000</v>
      </c>
      <c r="I1604" s="113">
        <v>45225</v>
      </c>
      <c r="J1604" s="111">
        <v>5000</v>
      </c>
      <c r="K1604" s="112" t="s">
        <v>20</v>
      </c>
      <c r="L1604" s="112" t="s">
        <v>158</v>
      </c>
      <c r="O1604" s="71"/>
      <c r="P1604" s="54"/>
      <c r="Q1604" s="72"/>
    </row>
    <row r="1605" spans="1:17" x14ac:dyDescent="0.25">
      <c r="A1605" s="107" t="s">
        <v>4312</v>
      </c>
      <c r="B1605" s="108">
        <v>202310</v>
      </c>
      <c r="C1605" s="108">
        <v>202310</v>
      </c>
      <c r="D1605" s="108" t="s">
        <v>1014</v>
      </c>
      <c r="E1605" s="109">
        <v>7873402556</v>
      </c>
      <c r="F1605" s="107" t="s">
        <v>1260</v>
      </c>
      <c r="G1605" s="110" t="s">
        <v>19</v>
      </c>
      <c r="H1605" s="111">
        <v>280000</v>
      </c>
      <c r="I1605" s="113">
        <v>45226</v>
      </c>
      <c r="J1605" s="111">
        <v>5000</v>
      </c>
      <c r="K1605" s="112" t="s">
        <v>20</v>
      </c>
      <c r="L1605" s="112" t="s">
        <v>158</v>
      </c>
      <c r="O1605" s="71"/>
      <c r="P1605" s="54"/>
      <c r="Q1605" s="72"/>
    </row>
    <row r="1606" spans="1:17" x14ac:dyDescent="0.25">
      <c r="A1606" s="107" t="s">
        <v>1256</v>
      </c>
      <c r="B1606" s="108">
        <v>202310</v>
      </c>
      <c r="C1606" s="108">
        <v>202310</v>
      </c>
      <c r="D1606" s="108" t="s">
        <v>1014</v>
      </c>
      <c r="E1606" s="109">
        <v>9676586539</v>
      </c>
      <c r="F1606" s="107" t="s">
        <v>1257</v>
      </c>
      <c r="G1606" s="110" t="s">
        <v>19</v>
      </c>
      <c r="H1606" s="111">
        <v>280000</v>
      </c>
      <c r="I1606" s="113">
        <v>45226</v>
      </c>
      <c r="J1606" s="111">
        <v>265000</v>
      </c>
      <c r="K1606" s="112" t="s">
        <v>20</v>
      </c>
      <c r="L1606" s="112" t="s">
        <v>158</v>
      </c>
      <c r="O1606" s="71"/>
      <c r="P1606" s="54"/>
      <c r="Q1606" s="72"/>
    </row>
    <row r="1607" spans="1:17" x14ac:dyDescent="0.25">
      <c r="A1607" s="107" t="s">
        <v>1258</v>
      </c>
      <c r="B1607" s="108">
        <v>202310</v>
      </c>
      <c r="C1607" s="108">
        <v>202310</v>
      </c>
      <c r="D1607" s="108" t="s">
        <v>1014</v>
      </c>
      <c r="E1607" s="109">
        <v>8839048241</v>
      </c>
      <c r="F1607" s="107" t="s">
        <v>1259</v>
      </c>
      <c r="G1607" s="110" t="s">
        <v>19</v>
      </c>
      <c r="H1607" s="111">
        <v>270000</v>
      </c>
      <c r="I1607" s="113">
        <v>45226</v>
      </c>
      <c r="J1607" s="111">
        <v>10000</v>
      </c>
      <c r="K1607" s="112" t="s">
        <v>20</v>
      </c>
      <c r="L1607" s="112" t="s">
        <v>158</v>
      </c>
      <c r="O1607" s="71"/>
      <c r="P1607" s="54"/>
      <c r="Q1607" s="72"/>
    </row>
    <row r="1608" spans="1:17" x14ac:dyDescent="0.25">
      <c r="A1608" s="107" t="s">
        <v>1020</v>
      </c>
      <c r="B1608" s="108" t="s">
        <v>1001</v>
      </c>
      <c r="C1608" s="108">
        <v>202308</v>
      </c>
      <c r="D1608" s="108" t="s">
        <v>1015</v>
      </c>
      <c r="E1608" s="109">
        <v>7008455221</v>
      </c>
      <c r="F1608" s="107" t="s">
        <v>1036</v>
      </c>
      <c r="G1608" s="110" t="s">
        <v>19</v>
      </c>
      <c r="H1608" s="111">
        <v>300000</v>
      </c>
      <c r="I1608" s="113">
        <v>45226</v>
      </c>
      <c r="J1608" s="111">
        <v>75000</v>
      </c>
      <c r="K1608" s="112" t="s">
        <v>689</v>
      </c>
      <c r="L1608" s="112" t="s">
        <v>101</v>
      </c>
      <c r="O1608" s="71"/>
      <c r="P1608" s="54"/>
      <c r="Q1608" s="72"/>
    </row>
    <row r="1609" spans="1:17" x14ac:dyDescent="0.25">
      <c r="A1609" s="107" t="s">
        <v>897</v>
      </c>
      <c r="B1609" s="108" t="s">
        <v>862</v>
      </c>
      <c r="C1609" s="108">
        <v>202307</v>
      </c>
      <c r="D1609" s="108" t="s">
        <v>1014</v>
      </c>
      <c r="E1609" s="109">
        <v>9853065723</v>
      </c>
      <c r="F1609" s="107" t="s">
        <v>898</v>
      </c>
      <c r="G1609" s="110" t="s">
        <v>19</v>
      </c>
      <c r="H1609" s="111">
        <v>290000</v>
      </c>
      <c r="I1609" s="113">
        <v>45226</v>
      </c>
      <c r="J1609" s="111">
        <v>61250</v>
      </c>
      <c r="K1609" s="112" t="s">
        <v>20</v>
      </c>
      <c r="L1609" s="112" t="s">
        <v>839</v>
      </c>
      <c r="O1609" s="71"/>
      <c r="P1609" s="54"/>
      <c r="Q1609" s="72"/>
    </row>
    <row r="1610" spans="1:17" x14ac:dyDescent="0.25">
      <c r="A1610" s="107" t="s">
        <v>949</v>
      </c>
      <c r="B1610" s="108" t="s">
        <v>1001</v>
      </c>
      <c r="C1610" s="108">
        <v>202308</v>
      </c>
      <c r="D1610" s="108" t="s">
        <v>1014</v>
      </c>
      <c r="E1610" s="109">
        <v>7017134283</v>
      </c>
      <c r="F1610" s="107" t="s">
        <v>984</v>
      </c>
      <c r="G1610" s="110" t="s">
        <v>19</v>
      </c>
      <c r="H1610" s="111">
        <v>270000</v>
      </c>
      <c r="I1610" s="113">
        <v>45226</v>
      </c>
      <c r="J1610" s="111">
        <v>90000</v>
      </c>
      <c r="K1610" s="112" t="s">
        <v>20</v>
      </c>
      <c r="L1610" s="112" t="s">
        <v>158</v>
      </c>
      <c r="O1610" s="71"/>
      <c r="P1610" s="54"/>
      <c r="Q1610" s="72"/>
    </row>
    <row r="1611" spans="1:17" x14ac:dyDescent="0.25">
      <c r="A1611" s="107" t="s">
        <v>1100</v>
      </c>
      <c r="B1611" s="108">
        <v>202309</v>
      </c>
      <c r="C1611" s="108">
        <v>202309</v>
      </c>
      <c r="D1611" s="108" t="s">
        <v>1015</v>
      </c>
      <c r="E1611" s="109">
        <v>8981345619</v>
      </c>
      <c r="F1611" s="107" t="s">
        <v>934</v>
      </c>
      <c r="G1611" s="110" t="s">
        <v>19</v>
      </c>
      <c r="H1611" s="111">
        <v>260000</v>
      </c>
      <c r="I1611" s="113">
        <v>45227</v>
      </c>
      <c r="J1611" s="111">
        <v>50000</v>
      </c>
      <c r="K1611" s="112" t="s">
        <v>20</v>
      </c>
      <c r="L1611" s="112" t="s">
        <v>101</v>
      </c>
      <c r="O1611" s="71"/>
      <c r="P1611" s="54"/>
      <c r="Q1611" s="72"/>
    </row>
    <row r="1612" spans="1:17" x14ac:dyDescent="0.25">
      <c r="A1612" s="107" t="s">
        <v>1031</v>
      </c>
      <c r="B1612" s="108" t="s">
        <v>1024</v>
      </c>
      <c r="C1612" s="108">
        <v>202308</v>
      </c>
      <c r="D1612" s="108" t="s">
        <v>1014</v>
      </c>
      <c r="E1612" s="109">
        <v>9811888072</v>
      </c>
      <c r="F1612" s="107" t="s">
        <v>1065</v>
      </c>
      <c r="G1612" s="110" t="s">
        <v>19</v>
      </c>
      <c r="H1612" s="111">
        <v>275000</v>
      </c>
      <c r="I1612" s="113">
        <v>45227</v>
      </c>
      <c r="J1612" s="111">
        <v>45000</v>
      </c>
      <c r="K1612" s="112" t="s">
        <v>20</v>
      </c>
      <c r="L1612" s="112" t="s">
        <v>158</v>
      </c>
      <c r="O1612" s="71"/>
      <c r="P1612" s="54"/>
      <c r="Q1612" s="72"/>
    </row>
    <row r="1613" spans="1:17" x14ac:dyDescent="0.25">
      <c r="A1613" s="107" t="s">
        <v>4264</v>
      </c>
      <c r="B1613" s="108" t="s">
        <v>862</v>
      </c>
      <c r="C1613" s="108">
        <v>202307</v>
      </c>
      <c r="D1613" s="108" t="s">
        <v>1014</v>
      </c>
      <c r="E1613" s="109">
        <v>7771805100</v>
      </c>
      <c r="F1613" s="107" t="s">
        <v>900</v>
      </c>
      <c r="G1613" s="110" t="s">
        <v>19</v>
      </c>
      <c r="H1613" s="111">
        <v>270000</v>
      </c>
      <c r="I1613" s="113">
        <v>45227</v>
      </c>
      <c r="J1613" s="111">
        <v>60000</v>
      </c>
      <c r="K1613" s="112" t="s">
        <v>336</v>
      </c>
      <c r="L1613" s="112" t="s">
        <v>158</v>
      </c>
      <c r="O1613" s="71"/>
      <c r="P1613" s="54"/>
      <c r="Q1613" s="72"/>
    </row>
    <row r="1614" spans="1:17" x14ac:dyDescent="0.25">
      <c r="A1614" s="107" t="s">
        <v>1265</v>
      </c>
      <c r="B1614" s="108" t="s">
        <v>1266</v>
      </c>
      <c r="C1614" s="108">
        <v>202311</v>
      </c>
      <c r="D1614" s="108" t="s">
        <v>1014</v>
      </c>
      <c r="E1614" s="109"/>
      <c r="F1614" s="107"/>
      <c r="G1614" s="110" t="s">
        <v>19</v>
      </c>
      <c r="H1614" s="111">
        <v>270000</v>
      </c>
      <c r="I1614" s="113">
        <v>45227</v>
      </c>
      <c r="J1614" s="111">
        <v>5000</v>
      </c>
      <c r="K1614" s="112" t="s">
        <v>20</v>
      </c>
      <c r="L1614" s="112" t="s">
        <v>158</v>
      </c>
      <c r="O1614" s="71"/>
      <c r="P1614" s="54"/>
      <c r="Q1614" s="72"/>
    </row>
    <row r="1615" spans="1:17" x14ac:dyDescent="0.25">
      <c r="A1615" s="107" t="s">
        <v>1377</v>
      </c>
      <c r="B1615" s="108">
        <v>202311</v>
      </c>
      <c r="C1615" s="108">
        <v>202311</v>
      </c>
      <c r="D1615" s="108" t="s">
        <v>1014</v>
      </c>
      <c r="E1615" s="109"/>
      <c r="F1615" s="107"/>
      <c r="G1615" s="110" t="s">
        <v>19</v>
      </c>
      <c r="H1615" s="111">
        <v>270000</v>
      </c>
      <c r="I1615" s="113">
        <v>45227</v>
      </c>
      <c r="J1615" s="111">
        <v>5000</v>
      </c>
      <c r="K1615" s="112" t="s">
        <v>20</v>
      </c>
      <c r="L1615" s="112" t="s">
        <v>158</v>
      </c>
      <c r="O1615" s="71"/>
      <c r="P1615" s="54"/>
      <c r="Q1615" s="72"/>
    </row>
    <row r="1616" spans="1:17" x14ac:dyDescent="0.25">
      <c r="A1616" s="107" t="s">
        <v>1267</v>
      </c>
      <c r="B1616" s="108" t="s">
        <v>1266</v>
      </c>
      <c r="C1616" s="108">
        <v>202311</v>
      </c>
      <c r="D1616" s="108" t="s">
        <v>1014</v>
      </c>
      <c r="E1616" s="109">
        <v>7841885251</v>
      </c>
      <c r="F1616" s="107" t="s">
        <v>1270</v>
      </c>
      <c r="G1616" s="110" t="s">
        <v>19</v>
      </c>
      <c r="H1616" s="111">
        <v>270000</v>
      </c>
      <c r="I1616" s="113">
        <v>45227</v>
      </c>
      <c r="J1616" s="111">
        <v>5000</v>
      </c>
      <c r="K1616" s="112" t="s">
        <v>689</v>
      </c>
      <c r="L1616" s="112" t="s">
        <v>158</v>
      </c>
      <c r="O1616" s="71"/>
      <c r="P1616" s="54"/>
      <c r="Q1616" s="72"/>
    </row>
    <row r="1617" spans="1:17" x14ac:dyDescent="0.25">
      <c r="A1617" s="107" t="s">
        <v>1179</v>
      </c>
      <c r="B1617" s="108" t="s">
        <v>1268</v>
      </c>
      <c r="C1617" s="108" t="s">
        <v>1268</v>
      </c>
      <c r="D1617" s="108" t="s">
        <v>1014</v>
      </c>
      <c r="E1617" s="109">
        <v>9096007093</v>
      </c>
      <c r="F1617" s="107" t="s">
        <v>1271</v>
      </c>
      <c r="G1617" s="110" t="s">
        <v>19</v>
      </c>
      <c r="H1617" s="111">
        <v>280000</v>
      </c>
      <c r="I1617" s="113">
        <v>45227</v>
      </c>
      <c r="J1617" s="111">
        <v>93334</v>
      </c>
      <c r="K1617" s="112" t="s">
        <v>20</v>
      </c>
      <c r="L1617" s="112" t="s">
        <v>158</v>
      </c>
      <c r="O1617" s="71"/>
      <c r="P1617" s="54"/>
      <c r="Q1617" s="72"/>
    </row>
    <row r="1618" spans="1:17" x14ac:dyDescent="0.25">
      <c r="A1618" s="107" t="s">
        <v>1115</v>
      </c>
      <c r="B1618" s="108">
        <v>202309</v>
      </c>
      <c r="C1618" s="108">
        <v>202309</v>
      </c>
      <c r="D1618" s="108" t="s">
        <v>1014</v>
      </c>
      <c r="E1618" s="109">
        <v>8867591779</v>
      </c>
      <c r="F1618" s="107" t="s">
        <v>1191</v>
      </c>
      <c r="G1618" s="110" t="s">
        <v>19</v>
      </c>
      <c r="H1618" s="111">
        <v>270000</v>
      </c>
      <c r="I1618" s="113">
        <v>45229</v>
      </c>
      <c r="J1618" s="111">
        <v>87000</v>
      </c>
      <c r="K1618" s="112" t="s">
        <v>689</v>
      </c>
      <c r="L1618" s="112" t="s">
        <v>158</v>
      </c>
      <c r="O1618" s="71"/>
      <c r="P1618" s="54"/>
      <c r="Q1618" s="72"/>
    </row>
    <row r="1619" spans="1:17" x14ac:dyDescent="0.25">
      <c r="A1619" s="107" t="s">
        <v>1269</v>
      </c>
      <c r="B1619" s="108">
        <v>202311</v>
      </c>
      <c r="C1619" s="108">
        <v>202311</v>
      </c>
      <c r="D1619" s="108" t="s">
        <v>1014</v>
      </c>
      <c r="E1619" s="109">
        <v>8260010055</v>
      </c>
      <c r="F1619" s="107" t="s">
        <v>1515</v>
      </c>
      <c r="G1619" s="110" t="s">
        <v>19</v>
      </c>
      <c r="H1619" s="111">
        <v>270000</v>
      </c>
      <c r="I1619" s="113">
        <v>45229</v>
      </c>
      <c r="J1619" s="111">
        <v>5000</v>
      </c>
      <c r="K1619" s="112" t="s">
        <v>20</v>
      </c>
      <c r="L1619" s="112" t="s">
        <v>158</v>
      </c>
      <c r="O1619" s="71"/>
      <c r="P1619" s="54"/>
      <c r="Q1619" s="72"/>
    </row>
    <row r="1620" spans="1:17" x14ac:dyDescent="0.25">
      <c r="A1620" s="107" t="s">
        <v>4298</v>
      </c>
      <c r="B1620" s="108" t="s">
        <v>1156</v>
      </c>
      <c r="C1620" s="108">
        <v>202309</v>
      </c>
      <c r="D1620" s="108" t="s">
        <v>1014</v>
      </c>
      <c r="E1620" s="109">
        <v>9535238924</v>
      </c>
      <c r="F1620" s="107" t="s">
        <v>1221</v>
      </c>
      <c r="G1620" s="110" t="s">
        <v>19</v>
      </c>
      <c r="H1620" s="111">
        <v>270000</v>
      </c>
      <c r="I1620" s="113">
        <v>45229</v>
      </c>
      <c r="J1620" s="111">
        <v>82500</v>
      </c>
      <c r="K1620" s="112" t="s">
        <v>20</v>
      </c>
      <c r="L1620" s="112" t="s">
        <v>158</v>
      </c>
      <c r="O1620" s="71"/>
      <c r="P1620" s="54"/>
      <c r="Q1620" s="72"/>
    </row>
    <row r="1621" spans="1:17" x14ac:dyDescent="0.25">
      <c r="A1621" s="107" t="s">
        <v>1167</v>
      </c>
      <c r="B1621" s="108" t="s">
        <v>1156</v>
      </c>
      <c r="C1621" s="108">
        <v>202309</v>
      </c>
      <c r="D1621" s="108" t="s">
        <v>1015</v>
      </c>
      <c r="E1621" s="109">
        <v>7681882006</v>
      </c>
      <c r="F1621" s="107" t="s">
        <v>1170</v>
      </c>
      <c r="G1621" s="110" t="s">
        <v>19</v>
      </c>
      <c r="H1621" s="111">
        <v>270000</v>
      </c>
      <c r="I1621" s="113">
        <v>45229</v>
      </c>
      <c r="J1621" s="111">
        <v>53000</v>
      </c>
      <c r="K1621" s="112" t="s">
        <v>20</v>
      </c>
      <c r="L1621" s="112" t="s">
        <v>158</v>
      </c>
      <c r="O1621" s="71"/>
      <c r="P1621" s="54"/>
      <c r="Q1621" s="72"/>
    </row>
    <row r="1622" spans="1:17" x14ac:dyDescent="0.25">
      <c r="A1622" s="107" t="s">
        <v>523</v>
      </c>
      <c r="B1622" s="108">
        <v>202303</v>
      </c>
      <c r="C1622" s="108">
        <v>202303</v>
      </c>
      <c r="D1622" s="108" t="s">
        <v>1014</v>
      </c>
      <c r="E1622" s="109">
        <v>9668981151</v>
      </c>
      <c r="F1622" s="107" t="s">
        <v>524</v>
      </c>
      <c r="G1622" s="110" t="s">
        <v>19</v>
      </c>
      <c r="H1622" s="111">
        <v>280000</v>
      </c>
      <c r="I1622" s="113">
        <v>45229</v>
      </c>
      <c r="J1622" s="111">
        <v>20000</v>
      </c>
      <c r="K1622" s="112" t="s">
        <v>20</v>
      </c>
      <c r="L1622" s="112" t="s">
        <v>839</v>
      </c>
      <c r="O1622" s="71"/>
      <c r="P1622" s="54"/>
      <c r="Q1622" s="72"/>
    </row>
    <row r="1623" spans="1:17" x14ac:dyDescent="0.25">
      <c r="A1623" s="107" t="s">
        <v>4278</v>
      </c>
      <c r="B1623" s="108">
        <v>202308</v>
      </c>
      <c r="C1623" s="108">
        <v>202308</v>
      </c>
      <c r="D1623" s="108" t="s">
        <v>1014</v>
      </c>
      <c r="E1623" s="109">
        <v>9284088362</v>
      </c>
      <c r="F1623" s="107" t="s">
        <v>986</v>
      </c>
      <c r="G1623" s="110" t="s">
        <v>19</v>
      </c>
      <c r="H1623" s="111">
        <v>280000</v>
      </c>
      <c r="I1623" s="113">
        <v>45230</v>
      </c>
      <c r="J1623" s="111">
        <v>50000</v>
      </c>
      <c r="K1623" s="112" t="s">
        <v>20</v>
      </c>
      <c r="L1623" s="112" t="s">
        <v>158</v>
      </c>
      <c r="O1623" s="71"/>
      <c r="P1623" s="54"/>
      <c r="Q1623" s="72"/>
    </row>
    <row r="1624" spans="1:17" x14ac:dyDescent="0.25">
      <c r="A1624" s="107" t="s">
        <v>1258</v>
      </c>
      <c r="B1624" s="108">
        <v>202311</v>
      </c>
      <c r="C1624" s="108">
        <v>202311</v>
      </c>
      <c r="D1624" s="108" t="s">
        <v>1014</v>
      </c>
      <c r="E1624" s="109">
        <v>8839048241</v>
      </c>
      <c r="F1624" s="107" t="s">
        <v>1259</v>
      </c>
      <c r="G1624" s="110" t="s">
        <v>19</v>
      </c>
      <c r="H1624" s="111">
        <v>280000</v>
      </c>
      <c r="I1624" s="113">
        <v>45230</v>
      </c>
      <c r="J1624" s="111">
        <v>80000</v>
      </c>
      <c r="K1624" s="112" t="s">
        <v>20</v>
      </c>
      <c r="L1624" s="112" t="s">
        <v>158</v>
      </c>
      <c r="O1624" s="71"/>
      <c r="P1624" s="54"/>
      <c r="Q1624" s="72"/>
    </row>
    <row r="1625" spans="1:17" x14ac:dyDescent="0.25">
      <c r="A1625" s="107" t="s">
        <v>1273</v>
      </c>
      <c r="B1625" s="108" t="s">
        <v>1156</v>
      </c>
      <c r="C1625" s="108">
        <v>202309</v>
      </c>
      <c r="D1625" s="108" t="s">
        <v>1014</v>
      </c>
      <c r="E1625" s="109">
        <v>8456989692</v>
      </c>
      <c r="F1625" s="107" t="s">
        <v>1272</v>
      </c>
      <c r="G1625" s="110" t="s">
        <v>19</v>
      </c>
      <c r="H1625" s="111">
        <v>270000</v>
      </c>
      <c r="I1625" s="113">
        <v>45230</v>
      </c>
      <c r="J1625" s="111">
        <v>80000</v>
      </c>
      <c r="K1625" s="112" t="s">
        <v>20</v>
      </c>
      <c r="L1625" s="112" t="s">
        <v>158</v>
      </c>
      <c r="O1625" s="71"/>
      <c r="P1625" s="54"/>
      <c r="Q1625" s="72"/>
    </row>
    <row r="1626" spans="1:17" x14ac:dyDescent="0.25">
      <c r="A1626" s="107" t="s">
        <v>4302</v>
      </c>
      <c r="B1626" s="108" t="s">
        <v>1156</v>
      </c>
      <c r="C1626" s="108">
        <v>202309</v>
      </c>
      <c r="D1626" s="108" t="s">
        <v>1014</v>
      </c>
      <c r="E1626" s="109">
        <v>8120699945</v>
      </c>
      <c r="F1626" s="107" t="s">
        <v>1274</v>
      </c>
      <c r="G1626" s="110" t="s">
        <v>19</v>
      </c>
      <c r="H1626" s="111">
        <v>270000</v>
      </c>
      <c r="I1626" s="113">
        <v>45230</v>
      </c>
      <c r="J1626" s="111">
        <v>63750</v>
      </c>
      <c r="K1626" s="112" t="s">
        <v>20</v>
      </c>
      <c r="L1626" s="112" t="s">
        <v>158</v>
      </c>
      <c r="O1626" s="71"/>
      <c r="P1626" s="54"/>
      <c r="Q1626" s="72"/>
    </row>
    <row r="1627" spans="1:17" x14ac:dyDescent="0.25">
      <c r="A1627" s="107" t="s">
        <v>1275</v>
      </c>
      <c r="B1627" s="108">
        <v>202311</v>
      </c>
      <c r="C1627" s="108">
        <v>202311</v>
      </c>
      <c r="D1627" s="108" t="s">
        <v>1014</v>
      </c>
      <c r="E1627" s="109"/>
      <c r="F1627" s="107"/>
      <c r="G1627" s="110" t="s">
        <v>19</v>
      </c>
      <c r="H1627" s="111">
        <v>270000</v>
      </c>
      <c r="I1627" s="113">
        <v>45230</v>
      </c>
      <c r="J1627" s="111">
        <v>5000</v>
      </c>
      <c r="K1627" s="112" t="s">
        <v>689</v>
      </c>
      <c r="L1627" s="112" t="s">
        <v>158</v>
      </c>
      <c r="O1627" s="71"/>
      <c r="P1627" s="54"/>
      <c r="Q1627" s="72"/>
    </row>
    <row r="1628" spans="1:17" x14ac:dyDescent="0.25">
      <c r="A1628" s="107" t="s">
        <v>782</v>
      </c>
      <c r="B1628" s="108">
        <v>202306</v>
      </c>
      <c r="C1628" s="108">
        <v>202306</v>
      </c>
      <c r="D1628" s="108" t="s">
        <v>1014</v>
      </c>
      <c r="E1628" s="109">
        <v>9438586070</v>
      </c>
      <c r="F1628" s="107" t="s">
        <v>783</v>
      </c>
      <c r="G1628" s="110" t="s">
        <v>19</v>
      </c>
      <c r="H1628" s="111">
        <v>290000</v>
      </c>
      <c r="I1628" s="113">
        <v>45230</v>
      </c>
      <c r="J1628" s="111">
        <v>70000</v>
      </c>
      <c r="K1628" s="112" t="s">
        <v>20</v>
      </c>
      <c r="L1628" s="112" t="s">
        <v>101</v>
      </c>
      <c r="O1628" s="71"/>
      <c r="P1628" s="54"/>
      <c r="Q1628" s="72"/>
    </row>
    <row r="1629" spans="1:17" x14ac:dyDescent="0.25">
      <c r="A1629" s="107" t="s">
        <v>892</v>
      </c>
      <c r="B1629" s="108" t="s">
        <v>862</v>
      </c>
      <c r="C1629" s="108">
        <v>202307</v>
      </c>
      <c r="D1629" s="108" t="s">
        <v>1014</v>
      </c>
      <c r="E1629" s="109"/>
      <c r="F1629" s="107"/>
      <c r="G1629" s="110" t="s">
        <v>19</v>
      </c>
      <c r="H1629" s="111">
        <v>280000</v>
      </c>
      <c r="I1629" s="113">
        <v>45230</v>
      </c>
      <c r="J1629" s="111">
        <v>52334</v>
      </c>
      <c r="K1629" s="112" t="s">
        <v>20</v>
      </c>
      <c r="L1629" s="112" t="s">
        <v>839</v>
      </c>
      <c r="O1629" s="71"/>
      <c r="P1629" s="54"/>
      <c r="Q1629" s="72"/>
    </row>
    <row r="1630" spans="1:17" x14ac:dyDescent="0.25">
      <c r="A1630" s="107" t="s">
        <v>1112</v>
      </c>
      <c r="B1630" s="108">
        <v>202308</v>
      </c>
      <c r="C1630" s="108">
        <v>202308</v>
      </c>
      <c r="D1630" s="108" t="s">
        <v>1014</v>
      </c>
      <c r="E1630" s="109">
        <v>7064651414</v>
      </c>
      <c r="F1630" s="107" t="s">
        <v>1058</v>
      </c>
      <c r="G1630" s="110" t="s">
        <v>77</v>
      </c>
      <c r="H1630" s="111">
        <v>280000</v>
      </c>
      <c r="I1630" s="113">
        <v>45231</v>
      </c>
      <c r="J1630" s="111">
        <v>40000</v>
      </c>
      <c r="K1630" s="112" t="s">
        <v>20</v>
      </c>
      <c r="L1630" s="112" t="s">
        <v>158</v>
      </c>
      <c r="O1630" s="71"/>
      <c r="P1630" s="54"/>
      <c r="Q1630" s="72"/>
    </row>
    <row r="1631" spans="1:17" x14ac:dyDescent="0.25">
      <c r="A1631" s="107" t="s">
        <v>1276</v>
      </c>
      <c r="B1631" s="108">
        <v>202310</v>
      </c>
      <c r="C1631" s="108">
        <v>202310</v>
      </c>
      <c r="D1631" s="108" t="s">
        <v>1014</v>
      </c>
      <c r="E1631" s="109">
        <v>8939253717</v>
      </c>
      <c r="F1631" s="107" t="s">
        <v>1277</v>
      </c>
      <c r="G1631" s="110" t="s">
        <v>19</v>
      </c>
      <c r="H1631" s="111">
        <v>280000</v>
      </c>
      <c r="I1631" s="113">
        <v>45231</v>
      </c>
      <c r="J1631" s="111">
        <v>265000</v>
      </c>
      <c r="K1631" s="112" t="s">
        <v>20</v>
      </c>
      <c r="L1631" s="112" t="s">
        <v>158</v>
      </c>
      <c r="O1631" s="71"/>
      <c r="P1631" s="54"/>
      <c r="Q1631" s="72"/>
    </row>
    <row r="1632" spans="1:17" x14ac:dyDescent="0.25">
      <c r="A1632" s="107" t="s">
        <v>1278</v>
      </c>
      <c r="B1632" s="108">
        <v>202311</v>
      </c>
      <c r="C1632" s="108">
        <v>202311</v>
      </c>
      <c r="D1632" s="108" t="s">
        <v>1014</v>
      </c>
      <c r="E1632" s="109">
        <v>9820054322</v>
      </c>
      <c r="F1632" s="107" t="s">
        <v>1338</v>
      </c>
      <c r="G1632" s="110" t="s">
        <v>19</v>
      </c>
      <c r="H1632" s="111">
        <v>280000</v>
      </c>
      <c r="I1632" s="113">
        <v>45231</v>
      </c>
      <c r="J1632" s="111">
        <v>5000</v>
      </c>
      <c r="K1632" s="112" t="s">
        <v>20</v>
      </c>
      <c r="L1632" s="112" t="s">
        <v>158</v>
      </c>
      <c r="O1632" s="71"/>
      <c r="P1632" s="54"/>
      <c r="Q1632" s="72"/>
    </row>
    <row r="1633" spans="1:17" x14ac:dyDescent="0.25">
      <c r="A1633" s="107" t="s">
        <v>1239</v>
      </c>
      <c r="B1633" s="108">
        <v>202310</v>
      </c>
      <c r="C1633" s="108">
        <v>202310</v>
      </c>
      <c r="D1633" s="108" t="s">
        <v>1014</v>
      </c>
      <c r="E1633" s="109">
        <v>8610901706</v>
      </c>
      <c r="F1633" s="107" t="s">
        <v>1349</v>
      </c>
      <c r="G1633" s="110" t="s">
        <v>19</v>
      </c>
      <c r="H1633" s="111">
        <v>270000</v>
      </c>
      <c r="I1633" s="113">
        <v>45231</v>
      </c>
      <c r="J1633" s="111">
        <v>100000</v>
      </c>
      <c r="K1633" s="112" t="s">
        <v>20</v>
      </c>
      <c r="L1633" s="112" t="s">
        <v>158</v>
      </c>
      <c r="O1633" s="71"/>
      <c r="P1633" s="54"/>
      <c r="Q1633" s="72"/>
    </row>
    <row r="1634" spans="1:17" x14ac:dyDescent="0.25">
      <c r="A1634" s="107" t="s">
        <v>1279</v>
      </c>
      <c r="B1634" s="108">
        <v>202311</v>
      </c>
      <c r="C1634" s="108">
        <v>202311</v>
      </c>
      <c r="D1634" s="108" t="s">
        <v>1014</v>
      </c>
      <c r="E1634" s="109"/>
      <c r="F1634" s="107"/>
      <c r="G1634" s="110" t="s">
        <v>19</v>
      </c>
      <c r="H1634" s="111">
        <v>280000</v>
      </c>
      <c r="I1634" s="113">
        <v>45232</v>
      </c>
      <c r="J1634" s="111">
        <v>5000</v>
      </c>
      <c r="K1634" s="112" t="s">
        <v>689</v>
      </c>
      <c r="L1634" s="112" t="s">
        <v>158</v>
      </c>
      <c r="O1634" s="71"/>
      <c r="P1634" s="54"/>
      <c r="Q1634" s="72"/>
    </row>
    <row r="1635" spans="1:17" x14ac:dyDescent="0.25">
      <c r="A1635" s="107" t="s">
        <v>4259</v>
      </c>
      <c r="B1635" s="108">
        <v>202307</v>
      </c>
      <c r="C1635" s="108">
        <v>202307</v>
      </c>
      <c r="D1635" s="108" t="s">
        <v>1014</v>
      </c>
      <c r="E1635" s="109">
        <v>9538914769</v>
      </c>
      <c r="F1635" s="107" t="s">
        <v>850</v>
      </c>
      <c r="G1635" s="110" t="s">
        <v>19</v>
      </c>
      <c r="H1635" s="111">
        <v>290000</v>
      </c>
      <c r="I1635" s="113">
        <v>45232</v>
      </c>
      <c r="J1635" s="111">
        <v>65000</v>
      </c>
      <c r="K1635" s="112" t="s">
        <v>20</v>
      </c>
      <c r="L1635" s="112" t="s">
        <v>101</v>
      </c>
      <c r="O1635" s="71"/>
      <c r="P1635" s="54"/>
      <c r="Q1635" s="72"/>
    </row>
    <row r="1636" spans="1:17" x14ac:dyDescent="0.25">
      <c r="A1636" s="107" t="s">
        <v>932</v>
      </c>
      <c r="B1636" s="108">
        <v>202307</v>
      </c>
      <c r="C1636" s="108">
        <v>202307</v>
      </c>
      <c r="D1636" s="108" t="s">
        <v>1014</v>
      </c>
      <c r="E1636" s="109">
        <v>9819667610</v>
      </c>
      <c r="F1636" s="107" t="s">
        <v>933</v>
      </c>
      <c r="G1636" s="110" t="s">
        <v>19</v>
      </c>
      <c r="H1636" s="111">
        <v>270000</v>
      </c>
      <c r="I1636" s="113">
        <v>45232</v>
      </c>
      <c r="J1636" s="111">
        <v>60000</v>
      </c>
      <c r="K1636" s="112" t="s">
        <v>10</v>
      </c>
      <c r="L1636" s="112" t="s">
        <v>839</v>
      </c>
      <c r="O1636" s="71"/>
      <c r="P1636" s="54"/>
      <c r="Q1636" s="72"/>
    </row>
    <row r="1637" spans="1:17" x14ac:dyDescent="0.25">
      <c r="A1637" s="107" t="s">
        <v>840</v>
      </c>
      <c r="B1637" s="108">
        <v>202307</v>
      </c>
      <c r="C1637" s="108">
        <v>202307</v>
      </c>
      <c r="D1637" s="108" t="s">
        <v>1014</v>
      </c>
      <c r="E1637" s="109">
        <v>9116554989</v>
      </c>
      <c r="F1637" s="107" t="s">
        <v>922</v>
      </c>
      <c r="G1637" s="110" t="s">
        <v>19</v>
      </c>
      <c r="H1637" s="111">
        <v>300000</v>
      </c>
      <c r="I1637" s="113">
        <v>45232</v>
      </c>
      <c r="J1637" s="111">
        <v>40000</v>
      </c>
      <c r="K1637" s="112" t="s">
        <v>20</v>
      </c>
      <c r="L1637" s="112" t="s">
        <v>101</v>
      </c>
      <c r="O1637" s="71"/>
      <c r="P1637" s="54"/>
      <c r="Q1637" s="72"/>
    </row>
    <row r="1638" spans="1:17" x14ac:dyDescent="0.25">
      <c r="A1638" s="107" t="s">
        <v>1280</v>
      </c>
      <c r="B1638" s="108">
        <v>202311</v>
      </c>
      <c r="C1638" s="108">
        <v>202311</v>
      </c>
      <c r="D1638" s="108" t="s">
        <v>1014</v>
      </c>
      <c r="E1638" s="109">
        <v>7008020647</v>
      </c>
      <c r="F1638" s="107" t="s">
        <v>1331</v>
      </c>
      <c r="G1638" s="110" t="s">
        <v>19</v>
      </c>
      <c r="H1638" s="111">
        <v>300000</v>
      </c>
      <c r="I1638" s="113">
        <v>45232</v>
      </c>
      <c r="J1638" s="111">
        <v>10000</v>
      </c>
      <c r="K1638" s="112" t="s">
        <v>20</v>
      </c>
      <c r="L1638" s="112" t="s">
        <v>158</v>
      </c>
      <c r="O1638" s="71"/>
      <c r="P1638" s="54"/>
      <c r="Q1638" s="72"/>
    </row>
    <row r="1639" spans="1:17" x14ac:dyDescent="0.25">
      <c r="A1639" s="107" t="s">
        <v>1281</v>
      </c>
      <c r="B1639" s="108">
        <v>202311</v>
      </c>
      <c r="C1639" s="108">
        <v>202311</v>
      </c>
      <c r="D1639" s="108" t="s">
        <v>1014</v>
      </c>
      <c r="E1639" s="109"/>
      <c r="F1639" s="107"/>
      <c r="G1639" s="110" t="s">
        <v>19</v>
      </c>
      <c r="H1639" s="111">
        <v>300000</v>
      </c>
      <c r="I1639" s="113">
        <v>45232</v>
      </c>
      <c r="J1639" s="111">
        <v>5000</v>
      </c>
      <c r="K1639" s="112" t="s">
        <v>20</v>
      </c>
      <c r="L1639" s="112" t="s">
        <v>158</v>
      </c>
      <c r="O1639" s="71"/>
      <c r="P1639" s="54"/>
      <c r="Q1639" s="72"/>
    </row>
    <row r="1640" spans="1:17" x14ac:dyDescent="0.25">
      <c r="A1640" s="107" t="s">
        <v>1283</v>
      </c>
      <c r="B1640" s="108">
        <v>202310</v>
      </c>
      <c r="C1640" s="108">
        <v>202310</v>
      </c>
      <c r="D1640" s="108" t="s">
        <v>1014</v>
      </c>
      <c r="E1640" s="109">
        <v>9819356038</v>
      </c>
      <c r="F1640" s="107" t="s">
        <v>1282</v>
      </c>
      <c r="G1640" s="110" t="s">
        <v>19</v>
      </c>
      <c r="H1640" s="111">
        <v>265000</v>
      </c>
      <c r="I1640" s="113">
        <v>45232</v>
      </c>
      <c r="J1640" s="111">
        <v>265000</v>
      </c>
      <c r="K1640" s="112" t="s">
        <v>20</v>
      </c>
      <c r="L1640" s="112" t="s">
        <v>158</v>
      </c>
      <c r="O1640" s="71"/>
      <c r="P1640" s="54"/>
      <c r="Q1640" s="72"/>
    </row>
    <row r="1641" spans="1:17" x14ac:dyDescent="0.25">
      <c r="A1641" s="107" t="s">
        <v>1037</v>
      </c>
      <c r="B1641" s="108">
        <v>202309</v>
      </c>
      <c r="C1641" s="108">
        <v>202309</v>
      </c>
      <c r="D1641" s="108" t="s">
        <v>1014</v>
      </c>
      <c r="E1641" s="109">
        <v>7978911540</v>
      </c>
      <c r="F1641" s="107" t="s">
        <v>1129</v>
      </c>
      <c r="G1641" s="110" t="s">
        <v>19</v>
      </c>
      <c r="H1641" s="111">
        <v>280000</v>
      </c>
      <c r="I1641" s="113">
        <v>45233</v>
      </c>
      <c r="J1641" s="111">
        <v>80000</v>
      </c>
      <c r="K1641" s="112" t="s">
        <v>689</v>
      </c>
      <c r="L1641" s="112" t="s">
        <v>158</v>
      </c>
      <c r="O1641" s="71"/>
      <c r="P1641" s="54"/>
      <c r="Q1641" s="72"/>
    </row>
    <row r="1642" spans="1:17" x14ac:dyDescent="0.25">
      <c r="A1642" s="107" t="s">
        <v>1284</v>
      </c>
      <c r="B1642" s="108">
        <v>202311</v>
      </c>
      <c r="C1642" s="108">
        <v>202311</v>
      </c>
      <c r="D1642" s="108" t="s">
        <v>1014</v>
      </c>
      <c r="E1642" s="109"/>
      <c r="F1642" s="107"/>
      <c r="G1642" s="110" t="s">
        <v>19</v>
      </c>
      <c r="H1642" s="111">
        <v>280000</v>
      </c>
      <c r="I1642" s="113">
        <v>45233</v>
      </c>
      <c r="J1642" s="111">
        <v>5000</v>
      </c>
      <c r="K1642" s="112" t="s">
        <v>689</v>
      </c>
      <c r="L1642" s="112" t="s">
        <v>158</v>
      </c>
      <c r="O1642" s="71"/>
      <c r="P1642" s="54"/>
      <c r="Q1642" s="72"/>
    </row>
    <row r="1643" spans="1:17" x14ac:dyDescent="0.25">
      <c r="A1643" s="107" t="s">
        <v>1146</v>
      </c>
      <c r="B1643" s="108" t="s">
        <v>1144</v>
      </c>
      <c r="C1643" s="108" t="s">
        <v>1144</v>
      </c>
      <c r="D1643" s="108" t="s">
        <v>1015</v>
      </c>
      <c r="E1643" s="109">
        <v>7008424795</v>
      </c>
      <c r="F1643" s="107" t="s">
        <v>1147</v>
      </c>
      <c r="G1643" s="110" t="s">
        <v>77</v>
      </c>
      <c r="H1643" s="111">
        <v>265000</v>
      </c>
      <c r="I1643" s="113">
        <v>45233</v>
      </c>
      <c r="J1643" s="111">
        <v>50000</v>
      </c>
      <c r="K1643" s="112" t="s">
        <v>20</v>
      </c>
      <c r="L1643" s="112" t="s">
        <v>839</v>
      </c>
      <c r="O1643" s="71"/>
      <c r="P1643" s="54"/>
      <c r="Q1643" s="72"/>
    </row>
    <row r="1644" spans="1:17" x14ac:dyDescent="0.25">
      <c r="A1644" s="107" t="s">
        <v>927</v>
      </c>
      <c r="B1644" s="108" t="s">
        <v>791</v>
      </c>
      <c r="C1644" s="108">
        <v>202306</v>
      </c>
      <c r="D1644" s="108" t="s">
        <v>1014</v>
      </c>
      <c r="E1644" s="109">
        <v>9730214240</v>
      </c>
      <c r="F1644" s="107" t="s">
        <v>924</v>
      </c>
      <c r="G1644" s="110" t="s">
        <v>19</v>
      </c>
      <c r="H1644" s="111">
        <v>290000</v>
      </c>
      <c r="I1644" s="113">
        <v>45233</v>
      </c>
      <c r="J1644" s="111">
        <v>35000</v>
      </c>
      <c r="K1644" s="112" t="s">
        <v>20</v>
      </c>
      <c r="L1644" s="112" t="s">
        <v>101</v>
      </c>
      <c r="O1644" s="71"/>
      <c r="P1644" s="54"/>
      <c r="Q1644" s="72"/>
    </row>
    <row r="1645" spans="1:17" x14ac:dyDescent="0.25">
      <c r="A1645" s="107" t="s">
        <v>1231</v>
      </c>
      <c r="B1645" s="108">
        <v>202310</v>
      </c>
      <c r="C1645" s="108">
        <v>202310</v>
      </c>
      <c r="D1645" s="108" t="s">
        <v>1014</v>
      </c>
      <c r="E1645" s="109">
        <v>7017407968</v>
      </c>
      <c r="F1645" s="107" t="s">
        <v>1285</v>
      </c>
      <c r="G1645" s="110" t="s">
        <v>19</v>
      </c>
      <c r="H1645" s="111">
        <v>250000</v>
      </c>
      <c r="I1645" s="113">
        <v>45233</v>
      </c>
      <c r="J1645" s="111">
        <v>250000</v>
      </c>
      <c r="K1645" s="112" t="s">
        <v>20</v>
      </c>
      <c r="L1645" s="112" t="s">
        <v>158</v>
      </c>
      <c r="O1645" s="71"/>
      <c r="P1645" s="54"/>
      <c r="Q1645" s="72"/>
    </row>
    <row r="1646" spans="1:17" x14ac:dyDescent="0.25">
      <c r="A1646" s="107" t="s">
        <v>1250</v>
      </c>
      <c r="B1646" s="108">
        <v>202310</v>
      </c>
      <c r="C1646" s="108">
        <v>202310</v>
      </c>
      <c r="D1646" s="108" t="s">
        <v>1014</v>
      </c>
      <c r="E1646" s="109">
        <v>8093889880</v>
      </c>
      <c r="F1646" s="107" t="s">
        <v>1286</v>
      </c>
      <c r="G1646" s="110" t="s">
        <v>19</v>
      </c>
      <c r="H1646" s="111">
        <v>280000</v>
      </c>
      <c r="I1646" s="113">
        <v>45233</v>
      </c>
      <c r="J1646" s="111">
        <v>100000</v>
      </c>
      <c r="K1646" s="112" t="s">
        <v>20</v>
      </c>
      <c r="L1646" s="112" t="s">
        <v>158</v>
      </c>
      <c r="O1646" s="71"/>
      <c r="P1646" s="54"/>
      <c r="Q1646" s="72"/>
    </row>
    <row r="1647" spans="1:17" x14ac:dyDescent="0.25">
      <c r="A1647" s="107" t="s">
        <v>517</v>
      </c>
      <c r="B1647" s="108">
        <v>202303</v>
      </c>
      <c r="C1647" s="108">
        <v>202303</v>
      </c>
      <c r="D1647" s="108" t="s">
        <v>1014</v>
      </c>
      <c r="E1647" s="109">
        <v>8959567758</v>
      </c>
      <c r="F1647" s="107" t="s">
        <v>644</v>
      </c>
      <c r="G1647" s="110" t="s">
        <v>19</v>
      </c>
      <c r="H1647" s="111">
        <v>280000</v>
      </c>
      <c r="I1647" s="113">
        <v>45234</v>
      </c>
      <c r="J1647" s="111">
        <v>15000</v>
      </c>
      <c r="K1647" s="112" t="s">
        <v>20</v>
      </c>
      <c r="L1647" s="112" t="s">
        <v>158</v>
      </c>
      <c r="O1647" s="71"/>
      <c r="P1647" s="54"/>
      <c r="Q1647" s="72"/>
    </row>
    <row r="1648" spans="1:17" x14ac:dyDescent="0.25">
      <c r="A1648" s="107" t="s">
        <v>1502</v>
      </c>
      <c r="B1648" s="108">
        <v>202310</v>
      </c>
      <c r="C1648" s="108">
        <v>202310</v>
      </c>
      <c r="D1648" s="108" t="s">
        <v>1015</v>
      </c>
      <c r="E1648" s="109">
        <v>9449724304</v>
      </c>
      <c r="F1648" s="107" t="s">
        <v>1262</v>
      </c>
      <c r="G1648" s="110" t="s">
        <v>19</v>
      </c>
      <c r="H1648" s="111">
        <v>270000</v>
      </c>
      <c r="I1648" s="113">
        <v>45234</v>
      </c>
      <c r="J1648" s="111">
        <v>78333</v>
      </c>
      <c r="K1648" s="112" t="s">
        <v>20</v>
      </c>
      <c r="L1648" s="112" t="s">
        <v>158</v>
      </c>
      <c r="O1648" s="71"/>
      <c r="P1648" s="54"/>
      <c r="Q1648" s="72"/>
    </row>
    <row r="1649" spans="1:17" x14ac:dyDescent="0.25">
      <c r="A1649" s="107" t="s">
        <v>630</v>
      </c>
      <c r="B1649" s="108" t="s">
        <v>463</v>
      </c>
      <c r="C1649" s="108">
        <v>202303</v>
      </c>
      <c r="D1649" s="108" t="s">
        <v>1014</v>
      </c>
      <c r="E1649" s="109">
        <v>6372895851</v>
      </c>
      <c r="F1649" s="107" t="s">
        <v>631</v>
      </c>
      <c r="G1649" s="110" t="s">
        <v>19</v>
      </c>
      <c r="H1649" s="111">
        <v>270000</v>
      </c>
      <c r="I1649" s="113">
        <v>45234</v>
      </c>
      <c r="J1649" s="111">
        <v>50000</v>
      </c>
      <c r="K1649" s="112" t="s">
        <v>20</v>
      </c>
      <c r="L1649" s="112" t="s">
        <v>839</v>
      </c>
      <c r="O1649" s="71"/>
      <c r="P1649" s="54"/>
      <c r="Q1649" s="72"/>
    </row>
    <row r="1650" spans="1:17" x14ac:dyDescent="0.25">
      <c r="A1650" s="107" t="s">
        <v>1146</v>
      </c>
      <c r="B1650" s="108" t="s">
        <v>1144</v>
      </c>
      <c r="C1650" s="108" t="s">
        <v>1144</v>
      </c>
      <c r="D1650" s="108" t="s">
        <v>1015</v>
      </c>
      <c r="E1650" s="109">
        <v>7008424795</v>
      </c>
      <c r="F1650" s="107" t="s">
        <v>1147</v>
      </c>
      <c r="G1650" s="110" t="s">
        <v>77</v>
      </c>
      <c r="H1650" s="111">
        <v>265000</v>
      </c>
      <c r="I1650" s="113">
        <v>45234</v>
      </c>
      <c r="J1650" s="111">
        <v>50000</v>
      </c>
      <c r="K1650" s="112" t="s">
        <v>20</v>
      </c>
      <c r="L1650" s="112" t="s">
        <v>158</v>
      </c>
      <c r="O1650" s="71"/>
      <c r="P1650" s="54"/>
      <c r="Q1650" s="72"/>
    </row>
    <row r="1651" spans="1:17" x14ac:dyDescent="0.25">
      <c r="A1651" s="107" t="s">
        <v>1287</v>
      </c>
      <c r="B1651" s="108">
        <v>202311</v>
      </c>
      <c r="C1651" s="108">
        <v>202311</v>
      </c>
      <c r="D1651" s="108" t="s">
        <v>1015</v>
      </c>
      <c r="E1651" s="109">
        <v>7771977306</v>
      </c>
      <c r="F1651" s="107" t="s">
        <v>1465</v>
      </c>
      <c r="G1651" s="110" t="s">
        <v>77</v>
      </c>
      <c r="H1651" s="111">
        <v>265000</v>
      </c>
      <c r="I1651" s="113">
        <v>45234</v>
      </c>
      <c r="J1651" s="111">
        <v>10000</v>
      </c>
      <c r="K1651" s="112" t="s">
        <v>20</v>
      </c>
      <c r="L1651" s="112" t="s">
        <v>158</v>
      </c>
      <c r="O1651" s="71"/>
      <c r="P1651" s="54"/>
      <c r="Q1651" s="72"/>
    </row>
    <row r="1652" spans="1:17" x14ac:dyDescent="0.25">
      <c r="A1652" s="107" t="s">
        <v>1288</v>
      </c>
      <c r="B1652" s="108">
        <v>202310</v>
      </c>
      <c r="C1652" s="108">
        <v>202310</v>
      </c>
      <c r="D1652" s="108" t="s">
        <v>1015</v>
      </c>
      <c r="E1652" s="109">
        <v>9861697006</v>
      </c>
      <c r="F1652" s="107" t="s">
        <v>1289</v>
      </c>
      <c r="G1652" s="110" t="s">
        <v>19</v>
      </c>
      <c r="H1652" s="111">
        <v>260000</v>
      </c>
      <c r="I1652" s="113">
        <v>45234</v>
      </c>
      <c r="J1652" s="111">
        <v>200000</v>
      </c>
      <c r="K1652" s="112" t="s">
        <v>902</v>
      </c>
      <c r="L1652" s="112" t="s">
        <v>158</v>
      </c>
      <c r="O1652" s="71"/>
      <c r="P1652" s="54"/>
      <c r="Q1652" s="72"/>
    </row>
    <row r="1653" spans="1:17" x14ac:dyDescent="0.25">
      <c r="A1653" s="107" t="s">
        <v>1291</v>
      </c>
      <c r="B1653" s="108">
        <v>202310</v>
      </c>
      <c r="C1653" s="108">
        <v>202310</v>
      </c>
      <c r="D1653" s="108" t="s">
        <v>1015</v>
      </c>
      <c r="E1653" s="109">
        <v>7978742528</v>
      </c>
      <c r="F1653" s="107" t="s">
        <v>1290</v>
      </c>
      <c r="G1653" s="110" t="s">
        <v>19</v>
      </c>
      <c r="H1653" s="111">
        <v>260000</v>
      </c>
      <c r="I1653" s="113">
        <v>45234</v>
      </c>
      <c r="J1653" s="111">
        <v>40000</v>
      </c>
      <c r="K1653" s="112" t="s">
        <v>10</v>
      </c>
      <c r="L1653" s="112" t="s">
        <v>158</v>
      </c>
      <c r="O1653" s="71"/>
      <c r="P1653" s="54"/>
      <c r="Q1653" s="72"/>
    </row>
    <row r="1654" spans="1:17" x14ac:dyDescent="0.25">
      <c r="A1654" s="107" t="s">
        <v>4231</v>
      </c>
      <c r="B1654" s="108" t="s">
        <v>402</v>
      </c>
      <c r="C1654" s="108">
        <v>202302</v>
      </c>
      <c r="D1654" s="108" t="s">
        <v>1014</v>
      </c>
      <c r="E1654" s="109">
        <v>8088138396</v>
      </c>
      <c r="F1654" s="107" t="s">
        <v>711</v>
      </c>
      <c r="G1654" s="110" t="s">
        <v>19</v>
      </c>
      <c r="H1654" s="111">
        <v>260000</v>
      </c>
      <c r="I1654" s="113">
        <v>45234</v>
      </c>
      <c r="J1654" s="111">
        <v>20000</v>
      </c>
      <c r="K1654" s="112" t="s">
        <v>20</v>
      </c>
      <c r="L1654" s="112" t="s">
        <v>839</v>
      </c>
      <c r="O1654" s="71"/>
      <c r="P1654" s="54"/>
      <c r="Q1654" s="72"/>
    </row>
    <row r="1655" spans="1:17" x14ac:dyDescent="0.25">
      <c r="A1655" s="107" t="s">
        <v>1077</v>
      </c>
      <c r="B1655" s="108">
        <v>202307</v>
      </c>
      <c r="C1655" s="108">
        <v>202307</v>
      </c>
      <c r="D1655" s="108" t="s">
        <v>1014</v>
      </c>
      <c r="E1655" s="109">
        <v>7561930133</v>
      </c>
      <c r="F1655" s="107" t="s">
        <v>910</v>
      </c>
      <c r="G1655" s="110" t="s">
        <v>19</v>
      </c>
      <c r="H1655" s="111">
        <v>270000</v>
      </c>
      <c r="I1655" s="113">
        <v>45236</v>
      </c>
      <c r="J1655" s="111">
        <v>30000</v>
      </c>
      <c r="K1655" s="112" t="s">
        <v>20</v>
      </c>
      <c r="L1655" s="112" t="s">
        <v>839</v>
      </c>
      <c r="O1655" s="71"/>
      <c r="P1655" s="54"/>
      <c r="Q1655" s="72"/>
    </row>
    <row r="1656" spans="1:17" x14ac:dyDescent="0.25">
      <c r="A1656" s="107" t="s">
        <v>1292</v>
      </c>
      <c r="B1656" s="108">
        <v>202311</v>
      </c>
      <c r="C1656" s="108">
        <v>202311</v>
      </c>
      <c r="D1656" s="108" t="s">
        <v>1014</v>
      </c>
      <c r="E1656" s="109"/>
      <c r="F1656" s="107"/>
      <c r="G1656" s="110" t="s">
        <v>19</v>
      </c>
      <c r="H1656" s="111">
        <v>270000</v>
      </c>
      <c r="I1656" s="113">
        <v>45236</v>
      </c>
      <c r="J1656" s="111">
        <v>5000</v>
      </c>
      <c r="K1656" s="112" t="s">
        <v>20</v>
      </c>
      <c r="L1656" s="112" t="s">
        <v>158</v>
      </c>
      <c r="O1656" s="71"/>
      <c r="P1656" s="54"/>
      <c r="Q1656" s="72"/>
    </row>
    <row r="1657" spans="1:17" x14ac:dyDescent="0.25">
      <c r="A1657" s="107" t="s">
        <v>1218</v>
      </c>
      <c r="B1657" s="108">
        <v>202309</v>
      </c>
      <c r="C1657" s="108">
        <v>202309</v>
      </c>
      <c r="D1657" s="108" t="s">
        <v>1014</v>
      </c>
      <c r="E1657" s="109">
        <v>9741699171</v>
      </c>
      <c r="F1657" s="107" t="s">
        <v>1296</v>
      </c>
      <c r="G1657" s="110" t="s">
        <v>19</v>
      </c>
      <c r="H1657" s="111">
        <v>270000</v>
      </c>
      <c r="I1657" s="113">
        <v>45236</v>
      </c>
      <c r="J1657" s="111">
        <v>80000</v>
      </c>
      <c r="K1657" s="112" t="s">
        <v>20</v>
      </c>
      <c r="L1657" s="112" t="s">
        <v>101</v>
      </c>
      <c r="O1657" s="71"/>
      <c r="P1657" s="54"/>
      <c r="Q1657" s="72"/>
    </row>
    <row r="1658" spans="1:17" x14ac:dyDescent="0.25">
      <c r="A1658" s="107" t="s">
        <v>871</v>
      </c>
      <c r="B1658" s="108" t="s">
        <v>862</v>
      </c>
      <c r="C1658" s="108">
        <v>202307</v>
      </c>
      <c r="D1658" s="108" t="s">
        <v>1014</v>
      </c>
      <c r="E1658" s="109">
        <v>9348212546</v>
      </c>
      <c r="F1658" s="107" t="s">
        <v>872</v>
      </c>
      <c r="G1658" s="110" t="s">
        <v>19</v>
      </c>
      <c r="H1658" s="111">
        <v>270000</v>
      </c>
      <c r="I1658" s="113">
        <v>45236</v>
      </c>
      <c r="J1658" s="111">
        <v>35000</v>
      </c>
      <c r="K1658" s="112" t="s">
        <v>20</v>
      </c>
      <c r="L1658" s="112" t="s">
        <v>839</v>
      </c>
      <c r="O1658" s="71"/>
      <c r="P1658" s="54"/>
      <c r="Q1658" s="72"/>
    </row>
    <row r="1659" spans="1:17" x14ac:dyDescent="0.25">
      <c r="A1659" s="107" t="s">
        <v>1293</v>
      </c>
      <c r="B1659" s="108">
        <v>202311</v>
      </c>
      <c r="C1659" s="108">
        <v>202311</v>
      </c>
      <c r="D1659" s="108" t="s">
        <v>1014</v>
      </c>
      <c r="E1659" s="109">
        <v>9146742146</v>
      </c>
      <c r="F1659" s="107" t="s">
        <v>1461</v>
      </c>
      <c r="G1659" s="110" t="s">
        <v>19</v>
      </c>
      <c r="H1659" s="111">
        <v>270000</v>
      </c>
      <c r="I1659" s="113">
        <v>45236</v>
      </c>
      <c r="J1659" s="111">
        <v>5000</v>
      </c>
      <c r="K1659" s="112" t="s">
        <v>20</v>
      </c>
      <c r="L1659" s="112" t="s">
        <v>839</v>
      </c>
      <c r="O1659" s="71"/>
      <c r="P1659" s="54"/>
      <c r="Q1659" s="72"/>
    </row>
    <row r="1660" spans="1:17" x14ac:dyDescent="0.25">
      <c r="A1660" s="107" t="s">
        <v>1294</v>
      </c>
      <c r="B1660" s="108">
        <v>202310</v>
      </c>
      <c r="C1660" s="108">
        <v>202310</v>
      </c>
      <c r="D1660" s="108" t="s">
        <v>1014</v>
      </c>
      <c r="E1660" s="109">
        <v>7224826454</v>
      </c>
      <c r="F1660" s="107" t="s">
        <v>1295</v>
      </c>
      <c r="G1660" s="110" t="s">
        <v>19</v>
      </c>
      <c r="H1660" s="111">
        <v>270000</v>
      </c>
      <c r="I1660" s="113">
        <v>45236</v>
      </c>
      <c r="J1660" s="111">
        <v>50000</v>
      </c>
      <c r="K1660" s="112" t="s">
        <v>20</v>
      </c>
      <c r="L1660" s="112" t="s">
        <v>158</v>
      </c>
      <c r="O1660" s="71"/>
      <c r="P1660" s="54"/>
      <c r="Q1660" s="72"/>
    </row>
    <row r="1661" spans="1:17" x14ac:dyDescent="0.25">
      <c r="A1661" s="107" t="s">
        <v>4312</v>
      </c>
      <c r="B1661" s="108">
        <v>202310</v>
      </c>
      <c r="C1661" s="108">
        <v>202310</v>
      </c>
      <c r="D1661" s="108" t="s">
        <v>1014</v>
      </c>
      <c r="E1661" s="109">
        <v>7873402556</v>
      </c>
      <c r="F1661" s="107" t="s">
        <v>1260</v>
      </c>
      <c r="G1661" s="110" t="s">
        <v>19</v>
      </c>
      <c r="H1661" s="111">
        <v>240000</v>
      </c>
      <c r="I1661" s="113">
        <v>45236</v>
      </c>
      <c r="J1661" s="111">
        <v>235000</v>
      </c>
      <c r="K1661" s="112" t="s">
        <v>20</v>
      </c>
      <c r="L1661" s="112" t="s">
        <v>158</v>
      </c>
      <c r="O1661" s="71"/>
      <c r="P1661" s="54"/>
      <c r="Q1661" s="72"/>
    </row>
    <row r="1662" spans="1:17" x14ac:dyDescent="0.25">
      <c r="A1662" s="107" t="s">
        <v>904</v>
      </c>
      <c r="B1662" s="108" t="s">
        <v>862</v>
      </c>
      <c r="C1662" s="108">
        <v>202307</v>
      </c>
      <c r="D1662" s="108" t="s">
        <v>1014</v>
      </c>
      <c r="E1662" s="109">
        <v>9642243385</v>
      </c>
      <c r="F1662" s="107" t="s">
        <v>911</v>
      </c>
      <c r="G1662" s="110" t="s">
        <v>19</v>
      </c>
      <c r="H1662" s="111">
        <v>290000</v>
      </c>
      <c r="I1662" s="113">
        <v>45237</v>
      </c>
      <c r="J1662" s="111">
        <v>60000</v>
      </c>
      <c r="K1662" s="112" t="s">
        <v>10</v>
      </c>
      <c r="L1662" s="112" t="s">
        <v>101</v>
      </c>
      <c r="O1662" s="71"/>
      <c r="P1662" s="54"/>
      <c r="Q1662" s="72"/>
    </row>
    <row r="1663" spans="1:17" x14ac:dyDescent="0.25">
      <c r="A1663" s="107" t="s">
        <v>1297</v>
      </c>
      <c r="B1663" s="108">
        <v>202311</v>
      </c>
      <c r="C1663" s="108">
        <v>202311</v>
      </c>
      <c r="D1663" s="108" t="s">
        <v>1014</v>
      </c>
      <c r="E1663" s="109">
        <v>9144474896</v>
      </c>
      <c r="F1663" s="107" t="s">
        <v>1300</v>
      </c>
      <c r="G1663" s="110" t="s">
        <v>19</v>
      </c>
      <c r="H1663" s="111">
        <v>290000</v>
      </c>
      <c r="I1663" s="113">
        <v>45237</v>
      </c>
      <c r="J1663" s="111">
        <v>5000</v>
      </c>
      <c r="K1663" s="112" t="s">
        <v>20</v>
      </c>
      <c r="L1663" s="112" t="s">
        <v>101</v>
      </c>
      <c r="O1663" s="71"/>
      <c r="P1663" s="54"/>
      <c r="Q1663" s="72"/>
    </row>
    <row r="1664" spans="1:17" x14ac:dyDescent="0.25">
      <c r="A1664" s="107" t="s">
        <v>1298</v>
      </c>
      <c r="B1664" s="108">
        <v>202311</v>
      </c>
      <c r="C1664" s="108">
        <v>202311</v>
      </c>
      <c r="D1664" s="108" t="s">
        <v>1014</v>
      </c>
      <c r="E1664" s="109">
        <v>9144474896</v>
      </c>
      <c r="F1664" s="107" t="s">
        <v>1300</v>
      </c>
      <c r="G1664" s="110" t="s">
        <v>19</v>
      </c>
      <c r="H1664" s="111">
        <v>290000</v>
      </c>
      <c r="I1664" s="113">
        <v>45237</v>
      </c>
      <c r="J1664" s="111">
        <v>5000</v>
      </c>
      <c r="K1664" s="112" t="s">
        <v>689</v>
      </c>
      <c r="L1664" s="112" t="s">
        <v>101</v>
      </c>
      <c r="O1664" s="71"/>
      <c r="P1664" s="54"/>
      <c r="Q1664" s="72"/>
    </row>
    <row r="1665" spans="1:17" x14ac:dyDescent="0.25">
      <c r="A1665" s="107" t="s">
        <v>1133</v>
      </c>
      <c r="B1665" s="108">
        <v>202309</v>
      </c>
      <c r="C1665" s="108">
        <v>202309</v>
      </c>
      <c r="D1665" s="108" t="s">
        <v>1014</v>
      </c>
      <c r="E1665" s="109">
        <v>7978734962</v>
      </c>
      <c r="F1665" s="107" t="s">
        <v>1134</v>
      </c>
      <c r="G1665" s="110" t="s">
        <v>19</v>
      </c>
      <c r="H1665" s="111">
        <v>280000</v>
      </c>
      <c r="I1665" s="113">
        <v>45237</v>
      </c>
      <c r="J1665" s="111">
        <v>50000</v>
      </c>
      <c r="K1665" s="112" t="s">
        <v>20</v>
      </c>
      <c r="L1665" s="112" t="s">
        <v>158</v>
      </c>
      <c r="O1665" s="71"/>
      <c r="P1665" s="54"/>
      <c r="Q1665" s="72"/>
    </row>
    <row r="1666" spans="1:17" x14ac:dyDescent="0.25">
      <c r="A1666" s="107" t="s">
        <v>1003</v>
      </c>
      <c r="B1666" s="108" t="s">
        <v>1001</v>
      </c>
      <c r="C1666" s="108">
        <v>202308</v>
      </c>
      <c r="D1666" s="108" t="s">
        <v>1014</v>
      </c>
      <c r="E1666" s="109">
        <v>8618241240</v>
      </c>
      <c r="F1666" s="107" t="s">
        <v>1064</v>
      </c>
      <c r="G1666" s="110" t="s">
        <v>19</v>
      </c>
      <c r="H1666" s="111">
        <v>300000</v>
      </c>
      <c r="I1666" s="113">
        <v>45237</v>
      </c>
      <c r="J1666" s="111">
        <v>70000</v>
      </c>
      <c r="K1666" s="112" t="s">
        <v>20</v>
      </c>
      <c r="L1666" s="112" t="s">
        <v>839</v>
      </c>
      <c r="O1666" s="71"/>
      <c r="P1666" s="54"/>
      <c r="Q1666" s="72"/>
    </row>
    <row r="1667" spans="1:17" x14ac:dyDescent="0.25">
      <c r="A1667" s="107" t="s">
        <v>957</v>
      </c>
      <c r="B1667" s="108">
        <v>202307</v>
      </c>
      <c r="C1667" s="108">
        <v>202307</v>
      </c>
      <c r="D1667" s="108" t="s">
        <v>1014</v>
      </c>
      <c r="E1667" s="109">
        <v>8144228835</v>
      </c>
      <c r="F1667" s="107" t="s">
        <v>912</v>
      </c>
      <c r="G1667" s="110" t="s">
        <v>77</v>
      </c>
      <c r="H1667" s="111">
        <v>240000</v>
      </c>
      <c r="I1667" s="113">
        <v>45237</v>
      </c>
      <c r="J1667" s="111">
        <v>30000</v>
      </c>
      <c r="K1667" s="112" t="s">
        <v>10</v>
      </c>
      <c r="L1667" s="112" t="s">
        <v>158</v>
      </c>
      <c r="O1667" s="71"/>
      <c r="P1667" s="54"/>
      <c r="Q1667" s="72"/>
    </row>
    <row r="1668" spans="1:17" x14ac:dyDescent="0.25">
      <c r="A1668" s="107" t="s">
        <v>1299</v>
      </c>
      <c r="B1668" s="108">
        <v>202311</v>
      </c>
      <c r="C1668" s="108">
        <v>202311</v>
      </c>
      <c r="D1668" s="108" t="s">
        <v>1014</v>
      </c>
      <c r="E1668" s="109">
        <v>7853092114</v>
      </c>
      <c r="F1668" s="107" t="s">
        <v>1301</v>
      </c>
      <c r="G1668" s="110" t="s">
        <v>77</v>
      </c>
      <c r="H1668" s="111">
        <v>240000</v>
      </c>
      <c r="I1668" s="113">
        <v>45237</v>
      </c>
      <c r="J1668" s="111">
        <v>5000</v>
      </c>
      <c r="K1668" s="112" t="s">
        <v>20</v>
      </c>
      <c r="L1668" s="112" t="s">
        <v>158</v>
      </c>
      <c r="O1668" s="71"/>
      <c r="P1668" s="54"/>
      <c r="Q1668" s="72"/>
    </row>
    <row r="1669" spans="1:17" x14ac:dyDescent="0.25">
      <c r="A1669" s="107" t="s">
        <v>871</v>
      </c>
      <c r="B1669" s="108" t="s">
        <v>862</v>
      </c>
      <c r="C1669" s="108">
        <v>202307</v>
      </c>
      <c r="D1669" s="108" t="s">
        <v>1014</v>
      </c>
      <c r="E1669" s="109">
        <v>9348212546</v>
      </c>
      <c r="F1669" s="107" t="s">
        <v>872</v>
      </c>
      <c r="G1669" s="110" t="s">
        <v>19</v>
      </c>
      <c r="H1669" s="111">
        <v>290000</v>
      </c>
      <c r="I1669" s="113">
        <v>45237</v>
      </c>
      <c r="J1669" s="111">
        <v>35000</v>
      </c>
      <c r="K1669" s="112" t="s">
        <v>20</v>
      </c>
      <c r="L1669" s="112" t="s">
        <v>158</v>
      </c>
      <c r="O1669" s="71"/>
      <c r="P1669" s="54"/>
      <c r="Q1669" s="72"/>
    </row>
    <row r="1670" spans="1:17" x14ac:dyDescent="0.25">
      <c r="A1670" s="107" t="s">
        <v>1092</v>
      </c>
      <c r="B1670" s="108" t="s">
        <v>862</v>
      </c>
      <c r="C1670" s="108">
        <v>202307</v>
      </c>
      <c r="D1670" s="108" t="s">
        <v>1014</v>
      </c>
      <c r="E1670" s="109">
        <v>9861177026</v>
      </c>
      <c r="F1670" s="107" t="s">
        <v>880</v>
      </c>
      <c r="G1670" s="110" t="s">
        <v>19</v>
      </c>
      <c r="H1670" s="111">
        <v>290000</v>
      </c>
      <c r="I1670" s="113">
        <v>45237</v>
      </c>
      <c r="J1670" s="111">
        <v>70000</v>
      </c>
      <c r="K1670" s="112" t="s">
        <v>20</v>
      </c>
      <c r="L1670" s="112" t="s">
        <v>158</v>
      </c>
      <c r="O1670" s="71"/>
      <c r="P1670" s="54"/>
      <c r="Q1670" s="72"/>
    </row>
    <row r="1671" spans="1:17" x14ac:dyDescent="0.25">
      <c r="A1671" s="107" t="s">
        <v>946</v>
      </c>
      <c r="B1671" s="108">
        <v>202308</v>
      </c>
      <c r="C1671" s="108">
        <v>202308</v>
      </c>
      <c r="D1671" s="108" t="s">
        <v>1014</v>
      </c>
      <c r="E1671" s="109">
        <v>7017134283</v>
      </c>
      <c r="F1671" s="107" t="s">
        <v>947</v>
      </c>
      <c r="G1671" s="110" t="s">
        <v>19</v>
      </c>
      <c r="H1671" s="111">
        <v>280000</v>
      </c>
      <c r="I1671" s="113">
        <v>45238</v>
      </c>
      <c r="J1671" s="111">
        <v>40000</v>
      </c>
      <c r="K1671" s="112" t="s">
        <v>20</v>
      </c>
      <c r="L1671" s="112" t="s">
        <v>158</v>
      </c>
      <c r="O1671" s="71"/>
      <c r="P1671" s="54"/>
      <c r="Q1671" s="72"/>
    </row>
    <row r="1672" spans="1:17" x14ac:dyDescent="0.25">
      <c r="A1672" s="107" t="s">
        <v>4313</v>
      </c>
      <c r="B1672" s="108">
        <v>202310</v>
      </c>
      <c r="C1672" s="108">
        <v>202310</v>
      </c>
      <c r="D1672" s="108" t="s">
        <v>1014</v>
      </c>
      <c r="E1672" s="109">
        <v>8595471746</v>
      </c>
      <c r="F1672" s="107" t="s">
        <v>1302</v>
      </c>
      <c r="G1672" s="110" t="s">
        <v>77</v>
      </c>
      <c r="H1672" s="111">
        <v>270000</v>
      </c>
      <c r="I1672" s="113">
        <v>45238</v>
      </c>
      <c r="J1672" s="111">
        <v>50000</v>
      </c>
      <c r="K1672" s="112" t="s">
        <v>20</v>
      </c>
      <c r="L1672" s="112" t="s">
        <v>101</v>
      </c>
      <c r="O1672" s="71"/>
      <c r="P1672" s="54"/>
      <c r="Q1672" s="72"/>
    </row>
    <row r="1673" spans="1:17" x14ac:dyDescent="0.25">
      <c r="A1673" s="107" t="s">
        <v>893</v>
      </c>
      <c r="B1673" s="108">
        <v>202308</v>
      </c>
      <c r="C1673" s="108">
        <v>202308</v>
      </c>
      <c r="D1673" s="108" t="s">
        <v>1014</v>
      </c>
      <c r="E1673" s="109">
        <v>8697583291</v>
      </c>
      <c r="F1673" s="107" t="s">
        <v>987</v>
      </c>
      <c r="G1673" s="110" t="s">
        <v>14</v>
      </c>
      <c r="H1673" s="111">
        <v>260000</v>
      </c>
      <c r="I1673" s="113">
        <v>45238</v>
      </c>
      <c r="J1673" s="111">
        <v>60000</v>
      </c>
      <c r="K1673" s="112" t="s">
        <v>20</v>
      </c>
      <c r="L1673" s="112" t="s">
        <v>839</v>
      </c>
      <c r="O1673" s="71"/>
      <c r="P1673" s="54"/>
      <c r="Q1673" s="72"/>
    </row>
    <row r="1674" spans="1:17" x14ac:dyDescent="0.25">
      <c r="A1674" s="107" t="s">
        <v>4260</v>
      </c>
      <c r="B1674" s="108">
        <v>202307</v>
      </c>
      <c r="C1674" s="108">
        <v>202307</v>
      </c>
      <c r="D1674" s="108" t="s">
        <v>1014</v>
      </c>
      <c r="E1674" s="109">
        <v>9444924145</v>
      </c>
      <c r="F1674" s="107" t="s">
        <v>930</v>
      </c>
      <c r="G1674" s="110" t="s">
        <v>19</v>
      </c>
      <c r="H1674" s="111">
        <v>250000</v>
      </c>
      <c r="I1674" s="113">
        <v>45238</v>
      </c>
      <c r="J1674" s="111">
        <v>12500</v>
      </c>
      <c r="K1674" s="112" t="s">
        <v>20</v>
      </c>
      <c r="L1674" s="112" t="s">
        <v>101</v>
      </c>
      <c r="O1674" s="71"/>
      <c r="P1674" s="54"/>
      <c r="Q1674" s="72"/>
    </row>
    <row r="1675" spans="1:17" x14ac:dyDescent="0.25">
      <c r="A1675" s="107" t="s">
        <v>1245</v>
      </c>
      <c r="B1675" s="108">
        <v>202310</v>
      </c>
      <c r="C1675" s="108">
        <v>202310</v>
      </c>
      <c r="D1675" s="108" t="s">
        <v>1015</v>
      </c>
      <c r="E1675" s="109">
        <v>7008288477</v>
      </c>
      <c r="F1675" s="107" t="s">
        <v>1243</v>
      </c>
      <c r="G1675" s="110" t="s">
        <v>77</v>
      </c>
      <c r="H1675" s="111">
        <v>240000</v>
      </c>
      <c r="I1675" s="113">
        <v>45238</v>
      </c>
      <c r="J1675" s="111">
        <v>50000</v>
      </c>
      <c r="K1675" s="112" t="s">
        <v>20</v>
      </c>
      <c r="L1675" s="112" t="s">
        <v>158</v>
      </c>
      <c r="O1675" s="71"/>
      <c r="P1675" s="54"/>
      <c r="Q1675" s="72"/>
    </row>
    <row r="1676" spans="1:17" x14ac:dyDescent="0.25">
      <c r="A1676" s="107" t="s">
        <v>1824</v>
      </c>
      <c r="B1676" s="108" t="s">
        <v>1156</v>
      </c>
      <c r="C1676" s="108">
        <v>202309</v>
      </c>
      <c r="D1676" s="108" t="s">
        <v>1014</v>
      </c>
      <c r="E1676" s="109">
        <v>7987224798</v>
      </c>
      <c r="F1676" s="107" t="s">
        <v>1493</v>
      </c>
      <c r="G1676" s="110" t="s">
        <v>19</v>
      </c>
      <c r="H1676" s="111">
        <v>300000</v>
      </c>
      <c r="I1676" s="113">
        <v>45238</v>
      </c>
      <c r="J1676" s="111">
        <v>40000</v>
      </c>
      <c r="K1676" s="112" t="s">
        <v>20</v>
      </c>
      <c r="L1676" s="112" t="s">
        <v>158</v>
      </c>
      <c r="O1676" s="71"/>
      <c r="P1676" s="54"/>
      <c r="Q1676" s="72"/>
    </row>
    <row r="1677" spans="1:17" x14ac:dyDescent="0.25">
      <c r="A1677" s="107" t="s">
        <v>4277</v>
      </c>
      <c r="B1677" s="108">
        <v>202308</v>
      </c>
      <c r="C1677" s="108">
        <v>202308</v>
      </c>
      <c r="D1677" s="108" t="s">
        <v>1014</v>
      </c>
      <c r="E1677" s="109">
        <v>8939357671</v>
      </c>
      <c r="F1677" s="107" t="s">
        <v>988</v>
      </c>
      <c r="G1677" s="110" t="s">
        <v>19</v>
      </c>
      <c r="H1677" s="111">
        <v>285000</v>
      </c>
      <c r="I1677" s="113">
        <v>45238</v>
      </c>
      <c r="J1677" s="111">
        <v>58100</v>
      </c>
      <c r="K1677" s="112" t="s">
        <v>20</v>
      </c>
      <c r="L1677" s="112" t="s">
        <v>158</v>
      </c>
      <c r="O1677" s="71"/>
      <c r="P1677" s="54"/>
      <c r="Q1677" s="72"/>
    </row>
    <row r="1678" spans="1:17" x14ac:dyDescent="0.25">
      <c r="A1678" s="107" t="s">
        <v>1007</v>
      </c>
      <c r="B1678" s="108" t="s">
        <v>1001</v>
      </c>
      <c r="C1678" s="108">
        <v>202308</v>
      </c>
      <c r="D1678" s="108" t="s">
        <v>1014</v>
      </c>
      <c r="E1678" s="109">
        <v>8984122087</v>
      </c>
      <c r="F1678" s="107" t="s">
        <v>1008</v>
      </c>
      <c r="G1678" s="110" t="s">
        <v>19</v>
      </c>
      <c r="H1678" s="111">
        <v>270000</v>
      </c>
      <c r="I1678" s="113">
        <v>45238</v>
      </c>
      <c r="J1678" s="111">
        <v>57000</v>
      </c>
      <c r="K1678" s="112" t="s">
        <v>20</v>
      </c>
      <c r="L1678" s="112" t="s">
        <v>158</v>
      </c>
      <c r="O1678" s="71"/>
      <c r="P1678" s="54"/>
      <c r="Q1678" s="72"/>
    </row>
    <row r="1679" spans="1:17" x14ac:dyDescent="0.25">
      <c r="A1679" s="107" t="s">
        <v>1303</v>
      </c>
      <c r="B1679" s="108">
        <v>202308</v>
      </c>
      <c r="C1679" s="108">
        <v>202308</v>
      </c>
      <c r="D1679" s="108" t="s">
        <v>1014</v>
      </c>
      <c r="E1679" s="109">
        <v>8978365770</v>
      </c>
      <c r="F1679" s="107" t="s">
        <v>1304</v>
      </c>
      <c r="G1679" s="110" t="s">
        <v>19</v>
      </c>
      <c r="H1679" s="111">
        <v>300000</v>
      </c>
      <c r="I1679" s="113">
        <v>45238</v>
      </c>
      <c r="J1679" s="111">
        <v>60000</v>
      </c>
      <c r="K1679" s="112" t="s">
        <v>20</v>
      </c>
      <c r="L1679" s="112" t="s">
        <v>158</v>
      </c>
      <c r="O1679" s="71"/>
      <c r="P1679" s="54"/>
      <c r="Q1679" s="72"/>
    </row>
    <row r="1680" spans="1:17" x14ac:dyDescent="0.25">
      <c r="A1680" s="107" t="s">
        <v>1305</v>
      </c>
      <c r="B1680" s="108">
        <v>202310</v>
      </c>
      <c r="C1680" s="108">
        <v>202310</v>
      </c>
      <c r="D1680" s="108" t="s">
        <v>1014</v>
      </c>
      <c r="E1680" s="109">
        <v>8217514905</v>
      </c>
      <c r="F1680" s="107" t="s">
        <v>1306</v>
      </c>
      <c r="G1680" s="110" t="s">
        <v>19</v>
      </c>
      <c r="H1680" s="111">
        <v>270000</v>
      </c>
      <c r="I1680" s="113">
        <v>45238</v>
      </c>
      <c r="J1680" s="111">
        <v>55000</v>
      </c>
      <c r="K1680" s="112" t="s">
        <v>20</v>
      </c>
      <c r="L1680" s="112" t="s">
        <v>158</v>
      </c>
      <c r="O1680" s="71"/>
      <c r="P1680" s="54"/>
      <c r="Q1680" s="72"/>
    </row>
    <row r="1681" spans="1:17" x14ac:dyDescent="0.25">
      <c r="A1681" s="107" t="s">
        <v>870</v>
      </c>
      <c r="B1681" s="108">
        <v>202307</v>
      </c>
      <c r="C1681" s="108">
        <v>202307</v>
      </c>
      <c r="D1681" s="108" t="s">
        <v>1014</v>
      </c>
      <c r="E1681" s="109">
        <v>8981345619</v>
      </c>
      <c r="F1681" s="107" t="s">
        <v>934</v>
      </c>
      <c r="G1681" s="110" t="s">
        <v>19</v>
      </c>
      <c r="H1681" s="111">
        <v>290000</v>
      </c>
      <c r="I1681" s="113">
        <v>45239</v>
      </c>
      <c r="J1681" s="111">
        <v>56000</v>
      </c>
      <c r="K1681" s="112" t="s">
        <v>20</v>
      </c>
      <c r="L1681" s="112" t="s">
        <v>839</v>
      </c>
      <c r="O1681" s="71"/>
      <c r="P1681" s="54"/>
      <c r="Q1681" s="72"/>
    </row>
    <row r="1682" spans="1:17" x14ac:dyDescent="0.25">
      <c r="A1682" s="107" t="s">
        <v>4314</v>
      </c>
      <c r="B1682" s="108">
        <v>202311</v>
      </c>
      <c r="C1682" s="108">
        <v>202311</v>
      </c>
      <c r="D1682" s="108" t="s">
        <v>1014</v>
      </c>
      <c r="E1682" s="109">
        <v>8982269850</v>
      </c>
      <c r="F1682" s="107" t="s">
        <v>1330</v>
      </c>
      <c r="G1682" s="110" t="s">
        <v>19</v>
      </c>
      <c r="H1682" s="111">
        <v>290000</v>
      </c>
      <c r="I1682" s="113">
        <v>45239</v>
      </c>
      <c r="J1682" s="111">
        <v>5000</v>
      </c>
      <c r="K1682" s="112" t="s">
        <v>713</v>
      </c>
      <c r="L1682" s="112" t="s">
        <v>158</v>
      </c>
      <c r="O1682" s="71"/>
      <c r="P1682" s="54"/>
      <c r="Q1682" s="72"/>
    </row>
    <row r="1683" spans="1:17" x14ac:dyDescent="0.25">
      <c r="A1683" s="107" t="s">
        <v>1307</v>
      </c>
      <c r="B1683" s="108">
        <v>202311</v>
      </c>
      <c r="C1683" s="108">
        <v>202311</v>
      </c>
      <c r="D1683" s="108" t="s">
        <v>1014</v>
      </c>
      <c r="E1683" s="109"/>
      <c r="F1683" s="107"/>
      <c r="G1683" s="110" t="s">
        <v>19</v>
      </c>
      <c r="H1683" s="111">
        <v>290000</v>
      </c>
      <c r="I1683" s="113">
        <v>45239</v>
      </c>
      <c r="J1683" s="111">
        <v>5000</v>
      </c>
      <c r="K1683" s="112" t="s">
        <v>20</v>
      </c>
      <c r="L1683" s="112" t="s">
        <v>158</v>
      </c>
      <c r="O1683" s="71"/>
      <c r="P1683" s="54"/>
      <c r="Q1683" s="72"/>
    </row>
    <row r="1684" spans="1:17" x14ac:dyDescent="0.25">
      <c r="A1684" s="107" t="s">
        <v>4315</v>
      </c>
      <c r="B1684" s="108">
        <v>202310</v>
      </c>
      <c r="C1684" s="108">
        <v>202310</v>
      </c>
      <c r="D1684" s="108" t="s">
        <v>1014</v>
      </c>
      <c r="E1684" s="109">
        <v>9740732501</v>
      </c>
      <c r="F1684" s="107" t="s">
        <v>1241</v>
      </c>
      <c r="G1684" s="110" t="s">
        <v>19</v>
      </c>
      <c r="H1684" s="111">
        <v>270000</v>
      </c>
      <c r="I1684" s="113">
        <v>45239</v>
      </c>
      <c r="J1684" s="111">
        <v>66250</v>
      </c>
      <c r="K1684" s="112" t="s">
        <v>20</v>
      </c>
      <c r="L1684" s="112" t="s">
        <v>158</v>
      </c>
      <c r="O1684" s="71"/>
      <c r="P1684" s="54"/>
      <c r="Q1684" s="72"/>
    </row>
    <row r="1685" spans="1:17" x14ac:dyDescent="0.25">
      <c r="A1685" s="107" t="s">
        <v>787</v>
      </c>
      <c r="B1685" s="108">
        <v>202306</v>
      </c>
      <c r="C1685" s="108">
        <v>202306</v>
      </c>
      <c r="D1685" s="108" t="s">
        <v>1014</v>
      </c>
      <c r="E1685" s="109">
        <v>9439503807</v>
      </c>
      <c r="F1685" s="107" t="s">
        <v>919</v>
      </c>
      <c r="G1685" s="110" t="s">
        <v>19</v>
      </c>
      <c r="H1685" s="111">
        <v>270000</v>
      </c>
      <c r="I1685" s="113">
        <v>45239</v>
      </c>
      <c r="J1685" s="111">
        <v>20000</v>
      </c>
      <c r="K1685" s="112" t="s">
        <v>20</v>
      </c>
      <c r="L1685" s="112" t="s">
        <v>839</v>
      </c>
      <c r="O1685" s="71"/>
      <c r="P1685" s="54"/>
      <c r="Q1685" s="72"/>
    </row>
    <row r="1686" spans="1:17" x14ac:dyDescent="0.25">
      <c r="A1686" s="107" t="s">
        <v>822</v>
      </c>
      <c r="B1686" s="108" t="s">
        <v>791</v>
      </c>
      <c r="C1686" s="108">
        <v>202306</v>
      </c>
      <c r="D1686" s="108" t="s">
        <v>1014</v>
      </c>
      <c r="E1686" s="109">
        <v>9090391254</v>
      </c>
      <c r="F1686" s="107" t="s">
        <v>823</v>
      </c>
      <c r="G1686" s="110" t="s">
        <v>19</v>
      </c>
      <c r="H1686" s="111">
        <v>280000</v>
      </c>
      <c r="I1686" s="113">
        <v>45239</v>
      </c>
      <c r="J1686" s="111">
        <v>37500</v>
      </c>
      <c r="K1686" s="112" t="s">
        <v>20</v>
      </c>
      <c r="L1686" s="112" t="s">
        <v>101</v>
      </c>
      <c r="O1686" s="71"/>
      <c r="P1686" s="54"/>
      <c r="Q1686" s="72"/>
    </row>
    <row r="1687" spans="1:17" x14ac:dyDescent="0.25">
      <c r="A1687" s="107" t="s">
        <v>1308</v>
      </c>
      <c r="B1687" s="108">
        <v>202311</v>
      </c>
      <c r="C1687" s="108">
        <v>202311</v>
      </c>
      <c r="D1687" s="108" t="s">
        <v>1014</v>
      </c>
      <c r="E1687" s="109">
        <v>9319612463</v>
      </c>
      <c r="F1687" s="107" t="s">
        <v>1659</v>
      </c>
      <c r="G1687" s="110" t="s">
        <v>19</v>
      </c>
      <c r="H1687" s="111">
        <v>280000</v>
      </c>
      <c r="I1687" s="113">
        <v>45239</v>
      </c>
      <c r="J1687" s="111">
        <v>5000</v>
      </c>
      <c r="K1687" s="112" t="s">
        <v>713</v>
      </c>
      <c r="L1687" s="112" t="s">
        <v>839</v>
      </c>
      <c r="O1687" s="71"/>
      <c r="P1687" s="54"/>
      <c r="Q1687" s="72"/>
    </row>
    <row r="1688" spans="1:17" x14ac:dyDescent="0.25">
      <c r="A1688" s="107" t="s">
        <v>1309</v>
      </c>
      <c r="B1688" s="108">
        <v>202311</v>
      </c>
      <c r="C1688" s="108">
        <v>202311</v>
      </c>
      <c r="D1688" s="108" t="s">
        <v>1014</v>
      </c>
      <c r="E1688" s="109">
        <v>8637279577</v>
      </c>
      <c r="F1688" s="107" t="s">
        <v>1310</v>
      </c>
      <c r="G1688" s="110" t="s">
        <v>19</v>
      </c>
      <c r="H1688" s="111">
        <v>280000</v>
      </c>
      <c r="I1688" s="113">
        <v>45239</v>
      </c>
      <c r="J1688" s="111">
        <v>50000</v>
      </c>
      <c r="K1688" s="112" t="s">
        <v>20</v>
      </c>
      <c r="L1688" s="112" t="s">
        <v>158</v>
      </c>
      <c r="O1688" s="71"/>
      <c r="P1688" s="54"/>
      <c r="Q1688" s="72"/>
    </row>
    <row r="1689" spans="1:17" x14ac:dyDescent="0.25">
      <c r="A1689" s="107" t="s">
        <v>4316</v>
      </c>
      <c r="B1689" s="108">
        <v>202311</v>
      </c>
      <c r="C1689" s="108">
        <v>202311</v>
      </c>
      <c r="D1689" s="108" t="s">
        <v>1014</v>
      </c>
      <c r="E1689" s="109">
        <v>7378540909</v>
      </c>
      <c r="F1689" s="107" t="s">
        <v>1311</v>
      </c>
      <c r="G1689" s="110" t="s">
        <v>77</v>
      </c>
      <c r="H1689" s="111">
        <v>240000</v>
      </c>
      <c r="I1689" s="113">
        <v>45239</v>
      </c>
      <c r="J1689" s="111">
        <v>240000</v>
      </c>
      <c r="K1689" s="112" t="s">
        <v>20</v>
      </c>
      <c r="L1689" s="112" t="s">
        <v>158</v>
      </c>
      <c r="O1689" s="71"/>
      <c r="P1689" s="54"/>
      <c r="Q1689" s="72"/>
    </row>
    <row r="1690" spans="1:17" x14ac:dyDescent="0.25">
      <c r="A1690" s="107" t="s">
        <v>1060</v>
      </c>
      <c r="B1690" s="108" t="s">
        <v>1024</v>
      </c>
      <c r="C1690" s="108">
        <v>202308</v>
      </c>
      <c r="D1690" s="108" t="s">
        <v>1014</v>
      </c>
      <c r="E1690" s="109">
        <v>7978596834</v>
      </c>
      <c r="F1690" s="107" t="s">
        <v>1061</v>
      </c>
      <c r="G1690" s="110" t="s">
        <v>19</v>
      </c>
      <c r="H1690" s="111">
        <v>270000</v>
      </c>
      <c r="I1690" s="113">
        <v>45240</v>
      </c>
      <c r="J1690" s="111">
        <v>50000</v>
      </c>
      <c r="K1690" s="112" t="s">
        <v>10</v>
      </c>
      <c r="L1690" s="112" t="s">
        <v>158</v>
      </c>
      <c r="O1690" s="71"/>
      <c r="P1690" s="54"/>
      <c r="Q1690" s="72"/>
    </row>
    <row r="1691" spans="1:17" x14ac:dyDescent="0.25">
      <c r="A1691" s="107" t="s">
        <v>1096</v>
      </c>
      <c r="B1691" s="108">
        <v>202309</v>
      </c>
      <c r="C1691" s="108">
        <v>202309</v>
      </c>
      <c r="D1691" s="108" t="s">
        <v>1014</v>
      </c>
      <c r="E1691" s="109">
        <v>8078748554</v>
      </c>
      <c r="F1691" s="107" t="s">
        <v>1157</v>
      </c>
      <c r="G1691" s="110" t="s">
        <v>19</v>
      </c>
      <c r="H1691" s="111">
        <v>290000</v>
      </c>
      <c r="I1691" s="113">
        <v>45240</v>
      </c>
      <c r="J1691" s="111">
        <v>56000</v>
      </c>
      <c r="K1691" s="112" t="s">
        <v>689</v>
      </c>
      <c r="L1691" s="112" t="s">
        <v>158</v>
      </c>
      <c r="O1691" s="71"/>
      <c r="P1691" s="54"/>
      <c r="Q1691" s="72"/>
    </row>
    <row r="1692" spans="1:17" x14ac:dyDescent="0.25">
      <c r="A1692" s="107" t="s">
        <v>1116</v>
      </c>
      <c r="B1692" s="108">
        <v>202309</v>
      </c>
      <c r="C1692" s="108">
        <v>202309</v>
      </c>
      <c r="D1692" s="108" t="s">
        <v>1014</v>
      </c>
      <c r="E1692" s="109">
        <v>7681882006</v>
      </c>
      <c r="F1692" s="107" t="s">
        <v>1159</v>
      </c>
      <c r="G1692" s="110" t="s">
        <v>19</v>
      </c>
      <c r="H1692" s="111">
        <v>318600</v>
      </c>
      <c r="I1692" s="113">
        <v>45240</v>
      </c>
      <c r="J1692" s="111">
        <v>50000</v>
      </c>
      <c r="K1692" s="112" t="s">
        <v>20</v>
      </c>
      <c r="L1692" s="112" t="s">
        <v>158</v>
      </c>
      <c r="O1692" s="71"/>
      <c r="P1692" s="54"/>
      <c r="Q1692" s="72"/>
    </row>
    <row r="1693" spans="1:17" x14ac:dyDescent="0.25">
      <c r="A1693" s="107" t="s">
        <v>4228</v>
      </c>
      <c r="B1693" s="108">
        <v>202208</v>
      </c>
      <c r="C1693" s="108">
        <v>202208</v>
      </c>
      <c r="D1693" s="108" t="s">
        <v>1014</v>
      </c>
      <c r="E1693" s="109">
        <v>9360428756</v>
      </c>
      <c r="F1693" s="107" t="s">
        <v>690</v>
      </c>
      <c r="G1693" s="110" t="s">
        <v>19</v>
      </c>
      <c r="H1693" s="111">
        <v>225000</v>
      </c>
      <c r="I1693" s="113">
        <v>45240</v>
      </c>
      <c r="J1693" s="111">
        <v>15000</v>
      </c>
      <c r="K1693" s="112" t="s">
        <v>20</v>
      </c>
      <c r="L1693" s="112" t="s">
        <v>101</v>
      </c>
      <c r="O1693" s="71"/>
      <c r="P1693" s="54"/>
      <c r="Q1693" s="72"/>
    </row>
    <row r="1694" spans="1:17" x14ac:dyDescent="0.25">
      <c r="A1694" s="107" t="s">
        <v>1312</v>
      </c>
      <c r="B1694" s="108">
        <v>202311</v>
      </c>
      <c r="C1694" s="108">
        <v>202311</v>
      </c>
      <c r="D1694" s="108" t="s">
        <v>1014</v>
      </c>
      <c r="E1694" s="109">
        <v>8956854050</v>
      </c>
      <c r="F1694" s="107" t="s">
        <v>1313</v>
      </c>
      <c r="G1694" s="110" t="s">
        <v>77</v>
      </c>
      <c r="H1694" s="111">
        <v>240000</v>
      </c>
      <c r="I1694" s="113">
        <v>45240</v>
      </c>
      <c r="J1694" s="111">
        <v>5000</v>
      </c>
      <c r="K1694" s="112" t="s">
        <v>20</v>
      </c>
      <c r="L1694" s="112" t="s">
        <v>158</v>
      </c>
      <c r="O1694" s="71"/>
      <c r="P1694" s="54"/>
      <c r="Q1694" s="72"/>
    </row>
    <row r="1695" spans="1:17" x14ac:dyDescent="0.25">
      <c r="A1695" s="107" t="s">
        <v>1150</v>
      </c>
      <c r="B1695" s="108">
        <v>202309</v>
      </c>
      <c r="C1695" s="108">
        <v>202309</v>
      </c>
      <c r="D1695" s="108" t="s">
        <v>1014</v>
      </c>
      <c r="E1695" s="109">
        <v>9148664989</v>
      </c>
      <c r="F1695" s="107" t="s">
        <v>1106</v>
      </c>
      <c r="G1695" s="110" t="s">
        <v>19</v>
      </c>
      <c r="H1695" s="111">
        <v>300000</v>
      </c>
      <c r="I1695" s="113">
        <v>45240</v>
      </c>
      <c r="J1695" s="111">
        <v>50000</v>
      </c>
      <c r="K1695" s="112" t="s">
        <v>20</v>
      </c>
      <c r="L1695" s="112" t="s">
        <v>158</v>
      </c>
      <c r="O1695" s="71"/>
      <c r="P1695" s="54"/>
      <c r="Q1695" s="72"/>
    </row>
    <row r="1696" spans="1:17" x14ac:dyDescent="0.25">
      <c r="A1696" s="107" t="s">
        <v>1314</v>
      </c>
      <c r="B1696" s="108">
        <v>202311</v>
      </c>
      <c r="C1696" s="108">
        <v>202311</v>
      </c>
      <c r="D1696" s="108" t="s">
        <v>1014</v>
      </c>
      <c r="E1696" s="109">
        <v>9148664989</v>
      </c>
      <c r="F1696" s="107" t="s">
        <v>1106</v>
      </c>
      <c r="G1696" s="110" t="s">
        <v>19</v>
      </c>
      <c r="H1696" s="111">
        <v>300000</v>
      </c>
      <c r="I1696" s="113">
        <v>45240</v>
      </c>
      <c r="J1696" s="111">
        <v>5000</v>
      </c>
      <c r="K1696" s="112" t="s">
        <v>20</v>
      </c>
      <c r="L1696" s="112" t="s">
        <v>101</v>
      </c>
      <c r="O1696" s="71"/>
      <c r="P1696" s="54"/>
      <c r="Q1696" s="72"/>
    </row>
    <row r="1697" spans="1:17" x14ac:dyDescent="0.25">
      <c r="A1697" s="107" t="s">
        <v>1378</v>
      </c>
      <c r="B1697" s="108">
        <v>202311</v>
      </c>
      <c r="C1697" s="108">
        <v>202311</v>
      </c>
      <c r="D1697" s="108" t="s">
        <v>1014</v>
      </c>
      <c r="E1697" s="109"/>
      <c r="F1697" s="107"/>
      <c r="G1697" s="110" t="s">
        <v>77</v>
      </c>
      <c r="H1697" s="111">
        <v>240000</v>
      </c>
      <c r="I1697" s="113">
        <v>45240</v>
      </c>
      <c r="J1697" s="111">
        <v>5000</v>
      </c>
      <c r="K1697" s="112" t="s">
        <v>20</v>
      </c>
      <c r="L1697" s="112" t="s">
        <v>839</v>
      </c>
      <c r="O1697" s="71"/>
      <c r="P1697" s="54"/>
      <c r="Q1697" s="72"/>
    </row>
    <row r="1698" spans="1:17" x14ac:dyDescent="0.25">
      <c r="A1698" s="107" t="s">
        <v>1105</v>
      </c>
      <c r="B1698" s="108">
        <v>202309</v>
      </c>
      <c r="C1698" s="108">
        <v>202309</v>
      </c>
      <c r="D1698" s="108" t="s">
        <v>1015</v>
      </c>
      <c r="E1698" s="109"/>
      <c r="F1698" s="107" t="s">
        <v>1107</v>
      </c>
      <c r="G1698" s="110" t="s">
        <v>77</v>
      </c>
      <c r="H1698" s="111">
        <v>240000</v>
      </c>
      <c r="I1698" s="113">
        <v>45240</v>
      </c>
      <c r="J1698" s="111">
        <v>50000</v>
      </c>
      <c r="K1698" s="112" t="s">
        <v>20</v>
      </c>
      <c r="L1698" s="112" t="s">
        <v>158</v>
      </c>
      <c r="O1698" s="71"/>
      <c r="P1698" s="54"/>
      <c r="Q1698" s="72"/>
    </row>
    <row r="1699" spans="1:17" x14ac:dyDescent="0.25">
      <c r="A1699" s="107" t="s">
        <v>1314</v>
      </c>
      <c r="B1699" s="108">
        <v>202311</v>
      </c>
      <c r="C1699" s="108">
        <v>202311</v>
      </c>
      <c r="D1699" s="108" t="s">
        <v>1014</v>
      </c>
      <c r="E1699" s="109">
        <v>9328126298</v>
      </c>
      <c r="F1699" s="107" t="s">
        <v>1318</v>
      </c>
      <c r="G1699" s="110" t="s">
        <v>77</v>
      </c>
      <c r="H1699" s="111">
        <v>240000</v>
      </c>
      <c r="I1699" s="113">
        <v>45240</v>
      </c>
      <c r="J1699" s="111">
        <v>5000</v>
      </c>
      <c r="K1699" s="112" t="s">
        <v>20</v>
      </c>
      <c r="L1699" s="112" t="s">
        <v>839</v>
      </c>
      <c r="O1699" s="71"/>
      <c r="P1699" s="54"/>
      <c r="Q1699" s="72"/>
    </row>
    <row r="1700" spans="1:17" x14ac:dyDescent="0.25">
      <c r="A1700" s="107" t="s">
        <v>1315</v>
      </c>
      <c r="B1700" s="108">
        <v>202311</v>
      </c>
      <c r="C1700" s="108">
        <v>202311</v>
      </c>
      <c r="D1700" s="108" t="s">
        <v>1014</v>
      </c>
      <c r="E1700" s="109"/>
      <c r="F1700" s="107"/>
      <c r="G1700" s="110" t="s">
        <v>77</v>
      </c>
      <c r="H1700" s="111">
        <v>240000</v>
      </c>
      <c r="I1700" s="113">
        <v>45240</v>
      </c>
      <c r="J1700" s="111">
        <v>5000</v>
      </c>
      <c r="K1700" s="112" t="s">
        <v>20</v>
      </c>
      <c r="L1700" s="112" t="s">
        <v>839</v>
      </c>
      <c r="O1700" s="71"/>
      <c r="P1700" s="54"/>
      <c r="Q1700" s="72"/>
    </row>
    <row r="1701" spans="1:17" x14ac:dyDescent="0.25">
      <c r="A1701" s="107" t="s">
        <v>1316</v>
      </c>
      <c r="B1701" s="108">
        <v>202311</v>
      </c>
      <c r="C1701" s="108">
        <v>202311</v>
      </c>
      <c r="D1701" s="108" t="s">
        <v>1014</v>
      </c>
      <c r="E1701" s="109">
        <v>8178801494</v>
      </c>
      <c r="F1701" s="107" t="s">
        <v>1319</v>
      </c>
      <c r="G1701" s="110" t="s">
        <v>77</v>
      </c>
      <c r="H1701" s="111">
        <v>240000</v>
      </c>
      <c r="I1701" s="113">
        <v>45240</v>
      </c>
      <c r="J1701" s="111">
        <v>5000</v>
      </c>
      <c r="K1701" s="112" t="s">
        <v>689</v>
      </c>
      <c r="L1701" s="112" t="s">
        <v>839</v>
      </c>
      <c r="O1701" s="71"/>
      <c r="P1701" s="54"/>
      <c r="Q1701" s="72"/>
    </row>
    <row r="1702" spans="1:17" x14ac:dyDescent="0.25">
      <c r="A1702" s="107" t="s">
        <v>1317</v>
      </c>
      <c r="B1702" s="108">
        <v>202311</v>
      </c>
      <c r="C1702" s="108">
        <v>202311</v>
      </c>
      <c r="D1702" s="108" t="s">
        <v>1014</v>
      </c>
      <c r="E1702" s="109"/>
      <c r="F1702" s="107"/>
      <c r="G1702" s="110" t="s">
        <v>19</v>
      </c>
      <c r="H1702" s="111">
        <v>270000</v>
      </c>
      <c r="I1702" s="113">
        <v>45240</v>
      </c>
      <c r="J1702" s="111">
        <v>5000</v>
      </c>
      <c r="K1702" s="112" t="s">
        <v>20</v>
      </c>
      <c r="L1702" s="112" t="s">
        <v>839</v>
      </c>
      <c r="O1702" s="71"/>
      <c r="P1702" s="54"/>
      <c r="Q1702" s="72"/>
    </row>
    <row r="1703" spans="1:17" x14ac:dyDescent="0.25">
      <c r="A1703" s="107" t="s">
        <v>333</v>
      </c>
      <c r="B1703" s="108">
        <v>202302</v>
      </c>
      <c r="C1703" s="108">
        <v>202302</v>
      </c>
      <c r="D1703" s="108" t="s">
        <v>1014</v>
      </c>
      <c r="E1703" s="109">
        <v>9306013153</v>
      </c>
      <c r="F1703" s="107" t="s">
        <v>339</v>
      </c>
      <c r="G1703" s="110" t="s">
        <v>19</v>
      </c>
      <c r="H1703" s="111">
        <v>270000</v>
      </c>
      <c r="I1703" s="113">
        <v>45240</v>
      </c>
      <c r="J1703" s="111">
        <v>40000</v>
      </c>
      <c r="K1703" s="112" t="s">
        <v>20</v>
      </c>
      <c r="L1703" s="112" t="s">
        <v>839</v>
      </c>
      <c r="O1703" s="71"/>
      <c r="P1703" s="54"/>
      <c r="Q1703" s="72"/>
    </row>
    <row r="1704" spans="1:17" x14ac:dyDescent="0.25">
      <c r="A1704" s="107" t="s">
        <v>1143</v>
      </c>
      <c r="B1704" s="108" t="s">
        <v>1144</v>
      </c>
      <c r="C1704" s="108" t="s">
        <v>1144</v>
      </c>
      <c r="D1704" s="108" t="s">
        <v>1015</v>
      </c>
      <c r="E1704" s="109">
        <v>8328959588</v>
      </c>
      <c r="F1704" s="107" t="s">
        <v>1055</v>
      </c>
      <c r="G1704" s="110" t="s">
        <v>19</v>
      </c>
      <c r="H1704" s="111">
        <v>240000</v>
      </c>
      <c r="I1704" s="113">
        <v>45240</v>
      </c>
      <c r="J1704" s="111">
        <v>65000</v>
      </c>
      <c r="K1704" s="112" t="s">
        <v>20</v>
      </c>
      <c r="L1704" s="112" t="s">
        <v>158</v>
      </c>
      <c r="O1704" s="71"/>
      <c r="P1704" s="54"/>
      <c r="Q1704" s="72"/>
    </row>
    <row r="1705" spans="1:17" x14ac:dyDescent="0.25">
      <c r="A1705" s="107" t="s">
        <v>796</v>
      </c>
      <c r="B1705" s="108">
        <v>202306</v>
      </c>
      <c r="C1705" s="108">
        <v>202306</v>
      </c>
      <c r="D1705" s="108" t="s">
        <v>1014</v>
      </c>
      <c r="E1705" s="109">
        <v>6204294245</v>
      </c>
      <c r="F1705" s="107" t="s">
        <v>797</v>
      </c>
      <c r="G1705" s="110" t="s">
        <v>19</v>
      </c>
      <c r="H1705" s="111">
        <v>240000</v>
      </c>
      <c r="I1705" s="113">
        <v>45241</v>
      </c>
      <c r="J1705" s="111">
        <v>40000</v>
      </c>
      <c r="K1705" s="112" t="s">
        <v>713</v>
      </c>
      <c r="L1705" s="112" t="s">
        <v>839</v>
      </c>
      <c r="O1705" s="71"/>
      <c r="P1705" s="54"/>
      <c r="Q1705" s="72"/>
    </row>
    <row r="1706" spans="1:17" x14ac:dyDescent="0.25">
      <c r="A1706" s="107" t="s">
        <v>1181</v>
      </c>
      <c r="B1706" s="108">
        <v>202311</v>
      </c>
      <c r="C1706" s="108">
        <v>202311</v>
      </c>
      <c r="D1706" s="108" t="s">
        <v>1014</v>
      </c>
      <c r="E1706" s="109">
        <v>9348258313</v>
      </c>
      <c r="F1706" s="107" t="s">
        <v>1320</v>
      </c>
      <c r="G1706" s="110" t="s">
        <v>19</v>
      </c>
      <c r="H1706" s="111">
        <v>285000</v>
      </c>
      <c r="I1706" s="113">
        <v>45241</v>
      </c>
      <c r="J1706" s="111">
        <v>285000</v>
      </c>
      <c r="K1706" s="112" t="s">
        <v>20</v>
      </c>
      <c r="L1706" s="112" t="s">
        <v>158</v>
      </c>
      <c r="O1706" s="71"/>
      <c r="P1706" s="54"/>
      <c r="Q1706" s="72"/>
    </row>
    <row r="1707" spans="1:17" x14ac:dyDescent="0.25">
      <c r="A1707" s="107" t="s">
        <v>1321</v>
      </c>
      <c r="B1707" s="108">
        <v>202311</v>
      </c>
      <c r="C1707" s="108">
        <v>202311</v>
      </c>
      <c r="D1707" s="108" t="s">
        <v>1014</v>
      </c>
      <c r="E1707" s="109">
        <v>7735514161</v>
      </c>
      <c r="F1707" s="107" t="s">
        <v>1322</v>
      </c>
      <c r="G1707" s="110" t="s">
        <v>19</v>
      </c>
      <c r="H1707" s="111">
        <v>270000</v>
      </c>
      <c r="I1707" s="113">
        <v>45241</v>
      </c>
      <c r="J1707" s="111">
        <v>10000</v>
      </c>
      <c r="K1707" s="112" t="s">
        <v>20</v>
      </c>
      <c r="L1707" s="112" t="s">
        <v>158</v>
      </c>
      <c r="O1707" s="71"/>
      <c r="P1707" s="54"/>
      <c r="Q1707" s="72"/>
    </row>
    <row r="1708" spans="1:17" x14ac:dyDescent="0.25">
      <c r="A1708" s="107" t="s">
        <v>1120</v>
      </c>
      <c r="B1708" s="108">
        <v>202309</v>
      </c>
      <c r="C1708" s="108">
        <v>202309</v>
      </c>
      <c r="D1708" s="108" t="s">
        <v>1014</v>
      </c>
      <c r="E1708" s="109"/>
      <c r="F1708" s="107"/>
      <c r="G1708" s="110" t="s">
        <v>19</v>
      </c>
      <c r="H1708" s="111">
        <v>290000</v>
      </c>
      <c r="I1708" s="113">
        <v>45243</v>
      </c>
      <c r="J1708" s="111">
        <v>50000</v>
      </c>
      <c r="K1708" s="112" t="s">
        <v>20</v>
      </c>
      <c r="L1708" s="112" t="s">
        <v>158</v>
      </c>
      <c r="O1708" s="71"/>
      <c r="P1708" s="54"/>
      <c r="Q1708" s="72"/>
    </row>
    <row r="1709" spans="1:17" x14ac:dyDescent="0.25">
      <c r="A1709" s="107" t="s">
        <v>1163</v>
      </c>
      <c r="B1709" s="108">
        <v>202309</v>
      </c>
      <c r="C1709" s="108">
        <v>202309</v>
      </c>
      <c r="D1709" s="108" t="s">
        <v>1015</v>
      </c>
      <c r="E1709" s="109">
        <v>8147248587</v>
      </c>
      <c r="F1709" s="107" t="s">
        <v>669</v>
      </c>
      <c r="G1709" s="110" t="s">
        <v>19</v>
      </c>
      <c r="H1709" s="111">
        <v>270000</v>
      </c>
      <c r="I1709" s="113">
        <v>45243</v>
      </c>
      <c r="J1709" s="111">
        <v>20000</v>
      </c>
      <c r="K1709" s="112" t="s">
        <v>20</v>
      </c>
      <c r="L1709" s="112" t="s">
        <v>158</v>
      </c>
      <c r="O1709" s="71"/>
      <c r="P1709" s="54"/>
      <c r="Q1709" s="72"/>
    </row>
    <row r="1710" spans="1:17" x14ac:dyDescent="0.25">
      <c r="A1710" s="107" t="s">
        <v>4256</v>
      </c>
      <c r="B1710" s="108">
        <v>202307</v>
      </c>
      <c r="C1710" s="108">
        <v>202307</v>
      </c>
      <c r="D1710" s="108" t="s">
        <v>1014</v>
      </c>
      <c r="E1710" s="109">
        <v>7742157227</v>
      </c>
      <c r="F1710" s="107" t="s">
        <v>861</v>
      </c>
      <c r="G1710" s="110" t="s">
        <v>19</v>
      </c>
      <c r="H1710" s="111">
        <v>250000</v>
      </c>
      <c r="I1710" s="113">
        <v>45243</v>
      </c>
      <c r="J1710" s="111">
        <v>25000</v>
      </c>
      <c r="K1710" s="112" t="s">
        <v>20</v>
      </c>
      <c r="L1710" s="112" t="s">
        <v>101</v>
      </c>
      <c r="O1710" s="71"/>
      <c r="P1710" s="54"/>
      <c r="Q1710" s="72"/>
    </row>
    <row r="1711" spans="1:17" x14ac:dyDescent="0.25">
      <c r="A1711" s="107" t="s">
        <v>1298</v>
      </c>
      <c r="B1711" s="108">
        <v>202311</v>
      </c>
      <c r="C1711" s="108">
        <v>202311</v>
      </c>
      <c r="D1711" s="108" t="s">
        <v>1014</v>
      </c>
      <c r="E1711" s="109">
        <v>8878637989</v>
      </c>
      <c r="F1711" s="107" t="s">
        <v>1323</v>
      </c>
      <c r="G1711" s="110" t="s">
        <v>19</v>
      </c>
      <c r="H1711" s="111">
        <v>270000</v>
      </c>
      <c r="I1711" s="113">
        <v>45243</v>
      </c>
      <c r="J1711" s="111">
        <v>265000</v>
      </c>
      <c r="K1711" s="112" t="s">
        <v>20</v>
      </c>
      <c r="L1711" s="112" t="s">
        <v>158</v>
      </c>
      <c r="O1711" s="71"/>
      <c r="P1711" s="54"/>
      <c r="Q1711" s="72"/>
    </row>
    <row r="1712" spans="1:17" x14ac:dyDescent="0.25">
      <c r="A1712" s="107" t="s">
        <v>881</v>
      </c>
      <c r="B1712" s="108" t="s">
        <v>862</v>
      </c>
      <c r="C1712" s="108">
        <v>202307</v>
      </c>
      <c r="D1712" s="108" t="s">
        <v>1014</v>
      </c>
      <c r="E1712" s="109">
        <v>8112130587</v>
      </c>
      <c r="F1712" s="107" t="s">
        <v>882</v>
      </c>
      <c r="G1712" s="110" t="s">
        <v>19</v>
      </c>
      <c r="H1712" s="111">
        <v>270000</v>
      </c>
      <c r="I1712" s="113">
        <v>45244</v>
      </c>
      <c r="J1712" s="111">
        <v>40000</v>
      </c>
      <c r="K1712" s="112" t="s">
        <v>20</v>
      </c>
      <c r="L1712" s="112" t="s">
        <v>101</v>
      </c>
      <c r="O1712" s="71"/>
      <c r="P1712" s="54"/>
      <c r="Q1712" s="72"/>
    </row>
    <row r="1713" spans="1:17" x14ac:dyDescent="0.25">
      <c r="A1713" s="107" t="s">
        <v>1118</v>
      </c>
      <c r="B1713" s="108">
        <v>202309</v>
      </c>
      <c r="C1713" s="108">
        <v>202309</v>
      </c>
      <c r="D1713" s="108" t="s">
        <v>1014</v>
      </c>
      <c r="E1713" s="109">
        <v>7538036021</v>
      </c>
      <c r="F1713" s="107" t="s">
        <v>1119</v>
      </c>
      <c r="G1713" s="110" t="s">
        <v>19</v>
      </c>
      <c r="H1713" s="111">
        <v>290000</v>
      </c>
      <c r="I1713" s="113">
        <v>45244</v>
      </c>
      <c r="J1713" s="111">
        <v>50000</v>
      </c>
      <c r="K1713" s="112" t="s">
        <v>20</v>
      </c>
      <c r="L1713" s="112" t="s">
        <v>158</v>
      </c>
      <c r="O1713" s="71"/>
      <c r="P1713" s="54"/>
      <c r="Q1713" s="72"/>
    </row>
    <row r="1714" spans="1:17" x14ac:dyDescent="0.25">
      <c r="A1714" s="107" t="s">
        <v>1325</v>
      </c>
      <c r="B1714" s="108">
        <v>202311</v>
      </c>
      <c r="C1714" s="108">
        <v>202311</v>
      </c>
      <c r="D1714" s="108" t="s">
        <v>1014</v>
      </c>
      <c r="E1714" s="109">
        <v>9831822297</v>
      </c>
      <c r="F1714" s="107" t="s">
        <v>1324</v>
      </c>
      <c r="G1714" s="110" t="s">
        <v>77</v>
      </c>
      <c r="H1714" s="111">
        <v>240000</v>
      </c>
      <c r="I1714" s="113">
        <v>45244</v>
      </c>
      <c r="J1714" s="111">
        <v>135000</v>
      </c>
      <c r="K1714" s="112" t="s">
        <v>20</v>
      </c>
      <c r="L1714" s="112" t="s">
        <v>158</v>
      </c>
      <c r="O1714" s="71"/>
      <c r="P1714" s="54"/>
      <c r="Q1714" s="72"/>
    </row>
    <row r="1715" spans="1:17" x14ac:dyDescent="0.25">
      <c r="A1715" s="107" t="s">
        <v>4286</v>
      </c>
      <c r="B1715" s="108" t="s">
        <v>1024</v>
      </c>
      <c r="C1715" s="108">
        <v>202308</v>
      </c>
      <c r="D1715" s="108" t="s">
        <v>1014</v>
      </c>
      <c r="E1715" s="109">
        <v>9066571934</v>
      </c>
      <c r="F1715" s="107" t="s">
        <v>1042</v>
      </c>
      <c r="G1715" s="110" t="s">
        <v>19</v>
      </c>
      <c r="H1715" s="111">
        <v>270000</v>
      </c>
      <c r="I1715" s="113">
        <v>45244</v>
      </c>
      <c r="J1715" s="111">
        <v>50000</v>
      </c>
      <c r="K1715" s="112" t="s">
        <v>20</v>
      </c>
      <c r="L1715" s="112" t="s">
        <v>158</v>
      </c>
      <c r="O1715" s="71"/>
      <c r="P1715" s="54"/>
      <c r="Q1715" s="72"/>
    </row>
    <row r="1716" spans="1:17" x14ac:dyDescent="0.25">
      <c r="A1716" s="107" t="s">
        <v>925</v>
      </c>
      <c r="B1716" s="108" t="s">
        <v>791</v>
      </c>
      <c r="C1716" s="108">
        <v>202306</v>
      </c>
      <c r="D1716" s="108" t="s">
        <v>1014</v>
      </c>
      <c r="E1716" s="109">
        <v>9900020694</v>
      </c>
      <c r="F1716" s="107" t="s">
        <v>926</v>
      </c>
      <c r="G1716" s="110" t="s">
        <v>19</v>
      </c>
      <c r="H1716" s="111">
        <v>270000</v>
      </c>
      <c r="I1716" s="113">
        <v>45244</v>
      </c>
      <c r="J1716" s="111">
        <v>45000</v>
      </c>
      <c r="K1716" s="112" t="s">
        <v>20</v>
      </c>
      <c r="L1716" s="112" t="s">
        <v>839</v>
      </c>
      <c r="O1716" s="71"/>
      <c r="P1716" s="54"/>
      <c r="Q1716" s="72"/>
    </row>
    <row r="1717" spans="1:17" x14ac:dyDescent="0.25">
      <c r="A1717" s="107" t="s">
        <v>1326</v>
      </c>
      <c r="B1717" s="108">
        <v>202311</v>
      </c>
      <c r="C1717" s="108">
        <v>202311</v>
      </c>
      <c r="D1717" s="108" t="s">
        <v>1014</v>
      </c>
      <c r="E1717" s="109">
        <v>9936264608</v>
      </c>
      <c r="F1717" s="107" t="s">
        <v>1327</v>
      </c>
      <c r="G1717" s="110" t="s">
        <v>19</v>
      </c>
      <c r="H1717" s="111">
        <v>270000</v>
      </c>
      <c r="I1717" s="113">
        <v>45244</v>
      </c>
      <c r="J1717" s="111">
        <v>50000</v>
      </c>
      <c r="K1717" s="112" t="s">
        <v>20</v>
      </c>
      <c r="L1717" s="112" t="s">
        <v>158</v>
      </c>
      <c r="O1717" s="71"/>
      <c r="P1717" s="54"/>
      <c r="Q1717" s="72"/>
    </row>
    <row r="1718" spans="1:17" x14ac:dyDescent="0.25">
      <c r="A1718" s="107" t="s">
        <v>4295</v>
      </c>
      <c r="B1718" s="108">
        <v>202309</v>
      </c>
      <c r="C1718" s="108">
        <v>202309</v>
      </c>
      <c r="D1718" s="108" t="s">
        <v>1014</v>
      </c>
      <c r="E1718" s="109">
        <v>7008523638</v>
      </c>
      <c r="F1718" s="107" t="s">
        <v>1154</v>
      </c>
      <c r="G1718" s="110" t="s">
        <v>19</v>
      </c>
      <c r="H1718" s="111">
        <v>240000</v>
      </c>
      <c r="I1718" s="113">
        <v>45245</v>
      </c>
      <c r="J1718" s="111">
        <v>70000</v>
      </c>
      <c r="K1718" s="112" t="s">
        <v>20</v>
      </c>
      <c r="L1718" s="112" t="s">
        <v>158</v>
      </c>
      <c r="O1718" s="71"/>
      <c r="P1718" s="54"/>
      <c r="Q1718" s="72"/>
    </row>
    <row r="1719" spans="1:17" x14ac:dyDescent="0.25">
      <c r="A1719" s="107" t="s">
        <v>1142</v>
      </c>
      <c r="B1719" s="108">
        <v>202308</v>
      </c>
      <c r="C1719" s="108">
        <v>202308</v>
      </c>
      <c r="D1719" s="108" t="s">
        <v>1014</v>
      </c>
      <c r="E1719" s="109">
        <v>9900222793</v>
      </c>
      <c r="F1719" s="107" t="s">
        <v>996</v>
      </c>
      <c r="G1719" s="110" t="s">
        <v>19</v>
      </c>
      <c r="H1719" s="111">
        <v>240000</v>
      </c>
      <c r="I1719" s="113">
        <v>45245</v>
      </c>
      <c r="J1719" s="111">
        <v>50000</v>
      </c>
      <c r="K1719" s="112" t="s">
        <v>20</v>
      </c>
      <c r="L1719" s="112" t="s">
        <v>158</v>
      </c>
      <c r="O1719" s="71"/>
      <c r="P1719" s="54"/>
      <c r="Q1719" s="72"/>
    </row>
    <row r="1720" spans="1:17" x14ac:dyDescent="0.25">
      <c r="A1720" s="107" t="s">
        <v>1251</v>
      </c>
      <c r="B1720" s="108">
        <v>202309</v>
      </c>
      <c r="C1720" s="108">
        <v>202309</v>
      </c>
      <c r="D1720" s="108" t="s">
        <v>1014</v>
      </c>
      <c r="E1720" s="109">
        <v>9886008425</v>
      </c>
      <c r="F1720" s="107" t="s">
        <v>1252</v>
      </c>
      <c r="G1720" s="110" t="s">
        <v>19</v>
      </c>
      <c r="H1720" s="111">
        <v>270000</v>
      </c>
      <c r="I1720" s="113">
        <v>45245</v>
      </c>
      <c r="J1720" s="111">
        <v>40000</v>
      </c>
      <c r="K1720" s="112" t="s">
        <v>689</v>
      </c>
      <c r="L1720" s="112" t="s">
        <v>158</v>
      </c>
      <c r="O1720" s="71"/>
      <c r="P1720" s="54"/>
      <c r="Q1720" s="72"/>
    </row>
    <row r="1721" spans="1:17" x14ac:dyDescent="0.25">
      <c r="A1721" s="107" t="s">
        <v>1321</v>
      </c>
      <c r="B1721" s="108">
        <v>202311</v>
      </c>
      <c r="C1721" s="108">
        <v>202311</v>
      </c>
      <c r="D1721" s="108" t="s">
        <v>1014</v>
      </c>
      <c r="E1721" s="109">
        <v>7735514161</v>
      </c>
      <c r="F1721" s="107" t="s">
        <v>1322</v>
      </c>
      <c r="G1721" s="110" t="s">
        <v>19</v>
      </c>
      <c r="H1721" s="111">
        <v>270000</v>
      </c>
      <c r="I1721" s="113">
        <v>45245</v>
      </c>
      <c r="J1721" s="111">
        <v>10000</v>
      </c>
      <c r="K1721" s="112" t="s">
        <v>689</v>
      </c>
      <c r="L1721" s="112" t="s">
        <v>158</v>
      </c>
      <c r="O1721" s="71"/>
      <c r="P1721" s="54"/>
      <c r="Q1721" s="72"/>
    </row>
    <row r="1722" spans="1:17" x14ac:dyDescent="0.25">
      <c r="A1722" s="107" t="s">
        <v>1328</v>
      </c>
      <c r="B1722" s="108">
        <v>202311</v>
      </c>
      <c r="C1722" s="108">
        <v>202311</v>
      </c>
      <c r="D1722" s="108" t="s">
        <v>1014</v>
      </c>
      <c r="E1722" s="109"/>
      <c r="F1722" s="107"/>
      <c r="G1722" s="110" t="s">
        <v>19</v>
      </c>
      <c r="H1722" s="111">
        <v>270000</v>
      </c>
      <c r="I1722" s="113">
        <v>45245</v>
      </c>
      <c r="J1722" s="111">
        <v>5000</v>
      </c>
      <c r="K1722" s="112" t="s">
        <v>20</v>
      </c>
      <c r="L1722" s="112" t="s">
        <v>839</v>
      </c>
      <c r="O1722" s="71"/>
      <c r="P1722" s="54"/>
      <c r="Q1722" s="72"/>
    </row>
    <row r="1723" spans="1:17" x14ac:dyDescent="0.25">
      <c r="A1723" s="107" t="s">
        <v>1198</v>
      </c>
      <c r="B1723" s="108">
        <v>202308</v>
      </c>
      <c r="C1723" s="108">
        <v>202308</v>
      </c>
      <c r="D1723" s="108" t="s">
        <v>1014</v>
      </c>
      <c r="E1723" s="109">
        <v>8989153181</v>
      </c>
      <c r="F1723" s="107" t="s">
        <v>1225</v>
      </c>
      <c r="G1723" s="110" t="s">
        <v>19</v>
      </c>
      <c r="H1723" s="111">
        <v>280000</v>
      </c>
      <c r="I1723" s="113">
        <v>45245</v>
      </c>
      <c r="J1723" s="111">
        <v>100000</v>
      </c>
      <c r="K1723" s="112" t="s">
        <v>20</v>
      </c>
      <c r="L1723" s="112" t="s">
        <v>158</v>
      </c>
      <c r="O1723" s="71"/>
      <c r="P1723" s="54"/>
      <c r="Q1723" s="72"/>
    </row>
    <row r="1724" spans="1:17" x14ac:dyDescent="0.25">
      <c r="A1724" s="107" t="s">
        <v>1329</v>
      </c>
      <c r="B1724" s="108">
        <v>202311</v>
      </c>
      <c r="C1724" s="108">
        <v>202311</v>
      </c>
      <c r="D1724" s="108" t="s">
        <v>1014</v>
      </c>
      <c r="E1724" s="109">
        <v>7326060351</v>
      </c>
      <c r="F1724" s="107" t="s">
        <v>4317</v>
      </c>
      <c r="G1724" s="110" t="s">
        <v>19</v>
      </c>
      <c r="H1724" s="111">
        <v>280000</v>
      </c>
      <c r="I1724" s="113">
        <v>45245</v>
      </c>
      <c r="J1724" s="111">
        <v>5000</v>
      </c>
      <c r="K1724" s="112" t="s">
        <v>20</v>
      </c>
      <c r="L1724" s="112" t="s">
        <v>839</v>
      </c>
      <c r="O1724" s="71"/>
      <c r="P1724" s="54"/>
      <c r="Q1724" s="72"/>
    </row>
    <row r="1725" spans="1:17" x14ac:dyDescent="0.25">
      <c r="A1725" s="107" t="s">
        <v>1051</v>
      </c>
      <c r="B1725" s="108" t="s">
        <v>1024</v>
      </c>
      <c r="C1725" s="108">
        <v>202308</v>
      </c>
      <c r="D1725" s="108" t="s">
        <v>1014</v>
      </c>
      <c r="E1725" s="109">
        <v>7907682635</v>
      </c>
      <c r="F1725" s="107" t="s">
        <v>1066</v>
      </c>
      <c r="G1725" s="110" t="s">
        <v>19</v>
      </c>
      <c r="H1725" s="111">
        <v>270000</v>
      </c>
      <c r="I1725" s="113">
        <v>45245</v>
      </c>
      <c r="J1725" s="111">
        <v>55000</v>
      </c>
      <c r="K1725" s="112" t="s">
        <v>713</v>
      </c>
      <c r="L1725" s="112" t="s">
        <v>158</v>
      </c>
      <c r="O1725" s="71"/>
      <c r="P1725" s="54"/>
      <c r="Q1725" s="72"/>
    </row>
    <row r="1726" spans="1:17" x14ac:dyDescent="0.25">
      <c r="A1726" s="107" t="s">
        <v>4248</v>
      </c>
      <c r="B1726" s="108" t="s">
        <v>791</v>
      </c>
      <c r="C1726" s="108">
        <v>202306</v>
      </c>
      <c r="D1726" s="108" t="s">
        <v>1014</v>
      </c>
      <c r="E1726" s="109">
        <v>8884825916</v>
      </c>
      <c r="F1726" s="107" t="s">
        <v>821</v>
      </c>
      <c r="G1726" s="110" t="s">
        <v>19</v>
      </c>
      <c r="H1726" s="111">
        <v>280000</v>
      </c>
      <c r="I1726" s="113">
        <v>45245</v>
      </c>
      <c r="J1726" s="111">
        <v>20000</v>
      </c>
      <c r="K1726" s="112" t="s">
        <v>20</v>
      </c>
      <c r="L1726" s="112" t="s">
        <v>839</v>
      </c>
      <c r="O1726" s="71"/>
      <c r="P1726" s="54"/>
      <c r="Q1726" s="72"/>
    </row>
    <row r="1727" spans="1:17" x14ac:dyDescent="0.25">
      <c r="A1727" s="107" t="s">
        <v>4314</v>
      </c>
      <c r="B1727" s="108">
        <v>202311</v>
      </c>
      <c r="C1727" s="108">
        <v>202311</v>
      </c>
      <c r="D1727" s="108" t="s">
        <v>1014</v>
      </c>
      <c r="E1727" s="109">
        <v>8982269850</v>
      </c>
      <c r="F1727" s="107" t="s">
        <v>1330</v>
      </c>
      <c r="G1727" s="110" t="s">
        <v>19</v>
      </c>
      <c r="H1727" s="111">
        <v>240000</v>
      </c>
      <c r="I1727" s="113">
        <v>45245</v>
      </c>
      <c r="J1727" s="111">
        <v>235000</v>
      </c>
      <c r="K1727" s="112" t="s">
        <v>20</v>
      </c>
      <c r="L1727" s="112" t="s">
        <v>158</v>
      </c>
      <c r="O1727" s="71"/>
      <c r="P1727" s="54"/>
      <c r="Q1727" s="72"/>
    </row>
    <row r="1728" spans="1:17" x14ac:dyDescent="0.25">
      <c r="A1728" s="107" t="s">
        <v>870</v>
      </c>
      <c r="B1728" s="108">
        <v>202307</v>
      </c>
      <c r="C1728" s="108">
        <v>202307</v>
      </c>
      <c r="D1728" s="108" t="s">
        <v>1014</v>
      </c>
      <c r="E1728" s="109">
        <v>8981345619</v>
      </c>
      <c r="F1728" s="107" t="s">
        <v>934</v>
      </c>
      <c r="G1728" s="110" t="s">
        <v>19</v>
      </c>
      <c r="H1728" s="111">
        <v>290000</v>
      </c>
      <c r="I1728" s="113">
        <v>45246</v>
      </c>
      <c r="J1728" s="111">
        <v>36000</v>
      </c>
      <c r="K1728" s="112" t="s">
        <v>20</v>
      </c>
      <c r="L1728" s="112" t="s">
        <v>158</v>
      </c>
      <c r="O1728" s="71"/>
      <c r="P1728" s="54"/>
      <c r="Q1728" s="72"/>
    </row>
    <row r="1729" spans="1:17" x14ac:dyDescent="0.25">
      <c r="A1729" s="107" t="s">
        <v>1073</v>
      </c>
      <c r="B1729" s="108">
        <v>202309</v>
      </c>
      <c r="C1729" s="108">
        <v>202309</v>
      </c>
      <c r="D1729" s="108" t="s">
        <v>1014</v>
      </c>
      <c r="E1729" s="109"/>
      <c r="F1729" s="107"/>
      <c r="G1729" s="110" t="s">
        <v>19</v>
      </c>
      <c r="H1729" s="111">
        <v>260000</v>
      </c>
      <c r="I1729" s="113">
        <v>45246</v>
      </c>
      <c r="J1729" s="111">
        <v>30000</v>
      </c>
      <c r="K1729" s="112" t="s">
        <v>689</v>
      </c>
      <c r="L1729" s="112" t="s">
        <v>158</v>
      </c>
      <c r="O1729" s="71"/>
      <c r="P1729" s="54"/>
      <c r="Q1729" s="72"/>
    </row>
    <row r="1730" spans="1:17" x14ac:dyDescent="0.25">
      <c r="A1730" s="107" t="s">
        <v>1280</v>
      </c>
      <c r="B1730" s="108">
        <v>202311</v>
      </c>
      <c r="C1730" s="108">
        <v>202311</v>
      </c>
      <c r="D1730" s="108" t="s">
        <v>1015</v>
      </c>
      <c r="E1730" s="109">
        <v>7008020647</v>
      </c>
      <c r="F1730" s="107" t="s">
        <v>1331</v>
      </c>
      <c r="G1730" s="110" t="s">
        <v>19</v>
      </c>
      <c r="H1730" s="111">
        <v>260000</v>
      </c>
      <c r="I1730" s="113">
        <v>45246</v>
      </c>
      <c r="J1730" s="111">
        <v>90000</v>
      </c>
      <c r="K1730" s="112" t="s">
        <v>20</v>
      </c>
      <c r="L1730" s="112" t="s">
        <v>158</v>
      </c>
      <c r="O1730" s="71"/>
      <c r="P1730" s="54"/>
      <c r="Q1730" s="72"/>
    </row>
    <row r="1731" spans="1:17" x14ac:dyDescent="0.25">
      <c r="A1731" s="107" t="s">
        <v>1158</v>
      </c>
      <c r="B1731" s="108">
        <v>202309</v>
      </c>
      <c r="C1731" s="108">
        <v>202309</v>
      </c>
      <c r="D1731" s="108" t="s">
        <v>1014</v>
      </c>
      <c r="E1731" s="109">
        <v>7008809312</v>
      </c>
      <c r="F1731" s="107" t="s">
        <v>1174</v>
      </c>
      <c r="G1731" s="110" t="s">
        <v>77</v>
      </c>
      <c r="H1731" s="111">
        <v>295000</v>
      </c>
      <c r="I1731" s="113">
        <v>45246</v>
      </c>
      <c r="J1731" s="111">
        <v>50000</v>
      </c>
      <c r="K1731" s="112" t="s">
        <v>20</v>
      </c>
      <c r="L1731" s="112" t="s">
        <v>158</v>
      </c>
      <c r="O1731" s="71"/>
      <c r="P1731" s="54"/>
      <c r="Q1731" s="72"/>
    </row>
    <row r="1732" spans="1:17" x14ac:dyDescent="0.25">
      <c r="A1732" s="107" t="s">
        <v>1158</v>
      </c>
      <c r="B1732" s="108">
        <v>202309</v>
      </c>
      <c r="C1732" s="108">
        <v>202309</v>
      </c>
      <c r="D1732" s="108" t="s">
        <v>1014</v>
      </c>
      <c r="E1732" s="109">
        <v>7008809312</v>
      </c>
      <c r="F1732" s="107" t="s">
        <v>1174</v>
      </c>
      <c r="G1732" s="110" t="s">
        <v>77</v>
      </c>
      <c r="H1732" s="111">
        <v>295000</v>
      </c>
      <c r="I1732" s="113">
        <v>45246</v>
      </c>
      <c r="J1732" s="111">
        <v>50000</v>
      </c>
      <c r="K1732" s="112" t="s">
        <v>902</v>
      </c>
      <c r="L1732" s="112" t="s">
        <v>158</v>
      </c>
      <c r="O1732" s="71"/>
      <c r="P1732" s="54"/>
      <c r="Q1732" s="72"/>
    </row>
    <row r="1733" spans="1:17" x14ac:dyDescent="0.25">
      <c r="A1733" s="107" t="s">
        <v>1321</v>
      </c>
      <c r="B1733" s="108">
        <v>202311</v>
      </c>
      <c r="C1733" s="108">
        <v>202311</v>
      </c>
      <c r="D1733" s="108" t="s">
        <v>1014</v>
      </c>
      <c r="E1733" s="109">
        <v>7735514161</v>
      </c>
      <c r="F1733" s="107" t="s">
        <v>1322</v>
      </c>
      <c r="G1733" s="110" t="s">
        <v>19</v>
      </c>
      <c r="H1733" s="111">
        <v>270000</v>
      </c>
      <c r="I1733" s="113">
        <v>45246</v>
      </c>
      <c r="J1733" s="111">
        <v>90000</v>
      </c>
      <c r="K1733" s="112" t="s">
        <v>20</v>
      </c>
      <c r="L1733" s="112" t="s">
        <v>158</v>
      </c>
      <c r="O1733" s="71"/>
      <c r="P1733" s="54"/>
      <c r="Q1733" s="72"/>
    </row>
    <row r="1734" spans="1:17" x14ac:dyDescent="0.25">
      <c r="A1734" s="107" t="s">
        <v>4286</v>
      </c>
      <c r="B1734" s="108" t="s">
        <v>1024</v>
      </c>
      <c r="C1734" s="108">
        <v>202308</v>
      </c>
      <c r="D1734" s="108" t="s">
        <v>1014</v>
      </c>
      <c r="E1734" s="109">
        <v>9066571934</v>
      </c>
      <c r="F1734" s="107" t="s">
        <v>1042</v>
      </c>
      <c r="G1734" s="110" t="s">
        <v>19</v>
      </c>
      <c r="H1734" s="111">
        <v>270000</v>
      </c>
      <c r="I1734" s="113">
        <v>45246</v>
      </c>
      <c r="J1734" s="111">
        <v>48000</v>
      </c>
      <c r="K1734" s="112" t="s">
        <v>20</v>
      </c>
      <c r="L1734" s="112" t="s">
        <v>158</v>
      </c>
      <c r="O1734" s="71"/>
      <c r="P1734" s="54"/>
      <c r="Q1734" s="72"/>
    </row>
    <row r="1735" spans="1:17" x14ac:dyDescent="0.25">
      <c r="A1735" s="107" t="s">
        <v>1379</v>
      </c>
      <c r="B1735" s="108">
        <v>202311</v>
      </c>
      <c r="C1735" s="108">
        <v>202311</v>
      </c>
      <c r="D1735" s="108" t="s">
        <v>1014</v>
      </c>
      <c r="E1735" s="109">
        <v>7892242494</v>
      </c>
      <c r="F1735" s="107" t="s">
        <v>1381</v>
      </c>
      <c r="G1735" s="110" t="s">
        <v>1380</v>
      </c>
      <c r="H1735" s="111">
        <v>240000</v>
      </c>
      <c r="I1735" s="113">
        <v>45246</v>
      </c>
      <c r="J1735" s="111">
        <v>5000</v>
      </c>
      <c r="K1735" s="112" t="s">
        <v>20</v>
      </c>
      <c r="L1735" s="112" t="s">
        <v>839</v>
      </c>
      <c r="O1735" s="71"/>
      <c r="P1735" s="54"/>
      <c r="Q1735" s="72"/>
    </row>
    <row r="1736" spans="1:17" x14ac:dyDescent="0.25">
      <c r="A1736" s="107" t="s">
        <v>1178</v>
      </c>
      <c r="B1736" s="108">
        <v>202311</v>
      </c>
      <c r="C1736" s="108">
        <v>202311</v>
      </c>
      <c r="D1736" s="108" t="s">
        <v>1014</v>
      </c>
      <c r="E1736" s="109">
        <v>9901895769</v>
      </c>
      <c r="F1736" s="107" t="s">
        <v>1201</v>
      </c>
      <c r="G1736" s="110" t="s">
        <v>1380</v>
      </c>
      <c r="H1736" s="111">
        <v>240000</v>
      </c>
      <c r="I1736" s="113">
        <v>45246</v>
      </c>
      <c r="J1736" s="111">
        <v>5000</v>
      </c>
      <c r="K1736" s="112" t="s">
        <v>20</v>
      </c>
      <c r="L1736" s="112" t="s">
        <v>839</v>
      </c>
      <c r="O1736" s="71"/>
      <c r="P1736" s="54"/>
      <c r="Q1736" s="72"/>
    </row>
    <row r="1737" spans="1:17" x14ac:dyDescent="0.25">
      <c r="A1737" s="107" t="s">
        <v>945</v>
      </c>
      <c r="B1737" s="108">
        <v>202304</v>
      </c>
      <c r="C1737" s="108">
        <v>202304</v>
      </c>
      <c r="D1737" s="108" t="s">
        <v>1014</v>
      </c>
      <c r="E1737" s="109">
        <v>8147248587</v>
      </c>
      <c r="F1737" s="107" t="s">
        <v>669</v>
      </c>
      <c r="G1737" s="110" t="s">
        <v>77</v>
      </c>
      <c r="H1737" s="111">
        <v>270000</v>
      </c>
      <c r="I1737" s="113">
        <v>45246</v>
      </c>
      <c r="J1737" s="111">
        <v>5000</v>
      </c>
      <c r="K1737" s="112" t="s">
        <v>20</v>
      </c>
      <c r="L1737" s="112" t="s">
        <v>839</v>
      </c>
      <c r="O1737" s="71"/>
      <c r="P1737" s="54"/>
      <c r="Q1737" s="72"/>
    </row>
    <row r="1738" spans="1:17" x14ac:dyDescent="0.25">
      <c r="A1738" s="107" t="s">
        <v>4248</v>
      </c>
      <c r="B1738" s="108" t="s">
        <v>791</v>
      </c>
      <c r="C1738" s="108">
        <v>202306</v>
      </c>
      <c r="D1738" s="108" t="s">
        <v>1014</v>
      </c>
      <c r="E1738" s="109">
        <v>8884825916</v>
      </c>
      <c r="F1738" s="107" t="s">
        <v>821</v>
      </c>
      <c r="G1738" s="110" t="s">
        <v>19</v>
      </c>
      <c r="H1738" s="111">
        <v>280000</v>
      </c>
      <c r="I1738" s="113">
        <v>45246</v>
      </c>
      <c r="J1738" s="111">
        <v>20000</v>
      </c>
      <c r="K1738" s="112" t="s">
        <v>10</v>
      </c>
      <c r="L1738" s="112" t="s">
        <v>101</v>
      </c>
      <c r="O1738" s="71"/>
      <c r="P1738" s="54"/>
      <c r="Q1738" s="72"/>
    </row>
    <row r="1739" spans="1:17" x14ac:dyDescent="0.25">
      <c r="A1739" s="107" t="s">
        <v>1010</v>
      </c>
      <c r="B1739" s="108" t="s">
        <v>1001</v>
      </c>
      <c r="C1739" s="108">
        <v>202308</v>
      </c>
      <c r="D1739" s="108" t="s">
        <v>1014</v>
      </c>
      <c r="E1739" s="109">
        <v>9621673222</v>
      </c>
      <c r="F1739" s="107" t="s">
        <v>815</v>
      </c>
      <c r="G1739" s="110" t="s">
        <v>19</v>
      </c>
      <c r="H1739" s="111">
        <v>300000</v>
      </c>
      <c r="I1739" s="113">
        <v>45247</v>
      </c>
      <c r="J1739" s="111">
        <v>30000</v>
      </c>
      <c r="K1739" s="112" t="s">
        <v>20</v>
      </c>
      <c r="L1739" s="112" t="s">
        <v>101</v>
      </c>
      <c r="O1739" s="71"/>
      <c r="P1739" s="54"/>
      <c r="Q1739" s="72"/>
    </row>
    <row r="1740" spans="1:17" x14ac:dyDescent="0.25">
      <c r="A1740" s="107" t="s">
        <v>1332</v>
      </c>
      <c r="B1740" s="108">
        <v>202311</v>
      </c>
      <c r="C1740" s="108">
        <v>202311</v>
      </c>
      <c r="D1740" s="108" t="s">
        <v>1014</v>
      </c>
      <c r="E1740" s="109">
        <v>9861749032</v>
      </c>
      <c r="F1740" s="107" t="s">
        <v>1333</v>
      </c>
      <c r="G1740" s="110" t="s">
        <v>19</v>
      </c>
      <c r="H1740" s="111">
        <v>300000</v>
      </c>
      <c r="I1740" s="113">
        <v>45247</v>
      </c>
      <c r="J1740" s="111">
        <v>5000</v>
      </c>
      <c r="K1740" s="112" t="s">
        <v>689</v>
      </c>
      <c r="L1740" s="112" t="s">
        <v>839</v>
      </c>
      <c r="O1740" s="71"/>
      <c r="P1740" s="54"/>
      <c r="Q1740" s="72"/>
    </row>
    <row r="1741" spans="1:17" x14ac:dyDescent="0.25">
      <c r="A1741" s="107" t="s">
        <v>1334</v>
      </c>
      <c r="B1741" s="108">
        <v>202311</v>
      </c>
      <c r="C1741" s="108">
        <v>202311</v>
      </c>
      <c r="D1741" s="108" t="s">
        <v>1015</v>
      </c>
      <c r="E1741" s="109">
        <v>9668038830</v>
      </c>
      <c r="F1741" s="107" t="s">
        <v>1335</v>
      </c>
      <c r="G1741" s="110" t="s">
        <v>19</v>
      </c>
      <c r="H1741" s="111">
        <v>300000</v>
      </c>
      <c r="I1741" s="113">
        <v>45247</v>
      </c>
      <c r="J1741" s="111">
        <v>5000</v>
      </c>
      <c r="K1741" s="112" t="s">
        <v>20</v>
      </c>
      <c r="L1741" s="112" t="s">
        <v>839</v>
      </c>
      <c r="O1741" s="71"/>
      <c r="P1741" s="54"/>
      <c r="Q1741" s="72"/>
    </row>
    <row r="1742" spans="1:17" x14ac:dyDescent="0.25">
      <c r="A1742" s="107" t="s">
        <v>4286</v>
      </c>
      <c r="B1742" s="108" t="s">
        <v>1024</v>
      </c>
      <c r="C1742" s="108">
        <v>202308</v>
      </c>
      <c r="D1742" s="108" t="s">
        <v>1014</v>
      </c>
      <c r="E1742" s="109">
        <v>9066571934</v>
      </c>
      <c r="F1742" s="107" t="s">
        <v>1042</v>
      </c>
      <c r="G1742" s="110" t="s">
        <v>19</v>
      </c>
      <c r="H1742" s="111">
        <v>270000</v>
      </c>
      <c r="I1742" s="113">
        <v>45247</v>
      </c>
      <c r="J1742" s="111">
        <v>2000</v>
      </c>
      <c r="K1742" s="112" t="s">
        <v>20</v>
      </c>
      <c r="L1742" s="112" t="s">
        <v>839</v>
      </c>
      <c r="O1742" s="71"/>
      <c r="P1742" s="54"/>
      <c r="Q1742" s="72"/>
    </row>
    <row r="1743" spans="1:17" x14ac:dyDescent="0.25">
      <c r="A1743" s="107" t="s">
        <v>4306</v>
      </c>
      <c r="B1743" s="108">
        <v>202311</v>
      </c>
      <c r="C1743" s="108">
        <v>202311</v>
      </c>
      <c r="D1743" s="108" t="s">
        <v>1014</v>
      </c>
      <c r="E1743" s="109">
        <v>8800137616</v>
      </c>
      <c r="F1743" s="107" t="s">
        <v>1236</v>
      </c>
      <c r="G1743" s="110" t="s">
        <v>19</v>
      </c>
      <c r="H1743" s="111">
        <v>270000</v>
      </c>
      <c r="I1743" s="113">
        <v>45247</v>
      </c>
      <c r="J1743" s="111">
        <v>235000</v>
      </c>
      <c r="K1743" s="112" t="s">
        <v>20</v>
      </c>
      <c r="L1743" s="112" t="s">
        <v>158</v>
      </c>
      <c r="O1743" s="71"/>
      <c r="P1743" s="54"/>
      <c r="Q1743" s="72"/>
    </row>
    <row r="1744" spans="1:17" x14ac:dyDescent="0.25">
      <c r="A1744" s="107" t="s">
        <v>1275</v>
      </c>
      <c r="B1744" s="108">
        <v>202310</v>
      </c>
      <c r="C1744" s="108">
        <v>202310</v>
      </c>
      <c r="D1744" s="108" t="s">
        <v>1014</v>
      </c>
      <c r="E1744" s="109">
        <v>8114368855</v>
      </c>
      <c r="F1744" s="107" t="s">
        <v>1336</v>
      </c>
      <c r="G1744" s="110" t="s">
        <v>19</v>
      </c>
      <c r="H1744" s="111">
        <v>270000</v>
      </c>
      <c r="I1744" s="113">
        <v>45247</v>
      </c>
      <c r="J1744" s="111">
        <v>180000</v>
      </c>
      <c r="K1744" s="112" t="s">
        <v>20</v>
      </c>
      <c r="L1744" s="112" t="s">
        <v>158</v>
      </c>
      <c r="O1744" s="71"/>
      <c r="P1744" s="54"/>
      <c r="Q1744" s="72"/>
    </row>
    <row r="1745" spans="1:17" x14ac:dyDescent="0.25">
      <c r="A1745" s="107" t="s">
        <v>894</v>
      </c>
      <c r="B1745" s="108">
        <v>202307</v>
      </c>
      <c r="C1745" s="108">
        <v>202307</v>
      </c>
      <c r="D1745" s="108" t="s">
        <v>1014</v>
      </c>
      <c r="E1745" s="109">
        <v>8103646339</v>
      </c>
      <c r="F1745" s="107" t="s">
        <v>907</v>
      </c>
      <c r="G1745" s="110" t="s">
        <v>19</v>
      </c>
      <c r="H1745" s="111">
        <v>270000</v>
      </c>
      <c r="I1745" s="113">
        <v>45247</v>
      </c>
      <c r="J1745" s="111">
        <v>35000</v>
      </c>
      <c r="K1745" s="112" t="s">
        <v>20</v>
      </c>
      <c r="L1745" s="112" t="s">
        <v>839</v>
      </c>
      <c r="O1745" s="71"/>
      <c r="P1745" s="54"/>
      <c r="Q1745" s="72"/>
    </row>
    <row r="1746" spans="1:17" x14ac:dyDescent="0.25">
      <c r="A1746" s="107" t="s">
        <v>1326</v>
      </c>
      <c r="B1746" s="108">
        <v>202311</v>
      </c>
      <c r="C1746" s="108">
        <v>202311</v>
      </c>
      <c r="D1746" s="108" t="s">
        <v>1014</v>
      </c>
      <c r="E1746" s="109">
        <v>9936264608</v>
      </c>
      <c r="F1746" s="107" t="s">
        <v>1337</v>
      </c>
      <c r="G1746" s="110" t="s">
        <v>19</v>
      </c>
      <c r="H1746" s="111">
        <v>270000</v>
      </c>
      <c r="I1746" s="113">
        <v>45247</v>
      </c>
      <c r="J1746" s="111">
        <v>40000</v>
      </c>
      <c r="K1746" s="112" t="s">
        <v>902</v>
      </c>
      <c r="L1746" s="112" t="s">
        <v>158</v>
      </c>
      <c r="O1746" s="71"/>
      <c r="P1746" s="54"/>
      <c r="Q1746" s="72"/>
    </row>
    <row r="1747" spans="1:17" x14ac:dyDescent="0.25">
      <c r="A1747" s="107" t="s">
        <v>1184</v>
      </c>
      <c r="B1747" s="108" t="s">
        <v>1156</v>
      </c>
      <c r="C1747" s="108">
        <v>202309</v>
      </c>
      <c r="D1747" s="108" t="s">
        <v>1014</v>
      </c>
      <c r="E1747" s="109">
        <v>8999532724</v>
      </c>
      <c r="F1747" s="107" t="s">
        <v>4299</v>
      </c>
      <c r="G1747" s="110" t="s">
        <v>19</v>
      </c>
      <c r="H1747" s="111">
        <v>270000</v>
      </c>
      <c r="I1747" s="113">
        <v>45248</v>
      </c>
      <c r="J1747" s="111">
        <v>40000</v>
      </c>
      <c r="K1747" s="112" t="s">
        <v>20</v>
      </c>
      <c r="L1747" s="112" t="s">
        <v>158</v>
      </c>
      <c r="O1747" s="71"/>
      <c r="P1747" s="54"/>
      <c r="Q1747" s="72"/>
    </row>
    <row r="1748" spans="1:17" x14ac:dyDescent="0.25">
      <c r="A1748" s="107" t="s">
        <v>1278</v>
      </c>
      <c r="B1748" s="108">
        <v>202311</v>
      </c>
      <c r="C1748" s="108">
        <v>202311</v>
      </c>
      <c r="D1748" s="108" t="s">
        <v>1014</v>
      </c>
      <c r="E1748" s="109">
        <v>9820054322</v>
      </c>
      <c r="F1748" s="107" t="s">
        <v>1338</v>
      </c>
      <c r="G1748" s="110" t="s">
        <v>19</v>
      </c>
      <c r="H1748" s="111">
        <v>250000</v>
      </c>
      <c r="I1748" s="113">
        <v>45248</v>
      </c>
      <c r="J1748" s="111">
        <v>100000</v>
      </c>
      <c r="K1748" s="112" t="s">
        <v>20</v>
      </c>
      <c r="L1748" s="112" t="s">
        <v>158</v>
      </c>
      <c r="O1748" s="71"/>
      <c r="P1748" s="54"/>
      <c r="Q1748" s="72"/>
    </row>
    <row r="1749" spans="1:17" x14ac:dyDescent="0.25">
      <c r="A1749" s="107" t="s">
        <v>1292</v>
      </c>
      <c r="B1749" s="108">
        <v>202311</v>
      </c>
      <c r="C1749" s="108">
        <v>202311</v>
      </c>
      <c r="D1749" s="108" t="s">
        <v>1014</v>
      </c>
      <c r="E1749" s="109">
        <v>7014441300</v>
      </c>
      <c r="F1749" s="107" t="s">
        <v>1339</v>
      </c>
      <c r="G1749" s="110" t="s">
        <v>19</v>
      </c>
      <c r="H1749" s="111">
        <v>250000</v>
      </c>
      <c r="I1749" s="113">
        <v>45248</v>
      </c>
      <c r="J1749" s="111">
        <v>235000</v>
      </c>
      <c r="K1749" s="112" t="s">
        <v>20</v>
      </c>
      <c r="L1749" s="112" t="s">
        <v>158</v>
      </c>
      <c r="O1749" s="71"/>
      <c r="P1749" s="54"/>
      <c r="Q1749" s="72"/>
    </row>
    <row r="1750" spans="1:17" x14ac:dyDescent="0.25">
      <c r="A1750" s="107" t="s">
        <v>1340</v>
      </c>
      <c r="B1750" s="108">
        <v>202311</v>
      </c>
      <c r="C1750" s="108">
        <v>202311</v>
      </c>
      <c r="D1750" s="108" t="s">
        <v>1014</v>
      </c>
      <c r="E1750" s="109">
        <v>6371778545</v>
      </c>
      <c r="F1750" s="107" t="s">
        <v>1341</v>
      </c>
      <c r="G1750" s="110" t="s">
        <v>19</v>
      </c>
      <c r="H1750" s="111">
        <v>250000</v>
      </c>
      <c r="I1750" s="113">
        <v>45248</v>
      </c>
      <c r="J1750" s="111">
        <v>5000</v>
      </c>
      <c r="K1750" s="112" t="s">
        <v>20</v>
      </c>
      <c r="L1750" s="112" t="s">
        <v>839</v>
      </c>
      <c r="O1750" s="71"/>
      <c r="P1750" s="54"/>
      <c r="Q1750" s="72"/>
    </row>
    <row r="1751" spans="1:17" x14ac:dyDescent="0.25">
      <c r="A1751" s="107" t="s">
        <v>1342</v>
      </c>
      <c r="B1751" s="108">
        <v>202311</v>
      </c>
      <c r="C1751" s="108">
        <v>202311</v>
      </c>
      <c r="D1751" s="108" t="s">
        <v>1014</v>
      </c>
      <c r="E1751" s="109"/>
      <c r="F1751" s="107"/>
      <c r="G1751" s="110" t="s">
        <v>19</v>
      </c>
      <c r="H1751" s="111">
        <v>250000</v>
      </c>
      <c r="I1751" s="113">
        <v>45248</v>
      </c>
      <c r="J1751" s="111">
        <v>5000</v>
      </c>
      <c r="K1751" s="112" t="s">
        <v>20</v>
      </c>
      <c r="L1751" s="112" t="s">
        <v>839</v>
      </c>
      <c r="O1751" s="71"/>
      <c r="P1751" s="54"/>
      <c r="Q1751" s="72"/>
    </row>
    <row r="1752" spans="1:17" x14ac:dyDescent="0.25">
      <c r="A1752" s="107" t="s">
        <v>1343</v>
      </c>
      <c r="B1752" s="108">
        <v>202311</v>
      </c>
      <c r="C1752" s="108">
        <v>202311</v>
      </c>
      <c r="D1752" s="108" t="s">
        <v>1014</v>
      </c>
      <c r="E1752" s="109">
        <v>9940093847</v>
      </c>
      <c r="F1752" s="107" t="s">
        <v>1344</v>
      </c>
      <c r="G1752" s="110" t="s">
        <v>19</v>
      </c>
      <c r="H1752" s="111">
        <v>250000</v>
      </c>
      <c r="I1752" s="113">
        <v>45248</v>
      </c>
      <c r="J1752" s="111">
        <v>5000</v>
      </c>
      <c r="K1752" s="112" t="s">
        <v>20</v>
      </c>
      <c r="L1752" s="112" t="s">
        <v>839</v>
      </c>
      <c r="O1752" s="71"/>
      <c r="P1752" s="54"/>
      <c r="Q1752" s="72"/>
    </row>
    <row r="1753" spans="1:17" x14ac:dyDescent="0.25">
      <c r="A1753" s="107" t="s">
        <v>1291</v>
      </c>
      <c r="B1753" s="108">
        <v>202310</v>
      </c>
      <c r="C1753" s="108">
        <v>202310</v>
      </c>
      <c r="D1753" s="108" t="s">
        <v>1015</v>
      </c>
      <c r="E1753" s="109">
        <v>7978742528</v>
      </c>
      <c r="F1753" s="107" t="s">
        <v>1290</v>
      </c>
      <c r="G1753" s="110" t="s">
        <v>19</v>
      </c>
      <c r="H1753" s="111">
        <v>260000</v>
      </c>
      <c r="I1753" s="113">
        <v>45250</v>
      </c>
      <c r="J1753" s="111">
        <v>130000</v>
      </c>
      <c r="K1753" s="112" t="s">
        <v>20</v>
      </c>
      <c r="L1753" s="112" t="s">
        <v>158</v>
      </c>
      <c r="O1753" s="71"/>
      <c r="P1753" s="54"/>
      <c r="Q1753" s="72"/>
    </row>
    <row r="1754" spans="1:17" x14ac:dyDescent="0.25">
      <c r="A1754" s="107" t="s">
        <v>4307</v>
      </c>
      <c r="B1754" s="108">
        <v>202310</v>
      </c>
      <c r="C1754" s="108">
        <v>202310</v>
      </c>
      <c r="D1754" s="108" t="s">
        <v>1014</v>
      </c>
      <c r="E1754" s="109">
        <v>8889854128</v>
      </c>
      <c r="F1754" s="107" t="s">
        <v>1234</v>
      </c>
      <c r="G1754" s="110" t="s">
        <v>19</v>
      </c>
      <c r="H1754" s="111">
        <v>270000</v>
      </c>
      <c r="I1754" s="113">
        <v>45250</v>
      </c>
      <c r="J1754" s="111">
        <v>50000</v>
      </c>
      <c r="K1754" s="112" t="s">
        <v>20</v>
      </c>
      <c r="L1754" s="112" t="s">
        <v>158</v>
      </c>
      <c r="O1754" s="71"/>
      <c r="P1754" s="54"/>
      <c r="Q1754" s="72"/>
    </row>
    <row r="1755" spans="1:17" x14ac:dyDescent="0.25">
      <c r="A1755" s="107" t="s">
        <v>67</v>
      </c>
      <c r="B1755" s="108">
        <v>202301</v>
      </c>
      <c r="C1755" s="108">
        <v>202301</v>
      </c>
      <c r="D1755" s="108" t="s">
        <v>1014</v>
      </c>
      <c r="E1755" s="109">
        <v>9568376741</v>
      </c>
      <c r="F1755" s="107" t="s">
        <v>68</v>
      </c>
      <c r="G1755" s="110" t="s">
        <v>77</v>
      </c>
      <c r="H1755" s="111">
        <v>260000</v>
      </c>
      <c r="I1755" s="113">
        <v>45250</v>
      </c>
      <c r="J1755" s="111">
        <v>20000</v>
      </c>
      <c r="K1755" s="112" t="s">
        <v>20</v>
      </c>
      <c r="L1755" s="112" t="s">
        <v>101</v>
      </c>
      <c r="O1755" s="71"/>
      <c r="P1755" s="54"/>
      <c r="Q1755" s="72"/>
    </row>
    <row r="1756" spans="1:17" x14ac:dyDescent="0.25">
      <c r="A1756" s="107" t="s">
        <v>1413</v>
      </c>
      <c r="B1756" s="108">
        <v>202311</v>
      </c>
      <c r="C1756" s="108">
        <v>202311</v>
      </c>
      <c r="D1756" s="108" t="s">
        <v>1014</v>
      </c>
      <c r="E1756" s="109">
        <v>8939492802</v>
      </c>
      <c r="F1756" s="107" t="s">
        <v>1382</v>
      </c>
      <c r="G1756" s="110" t="s">
        <v>19</v>
      </c>
      <c r="H1756" s="111">
        <v>270000</v>
      </c>
      <c r="I1756" s="113">
        <v>45250</v>
      </c>
      <c r="J1756" s="111">
        <v>5000</v>
      </c>
      <c r="K1756" s="112" t="s">
        <v>20</v>
      </c>
      <c r="L1756" s="112" t="s">
        <v>839</v>
      </c>
      <c r="O1756" s="71"/>
      <c r="P1756" s="54"/>
      <c r="Q1756" s="72"/>
    </row>
    <row r="1757" spans="1:17" x14ac:dyDescent="0.25">
      <c r="A1757" s="107" t="s">
        <v>1383</v>
      </c>
      <c r="B1757" s="108">
        <v>202311</v>
      </c>
      <c r="C1757" s="108">
        <v>202311</v>
      </c>
      <c r="D1757" s="108" t="s">
        <v>1014</v>
      </c>
      <c r="E1757" s="109">
        <v>9861049180</v>
      </c>
      <c r="F1757" s="107" t="s">
        <v>1384</v>
      </c>
      <c r="G1757" s="110" t="s">
        <v>19</v>
      </c>
      <c r="H1757" s="111">
        <v>270000</v>
      </c>
      <c r="I1757" s="113">
        <v>45250</v>
      </c>
      <c r="J1757" s="111">
        <v>5000</v>
      </c>
      <c r="K1757" s="112" t="s">
        <v>20</v>
      </c>
      <c r="L1757" s="112" t="s">
        <v>839</v>
      </c>
      <c r="O1757" s="71"/>
      <c r="P1757" s="54"/>
      <c r="Q1757" s="72"/>
    </row>
    <row r="1758" spans="1:17" x14ac:dyDescent="0.25">
      <c r="A1758" s="107" t="s">
        <v>1385</v>
      </c>
      <c r="B1758" s="108">
        <v>202311</v>
      </c>
      <c r="C1758" s="108">
        <v>202311</v>
      </c>
      <c r="D1758" s="108" t="s">
        <v>1014</v>
      </c>
      <c r="E1758" s="109">
        <v>9438367836</v>
      </c>
      <c r="F1758" s="107" t="s">
        <v>2607</v>
      </c>
      <c r="G1758" s="110" t="s">
        <v>19</v>
      </c>
      <c r="H1758" s="111">
        <v>270000</v>
      </c>
      <c r="I1758" s="113">
        <v>45250</v>
      </c>
      <c r="J1758" s="111">
        <v>5000</v>
      </c>
      <c r="K1758" s="112" t="s">
        <v>20</v>
      </c>
      <c r="L1758" s="112" t="s">
        <v>839</v>
      </c>
      <c r="O1758" s="71"/>
      <c r="P1758" s="54"/>
      <c r="Q1758" s="72"/>
    </row>
    <row r="1759" spans="1:17" x14ac:dyDescent="0.25">
      <c r="A1759" s="107" t="s">
        <v>4318</v>
      </c>
      <c r="B1759" s="108">
        <v>202311</v>
      </c>
      <c r="C1759" s="108">
        <v>202311</v>
      </c>
      <c r="D1759" s="108" t="s">
        <v>1014</v>
      </c>
      <c r="E1759" s="109">
        <v>8660652662</v>
      </c>
      <c r="F1759" s="107" t="s">
        <v>1387</v>
      </c>
      <c r="G1759" s="110" t="s">
        <v>19</v>
      </c>
      <c r="H1759" s="111">
        <v>270000</v>
      </c>
      <c r="I1759" s="113">
        <v>45250</v>
      </c>
      <c r="J1759" s="111">
        <v>5000</v>
      </c>
      <c r="K1759" s="112" t="s">
        <v>20</v>
      </c>
      <c r="L1759" s="112" t="s">
        <v>839</v>
      </c>
      <c r="O1759" s="71"/>
      <c r="P1759" s="54"/>
      <c r="Q1759" s="72"/>
    </row>
    <row r="1760" spans="1:17" x14ac:dyDescent="0.25">
      <c r="A1760" s="107" t="s">
        <v>4319</v>
      </c>
      <c r="B1760" s="108">
        <v>202311</v>
      </c>
      <c r="C1760" s="108">
        <v>202311</v>
      </c>
      <c r="D1760" s="108" t="s">
        <v>1014</v>
      </c>
      <c r="E1760" s="109">
        <v>9520450606</v>
      </c>
      <c r="F1760" s="107" t="s">
        <v>1389</v>
      </c>
      <c r="G1760" s="110" t="s">
        <v>19</v>
      </c>
      <c r="H1760" s="111">
        <v>270000</v>
      </c>
      <c r="I1760" s="113">
        <v>45250</v>
      </c>
      <c r="J1760" s="111">
        <v>5000</v>
      </c>
      <c r="K1760" s="112" t="s">
        <v>20</v>
      </c>
      <c r="L1760" s="112" t="s">
        <v>839</v>
      </c>
      <c r="O1760" s="71"/>
      <c r="P1760" s="54"/>
      <c r="Q1760" s="72"/>
    </row>
    <row r="1761" spans="1:17" x14ac:dyDescent="0.25">
      <c r="A1761" s="107" t="s">
        <v>1607</v>
      </c>
      <c r="B1761" s="108">
        <v>202311</v>
      </c>
      <c r="C1761" s="108">
        <v>202311</v>
      </c>
      <c r="D1761" s="108" t="s">
        <v>1014</v>
      </c>
      <c r="E1761" s="109">
        <v>9090000869</v>
      </c>
      <c r="F1761" s="107" t="s">
        <v>1391</v>
      </c>
      <c r="G1761" s="110" t="s">
        <v>19</v>
      </c>
      <c r="H1761" s="111">
        <v>270000</v>
      </c>
      <c r="I1761" s="113">
        <v>45250</v>
      </c>
      <c r="J1761" s="111">
        <v>5000</v>
      </c>
      <c r="K1761" s="112" t="s">
        <v>20</v>
      </c>
      <c r="L1761" s="112" t="s">
        <v>839</v>
      </c>
      <c r="O1761" s="71"/>
      <c r="P1761" s="54"/>
      <c r="Q1761" s="72"/>
    </row>
    <row r="1762" spans="1:17" x14ac:dyDescent="0.25">
      <c r="A1762" s="107" t="s">
        <v>856</v>
      </c>
      <c r="B1762" s="108">
        <v>202307</v>
      </c>
      <c r="C1762" s="108">
        <v>202307</v>
      </c>
      <c r="D1762" s="108" t="s">
        <v>1014</v>
      </c>
      <c r="E1762" s="109">
        <v>8007882062</v>
      </c>
      <c r="F1762" s="107" t="s">
        <v>857</v>
      </c>
      <c r="G1762" s="110" t="s">
        <v>19</v>
      </c>
      <c r="H1762" s="111">
        <v>260000</v>
      </c>
      <c r="I1762" s="113">
        <v>45250</v>
      </c>
      <c r="J1762" s="111">
        <v>40000</v>
      </c>
      <c r="K1762" s="112" t="s">
        <v>20</v>
      </c>
      <c r="L1762" s="112" t="s">
        <v>839</v>
      </c>
      <c r="O1762" s="71"/>
      <c r="P1762" s="54"/>
      <c r="Q1762" s="72"/>
    </row>
    <row r="1763" spans="1:17" x14ac:dyDescent="0.25">
      <c r="A1763" s="107" t="s">
        <v>1345</v>
      </c>
      <c r="B1763" s="108">
        <v>202311</v>
      </c>
      <c r="C1763" s="108">
        <v>202311</v>
      </c>
      <c r="D1763" s="108" t="s">
        <v>1014</v>
      </c>
      <c r="E1763" s="109">
        <v>8457884333</v>
      </c>
      <c r="F1763" s="107" t="s">
        <v>1606</v>
      </c>
      <c r="G1763" s="110" t="s">
        <v>19</v>
      </c>
      <c r="H1763" s="111">
        <v>260000</v>
      </c>
      <c r="I1763" s="113">
        <v>45250</v>
      </c>
      <c r="J1763" s="111">
        <v>10000</v>
      </c>
      <c r="K1763" s="112" t="s">
        <v>20</v>
      </c>
      <c r="L1763" s="112" t="s">
        <v>158</v>
      </c>
      <c r="O1763" s="71"/>
      <c r="P1763" s="54"/>
      <c r="Q1763" s="72"/>
    </row>
    <row r="1764" spans="1:17" x14ac:dyDescent="0.25">
      <c r="A1764" s="107" t="s">
        <v>1138</v>
      </c>
      <c r="B1764" s="108">
        <v>202309</v>
      </c>
      <c r="C1764" s="108">
        <v>202309</v>
      </c>
      <c r="D1764" s="108" t="s">
        <v>1014</v>
      </c>
      <c r="E1764" s="109">
        <v>8249083520</v>
      </c>
      <c r="F1764" s="107" t="s">
        <v>1139</v>
      </c>
      <c r="G1764" s="110" t="s">
        <v>19</v>
      </c>
      <c r="H1764" s="111">
        <v>270000</v>
      </c>
      <c r="I1764" s="113">
        <v>45250</v>
      </c>
      <c r="J1764" s="111">
        <v>100000</v>
      </c>
      <c r="K1764" s="112" t="s">
        <v>20</v>
      </c>
      <c r="L1764" s="112" t="s">
        <v>158</v>
      </c>
      <c r="O1764" s="71"/>
      <c r="P1764" s="54"/>
      <c r="Q1764" s="72"/>
    </row>
    <row r="1765" spans="1:17" x14ac:dyDescent="0.25">
      <c r="A1765" s="107" t="s">
        <v>4301</v>
      </c>
      <c r="B1765" s="108">
        <v>202306</v>
      </c>
      <c r="C1765" s="108">
        <v>202306</v>
      </c>
      <c r="D1765" s="108" t="s">
        <v>1014</v>
      </c>
      <c r="E1765" s="109">
        <v>8457054476</v>
      </c>
      <c r="F1765" s="107" t="s">
        <v>1199</v>
      </c>
      <c r="G1765" s="110" t="s">
        <v>19</v>
      </c>
      <c r="H1765" s="111">
        <v>200000</v>
      </c>
      <c r="I1765" s="113">
        <v>45251</v>
      </c>
      <c r="J1765" s="111">
        <v>100000</v>
      </c>
      <c r="K1765" s="112" t="s">
        <v>717</v>
      </c>
      <c r="L1765" s="112" t="s">
        <v>158</v>
      </c>
      <c r="O1765" s="71"/>
      <c r="P1765" s="54"/>
      <c r="Q1765" s="72"/>
    </row>
    <row r="1766" spans="1:17" x14ac:dyDescent="0.25">
      <c r="A1766" s="107" t="s">
        <v>1195</v>
      </c>
      <c r="B1766" s="108" t="s">
        <v>1001</v>
      </c>
      <c r="C1766" s="108">
        <v>202308</v>
      </c>
      <c r="D1766" s="108" t="s">
        <v>1014</v>
      </c>
      <c r="E1766" s="109">
        <v>9008044866</v>
      </c>
      <c r="F1766" s="107" t="s">
        <v>1078</v>
      </c>
      <c r="G1766" s="110" t="s">
        <v>19</v>
      </c>
      <c r="H1766" s="111">
        <v>270000</v>
      </c>
      <c r="I1766" s="113">
        <v>45251</v>
      </c>
      <c r="J1766" s="111">
        <v>90000</v>
      </c>
      <c r="K1766" s="112" t="s">
        <v>20</v>
      </c>
      <c r="L1766" s="112" t="s">
        <v>158</v>
      </c>
      <c r="O1766" s="71"/>
      <c r="P1766" s="54"/>
      <c r="Q1766" s="72"/>
    </row>
    <row r="1767" spans="1:17" x14ac:dyDescent="0.25">
      <c r="A1767" s="107" t="s">
        <v>1316</v>
      </c>
      <c r="B1767" s="108">
        <v>202311</v>
      </c>
      <c r="C1767" s="108">
        <v>202311</v>
      </c>
      <c r="D1767" s="108" t="s">
        <v>1014</v>
      </c>
      <c r="E1767" s="109">
        <v>8178801494</v>
      </c>
      <c r="F1767" s="107" t="s">
        <v>1346</v>
      </c>
      <c r="G1767" s="110" t="s">
        <v>77</v>
      </c>
      <c r="H1767" s="111">
        <v>245000</v>
      </c>
      <c r="I1767" s="113">
        <v>45251</v>
      </c>
      <c r="J1767" s="111">
        <v>245000</v>
      </c>
      <c r="K1767" s="112" t="s">
        <v>20</v>
      </c>
      <c r="L1767" s="112" t="s">
        <v>158</v>
      </c>
      <c r="O1767" s="71"/>
      <c r="P1767" s="54"/>
      <c r="Q1767" s="72"/>
    </row>
    <row r="1768" spans="1:17" x14ac:dyDescent="0.25">
      <c r="A1768" s="107" t="s">
        <v>841</v>
      </c>
      <c r="B1768" s="108">
        <v>202307</v>
      </c>
      <c r="C1768" s="108">
        <v>202307</v>
      </c>
      <c r="D1768" s="108" t="s">
        <v>1014</v>
      </c>
      <c r="E1768" s="109">
        <v>8114413387</v>
      </c>
      <c r="F1768" s="107" t="s">
        <v>923</v>
      </c>
      <c r="G1768" s="110" t="s">
        <v>19</v>
      </c>
      <c r="H1768" s="111">
        <v>300000</v>
      </c>
      <c r="I1768" s="113">
        <v>45252</v>
      </c>
      <c r="J1768" s="111">
        <v>40000</v>
      </c>
      <c r="K1768" s="112" t="s">
        <v>20</v>
      </c>
      <c r="L1768" s="112" t="s">
        <v>839</v>
      </c>
      <c r="O1768" s="71"/>
      <c r="P1768" s="54"/>
      <c r="Q1768" s="72"/>
    </row>
    <row r="1769" spans="1:17" x14ac:dyDescent="0.25">
      <c r="A1769" s="107" t="s">
        <v>1347</v>
      </c>
      <c r="B1769" s="108">
        <v>202311</v>
      </c>
      <c r="C1769" s="108">
        <v>202311</v>
      </c>
      <c r="D1769" s="108" t="s">
        <v>1014</v>
      </c>
      <c r="E1769" s="109">
        <v>9309410114</v>
      </c>
      <c r="F1769" s="107" t="s">
        <v>1348</v>
      </c>
      <c r="G1769" s="110" t="s">
        <v>19</v>
      </c>
      <c r="H1769" s="111">
        <v>300000</v>
      </c>
      <c r="I1769" s="113">
        <v>45252</v>
      </c>
      <c r="J1769" s="111">
        <v>40000</v>
      </c>
      <c r="K1769" s="112" t="s">
        <v>689</v>
      </c>
      <c r="L1769" s="112" t="s">
        <v>101</v>
      </c>
      <c r="O1769" s="71"/>
      <c r="P1769" s="54"/>
      <c r="Q1769" s="72"/>
    </row>
    <row r="1770" spans="1:17" x14ac:dyDescent="0.25">
      <c r="A1770" s="107" t="s">
        <v>1087</v>
      </c>
      <c r="B1770" s="108">
        <v>202309</v>
      </c>
      <c r="C1770" s="108">
        <v>202309</v>
      </c>
      <c r="D1770" s="108" t="s">
        <v>1014</v>
      </c>
      <c r="E1770" s="109">
        <v>7008962704</v>
      </c>
      <c r="F1770" s="107" t="s">
        <v>1088</v>
      </c>
      <c r="G1770" s="110" t="s">
        <v>77</v>
      </c>
      <c r="H1770" s="111">
        <v>240000</v>
      </c>
      <c r="I1770" s="113">
        <v>45252</v>
      </c>
      <c r="J1770" s="111">
        <v>30000</v>
      </c>
      <c r="K1770" s="112" t="s">
        <v>20</v>
      </c>
      <c r="L1770" s="112" t="s">
        <v>158</v>
      </c>
      <c r="O1770" s="71"/>
      <c r="P1770" s="54"/>
      <c r="Q1770" s="72"/>
    </row>
    <row r="1771" spans="1:17" x14ac:dyDescent="0.25">
      <c r="A1771" s="107" t="s">
        <v>1239</v>
      </c>
      <c r="B1771" s="108">
        <v>202310</v>
      </c>
      <c r="C1771" s="108">
        <v>202310</v>
      </c>
      <c r="D1771" s="108" t="s">
        <v>1014</v>
      </c>
      <c r="E1771" s="109">
        <v>8610901706</v>
      </c>
      <c r="F1771" s="107" t="s">
        <v>1349</v>
      </c>
      <c r="G1771" s="110" t="s">
        <v>19</v>
      </c>
      <c r="H1771" s="111">
        <v>270000</v>
      </c>
      <c r="I1771" s="113">
        <v>45252</v>
      </c>
      <c r="J1771" s="111">
        <v>100000</v>
      </c>
      <c r="K1771" s="112" t="s">
        <v>20</v>
      </c>
      <c r="L1771" s="112" t="s">
        <v>158</v>
      </c>
      <c r="O1771" s="71"/>
      <c r="P1771" s="54"/>
      <c r="Q1771" s="72"/>
    </row>
    <row r="1772" spans="1:17" x14ac:dyDescent="0.25">
      <c r="A1772" s="107" t="s">
        <v>1350</v>
      </c>
      <c r="B1772" s="108">
        <v>202311</v>
      </c>
      <c r="C1772" s="108">
        <v>202311</v>
      </c>
      <c r="D1772" s="108" t="s">
        <v>1014</v>
      </c>
      <c r="E1772" s="109">
        <v>7841885251</v>
      </c>
      <c r="F1772" s="107" t="s">
        <v>1351</v>
      </c>
      <c r="G1772" s="110" t="s">
        <v>77</v>
      </c>
      <c r="H1772" s="111">
        <v>240000</v>
      </c>
      <c r="I1772" s="113">
        <v>45252</v>
      </c>
      <c r="J1772" s="111">
        <v>235000</v>
      </c>
      <c r="K1772" s="112" t="s">
        <v>689</v>
      </c>
      <c r="L1772" s="112" t="s">
        <v>158</v>
      </c>
      <c r="O1772" s="71"/>
      <c r="P1772" s="54"/>
      <c r="Q1772" s="72"/>
    </row>
    <row r="1773" spans="1:17" x14ac:dyDescent="0.25">
      <c r="A1773" s="107" t="s">
        <v>1245</v>
      </c>
      <c r="B1773" s="108">
        <v>202310</v>
      </c>
      <c r="C1773" s="108">
        <v>202310</v>
      </c>
      <c r="D1773" s="108" t="s">
        <v>1015</v>
      </c>
      <c r="E1773" s="109">
        <v>7008288477</v>
      </c>
      <c r="F1773" s="107" t="s">
        <v>1243</v>
      </c>
      <c r="G1773" s="110" t="s">
        <v>77</v>
      </c>
      <c r="H1773" s="111">
        <v>240000</v>
      </c>
      <c r="I1773" s="113">
        <v>45253</v>
      </c>
      <c r="J1773" s="111">
        <v>10000</v>
      </c>
      <c r="K1773" s="112" t="s">
        <v>20</v>
      </c>
      <c r="L1773" s="112" t="s">
        <v>158</v>
      </c>
      <c r="O1773" s="71"/>
      <c r="P1773" s="54"/>
      <c r="Q1773" s="72"/>
    </row>
    <row r="1774" spans="1:17" x14ac:dyDescent="0.25">
      <c r="A1774" s="107" t="s">
        <v>1025</v>
      </c>
      <c r="B1774" s="108" t="s">
        <v>1024</v>
      </c>
      <c r="C1774" s="108">
        <v>202308</v>
      </c>
      <c r="D1774" s="108" t="s">
        <v>1014</v>
      </c>
      <c r="E1774" s="109">
        <v>7064651414</v>
      </c>
      <c r="F1774" s="107" t="s">
        <v>1058</v>
      </c>
      <c r="G1774" s="110" t="s">
        <v>19</v>
      </c>
      <c r="H1774" s="111">
        <v>290000</v>
      </c>
      <c r="I1774" s="113">
        <v>45253</v>
      </c>
      <c r="J1774" s="111">
        <v>40000</v>
      </c>
      <c r="K1774" s="112" t="s">
        <v>20</v>
      </c>
      <c r="L1774" s="112" t="s">
        <v>839</v>
      </c>
      <c r="O1774" s="71"/>
      <c r="P1774" s="54"/>
      <c r="Q1774" s="72"/>
    </row>
    <row r="1775" spans="1:17" x14ac:dyDescent="0.25">
      <c r="A1775" s="107" t="s">
        <v>1352</v>
      </c>
      <c r="B1775" s="108">
        <v>202311</v>
      </c>
      <c r="C1775" s="108" t="s">
        <v>1266</v>
      </c>
      <c r="D1775" s="108" t="s">
        <v>1014</v>
      </c>
      <c r="E1775" s="109">
        <v>8018129159</v>
      </c>
      <c r="F1775" s="107" t="s">
        <v>1353</v>
      </c>
      <c r="G1775" s="110" t="s">
        <v>19</v>
      </c>
      <c r="H1775" s="111">
        <v>290000</v>
      </c>
      <c r="I1775" s="113">
        <v>45253</v>
      </c>
      <c r="J1775" s="111">
        <v>75000</v>
      </c>
      <c r="K1775" s="112" t="s">
        <v>20</v>
      </c>
      <c r="L1775" s="112" t="s">
        <v>158</v>
      </c>
      <c r="O1775" s="71"/>
      <c r="P1775" s="54"/>
      <c r="Q1775" s="72"/>
    </row>
    <row r="1776" spans="1:17" x14ac:dyDescent="0.25">
      <c r="A1776" s="107" t="s">
        <v>1354</v>
      </c>
      <c r="B1776" s="108">
        <v>202311</v>
      </c>
      <c r="C1776" s="108" t="s">
        <v>1266</v>
      </c>
      <c r="D1776" s="108" t="s">
        <v>1014</v>
      </c>
      <c r="E1776" s="109">
        <v>8618989619</v>
      </c>
      <c r="F1776" s="107" t="s">
        <v>1355</v>
      </c>
      <c r="G1776" s="110" t="s">
        <v>19</v>
      </c>
      <c r="H1776" s="111">
        <v>290000</v>
      </c>
      <c r="I1776" s="113">
        <v>45253</v>
      </c>
      <c r="J1776" s="111">
        <v>5000</v>
      </c>
      <c r="K1776" s="112" t="s">
        <v>20</v>
      </c>
      <c r="L1776" s="112" t="s">
        <v>158</v>
      </c>
      <c r="O1776" s="71"/>
      <c r="P1776" s="54"/>
      <c r="Q1776" s="72"/>
    </row>
    <row r="1777" spans="1:17" x14ac:dyDescent="0.25">
      <c r="A1777" s="107" t="s">
        <v>1356</v>
      </c>
      <c r="B1777" s="108">
        <v>202311</v>
      </c>
      <c r="C1777" s="108" t="s">
        <v>1266</v>
      </c>
      <c r="D1777" s="108" t="s">
        <v>1014</v>
      </c>
      <c r="E1777" s="109">
        <v>9337274405</v>
      </c>
      <c r="F1777" s="107" t="s">
        <v>1357</v>
      </c>
      <c r="G1777" s="110" t="s">
        <v>77</v>
      </c>
      <c r="H1777" s="111">
        <v>250000</v>
      </c>
      <c r="I1777" s="113">
        <v>45253</v>
      </c>
      <c r="J1777" s="111">
        <v>5000</v>
      </c>
      <c r="K1777" s="112" t="s">
        <v>20</v>
      </c>
      <c r="L1777" s="112" t="s">
        <v>158</v>
      </c>
      <c r="O1777" s="71"/>
      <c r="P1777" s="54"/>
      <c r="Q1777" s="72"/>
    </row>
    <row r="1778" spans="1:17" x14ac:dyDescent="0.25">
      <c r="A1778" s="107" t="s">
        <v>1178</v>
      </c>
      <c r="B1778" s="108">
        <v>202311</v>
      </c>
      <c r="C1778" s="108" t="s">
        <v>1266</v>
      </c>
      <c r="D1778" s="108" t="s">
        <v>1014</v>
      </c>
      <c r="E1778" s="109">
        <v>8295716187</v>
      </c>
      <c r="F1778" s="107" t="s">
        <v>1358</v>
      </c>
      <c r="G1778" s="110" t="s">
        <v>19</v>
      </c>
      <c r="H1778" s="111">
        <v>265000</v>
      </c>
      <c r="I1778" s="113">
        <v>45253</v>
      </c>
      <c r="J1778" s="111">
        <v>265000</v>
      </c>
      <c r="K1778" s="112" t="s">
        <v>689</v>
      </c>
      <c r="L1778" s="112" t="s">
        <v>158</v>
      </c>
      <c r="O1778" s="71"/>
      <c r="P1778" s="54"/>
      <c r="Q1778" s="72"/>
    </row>
    <row r="1779" spans="1:17" x14ac:dyDescent="0.25">
      <c r="A1779" s="107" t="s">
        <v>1177</v>
      </c>
      <c r="B1779" s="108" t="s">
        <v>1156</v>
      </c>
      <c r="C1779" s="108">
        <v>202309</v>
      </c>
      <c r="D1779" s="108" t="s">
        <v>1014</v>
      </c>
      <c r="E1779" s="109"/>
      <c r="F1779" s="107"/>
      <c r="G1779" s="110" t="s">
        <v>19</v>
      </c>
      <c r="H1779" s="111">
        <v>280000</v>
      </c>
      <c r="I1779" s="113">
        <v>45254</v>
      </c>
      <c r="J1779" s="111">
        <v>80000</v>
      </c>
      <c r="K1779" s="112" t="s">
        <v>20</v>
      </c>
      <c r="L1779" s="112" t="s">
        <v>158</v>
      </c>
      <c r="O1779" s="71"/>
      <c r="P1779" s="54"/>
      <c r="Q1779" s="72"/>
    </row>
    <row r="1780" spans="1:17" x14ac:dyDescent="0.25">
      <c r="A1780" s="107" t="s">
        <v>1117</v>
      </c>
      <c r="B1780" s="108">
        <v>202308</v>
      </c>
      <c r="C1780" s="108">
        <v>202308</v>
      </c>
      <c r="D1780" s="108" t="s">
        <v>1015</v>
      </c>
      <c r="E1780" s="109">
        <v>7077990929</v>
      </c>
      <c r="F1780" s="107" t="s">
        <v>1052</v>
      </c>
      <c r="G1780" s="110" t="s">
        <v>19</v>
      </c>
      <c r="H1780" s="111">
        <v>280000</v>
      </c>
      <c r="I1780" s="113">
        <v>45254</v>
      </c>
      <c r="J1780" s="111">
        <v>60000</v>
      </c>
      <c r="K1780" s="112" t="s">
        <v>20</v>
      </c>
      <c r="L1780" s="112" t="s">
        <v>158</v>
      </c>
      <c r="O1780" s="71"/>
      <c r="P1780" s="54"/>
      <c r="Q1780" s="72"/>
    </row>
    <row r="1781" spans="1:17" x14ac:dyDescent="0.25">
      <c r="A1781" s="107" t="s">
        <v>1359</v>
      </c>
      <c r="B1781" s="108">
        <v>202311</v>
      </c>
      <c r="C1781" s="108" t="s">
        <v>1266</v>
      </c>
      <c r="D1781" s="108" t="s">
        <v>1014</v>
      </c>
      <c r="E1781" s="109"/>
      <c r="F1781" s="107"/>
      <c r="G1781" s="110" t="s">
        <v>19</v>
      </c>
      <c r="H1781" s="111">
        <v>280000</v>
      </c>
      <c r="I1781" s="113">
        <v>45254</v>
      </c>
      <c r="J1781" s="111">
        <v>5000</v>
      </c>
      <c r="K1781" s="112" t="s">
        <v>20</v>
      </c>
      <c r="L1781" s="112" t="s">
        <v>158</v>
      </c>
      <c r="O1781" s="71"/>
      <c r="P1781" s="54"/>
      <c r="Q1781" s="72"/>
    </row>
    <row r="1782" spans="1:17" x14ac:dyDescent="0.25">
      <c r="A1782" s="107" t="s">
        <v>1360</v>
      </c>
      <c r="B1782" s="108">
        <v>202311</v>
      </c>
      <c r="C1782" s="108" t="s">
        <v>1266</v>
      </c>
      <c r="D1782" s="108" t="s">
        <v>1014</v>
      </c>
      <c r="E1782" s="109">
        <v>7077990929</v>
      </c>
      <c r="F1782" s="107" t="s">
        <v>1363</v>
      </c>
      <c r="G1782" s="110" t="s">
        <v>19</v>
      </c>
      <c r="H1782" s="111">
        <v>280000</v>
      </c>
      <c r="I1782" s="113">
        <v>45254</v>
      </c>
      <c r="J1782" s="111">
        <v>10000</v>
      </c>
      <c r="K1782" s="112" t="s">
        <v>20</v>
      </c>
      <c r="L1782" s="112" t="s">
        <v>158</v>
      </c>
      <c r="O1782" s="71"/>
      <c r="P1782" s="54"/>
      <c r="Q1782" s="72"/>
    </row>
    <row r="1783" spans="1:17" x14ac:dyDescent="0.25">
      <c r="A1783" s="107" t="s">
        <v>1361</v>
      </c>
      <c r="B1783" s="108">
        <v>202311</v>
      </c>
      <c r="C1783" s="108" t="s">
        <v>1266</v>
      </c>
      <c r="D1783" s="108" t="s">
        <v>1014</v>
      </c>
      <c r="E1783" s="109">
        <v>8327759686</v>
      </c>
      <c r="F1783" s="107" t="s">
        <v>1364</v>
      </c>
      <c r="G1783" s="110" t="s">
        <v>77</v>
      </c>
      <c r="H1783" s="111">
        <v>250000</v>
      </c>
      <c r="I1783" s="113">
        <v>45254</v>
      </c>
      <c r="J1783" s="111">
        <v>5000</v>
      </c>
      <c r="K1783" s="112" t="s">
        <v>20</v>
      </c>
      <c r="L1783" s="112" t="s">
        <v>158</v>
      </c>
      <c r="O1783" s="71"/>
      <c r="P1783" s="54"/>
      <c r="Q1783" s="72"/>
    </row>
    <row r="1784" spans="1:17" x14ac:dyDescent="0.25">
      <c r="A1784" s="107" t="s">
        <v>1210</v>
      </c>
      <c r="B1784" s="108">
        <v>202310</v>
      </c>
      <c r="C1784" s="108">
        <v>202310</v>
      </c>
      <c r="D1784" s="108" t="s">
        <v>1014</v>
      </c>
      <c r="E1784" s="109">
        <v>8961047303</v>
      </c>
      <c r="F1784" s="107" t="s">
        <v>1365</v>
      </c>
      <c r="G1784" s="110" t="s">
        <v>19</v>
      </c>
      <c r="H1784" s="111">
        <v>250000</v>
      </c>
      <c r="I1784" s="113">
        <v>45254</v>
      </c>
      <c r="J1784" s="111">
        <v>90000</v>
      </c>
      <c r="K1784" s="112" t="s">
        <v>20</v>
      </c>
      <c r="L1784" s="112" t="s">
        <v>158</v>
      </c>
      <c r="O1784" s="71"/>
      <c r="P1784" s="54"/>
      <c r="Q1784" s="72"/>
    </row>
    <row r="1785" spans="1:17" x14ac:dyDescent="0.25">
      <c r="A1785" s="107" t="s">
        <v>1273</v>
      </c>
      <c r="B1785" s="108" t="s">
        <v>1156</v>
      </c>
      <c r="C1785" s="108">
        <v>202309</v>
      </c>
      <c r="D1785" s="108" t="s">
        <v>1014</v>
      </c>
      <c r="E1785" s="109">
        <v>8456989692</v>
      </c>
      <c r="F1785" s="107" t="s">
        <v>1272</v>
      </c>
      <c r="G1785" s="110" t="s">
        <v>19</v>
      </c>
      <c r="H1785" s="111">
        <v>270000</v>
      </c>
      <c r="I1785" s="113">
        <v>45255</v>
      </c>
      <c r="J1785" s="111">
        <v>30000</v>
      </c>
      <c r="K1785" s="112" t="s">
        <v>20</v>
      </c>
      <c r="L1785" s="112" t="s">
        <v>839</v>
      </c>
      <c r="O1785" s="71"/>
      <c r="P1785" s="54"/>
      <c r="Q1785" s="72"/>
    </row>
    <row r="1786" spans="1:17" x14ac:dyDescent="0.25">
      <c r="A1786" s="107" t="s">
        <v>1404</v>
      </c>
      <c r="B1786" s="108">
        <v>202311</v>
      </c>
      <c r="C1786" s="108" t="s">
        <v>1266</v>
      </c>
      <c r="D1786" s="108" t="s">
        <v>1014</v>
      </c>
      <c r="E1786" s="109">
        <v>8260677146</v>
      </c>
      <c r="F1786" s="107" t="s">
        <v>1495</v>
      </c>
      <c r="G1786" s="110" t="s">
        <v>19</v>
      </c>
      <c r="H1786" s="111">
        <v>270000</v>
      </c>
      <c r="I1786" s="113">
        <v>45255</v>
      </c>
      <c r="J1786" s="111">
        <v>88334</v>
      </c>
      <c r="K1786" s="112" t="s">
        <v>689</v>
      </c>
      <c r="L1786" s="112" t="s">
        <v>158</v>
      </c>
      <c r="O1786" s="71"/>
      <c r="P1786" s="54"/>
      <c r="Q1786" s="72"/>
    </row>
    <row r="1787" spans="1:17" x14ac:dyDescent="0.25">
      <c r="A1787" s="107" t="s">
        <v>1340</v>
      </c>
      <c r="B1787" s="108">
        <v>202311</v>
      </c>
      <c r="C1787" s="108" t="s">
        <v>1266</v>
      </c>
      <c r="D1787" s="108" t="s">
        <v>1014</v>
      </c>
      <c r="E1787" s="109">
        <v>6371778545</v>
      </c>
      <c r="F1787" s="107" t="s">
        <v>1341</v>
      </c>
      <c r="G1787" s="110" t="s">
        <v>19</v>
      </c>
      <c r="H1787" s="111">
        <v>270000</v>
      </c>
      <c r="I1787" s="113">
        <v>45255</v>
      </c>
      <c r="J1787" s="111">
        <v>50000</v>
      </c>
      <c r="K1787" s="112" t="s">
        <v>20</v>
      </c>
      <c r="L1787" s="112" t="s">
        <v>158</v>
      </c>
      <c r="O1787" s="71"/>
      <c r="P1787" s="54"/>
      <c r="Q1787" s="72"/>
    </row>
    <row r="1788" spans="1:17" x14ac:dyDescent="0.25">
      <c r="A1788" s="107" t="s">
        <v>1362</v>
      </c>
      <c r="B1788" s="108">
        <v>202311</v>
      </c>
      <c r="C1788" s="108" t="s">
        <v>1266</v>
      </c>
      <c r="D1788" s="108" t="s">
        <v>1014</v>
      </c>
      <c r="E1788" s="109"/>
      <c r="F1788" s="107"/>
      <c r="G1788" s="110" t="s">
        <v>19</v>
      </c>
      <c r="H1788" s="111">
        <v>270000</v>
      </c>
      <c r="I1788" s="113">
        <v>45255</v>
      </c>
      <c r="J1788" s="111">
        <v>43000</v>
      </c>
      <c r="K1788" s="112" t="s">
        <v>20</v>
      </c>
      <c r="L1788" s="112" t="s">
        <v>158</v>
      </c>
      <c r="O1788" s="71"/>
      <c r="P1788" s="54"/>
      <c r="Q1788" s="72"/>
    </row>
    <row r="1789" spans="1:17" x14ac:dyDescent="0.25">
      <c r="A1789" s="107" t="s">
        <v>1110</v>
      </c>
      <c r="B1789" s="108">
        <v>202309</v>
      </c>
      <c r="C1789" s="108">
        <v>202309</v>
      </c>
      <c r="D1789" s="108" t="s">
        <v>1015</v>
      </c>
      <c r="E1789" s="109">
        <v>9776435918</v>
      </c>
      <c r="F1789" s="107" t="s">
        <v>1111</v>
      </c>
      <c r="G1789" s="110" t="s">
        <v>19</v>
      </c>
      <c r="H1789" s="111">
        <v>270000</v>
      </c>
      <c r="I1789" s="113">
        <v>45255</v>
      </c>
      <c r="J1789" s="111">
        <v>35000</v>
      </c>
      <c r="K1789" s="112" t="s">
        <v>689</v>
      </c>
      <c r="L1789" s="112" t="s">
        <v>158</v>
      </c>
      <c r="O1789" s="71"/>
      <c r="P1789" s="54"/>
      <c r="Q1789" s="72"/>
    </row>
    <row r="1790" spans="1:17" x14ac:dyDescent="0.25">
      <c r="A1790" s="107" t="s">
        <v>4307</v>
      </c>
      <c r="B1790" s="108">
        <v>202310</v>
      </c>
      <c r="C1790" s="108">
        <v>202310</v>
      </c>
      <c r="D1790" s="108" t="s">
        <v>1014</v>
      </c>
      <c r="E1790" s="109">
        <v>8889854128</v>
      </c>
      <c r="F1790" s="107" t="s">
        <v>1234</v>
      </c>
      <c r="G1790" s="110" t="s">
        <v>19</v>
      </c>
      <c r="H1790" s="111">
        <v>270000</v>
      </c>
      <c r="I1790" s="113">
        <v>45255</v>
      </c>
      <c r="J1790" s="111">
        <v>45000</v>
      </c>
      <c r="K1790" s="112" t="s">
        <v>20</v>
      </c>
      <c r="L1790" s="112" t="s">
        <v>101</v>
      </c>
      <c r="O1790" s="71"/>
      <c r="P1790" s="54"/>
      <c r="Q1790" s="72"/>
    </row>
    <row r="1791" spans="1:17" x14ac:dyDescent="0.25">
      <c r="A1791" s="107" t="s">
        <v>1383</v>
      </c>
      <c r="B1791" s="108">
        <v>202311</v>
      </c>
      <c r="C1791" s="108" t="s">
        <v>1266</v>
      </c>
      <c r="D1791" s="108" t="s">
        <v>1015</v>
      </c>
      <c r="E1791" s="109">
        <v>9437157383</v>
      </c>
      <c r="F1791" s="107" t="s">
        <v>1366</v>
      </c>
      <c r="G1791" s="110" t="s">
        <v>19</v>
      </c>
      <c r="H1791" s="111">
        <v>270000</v>
      </c>
      <c r="I1791" s="113">
        <v>45255</v>
      </c>
      <c r="J1791" s="111">
        <v>215000</v>
      </c>
      <c r="K1791" s="112" t="s">
        <v>20</v>
      </c>
      <c r="L1791" s="112" t="s">
        <v>158</v>
      </c>
      <c r="O1791" s="71"/>
      <c r="P1791" s="54"/>
      <c r="Q1791" s="72"/>
    </row>
    <row r="1792" spans="1:17" x14ac:dyDescent="0.25">
      <c r="A1792" s="107" t="s">
        <v>1367</v>
      </c>
      <c r="B1792" s="108">
        <v>202310</v>
      </c>
      <c r="C1792" s="108" t="s">
        <v>1368</v>
      </c>
      <c r="D1792" s="108" t="s">
        <v>1015</v>
      </c>
      <c r="E1792" s="109"/>
      <c r="F1792" s="107"/>
      <c r="G1792" s="110" t="s">
        <v>19</v>
      </c>
      <c r="H1792" s="111">
        <v>270000</v>
      </c>
      <c r="I1792" s="113">
        <v>45257</v>
      </c>
      <c r="J1792" s="111">
        <v>83334</v>
      </c>
      <c r="K1792" s="112" t="s">
        <v>20</v>
      </c>
      <c r="L1792" s="112" t="s">
        <v>158</v>
      </c>
      <c r="O1792" s="71"/>
      <c r="P1792" s="54"/>
      <c r="Q1792" s="72"/>
    </row>
    <row r="1793" spans="1:17" x14ac:dyDescent="0.25">
      <c r="A1793" s="107" t="s">
        <v>4320</v>
      </c>
      <c r="B1793" s="108">
        <v>202311</v>
      </c>
      <c r="C1793" s="108" t="s">
        <v>1266</v>
      </c>
      <c r="D1793" s="108" t="s">
        <v>1015</v>
      </c>
      <c r="E1793" s="109">
        <v>6372189074</v>
      </c>
      <c r="F1793" s="107" t="s">
        <v>1534</v>
      </c>
      <c r="G1793" s="110" t="s">
        <v>19</v>
      </c>
      <c r="H1793" s="111">
        <v>270000</v>
      </c>
      <c r="I1793" s="113">
        <v>45257</v>
      </c>
      <c r="J1793" s="111">
        <v>10000</v>
      </c>
      <c r="K1793" s="112" t="s">
        <v>20</v>
      </c>
      <c r="L1793" s="112" t="s">
        <v>158</v>
      </c>
      <c r="O1793" s="71"/>
      <c r="P1793" s="54"/>
      <c r="Q1793" s="72"/>
    </row>
    <row r="1794" spans="1:17" x14ac:dyDescent="0.25">
      <c r="A1794" s="107" t="s">
        <v>1343</v>
      </c>
      <c r="B1794" s="108">
        <v>202311</v>
      </c>
      <c r="C1794" s="108">
        <v>202311</v>
      </c>
      <c r="D1794" s="108" t="s">
        <v>1014</v>
      </c>
      <c r="E1794" s="109">
        <v>9940093847</v>
      </c>
      <c r="F1794" s="107" t="s">
        <v>1344</v>
      </c>
      <c r="G1794" s="110" t="s">
        <v>19</v>
      </c>
      <c r="H1794" s="111">
        <v>250000</v>
      </c>
      <c r="I1794" s="113">
        <v>45257</v>
      </c>
      <c r="J1794" s="111">
        <v>265000</v>
      </c>
      <c r="K1794" s="112" t="s">
        <v>336</v>
      </c>
      <c r="L1794" s="112" t="s">
        <v>158</v>
      </c>
      <c r="O1794" s="71"/>
      <c r="P1794" s="54"/>
      <c r="Q1794" s="72"/>
    </row>
    <row r="1795" spans="1:17" x14ac:dyDescent="0.25">
      <c r="A1795" s="107" t="s">
        <v>1258</v>
      </c>
      <c r="B1795" s="108">
        <v>202310</v>
      </c>
      <c r="C1795" s="108">
        <v>202310</v>
      </c>
      <c r="D1795" s="108" t="s">
        <v>1014</v>
      </c>
      <c r="E1795" s="109">
        <v>8839048241</v>
      </c>
      <c r="F1795" s="107" t="s">
        <v>1259</v>
      </c>
      <c r="G1795" s="110" t="s">
        <v>19</v>
      </c>
      <c r="H1795" s="111">
        <v>270000</v>
      </c>
      <c r="I1795" s="113">
        <v>45257</v>
      </c>
      <c r="J1795" s="111">
        <v>90000</v>
      </c>
      <c r="K1795" s="112" t="s">
        <v>20</v>
      </c>
      <c r="L1795" s="112" t="s">
        <v>158</v>
      </c>
      <c r="O1795" s="71"/>
      <c r="P1795" s="54"/>
      <c r="Q1795" s="72"/>
    </row>
    <row r="1796" spans="1:17" x14ac:dyDescent="0.25">
      <c r="A1796" s="107" t="s">
        <v>1047</v>
      </c>
      <c r="B1796" s="108" t="s">
        <v>1024</v>
      </c>
      <c r="C1796" s="108">
        <v>202308</v>
      </c>
      <c r="D1796" s="108" t="s">
        <v>1015</v>
      </c>
      <c r="E1796" s="109">
        <v>8975955146</v>
      </c>
      <c r="F1796" s="107" t="s">
        <v>1046</v>
      </c>
      <c r="G1796" s="110" t="s">
        <v>19</v>
      </c>
      <c r="H1796" s="111">
        <v>250000</v>
      </c>
      <c r="I1796" s="113">
        <v>45257</v>
      </c>
      <c r="J1796" s="111">
        <v>40000</v>
      </c>
      <c r="K1796" s="112" t="s">
        <v>20</v>
      </c>
      <c r="L1796" s="112" t="s">
        <v>839</v>
      </c>
      <c r="O1796" s="71"/>
      <c r="P1796" s="54"/>
      <c r="Q1796" s="72"/>
    </row>
    <row r="1797" spans="1:17" x14ac:dyDescent="0.25">
      <c r="A1797" s="107" t="s">
        <v>4311</v>
      </c>
      <c r="B1797" s="108">
        <v>202310</v>
      </c>
      <c r="C1797" s="108">
        <v>202310</v>
      </c>
      <c r="D1797" s="108" t="s">
        <v>1015</v>
      </c>
      <c r="E1797" s="109">
        <v>9692038462</v>
      </c>
      <c r="F1797" s="107" t="s">
        <v>1248</v>
      </c>
      <c r="G1797" s="110" t="s">
        <v>19</v>
      </c>
      <c r="H1797" s="111">
        <v>270000</v>
      </c>
      <c r="I1797" s="113">
        <v>45257</v>
      </c>
      <c r="J1797" s="111">
        <v>86667</v>
      </c>
      <c r="K1797" s="112" t="s">
        <v>689</v>
      </c>
      <c r="L1797" s="112" t="s">
        <v>158</v>
      </c>
      <c r="O1797" s="71"/>
      <c r="P1797" s="54"/>
      <c r="Q1797" s="72"/>
    </row>
    <row r="1798" spans="1:17" x14ac:dyDescent="0.25">
      <c r="A1798" s="107" t="s">
        <v>1383</v>
      </c>
      <c r="B1798" s="108">
        <v>202310</v>
      </c>
      <c r="C1798" s="108">
        <v>202310</v>
      </c>
      <c r="D1798" s="108" t="s">
        <v>1015</v>
      </c>
      <c r="E1798" s="109">
        <v>9861049180</v>
      </c>
      <c r="F1798" s="107" t="s">
        <v>1369</v>
      </c>
      <c r="G1798" s="110" t="s">
        <v>19</v>
      </c>
      <c r="H1798" s="111">
        <v>270000</v>
      </c>
      <c r="I1798" s="113">
        <v>45257</v>
      </c>
      <c r="J1798" s="111">
        <v>25000</v>
      </c>
      <c r="K1798" s="112" t="s">
        <v>689</v>
      </c>
      <c r="L1798" s="112" t="s">
        <v>158</v>
      </c>
      <c r="O1798" s="71"/>
      <c r="P1798" s="54"/>
      <c r="Q1798" s="72"/>
    </row>
    <row r="1799" spans="1:17" x14ac:dyDescent="0.25">
      <c r="A1799" s="107" t="s">
        <v>1218</v>
      </c>
      <c r="B1799" s="108">
        <v>202309</v>
      </c>
      <c r="C1799" s="108">
        <v>202309</v>
      </c>
      <c r="D1799" s="108" t="s">
        <v>1014</v>
      </c>
      <c r="E1799" s="109">
        <v>9741699171</v>
      </c>
      <c r="F1799" s="107" t="s">
        <v>1296</v>
      </c>
      <c r="G1799" s="110" t="s">
        <v>19</v>
      </c>
      <c r="H1799" s="111">
        <v>270000</v>
      </c>
      <c r="I1799" s="113">
        <v>45258</v>
      </c>
      <c r="J1799" s="111">
        <v>80000</v>
      </c>
      <c r="K1799" s="112" t="s">
        <v>336</v>
      </c>
      <c r="L1799" s="112" t="s">
        <v>158</v>
      </c>
      <c r="O1799" s="71"/>
      <c r="P1799" s="54"/>
      <c r="Q1799" s="72"/>
    </row>
    <row r="1800" spans="1:17" x14ac:dyDescent="0.25">
      <c r="A1800" s="107" t="s">
        <v>1114</v>
      </c>
      <c r="B1800" s="108">
        <v>202309</v>
      </c>
      <c r="C1800" s="108">
        <v>202309</v>
      </c>
      <c r="D1800" s="108" t="s">
        <v>1014</v>
      </c>
      <c r="E1800" s="109">
        <v>9844673494</v>
      </c>
      <c r="F1800" s="107" t="s">
        <v>1056</v>
      </c>
      <c r="G1800" s="110" t="s">
        <v>19</v>
      </c>
      <c r="H1800" s="111">
        <v>270000</v>
      </c>
      <c r="I1800" s="113">
        <v>45258</v>
      </c>
      <c r="J1800" s="111">
        <v>40000</v>
      </c>
      <c r="K1800" s="112" t="s">
        <v>20</v>
      </c>
      <c r="L1800" s="112" t="s">
        <v>158</v>
      </c>
      <c r="O1800" s="71"/>
      <c r="P1800" s="54"/>
      <c r="Q1800" s="72"/>
    </row>
    <row r="1801" spans="1:17" x14ac:dyDescent="0.25">
      <c r="A1801" s="107" t="s">
        <v>1370</v>
      </c>
      <c r="B1801" s="108">
        <v>202311</v>
      </c>
      <c r="C1801" s="108">
        <v>202311</v>
      </c>
      <c r="D1801" s="108" t="s">
        <v>1014</v>
      </c>
      <c r="E1801" s="109">
        <v>8971414044</v>
      </c>
      <c r="F1801" s="107" t="s">
        <v>1421</v>
      </c>
      <c r="G1801" s="110" t="s">
        <v>19</v>
      </c>
      <c r="H1801" s="111">
        <v>270000</v>
      </c>
      <c r="I1801" s="113">
        <v>45258</v>
      </c>
      <c r="J1801" s="111">
        <v>5000</v>
      </c>
      <c r="K1801" s="112" t="s">
        <v>689</v>
      </c>
      <c r="L1801" s="112" t="s">
        <v>158</v>
      </c>
      <c r="O1801" s="71"/>
      <c r="P1801" s="54"/>
      <c r="Q1801" s="72"/>
    </row>
    <row r="1802" spans="1:17" x14ac:dyDescent="0.25">
      <c r="A1802" s="107" t="s">
        <v>1352</v>
      </c>
      <c r="B1802" s="108">
        <v>202311</v>
      </c>
      <c r="C1802" s="108" t="s">
        <v>1266</v>
      </c>
      <c r="D1802" s="108" t="s">
        <v>1014</v>
      </c>
      <c r="E1802" s="109">
        <v>8018129159</v>
      </c>
      <c r="F1802" s="107" t="s">
        <v>1353</v>
      </c>
      <c r="G1802" s="110" t="s">
        <v>19</v>
      </c>
      <c r="H1802" s="111">
        <v>290000</v>
      </c>
      <c r="I1802" s="113">
        <v>45258</v>
      </c>
      <c r="J1802" s="111">
        <v>75000</v>
      </c>
      <c r="K1802" s="112" t="s">
        <v>20</v>
      </c>
      <c r="L1802" s="112" t="s">
        <v>158</v>
      </c>
      <c r="O1802" s="71"/>
      <c r="P1802" s="54"/>
      <c r="Q1802" s="72"/>
    </row>
    <row r="1803" spans="1:17" x14ac:dyDescent="0.25">
      <c r="A1803" s="107" t="s">
        <v>1371</v>
      </c>
      <c r="B1803" s="108">
        <v>202311</v>
      </c>
      <c r="C1803" s="108" t="s">
        <v>1266</v>
      </c>
      <c r="D1803" s="108" t="s">
        <v>1014</v>
      </c>
      <c r="E1803" s="109"/>
      <c r="F1803" s="107"/>
      <c r="G1803" s="110" t="s">
        <v>19</v>
      </c>
      <c r="H1803" s="111">
        <v>290000</v>
      </c>
      <c r="I1803" s="113">
        <v>45258</v>
      </c>
      <c r="J1803" s="111">
        <v>45000</v>
      </c>
      <c r="K1803" s="112" t="s">
        <v>20</v>
      </c>
      <c r="L1803" s="112" t="s">
        <v>101</v>
      </c>
      <c r="O1803" s="71"/>
      <c r="P1803" s="54"/>
      <c r="Q1803" s="72"/>
    </row>
    <row r="1804" spans="1:17" x14ac:dyDescent="0.25">
      <c r="A1804" s="107" t="s">
        <v>1284</v>
      </c>
      <c r="B1804" s="108">
        <v>202311</v>
      </c>
      <c r="C1804" s="108">
        <v>202311</v>
      </c>
      <c r="D1804" s="108" t="s">
        <v>1014</v>
      </c>
      <c r="E1804" s="109"/>
      <c r="F1804" s="107"/>
      <c r="G1804" s="110" t="s">
        <v>19</v>
      </c>
      <c r="H1804" s="111">
        <v>280000</v>
      </c>
      <c r="I1804" s="113">
        <v>45258</v>
      </c>
      <c r="J1804" s="111">
        <v>30000</v>
      </c>
      <c r="K1804" s="112" t="s">
        <v>689</v>
      </c>
      <c r="L1804" s="112" t="s">
        <v>839</v>
      </c>
      <c r="O1804" s="71"/>
      <c r="P1804" s="54"/>
      <c r="Q1804" s="72"/>
    </row>
    <row r="1805" spans="1:17" x14ac:dyDescent="0.25">
      <c r="A1805" s="107" t="s">
        <v>1305</v>
      </c>
      <c r="B1805" s="108">
        <v>202310</v>
      </c>
      <c r="C1805" s="108">
        <v>202310</v>
      </c>
      <c r="D1805" s="108" t="s">
        <v>1014</v>
      </c>
      <c r="E1805" s="109">
        <v>8217514905</v>
      </c>
      <c r="F1805" s="107" t="s">
        <v>1306</v>
      </c>
      <c r="G1805" s="110" t="s">
        <v>19</v>
      </c>
      <c r="H1805" s="111">
        <v>270000</v>
      </c>
      <c r="I1805" s="113">
        <v>45258</v>
      </c>
      <c r="J1805" s="111">
        <v>215000</v>
      </c>
      <c r="K1805" s="112" t="s">
        <v>20</v>
      </c>
      <c r="L1805" s="112" t="s">
        <v>158</v>
      </c>
      <c r="O1805" s="71"/>
      <c r="P1805" s="54"/>
      <c r="Q1805" s="72"/>
    </row>
    <row r="1806" spans="1:17" x14ac:dyDescent="0.25">
      <c r="A1806" s="107" t="s">
        <v>1168</v>
      </c>
      <c r="B1806" s="108" t="s">
        <v>1156</v>
      </c>
      <c r="C1806" s="108">
        <v>202309</v>
      </c>
      <c r="D1806" s="108" t="s">
        <v>1015</v>
      </c>
      <c r="E1806" s="109">
        <v>8260646709</v>
      </c>
      <c r="F1806" s="107" t="s">
        <v>1237</v>
      </c>
      <c r="G1806" s="110" t="s">
        <v>19</v>
      </c>
      <c r="H1806" s="111">
        <v>270000</v>
      </c>
      <c r="I1806" s="113">
        <v>45259</v>
      </c>
      <c r="J1806" s="111">
        <v>85000</v>
      </c>
      <c r="K1806" s="112" t="s">
        <v>689</v>
      </c>
      <c r="L1806" s="112" t="s">
        <v>158</v>
      </c>
      <c r="O1806" s="71"/>
      <c r="P1806" s="54"/>
      <c r="Q1806" s="72"/>
    </row>
    <row r="1807" spans="1:17" x14ac:dyDescent="0.25">
      <c r="A1807" s="107" t="s">
        <v>4321</v>
      </c>
      <c r="B1807" s="108">
        <v>202311</v>
      </c>
      <c r="C1807" s="108">
        <v>202311</v>
      </c>
      <c r="D1807" s="108" t="s">
        <v>1014</v>
      </c>
      <c r="E1807" s="109">
        <v>7008952644</v>
      </c>
      <c r="F1807" s="107" t="s">
        <v>1372</v>
      </c>
      <c r="G1807" s="110" t="s">
        <v>19</v>
      </c>
      <c r="H1807" s="111">
        <v>280000</v>
      </c>
      <c r="I1807" s="113">
        <v>45259</v>
      </c>
      <c r="J1807" s="111">
        <v>245000</v>
      </c>
      <c r="K1807" s="112" t="s">
        <v>20</v>
      </c>
      <c r="L1807" s="112" t="s">
        <v>158</v>
      </c>
      <c r="O1807" s="71"/>
      <c r="P1807" s="54"/>
      <c r="Q1807" s="72"/>
    </row>
    <row r="1808" spans="1:17" x14ac:dyDescent="0.25">
      <c r="A1808" s="107" t="s">
        <v>4302</v>
      </c>
      <c r="B1808" s="108" t="s">
        <v>1156</v>
      </c>
      <c r="C1808" s="108">
        <v>202309</v>
      </c>
      <c r="D1808" s="108" t="s">
        <v>1014</v>
      </c>
      <c r="E1808" s="109">
        <v>8120699945</v>
      </c>
      <c r="F1808" s="107" t="s">
        <v>1274</v>
      </c>
      <c r="G1808" s="110" t="s">
        <v>19</v>
      </c>
      <c r="H1808" s="111">
        <v>270000</v>
      </c>
      <c r="I1808" s="113">
        <v>45259</v>
      </c>
      <c r="J1808" s="111">
        <v>63750</v>
      </c>
      <c r="K1808" s="112" t="s">
        <v>20</v>
      </c>
      <c r="L1808" s="112" t="s">
        <v>158</v>
      </c>
      <c r="O1808" s="71"/>
      <c r="P1808" s="54"/>
      <c r="Q1808" s="72"/>
    </row>
    <row r="1809" spans="1:17" x14ac:dyDescent="0.25">
      <c r="A1809" s="107" t="s">
        <v>1258</v>
      </c>
      <c r="B1809" s="108">
        <v>202310</v>
      </c>
      <c r="C1809" s="108">
        <v>202310</v>
      </c>
      <c r="D1809" s="108" t="s">
        <v>1014</v>
      </c>
      <c r="E1809" s="109">
        <v>8839048241</v>
      </c>
      <c r="F1809" s="107" t="s">
        <v>1259</v>
      </c>
      <c r="G1809" s="110" t="s">
        <v>19</v>
      </c>
      <c r="H1809" s="111">
        <v>270000</v>
      </c>
      <c r="I1809" s="113">
        <v>45259</v>
      </c>
      <c r="J1809" s="111">
        <v>30000</v>
      </c>
      <c r="K1809" s="112" t="s">
        <v>20</v>
      </c>
      <c r="L1809" s="112" t="s">
        <v>142</v>
      </c>
      <c r="O1809" s="71"/>
      <c r="P1809" s="54"/>
      <c r="Q1809" s="72"/>
    </row>
    <row r="1810" spans="1:17" x14ac:dyDescent="0.25">
      <c r="A1810" s="107" t="s">
        <v>143</v>
      </c>
      <c r="B1810" s="108">
        <v>202301</v>
      </c>
      <c r="C1810" s="108">
        <v>202212</v>
      </c>
      <c r="D1810" s="108" t="s">
        <v>1014</v>
      </c>
      <c r="E1810" s="109">
        <v>7907224005</v>
      </c>
      <c r="F1810" s="107" t="s">
        <v>144</v>
      </c>
      <c r="G1810" s="110" t="s">
        <v>141</v>
      </c>
      <c r="H1810" s="111">
        <v>240000</v>
      </c>
      <c r="I1810" s="113">
        <v>45259</v>
      </c>
      <c r="J1810" s="111">
        <v>80000</v>
      </c>
      <c r="K1810" s="112" t="s">
        <v>10</v>
      </c>
      <c r="L1810" s="112" t="s">
        <v>101</v>
      </c>
      <c r="O1810" s="71"/>
      <c r="P1810" s="54"/>
      <c r="Q1810" s="72"/>
    </row>
    <row r="1811" spans="1:17" x14ac:dyDescent="0.25">
      <c r="A1811" s="107" t="s">
        <v>1115</v>
      </c>
      <c r="B1811" s="108">
        <v>202309</v>
      </c>
      <c r="C1811" s="108">
        <v>202309</v>
      </c>
      <c r="D1811" s="108" t="s">
        <v>1014</v>
      </c>
      <c r="E1811" s="109">
        <v>8867591779</v>
      </c>
      <c r="F1811" s="107" t="s">
        <v>1191</v>
      </c>
      <c r="G1811" s="110" t="s">
        <v>19</v>
      </c>
      <c r="H1811" s="111">
        <v>270000</v>
      </c>
      <c r="I1811" s="113">
        <v>45260</v>
      </c>
      <c r="J1811" s="111">
        <v>87000</v>
      </c>
      <c r="K1811" s="112" t="s">
        <v>689</v>
      </c>
      <c r="L1811" s="112" t="s">
        <v>158</v>
      </c>
      <c r="O1811" s="71"/>
      <c r="P1811" s="54"/>
      <c r="Q1811" s="72"/>
    </row>
    <row r="1812" spans="1:17" x14ac:dyDescent="0.25">
      <c r="A1812" s="107" t="s">
        <v>2823</v>
      </c>
      <c r="B1812" s="108">
        <v>202311</v>
      </c>
      <c r="C1812" s="108">
        <v>202311</v>
      </c>
      <c r="D1812" s="108" t="s">
        <v>1014</v>
      </c>
      <c r="E1812" s="109">
        <v>7077568560</v>
      </c>
      <c r="F1812" s="107" t="s">
        <v>1373</v>
      </c>
      <c r="G1812" s="110" t="s">
        <v>19</v>
      </c>
      <c r="H1812" s="111">
        <v>270000</v>
      </c>
      <c r="I1812" s="113">
        <v>45260</v>
      </c>
      <c r="J1812" s="111">
        <v>93334</v>
      </c>
      <c r="K1812" s="112" t="s">
        <v>20</v>
      </c>
      <c r="L1812" s="112" t="s">
        <v>158</v>
      </c>
      <c r="O1812" s="71"/>
      <c r="P1812" s="54"/>
      <c r="Q1812" s="72"/>
    </row>
    <row r="1813" spans="1:17" x14ac:dyDescent="0.25">
      <c r="A1813" s="107" t="s">
        <v>957</v>
      </c>
      <c r="B1813" s="108">
        <v>202307</v>
      </c>
      <c r="C1813" s="108">
        <v>202307</v>
      </c>
      <c r="D1813" s="108" t="s">
        <v>1014</v>
      </c>
      <c r="E1813" s="109">
        <v>8144228835</v>
      </c>
      <c r="F1813" s="107" t="s">
        <v>912</v>
      </c>
      <c r="G1813" s="110" t="s">
        <v>77</v>
      </c>
      <c r="H1813" s="111">
        <v>240000</v>
      </c>
      <c r="I1813" s="113">
        <v>45260</v>
      </c>
      <c r="J1813" s="111">
        <v>30000</v>
      </c>
      <c r="K1813" s="112" t="s">
        <v>10</v>
      </c>
      <c r="L1813" s="112" t="s">
        <v>839</v>
      </c>
      <c r="O1813" s="71"/>
      <c r="P1813" s="54"/>
      <c r="Q1813" s="72"/>
    </row>
    <row r="1814" spans="1:17" x14ac:dyDescent="0.25">
      <c r="A1814" s="107" t="s">
        <v>4298</v>
      </c>
      <c r="B1814" s="108" t="s">
        <v>1156</v>
      </c>
      <c r="C1814" s="108">
        <v>202309</v>
      </c>
      <c r="D1814" s="108" t="s">
        <v>1014</v>
      </c>
      <c r="E1814" s="109">
        <v>9535238924</v>
      </c>
      <c r="F1814" s="107" t="s">
        <v>1221</v>
      </c>
      <c r="G1814" s="110" t="s">
        <v>19</v>
      </c>
      <c r="H1814" s="111">
        <v>270000</v>
      </c>
      <c r="I1814" s="113">
        <v>45260</v>
      </c>
      <c r="J1814" s="111">
        <v>82500</v>
      </c>
      <c r="K1814" s="112" t="s">
        <v>20</v>
      </c>
      <c r="L1814" s="112" t="s">
        <v>158</v>
      </c>
      <c r="O1814" s="71"/>
      <c r="P1814" s="54"/>
      <c r="Q1814" s="72"/>
    </row>
    <row r="1815" spans="1:17" x14ac:dyDescent="0.25">
      <c r="A1815" s="107" t="s">
        <v>1502</v>
      </c>
      <c r="B1815" s="108">
        <v>202310</v>
      </c>
      <c r="C1815" s="108">
        <v>202310</v>
      </c>
      <c r="D1815" s="108" t="s">
        <v>1015</v>
      </c>
      <c r="E1815" s="109">
        <v>9449724304</v>
      </c>
      <c r="F1815" s="107" t="s">
        <v>1262</v>
      </c>
      <c r="G1815" s="110" t="s">
        <v>19</v>
      </c>
      <c r="H1815" s="111">
        <v>270000</v>
      </c>
      <c r="I1815" s="113">
        <v>45260</v>
      </c>
      <c r="J1815" s="111">
        <v>70000</v>
      </c>
      <c r="K1815" s="112" t="s">
        <v>20</v>
      </c>
      <c r="L1815" s="112" t="s">
        <v>158</v>
      </c>
      <c r="O1815" s="71"/>
      <c r="P1815" s="54"/>
      <c r="Q1815" s="72"/>
    </row>
    <row r="1816" spans="1:17" x14ac:dyDescent="0.25">
      <c r="A1816" s="107" t="s">
        <v>4276</v>
      </c>
      <c r="B1816" s="108">
        <v>202308</v>
      </c>
      <c r="C1816" s="108">
        <v>202308</v>
      </c>
      <c r="D1816" s="108" t="s">
        <v>1014</v>
      </c>
      <c r="E1816" s="109">
        <v>9583433206</v>
      </c>
      <c r="F1816" s="107" t="s">
        <v>963</v>
      </c>
      <c r="G1816" s="110" t="s">
        <v>19</v>
      </c>
      <c r="H1816" s="111">
        <v>290000</v>
      </c>
      <c r="I1816" s="113">
        <v>45260</v>
      </c>
      <c r="J1816" s="111">
        <v>10000</v>
      </c>
      <c r="K1816" s="112" t="s">
        <v>20</v>
      </c>
      <c r="L1816" s="112" t="s">
        <v>839</v>
      </c>
      <c r="O1816" s="71"/>
      <c r="P1816" s="54"/>
      <c r="Q1816" s="72"/>
    </row>
    <row r="1817" spans="1:17" x14ac:dyDescent="0.25">
      <c r="A1817" s="107" t="s">
        <v>389</v>
      </c>
      <c r="B1817" s="108">
        <v>202311</v>
      </c>
      <c r="C1817" s="108">
        <v>202311</v>
      </c>
      <c r="D1817" s="108" t="s">
        <v>1014</v>
      </c>
      <c r="E1817" s="109">
        <v>8105642253</v>
      </c>
      <c r="F1817" s="107" t="s">
        <v>1374</v>
      </c>
      <c r="G1817" s="110" t="s">
        <v>19</v>
      </c>
      <c r="H1817" s="111">
        <v>300000</v>
      </c>
      <c r="I1817" s="113">
        <v>45260</v>
      </c>
      <c r="J1817" s="111">
        <v>10000</v>
      </c>
      <c r="K1817" s="112" t="s">
        <v>20</v>
      </c>
      <c r="L1817" s="112" t="s">
        <v>158</v>
      </c>
      <c r="O1817" s="71"/>
      <c r="P1817" s="54"/>
      <c r="Q1817" s="72"/>
    </row>
    <row r="1818" spans="1:17" x14ac:dyDescent="0.25">
      <c r="A1818" s="107" t="s">
        <v>1179</v>
      </c>
      <c r="B1818" s="108" t="s">
        <v>1156</v>
      </c>
      <c r="C1818" s="108">
        <v>202309</v>
      </c>
      <c r="D1818" s="108" t="s">
        <v>1014</v>
      </c>
      <c r="E1818" s="109">
        <v>9096007093</v>
      </c>
      <c r="F1818" s="107" t="s">
        <v>1271</v>
      </c>
      <c r="G1818" s="110" t="s">
        <v>19</v>
      </c>
      <c r="H1818" s="111">
        <v>270000</v>
      </c>
      <c r="I1818" s="113">
        <v>45260</v>
      </c>
      <c r="J1818" s="111">
        <v>93334</v>
      </c>
      <c r="K1818" s="112" t="s">
        <v>20</v>
      </c>
      <c r="L1818" s="112" t="s">
        <v>158</v>
      </c>
      <c r="O1818" s="71"/>
      <c r="P1818" s="54"/>
      <c r="Q1818" s="72"/>
    </row>
    <row r="1819" spans="1:17" x14ac:dyDescent="0.25">
      <c r="A1819" s="107" t="s">
        <v>1376</v>
      </c>
      <c r="B1819" s="108">
        <v>202311</v>
      </c>
      <c r="C1819" s="108">
        <v>202311</v>
      </c>
      <c r="D1819" s="108" t="s">
        <v>1014</v>
      </c>
      <c r="E1819" s="109">
        <v>7892242494</v>
      </c>
      <c r="F1819" s="107" t="s">
        <v>1375</v>
      </c>
      <c r="G1819" s="110" t="s">
        <v>19</v>
      </c>
      <c r="H1819" s="111">
        <v>270000</v>
      </c>
      <c r="I1819" s="113">
        <v>45260</v>
      </c>
      <c r="J1819" s="111">
        <v>40000</v>
      </c>
      <c r="K1819" s="112" t="s">
        <v>20</v>
      </c>
      <c r="L1819" s="112" t="s">
        <v>101</v>
      </c>
      <c r="O1819" s="71"/>
      <c r="P1819" s="54"/>
      <c r="Q1819" s="72"/>
    </row>
    <row r="1820" spans="1:17" x14ac:dyDescent="0.25">
      <c r="A1820" s="107" t="s">
        <v>1392</v>
      </c>
      <c r="B1820" s="108">
        <v>202312</v>
      </c>
      <c r="C1820" s="108">
        <v>202312</v>
      </c>
      <c r="D1820" s="108" t="s">
        <v>1014</v>
      </c>
      <c r="E1820" s="109">
        <v>9821188804</v>
      </c>
      <c r="F1820" s="107" t="s">
        <v>1876</v>
      </c>
      <c r="G1820" s="110" t="s">
        <v>19</v>
      </c>
      <c r="H1820" s="111">
        <v>270000</v>
      </c>
      <c r="I1820" s="113">
        <v>45261</v>
      </c>
      <c r="J1820" s="111">
        <v>5000</v>
      </c>
      <c r="K1820" s="112" t="s">
        <v>20</v>
      </c>
      <c r="L1820" s="112" t="s">
        <v>158</v>
      </c>
      <c r="O1820" s="71"/>
      <c r="P1820" s="54"/>
      <c r="Q1820" s="72"/>
    </row>
    <row r="1821" spans="1:17" x14ac:dyDescent="0.25">
      <c r="A1821" s="107" t="s">
        <v>1393</v>
      </c>
      <c r="B1821" s="108">
        <v>202312</v>
      </c>
      <c r="C1821" s="108">
        <v>202312</v>
      </c>
      <c r="D1821" s="108" t="s">
        <v>1014</v>
      </c>
      <c r="E1821" s="109"/>
      <c r="F1821" s="107"/>
      <c r="G1821" s="110" t="s">
        <v>19</v>
      </c>
      <c r="H1821" s="111">
        <v>270000</v>
      </c>
      <c r="I1821" s="113">
        <v>45261</v>
      </c>
      <c r="J1821" s="111">
        <v>5000</v>
      </c>
      <c r="K1821" s="112" t="s">
        <v>20</v>
      </c>
      <c r="L1821" s="112" t="s">
        <v>158</v>
      </c>
      <c r="O1821" s="71"/>
      <c r="P1821" s="54"/>
      <c r="Q1821" s="72"/>
    </row>
    <row r="1822" spans="1:17" x14ac:dyDescent="0.25">
      <c r="A1822" s="107" t="s">
        <v>1394</v>
      </c>
      <c r="B1822" s="108">
        <v>202312</v>
      </c>
      <c r="C1822" s="108">
        <v>202312</v>
      </c>
      <c r="D1822" s="108" t="s">
        <v>1014</v>
      </c>
      <c r="E1822" s="109"/>
      <c r="F1822" s="107"/>
      <c r="G1822" s="110" t="s">
        <v>19</v>
      </c>
      <c r="H1822" s="111">
        <v>270000</v>
      </c>
      <c r="I1822" s="113">
        <v>45261</v>
      </c>
      <c r="J1822" s="111">
        <v>5000</v>
      </c>
      <c r="K1822" s="112" t="s">
        <v>20</v>
      </c>
      <c r="L1822" s="112" t="s">
        <v>158</v>
      </c>
      <c r="O1822" s="71"/>
      <c r="P1822" s="54"/>
      <c r="Q1822" s="72"/>
    </row>
    <row r="1823" spans="1:17" x14ac:dyDescent="0.25">
      <c r="A1823" s="107" t="s">
        <v>1395</v>
      </c>
      <c r="B1823" s="108">
        <v>202312</v>
      </c>
      <c r="C1823" s="108">
        <v>202312</v>
      </c>
      <c r="D1823" s="108" t="s">
        <v>1014</v>
      </c>
      <c r="E1823" s="109">
        <v>7978305502</v>
      </c>
      <c r="F1823" s="107" t="s">
        <v>1660</v>
      </c>
      <c r="G1823" s="110" t="s">
        <v>77</v>
      </c>
      <c r="H1823" s="111">
        <v>240000</v>
      </c>
      <c r="I1823" s="113">
        <v>45261</v>
      </c>
      <c r="J1823" s="111">
        <v>10000</v>
      </c>
      <c r="K1823" s="112" t="s">
        <v>20</v>
      </c>
      <c r="L1823" s="112" t="s">
        <v>158</v>
      </c>
      <c r="O1823" s="71"/>
      <c r="P1823" s="54"/>
      <c r="Q1823" s="72"/>
    </row>
    <row r="1824" spans="1:17" x14ac:dyDescent="0.25">
      <c r="A1824" s="107" t="s">
        <v>4319</v>
      </c>
      <c r="B1824" s="108">
        <v>202311</v>
      </c>
      <c r="C1824" s="108">
        <v>202311</v>
      </c>
      <c r="D1824" s="108" t="s">
        <v>1014</v>
      </c>
      <c r="E1824" s="109">
        <v>9520450606</v>
      </c>
      <c r="F1824" s="107" t="s">
        <v>1389</v>
      </c>
      <c r="G1824" s="110" t="s">
        <v>19</v>
      </c>
      <c r="H1824" s="111">
        <v>270000</v>
      </c>
      <c r="I1824" s="113">
        <v>45261</v>
      </c>
      <c r="J1824" s="111">
        <v>40000</v>
      </c>
      <c r="K1824" s="112" t="s">
        <v>20</v>
      </c>
      <c r="L1824" s="112" t="s">
        <v>839</v>
      </c>
      <c r="O1824" s="71"/>
      <c r="P1824" s="54"/>
      <c r="Q1824" s="72"/>
    </row>
    <row r="1825" spans="1:17" x14ac:dyDescent="0.25">
      <c r="A1825" s="107" t="s">
        <v>1396</v>
      </c>
      <c r="B1825" s="108">
        <v>202311</v>
      </c>
      <c r="C1825" s="108">
        <v>202311</v>
      </c>
      <c r="D1825" s="108" t="s">
        <v>1014</v>
      </c>
      <c r="E1825" s="109">
        <v>9096007093</v>
      </c>
      <c r="F1825" s="107" t="s">
        <v>1271</v>
      </c>
      <c r="G1825" s="110" t="s">
        <v>19</v>
      </c>
      <c r="H1825" s="111">
        <v>270000</v>
      </c>
      <c r="I1825" s="113">
        <v>45261</v>
      </c>
      <c r="J1825" s="111">
        <v>90000</v>
      </c>
      <c r="K1825" s="112" t="s">
        <v>20</v>
      </c>
      <c r="L1825" s="112" t="s">
        <v>158</v>
      </c>
      <c r="O1825" s="71"/>
      <c r="P1825" s="54"/>
      <c r="Q1825" s="72"/>
    </row>
    <row r="1826" spans="1:17" x14ac:dyDescent="0.25">
      <c r="A1826" s="107" t="s">
        <v>1397</v>
      </c>
      <c r="B1826" s="108">
        <v>202311</v>
      </c>
      <c r="C1826" s="108">
        <v>202311</v>
      </c>
      <c r="D1826" s="108" t="s">
        <v>1014</v>
      </c>
      <c r="E1826" s="109"/>
      <c r="F1826" s="107"/>
      <c r="G1826" s="110" t="s">
        <v>19</v>
      </c>
      <c r="H1826" s="111">
        <v>270000</v>
      </c>
      <c r="I1826" s="113">
        <v>45261</v>
      </c>
      <c r="J1826" s="111">
        <v>37000</v>
      </c>
      <c r="K1826" s="112" t="s">
        <v>20</v>
      </c>
      <c r="L1826" s="112" t="s">
        <v>158</v>
      </c>
      <c r="O1826" s="71"/>
      <c r="P1826" s="54"/>
      <c r="Q1826" s="72"/>
    </row>
    <row r="1827" spans="1:17" x14ac:dyDescent="0.25">
      <c r="A1827" s="107" t="s">
        <v>1398</v>
      </c>
      <c r="B1827" s="108">
        <v>202311</v>
      </c>
      <c r="C1827" s="108">
        <v>202311</v>
      </c>
      <c r="D1827" s="108" t="s">
        <v>1014</v>
      </c>
      <c r="E1827" s="109">
        <v>8328916808</v>
      </c>
      <c r="F1827" s="107" t="s">
        <v>1399</v>
      </c>
      <c r="G1827" s="110" t="s">
        <v>19</v>
      </c>
      <c r="H1827" s="111">
        <v>270000</v>
      </c>
      <c r="I1827" s="113">
        <v>45261</v>
      </c>
      <c r="J1827" s="111">
        <v>235000</v>
      </c>
      <c r="K1827" s="112" t="s">
        <v>20</v>
      </c>
      <c r="L1827" s="112" t="s">
        <v>158</v>
      </c>
      <c r="O1827" s="71"/>
      <c r="P1827" s="54"/>
      <c r="Q1827" s="72"/>
    </row>
    <row r="1828" spans="1:17" x14ac:dyDescent="0.25">
      <c r="A1828" s="107" t="s">
        <v>4214</v>
      </c>
      <c r="B1828" s="108">
        <v>202304</v>
      </c>
      <c r="C1828" s="108">
        <v>202304</v>
      </c>
      <c r="D1828" s="108" t="s">
        <v>1014</v>
      </c>
      <c r="E1828" s="109">
        <v>9074458990</v>
      </c>
      <c r="F1828" s="107" t="s">
        <v>643</v>
      </c>
      <c r="G1828" s="110" t="s">
        <v>19</v>
      </c>
      <c r="H1828" s="111">
        <v>280000</v>
      </c>
      <c r="I1828" s="113">
        <v>45262</v>
      </c>
      <c r="J1828" s="111">
        <v>15000</v>
      </c>
      <c r="K1828" s="112" t="s">
        <v>20</v>
      </c>
      <c r="L1828" s="112" t="s">
        <v>839</v>
      </c>
      <c r="O1828" s="71"/>
      <c r="P1828" s="54"/>
      <c r="Q1828" s="72"/>
    </row>
    <row r="1829" spans="1:17" x14ac:dyDescent="0.25">
      <c r="A1829" s="107" t="s">
        <v>1400</v>
      </c>
      <c r="B1829" s="108">
        <v>202311</v>
      </c>
      <c r="C1829" s="108">
        <v>202311</v>
      </c>
      <c r="D1829" s="108" t="s">
        <v>1014</v>
      </c>
      <c r="E1829" s="109">
        <v>7000166173</v>
      </c>
      <c r="F1829" s="107" t="s">
        <v>4322</v>
      </c>
      <c r="G1829" s="110" t="s">
        <v>19</v>
      </c>
      <c r="H1829" s="111">
        <v>280000</v>
      </c>
      <c r="I1829" s="113">
        <v>45262</v>
      </c>
      <c r="J1829" s="111">
        <v>5000</v>
      </c>
      <c r="K1829" s="112" t="s">
        <v>20</v>
      </c>
      <c r="L1829" s="112" t="s">
        <v>158</v>
      </c>
      <c r="O1829" s="71"/>
      <c r="P1829" s="54"/>
      <c r="Q1829" s="72"/>
    </row>
    <row r="1830" spans="1:17" x14ac:dyDescent="0.25">
      <c r="A1830" s="107" t="s">
        <v>1401</v>
      </c>
      <c r="B1830" s="108">
        <v>202311</v>
      </c>
      <c r="C1830" s="108">
        <v>202311</v>
      </c>
      <c r="D1830" s="108" t="s">
        <v>1014</v>
      </c>
      <c r="E1830" s="109"/>
      <c r="F1830" s="107"/>
      <c r="G1830" s="110" t="s">
        <v>19</v>
      </c>
      <c r="H1830" s="111">
        <v>280000</v>
      </c>
      <c r="I1830" s="113">
        <v>45262</v>
      </c>
      <c r="J1830" s="111">
        <v>5000</v>
      </c>
      <c r="K1830" s="112" t="s">
        <v>20</v>
      </c>
      <c r="L1830" s="112" t="s">
        <v>158</v>
      </c>
      <c r="O1830" s="71"/>
      <c r="P1830" s="54"/>
      <c r="Q1830" s="72"/>
    </row>
    <row r="1831" spans="1:17" x14ac:dyDescent="0.25">
      <c r="A1831" s="107" t="s">
        <v>517</v>
      </c>
      <c r="B1831" s="108">
        <v>202303</v>
      </c>
      <c r="C1831" s="108">
        <v>202303</v>
      </c>
      <c r="D1831" s="108" t="s">
        <v>1014</v>
      </c>
      <c r="E1831" s="109">
        <v>8959567758</v>
      </c>
      <c r="F1831" s="107" t="s">
        <v>644</v>
      </c>
      <c r="G1831" s="110" t="s">
        <v>19</v>
      </c>
      <c r="H1831" s="111">
        <v>280000</v>
      </c>
      <c r="I1831" s="113">
        <v>45262</v>
      </c>
      <c r="J1831" s="111">
        <v>15000</v>
      </c>
      <c r="K1831" s="112" t="s">
        <v>20</v>
      </c>
      <c r="L1831" s="112" t="s">
        <v>839</v>
      </c>
      <c r="O1831" s="71"/>
      <c r="P1831" s="54"/>
      <c r="Q1831" s="72"/>
    </row>
    <row r="1832" spans="1:17" x14ac:dyDescent="0.25">
      <c r="A1832" s="107" t="s">
        <v>1167</v>
      </c>
      <c r="B1832" s="108" t="s">
        <v>1156</v>
      </c>
      <c r="C1832" s="108">
        <v>202309</v>
      </c>
      <c r="D1832" s="108" t="s">
        <v>1015</v>
      </c>
      <c r="E1832" s="109">
        <v>7681882006</v>
      </c>
      <c r="F1832" s="107" t="s">
        <v>1170</v>
      </c>
      <c r="G1832" s="110" t="s">
        <v>19</v>
      </c>
      <c r="H1832" s="111">
        <v>270000</v>
      </c>
      <c r="I1832" s="113">
        <v>45262</v>
      </c>
      <c r="J1832" s="111">
        <v>53000</v>
      </c>
      <c r="K1832" s="112" t="s">
        <v>20</v>
      </c>
      <c r="L1832" s="112" t="s">
        <v>158</v>
      </c>
      <c r="O1832" s="71"/>
      <c r="P1832" s="54"/>
      <c r="Q1832" s="72"/>
    </row>
    <row r="1833" spans="1:17" x14ac:dyDescent="0.25">
      <c r="A1833" s="107" t="s">
        <v>1334</v>
      </c>
      <c r="B1833" s="108">
        <v>202311</v>
      </c>
      <c r="C1833" s="108">
        <v>202311</v>
      </c>
      <c r="D1833" s="108" t="s">
        <v>1014</v>
      </c>
      <c r="E1833" s="109">
        <v>9668038330</v>
      </c>
      <c r="F1833" s="107" t="s">
        <v>1335</v>
      </c>
      <c r="G1833" s="110" t="s">
        <v>19</v>
      </c>
      <c r="H1833" s="111">
        <v>270000</v>
      </c>
      <c r="I1833" s="113">
        <v>45262</v>
      </c>
      <c r="J1833" s="111">
        <v>115000</v>
      </c>
      <c r="K1833" s="112" t="s">
        <v>20</v>
      </c>
      <c r="L1833" s="112" t="s">
        <v>158</v>
      </c>
      <c r="O1833" s="71"/>
      <c r="P1833" s="54"/>
      <c r="Q1833" s="72"/>
    </row>
    <row r="1834" spans="1:17" x14ac:dyDescent="0.25">
      <c r="A1834" s="107" t="s">
        <v>1332</v>
      </c>
      <c r="B1834" s="108">
        <v>202311</v>
      </c>
      <c r="C1834" s="108">
        <v>202311</v>
      </c>
      <c r="D1834" s="108" t="s">
        <v>1014</v>
      </c>
      <c r="E1834" s="109">
        <v>7978951200</v>
      </c>
      <c r="F1834" s="107" t="s">
        <v>1333</v>
      </c>
      <c r="G1834" s="110" t="s">
        <v>19</v>
      </c>
      <c r="H1834" s="111">
        <v>270000</v>
      </c>
      <c r="I1834" s="113">
        <v>45262</v>
      </c>
      <c r="J1834" s="111">
        <v>105000</v>
      </c>
      <c r="K1834" s="112" t="s">
        <v>20</v>
      </c>
      <c r="L1834" s="112" t="s">
        <v>158</v>
      </c>
      <c r="O1834" s="71"/>
      <c r="P1834" s="54"/>
      <c r="Q1834" s="72"/>
    </row>
    <row r="1835" spans="1:17" x14ac:dyDescent="0.25">
      <c r="A1835" s="107" t="s">
        <v>4288</v>
      </c>
      <c r="B1835" s="108" t="s">
        <v>1024</v>
      </c>
      <c r="C1835" s="108">
        <v>202308</v>
      </c>
      <c r="D1835" s="108" t="s">
        <v>1014</v>
      </c>
      <c r="E1835" s="109">
        <v>8984122087</v>
      </c>
      <c r="F1835" s="107" t="s">
        <v>1008</v>
      </c>
      <c r="G1835" s="110" t="s">
        <v>19</v>
      </c>
      <c r="H1835" s="111">
        <v>290000</v>
      </c>
      <c r="I1835" s="113">
        <v>45262</v>
      </c>
      <c r="J1835" s="111">
        <v>29000</v>
      </c>
      <c r="K1835" s="112" t="s">
        <v>20</v>
      </c>
      <c r="L1835" s="112" t="s">
        <v>101</v>
      </c>
      <c r="O1835" s="71"/>
      <c r="P1835" s="54"/>
      <c r="Q1835" s="72"/>
    </row>
    <row r="1836" spans="1:17" x14ac:dyDescent="0.25">
      <c r="A1836" s="107" t="s">
        <v>1403</v>
      </c>
      <c r="B1836" s="108">
        <v>202311</v>
      </c>
      <c r="C1836" s="108">
        <v>202311</v>
      </c>
      <c r="D1836" s="108" t="s">
        <v>1014</v>
      </c>
      <c r="E1836" s="109">
        <v>9556307040</v>
      </c>
      <c r="F1836" s="107" t="s">
        <v>1381</v>
      </c>
      <c r="G1836" s="110" t="s">
        <v>19</v>
      </c>
      <c r="H1836" s="111">
        <v>290000</v>
      </c>
      <c r="I1836" s="113">
        <v>45262</v>
      </c>
      <c r="J1836" s="111">
        <v>60000</v>
      </c>
      <c r="K1836" s="112" t="s">
        <v>10</v>
      </c>
      <c r="L1836" s="112" t="s">
        <v>158</v>
      </c>
      <c r="O1836" s="71"/>
      <c r="P1836" s="54"/>
      <c r="Q1836" s="72"/>
    </row>
    <row r="1837" spans="1:17" x14ac:dyDescent="0.25">
      <c r="A1837" s="107" t="s">
        <v>1334</v>
      </c>
      <c r="B1837" s="108">
        <v>202311</v>
      </c>
      <c r="C1837" s="108">
        <v>202311</v>
      </c>
      <c r="D1837" s="108" t="s">
        <v>1014</v>
      </c>
      <c r="E1837" s="109">
        <v>9668038330</v>
      </c>
      <c r="F1837" s="107" t="s">
        <v>1335</v>
      </c>
      <c r="G1837" s="110" t="s">
        <v>19</v>
      </c>
      <c r="H1837" s="111">
        <v>270000</v>
      </c>
      <c r="I1837" s="113">
        <v>45264</v>
      </c>
      <c r="J1837" s="111">
        <v>20000</v>
      </c>
      <c r="K1837" s="112" t="s">
        <v>20</v>
      </c>
      <c r="L1837" s="112" t="s">
        <v>158</v>
      </c>
      <c r="O1837" s="71"/>
      <c r="P1837" s="54"/>
      <c r="Q1837" s="72"/>
    </row>
    <row r="1838" spans="1:17" x14ac:dyDescent="0.25">
      <c r="A1838" s="107" t="s">
        <v>4288</v>
      </c>
      <c r="B1838" s="108" t="s">
        <v>1024</v>
      </c>
      <c r="C1838" s="108">
        <v>202308</v>
      </c>
      <c r="D1838" s="108" t="s">
        <v>1014</v>
      </c>
      <c r="E1838" s="109">
        <v>8984122087</v>
      </c>
      <c r="F1838" s="107" t="s">
        <v>1008</v>
      </c>
      <c r="G1838" s="110" t="s">
        <v>19</v>
      </c>
      <c r="H1838" s="111">
        <v>290000</v>
      </c>
      <c r="I1838" s="113">
        <v>45264</v>
      </c>
      <c r="J1838" s="111">
        <v>21000</v>
      </c>
      <c r="K1838" s="112" t="s">
        <v>20</v>
      </c>
      <c r="L1838" s="112" t="s">
        <v>101</v>
      </c>
      <c r="O1838" s="71"/>
      <c r="P1838" s="54"/>
      <c r="Q1838" s="72"/>
    </row>
    <row r="1839" spans="1:17" x14ac:dyDescent="0.25">
      <c r="A1839" s="107" t="s">
        <v>1405</v>
      </c>
      <c r="B1839" s="108">
        <v>202312</v>
      </c>
      <c r="C1839" s="108">
        <v>202312</v>
      </c>
      <c r="D1839" s="108" t="s">
        <v>1014</v>
      </c>
      <c r="E1839" s="109">
        <v>7437049800</v>
      </c>
      <c r="F1839" s="107" t="s">
        <v>1484</v>
      </c>
      <c r="G1839" s="110" t="s">
        <v>19</v>
      </c>
      <c r="H1839" s="111">
        <v>290000</v>
      </c>
      <c r="I1839" s="113">
        <v>45264</v>
      </c>
      <c r="J1839" s="111">
        <v>5000</v>
      </c>
      <c r="K1839" s="112" t="s">
        <v>20</v>
      </c>
      <c r="L1839" s="112" t="s">
        <v>158</v>
      </c>
      <c r="O1839" s="71"/>
      <c r="P1839" s="54"/>
      <c r="Q1839" s="72"/>
    </row>
    <row r="1840" spans="1:17" x14ac:dyDescent="0.25">
      <c r="A1840" s="107" t="s">
        <v>832</v>
      </c>
      <c r="B1840" s="108">
        <v>202304</v>
      </c>
      <c r="C1840" s="108">
        <v>202304</v>
      </c>
      <c r="D1840" s="108" t="s">
        <v>1014</v>
      </c>
      <c r="E1840" s="109">
        <v>8217855397</v>
      </c>
      <c r="F1840" s="107" t="s">
        <v>661</v>
      </c>
      <c r="G1840" s="110" t="s">
        <v>19</v>
      </c>
      <c r="H1840" s="111">
        <v>290000</v>
      </c>
      <c r="I1840" s="113">
        <v>45264</v>
      </c>
      <c r="J1840" s="111">
        <v>67500</v>
      </c>
      <c r="K1840" s="112" t="s">
        <v>20</v>
      </c>
      <c r="L1840" s="112" t="s">
        <v>839</v>
      </c>
      <c r="O1840" s="71"/>
      <c r="P1840" s="54"/>
      <c r="Q1840" s="72"/>
    </row>
    <row r="1841" spans="1:17" x14ac:dyDescent="0.25">
      <c r="A1841" s="107" t="s">
        <v>1273</v>
      </c>
      <c r="B1841" s="108">
        <v>202309</v>
      </c>
      <c r="C1841" s="108">
        <v>202309</v>
      </c>
      <c r="D1841" s="108" t="s">
        <v>1014</v>
      </c>
      <c r="E1841" s="109">
        <v>8456989692</v>
      </c>
      <c r="F1841" s="107" t="s">
        <v>1272</v>
      </c>
      <c r="G1841" s="110" t="s">
        <v>19</v>
      </c>
      <c r="H1841" s="111">
        <v>318600</v>
      </c>
      <c r="I1841" s="113">
        <v>45264</v>
      </c>
      <c r="J1841" s="111">
        <v>50000</v>
      </c>
      <c r="K1841" s="112" t="s">
        <v>20</v>
      </c>
      <c r="L1841" s="112" t="s">
        <v>158</v>
      </c>
      <c r="O1841" s="71"/>
      <c r="P1841" s="54"/>
      <c r="Q1841" s="72"/>
    </row>
    <row r="1842" spans="1:17" x14ac:dyDescent="0.25">
      <c r="A1842" s="107" t="s">
        <v>1321</v>
      </c>
      <c r="B1842" s="108">
        <v>202311</v>
      </c>
      <c r="C1842" s="108">
        <v>202311</v>
      </c>
      <c r="D1842" s="108" t="s">
        <v>1014</v>
      </c>
      <c r="E1842" s="109">
        <v>7735514161</v>
      </c>
      <c r="F1842" s="107" t="s">
        <v>1322</v>
      </c>
      <c r="G1842" s="110" t="s">
        <v>19</v>
      </c>
      <c r="H1842" s="111">
        <v>270000</v>
      </c>
      <c r="I1842" s="113">
        <v>45264</v>
      </c>
      <c r="J1842" s="111">
        <v>5000</v>
      </c>
      <c r="K1842" s="112" t="s">
        <v>20</v>
      </c>
      <c r="L1842" s="112" t="s">
        <v>158</v>
      </c>
      <c r="O1842" s="71"/>
      <c r="P1842" s="54"/>
      <c r="Q1842" s="72"/>
    </row>
    <row r="1843" spans="1:17" x14ac:dyDescent="0.25">
      <c r="A1843" s="107" t="s">
        <v>4323</v>
      </c>
      <c r="B1843" s="108">
        <v>202311</v>
      </c>
      <c r="C1843" s="108">
        <v>202311</v>
      </c>
      <c r="D1843" s="108" t="s">
        <v>1014</v>
      </c>
      <c r="E1843" s="109">
        <v>8660831754</v>
      </c>
      <c r="F1843" s="107" t="s">
        <v>4324</v>
      </c>
      <c r="G1843" s="110" t="s">
        <v>19</v>
      </c>
      <c r="H1843" s="111">
        <v>270000</v>
      </c>
      <c r="I1843" s="113">
        <v>45264</v>
      </c>
      <c r="J1843" s="111">
        <v>71000</v>
      </c>
      <c r="K1843" s="112" t="s">
        <v>20</v>
      </c>
      <c r="L1843" s="112" t="s">
        <v>158</v>
      </c>
      <c r="O1843" s="71"/>
      <c r="P1843" s="54"/>
      <c r="Q1843" s="72"/>
    </row>
    <row r="1844" spans="1:17" x14ac:dyDescent="0.25">
      <c r="A1844" s="107" t="s">
        <v>1334</v>
      </c>
      <c r="B1844" s="108">
        <v>202311</v>
      </c>
      <c r="C1844" s="108">
        <v>202311</v>
      </c>
      <c r="D1844" s="108" t="s">
        <v>1015</v>
      </c>
      <c r="E1844" s="109">
        <v>9668038830</v>
      </c>
      <c r="F1844" s="107" t="s">
        <v>1335</v>
      </c>
      <c r="G1844" s="110" t="s">
        <v>77</v>
      </c>
      <c r="H1844" s="111">
        <v>240000</v>
      </c>
      <c r="I1844" s="113">
        <v>45264</v>
      </c>
      <c r="J1844" s="111">
        <v>140000</v>
      </c>
      <c r="K1844" s="112" t="s">
        <v>902</v>
      </c>
      <c r="L1844" s="112" t="s">
        <v>158</v>
      </c>
      <c r="O1844" s="71"/>
      <c r="P1844" s="54"/>
      <c r="Q1844" s="72"/>
    </row>
    <row r="1845" spans="1:17" x14ac:dyDescent="0.25">
      <c r="A1845" s="107" t="s">
        <v>4325</v>
      </c>
      <c r="B1845" s="108">
        <v>202311</v>
      </c>
      <c r="C1845" s="108">
        <v>202311</v>
      </c>
      <c r="D1845" s="108" t="s">
        <v>1014</v>
      </c>
      <c r="E1845" s="109">
        <v>9589634943</v>
      </c>
      <c r="F1845" s="107" t="s">
        <v>1407</v>
      </c>
      <c r="G1845" s="110" t="s">
        <v>19</v>
      </c>
      <c r="H1845" s="111">
        <v>270000</v>
      </c>
      <c r="I1845" s="113">
        <v>45264</v>
      </c>
      <c r="J1845" s="111">
        <v>5000</v>
      </c>
      <c r="K1845" s="112" t="s">
        <v>689</v>
      </c>
      <c r="L1845" s="112" t="s">
        <v>158</v>
      </c>
      <c r="O1845" s="71"/>
      <c r="P1845" s="54"/>
      <c r="Q1845" s="72"/>
    </row>
    <row r="1846" spans="1:17" x14ac:dyDescent="0.25">
      <c r="A1846" s="107" t="s">
        <v>1240</v>
      </c>
      <c r="B1846" s="108">
        <v>202310</v>
      </c>
      <c r="C1846" s="108">
        <v>202310</v>
      </c>
      <c r="D1846" s="108" t="s">
        <v>1014</v>
      </c>
      <c r="E1846" s="109">
        <v>9740732501</v>
      </c>
      <c r="F1846" s="107" t="s">
        <v>1241</v>
      </c>
      <c r="G1846" s="110" t="s">
        <v>19</v>
      </c>
      <c r="H1846" s="111">
        <v>270000</v>
      </c>
      <c r="I1846" s="113">
        <v>45265</v>
      </c>
      <c r="J1846" s="111">
        <v>66250</v>
      </c>
      <c r="K1846" s="112" t="s">
        <v>1122</v>
      </c>
      <c r="L1846" s="112" t="s">
        <v>158</v>
      </c>
      <c r="O1846" s="71"/>
      <c r="P1846" s="54"/>
      <c r="Q1846" s="72"/>
    </row>
    <row r="1847" spans="1:17" x14ac:dyDescent="0.25">
      <c r="A1847" s="107" t="s">
        <v>1408</v>
      </c>
      <c r="B1847" s="108">
        <v>202311</v>
      </c>
      <c r="C1847" s="108">
        <v>202311</v>
      </c>
      <c r="D1847" s="108" t="s">
        <v>1015</v>
      </c>
      <c r="E1847" s="109">
        <v>9438673920</v>
      </c>
      <c r="F1847" s="107" t="s">
        <v>1409</v>
      </c>
      <c r="G1847" s="110" t="s">
        <v>19</v>
      </c>
      <c r="H1847" s="111">
        <v>240000</v>
      </c>
      <c r="I1847" s="113">
        <v>45265</v>
      </c>
      <c r="J1847" s="111">
        <v>85000</v>
      </c>
      <c r="K1847" s="112" t="s">
        <v>1122</v>
      </c>
      <c r="L1847" s="112" t="s">
        <v>158</v>
      </c>
      <c r="O1847" s="71"/>
      <c r="P1847" s="54"/>
      <c r="Q1847" s="72"/>
    </row>
    <row r="1848" spans="1:17" x14ac:dyDescent="0.25">
      <c r="A1848" s="107" t="s">
        <v>840</v>
      </c>
      <c r="B1848" s="108">
        <v>202307</v>
      </c>
      <c r="C1848" s="108">
        <v>202307</v>
      </c>
      <c r="D1848" s="108" t="s">
        <v>1014</v>
      </c>
      <c r="E1848" s="109">
        <v>9116554989</v>
      </c>
      <c r="F1848" s="107" t="s">
        <v>922</v>
      </c>
      <c r="G1848" s="110" t="s">
        <v>19</v>
      </c>
      <c r="H1848" s="111">
        <v>300000</v>
      </c>
      <c r="I1848" s="113">
        <v>45265</v>
      </c>
      <c r="J1848" s="111">
        <v>40000</v>
      </c>
      <c r="K1848" s="112" t="s">
        <v>20</v>
      </c>
      <c r="L1848" s="112" t="s">
        <v>839</v>
      </c>
      <c r="O1848" s="71"/>
      <c r="P1848" s="54"/>
      <c r="Q1848" s="72"/>
    </row>
    <row r="1849" spans="1:17" x14ac:dyDescent="0.25">
      <c r="A1849" s="107" t="s">
        <v>4326</v>
      </c>
      <c r="B1849" s="108">
        <v>202311</v>
      </c>
      <c r="C1849" s="108">
        <v>202311</v>
      </c>
      <c r="D1849" s="108" t="s">
        <v>1014</v>
      </c>
      <c r="E1849" s="109">
        <v>8618989619</v>
      </c>
      <c r="F1849" s="107" t="s">
        <v>1355</v>
      </c>
      <c r="G1849" s="110" t="s">
        <v>19</v>
      </c>
      <c r="H1849" s="111">
        <v>300000</v>
      </c>
      <c r="I1849" s="113">
        <v>45265</v>
      </c>
      <c r="J1849" s="111">
        <v>66250</v>
      </c>
      <c r="K1849" s="112" t="s">
        <v>20</v>
      </c>
      <c r="L1849" s="112" t="s">
        <v>158</v>
      </c>
      <c r="O1849" s="71"/>
      <c r="P1849" s="54"/>
      <c r="Q1849" s="72"/>
    </row>
    <row r="1850" spans="1:17" x14ac:dyDescent="0.25">
      <c r="A1850" s="107" t="s">
        <v>1294</v>
      </c>
      <c r="B1850" s="108">
        <v>202310</v>
      </c>
      <c r="C1850" s="108">
        <v>202310</v>
      </c>
      <c r="D1850" s="108" t="s">
        <v>1014</v>
      </c>
      <c r="E1850" s="109">
        <v>7224826454</v>
      </c>
      <c r="F1850" s="107" t="s">
        <v>1295</v>
      </c>
      <c r="G1850" s="110" t="s">
        <v>19</v>
      </c>
      <c r="H1850" s="111">
        <v>270000</v>
      </c>
      <c r="I1850" s="113">
        <v>45265</v>
      </c>
      <c r="J1850" s="111">
        <v>50000</v>
      </c>
      <c r="K1850" s="112" t="s">
        <v>20</v>
      </c>
      <c r="L1850" s="112" t="s">
        <v>158</v>
      </c>
      <c r="O1850" s="71"/>
      <c r="P1850" s="54"/>
      <c r="Q1850" s="72"/>
    </row>
    <row r="1851" spans="1:17" x14ac:dyDescent="0.25">
      <c r="A1851" s="107" t="s">
        <v>927</v>
      </c>
      <c r="B1851" s="108" t="s">
        <v>791</v>
      </c>
      <c r="C1851" s="108">
        <v>202306</v>
      </c>
      <c r="D1851" s="108" t="s">
        <v>1014</v>
      </c>
      <c r="E1851" s="109">
        <v>9730214240</v>
      </c>
      <c r="F1851" s="107" t="s">
        <v>924</v>
      </c>
      <c r="G1851" s="110" t="s">
        <v>19</v>
      </c>
      <c r="H1851" s="111">
        <v>290000</v>
      </c>
      <c r="I1851" s="113">
        <v>45265</v>
      </c>
      <c r="J1851" s="111">
        <v>25000</v>
      </c>
      <c r="K1851" s="112" t="s">
        <v>20</v>
      </c>
      <c r="L1851" s="112" t="s">
        <v>839</v>
      </c>
      <c r="O1851" s="71"/>
      <c r="P1851" s="54"/>
      <c r="Q1851" s="72"/>
    </row>
    <row r="1852" spans="1:17" x14ac:dyDescent="0.25">
      <c r="A1852" s="107" t="s">
        <v>1411</v>
      </c>
      <c r="B1852" s="108">
        <v>202312</v>
      </c>
      <c r="C1852" s="108">
        <v>202312</v>
      </c>
      <c r="D1852" s="108" t="s">
        <v>1014</v>
      </c>
      <c r="E1852" s="109">
        <v>9848353023</v>
      </c>
      <c r="F1852" s="107" t="s">
        <v>1412</v>
      </c>
      <c r="G1852" s="110" t="s">
        <v>19</v>
      </c>
      <c r="H1852" s="111">
        <v>290000</v>
      </c>
      <c r="I1852" s="113">
        <v>45266</v>
      </c>
      <c r="J1852" s="111">
        <v>270000</v>
      </c>
      <c r="K1852" s="112" t="s">
        <v>20</v>
      </c>
      <c r="L1852" s="112" t="s">
        <v>158</v>
      </c>
      <c r="O1852" s="71"/>
      <c r="P1852" s="54"/>
      <c r="Q1852" s="72"/>
    </row>
    <row r="1853" spans="1:17" x14ac:dyDescent="0.25">
      <c r="A1853" s="107" t="s">
        <v>1413</v>
      </c>
      <c r="B1853" s="108">
        <v>202311</v>
      </c>
      <c r="C1853" s="108">
        <v>202311</v>
      </c>
      <c r="D1853" s="108" t="s">
        <v>1014</v>
      </c>
      <c r="E1853" s="109">
        <v>8939492802</v>
      </c>
      <c r="F1853" s="107" t="s">
        <v>1382</v>
      </c>
      <c r="G1853" s="110" t="s">
        <v>19</v>
      </c>
      <c r="H1853" s="111">
        <v>290000</v>
      </c>
      <c r="I1853" s="113">
        <v>45266</v>
      </c>
      <c r="J1853" s="111">
        <v>90000</v>
      </c>
      <c r="K1853" s="112" t="s">
        <v>20</v>
      </c>
      <c r="L1853" s="112" t="s">
        <v>158</v>
      </c>
      <c r="O1853" s="71"/>
      <c r="P1853" s="54"/>
      <c r="Q1853" s="72"/>
    </row>
    <row r="1854" spans="1:17" x14ac:dyDescent="0.25">
      <c r="A1854" s="107" t="s">
        <v>1414</v>
      </c>
      <c r="B1854" s="108">
        <v>202312</v>
      </c>
      <c r="C1854" s="108">
        <v>202312</v>
      </c>
      <c r="D1854" s="108" t="s">
        <v>1014</v>
      </c>
      <c r="E1854" s="109">
        <v>7735352535</v>
      </c>
      <c r="F1854" s="107" t="s">
        <v>1415</v>
      </c>
      <c r="G1854" s="110" t="s">
        <v>77</v>
      </c>
      <c r="H1854" s="111">
        <v>240000</v>
      </c>
      <c r="I1854" s="113">
        <v>45266</v>
      </c>
      <c r="J1854" s="111">
        <v>5000</v>
      </c>
      <c r="K1854" s="112" t="s">
        <v>20</v>
      </c>
      <c r="L1854" s="112" t="s">
        <v>158</v>
      </c>
      <c r="O1854" s="71"/>
      <c r="P1854" s="54"/>
      <c r="Q1854" s="72"/>
    </row>
    <row r="1855" spans="1:17" x14ac:dyDescent="0.25">
      <c r="A1855" s="107" t="s">
        <v>4327</v>
      </c>
      <c r="B1855" s="108">
        <v>202312</v>
      </c>
      <c r="C1855" s="108">
        <v>202312</v>
      </c>
      <c r="D1855" s="108" t="s">
        <v>1014</v>
      </c>
      <c r="E1855" s="109">
        <v>9432165470</v>
      </c>
      <c r="F1855" s="107" t="s">
        <v>1417</v>
      </c>
      <c r="G1855" s="110" t="s">
        <v>77</v>
      </c>
      <c r="H1855" s="111">
        <v>240000</v>
      </c>
      <c r="I1855" s="113">
        <v>45266</v>
      </c>
      <c r="J1855" s="111">
        <v>5000</v>
      </c>
      <c r="K1855" s="112" t="s">
        <v>20</v>
      </c>
      <c r="L1855" s="112" t="s">
        <v>158</v>
      </c>
      <c r="O1855" s="71"/>
      <c r="P1855" s="54"/>
      <c r="Q1855" s="72"/>
    </row>
    <row r="1856" spans="1:17" x14ac:dyDescent="0.25">
      <c r="A1856" s="107" t="s">
        <v>1418</v>
      </c>
      <c r="B1856" s="108">
        <v>202312</v>
      </c>
      <c r="C1856" s="108">
        <v>202312</v>
      </c>
      <c r="D1856" s="108" t="s">
        <v>1014</v>
      </c>
      <c r="E1856" s="109">
        <v>9100486630</v>
      </c>
      <c r="F1856" s="107" t="s">
        <v>1419</v>
      </c>
      <c r="G1856" s="110" t="s">
        <v>77</v>
      </c>
      <c r="H1856" s="111">
        <v>240000</v>
      </c>
      <c r="I1856" s="113">
        <v>45266</v>
      </c>
      <c r="J1856" s="111">
        <v>5000</v>
      </c>
      <c r="K1856" s="112" t="s">
        <v>20</v>
      </c>
      <c r="L1856" s="112" t="s">
        <v>158</v>
      </c>
      <c r="O1856" s="71"/>
      <c r="P1856" s="54"/>
      <c r="Q1856" s="72"/>
    </row>
    <row r="1857" spans="1:17" x14ac:dyDescent="0.25">
      <c r="A1857" s="107" t="s">
        <v>1307</v>
      </c>
      <c r="B1857" s="108">
        <v>202312</v>
      </c>
      <c r="C1857" s="108">
        <v>202312</v>
      </c>
      <c r="D1857" s="108" t="s">
        <v>1014</v>
      </c>
      <c r="E1857" s="109"/>
      <c r="F1857" s="107"/>
      <c r="G1857" s="110" t="s">
        <v>19</v>
      </c>
      <c r="H1857" s="111">
        <v>290000</v>
      </c>
      <c r="I1857" s="113">
        <v>45267</v>
      </c>
      <c r="J1857" s="111">
        <v>100000</v>
      </c>
      <c r="K1857" s="112" t="s">
        <v>10</v>
      </c>
      <c r="L1857" s="112" t="s">
        <v>158</v>
      </c>
      <c r="O1857" s="71"/>
      <c r="P1857" s="54"/>
      <c r="Q1857" s="72"/>
    </row>
    <row r="1858" spans="1:17" x14ac:dyDescent="0.25">
      <c r="A1858" s="107" t="s">
        <v>1150</v>
      </c>
      <c r="B1858" s="108">
        <v>202309</v>
      </c>
      <c r="C1858" s="108">
        <v>202309</v>
      </c>
      <c r="D1858" s="108" t="s">
        <v>1014</v>
      </c>
      <c r="E1858" s="109">
        <v>9148664989</v>
      </c>
      <c r="F1858" s="107" t="s">
        <v>1106</v>
      </c>
      <c r="G1858" s="110" t="s">
        <v>19</v>
      </c>
      <c r="H1858" s="111">
        <v>300000</v>
      </c>
      <c r="I1858" s="113">
        <v>45267</v>
      </c>
      <c r="J1858" s="111">
        <v>50000</v>
      </c>
      <c r="K1858" s="112" t="s">
        <v>20</v>
      </c>
      <c r="L1858" s="112" t="s">
        <v>158</v>
      </c>
      <c r="O1858" s="71"/>
      <c r="P1858" s="54"/>
      <c r="Q1858" s="72"/>
    </row>
    <row r="1859" spans="1:17" x14ac:dyDescent="0.25">
      <c r="A1859" s="107" t="s">
        <v>1395</v>
      </c>
      <c r="B1859" s="108">
        <v>202312</v>
      </c>
      <c r="C1859" s="108">
        <v>202312</v>
      </c>
      <c r="D1859" s="108" t="s">
        <v>1014</v>
      </c>
      <c r="E1859" s="109">
        <v>7978305502</v>
      </c>
      <c r="F1859" s="107" t="s">
        <v>1660</v>
      </c>
      <c r="G1859" s="110" t="s">
        <v>19</v>
      </c>
      <c r="H1859" s="111">
        <v>300000</v>
      </c>
      <c r="I1859" s="113">
        <v>45267</v>
      </c>
      <c r="J1859" s="111">
        <v>57500</v>
      </c>
      <c r="K1859" s="112" t="s">
        <v>20</v>
      </c>
      <c r="L1859" s="112" t="s">
        <v>158</v>
      </c>
      <c r="O1859" s="71"/>
      <c r="P1859" s="54"/>
      <c r="Q1859" s="72"/>
    </row>
    <row r="1860" spans="1:17" x14ac:dyDescent="0.25">
      <c r="A1860" s="107" t="s">
        <v>1420</v>
      </c>
      <c r="B1860" s="108">
        <v>202312</v>
      </c>
      <c r="C1860" s="108">
        <v>202312</v>
      </c>
      <c r="D1860" s="108" t="s">
        <v>1014</v>
      </c>
      <c r="E1860" s="109"/>
      <c r="F1860" s="107"/>
      <c r="G1860" s="110" t="s">
        <v>77</v>
      </c>
      <c r="H1860" s="111">
        <v>240000</v>
      </c>
      <c r="I1860" s="113">
        <v>45267</v>
      </c>
      <c r="J1860" s="111">
        <v>5000</v>
      </c>
      <c r="K1860" s="112" t="s">
        <v>20</v>
      </c>
      <c r="L1860" s="112" t="s">
        <v>158</v>
      </c>
      <c r="O1860" s="71"/>
      <c r="P1860" s="54"/>
      <c r="Q1860" s="72"/>
    </row>
    <row r="1861" spans="1:17" x14ac:dyDescent="0.25">
      <c r="A1861" s="107" t="s">
        <v>1416</v>
      </c>
      <c r="B1861" s="108">
        <v>202312</v>
      </c>
      <c r="C1861" s="108">
        <v>202312</v>
      </c>
      <c r="D1861" s="108" t="s">
        <v>1014</v>
      </c>
      <c r="E1861" s="109"/>
      <c r="F1861" s="107"/>
      <c r="G1861" s="110" t="s">
        <v>77</v>
      </c>
      <c r="H1861" s="111">
        <v>240000</v>
      </c>
      <c r="I1861" s="113">
        <v>45267</v>
      </c>
      <c r="J1861" s="111">
        <v>5000</v>
      </c>
      <c r="K1861" s="112" t="s">
        <v>20</v>
      </c>
      <c r="L1861" s="112" t="s">
        <v>158</v>
      </c>
      <c r="O1861" s="71"/>
      <c r="P1861" s="54"/>
      <c r="Q1861" s="72"/>
    </row>
    <row r="1862" spans="1:17" x14ac:dyDescent="0.25">
      <c r="A1862" s="107" t="s">
        <v>1414</v>
      </c>
      <c r="B1862" s="108">
        <v>202312</v>
      </c>
      <c r="C1862" s="108">
        <v>202312</v>
      </c>
      <c r="D1862" s="108" t="s">
        <v>1014</v>
      </c>
      <c r="E1862" s="109"/>
      <c r="F1862" s="107"/>
      <c r="G1862" s="110" t="s">
        <v>19</v>
      </c>
      <c r="H1862" s="111">
        <v>300000</v>
      </c>
      <c r="I1862" s="113">
        <v>45267</v>
      </c>
      <c r="J1862" s="111">
        <v>5000</v>
      </c>
      <c r="K1862" s="112" t="s">
        <v>20</v>
      </c>
      <c r="L1862" s="112" t="s">
        <v>158</v>
      </c>
      <c r="O1862" s="71"/>
      <c r="P1862" s="54"/>
      <c r="Q1862" s="72"/>
    </row>
    <row r="1863" spans="1:17" x14ac:dyDescent="0.25">
      <c r="A1863" s="107" t="s">
        <v>1370</v>
      </c>
      <c r="B1863" s="108">
        <v>202312</v>
      </c>
      <c r="C1863" s="108">
        <v>202312</v>
      </c>
      <c r="D1863" s="108" t="s">
        <v>1014</v>
      </c>
      <c r="E1863" s="109">
        <v>8971414044</v>
      </c>
      <c r="F1863" s="107" t="s">
        <v>1421</v>
      </c>
      <c r="G1863" s="110" t="s">
        <v>19</v>
      </c>
      <c r="H1863" s="111">
        <v>300000</v>
      </c>
      <c r="I1863" s="113">
        <v>45267</v>
      </c>
      <c r="J1863" s="111">
        <v>78000</v>
      </c>
      <c r="K1863" s="112" t="s">
        <v>10</v>
      </c>
      <c r="L1863" s="112" t="s">
        <v>158</v>
      </c>
      <c r="O1863" s="71"/>
      <c r="P1863" s="54"/>
      <c r="Q1863" s="72"/>
    </row>
    <row r="1864" spans="1:17" x14ac:dyDescent="0.25">
      <c r="A1864" s="107" t="s">
        <v>4328</v>
      </c>
      <c r="B1864" s="108">
        <v>202312</v>
      </c>
      <c r="C1864" s="108">
        <v>202312</v>
      </c>
      <c r="D1864" s="108" t="s">
        <v>1014</v>
      </c>
      <c r="E1864" s="109">
        <v>8917307631</v>
      </c>
      <c r="F1864" s="107" t="s">
        <v>1423</v>
      </c>
      <c r="G1864" s="110" t="s">
        <v>19</v>
      </c>
      <c r="H1864" s="111">
        <v>300000</v>
      </c>
      <c r="I1864" s="113">
        <v>45267</v>
      </c>
      <c r="J1864" s="111">
        <v>105000</v>
      </c>
      <c r="K1864" s="112" t="s">
        <v>10</v>
      </c>
      <c r="L1864" s="112" t="s">
        <v>158</v>
      </c>
      <c r="O1864" s="71"/>
      <c r="P1864" s="54"/>
      <c r="Q1864" s="72"/>
    </row>
    <row r="1865" spans="1:17" x14ac:dyDescent="0.25">
      <c r="A1865" s="107" t="s">
        <v>1424</v>
      </c>
      <c r="B1865" s="108">
        <v>202312</v>
      </c>
      <c r="C1865" s="108">
        <v>202312</v>
      </c>
      <c r="D1865" s="108" t="s">
        <v>1014</v>
      </c>
      <c r="E1865" s="109"/>
      <c r="F1865" s="107"/>
      <c r="G1865" s="110" t="s">
        <v>19</v>
      </c>
      <c r="H1865" s="111">
        <v>300000</v>
      </c>
      <c r="I1865" s="113">
        <v>45268</v>
      </c>
      <c r="J1865" s="111">
        <f>44000+46000</f>
        <v>90000</v>
      </c>
      <c r="K1865" s="112" t="s">
        <v>20</v>
      </c>
      <c r="L1865" s="112" t="s">
        <v>158</v>
      </c>
      <c r="O1865" s="71"/>
      <c r="P1865" s="54"/>
      <c r="Q1865" s="72"/>
    </row>
    <row r="1866" spans="1:17" x14ac:dyDescent="0.25">
      <c r="A1866" s="107" t="s">
        <v>894</v>
      </c>
      <c r="B1866" s="108">
        <v>202307</v>
      </c>
      <c r="C1866" s="108">
        <v>202307</v>
      </c>
      <c r="D1866" s="108" t="s">
        <v>1014</v>
      </c>
      <c r="E1866" s="109">
        <v>8103646339</v>
      </c>
      <c r="F1866" s="107" t="s">
        <v>907</v>
      </c>
      <c r="G1866" s="110" t="s">
        <v>19</v>
      </c>
      <c r="H1866" s="111">
        <v>270000</v>
      </c>
      <c r="I1866" s="113">
        <v>45268</v>
      </c>
      <c r="J1866" s="111">
        <v>35000</v>
      </c>
      <c r="K1866" s="112" t="s">
        <v>20</v>
      </c>
      <c r="L1866" s="112" t="s">
        <v>101</v>
      </c>
      <c r="O1866" s="71"/>
      <c r="P1866" s="54"/>
      <c r="Q1866" s="72"/>
    </row>
    <row r="1867" spans="1:17" x14ac:dyDescent="0.25">
      <c r="A1867" s="107" t="s">
        <v>1224</v>
      </c>
      <c r="B1867" s="108" t="s">
        <v>1001</v>
      </c>
      <c r="C1867" s="108">
        <v>202308</v>
      </c>
      <c r="D1867" s="108" t="s">
        <v>1014</v>
      </c>
      <c r="E1867" s="109">
        <v>8249652410</v>
      </c>
      <c r="F1867" s="107" t="s">
        <v>1057</v>
      </c>
      <c r="G1867" s="110" t="s">
        <v>19</v>
      </c>
      <c r="H1867" s="111">
        <v>250000</v>
      </c>
      <c r="I1867" s="113">
        <v>45268</v>
      </c>
      <c r="J1867" s="111">
        <v>25000</v>
      </c>
      <c r="K1867" s="112" t="s">
        <v>1194</v>
      </c>
      <c r="L1867" s="112" t="s">
        <v>839</v>
      </c>
      <c r="O1867" s="71"/>
      <c r="P1867" s="54"/>
      <c r="Q1867" s="72"/>
    </row>
    <row r="1868" spans="1:17" x14ac:dyDescent="0.25">
      <c r="A1868" s="107" t="s">
        <v>1425</v>
      </c>
      <c r="B1868" s="108">
        <v>202312</v>
      </c>
      <c r="C1868" s="108">
        <v>202312</v>
      </c>
      <c r="D1868" s="108" t="s">
        <v>1014</v>
      </c>
      <c r="E1868" s="109">
        <v>9337611299</v>
      </c>
      <c r="F1868" s="107" t="s">
        <v>4329</v>
      </c>
      <c r="G1868" s="110" t="s">
        <v>19</v>
      </c>
      <c r="H1868" s="111">
        <v>250000</v>
      </c>
      <c r="I1868" s="113">
        <v>45268</v>
      </c>
      <c r="J1868" s="111">
        <v>5000</v>
      </c>
      <c r="K1868" s="112" t="s">
        <v>20</v>
      </c>
      <c r="L1868" s="112" t="s">
        <v>158</v>
      </c>
      <c r="O1868" s="71"/>
      <c r="P1868" s="54"/>
      <c r="Q1868" s="72"/>
    </row>
    <row r="1869" spans="1:17" x14ac:dyDescent="0.25">
      <c r="A1869" s="107" t="s">
        <v>1426</v>
      </c>
      <c r="B1869" s="108">
        <v>202312</v>
      </c>
      <c r="C1869" s="108">
        <v>202312</v>
      </c>
      <c r="D1869" s="108" t="s">
        <v>1014</v>
      </c>
      <c r="E1869" s="109"/>
      <c r="F1869" s="107"/>
      <c r="G1869" s="110" t="s">
        <v>19</v>
      </c>
      <c r="H1869" s="111">
        <v>250000</v>
      </c>
      <c r="I1869" s="113">
        <v>45268</v>
      </c>
      <c r="J1869" s="111">
        <v>5000</v>
      </c>
      <c r="K1869" s="112" t="s">
        <v>20</v>
      </c>
      <c r="L1869" s="112" t="s">
        <v>158</v>
      </c>
      <c r="O1869" s="71"/>
      <c r="P1869" s="54"/>
      <c r="Q1869" s="72"/>
    </row>
    <row r="1870" spans="1:17" x14ac:dyDescent="0.25">
      <c r="A1870" s="107" t="s">
        <v>1060</v>
      </c>
      <c r="B1870" s="108" t="s">
        <v>1024</v>
      </c>
      <c r="C1870" s="108">
        <v>202308</v>
      </c>
      <c r="D1870" s="108" t="s">
        <v>1014</v>
      </c>
      <c r="E1870" s="109">
        <v>7978596834</v>
      </c>
      <c r="F1870" s="107" t="s">
        <v>1061</v>
      </c>
      <c r="G1870" s="110" t="s">
        <v>19</v>
      </c>
      <c r="H1870" s="111">
        <v>270000</v>
      </c>
      <c r="I1870" s="113">
        <v>45268</v>
      </c>
      <c r="J1870" s="111">
        <v>50000</v>
      </c>
      <c r="K1870" s="112" t="s">
        <v>20</v>
      </c>
      <c r="L1870" s="112" t="s">
        <v>158</v>
      </c>
      <c r="O1870" s="71"/>
      <c r="P1870" s="54"/>
      <c r="Q1870" s="72"/>
    </row>
    <row r="1871" spans="1:17" x14ac:dyDescent="0.25">
      <c r="A1871" s="107" t="s">
        <v>1360</v>
      </c>
      <c r="B1871" s="108">
        <v>202311</v>
      </c>
      <c r="C1871" s="108">
        <v>202311</v>
      </c>
      <c r="D1871" s="108" t="s">
        <v>1014</v>
      </c>
      <c r="E1871" s="109">
        <v>9206916151</v>
      </c>
      <c r="F1871" s="107" t="s">
        <v>1363</v>
      </c>
      <c r="G1871" s="110" t="s">
        <v>19</v>
      </c>
      <c r="H1871" s="111">
        <v>260000</v>
      </c>
      <c r="I1871" s="113">
        <v>45269</v>
      </c>
      <c r="J1871" s="111">
        <v>62500</v>
      </c>
      <c r="K1871" s="112" t="s">
        <v>20</v>
      </c>
      <c r="L1871" s="112" t="s">
        <v>101</v>
      </c>
      <c r="O1871" s="71"/>
      <c r="P1871" s="54"/>
      <c r="Q1871" s="72"/>
    </row>
    <row r="1872" spans="1:17" x14ac:dyDescent="0.25">
      <c r="A1872" s="107" t="s">
        <v>1340</v>
      </c>
      <c r="B1872" s="108">
        <v>202311</v>
      </c>
      <c r="C1872" s="108">
        <v>202311</v>
      </c>
      <c r="D1872" s="108" t="s">
        <v>1014</v>
      </c>
      <c r="E1872" s="109">
        <v>6371778545</v>
      </c>
      <c r="F1872" s="107" t="s">
        <v>1341</v>
      </c>
      <c r="G1872" s="110" t="s">
        <v>19</v>
      </c>
      <c r="H1872" s="111">
        <v>250000</v>
      </c>
      <c r="I1872" s="113">
        <v>45269</v>
      </c>
      <c r="J1872" s="111">
        <v>100000</v>
      </c>
      <c r="K1872" s="112" t="s">
        <v>20</v>
      </c>
      <c r="L1872" s="112" t="s">
        <v>158</v>
      </c>
      <c r="O1872" s="71"/>
      <c r="P1872" s="54"/>
      <c r="Q1872" s="72"/>
    </row>
    <row r="1873" spans="1:17" x14ac:dyDescent="0.25">
      <c r="A1873" s="107" t="s">
        <v>1427</v>
      </c>
      <c r="B1873" s="108">
        <v>202312</v>
      </c>
      <c r="C1873" s="108">
        <v>202312</v>
      </c>
      <c r="D1873" s="108" t="s">
        <v>1014</v>
      </c>
      <c r="E1873" s="109">
        <v>9644374838</v>
      </c>
      <c r="F1873" s="107" t="s">
        <v>4330</v>
      </c>
      <c r="G1873" s="110" t="s">
        <v>19</v>
      </c>
      <c r="H1873" s="111">
        <v>250000</v>
      </c>
      <c r="I1873" s="113">
        <v>45269</v>
      </c>
      <c r="J1873" s="111">
        <v>5000</v>
      </c>
      <c r="K1873" s="112" t="s">
        <v>20</v>
      </c>
      <c r="L1873" s="112" t="s">
        <v>158</v>
      </c>
      <c r="O1873" s="71"/>
      <c r="P1873" s="54"/>
      <c r="Q1873" s="72"/>
    </row>
    <row r="1874" spans="1:17" x14ac:dyDescent="0.25">
      <c r="A1874" s="107" t="s">
        <v>1073</v>
      </c>
      <c r="B1874" s="108">
        <v>202309</v>
      </c>
      <c r="C1874" s="108">
        <v>202309</v>
      </c>
      <c r="D1874" s="108" t="s">
        <v>1014</v>
      </c>
      <c r="E1874" s="109">
        <v>9637343521</v>
      </c>
      <c r="F1874" s="107" t="s">
        <v>1428</v>
      </c>
      <c r="G1874" s="110" t="s">
        <v>19</v>
      </c>
      <c r="H1874" s="111">
        <v>260000</v>
      </c>
      <c r="I1874" s="113">
        <v>45269</v>
      </c>
      <c r="J1874" s="111">
        <v>30000</v>
      </c>
      <c r="K1874" s="112" t="s">
        <v>689</v>
      </c>
      <c r="L1874" s="112" t="s">
        <v>839</v>
      </c>
      <c r="O1874" s="71"/>
      <c r="P1874" s="54"/>
      <c r="Q1874" s="72"/>
    </row>
    <row r="1875" spans="1:17" x14ac:dyDescent="0.25">
      <c r="A1875" s="107" t="s">
        <v>1143</v>
      </c>
      <c r="B1875" s="108" t="s">
        <v>1144</v>
      </c>
      <c r="C1875" s="108" t="s">
        <v>1144</v>
      </c>
      <c r="D1875" s="108" t="s">
        <v>1015</v>
      </c>
      <c r="E1875" s="109">
        <v>8328959588</v>
      </c>
      <c r="F1875" s="107" t="s">
        <v>1055</v>
      </c>
      <c r="G1875" s="110" t="s">
        <v>19</v>
      </c>
      <c r="H1875" s="111">
        <v>240000</v>
      </c>
      <c r="I1875" s="113">
        <v>45269</v>
      </c>
      <c r="J1875" s="111">
        <v>65000</v>
      </c>
      <c r="K1875" s="112" t="s">
        <v>20</v>
      </c>
      <c r="L1875" s="112" t="s">
        <v>158</v>
      </c>
      <c r="O1875" s="71"/>
      <c r="P1875" s="54"/>
      <c r="Q1875" s="72"/>
    </row>
    <row r="1876" spans="1:17" x14ac:dyDescent="0.25">
      <c r="A1876" s="107" t="s">
        <v>1429</v>
      </c>
      <c r="B1876" s="108">
        <v>202312</v>
      </c>
      <c r="C1876" s="108">
        <v>202312</v>
      </c>
      <c r="D1876" s="108" t="s">
        <v>1014</v>
      </c>
      <c r="E1876" s="109"/>
      <c r="F1876" s="107" t="s">
        <v>1467</v>
      </c>
      <c r="G1876" s="110" t="s">
        <v>19</v>
      </c>
      <c r="H1876" s="111">
        <v>240000</v>
      </c>
      <c r="I1876" s="113">
        <v>45269</v>
      </c>
      <c r="J1876" s="111">
        <v>10000</v>
      </c>
      <c r="K1876" s="112" t="s">
        <v>20</v>
      </c>
      <c r="L1876" s="112" t="s">
        <v>158</v>
      </c>
      <c r="O1876" s="71"/>
      <c r="P1876" s="54"/>
      <c r="Q1876" s="72"/>
    </row>
    <row r="1877" spans="1:17" x14ac:dyDescent="0.25">
      <c r="A1877" s="107" t="s">
        <v>1430</v>
      </c>
      <c r="B1877" s="108">
        <v>202312</v>
      </c>
      <c r="C1877" s="108">
        <v>202312</v>
      </c>
      <c r="D1877" s="108" t="s">
        <v>1014</v>
      </c>
      <c r="E1877" s="109">
        <v>9776536732</v>
      </c>
      <c r="F1877" s="107" t="s">
        <v>1468</v>
      </c>
      <c r="G1877" s="110" t="s">
        <v>19</v>
      </c>
      <c r="H1877" s="111">
        <v>240000</v>
      </c>
      <c r="I1877" s="113">
        <v>45269</v>
      </c>
      <c r="J1877" s="111">
        <v>5000</v>
      </c>
      <c r="K1877" s="112" t="s">
        <v>20</v>
      </c>
      <c r="L1877" s="112" t="s">
        <v>158</v>
      </c>
      <c r="O1877" s="71"/>
      <c r="P1877" s="54"/>
      <c r="Q1877" s="72"/>
    </row>
    <row r="1878" spans="1:17" x14ac:dyDescent="0.25">
      <c r="A1878" s="107" t="s">
        <v>1362</v>
      </c>
      <c r="B1878" s="108">
        <v>202311</v>
      </c>
      <c r="C1878" s="108" t="s">
        <v>1266</v>
      </c>
      <c r="D1878" s="108" t="s">
        <v>1014</v>
      </c>
      <c r="E1878" s="109"/>
      <c r="F1878" s="107"/>
      <c r="G1878" s="110" t="s">
        <v>19</v>
      </c>
      <c r="H1878" s="111">
        <v>270000</v>
      </c>
      <c r="I1878" s="113">
        <v>45269</v>
      </c>
      <c r="J1878" s="111">
        <v>50000</v>
      </c>
      <c r="K1878" s="112" t="s">
        <v>20</v>
      </c>
      <c r="L1878" s="112" t="s">
        <v>158</v>
      </c>
      <c r="O1878" s="71"/>
      <c r="P1878" s="54"/>
      <c r="Q1878" s="72"/>
    </row>
    <row r="1879" spans="1:17" x14ac:dyDescent="0.25">
      <c r="A1879" s="107" t="s">
        <v>1287</v>
      </c>
      <c r="B1879" s="108">
        <v>202311</v>
      </c>
      <c r="C1879" s="108">
        <v>202311</v>
      </c>
      <c r="D1879" s="108" t="s">
        <v>1015</v>
      </c>
      <c r="E1879" s="109">
        <v>7771977306</v>
      </c>
      <c r="F1879" s="107" t="s">
        <v>1465</v>
      </c>
      <c r="G1879" s="110" t="s">
        <v>77</v>
      </c>
      <c r="H1879" s="111">
        <v>265000</v>
      </c>
      <c r="I1879" s="113">
        <v>45269</v>
      </c>
      <c r="J1879" s="111">
        <v>40000</v>
      </c>
      <c r="K1879" s="112" t="s">
        <v>20</v>
      </c>
      <c r="L1879" s="112" t="s">
        <v>158</v>
      </c>
      <c r="O1879" s="71"/>
      <c r="P1879" s="54"/>
      <c r="Q1879" s="72"/>
    </row>
    <row r="1880" spans="1:17" x14ac:dyDescent="0.25">
      <c r="A1880" s="107" t="s">
        <v>1371</v>
      </c>
      <c r="B1880" s="108">
        <v>202311</v>
      </c>
      <c r="C1880" s="108" t="s">
        <v>1266</v>
      </c>
      <c r="D1880" s="108" t="s">
        <v>1014</v>
      </c>
      <c r="E1880" s="109"/>
      <c r="F1880" s="107"/>
      <c r="G1880" s="110" t="s">
        <v>19</v>
      </c>
      <c r="H1880" s="111">
        <v>290000</v>
      </c>
      <c r="I1880" s="113">
        <v>45271</v>
      </c>
      <c r="J1880" s="111">
        <v>90000</v>
      </c>
      <c r="K1880" s="112" t="s">
        <v>20</v>
      </c>
      <c r="L1880" s="112" t="s">
        <v>158</v>
      </c>
      <c r="O1880" s="71"/>
      <c r="P1880" s="54"/>
      <c r="Q1880" s="72"/>
    </row>
    <row r="1881" spans="1:17" x14ac:dyDescent="0.25">
      <c r="A1881" s="107" t="s">
        <v>1431</v>
      </c>
      <c r="B1881" s="108">
        <v>202311</v>
      </c>
      <c r="C1881" s="108">
        <v>202311</v>
      </c>
      <c r="D1881" s="108" t="s">
        <v>1014</v>
      </c>
      <c r="E1881" s="109">
        <v>7008453504</v>
      </c>
      <c r="F1881" s="107" t="s">
        <v>1432</v>
      </c>
      <c r="G1881" s="110" t="s">
        <v>19</v>
      </c>
      <c r="H1881" s="111">
        <v>270000</v>
      </c>
      <c r="I1881" s="113">
        <v>45271</v>
      </c>
      <c r="J1881" s="111">
        <v>88334</v>
      </c>
      <c r="K1881" s="112" t="s">
        <v>20</v>
      </c>
      <c r="L1881" s="112" t="s">
        <v>158</v>
      </c>
      <c r="O1881" s="71"/>
      <c r="P1881" s="54"/>
      <c r="Q1881" s="72"/>
    </row>
    <row r="1882" spans="1:17" x14ac:dyDescent="0.25">
      <c r="A1882" s="107" t="s">
        <v>1433</v>
      </c>
      <c r="B1882" s="108">
        <v>202308</v>
      </c>
      <c r="C1882" s="108">
        <v>202308</v>
      </c>
      <c r="D1882" s="108" t="s">
        <v>1014</v>
      </c>
      <c r="E1882" s="109">
        <v>9811888072</v>
      </c>
      <c r="F1882" s="107" t="s">
        <v>1065</v>
      </c>
      <c r="G1882" s="110" t="s">
        <v>77</v>
      </c>
      <c r="H1882" s="111">
        <v>250000</v>
      </c>
      <c r="I1882" s="113">
        <v>45271</v>
      </c>
      <c r="J1882" s="111">
        <v>30000</v>
      </c>
      <c r="K1882" s="112" t="s">
        <v>20</v>
      </c>
      <c r="L1882" s="112" t="s">
        <v>839</v>
      </c>
      <c r="O1882" s="71"/>
      <c r="P1882" s="54"/>
      <c r="Q1882" s="72"/>
    </row>
    <row r="1883" spans="1:17" x14ac:dyDescent="0.25">
      <c r="A1883" s="107" t="s">
        <v>1002</v>
      </c>
      <c r="B1883" s="108">
        <v>202308</v>
      </c>
      <c r="C1883" s="108">
        <v>202308</v>
      </c>
      <c r="D1883" s="108" t="s">
        <v>1014</v>
      </c>
      <c r="E1883" s="109">
        <v>7328050867</v>
      </c>
      <c r="F1883" s="107" t="s">
        <v>1053</v>
      </c>
      <c r="G1883" s="110" t="s">
        <v>77</v>
      </c>
      <c r="H1883" s="111">
        <v>240000</v>
      </c>
      <c r="I1883" s="113">
        <v>45271</v>
      </c>
      <c r="J1883" s="111">
        <v>25000</v>
      </c>
      <c r="K1883" s="112" t="s">
        <v>20</v>
      </c>
      <c r="L1883" s="112" t="s">
        <v>101</v>
      </c>
      <c r="O1883" s="71"/>
      <c r="P1883" s="54"/>
      <c r="Q1883" s="72"/>
    </row>
    <row r="1884" spans="1:17" x14ac:dyDescent="0.25">
      <c r="A1884" s="107" t="s">
        <v>1142</v>
      </c>
      <c r="B1884" s="108">
        <v>202308</v>
      </c>
      <c r="C1884" s="108">
        <v>202308</v>
      </c>
      <c r="D1884" s="108" t="s">
        <v>1014</v>
      </c>
      <c r="E1884" s="109">
        <v>9900222793</v>
      </c>
      <c r="F1884" s="107" t="s">
        <v>996</v>
      </c>
      <c r="G1884" s="110" t="s">
        <v>19</v>
      </c>
      <c r="H1884" s="111">
        <v>240000</v>
      </c>
      <c r="I1884" s="113">
        <v>45271</v>
      </c>
      <c r="J1884" s="111">
        <v>40000</v>
      </c>
      <c r="K1884" s="112" t="s">
        <v>20</v>
      </c>
      <c r="L1884" s="112" t="s">
        <v>158</v>
      </c>
      <c r="O1884" s="71"/>
      <c r="P1884" s="54"/>
      <c r="Q1884" s="72"/>
    </row>
    <row r="1885" spans="1:17" x14ac:dyDescent="0.25">
      <c r="A1885" s="107" t="s">
        <v>822</v>
      </c>
      <c r="B1885" s="108" t="s">
        <v>791</v>
      </c>
      <c r="C1885" s="108">
        <v>202306</v>
      </c>
      <c r="D1885" s="108" t="s">
        <v>1014</v>
      </c>
      <c r="E1885" s="109">
        <v>9090391254</v>
      </c>
      <c r="F1885" s="107" t="s">
        <v>823</v>
      </c>
      <c r="G1885" s="110" t="s">
        <v>19</v>
      </c>
      <c r="H1885" s="111">
        <v>280000</v>
      </c>
      <c r="I1885" s="113">
        <v>45271</v>
      </c>
      <c r="J1885" s="111">
        <v>25000</v>
      </c>
      <c r="K1885" s="112" t="s">
        <v>20</v>
      </c>
      <c r="L1885" s="112" t="s">
        <v>839</v>
      </c>
      <c r="O1885" s="71"/>
      <c r="P1885" s="54"/>
      <c r="Q1885" s="72"/>
    </row>
    <row r="1886" spans="1:17" x14ac:dyDescent="0.25">
      <c r="A1886" s="107" t="s">
        <v>1096</v>
      </c>
      <c r="B1886" s="108">
        <v>202309</v>
      </c>
      <c r="C1886" s="108">
        <v>202309</v>
      </c>
      <c r="D1886" s="108" t="s">
        <v>1014</v>
      </c>
      <c r="E1886" s="109">
        <v>8078748554</v>
      </c>
      <c r="F1886" s="107" t="s">
        <v>1157</v>
      </c>
      <c r="G1886" s="110" t="s">
        <v>19</v>
      </c>
      <c r="H1886" s="111">
        <v>290000</v>
      </c>
      <c r="I1886" s="113">
        <v>45271</v>
      </c>
      <c r="J1886" s="111">
        <v>56000</v>
      </c>
      <c r="K1886" s="112" t="s">
        <v>20</v>
      </c>
      <c r="L1886" s="112" t="s">
        <v>158</v>
      </c>
      <c r="O1886" s="71"/>
      <c r="P1886" s="54"/>
      <c r="Q1886" s="72"/>
    </row>
    <row r="1887" spans="1:17" x14ac:dyDescent="0.25">
      <c r="A1887" s="107" t="s">
        <v>1110</v>
      </c>
      <c r="B1887" s="108">
        <v>202309</v>
      </c>
      <c r="C1887" s="108">
        <v>202309</v>
      </c>
      <c r="D1887" s="108" t="s">
        <v>1015</v>
      </c>
      <c r="E1887" s="109">
        <v>9776435918</v>
      </c>
      <c r="F1887" s="107" t="s">
        <v>1111</v>
      </c>
      <c r="G1887" s="110" t="s">
        <v>19</v>
      </c>
      <c r="H1887" s="111">
        <v>270000</v>
      </c>
      <c r="I1887" s="113">
        <v>45271</v>
      </c>
      <c r="J1887" s="111">
        <v>35000</v>
      </c>
      <c r="K1887" s="112" t="s">
        <v>20</v>
      </c>
      <c r="L1887" s="112" t="s">
        <v>158</v>
      </c>
      <c r="O1887" s="71"/>
      <c r="P1887" s="54"/>
      <c r="Q1887" s="72"/>
    </row>
    <row r="1888" spans="1:17" x14ac:dyDescent="0.25">
      <c r="A1888" s="107" t="s">
        <v>4295</v>
      </c>
      <c r="B1888" s="108">
        <v>202309</v>
      </c>
      <c r="C1888" s="108">
        <v>202309</v>
      </c>
      <c r="D1888" s="108" t="s">
        <v>1014</v>
      </c>
      <c r="E1888" s="109">
        <v>7008523638</v>
      </c>
      <c r="F1888" s="107" t="s">
        <v>1154</v>
      </c>
      <c r="G1888" s="110" t="s">
        <v>19</v>
      </c>
      <c r="H1888" s="111">
        <v>240000</v>
      </c>
      <c r="I1888" s="113">
        <v>45271</v>
      </c>
      <c r="J1888" s="111">
        <v>50000</v>
      </c>
      <c r="K1888" s="112" t="s">
        <v>10</v>
      </c>
      <c r="L1888" s="112" t="s">
        <v>158</v>
      </c>
      <c r="O1888" s="71"/>
      <c r="P1888" s="54"/>
      <c r="Q1888" s="72"/>
    </row>
    <row r="1889" spans="1:17" x14ac:dyDescent="0.25">
      <c r="A1889" s="107" t="s">
        <v>1133</v>
      </c>
      <c r="B1889" s="108">
        <v>202309</v>
      </c>
      <c r="C1889" s="108">
        <v>202309</v>
      </c>
      <c r="D1889" s="108" t="s">
        <v>1014</v>
      </c>
      <c r="E1889" s="109">
        <v>7978734962</v>
      </c>
      <c r="F1889" s="107" t="s">
        <v>1134</v>
      </c>
      <c r="G1889" s="110" t="s">
        <v>19</v>
      </c>
      <c r="H1889" s="111">
        <v>280000</v>
      </c>
      <c r="I1889" s="113">
        <v>45271</v>
      </c>
      <c r="J1889" s="111">
        <v>30000</v>
      </c>
      <c r="K1889" s="112" t="s">
        <v>20</v>
      </c>
      <c r="L1889" s="112" t="s">
        <v>158</v>
      </c>
      <c r="O1889" s="71"/>
      <c r="P1889" s="54"/>
      <c r="Q1889" s="72"/>
    </row>
    <row r="1890" spans="1:17" x14ac:dyDescent="0.25">
      <c r="A1890" s="107" t="s">
        <v>4295</v>
      </c>
      <c r="B1890" s="108">
        <v>202309</v>
      </c>
      <c r="C1890" s="108">
        <v>202309</v>
      </c>
      <c r="D1890" s="108" t="s">
        <v>1014</v>
      </c>
      <c r="E1890" s="109">
        <v>7008523638</v>
      </c>
      <c r="F1890" s="107" t="s">
        <v>1154</v>
      </c>
      <c r="G1890" s="110" t="s">
        <v>19</v>
      </c>
      <c r="H1890" s="111">
        <v>240000</v>
      </c>
      <c r="I1890" s="113">
        <v>45272</v>
      </c>
      <c r="J1890" s="111">
        <v>10000</v>
      </c>
      <c r="K1890" s="112" t="s">
        <v>10</v>
      </c>
      <c r="L1890" s="112" t="s">
        <v>158</v>
      </c>
      <c r="O1890" s="71"/>
      <c r="P1890" s="54"/>
      <c r="Q1890" s="72"/>
    </row>
    <row r="1891" spans="1:17" x14ac:dyDescent="0.25">
      <c r="A1891" s="107" t="s">
        <v>1434</v>
      </c>
      <c r="B1891" s="108">
        <v>202312</v>
      </c>
      <c r="C1891" s="108">
        <v>202312</v>
      </c>
      <c r="D1891" s="108" t="s">
        <v>1014</v>
      </c>
      <c r="E1891" s="109">
        <v>8179990456</v>
      </c>
      <c r="F1891" s="107" t="s">
        <v>1456</v>
      </c>
      <c r="G1891" s="110" t="s">
        <v>19</v>
      </c>
      <c r="H1891" s="111">
        <v>240000</v>
      </c>
      <c r="I1891" s="113">
        <v>45272</v>
      </c>
      <c r="J1891" s="111">
        <v>5000</v>
      </c>
      <c r="K1891" s="112" t="s">
        <v>20</v>
      </c>
      <c r="L1891" s="112" t="s">
        <v>158</v>
      </c>
      <c r="O1891" s="71"/>
      <c r="P1891" s="54"/>
      <c r="Q1891" s="72"/>
    </row>
    <row r="1892" spans="1:17" x14ac:dyDescent="0.25">
      <c r="A1892" s="107" t="s">
        <v>1371</v>
      </c>
      <c r="B1892" s="108">
        <v>202311</v>
      </c>
      <c r="C1892" s="108" t="s">
        <v>1266</v>
      </c>
      <c r="D1892" s="108" t="s">
        <v>1014</v>
      </c>
      <c r="E1892" s="109"/>
      <c r="F1892" s="107"/>
      <c r="G1892" s="110" t="s">
        <v>19</v>
      </c>
      <c r="H1892" s="111">
        <v>290000</v>
      </c>
      <c r="I1892" s="113">
        <v>45272</v>
      </c>
      <c r="J1892" s="111">
        <v>10000</v>
      </c>
      <c r="K1892" s="112" t="s">
        <v>20</v>
      </c>
      <c r="L1892" s="112" t="s">
        <v>158</v>
      </c>
      <c r="O1892" s="71"/>
      <c r="P1892" s="54"/>
      <c r="Q1892" s="72"/>
    </row>
    <row r="1893" spans="1:17" x14ac:dyDescent="0.25">
      <c r="A1893" s="107" t="s">
        <v>1198</v>
      </c>
      <c r="B1893" s="108">
        <v>202308</v>
      </c>
      <c r="C1893" s="108">
        <v>202308</v>
      </c>
      <c r="D1893" s="108" t="s">
        <v>1014</v>
      </c>
      <c r="E1893" s="109">
        <v>8989153181</v>
      </c>
      <c r="F1893" s="107" t="s">
        <v>1225</v>
      </c>
      <c r="G1893" s="110" t="s">
        <v>19</v>
      </c>
      <c r="H1893" s="111">
        <v>280000</v>
      </c>
      <c r="I1893" s="113">
        <v>45272</v>
      </c>
      <c r="J1893" s="111">
        <v>60000</v>
      </c>
      <c r="K1893" s="112" t="s">
        <v>20</v>
      </c>
      <c r="L1893" s="112" t="s">
        <v>158</v>
      </c>
      <c r="O1893" s="71"/>
      <c r="P1893" s="54"/>
      <c r="Q1893" s="72"/>
    </row>
    <row r="1894" spans="1:17" x14ac:dyDescent="0.25">
      <c r="A1894" s="107" t="s">
        <v>1435</v>
      </c>
      <c r="B1894" s="108">
        <v>202312</v>
      </c>
      <c r="C1894" s="108">
        <v>202312</v>
      </c>
      <c r="D1894" s="108" t="s">
        <v>1014</v>
      </c>
      <c r="E1894" s="109">
        <v>8989153181</v>
      </c>
      <c r="F1894" s="107" t="s">
        <v>1457</v>
      </c>
      <c r="G1894" s="110" t="s">
        <v>19</v>
      </c>
      <c r="H1894" s="111">
        <v>280000</v>
      </c>
      <c r="I1894" s="113">
        <v>45273</v>
      </c>
      <c r="J1894" s="111">
        <v>5000</v>
      </c>
      <c r="K1894" s="112" t="s">
        <v>20</v>
      </c>
      <c r="L1894" s="112" t="s">
        <v>158</v>
      </c>
      <c r="O1894" s="71"/>
      <c r="P1894" s="54"/>
      <c r="Q1894" s="72"/>
    </row>
    <row r="1895" spans="1:17" x14ac:dyDescent="0.25">
      <c r="A1895" s="107" t="s">
        <v>1436</v>
      </c>
      <c r="B1895" s="108">
        <v>202312</v>
      </c>
      <c r="C1895" s="108">
        <v>202312</v>
      </c>
      <c r="D1895" s="108" t="s">
        <v>1014</v>
      </c>
      <c r="E1895" s="109">
        <v>9765740737</v>
      </c>
      <c r="F1895" s="107" t="s">
        <v>1458</v>
      </c>
      <c r="G1895" s="110" t="s">
        <v>19</v>
      </c>
      <c r="H1895" s="111">
        <v>280000</v>
      </c>
      <c r="I1895" s="113">
        <v>45273</v>
      </c>
      <c r="J1895" s="111">
        <v>5000</v>
      </c>
      <c r="K1895" s="112" t="s">
        <v>20</v>
      </c>
      <c r="L1895" s="112" t="s">
        <v>158</v>
      </c>
      <c r="O1895" s="71"/>
      <c r="P1895" s="54"/>
      <c r="Q1895" s="72"/>
    </row>
    <row r="1896" spans="1:17" x14ac:dyDescent="0.25">
      <c r="A1896" s="107" t="s">
        <v>1437</v>
      </c>
      <c r="B1896" s="108">
        <v>202312</v>
      </c>
      <c r="C1896" s="108">
        <v>202312</v>
      </c>
      <c r="D1896" s="108" t="s">
        <v>1014</v>
      </c>
      <c r="E1896" s="109">
        <v>9765740737</v>
      </c>
      <c r="F1896" s="107" t="s">
        <v>1459</v>
      </c>
      <c r="G1896" s="110" t="s">
        <v>19</v>
      </c>
      <c r="H1896" s="111">
        <v>280000</v>
      </c>
      <c r="I1896" s="113">
        <v>45273</v>
      </c>
      <c r="J1896" s="111">
        <v>5000</v>
      </c>
      <c r="K1896" s="112" t="s">
        <v>20</v>
      </c>
      <c r="L1896" s="112" t="s">
        <v>158</v>
      </c>
      <c r="O1896" s="71"/>
      <c r="P1896" s="54"/>
      <c r="Q1896" s="72"/>
    </row>
    <row r="1897" spans="1:17" x14ac:dyDescent="0.25">
      <c r="A1897" s="107" t="s">
        <v>1250</v>
      </c>
      <c r="B1897" s="108">
        <v>202310</v>
      </c>
      <c r="C1897" s="108">
        <v>202310</v>
      </c>
      <c r="D1897" s="108" t="s">
        <v>1015</v>
      </c>
      <c r="E1897" s="109">
        <v>8093889880</v>
      </c>
      <c r="F1897" s="107" t="s">
        <v>1263</v>
      </c>
      <c r="G1897" s="110" t="s">
        <v>19</v>
      </c>
      <c r="H1897" s="111">
        <v>270000</v>
      </c>
      <c r="I1897" s="113">
        <v>45273</v>
      </c>
      <c r="J1897" s="111">
        <v>25000</v>
      </c>
      <c r="K1897" s="112" t="s">
        <v>20</v>
      </c>
      <c r="L1897" s="112" t="s">
        <v>158</v>
      </c>
      <c r="O1897" s="71"/>
      <c r="P1897" s="54"/>
      <c r="Q1897" s="72"/>
    </row>
    <row r="1898" spans="1:17" x14ac:dyDescent="0.25">
      <c r="A1898" s="107" t="s">
        <v>1163</v>
      </c>
      <c r="B1898" s="108">
        <v>202309</v>
      </c>
      <c r="C1898" s="108">
        <v>202309</v>
      </c>
      <c r="D1898" s="108" t="s">
        <v>1015</v>
      </c>
      <c r="E1898" s="109">
        <v>8147248587</v>
      </c>
      <c r="F1898" s="107" t="s">
        <v>669</v>
      </c>
      <c r="G1898" s="110" t="s">
        <v>19</v>
      </c>
      <c r="H1898" s="111">
        <v>270000</v>
      </c>
      <c r="I1898" s="113">
        <v>45274</v>
      </c>
      <c r="J1898" s="111">
        <v>20000</v>
      </c>
      <c r="K1898" s="112" t="s">
        <v>20</v>
      </c>
      <c r="L1898" s="112" t="s">
        <v>158</v>
      </c>
      <c r="O1898" s="71"/>
      <c r="P1898" s="54"/>
      <c r="Q1898" s="72"/>
    </row>
    <row r="1899" spans="1:17" x14ac:dyDescent="0.25">
      <c r="A1899" s="107" t="s">
        <v>1068</v>
      </c>
      <c r="B1899" s="108">
        <v>202309</v>
      </c>
      <c r="C1899" s="108">
        <v>202309</v>
      </c>
      <c r="D1899" s="108" t="s">
        <v>1014</v>
      </c>
      <c r="E1899" s="109">
        <v>9348637038</v>
      </c>
      <c r="F1899" s="107" t="s">
        <v>62</v>
      </c>
      <c r="G1899" s="110" t="s">
        <v>19</v>
      </c>
      <c r="H1899" s="111">
        <v>270000</v>
      </c>
      <c r="I1899" s="113">
        <v>45274</v>
      </c>
      <c r="J1899" s="111">
        <v>50000</v>
      </c>
      <c r="K1899" s="112" t="s">
        <v>689</v>
      </c>
      <c r="L1899" s="112" t="s">
        <v>158</v>
      </c>
      <c r="O1899" s="71"/>
      <c r="P1899" s="54"/>
      <c r="Q1899" s="72"/>
    </row>
    <row r="1900" spans="1:17" x14ac:dyDescent="0.25">
      <c r="A1900" s="107" t="s">
        <v>1438</v>
      </c>
      <c r="B1900" s="108">
        <v>202312</v>
      </c>
      <c r="C1900" s="108">
        <v>202312</v>
      </c>
      <c r="D1900" s="108" t="s">
        <v>1014</v>
      </c>
      <c r="E1900" s="109">
        <v>9021401966</v>
      </c>
      <c r="F1900" s="107" t="s">
        <v>1460</v>
      </c>
      <c r="G1900" s="110" t="s">
        <v>19</v>
      </c>
      <c r="H1900" s="111">
        <v>270000</v>
      </c>
      <c r="I1900" s="113">
        <v>45274</v>
      </c>
      <c r="J1900" s="111">
        <v>5000</v>
      </c>
      <c r="K1900" s="112" t="s">
        <v>20</v>
      </c>
      <c r="L1900" s="112" t="s">
        <v>158</v>
      </c>
      <c r="O1900" s="71"/>
      <c r="P1900" s="54"/>
      <c r="Q1900" s="72"/>
    </row>
    <row r="1901" spans="1:17" x14ac:dyDescent="0.25">
      <c r="A1901" s="107" t="s">
        <v>1293</v>
      </c>
      <c r="B1901" s="108">
        <v>202311</v>
      </c>
      <c r="C1901" s="108">
        <v>202311</v>
      </c>
      <c r="D1901" s="108" t="s">
        <v>1014</v>
      </c>
      <c r="E1901" s="109" t="s">
        <v>1462</v>
      </c>
      <c r="F1901" s="107" t="s">
        <v>1461</v>
      </c>
      <c r="G1901" s="110" t="s">
        <v>19</v>
      </c>
      <c r="H1901" s="111">
        <v>270000</v>
      </c>
      <c r="I1901" s="113">
        <v>45274</v>
      </c>
      <c r="J1901" s="111">
        <v>180000</v>
      </c>
      <c r="K1901" s="112" t="s">
        <v>20</v>
      </c>
      <c r="L1901" s="112" t="s">
        <v>158</v>
      </c>
      <c r="O1901" s="71"/>
      <c r="P1901" s="54"/>
      <c r="Q1901" s="72"/>
    </row>
    <row r="1902" spans="1:17" x14ac:dyDescent="0.25">
      <c r="A1902" s="107" t="s">
        <v>1438</v>
      </c>
      <c r="B1902" s="108">
        <v>202312</v>
      </c>
      <c r="C1902" s="108">
        <v>202312</v>
      </c>
      <c r="D1902" s="108" t="s">
        <v>1014</v>
      </c>
      <c r="E1902" s="109">
        <v>9021401966</v>
      </c>
      <c r="F1902" s="107" t="s">
        <v>1463</v>
      </c>
      <c r="G1902" s="110" t="s">
        <v>19</v>
      </c>
      <c r="H1902" s="111">
        <v>270000</v>
      </c>
      <c r="I1902" s="113">
        <v>45276</v>
      </c>
      <c r="J1902" s="111">
        <v>5000</v>
      </c>
      <c r="K1902" s="112" t="s">
        <v>20</v>
      </c>
      <c r="L1902" s="112" t="s">
        <v>158</v>
      </c>
      <c r="O1902" s="71"/>
      <c r="P1902" s="54"/>
      <c r="Q1902" s="72"/>
    </row>
    <row r="1903" spans="1:17" x14ac:dyDescent="0.25">
      <c r="A1903" s="107" t="s">
        <v>1439</v>
      </c>
      <c r="B1903" s="108">
        <v>202312</v>
      </c>
      <c r="C1903" s="108">
        <v>202312</v>
      </c>
      <c r="D1903" s="108" t="s">
        <v>1014</v>
      </c>
      <c r="E1903" s="109">
        <v>9348606794</v>
      </c>
      <c r="F1903" s="107" t="s">
        <v>1464</v>
      </c>
      <c r="G1903" s="110" t="s">
        <v>19</v>
      </c>
      <c r="H1903" s="111">
        <v>270000</v>
      </c>
      <c r="I1903" s="113">
        <v>45276</v>
      </c>
      <c r="J1903" s="111">
        <v>5000</v>
      </c>
      <c r="K1903" s="112" t="s">
        <v>20</v>
      </c>
      <c r="L1903" s="112" t="s">
        <v>158</v>
      </c>
      <c r="O1903" s="71"/>
      <c r="P1903" s="54"/>
      <c r="Q1903" s="72"/>
    </row>
    <row r="1904" spans="1:17" x14ac:dyDescent="0.25">
      <c r="A1904" s="107" t="s">
        <v>1321</v>
      </c>
      <c r="B1904" s="108">
        <v>202311</v>
      </c>
      <c r="C1904" s="108">
        <v>202311</v>
      </c>
      <c r="D1904" s="108" t="s">
        <v>1014</v>
      </c>
      <c r="E1904" s="109">
        <v>7735514161</v>
      </c>
      <c r="F1904" s="107" t="s">
        <v>1322</v>
      </c>
      <c r="G1904" s="110" t="s">
        <v>19</v>
      </c>
      <c r="H1904" s="111">
        <v>270000</v>
      </c>
      <c r="I1904" s="113">
        <v>45276</v>
      </c>
      <c r="J1904" s="111">
        <v>90000</v>
      </c>
      <c r="K1904" s="112" t="s">
        <v>20</v>
      </c>
      <c r="L1904" s="112" t="s">
        <v>158</v>
      </c>
      <c r="O1904" s="71"/>
      <c r="P1904" s="54"/>
      <c r="Q1904" s="72"/>
    </row>
    <row r="1905" spans="1:17" x14ac:dyDescent="0.25">
      <c r="A1905" s="107" t="s">
        <v>1287</v>
      </c>
      <c r="B1905" s="108">
        <v>202311</v>
      </c>
      <c r="C1905" s="108">
        <v>202311</v>
      </c>
      <c r="D1905" s="108" t="s">
        <v>1015</v>
      </c>
      <c r="E1905" s="109">
        <v>7771977306</v>
      </c>
      <c r="F1905" s="107" t="s">
        <v>1465</v>
      </c>
      <c r="G1905" s="110" t="s">
        <v>77</v>
      </c>
      <c r="H1905" s="111">
        <v>265000</v>
      </c>
      <c r="I1905" s="113">
        <v>45276</v>
      </c>
      <c r="J1905" s="111">
        <v>50000</v>
      </c>
      <c r="K1905" s="112" t="s">
        <v>20</v>
      </c>
      <c r="L1905" s="112" t="s">
        <v>158</v>
      </c>
      <c r="O1905" s="71"/>
      <c r="P1905" s="54"/>
      <c r="Q1905" s="72"/>
    </row>
    <row r="1906" spans="1:17" x14ac:dyDescent="0.25">
      <c r="A1906" s="107" t="s">
        <v>1440</v>
      </c>
      <c r="B1906" s="108">
        <v>202312</v>
      </c>
      <c r="C1906" s="108">
        <v>202312</v>
      </c>
      <c r="D1906" s="108" t="s">
        <v>1014</v>
      </c>
      <c r="E1906" s="109"/>
      <c r="F1906" s="107"/>
      <c r="G1906" s="110" t="s">
        <v>77</v>
      </c>
      <c r="H1906" s="111">
        <v>265000</v>
      </c>
      <c r="I1906" s="113">
        <v>45276</v>
      </c>
      <c r="J1906" s="111">
        <v>80000</v>
      </c>
      <c r="K1906" s="112" t="s">
        <v>20</v>
      </c>
      <c r="L1906" s="112" t="s">
        <v>158</v>
      </c>
      <c r="O1906" s="71"/>
      <c r="P1906" s="54"/>
      <c r="Q1906" s="72"/>
    </row>
    <row r="1907" spans="1:17" x14ac:dyDescent="0.25">
      <c r="A1907" s="107" t="s">
        <v>1072</v>
      </c>
      <c r="B1907" s="108">
        <v>202308</v>
      </c>
      <c r="C1907" s="108">
        <v>202308</v>
      </c>
      <c r="D1907" s="108" t="s">
        <v>1014</v>
      </c>
      <c r="E1907" s="109">
        <v>9348637038</v>
      </c>
      <c r="F1907" s="107" t="s">
        <v>62</v>
      </c>
      <c r="G1907" s="110" t="s">
        <v>19</v>
      </c>
      <c r="H1907" s="111">
        <v>270000</v>
      </c>
      <c r="I1907" s="113">
        <v>45278</v>
      </c>
      <c r="J1907" s="111">
        <v>76000</v>
      </c>
      <c r="K1907" s="112" t="s">
        <v>20</v>
      </c>
      <c r="L1907" s="112" t="s">
        <v>158</v>
      </c>
      <c r="O1907" s="71"/>
      <c r="P1907" s="54"/>
      <c r="Q1907" s="72"/>
    </row>
    <row r="1908" spans="1:17" x14ac:dyDescent="0.25">
      <c r="A1908" s="107" t="s">
        <v>1280</v>
      </c>
      <c r="B1908" s="108">
        <v>202311</v>
      </c>
      <c r="C1908" s="108">
        <v>202311</v>
      </c>
      <c r="D1908" s="108" t="s">
        <v>1014</v>
      </c>
      <c r="E1908" s="109">
        <v>7008020647</v>
      </c>
      <c r="F1908" s="107" t="s">
        <v>1331</v>
      </c>
      <c r="G1908" s="110" t="s">
        <v>19</v>
      </c>
      <c r="H1908" s="111">
        <v>300000</v>
      </c>
      <c r="I1908" s="113">
        <v>45278</v>
      </c>
      <c r="J1908" s="111">
        <v>90000</v>
      </c>
      <c r="K1908" s="112" t="s">
        <v>20</v>
      </c>
      <c r="L1908" s="112" t="s">
        <v>158</v>
      </c>
      <c r="O1908" s="71"/>
      <c r="P1908" s="54"/>
      <c r="Q1908" s="72"/>
    </row>
    <row r="1909" spans="1:17" x14ac:dyDescent="0.25">
      <c r="A1909" s="107" t="s">
        <v>1177</v>
      </c>
      <c r="B1909" s="108" t="s">
        <v>1156</v>
      </c>
      <c r="C1909" s="108">
        <v>202309</v>
      </c>
      <c r="D1909" s="108" t="s">
        <v>1014</v>
      </c>
      <c r="E1909" s="109">
        <v>9172549010</v>
      </c>
      <c r="F1909" s="107" t="s">
        <v>1466</v>
      </c>
      <c r="G1909" s="110" t="s">
        <v>19</v>
      </c>
      <c r="H1909" s="111">
        <v>280000</v>
      </c>
      <c r="I1909" s="113">
        <v>45279</v>
      </c>
      <c r="J1909" s="111">
        <v>180000</v>
      </c>
      <c r="K1909" s="112" t="s">
        <v>10</v>
      </c>
      <c r="L1909" s="112" t="s">
        <v>158</v>
      </c>
      <c r="O1909" s="71"/>
      <c r="P1909" s="54"/>
      <c r="Q1909" s="72"/>
    </row>
    <row r="1910" spans="1:17" x14ac:dyDescent="0.25">
      <c r="A1910" s="107" t="s">
        <v>1210</v>
      </c>
      <c r="B1910" s="108">
        <v>202310</v>
      </c>
      <c r="C1910" s="108">
        <v>202310</v>
      </c>
      <c r="D1910" s="108" t="s">
        <v>1014</v>
      </c>
      <c r="E1910" s="109">
        <v>8961047303</v>
      </c>
      <c r="F1910" s="107" t="s">
        <v>1229</v>
      </c>
      <c r="G1910" s="110" t="s">
        <v>19</v>
      </c>
      <c r="H1910" s="111">
        <v>318600</v>
      </c>
      <c r="I1910" s="113">
        <v>45279</v>
      </c>
      <c r="J1910" s="111">
        <v>95000</v>
      </c>
      <c r="K1910" s="112" t="s">
        <v>20</v>
      </c>
      <c r="L1910" s="112" t="s">
        <v>839</v>
      </c>
      <c r="O1910" s="71"/>
      <c r="P1910" s="54"/>
      <c r="Q1910" s="72"/>
    </row>
    <row r="1911" spans="1:17" x14ac:dyDescent="0.25">
      <c r="A1911" s="107" t="s">
        <v>1273</v>
      </c>
      <c r="B1911" s="108">
        <v>202309</v>
      </c>
      <c r="C1911" s="108">
        <v>202309</v>
      </c>
      <c r="D1911" s="108" t="s">
        <v>1014</v>
      </c>
      <c r="E1911" s="109">
        <v>8456989692</v>
      </c>
      <c r="F1911" s="107" t="s">
        <v>1272</v>
      </c>
      <c r="G1911" s="110" t="s">
        <v>19</v>
      </c>
      <c r="H1911" s="111">
        <v>318600</v>
      </c>
      <c r="I1911" s="113">
        <v>45279</v>
      </c>
      <c r="J1911" s="111">
        <v>15000</v>
      </c>
      <c r="K1911" s="112" t="s">
        <v>20</v>
      </c>
      <c r="L1911" s="112" t="s">
        <v>839</v>
      </c>
      <c r="O1911" s="71"/>
      <c r="P1911" s="54"/>
      <c r="Q1911" s="72"/>
    </row>
    <row r="1912" spans="1:17" x14ac:dyDescent="0.25">
      <c r="A1912" s="107" t="s">
        <v>1441</v>
      </c>
      <c r="B1912" s="108">
        <v>202309</v>
      </c>
      <c r="C1912" s="108">
        <v>202309</v>
      </c>
      <c r="D1912" s="108" t="s">
        <v>1014</v>
      </c>
      <c r="E1912" s="109"/>
      <c r="F1912" s="107"/>
      <c r="G1912" s="110" t="s">
        <v>19</v>
      </c>
      <c r="H1912" s="111">
        <v>318600</v>
      </c>
      <c r="I1912" s="113">
        <v>45279</v>
      </c>
      <c r="J1912" s="111">
        <v>5000</v>
      </c>
      <c r="K1912" s="112" t="s">
        <v>20</v>
      </c>
      <c r="L1912" s="112" t="s">
        <v>839</v>
      </c>
      <c r="O1912" s="71"/>
      <c r="P1912" s="54"/>
      <c r="Q1912" s="72"/>
    </row>
    <row r="1913" spans="1:17" x14ac:dyDescent="0.25">
      <c r="A1913" s="107" t="s">
        <v>1442</v>
      </c>
      <c r="B1913" s="108">
        <v>202309</v>
      </c>
      <c r="C1913" s="108">
        <v>202309</v>
      </c>
      <c r="D1913" s="108" t="s">
        <v>1014</v>
      </c>
      <c r="E1913" s="109">
        <v>9686988722</v>
      </c>
      <c r="F1913" s="107" t="s">
        <v>4331</v>
      </c>
      <c r="G1913" s="110" t="s">
        <v>19</v>
      </c>
      <c r="H1913" s="111">
        <v>318600</v>
      </c>
      <c r="I1913" s="113">
        <v>45279</v>
      </c>
      <c r="J1913" s="111">
        <v>10000</v>
      </c>
      <c r="K1913" s="112" t="s">
        <v>20</v>
      </c>
      <c r="L1913" s="112" t="s">
        <v>839</v>
      </c>
      <c r="O1913" s="71"/>
      <c r="P1913" s="54"/>
      <c r="Q1913" s="72"/>
    </row>
    <row r="1914" spans="1:17" x14ac:dyDescent="0.25">
      <c r="A1914" s="107" t="s">
        <v>1010</v>
      </c>
      <c r="B1914" s="108" t="s">
        <v>1001</v>
      </c>
      <c r="C1914" s="108">
        <v>202308</v>
      </c>
      <c r="D1914" s="108" t="s">
        <v>1014</v>
      </c>
      <c r="E1914" s="109">
        <v>9621673222</v>
      </c>
      <c r="F1914" s="107" t="s">
        <v>815</v>
      </c>
      <c r="G1914" s="110" t="s">
        <v>19</v>
      </c>
      <c r="H1914" s="111">
        <v>300000</v>
      </c>
      <c r="I1914" s="113">
        <v>45279</v>
      </c>
      <c r="J1914" s="111">
        <v>27000</v>
      </c>
      <c r="K1914" s="112" t="s">
        <v>20</v>
      </c>
      <c r="L1914" s="112" t="s">
        <v>839</v>
      </c>
      <c r="O1914" s="71"/>
      <c r="P1914" s="54"/>
      <c r="Q1914" s="72"/>
    </row>
    <row r="1915" spans="1:17" x14ac:dyDescent="0.25">
      <c r="A1915" s="107" t="s">
        <v>925</v>
      </c>
      <c r="B1915" s="108" t="s">
        <v>791</v>
      </c>
      <c r="C1915" s="108">
        <v>202306</v>
      </c>
      <c r="D1915" s="108" t="s">
        <v>1014</v>
      </c>
      <c r="E1915" s="109">
        <v>9900020694</v>
      </c>
      <c r="F1915" s="107" t="s">
        <v>926</v>
      </c>
      <c r="G1915" s="110" t="s">
        <v>19</v>
      </c>
      <c r="H1915" s="111">
        <v>270000</v>
      </c>
      <c r="I1915" s="113">
        <v>45279</v>
      </c>
      <c r="J1915" s="111">
        <v>25000</v>
      </c>
      <c r="K1915" s="112" t="s">
        <v>20</v>
      </c>
      <c r="L1915" s="112" t="s">
        <v>839</v>
      </c>
      <c r="O1915" s="71"/>
      <c r="P1915" s="54"/>
      <c r="Q1915" s="72"/>
    </row>
    <row r="1916" spans="1:17" x14ac:dyDescent="0.25">
      <c r="A1916" s="107" t="s">
        <v>1312</v>
      </c>
      <c r="B1916" s="108">
        <v>202311</v>
      </c>
      <c r="C1916" s="108">
        <v>202311</v>
      </c>
      <c r="D1916" s="108" t="s">
        <v>1014</v>
      </c>
      <c r="E1916" s="109">
        <v>8956854050</v>
      </c>
      <c r="F1916" s="107" t="s">
        <v>1313</v>
      </c>
      <c r="G1916" s="110" t="s">
        <v>19</v>
      </c>
      <c r="H1916" s="111">
        <v>270000</v>
      </c>
      <c r="I1916" s="113">
        <v>45280</v>
      </c>
      <c r="J1916" s="111">
        <v>265000</v>
      </c>
      <c r="K1916" s="112" t="s">
        <v>20</v>
      </c>
      <c r="L1916" s="112" t="s">
        <v>158</v>
      </c>
      <c r="O1916" s="71"/>
      <c r="P1916" s="54"/>
      <c r="Q1916" s="72"/>
    </row>
    <row r="1917" spans="1:17" x14ac:dyDescent="0.25">
      <c r="A1917" s="107" t="s">
        <v>1383</v>
      </c>
      <c r="B1917" s="108">
        <v>202311</v>
      </c>
      <c r="C1917" s="108">
        <v>202311</v>
      </c>
      <c r="D1917" s="108" t="s">
        <v>1014</v>
      </c>
      <c r="E1917" s="109">
        <v>9861049180</v>
      </c>
      <c r="F1917" s="107" t="s">
        <v>1384</v>
      </c>
      <c r="G1917" s="110" t="s">
        <v>19</v>
      </c>
      <c r="H1917" s="111">
        <v>270000</v>
      </c>
      <c r="I1917" s="113">
        <v>45280</v>
      </c>
      <c r="J1917" s="111">
        <v>30000</v>
      </c>
      <c r="K1917" s="112" t="s">
        <v>20</v>
      </c>
      <c r="L1917" s="112" t="s">
        <v>839</v>
      </c>
      <c r="O1917" s="71"/>
      <c r="P1917" s="54"/>
      <c r="Q1917" s="72"/>
    </row>
    <row r="1918" spans="1:17" x14ac:dyDescent="0.25">
      <c r="A1918" s="107" t="s">
        <v>1439</v>
      </c>
      <c r="B1918" s="108">
        <v>202312</v>
      </c>
      <c r="C1918" s="108">
        <v>202312</v>
      </c>
      <c r="D1918" s="108" t="s">
        <v>1014</v>
      </c>
      <c r="E1918" s="109"/>
      <c r="F1918" s="107"/>
      <c r="G1918" s="110" t="s">
        <v>19</v>
      </c>
      <c r="H1918" s="111">
        <v>270000</v>
      </c>
      <c r="I1918" s="113">
        <v>45280</v>
      </c>
      <c r="J1918" s="111">
        <v>5000</v>
      </c>
      <c r="K1918" s="112" t="s">
        <v>20</v>
      </c>
      <c r="L1918" s="112" t="s">
        <v>158</v>
      </c>
      <c r="O1918" s="71"/>
      <c r="P1918" s="54"/>
      <c r="Q1918" s="72"/>
    </row>
    <row r="1919" spans="1:17" x14ac:dyDescent="0.25">
      <c r="A1919" s="107" t="s">
        <v>1105</v>
      </c>
      <c r="B1919" s="108">
        <v>202309</v>
      </c>
      <c r="C1919" s="108">
        <v>202309</v>
      </c>
      <c r="D1919" s="108" t="s">
        <v>1015</v>
      </c>
      <c r="E1919" s="109"/>
      <c r="F1919" s="107" t="s">
        <v>1107</v>
      </c>
      <c r="G1919" s="110" t="s">
        <v>77</v>
      </c>
      <c r="H1919" s="111">
        <v>240000</v>
      </c>
      <c r="I1919" s="113">
        <v>45281</v>
      </c>
      <c r="J1919" s="111">
        <v>30000</v>
      </c>
      <c r="K1919" s="112" t="s">
        <v>20</v>
      </c>
      <c r="L1919" s="112" t="s">
        <v>839</v>
      </c>
      <c r="O1919" s="71"/>
      <c r="P1919" s="54"/>
      <c r="Q1919" s="72"/>
    </row>
    <row r="1920" spans="1:17" x14ac:dyDescent="0.25">
      <c r="A1920" s="107" t="s">
        <v>67</v>
      </c>
      <c r="B1920" s="108">
        <v>202301</v>
      </c>
      <c r="C1920" s="108">
        <v>202301</v>
      </c>
      <c r="D1920" s="108" t="s">
        <v>1014</v>
      </c>
      <c r="E1920" s="109">
        <v>9568376741</v>
      </c>
      <c r="F1920" s="107" t="s">
        <v>68</v>
      </c>
      <c r="G1920" s="110" t="s">
        <v>14</v>
      </c>
      <c r="H1920" s="111">
        <v>260000</v>
      </c>
      <c r="I1920" s="113">
        <v>45281</v>
      </c>
      <c r="J1920" s="111">
        <v>20000</v>
      </c>
      <c r="K1920" s="112" t="s">
        <v>20</v>
      </c>
      <c r="L1920" s="112" t="s">
        <v>839</v>
      </c>
      <c r="O1920" s="71"/>
      <c r="P1920" s="54"/>
      <c r="Q1920" s="72"/>
    </row>
    <row r="1921" spans="1:17" x14ac:dyDescent="0.25">
      <c r="A1921" s="107" t="s">
        <v>1118</v>
      </c>
      <c r="B1921" s="108">
        <v>202309</v>
      </c>
      <c r="C1921" s="108">
        <v>202309</v>
      </c>
      <c r="D1921" s="108" t="s">
        <v>1014</v>
      </c>
      <c r="E1921" s="109">
        <v>7538036021</v>
      </c>
      <c r="F1921" s="107" t="s">
        <v>1119</v>
      </c>
      <c r="G1921" s="110" t="s">
        <v>19</v>
      </c>
      <c r="H1921" s="111">
        <v>290000</v>
      </c>
      <c r="I1921" s="113">
        <v>45281</v>
      </c>
      <c r="J1921" s="111">
        <v>40000</v>
      </c>
      <c r="K1921" s="112" t="s">
        <v>20</v>
      </c>
      <c r="L1921" s="112" t="s">
        <v>839</v>
      </c>
      <c r="O1921" s="71"/>
      <c r="P1921" s="54"/>
      <c r="Q1921" s="72"/>
    </row>
    <row r="1922" spans="1:17" x14ac:dyDescent="0.25">
      <c r="A1922" s="107" t="s">
        <v>1401</v>
      </c>
      <c r="B1922" s="108">
        <v>202312</v>
      </c>
      <c r="C1922" s="108">
        <v>202312</v>
      </c>
      <c r="D1922" s="108" t="s">
        <v>1014</v>
      </c>
      <c r="E1922" s="109">
        <v>9778537360</v>
      </c>
      <c r="F1922" s="107" t="s">
        <v>1443</v>
      </c>
      <c r="G1922" s="110" t="s">
        <v>19</v>
      </c>
      <c r="H1922" s="111">
        <v>290000</v>
      </c>
      <c r="I1922" s="113">
        <v>45281</v>
      </c>
      <c r="J1922" s="111">
        <v>265000</v>
      </c>
      <c r="K1922" s="112" t="s">
        <v>20</v>
      </c>
      <c r="L1922" s="112" t="s">
        <v>158</v>
      </c>
      <c r="O1922" s="71"/>
      <c r="P1922" s="54"/>
      <c r="Q1922" s="72"/>
    </row>
    <row r="1923" spans="1:17" x14ac:dyDescent="0.25">
      <c r="A1923" s="107" t="s">
        <v>4332</v>
      </c>
      <c r="B1923" s="108">
        <v>202312</v>
      </c>
      <c r="C1923" s="108">
        <v>202312</v>
      </c>
      <c r="D1923" s="108" t="s">
        <v>1014</v>
      </c>
      <c r="E1923" s="109">
        <v>8516806929</v>
      </c>
      <c r="F1923" s="107" t="s">
        <v>1444</v>
      </c>
      <c r="G1923" s="110" t="s">
        <v>19</v>
      </c>
      <c r="H1923" s="111">
        <v>290000</v>
      </c>
      <c r="I1923" s="113">
        <v>45282</v>
      </c>
      <c r="J1923" s="111">
        <v>275000</v>
      </c>
      <c r="K1923" s="112" t="s">
        <v>20</v>
      </c>
      <c r="L1923" s="112" t="s">
        <v>158</v>
      </c>
      <c r="O1923" s="71"/>
      <c r="P1923" s="54"/>
      <c r="Q1923" s="72"/>
    </row>
    <row r="1924" spans="1:17" x14ac:dyDescent="0.25">
      <c r="A1924" s="107" t="s">
        <v>1445</v>
      </c>
      <c r="B1924" s="108">
        <v>202312</v>
      </c>
      <c r="C1924" s="108">
        <v>202312</v>
      </c>
      <c r="D1924" s="108" t="s">
        <v>1014</v>
      </c>
      <c r="E1924" s="109">
        <v>9000337902</v>
      </c>
      <c r="F1924" s="107" t="s">
        <v>1450</v>
      </c>
      <c r="G1924" s="110" t="s">
        <v>19</v>
      </c>
      <c r="H1924" s="111">
        <v>290000</v>
      </c>
      <c r="I1924" s="113">
        <v>45282</v>
      </c>
      <c r="J1924" s="111">
        <v>5000</v>
      </c>
      <c r="K1924" s="112" t="s">
        <v>20</v>
      </c>
      <c r="L1924" s="112" t="s">
        <v>158</v>
      </c>
      <c r="O1924" s="71"/>
      <c r="P1924" s="54"/>
      <c r="Q1924" s="72"/>
    </row>
    <row r="1925" spans="1:17" x14ac:dyDescent="0.25">
      <c r="A1925" s="107" t="s">
        <v>1446</v>
      </c>
      <c r="B1925" s="108">
        <v>202312</v>
      </c>
      <c r="C1925" s="108">
        <v>202312</v>
      </c>
      <c r="D1925" s="108" t="s">
        <v>1014</v>
      </c>
      <c r="E1925" s="109">
        <v>6371335044</v>
      </c>
      <c r="F1925" s="107" t="s">
        <v>1451</v>
      </c>
      <c r="G1925" s="110" t="s">
        <v>19</v>
      </c>
      <c r="H1925" s="111">
        <v>290000</v>
      </c>
      <c r="I1925" s="113">
        <v>45282</v>
      </c>
      <c r="J1925" s="111">
        <v>5000</v>
      </c>
      <c r="K1925" s="112" t="s">
        <v>20</v>
      </c>
      <c r="L1925" s="112" t="s">
        <v>158</v>
      </c>
      <c r="O1925" s="71"/>
      <c r="P1925" s="54"/>
      <c r="Q1925" s="72"/>
    </row>
    <row r="1926" spans="1:17" x14ac:dyDescent="0.25">
      <c r="A1926" s="107" t="s">
        <v>1447</v>
      </c>
      <c r="B1926" s="108">
        <v>202312</v>
      </c>
      <c r="C1926" s="108">
        <v>202312</v>
      </c>
      <c r="D1926" s="108" t="s">
        <v>1014</v>
      </c>
      <c r="E1926" s="109">
        <v>9354637272</v>
      </c>
      <c r="F1926" s="107" t="s">
        <v>1452</v>
      </c>
      <c r="G1926" s="110" t="s">
        <v>19</v>
      </c>
      <c r="H1926" s="111">
        <v>290000</v>
      </c>
      <c r="I1926" s="113">
        <v>45282</v>
      </c>
      <c r="J1926" s="111">
        <v>5000</v>
      </c>
      <c r="K1926" s="112" t="s">
        <v>20</v>
      </c>
      <c r="L1926" s="112" t="s">
        <v>158</v>
      </c>
      <c r="O1926" s="71"/>
      <c r="P1926" s="54"/>
      <c r="Q1926" s="72"/>
    </row>
    <row r="1927" spans="1:17" x14ac:dyDescent="0.25">
      <c r="A1927" s="107" t="s">
        <v>1168</v>
      </c>
      <c r="B1927" s="108" t="s">
        <v>1156</v>
      </c>
      <c r="C1927" s="108">
        <v>202309</v>
      </c>
      <c r="D1927" s="108" t="s">
        <v>1015</v>
      </c>
      <c r="E1927" s="109" t="s">
        <v>1453</v>
      </c>
      <c r="F1927" s="107" t="s">
        <v>1454</v>
      </c>
      <c r="G1927" s="110" t="s">
        <v>19</v>
      </c>
      <c r="H1927" s="111">
        <v>270000</v>
      </c>
      <c r="I1927" s="113">
        <v>45282</v>
      </c>
      <c r="J1927" s="111">
        <v>90000</v>
      </c>
      <c r="K1927" s="112" t="s">
        <v>20</v>
      </c>
      <c r="L1927" s="112" t="s">
        <v>158</v>
      </c>
      <c r="O1927" s="71"/>
      <c r="P1927" s="54"/>
      <c r="Q1927" s="72"/>
    </row>
    <row r="1928" spans="1:17" x14ac:dyDescent="0.25">
      <c r="A1928" s="107" t="s">
        <v>1448</v>
      </c>
      <c r="B1928" s="108">
        <v>202312</v>
      </c>
      <c r="C1928" s="108">
        <v>202312</v>
      </c>
      <c r="D1928" s="108" t="s">
        <v>1014</v>
      </c>
      <c r="E1928" s="109"/>
      <c r="F1928" s="107"/>
      <c r="G1928" s="110" t="s">
        <v>19</v>
      </c>
      <c r="H1928" s="111">
        <v>270000</v>
      </c>
      <c r="I1928" s="113">
        <v>45282</v>
      </c>
      <c r="J1928" s="111">
        <v>5000</v>
      </c>
      <c r="K1928" s="112" t="s">
        <v>20</v>
      </c>
      <c r="L1928" s="112" t="s">
        <v>158</v>
      </c>
      <c r="O1928" s="71"/>
      <c r="P1928" s="54"/>
      <c r="Q1928" s="72"/>
    </row>
    <row r="1929" spans="1:17" x14ac:dyDescent="0.25">
      <c r="A1929" s="107" t="s">
        <v>1377</v>
      </c>
      <c r="B1929" s="108">
        <v>202311</v>
      </c>
      <c r="C1929" s="108">
        <v>202311</v>
      </c>
      <c r="D1929" s="108" t="s">
        <v>1014</v>
      </c>
      <c r="E1929" s="109">
        <v>9309410114</v>
      </c>
      <c r="F1929" s="107" t="s">
        <v>1348</v>
      </c>
      <c r="G1929" s="110" t="s">
        <v>19</v>
      </c>
      <c r="H1929" s="111">
        <v>270000</v>
      </c>
      <c r="I1929" s="113">
        <v>45282</v>
      </c>
      <c r="J1929" s="111">
        <v>50000</v>
      </c>
      <c r="K1929" s="112" t="s">
        <v>20</v>
      </c>
      <c r="L1929" s="112" t="s">
        <v>158</v>
      </c>
      <c r="O1929" s="71"/>
      <c r="P1929" s="54"/>
      <c r="Q1929" s="72"/>
    </row>
    <row r="1930" spans="1:17" x14ac:dyDescent="0.25">
      <c r="A1930" s="107" t="s">
        <v>1449</v>
      </c>
      <c r="B1930" s="108">
        <v>202311</v>
      </c>
      <c r="C1930" s="108">
        <v>202311</v>
      </c>
      <c r="D1930" s="108" t="s">
        <v>1014</v>
      </c>
      <c r="E1930" s="109">
        <v>8924820464</v>
      </c>
      <c r="F1930" s="107" t="s">
        <v>1455</v>
      </c>
      <c r="G1930" s="110" t="s">
        <v>19</v>
      </c>
      <c r="H1930" s="111">
        <v>270000</v>
      </c>
      <c r="I1930" s="113">
        <v>45282</v>
      </c>
      <c r="J1930" s="111">
        <v>5000</v>
      </c>
      <c r="K1930" s="112" t="s">
        <v>20</v>
      </c>
      <c r="L1930" s="112" t="s">
        <v>158</v>
      </c>
      <c r="O1930" s="71"/>
      <c r="P1930" s="54"/>
      <c r="Q1930" s="72"/>
    </row>
    <row r="1931" spans="1:17" x14ac:dyDescent="0.25">
      <c r="A1931" s="107" t="s">
        <v>1275</v>
      </c>
      <c r="B1931" s="108">
        <v>202310</v>
      </c>
      <c r="C1931" s="108">
        <v>202310</v>
      </c>
      <c r="D1931" s="108" t="s">
        <v>1014</v>
      </c>
      <c r="E1931" s="109">
        <v>8114368855</v>
      </c>
      <c r="F1931" s="107" t="s">
        <v>1336</v>
      </c>
      <c r="G1931" s="110" t="s">
        <v>19</v>
      </c>
      <c r="H1931" s="111">
        <v>270000</v>
      </c>
      <c r="I1931" s="113">
        <v>45283</v>
      </c>
      <c r="J1931" s="111">
        <v>15000</v>
      </c>
      <c r="K1931" s="112" t="s">
        <v>20</v>
      </c>
      <c r="L1931" s="112" t="s">
        <v>158</v>
      </c>
      <c r="O1931" s="71"/>
      <c r="P1931" s="54"/>
      <c r="Q1931" s="72"/>
    </row>
    <row r="1932" spans="1:17" x14ac:dyDescent="0.25">
      <c r="A1932" s="107" t="s">
        <v>4333</v>
      </c>
      <c r="B1932" s="108">
        <v>202312</v>
      </c>
      <c r="C1932" s="108">
        <v>202312</v>
      </c>
      <c r="D1932" s="108" t="s">
        <v>1014</v>
      </c>
      <c r="E1932" s="109">
        <v>8904652972</v>
      </c>
      <c r="F1932" s="107" t="s">
        <v>1470</v>
      </c>
      <c r="G1932" s="110" t="s">
        <v>19</v>
      </c>
      <c r="H1932" s="111">
        <v>270000</v>
      </c>
      <c r="I1932" s="113">
        <v>45283</v>
      </c>
      <c r="J1932" s="111">
        <v>5000</v>
      </c>
      <c r="K1932" s="112" t="s">
        <v>20</v>
      </c>
      <c r="L1932" s="112" t="s">
        <v>158</v>
      </c>
      <c r="O1932" s="71"/>
      <c r="P1932" s="54"/>
      <c r="Q1932" s="72"/>
    </row>
    <row r="1933" spans="1:17" x14ac:dyDescent="0.25">
      <c r="A1933" s="107" t="s">
        <v>1474</v>
      </c>
      <c r="B1933" s="108">
        <v>202303</v>
      </c>
      <c r="C1933" s="108">
        <v>202303</v>
      </c>
      <c r="D1933" s="108" t="s">
        <v>1014</v>
      </c>
      <c r="E1933" s="109">
        <v>7064847033</v>
      </c>
      <c r="F1933" s="107" t="s">
        <v>509</v>
      </c>
      <c r="G1933" s="110" t="s">
        <v>19</v>
      </c>
      <c r="H1933" s="111">
        <v>260000</v>
      </c>
      <c r="I1933" s="113">
        <v>45283</v>
      </c>
      <c r="J1933" s="111">
        <v>80000</v>
      </c>
      <c r="K1933" s="112" t="s">
        <v>1122</v>
      </c>
      <c r="L1933" s="112" t="s">
        <v>158</v>
      </c>
      <c r="O1933" s="71"/>
      <c r="P1933" s="54"/>
      <c r="Q1933" s="72"/>
    </row>
    <row r="1934" spans="1:17" x14ac:dyDescent="0.25">
      <c r="A1934" s="107" t="s">
        <v>1105</v>
      </c>
      <c r="B1934" s="108">
        <v>202309</v>
      </c>
      <c r="C1934" s="108">
        <v>202309</v>
      </c>
      <c r="D1934" s="108" t="s">
        <v>1015</v>
      </c>
      <c r="E1934" s="109"/>
      <c r="F1934" s="107" t="s">
        <v>1107</v>
      </c>
      <c r="G1934" s="110" t="s">
        <v>77</v>
      </c>
      <c r="H1934" s="111">
        <v>240000</v>
      </c>
      <c r="I1934" s="113">
        <v>45283</v>
      </c>
      <c r="J1934" s="111">
        <v>10000</v>
      </c>
      <c r="K1934" s="112" t="s">
        <v>20</v>
      </c>
      <c r="L1934" s="112" t="s">
        <v>839</v>
      </c>
      <c r="O1934" s="71"/>
      <c r="P1934" s="54"/>
      <c r="Q1934" s="72"/>
    </row>
    <row r="1935" spans="1:17" x14ac:dyDescent="0.25">
      <c r="A1935" s="107" t="s">
        <v>1334</v>
      </c>
      <c r="B1935" s="108">
        <v>202311</v>
      </c>
      <c r="C1935" s="108">
        <v>202311</v>
      </c>
      <c r="D1935" s="108" t="s">
        <v>1015</v>
      </c>
      <c r="E1935" s="109">
        <v>9668038830</v>
      </c>
      <c r="F1935" s="107" t="s">
        <v>1335</v>
      </c>
      <c r="G1935" s="110" t="s">
        <v>19</v>
      </c>
      <c r="H1935" s="111">
        <v>300000</v>
      </c>
      <c r="I1935" s="113">
        <v>45283</v>
      </c>
      <c r="J1935" s="111">
        <v>50000</v>
      </c>
      <c r="K1935" s="112" t="s">
        <v>20</v>
      </c>
      <c r="L1935" s="112" t="s">
        <v>158</v>
      </c>
      <c r="O1935" s="71"/>
      <c r="P1935" s="54"/>
      <c r="Q1935" s="72"/>
    </row>
    <row r="1936" spans="1:17" x14ac:dyDescent="0.25">
      <c r="A1936" s="107" t="s">
        <v>1471</v>
      </c>
      <c r="B1936" s="108">
        <v>202312</v>
      </c>
      <c r="C1936" s="108">
        <v>202312</v>
      </c>
      <c r="D1936" s="108" t="s">
        <v>1014</v>
      </c>
      <c r="E1936" s="109" t="s">
        <v>1473</v>
      </c>
      <c r="F1936" s="107" t="s">
        <v>1472</v>
      </c>
      <c r="G1936" s="110" t="s">
        <v>19</v>
      </c>
      <c r="H1936" s="111">
        <v>265000</v>
      </c>
      <c r="I1936" s="113">
        <v>45283</v>
      </c>
      <c r="J1936" s="111">
        <v>88000</v>
      </c>
      <c r="K1936" s="112" t="s">
        <v>20</v>
      </c>
      <c r="L1936" s="112" t="s">
        <v>158</v>
      </c>
      <c r="O1936" s="71"/>
      <c r="P1936" s="54"/>
      <c r="Q1936" s="72"/>
    </row>
    <row r="1937" spans="1:17" x14ac:dyDescent="0.25">
      <c r="A1937" s="107" t="s">
        <v>1347</v>
      </c>
      <c r="B1937" s="108">
        <v>202311</v>
      </c>
      <c r="C1937" s="108">
        <v>202311</v>
      </c>
      <c r="D1937" s="108" t="s">
        <v>1014</v>
      </c>
      <c r="E1937" s="109">
        <v>9309410114</v>
      </c>
      <c r="F1937" s="107" t="s">
        <v>1348</v>
      </c>
      <c r="G1937" s="110" t="s">
        <v>19</v>
      </c>
      <c r="H1937" s="111">
        <v>300000</v>
      </c>
      <c r="I1937" s="113">
        <v>45283</v>
      </c>
      <c r="J1937" s="111">
        <v>50000</v>
      </c>
      <c r="K1937" s="112" t="s">
        <v>689</v>
      </c>
      <c r="L1937" s="112" t="s">
        <v>158</v>
      </c>
      <c r="O1937" s="71"/>
      <c r="P1937" s="54"/>
      <c r="Q1937" s="72"/>
    </row>
    <row r="1938" spans="1:17" x14ac:dyDescent="0.25">
      <c r="A1938" s="107" t="s">
        <v>1475</v>
      </c>
      <c r="B1938" s="108">
        <v>202312</v>
      </c>
      <c r="C1938" s="108">
        <v>202312</v>
      </c>
      <c r="D1938" s="108" t="s">
        <v>1014</v>
      </c>
      <c r="E1938" s="109">
        <v>9980452437</v>
      </c>
      <c r="F1938" s="107" t="s">
        <v>1476</v>
      </c>
      <c r="G1938" s="110" t="s">
        <v>19</v>
      </c>
      <c r="H1938" s="111">
        <v>300000</v>
      </c>
      <c r="I1938" s="113">
        <v>45283</v>
      </c>
      <c r="J1938" s="111">
        <v>100000</v>
      </c>
      <c r="K1938" s="112" t="s">
        <v>902</v>
      </c>
      <c r="L1938" s="112" t="s">
        <v>158</v>
      </c>
      <c r="O1938" s="71"/>
      <c r="P1938" s="54"/>
      <c r="Q1938" s="72"/>
    </row>
    <row r="1939" spans="1:17" x14ac:dyDescent="0.25">
      <c r="A1939" s="107" t="s">
        <v>1200</v>
      </c>
      <c r="B1939" s="108">
        <v>202310</v>
      </c>
      <c r="C1939" s="108">
        <v>202310</v>
      </c>
      <c r="D1939" s="108" t="s">
        <v>1014</v>
      </c>
      <c r="E1939" s="109">
        <v>9036437586</v>
      </c>
      <c r="F1939" s="107" t="s">
        <v>1255</v>
      </c>
      <c r="G1939" s="110" t="s">
        <v>19</v>
      </c>
      <c r="H1939" s="111">
        <v>250000</v>
      </c>
      <c r="I1939" s="113">
        <v>45283</v>
      </c>
      <c r="J1939" s="111">
        <v>80000</v>
      </c>
      <c r="K1939" s="112" t="s">
        <v>20</v>
      </c>
      <c r="L1939" s="112" t="s">
        <v>158</v>
      </c>
      <c r="O1939" s="71"/>
      <c r="P1939" s="54"/>
      <c r="Q1939" s="72"/>
    </row>
    <row r="1940" spans="1:17" x14ac:dyDescent="0.25">
      <c r="A1940" s="107" t="s">
        <v>1347</v>
      </c>
      <c r="B1940" s="108">
        <v>202311</v>
      </c>
      <c r="C1940" s="108">
        <v>202311</v>
      </c>
      <c r="D1940" s="108" t="s">
        <v>1014</v>
      </c>
      <c r="E1940" s="109">
        <v>9309410114</v>
      </c>
      <c r="F1940" s="107" t="s">
        <v>1348</v>
      </c>
      <c r="G1940" s="110" t="s">
        <v>19</v>
      </c>
      <c r="H1940" s="111">
        <v>300000</v>
      </c>
      <c r="I1940" s="113">
        <v>45284</v>
      </c>
      <c r="J1940" s="111">
        <v>50000</v>
      </c>
      <c r="K1940" s="112" t="s">
        <v>689</v>
      </c>
      <c r="L1940" s="112" t="s">
        <v>158</v>
      </c>
      <c r="O1940" s="71"/>
      <c r="P1940" s="54"/>
      <c r="Q1940" s="72"/>
    </row>
    <row r="1941" spans="1:17" x14ac:dyDescent="0.25">
      <c r="A1941" s="107" t="s">
        <v>4319</v>
      </c>
      <c r="B1941" s="108">
        <v>202311</v>
      </c>
      <c r="C1941" s="108">
        <v>202311</v>
      </c>
      <c r="D1941" s="108" t="s">
        <v>1014</v>
      </c>
      <c r="E1941" s="109">
        <v>9520450606</v>
      </c>
      <c r="F1941" s="107" t="s">
        <v>1389</v>
      </c>
      <c r="G1941" s="110" t="s">
        <v>19</v>
      </c>
      <c r="H1941" s="111">
        <v>270000</v>
      </c>
      <c r="I1941" s="113">
        <v>45285</v>
      </c>
      <c r="J1941" s="111">
        <v>50000</v>
      </c>
      <c r="K1941" s="112" t="s">
        <v>20</v>
      </c>
      <c r="L1941" s="112" t="s">
        <v>158</v>
      </c>
      <c r="O1941" s="71"/>
      <c r="P1941" s="54"/>
      <c r="Q1941" s="72"/>
    </row>
    <row r="1942" spans="1:17" x14ac:dyDescent="0.25">
      <c r="A1942" s="107" t="s">
        <v>1334</v>
      </c>
      <c r="B1942" s="108">
        <v>202311</v>
      </c>
      <c r="C1942" s="108">
        <v>202311</v>
      </c>
      <c r="D1942" s="108" t="s">
        <v>1015</v>
      </c>
      <c r="E1942" s="109">
        <v>9668038830</v>
      </c>
      <c r="F1942" s="107" t="s">
        <v>1335</v>
      </c>
      <c r="G1942" s="110" t="s">
        <v>19</v>
      </c>
      <c r="H1942" s="111">
        <v>300000</v>
      </c>
      <c r="I1942" s="113">
        <v>45285</v>
      </c>
      <c r="J1942" s="111">
        <v>70000</v>
      </c>
      <c r="K1942" s="112" t="s">
        <v>20</v>
      </c>
      <c r="L1942" s="112" t="s">
        <v>158</v>
      </c>
      <c r="O1942" s="71"/>
      <c r="P1942" s="54"/>
      <c r="Q1942" s="72"/>
    </row>
    <row r="1943" spans="1:17" x14ac:dyDescent="0.25">
      <c r="A1943" s="107" t="s">
        <v>1347</v>
      </c>
      <c r="B1943" s="108">
        <v>202311</v>
      </c>
      <c r="C1943" s="108">
        <v>202311</v>
      </c>
      <c r="D1943" s="108" t="s">
        <v>1014</v>
      </c>
      <c r="E1943" s="109">
        <v>9309410114</v>
      </c>
      <c r="F1943" s="107" t="s">
        <v>1348</v>
      </c>
      <c r="G1943" s="110" t="s">
        <v>19</v>
      </c>
      <c r="H1943" s="111">
        <v>300000</v>
      </c>
      <c r="I1943" s="113">
        <v>45285</v>
      </c>
      <c r="J1943" s="111">
        <v>45000</v>
      </c>
      <c r="K1943" s="112" t="s">
        <v>689</v>
      </c>
      <c r="L1943" s="112" t="s">
        <v>158</v>
      </c>
      <c r="O1943" s="71"/>
      <c r="P1943" s="54"/>
      <c r="Q1943" s="72"/>
    </row>
    <row r="1944" spans="1:17" x14ac:dyDescent="0.25">
      <c r="A1944" s="107" t="s">
        <v>1360</v>
      </c>
      <c r="B1944" s="108">
        <v>202311</v>
      </c>
      <c r="C1944" s="108" t="s">
        <v>1266</v>
      </c>
      <c r="D1944" s="108" t="s">
        <v>1014</v>
      </c>
      <c r="E1944" s="109">
        <v>7077990929</v>
      </c>
      <c r="F1944" s="107" t="s">
        <v>1363</v>
      </c>
      <c r="G1944" s="110" t="s">
        <v>19</v>
      </c>
      <c r="H1944" s="111">
        <v>280000</v>
      </c>
      <c r="I1944" s="113">
        <v>45285</v>
      </c>
      <c r="J1944" s="111">
        <v>62500</v>
      </c>
      <c r="K1944" s="112" t="s">
        <v>20</v>
      </c>
      <c r="L1944" s="112" t="s">
        <v>158</v>
      </c>
      <c r="O1944" s="71"/>
      <c r="P1944" s="54"/>
      <c r="Q1944" s="72"/>
    </row>
    <row r="1945" spans="1:17" x14ac:dyDescent="0.25">
      <c r="A1945" s="107" t="s">
        <v>4326</v>
      </c>
      <c r="B1945" s="108">
        <v>202311</v>
      </c>
      <c r="C1945" s="108">
        <v>202311</v>
      </c>
      <c r="D1945" s="108" t="s">
        <v>1014</v>
      </c>
      <c r="E1945" s="109">
        <v>8618989619</v>
      </c>
      <c r="F1945" s="107" t="s">
        <v>1355</v>
      </c>
      <c r="G1945" s="110" t="s">
        <v>19</v>
      </c>
      <c r="H1945" s="111">
        <v>300000</v>
      </c>
      <c r="I1945" s="113">
        <v>45285</v>
      </c>
      <c r="J1945" s="111">
        <v>66250</v>
      </c>
      <c r="K1945" s="112" t="s">
        <v>20</v>
      </c>
      <c r="L1945" s="112" t="s">
        <v>158</v>
      </c>
      <c r="O1945" s="71"/>
      <c r="P1945" s="54"/>
      <c r="Q1945" s="72"/>
    </row>
    <row r="1946" spans="1:17" x14ac:dyDescent="0.25">
      <c r="A1946" s="107" t="s">
        <v>1245</v>
      </c>
      <c r="B1946" s="108">
        <v>202310</v>
      </c>
      <c r="C1946" s="108">
        <v>202310</v>
      </c>
      <c r="D1946" s="108" t="s">
        <v>1015</v>
      </c>
      <c r="E1946" s="109">
        <v>7008288477</v>
      </c>
      <c r="F1946" s="107" t="s">
        <v>1243</v>
      </c>
      <c r="G1946" s="110" t="s">
        <v>77</v>
      </c>
      <c r="H1946" s="111">
        <v>240000</v>
      </c>
      <c r="I1946" s="113">
        <v>45285</v>
      </c>
      <c r="J1946" s="111">
        <v>50000</v>
      </c>
      <c r="K1946" s="112" t="s">
        <v>20</v>
      </c>
      <c r="L1946" s="112" t="s">
        <v>158</v>
      </c>
      <c r="O1946" s="71"/>
      <c r="P1946" s="54"/>
      <c r="Q1946" s="72"/>
    </row>
    <row r="1947" spans="1:17" x14ac:dyDescent="0.25">
      <c r="A1947" s="107" t="s">
        <v>1329</v>
      </c>
      <c r="B1947" s="108">
        <v>202311</v>
      </c>
      <c r="C1947" s="108">
        <v>202311</v>
      </c>
      <c r="D1947" s="108" t="s">
        <v>1014</v>
      </c>
      <c r="E1947" s="109">
        <v>8763655674</v>
      </c>
      <c r="F1947" s="107" t="s">
        <v>1477</v>
      </c>
      <c r="G1947" s="110" t="s">
        <v>77</v>
      </c>
      <c r="H1947" s="111">
        <v>240000</v>
      </c>
      <c r="I1947" s="113">
        <v>45286</v>
      </c>
      <c r="J1947" s="111">
        <v>190000</v>
      </c>
      <c r="K1947" s="112" t="s">
        <v>10</v>
      </c>
      <c r="L1947" s="112" t="s">
        <v>158</v>
      </c>
      <c r="O1947" s="71"/>
      <c r="P1947" s="54"/>
      <c r="Q1947" s="72"/>
    </row>
    <row r="1948" spans="1:17" x14ac:dyDescent="0.25">
      <c r="A1948" s="107" t="s">
        <v>1245</v>
      </c>
      <c r="B1948" s="108">
        <v>202310</v>
      </c>
      <c r="C1948" s="108">
        <v>202310</v>
      </c>
      <c r="D1948" s="108" t="s">
        <v>1015</v>
      </c>
      <c r="E1948" s="109">
        <v>7008288477</v>
      </c>
      <c r="F1948" s="107" t="s">
        <v>1243</v>
      </c>
      <c r="G1948" s="110" t="s">
        <v>77</v>
      </c>
      <c r="H1948" s="111">
        <v>240000</v>
      </c>
      <c r="I1948" s="113">
        <v>45286</v>
      </c>
      <c r="J1948" s="111">
        <v>15000</v>
      </c>
      <c r="K1948" s="112" t="s">
        <v>20</v>
      </c>
      <c r="L1948" s="112" t="s">
        <v>839</v>
      </c>
      <c r="O1948" s="71"/>
      <c r="P1948" s="54"/>
      <c r="Q1948" s="72"/>
    </row>
    <row r="1949" spans="1:17" x14ac:dyDescent="0.25">
      <c r="A1949" s="107" t="s">
        <v>1442</v>
      </c>
      <c r="B1949" s="108">
        <v>202312</v>
      </c>
      <c r="C1949" s="108">
        <v>202312</v>
      </c>
      <c r="D1949" s="108" t="s">
        <v>1015</v>
      </c>
      <c r="E1949" s="109">
        <v>7008757299</v>
      </c>
      <c r="F1949" s="107" t="s">
        <v>1478</v>
      </c>
      <c r="G1949" s="110" t="s">
        <v>77</v>
      </c>
      <c r="H1949" s="111">
        <v>240000</v>
      </c>
      <c r="I1949" s="113">
        <v>45286</v>
      </c>
      <c r="J1949" s="111">
        <v>100000</v>
      </c>
      <c r="K1949" s="112" t="s">
        <v>20</v>
      </c>
      <c r="L1949" s="112" t="s">
        <v>158</v>
      </c>
      <c r="O1949" s="71"/>
      <c r="P1949" s="54"/>
      <c r="Q1949" s="72"/>
    </row>
    <row r="1950" spans="1:17" x14ac:dyDescent="0.25">
      <c r="A1950" s="107" t="s">
        <v>4311</v>
      </c>
      <c r="B1950" s="108">
        <v>202310</v>
      </c>
      <c r="C1950" s="108">
        <v>202310</v>
      </c>
      <c r="D1950" s="108" t="s">
        <v>1015</v>
      </c>
      <c r="E1950" s="109">
        <v>9692038462</v>
      </c>
      <c r="F1950" s="107" t="s">
        <v>1248</v>
      </c>
      <c r="G1950" s="110" t="s">
        <v>19</v>
      </c>
      <c r="H1950" s="111">
        <v>270000</v>
      </c>
      <c r="I1950" s="113">
        <v>45286</v>
      </c>
      <c r="J1950" s="111">
        <v>86667</v>
      </c>
      <c r="K1950" s="112" t="s">
        <v>20</v>
      </c>
      <c r="L1950" s="112" t="s">
        <v>839</v>
      </c>
      <c r="O1950" s="71"/>
      <c r="P1950" s="54"/>
      <c r="Q1950" s="72"/>
    </row>
    <row r="1951" spans="1:17" x14ac:dyDescent="0.25">
      <c r="A1951" s="107" t="s">
        <v>904</v>
      </c>
      <c r="B1951" s="108" t="s">
        <v>862</v>
      </c>
      <c r="C1951" s="108">
        <v>202307</v>
      </c>
      <c r="D1951" s="108" t="s">
        <v>1014</v>
      </c>
      <c r="E1951" s="109">
        <v>9642243385</v>
      </c>
      <c r="F1951" s="107" t="s">
        <v>911</v>
      </c>
      <c r="G1951" s="110" t="s">
        <v>19</v>
      </c>
      <c r="H1951" s="111">
        <v>290000</v>
      </c>
      <c r="I1951" s="113">
        <v>45286</v>
      </c>
      <c r="J1951" s="111">
        <v>10000</v>
      </c>
      <c r="K1951" s="112" t="s">
        <v>10</v>
      </c>
      <c r="L1951" s="112" t="s">
        <v>158</v>
      </c>
      <c r="O1951" s="71"/>
      <c r="P1951" s="54"/>
      <c r="Q1951" s="72"/>
    </row>
    <row r="1952" spans="1:17" x14ac:dyDescent="0.25">
      <c r="A1952" s="107" t="s">
        <v>1258</v>
      </c>
      <c r="B1952" s="108">
        <v>202310</v>
      </c>
      <c r="C1952" s="108">
        <v>202310</v>
      </c>
      <c r="D1952" s="108" t="s">
        <v>1014</v>
      </c>
      <c r="E1952" s="109">
        <v>8839048241</v>
      </c>
      <c r="F1952" s="107" t="s">
        <v>1259</v>
      </c>
      <c r="G1952" s="110" t="s">
        <v>19</v>
      </c>
      <c r="H1952" s="111">
        <v>270000</v>
      </c>
      <c r="I1952" s="113">
        <v>45287</v>
      </c>
      <c r="J1952" s="111">
        <v>60000</v>
      </c>
      <c r="K1952" s="112" t="s">
        <v>20</v>
      </c>
      <c r="L1952" s="112" t="s">
        <v>839</v>
      </c>
      <c r="O1952" s="71"/>
      <c r="P1952" s="54"/>
      <c r="Q1952" s="72"/>
    </row>
    <row r="1953" spans="1:17" x14ac:dyDescent="0.25">
      <c r="A1953" s="107" t="s">
        <v>1253</v>
      </c>
      <c r="B1953" s="108">
        <v>202310</v>
      </c>
      <c r="C1953" s="108">
        <v>202310</v>
      </c>
      <c r="D1953" s="108" t="s">
        <v>1015</v>
      </c>
      <c r="E1953" s="109">
        <v>7749975244</v>
      </c>
      <c r="F1953" s="107" t="s">
        <v>1254</v>
      </c>
      <c r="G1953" s="110" t="s">
        <v>19</v>
      </c>
      <c r="H1953" s="111">
        <v>260000</v>
      </c>
      <c r="I1953" s="113">
        <v>45287</v>
      </c>
      <c r="J1953" s="111">
        <v>83334</v>
      </c>
      <c r="K1953" s="112" t="s">
        <v>20</v>
      </c>
      <c r="L1953" s="112" t="s">
        <v>839</v>
      </c>
      <c r="O1953" s="71"/>
      <c r="P1953" s="54"/>
      <c r="Q1953" s="72"/>
    </row>
    <row r="1954" spans="1:17" x14ac:dyDescent="0.25">
      <c r="A1954" s="107" t="s">
        <v>1479</v>
      </c>
      <c r="B1954" s="108">
        <v>202312</v>
      </c>
      <c r="C1954" s="108">
        <v>202312</v>
      </c>
      <c r="D1954" s="108" t="s">
        <v>1014</v>
      </c>
      <c r="E1954" s="109">
        <v>9535407904</v>
      </c>
      <c r="F1954" s="107" t="s">
        <v>1480</v>
      </c>
      <c r="G1954" s="110" t="s">
        <v>19</v>
      </c>
      <c r="H1954" s="111">
        <v>260000</v>
      </c>
      <c r="I1954" s="113">
        <v>45287</v>
      </c>
      <c r="J1954" s="111">
        <v>95000</v>
      </c>
      <c r="K1954" s="112" t="s">
        <v>689</v>
      </c>
      <c r="L1954" s="112" t="s">
        <v>158</v>
      </c>
      <c r="O1954" s="71"/>
      <c r="P1954" s="54"/>
      <c r="Q1954" s="72"/>
    </row>
    <row r="1955" spans="1:17" x14ac:dyDescent="0.25">
      <c r="A1955" s="107" t="s">
        <v>1435</v>
      </c>
      <c r="B1955" s="108">
        <v>202312</v>
      </c>
      <c r="C1955" s="108">
        <v>202312</v>
      </c>
      <c r="D1955" s="108" t="s">
        <v>1014</v>
      </c>
      <c r="E1955" s="109">
        <v>9437791378</v>
      </c>
      <c r="F1955" s="107" t="s">
        <v>1482</v>
      </c>
      <c r="G1955" s="110" t="s">
        <v>19</v>
      </c>
      <c r="H1955" s="111">
        <v>260000</v>
      </c>
      <c r="I1955" s="113">
        <v>45287</v>
      </c>
      <c r="J1955" s="111">
        <v>275000</v>
      </c>
      <c r="K1955" s="112" t="s">
        <v>689</v>
      </c>
      <c r="L1955" s="112" t="s">
        <v>158</v>
      </c>
      <c r="O1955" s="71"/>
      <c r="P1955" s="54"/>
      <c r="Q1955" s="72"/>
    </row>
    <row r="1956" spans="1:17" x14ac:dyDescent="0.25">
      <c r="A1956" s="107" t="s">
        <v>4284</v>
      </c>
      <c r="B1956" s="108" t="s">
        <v>1001</v>
      </c>
      <c r="C1956" s="108">
        <v>202308</v>
      </c>
      <c r="D1956" s="108" t="s">
        <v>1014</v>
      </c>
      <c r="E1956" s="109">
        <v>9844673494</v>
      </c>
      <c r="F1956" s="107" t="s">
        <v>1056</v>
      </c>
      <c r="G1956" s="110" t="s">
        <v>19</v>
      </c>
      <c r="H1956" s="111">
        <v>270000</v>
      </c>
      <c r="I1956" s="113">
        <v>45288</v>
      </c>
      <c r="J1956" s="111">
        <v>20000</v>
      </c>
      <c r="K1956" s="112" t="s">
        <v>20</v>
      </c>
      <c r="L1956" s="112" t="s">
        <v>839</v>
      </c>
      <c r="O1956" s="71"/>
      <c r="P1956" s="54"/>
      <c r="Q1956" s="72"/>
    </row>
    <row r="1957" spans="1:17" x14ac:dyDescent="0.25">
      <c r="A1957" s="107" t="s">
        <v>1077</v>
      </c>
      <c r="B1957" s="108">
        <v>202307</v>
      </c>
      <c r="C1957" s="108">
        <v>202307</v>
      </c>
      <c r="D1957" s="108" t="s">
        <v>1014</v>
      </c>
      <c r="E1957" s="109">
        <v>7561930133</v>
      </c>
      <c r="F1957" s="107" t="s">
        <v>910</v>
      </c>
      <c r="G1957" s="110" t="s">
        <v>19</v>
      </c>
      <c r="H1957" s="111">
        <v>270000</v>
      </c>
      <c r="I1957" s="113">
        <v>45288</v>
      </c>
      <c r="J1957" s="111">
        <v>25500</v>
      </c>
      <c r="K1957" s="112" t="s">
        <v>20</v>
      </c>
      <c r="L1957" s="112" t="s">
        <v>839</v>
      </c>
      <c r="O1957" s="71"/>
      <c r="P1957" s="54"/>
      <c r="Q1957" s="72"/>
    </row>
    <row r="1958" spans="1:17" x14ac:dyDescent="0.25">
      <c r="A1958" s="107" t="s">
        <v>4319</v>
      </c>
      <c r="B1958" s="108">
        <v>202311</v>
      </c>
      <c r="C1958" s="108">
        <v>202311</v>
      </c>
      <c r="D1958" s="108" t="s">
        <v>1014</v>
      </c>
      <c r="E1958" s="109">
        <v>9520450606</v>
      </c>
      <c r="F1958" s="107" t="s">
        <v>1389</v>
      </c>
      <c r="G1958" s="110" t="s">
        <v>19</v>
      </c>
      <c r="H1958" s="111">
        <v>270000</v>
      </c>
      <c r="I1958" s="113">
        <v>45288</v>
      </c>
      <c r="J1958" s="111">
        <v>50000</v>
      </c>
      <c r="K1958" s="112" t="s">
        <v>20</v>
      </c>
      <c r="L1958" s="112" t="s">
        <v>158</v>
      </c>
      <c r="O1958" s="71"/>
      <c r="P1958" s="54"/>
      <c r="Q1958" s="72"/>
    </row>
    <row r="1959" spans="1:17" x14ac:dyDescent="0.25">
      <c r="A1959" s="107" t="s">
        <v>1408</v>
      </c>
      <c r="B1959" s="108">
        <v>202311</v>
      </c>
      <c r="C1959" s="108">
        <v>202311</v>
      </c>
      <c r="D1959" s="108" t="s">
        <v>1014</v>
      </c>
      <c r="E1959" s="109">
        <v>9438673920</v>
      </c>
      <c r="F1959" s="107" t="s">
        <v>1409</v>
      </c>
      <c r="G1959" s="110" t="s">
        <v>77</v>
      </c>
      <c r="H1959" s="111">
        <v>240000</v>
      </c>
      <c r="I1959" s="113">
        <v>45288</v>
      </c>
      <c r="J1959" s="111">
        <v>85000</v>
      </c>
      <c r="K1959" s="112" t="s">
        <v>20</v>
      </c>
      <c r="L1959" s="112" t="s">
        <v>158</v>
      </c>
      <c r="O1959" s="71"/>
      <c r="P1959" s="54"/>
      <c r="Q1959" s="72"/>
    </row>
    <row r="1960" spans="1:17" x14ac:dyDescent="0.25">
      <c r="A1960" s="107" t="s">
        <v>4334</v>
      </c>
      <c r="B1960" s="108">
        <v>202311</v>
      </c>
      <c r="C1960" s="108">
        <v>202311</v>
      </c>
      <c r="D1960" s="108" t="s">
        <v>1014</v>
      </c>
      <c r="E1960" s="109">
        <v>9110822270</v>
      </c>
      <c r="F1960" s="107" t="s">
        <v>1483</v>
      </c>
      <c r="G1960" s="110" t="s">
        <v>77</v>
      </c>
      <c r="H1960" s="111">
        <v>270000</v>
      </c>
      <c r="I1960" s="113">
        <v>45288</v>
      </c>
      <c r="J1960" s="111">
        <f>49000+2000+5000</f>
        <v>56000</v>
      </c>
      <c r="K1960" s="112" t="s">
        <v>20</v>
      </c>
      <c r="L1960" s="112" t="s">
        <v>158</v>
      </c>
      <c r="O1960" s="71"/>
      <c r="P1960" s="54"/>
      <c r="Q1960" s="72"/>
    </row>
    <row r="1961" spans="1:17" x14ac:dyDescent="0.25">
      <c r="A1961" s="107" t="s">
        <v>1405</v>
      </c>
      <c r="B1961" s="108">
        <v>202312</v>
      </c>
      <c r="C1961" s="108">
        <v>202312</v>
      </c>
      <c r="D1961" s="108" t="s">
        <v>1014</v>
      </c>
      <c r="E1961" s="109">
        <v>7788030391</v>
      </c>
      <c r="F1961" s="107" t="s">
        <v>1484</v>
      </c>
      <c r="G1961" s="110" t="s">
        <v>77</v>
      </c>
      <c r="H1961" s="111">
        <v>270000</v>
      </c>
      <c r="I1961" s="113">
        <v>45288</v>
      </c>
      <c r="J1961" s="111">
        <v>60000</v>
      </c>
      <c r="K1961" s="112" t="s">
        <v>20</v>
      </c>
      <c r="L1961" s="112" t="s">
        <v>158</v>
      </c>
      <c r="O1961" s="71"/>
      <c r="P1961" s="54"/>
      <c r="Q1961" s="72"/>
    </row>
    <row r="1962" spans="1:17" x14ac:dyDescent="0.25">
      <c r="A1962" s="107" t="s">
        <v>1158</v>
      </c>
      <c r="B1962" s="108">
        <v>202309</v>
      </c>
      <c r="C1962" s="108">
        <v>202309</v>
      </c>
      <c r="D1962" s="108" t="s">
        <v>1014</v>
      </c>
      <c r="E1962" s="109">
        <v>7008809312</v>
      </c>
      <c r="F1962" s="107" t="s">
        <v>1485</v>
      </c>
      <c r="G1962" s="110" t="s">
        <v>77</v>
      </c>
      <c r="H1962" s="111">
        <v>295000</v>
      </c>
      <c r="I1962" s="113">
        <v>45289</v>
      </c>
      <c r="J1962" s="111">
        <v>50000</v>
      </c>
      <c r="K1962" s="112" t="s">
        <v>20</v>
      </c>
      <c r="L1962" s="112" t="s">
        <v>158</v>
      </c>
      <c r="O1962" s="71"/>
      <c r="P1962" s="54"/>
      <c r="Q1962" s="72"/>
    </row>
    <row r="1963" spans="1:17" x14ac:dyDescent="0.25">
      <c r="A1963" s="107" t="s">
        <v>1497</v>
      </c>
      <c r="B1963" s="108">
        <v>202301</v>
      </c>
      <c r="C1963" s="108">
        <v>202301</v>
      </c>
      <c r="D1963" s="108" t="s">
        <v>1014</v>
      </c>
      <c r="E1963" s="109">
        <v>7338111422</v>
      </c>
      <c r="F1963" s="107" t="s">
        <v>1486</v>
      </c>
      <c r="G1963" s="110" t="s">
        <v>77</v>
      </c>
      <c r="H1963" s="111">
        <v>260000</v>
      </c>
      <c r="I1963" s="113">
        <v>45289</v>
      </c>
      <c r="J1963" s="111">
        <v>5000</v>
      </c>
      <c r="K1963" s="112" t="s">
        <v>20</v>
      </c>
      <c r="L1963" s="112" t="s">
        <v>158</v>
      </c>
      <c r="O1963" s="71"/>
      <c r="P1963" s="54"/>
      <c r="Q1963" s="72"/>
    </row>
    <row r="1964" spans="1:17" x14ac:dyDescent="0.25">
      <c r="A1964" s="107" t="s">
        <v>1487</v>
      </c>
      <c r="B1964" s="108">
        <v>202301</v>
      </c>
      <c r="C1964" s="108">
        <v>202301</v>
      </c>
      <c r="D1964" s="108" t="s">
        <v>1014</v>
      </c>
      <c r="E1964" s="109">
        <v>9861451943</v>
      </c>
      <c r="F1964" s="107" t="s">
        <v>1488</v>
      </c>
      <c r="G1964" s="110" t="s">
        <v>77</v>
      </c>
      <c r="H1964" s="111">
        <v>260000</v>
      </c>
      <c r="I1964" s="113">
        <v>45289</v>
      </c>
      <c r="J1964" s="111">
        <v>5000</v>
      </c>
      <c r="K1964" s="112" t="s">
        <v>20</v>
      </c>
      <c r="L1964" s="112" t="s">
        <v>158</v>
      </c>
      <c r="O1964" s="71"/>
      <c r="P1964" s="54"/>
      <c r="Q1964" s="72"/>
    </row>
    <row r="1965" spans="1:17" x14ac:dyDescent="0.25">
      <c r="A1965" s="107" t="s">
        <v>1489</v>
      </c>
      <c r="B1965" s="108">
        <v>202301</v>
      </c>
      <c r="C1965" s="108">
        <v>202301</v>
      </c>
      <c r="D1965" s="108" t="s">
        <v>1014</v>
      </c>
      <c r="E1965" s="109">
        <v>8249308843</v>
      </c>
      <c r="F1965" s="107" t="s">
        <v>1490</v>
      </c>
      <c r="G1965" s="110" t="s">
        <v>77</v>
      </c>
      <c r="H1965" s="111">
        <v>260000</v>
      </c>
      <c r="I1965" s="113">
        <v>45289</v>
      </c>
      <c r="J1965" s="111">
        <v>5000</v>
      </c>
      <c r="K1965" s="112" t="s">
        <v>20</v>
      </c>
      <c r="L1965" s="112" t="s">
        <v>158</v>
      </c>
      <c r="O1965" s="71"/>
      <c r="P1965" s="54"/>
      <c r="Q1965" s="72"/>
    </row>
    <row r="1966" spans="1:17" x14ac:dyDescent="0.25">
      <c r="A1966" s="107" t="s">
        <v>1284</v>
      </c>
      <c r="B1966" s="108">
        <v>202311</v>
      </c>
      <c r="C1966" s="108">
        <v>202311</v>
      </c>
      <c r="D1966" s="108" t="s">
        <v>1014</v>
      </c>
      <c r="E1966" s="109">
        <v>8624067392</v>
      </c>
      <c r="F1966" s="107" t="s">
        <v>1491</v>
      </c>
      <c r="G1966" s="110" t="s">
        <v>19</v>
      </c>
      <c r="H1966" s="111">
        <v>280000</v>
      </c>
      <c r="I1966" s="113">
        <v>45289</v>
      </c>
      <c r="J1966" s="111">
        <v>30000</v>
      </c>
      <c r="K1966" s="112" t="s">
        <v>689</v>
      </c>
      <c r="L1966" s="112" t="s">
        <v>158</v>
      </c>
      <c r="O1966" s="71"/>
      <c r="P1966" s="54"/>
      <c r="Q1966" s="72"/>
    </row>
    <row r="1967" spans="1:17" x14ac:dyDescent="0.25">
      <c r="A1967" s="107" t="s">
        <v>4335</v>
      </c>
      <c r="B1967" s="108">
        <v>202312</v>
      </c>
      <c r="C1967" s="108">
        <v>202312</v>
      </c>
      <c r="D1967" s="108" t="s">
        <v>1014</v>
      </c>
      <c r="E1967" s="109">
        <v>8105232891</v>
      </c>
      <c r="F1967" s="107" t="s">
        <v>1492</v>
      </c>
      <c r="G1967" s="110" t="s">
        <v>77</v>
      </c>
      <c r="H1967" s="111">
        <v>260000</v>
      </c>
      <c r="I1967" s="113">
        <v>45289</v>
      </c>
      <c r="J1967" s="111">
        <v>250000</v>
      </c>
      <c r="K1967" s="112" t="s">
        <v>689</v>
      </c>
      <c r="L1967" s="112" t="s">
        <v>158</v>
      </c>
      <c r="O1967" s="71"/>
      <c r="P1967" s="54"/>
      <c r="Q1967" s="72"/>
    </row>
    <row r="1968" spans="1:17" x14ac:dyDescent="0.25">
      <c r="A1968" s="107" t="s">
        <v>1431</v>
      </c>
      <c r="B1968" s="108">
        <v>202311</v>
      </c>
      <c r="C1968" s="108">
        <v>202311</v>
      </c>
      <c r="D1968" s="108" t="s">
        <v>1014</v>
      </c>
      <c r="E1968" s="109">
        <v>7008453504</v>
      </c>
      <c r="F1968" s="107" t="s">
        <v>1432</v>
      </c>
      <c r="G1968" s="110" t="s">
        <v>19</v>
      </c>
      <c r="H1968" s="111">
        <v>270000</v>
      </c>
      <c r="I1968" s="113">
        <v>45290</v>
      </c>
      <c r="J1968" s="111">
        <v>88334</v>
      </c>
      <c r="K1968" s="112" t="s">
        <v>20</v>
      </c>
      <c r="L1968" s="112" t="s">
        <v>158</v>
      </c>
      <c r="O1968" s="71"/>
      <c r="P1968" s="54"/>
      <c r="Q1968" s="72"/>
    </row>
    <row r="1969" spans="1:17" x14ac:dyDescent="0.25">
      <c r="A1969" s="107" t="s">
        <v>1326</v>
      </c>
      <c r="B1969" s="108">
        <v>202311</v>
      </c>
      <c r="C1969" s="108">
        <v>202311</v>
      </c>
      <c r="D1969" s="108" t="s">
        <v>1014</v>
      </c>
      <c r="E1969" s="109">
        <v>9936264608</v>
      </c>
      <c r="F1969" s="107" t="s">
        <v>1327</v>
      </c>
      <c r="G1969" s="110" t="s">
        <v>19</v>
      </c>
      <c r="H1969" s="111">
        <v>270000</v>
      </c>
      <c r="I1969" s="113">
        <v>45290</v>
      </c>
      <c r="J1969" s="111">
        <v>45000</v>
      </c>
      <c r="K1969" s="112" t="s">
        <v>20</v>
      </c>
      <c r="L1969" s="112" t="s">
        <v>158</v>
      </c>
      <c r="O1969" s="71"/>
      <c r="P1969" s="54"/>
      <c r="Q1969" s="72"/>
    </row>
    <row r="1970" spans="1:17" x14ac:dyDescent="0.25">
      <c r="A1970" s="107" t="s">
        <v>1414</v>
      </c>
      <c r="B1970" s="108">
        <v>202312</v>
      </c>
      <c r="C1970" s="108">
        <v>202312</v>
      </c>
      <c r="D1970" s="108" t="s">
        <v>1014</v>
      </c>
      <c r="E1970" s="109">
        <v>7735352535</v>
      </c>
      <c r="F1970" s="107" t="s">
        <v>1415</v>
      </c>
      <c r="G1970" s="110" t="s">
        <v>77</v>
      </c>
      <c r="H1970" s="111">
        <v>240000</v>
      </c>
      <c r="I1970" s="113">
        <v>45290</v>
      </c>
      <c r="J1970" s="111">
        <v>50000</v>
      </c>
      <c r="K1970" s="112" t="s">
        <v>20</v>
      </c>
      <c r="L1970" s="112" t="s">
        <v>158</v>
      </c>
      <c r="O1970" s="71"/>
      <c r="P1970" s="54"/>
      <c r="Q1970" s="72"/>
    </row>
    <row r="1971" spans="1:17" x14ac:dyDescent="0.25">
      <c r="A1971" s="107" t="s">
        <v>1824</v>
      </c>
      <c r="B1971" s="108" t="s">
        <v>1156</v>
      </c>
      <c r="C1971" s="108">
        <v>202309</v>
      </c>
      <c r="D1971" s="108" t="s">
        <v>1014</v>
      </c>
      <c r="E1971" s="109">
        <v>7987224798</v>
      </c>
      <c r="F1971" s="107" t="s">
        <v>1493</v>
      </c>
      <c r="G1971" s="110" t="s">
        <v>19</v>
      </c>
      <c r="H1971" s="111">
        <v>300000</v>
      </c>
      <c r="I1971" s="113">
        <v>45293</v>
      </c>
      <c r="J1971" s="111">
        <v>40000</v>
      </c>
      <c r="K1971" s="112" t="s">
        <v>20</v>
      </c>
      <c r="L1971" s="112" t="s">
        <v>158</v>
      </c>
      <c r="O1971" s="71"/>
      <c r="P1971" s="54"/>
      <c r="Q1971" s="72"/>
    </row>
    <row r="1972" spans="1:17" x14ac:dyDescent="0.25">
      <c r="A1972" s="107" t="s">
        <v>4336</v>
      </c>
      <c r="B1972" s="108">
        <v>202312</v>
      </c>
      <c r="C1972" s="108">
        <v>202312</v>
      </c>
      <c r="D1972" s="108" t="s">
        <v>1014</v>
      </c>
      <c r="E1972" s="109">
        <v>8105642253</v>
      </c>
      <c r="F1972" s="107" t="s">
        <v>1374</v>
      </c>
      <c r="G1972" s="110" t="s">
        <v>19</v>
      </c>
      <c r="H1972" s="111">
        <v>300000</v>
      </c>
      <c r="I1972" s="113">
        <v>45293</v>
      </c>
      <c r="J1972" s="111">
        <v>80000</v>
      </c>
      <c r="K1972" s="112" t="s">
        <v>902</v>
      </c>
      <c r="L1972" s="112" t="s">
        <v>158</v>
      </c>
      <c r="O1972" s="71"/>
      <c r="P1972" s="54"/>
      <c r="Q1972" s="72"/>
    </row>
    <row r="1973" spans="1:17" x14ac:dyDescent="0.25">
      <c r="A1973" s="107" t="s">
        <v>1404</v>
      </c>
      <c r="B1973" s="108">
        <v>202311</v>
      </c>
      <c r="C1973" s="108" t="s">
        <v>1266</v>
      </c>
      <c r="D1973" s="108" t="s">
        <v>1014</v>
      </c>
      <c r="E1973" s="109">
        <v>8260677146</v>
      </c>
      <c r="F1973" s="107" t="s">
        <v>1495</v>
      </c>
      <c r="G1973" s="110" t="s">
        <v>19</v>
      </c>
      <c r="H1973" s="111">
        <v>270000</v>
      </c>
      <c r="I1973" s="113">
        <v>45293</v>
      </c>
      <c r="J1973" s="111">
        <v>44300</v>
      </c>
      <c r="K1973" s="112" t="s">
        <v>689</v>
      </c>
      <c r="L1973" s="112" t="s">
        <v>158</v>
      </c>
      <c r="O1973" s="71"/>
      <c r="P1973" s="54"/>
      <c r="Q1973" s="72"/>
    </row>
    <row r="1974" spans="1:17" x14ac:dyDescent="0.25">
      <c r="A1974" s="107" t="s">
        <v>964</v>
      </c>
      <c r="B1974" s="108" t="s">
        <v>862</v>
      </c>
      <c r="C1974" s="108">
        <v>202307</v>
      </c>
      <c r="D1974" s="108" t="s">
        <v>1014</v>
      </c>
      <c r="E1974" s="109">
        <v>9632856406</v>
      </c>
      <c r="F1974" s="107" t="s">
        <v>938</v>
      </c>
      <c r="G1974" s="110" t="s">
        <v>19</v>
      </c>
      <c r="H1974" s="111">
        <v>280000</v>
      </c>
      <c r="I1974" s="113">
        <v>45293</v>
      </c>
      <c r="J1974" s="111">
        <v>58750</v>
      </c>
      <c r="K1974" s="112"/>
      <c r="L1974" s="112" t="s">
        <v>158</v>
      </c>
      <c r="O1974" s="71"/>
      <c r="P1974" s="54"/>
      <c r="Q1974" s="72"/>
    </row>
    <row r="1975" spans="1:17" x14ac:dyDescent="0.25">
      <c r="A1975" s="107" t="s">
        <v>1496</v>
      </c>
      <c r="B1975" s="108">
        <v>202311</v>
      </c>
      <c r="C1975" s="108">
        <v>202311</v>
      </c>
      <c r="D1975" s="108" t="s">
        <v>1014</v>
      </c>
      <c r="E1975" s="109">
        <v>7892242494</v>
      </c>
      <c r="F1975" s="107" t="s">
        <v>1381</v>
      </c>
      <c r="G1975" s="110" t="s">
        <v>1380</v>
      </c>
      <c r="H1975" s="111">
        <v>240000</v>
      </c>
      <c r="I1975" s="113">
        <v>45293</v>
      </c>
      <c r="J1975" s="111">
        <v>60000</v>
      </c>
      <c r="K1975" s="112" t="s">
        <v>20</v>
      </c>
      <c r="L1975" s="112" t="s">
        <v>158</v>
      </c>
      <c r="O1975" s="71"/>
      <c r="P1975" s="54"/>
      <c r="Q1975" s="72"/>
    </row>
    <row r="1976" spans="1:17" x14ac:dyDescent="0.25">
      <c r="A1976" s="107" t="s">
        <v>1497</v>
      </c>
      <c r="B1976" s="108">
        <v>202312</v>
      </c>
      <c r="C1976" s="108">
        <v>202312</v>
      </c>
      <c r="D1976" s="108" t="s">
        <v>1014</v>
      </c>
      <c r="E1976" s="109">
        <v>7338111422</v>
      </c>
      <c r="F1976" s="107" t="s">
        <v>1486</v>
      </c>
      <c r="G1976" s="110" t="s">
        <v>1380</v>
      </c>
      <c r="H1976" s="111">
        <v>240000</v>
      </c>
      <c r="I1976" s="113">
        <v>45293</v>
      </c>
      <c r="J1976" s="111">
        <v>255000</v>
      </c>
      <c r="K1976" s="112" t="s">
        <v>689</v>
      </c>
      <c r="L1976" s="112" t="s">
        <v>158</v>
      </c>
      <c r="O1976" s="71"/>
      <c r="P1976" s="54"/>
      <c r="Q1976" s="72"/>
    </row>
    <row r="1977" spans="1:17" x14ac:dyDescent="0.25">
      <c r="A1977" s="107" t="s">
        <v>1498</v>
      </c>
      <c r="B1977" s="108">
        <v>202311</v>
      </c>
      <c r="C1977" s="108">
        <v>202311</v>
      </c>
      <c r="D1977" s="108" t="s">
        <v>1014</v>
      </c>
      <c r="E1977" s="109">
        <v>7338111422</v>
      </c>
      <c r="F1977" s="107" t="s">
        <v>1499</v>
      </c>
      <c r="G1977" s="110" t="s">
        <v>1380</v>
      </c>
      <c r="H1977" s="111">
        <v>240000</v>
      </c>
      <c r="I1977" s="113">
        <v>45294</v>
      </c>
      <c r="J1977" s="111">
        <v>40000</v>
      </c>
      <c r="K1977" s="112" t="s">
        <v>689</v>
      </c>
      <c r="L1977" s="112" t="s">
        <v>158</v>
      </c>
      <c r="O1977" s="71"/>
      <c r="P1977" s="54"/>
      <c r="Q1977" s="72"/>
    </row>
    <row r="1978" spans="1:17" x14ac:dyDescent="0.25">
      <c r="A1978" s="107" t="s">
        <v>1500</v>
      </c>
      <c r="B1978" s="108">
        <v>202401</v>
      </c>
      <c r="C1978" s="108">
        <v>202401</v>
      </c>
      <c r="D1978" s="108" t="s">
        <v>1014</v>
      </c>
      <c r="E1978" s="109">
        <v>7300863666</v>
      </c>
      <c r="F1978" s="107" t="s">
        <v>1501</v>
      </c>
      <c r="G1978" s="110" t="s">
        <v>1380</v>
      </c>
      <c r="H1978" s="111">
        <v>250000</v>
      </c>
      <c r="I1978" s="113">
        <v>45294</v>
      </c>
      <c r="J1978" s="111">
        <v>5000</v>
      </c>
      <c r="K1978" s="112" t="s">
        <v>20</v>
      </c>
      <c r="L1978" s="112" t="s">
        <v>158</v>
      </c>
      <c r="O1978" s="71"/>
      <c r="P1978" s="54"/>
      <c r="Q1978" s="72"/>
    </row>
    <row r="1979" spans="1:17" x14ac:dyDescent="0.25">
      <c r="A1979" s="107" t="s">
        <v>4315</v>
      </c>
      <c r="B1979" s="108">
        <v>202310</v>
      </c>
      <c r="C1979" s="108">
        <v>202310</v>
      </c>
      <c r="D1979" s="108" t="s">
        <v>1014</v>
      </c>
      <c r="E1979" s="109">
        <v>9740732501</v>
      </c>
      <c r="F1979" s="107" t="s">
        <v>1241</v>
      </c>
      <c r="G1979" s="110" t="s">
        <v>19</v>
      </c>
      <c r="H1979" s="111">
        <v>270000</v>
      </c>
      <c r="I1979" s="113">
        <v>45294</v>
      </c>
      <c r="J1979" s="111">
        <v>66250</v>
      </c>
      <c r="K1979" s="112" t="s">
        <v>20</v>
      </c>
      <c r="L1979" s="112" t="s">
        <v>158</v>
      </c>
      <c r="O1979" s="71"/>
      <c r="P1979" s="54"/>
      <c r="Q1979" s="72"/>
    </row>
    <row r="1980" spans="1:17" x14ac:dyDescent="0.25">
      <c r="A1980" s="107" t="s">
        <v>1502</v>
      </c>
      <c r="B1980" s="108">
        <v>202310</v>
      </c>
      <c r="C1980" s="108">
        <v>202310</v>
      </c>
      <c r="D1980" s="108" t="s">
        <v>1014</v>
      </c>
      <c r="E1980" s="109">
        <v>9449724304</v>
      </c>
      <c r="F1980" s="107" t="s">
        <v>1262</v>
      </c>
      <c r="G1980" s="110" t="s">
        <v>19</v>
      </c>
      <c r="H1980" s="111">
        <v>270000</v>
      </c>
      <c r="I1980" s="113">
        <v>45294</v>
      </c>
      <c r="J1980" s="111">
        <v>50000</v>
      </c>
      <c r="K1980" s="112" t="s">
        <v>20</v>
      </c>
      <c r="L1980" s="112" t="s">
        <v>1176</v>
      </c>
      <c r="O1980" s="71"/>
      <c r="P1980" s="54"/>
      <c r="Q1980" s="72"/>
    </row>
    <row r="1981" spans="1:17" x14ac:dyDescent="0.25">
      <c r="A1981" s="107" t="s">
        <v>1218</v>
      </c>
      <c r="B1981" s="108">
        <v>202309</v>
      </c>
      <c r="C1981" s="108">
        <v>202309</v>
      </c>
      <c r="D1981" s="108" t="s">
        <v>1014</v>
      </c>
      <c r="E1981" s="109">
        <v>9741699171</v>
      </c>
      <c r="F1981" s="107" t="s">
        <v>1296</v>
      </c>
      <c r="G1981" s="110" t="s">
        <v>19</v>
      </c>
      <c r="H1981" s="111">
        <v>270000</v>
      </c>
      <c r="I1981" s="113">
        <v>45294</v>
      </c>
      <c r="J1981" s="111">
        <v>80000</v>
      </c>
      <c r="K1981" s="112" t="s">
        <v>20</v>
      </c>
      <c r="L1981" s="112" t="s">
        <v>158</v>
      </c>
      <c r="O1981" s="71"/>
      <c r="P1981" s="54"/>
      <c r="Q1981" s="72"/>
    </row>
    <row r="1982" spans="1:17" x14ac:dyDescent="0.25">
      <c r="A1982" s="107" t="s">
        <v>1352</v>
      </c>
      <c r="B1982" s="108">
        <v>202311</v>
      </c>
      <c r="C1982" s="108">
        <v>202311</v>
      </c>
      <c r="D1982" s="108" t="s">
        <v>1014</v>
      </c>
      <c r="E1982" s="109">
        <v>8018129159</v>
      </c>
      <c r="F1982" s="107" t="s">
        <v>1353</v>
      </c>
      <c r="G1982" s="110" t="s">
        <v>19</v>
      </c>
      <c r="H1982" s="111">
        <v>240000</v>
      </c>
      <c r="I1982" s="113">
        <v>45294</v>
      </c>
      <c r="J1982" s="111">
        <v>35000</v>
      </c>
      <c r="K1982" s="112" t="s">
        <v>689</v>
      </c>
      <c r="L1982" s="112" t="s">
        <v>158</v>
      </c>
      <c r="O1982" s="71"/>
      <c r="P1982" s="54"/>
      <c r="Q1982" s="72"/>
    </row>
    <row r="1983" spans="1:17" x14ac:dyDescent="0.25">
      <c r="A1983" s="107" t="s">
        <v>1332</v>
      </c>
      <c r="B1983" s="108">
        <v>202311</v>
      </c>
      <c r="C1983" s="108">
        <v>202311</v>
      </c>
      <c r="D1983" s="108" t="s">
        <v>1014</v>
      </c>
      <c r="E1983" s="109">
        <v>7978951200</v>
      </c>
      <c r="F1983" s="107" t="s">
        <v>1333</v>
      </c>
      <c r="G1983" s="110" t="s">
        <v>19</v>
      </c>
      <c r="H1983" s="111">
        <v>240000</v>
      </c>
      <c r="I1983" s="113">
        <v>45294</v>
      </c>
      <c r="J1983" s="111">
        <f>170000/4</f>
        <v>42500</v>
      </c>
      <c r="K1983" s="112" t="s">
        <v>20</v>
      </c>
      <c r="L1983" s="112" t="s">
        <v>158</v>
      </c>
      <c r="O1983" s="71"/>
      <c r="P1983" s="54"/>
      <c r="Q1983" s="72"/>
    </row>
    <row r="1984" spans="1:17" x14ac:dyDescent="0.25">
      <c r="A1984" s="107" t="s">
        <v>1352</v>
      </c>
      <c r="B1984" s="108">
        <v>202311</v>
      </c>
      <c r="C1984" s="108">
        <v>202311</v>
      </c>
      <c r="D1984" s="108" t="s">
        <v>1014</v>
      </c>
      <c r="E1984" s="109">
        <v>8018129159</v>
      </c>
      <c r="F1984" s="107" t="s">
        <v>1353</v>
      </c>
      <c r="G1984" s="110" t="s">
        <v>19</v>
      </c>
      <c r="H1984" s="111">
        <v>240000</v>
      </c>
      <c r="I1984" s="113">
        <v>45295</v>
      </c>
      <c r="J1984" s="111">
        <v>70000</v>
      </c>
      <c r="K1984" s="112" t="s">
        <v>689</v>
      </c>
      <c r="L1984" s="112" t="s">
        <v>158</v>
      </c>
      <c r="O1984" s="71"/>
      <c r="P1984" s="54"/>
      <c r="Q1984" s="72"/>
    </row>
    <row r="1985" spans="1:17" x14ac:dyDescent="0.25">
      <c r="A1985" s="107" t="s">
        <v>1294</v>
      </c>
      <c r="B1985" s="108">
        <v>202310</v>
      </c>
      <c r="C1985" s="108">
        <v>202310</v>
      </c>
      <c r="D1985" s="108" t="s">
        <v>1014</v>
      </c>
      <c r="E1985" s="109">
        <v>7224826454</v>
      </c>
      <c r="F1985" s="107" t="s">
        <v>1295</v>
      </c>
      <c r="G1985" s="110" t="s">
        <v>19</v>
      </c>
      <c r="H1985" s="111">
        <v>270000</v>
      </c>
      <c r="I1985" s="113">
        <v>45295</v>
      </c>
      <c r="J1985" s="111">
        <v>50000</v>
      </c>
      <c r="K1985" s="112" t="s">
        <v>20</v>
      </c>
      <c r="L1985" s="112" t="s">
        <v>158</v>
      </c>
      <c r="O1985" s="71"/>
      <c r="P1985" s="54"/>
      <c r="Q1985" s="72"/>
    </row>
    <row r="1986" spans="1:17" x14ac:dyDescent="0.25">
      <c r="A1986" s="107" t="s">
        <v>4302</v>
      </c>
      <c r="B1986" s="108" t="s">
        <v>1156</v>
      </c>
      <c r="C1986" s="108">
        <v>202309</v>
      </c>
      <c r="D1986" s="108" t="s">
        <v>1014</v>
      </c>
      <c r="E1986" s="109">
        <v>8120699945</v>
      </c>
      <c r="F1986" s="107" t="s">
        <v>1274</v>
      </c>
      <c r="G1986" s="110" t="s">
        <v>19</v>
      </c>
      <c r="H1986" s="111">
        <v>270000</v>
      </c>
      <c r="I1986" s="113">
        <v>45295</v>
      </c>
      <c r="J1986" s="111">
        <v>63750</v>
      </c>
      <c r="K1986" s="112" t="s">
        <v>20</v>
      </c>
      <c r="L1986" s="112" t="s">
        <v>1176</v>
      </c>
      <c r="O1986" s="71"/>
      <c r="P1986" s="54"/>
      <c r="Q1986" s="72"/>
    </row>
    <row r="1987" spans="1:17" x14ac:dyDescent="0.25">
      <c r="A1987" s="107" t="s">
        <v>1167</v>
      </c>
      <c r="B1987" s="108" t="s">
        <v>1156</v>
      </c>
      <c r="C1987" s="108">
        <v>202309</v>
      </c>
      <c r="D1987" s="108" t="s">
        <v>1015</v>
      </c>
      <c r="E1987" s="109">
        <v>7681882006</v>
      </c>
      <c r="F1987" s="107" t="s">
        <v>1170</v>
      </c>
      <c r="G1987" s="110" t="s">
        <v>19</v>
      </c>
      <c r="H1987" s="111">
        <v>270000</v>
      </c>
      <c r="I1987" s="113">
        <v>45295</v>
      </c>
      <c r="J1987" s="111">
        <v>53000</v>
      </c>
      <c r="K1987" s="112" t="s">
        <v>20</v>
      </c>
      <c r="L1987" s="112" t="s">
        <v>158</v>
      </c>
      <c r="O1987" s="71"/>
      <c r="P1987" s="54"/>
      <c r="Q1987" s="72"/>
    </row>
    <row r="1988" spans="1:17" x14ac:dyDescent="0.25">
      <c r="A1988" s="107" t="s">
        <v>1250</v>
      </c>
      <c r="B1988" s="108">
        <v>202310</v>
      </c>
      <c r="C1988" s="108">
        <v>202310</v>
      </c>
      <c r="D1988" s="108" t="s">
        <v>1015</v>
      </c>
      <c r="E1988" s="109">
        <v>8093889880</v>
      </c>
      <c r="F1988" s="107" t="s">
        <v>1263</v>
      </c>
      <c r="G1988" s="110" t="s">
        <v>19</v>
      </c>
      <c r="H1988" s="111">
        <v>270000</v>
      </c>
      <c r="I1988" s="113">
        <v>45295</v>
      </c>
      <c r="J1988" s="111">
        <v>25000</v>
      </c>
      <c r="K1988" s="112" t="s">
        <v>20</v>
      </c>
      <c r="L1988" s="112" t="s">
        <v>158</v>
      </c>
      <c r="O1988" s="71"/>
      <c r="P1988" s="54"/>
      <c r="Q1988" s="72"/>
    </row>
    <row r="1989" spans="1:17" x14ac:dyDescent="0.25">
      <c r="A1989" s="107" t="s">
        <v>4313</v>
      </c>
      <c r="B1989" s="108">
        <v>202310</v>
      </c>
      <c r="C1989" s="108">
        <v>202310</v>
      </c>
      <c r="D1989" s="108" t="s">
        <v>1014</v>
      </c>
      <c r="E1989" s="109">
        <v>8595471746</v>
      </c>
      <c r="F1989" s="107" t="s">
        <v>1302</v>
      </c>
      <c r="G1989" s="110" t="s">
        <v>77</v>
      </c>
      <c r="H1989" s="111">
        <v>270000</v>
      </c>
      <c r="I1989" s="113">
        <v>45295</v>
      </c>
      <c r="J1989" s="111">
        <v>20000</v>
      </c>
      <c r="K1989" s="112" t="s">
        <v>20</v>
      </c>
      <c r="L1989" s="112" t="s">
        <v>158</v>
      </c>
      <c r="O1989" s="71"/>
      <c r="P1989" s="54"/>
      <c r="Q1989" s="72"/>
    </row>
    <row r="1990" spans="1:17" x14ac:dyDescent="0.25">
      <c r="A1990" s="107" t="s">
        <v>1413</v>
      </c>
      <c r="B1990" s="108">
        <v>202311</v>
      </c>
      <c r="C1990" s="108">
        <v>202311</v>
      </c>
      <c r="D1990" s="108" t="s">
        <v>1014</v>
      </c>
      <c r="E1990" s="109">
        <v>8939492802</v>
      </c>
      <c r="F1990" s="107" t="s">
        <v>1382</v>
      </c>
      <c r="G1990" s="110" t="s">
        <v>19</v>
      </c>
      <c r="H1990" s="111">
        <v>290000</v>
      </c>
      <c r="I1990" s="113">
        <v>45295</v>
      </c>
      <c r="J1990" s="111">
        <v>90000</v>
      </c>
      <c r="K1990" s="112" t="s">
        <v>20</v>
      </c>
      <c r="L1990" s="112" t="s">
        <v>158</v>
      </c>
      <c r="O1990" s="71"/>
      <c r="P1990" s="54"/>
      <c r="Q1990" s="72"/>
    </row>
    <row r="1991" spans="1:17" x14ac:dyDescent="0.25">
      <c r="A1991" s="107" t="s">
        <v>1566</v>
      </c>
      <c r="B1991" s="108">
        <v>202312</v>
      </c>
      <c r="C1991" s="108">
        <v>202312</v>
      </c>
      <c r="D1991" s="108" t="s">
        <v>1014</v>
      </c>
      <c r="E1991" s="109">
        <v>9100486630</v>
      </c>
      <c r="F1991" s="107" t="s">
        <v>1503</v>
      </c>
      <c r="G1991" s="110" t="s">
        <v>19</v>
      </c>
      <c r="H1991" s="111">
        <v>240000</v>
      </c>
      <c r="I1991" s="113">
        <v>45296</v>
      </c>
      <c r="J1991" s="111">
        <v>235000</v>
      </c>
      <c r="K1991" s="112" t="s">
        <v>689</v>
      </c>
      <c r="L1991" s="112" t="s">
        <v>158</v>
      </c>
      <c r="O1991" s="71"/>
      <c r="P1991" s="54"/>
      <c r="Q1991" s="72"/>
    </row>
    <row r="1992" spans="1:17" x14ac:dyDescent="0.25">
      <c r="A1992" s="107" t="s">
        <v>4337</v>
      </c>
      <c r="B1992" s="108">
        <v>202312</v>
      </c>
      <c r="C1992" s="108">
        <v>202312</v>
      </c>
      <c r="D1992" s="108" t="s">
        <v>1014</v>
      </c>
      <c r="E1992" s="109">
        <v>9937298598</v>
      </c>
      <c r="F1992" s="107" t="s">
        <v>1505</v>
      </c>
      <c r="G1992" s="110" t="s">
        <v>19</v>
      </c>
      <c r="H1992" s="111">
        <v>250000</v>
      </c>
      <c r="I1992" s="113">
        <v>45296</v>
      </c>
      <c r="J1992" s="111">
        <v>90000</v>
      </c>
      <c r="K1992" s="112" t="s">
        <v>20</v>
      </c>
      <c r="L1992" s="112" t="s">
        <v>158</v>
      </c>
      <c r="O1992" s="71"/>
      <c r="P1992" s="54"/>
      <c r="Q1992" s="72"/>
    </row>
    <row r="1993" spans="1:17" x14ac:dyDescent="0.25">
      <c r="A1993" s="107" t="s">
        <v>4327</v>
      </c>
      <c r="B1993" s="108">
        <v>202312</v>
      </c>
      <c r="C1993" s="108">
        <v>202312</v>
      </c>
      <c r="D1993" s="108" t="s">
        <v>1014</v>
      </c>
      <c r="E1993" s="109">
        <v>9432165470</v>
      </c>
      <c r="F1993" s="107" t="s">
        <v>1417</v>
      </c>
      <c r="G1993" s="110" t="s">
        <v>77</v>
      </c>
      <c r="H1993" s="111">
        <v>240000</v>
      </c>
      <c r="I1993" s="113">
        <v>45296</v>
      </c>
      <c r="J1993" s="111">
        <v>20000</v>
      </c>
      <c r="K1993" s="112" t="s">
        <v>20</v>
      </c>
      <c r="L1993" s="112" t="s">
        <v>158</v>
      </c>
      <c r="O1993" s="71"/>
      <c r="P1993" s="54"/>
      <c r="Q1993" s="72"/>
    </row>
    <row r="1994" spans="1:17" x14ac:dyDescent="0.25">
      <c r="A1994" s="107" t="s">
        <v>1332</v>
      </c>
      <c r="B1994" s="108">
        <v>202311</v>
      </c>
      <c r="C1994" s="108">
        <v>202311</v>
      </c>
      <c r="D1994" s="108" t="s">
        <v>1014</v>
      </c>
      <c r="E1994" s="109">
        <v>7978951200</v>
      </c>
      <c r="F1994" s="107" t="s">
        <v>1333</v>
      </c>
      <c r="G1994" s="110" t="s">
        <v>19</v>
      </c>
      <c r="H1994" s="111">
        <v>240000</v>
      </c>
      <c r="I1994" s="113">
        <v>45296</v>
      </c>
      <c r="J1994" s="111">
        <f>170000/4</f>
        <v>42500</v>
      </c>
      <c r="K1994" s="112" t="s">
        <v>689</v>
      </c>
      <c r="L1994" s="112" t="s">
        <v>158</v>
      </c>
      <c r="O1994" s="71"/>
      <c r="P1994" s="54"/>
      <c r="Q1994" s="72"/>
    </row>
    <row r="1995" spans="1:17" x14ac:dyDescent="0.25">
      <c r="A1995" s="107" t="s">
        <v>1506</v>
      </c>
      <c r="B1995" s="108">
        <v>202401</v>
      </c>
      <c r="C1995" s="108">
        <v>202401</v>
      </c>
      <c r="D1995" s="108" t="s">
        <v>1014</v>
      </c>
      <c r="E1995" s="109">
        <v>7326062408</v>
      </c>
      <c r="F1995" s="107" t="s">
        <v>1507</v>
      </c>
      <c r="G1995" s="110" t="s">
        <v>19</v>
      </c>
      <c r="H1995" s="111">
        <v>240000</v>
      </c>
      <c r="I1995" s="113">
        <v>45296</v>
      </c>
      <c r="J1995" s="111">
        <v>10000</v>
      </c>
      <c r="K1995" s="112" t="s">
        <v>689</v>
      </c>
      <c r="L1995" s="112" t="s">
        <v>158</v>
      </c>
      <c r="O1995" s="71"/>
      <c r="P1995" s="54"/>
      <c r="Q1995" s="72"/>
    </row>
    <row r="1996" spans="1:17" x14ac:dyDescent="0.25">
      <c r="A1996" s="107" t="s">
        <v>1508</v>
      </c>
      <c r="B1996" s="108">
        <v>202312</v>
      </c>
      <c r="C1996" s="108">
        <v>202312</v>
      </c>
      <c r="D1996" s="108" t="s">
        <v>1014</v>
      </c>
      <c r="E1996" s="109">
        <v>9912347767</v>
      </c>
      <c r="F1996" s="107" t="s">
        <v>1509</v>
      </c>
      <c r="G1996" s="110" t="s">
        <v>77</v>
      </c>
      <c r="H1996" s="111">
        <v>240000</v>
      </c>
      <c r="I1996" s="113">
        <v>45297</v>
      </c>
      <c r="J1996" s="111">
        <v>50000</v>
      </c>
      <c r="K1996" s="112" t="s">
        <v>689</v>
      </c>
      <c r="L1996" s="112" t="s">
        <v>158</v>
      </c>
      <c r="O1996" s="71"/>
      <c r="P1996" s="54"/>
      <c r="Q1996" s="72"/>
    </row>
    <row r="1997" spans="1:17" x14ac:dyDescent="0.25">
      <c r="A1997" s="107" t="s">
        <v>1427</v>
      </c>
      <c r="B1997" s="108">
        <v>202312</v>
      </c>
      <c r="C1997" s="108">
        <v>202312</v>
      </c>
      <c r="D1997" s="108" t="s">
        <v>1014</v>
      </c>
      <c r="E1997" s="109">
        <v>9644374838</v>
      </c>
      <c r="F1997" s="107" t="s">
        <v>1510</v>
      </c>
      <c r="G1997" s="110" t="s">
        <v>77</v>
      </c>
      <c r="H1997" s="111">
        <v>240000</v>
      </c>
      <c r="I1997" s="113">
        <v>45297</v>
      </c>
      <c r="J1997" s="111">
        <v>265000</v>
      </c>
      <c r="K1997" s="112" t="s">
        <v>689</v>
      </c>
      <c r="L1997" s="112" t="s">
        <v>158</v>
      </c>
      <c r="O1997" s="71"/>
      <c r="P1997" s="54"/>
      <c r="Q1997" s="72"/>
    </row>
    <row r="1998" spans="1:17" x14ac:dyDescent="0.25">
      <c r="A1998" s="107" t="s">
        <v>1511</v>
      </c>
      <c r="B1998" s="108">
        <v>202401</v>
      </c>
      <c r="C1998" s="108">
        <v>202401</v>
      </c>
      <c r="D1998" s="108" t="s">
        <v>1015</v>
      </c>
      <c r="E1998" s="109">
        <v>7978454803</v>
      </c>
      <c r="F1998" s="107" t="s">
        <v>1512</v>
      </c>
      <c r="G1998" s="110" t="s">
        <v>77</v>
      </c>
      <c r="H1998" s="111">
        <v>255000</v>
      </c>
      <c r="I1998" s="113">
        <v>45297</v>
      </c>
      <c r="J1998" s="111">
        <v>5000</v>
      </c>
      <c r="K1998" s="112" t="s">
        <v>689</v>
      </c>
      <c r="L1998" s="112" t="s">
        <v>158</v>
      </c>
      <c r="O1998" s="71"/>
      <c r="P1998" s="54"/>
      <c r="Q1998" s="72"/>
    </row>
    <row r="1999" spans="1:17" x14ac:dyDescent="0.25">
      <c r="A1999" s="107" t="s">
        <v>1513</v>
      </c>
      <c r="B1999" s="108">
        <v>202401</v>
      </c>
      <c r="C1999" s="108">
        <v>202401</v>
      </c>
      <c r="D1999" s="108" t="s">
        <v>1015</v>
      </c>
      <c r="E1999" s="109">
        <v>9938994545</v>
      </c>
      <c r="F1999" s="107" t="s">
        <v>1514</v>
      </c>
      <c r="G1999" s="110" t="s">
        <v>19</v>
      </c>
      <c r="H1999" s="111">
        <v>300000</v>
      </c>
      <c r="I1999" s="113">
        <v>45297</v>
      </c>
      <c r="J1999" s="111">
        <v>5000</v>
      </c>
      <c r="K1999" s="112" t="s">
        <v>689</v>
      </c>
      <c r="L1999" s="112" t="s">
        <v>158</v>
      </c>
      <c r="O1999" s="71"/>
      <c r="P1999" s="54"/>
      <c r="Q1999" s="72"/>
    </row>
    <row r="2000" spans="1:17" x14ac:dyDescent="0.25">
      <c r="A2000" s="107" t="s">
        <v>1150</v>
      </c>
      <c r="B2000" s="108">
        <v>202309</v>
      </c>
      <c r="C2000" s="108">
        <v>202309</v>
      </c>
      <c r="D2000" s="108" t="s">
        <v>1014</v>
      </c>
      <c r="E2000" s="109">
        <v>9148664989</v>
      </c>
      <c r="F2000" s="107" t="s">
        <v>1106</v>
      </c>
      <c r="G2000" s="110" t="s">
        <v>19</v>
      </c>
      <c r="H2000" s="111">
        <v>300000</v>
      </c>
      <c r="I2000" s="113">
        <v>45298</v>
      </c>
      <c r="J2000" s="111">
        <v>25000</v>
      </c>
      <c r="K2000" s="112" t="s">
        <v>20</v>
      </c>
      <c r="L2000" s="112" t="s">
        <v>158</v>
      </c>
      <c r="O2000" s="71"/>
      <c r="P2000" s="54"/>
      <c r="Q2000" s="72"/>
    </row>
    <row r="2001" spans="1:17" x14ac:dyDescent="0.25">
      <c r="A2001" s="107" t="s">
        <v>1269</v>
      </c>
      <c r="B2001" s="108">
        <v>202401</v>
      </c>
      <c r="C2001" s="108">
        <v>202401</v>
      </c>
      <c r="D2001" s="108" t="s">
        <v>1014</v>
      </c>
      <c r="E2001" s="109">
        <v>9583561205</v>
      </c>
      <c r="F2001" s="107" t="s">
        <v>1515</v>
      </c>
      <c r="G2001" s="110" t="s">
        <v>19</v>
      </c>
      <c r="H2001" s="111">
        <v>270000</v>
      </c>
      <c r="I2001" s="113">
        <v>45299</v>
      </c>
      <c r="J2001" s="111">
        <v>10000</v>
      </c>
      <c r="K2001" s="112" t="s">
        <v>20</v>
      </c>
      <c r="L2001" s="112" t="s">
        <v>158</v>
      </c>
      <c r="O2001" s="71"/>
      <c r="P2001" s="54"/>
      <c r="Q2001" s="72"/>
    </row>
    <row r="2002" spans="1:17" x14ac:dyDescent="0.25">
      <c r="A2002" s="107" t="s">
        <v>1649</v>
      </c>
      <c r="B2002" s="108">
        <v>202309</v>
      </c>
      <c r="C2002" s="108">
        <v>202309</v>
      </c>
      <c r="D2002" s="108" t="s">
        <v>1015</v>
      </c>
      <c r="E2002" s="109">
        <v>9337408434</v>
      </c>
      <c r="F2002" s="107" t="s">
        <v>1123</v>
      </c>
      <c r="G2002" s="110" t="s">
        <v>19</v>
      </c>
      <c r="H2002" s="111">
        <v>280000</v>
      </c>
      <c r="I2002" s="113">
        <v>45299</v>
      </c>
      <c r="J2002" s="111">
        <v>20000</v>
      </c>
      <c r="K2002" s="112" t="s">
        <v>20</v>
      </c>
      <c r="L2002" s="112" t="s">
        <v>158</v>
      </c>
      <c r="O2002" s="71"/>
      <c r="P2002" s="54"/>
      <c r="Q2002" s="72"/>
    </row>
    <row r="2003" spans="1:17" x14ac:dyDescent="0.25">
      <c r="A2003" s="107" t="s">
        <v>4338</v>
      </c>
      <c r="B2003" s="108">
        <v>202312</v>
      </c>
      <c r="C2003" s="108">
        <v>202312</v>
      </c>
      <c r="D2003" s="108" t="s">
        <v>1014</v>
      </c>
      <c r="E2003" s="109" t="s">
        <v>1517</v>
      </c>
      <c r="F2003" s="107" t="s">
        <v>1518</v>
      </c>
      <c r="G2003" s="110" t="s">
        <v>19</v>
      </c>
      <c r="H2003" s="111">
        <v>250000</v>
      </c>
      <c r="I2003" s="113">
        <v>45299</v>
      </c>
      <c r="J2003" s="111">
        <v>81666</v>
      </c>
      <c r="K2003" s="112" t="s">
        <v>20</v>
      </c>
      <c r="L2003" s="112" t="s">
        <v>158</v>
      </c>
      <c r="O2003" s="71"/>
      <c r="P2003" s="54"/>
      <c r="Q2003" s="72"/>
    </row>
    <row r="2004" spans="1:17" x14ac:dyDescent="0.25">
      <c r="A2004" s="107" t="s">
        <v>1519</v>
      </c>
      <c r="B2004" s="108">
        <v>202311</v>
      </c>
      <c r="C2004" s="108">
        <v>202311</v>
      </c>
      <c r="D2004" s="108" t="s">
        <v>1014</v>
      </c>
      <c r="E2004" s="109">
        <v>7892242494</v>
      </c>
      <c r="F2004" s="107" t="s">
        <v>1520</v>
      </c>
      <c r="G2004" s="110" t="s">
        <v>19</v>
      </c>
      <c r="H2004" s="111">
        <v>300000</v>
      </c>
      <c r="I2004" s="113">
        <v>45299</v>
      </c>
      <c r="J2004" s="111">
        <v>50000</v>
      </c>
      <c r="K2004" s="112" t="s">
        <v>20</v>
      </c>
      <c r="L2004" s="112" t="s">
        <v>158</v>
      </c>
      <c r="O2004" s="71"/>
      <c r="P2004" s="54"/>
      <c r="Q2004" s="72"/>
    </row>
    <row r="2005" spans="1:17" x14ac:dyDescent="0.25">
      <c r="A2005" s="107" t="s">
        <v>1163</v>
      </c>
      <c r="B2005" s="108">
        <v>202309</v>
      </c>
      <c r="C2005" s="108">
        <v>202309</v>
      </c>
      <c r="D2005" s="108" t="s">
        <v>1015</v>
      </c>
      <c r="E2005" s="109">
        <v>8147248587</v>
      </c>
      <c r="F2005" s="107" t="s">
        <v>669</v>
      </c>
      <c r="G2005" s="110" t="s">
        <v>19</v>
      </c>
      <c r="H2005" s="111">
        <v>270000</v>
      </c>
      <c r="I2005" s="113">
        <v>45300</v>
      </c>
      <c r="J2005" s="111">
        <v>25000</v>
      </c>
      <c r="K2005" s="112" t="s">
        <v>20</v>
      </c>
      <c r="L2005" s="112" t="s">
        <v>158</v>
      </c>
      <c r="O2005" s="71"/>
      <c r="P2005" s="54"/>
      <c r="Q2005" s="72"/>
    </row>
    <row r="2006" spans="1:17" x14ac:dyDescent="0.25">
      <c r="A2006" s="107" t="s">
        <v>1437</v>
      </c>
      <c r="B2006" s="108">
        <v>202312</v>
      </c>
      <c r="C2006" s="108">
        <v>202312</v>
      </c>
      <c r="D2006" s="108" t="s">
        <v>1014</v>
      </c>
      <c r="E2006" s="109">
        <v>9337515594</v>
      </c>
      <c r="F2006" s="107" t="s">
        <v>1459</v>
      </c>
      <c r="G2006" s="110" t="s">
        <v>19</v>
      </c>
      <c r="H2006" s="111">
        <v>275000</v>
      </c>
      <c r="I2006" s="113">
        <v>45300</v>
      </c>
      <c r="J2006" s="111">
        <v>54000</v>
      </c>
      <c r="K2006" s="112" t="s">
        <v>20</v>
      </c>
      <c r="L2006" s="112" t="s">
        <v>158</v>
      </c>
      <c r="O2006" s="71"/>
      <c r="P2006" s="54"/>
      <c r="Q2006" s="72"/>
    </row>
    <row r="2007" spans="1:17" x14ac:dyDescent="0.25">
      <c r="A2007" s="107" t="s">
        <v>1340</v>
      </c>
      <c r="B2007" s="108">
        <v>202311</v>
      </c>
      <c r="C2007" s="108">
        <v>202311</v>
      </c>
      <c r="D2007" s="108" t="s">
        <v>1014</v>
      </c>
      <c r="E2007" s="109">
        <v>6371778545</v>
      </c>
      <c r="F2007" s="107" t="s">
        <v>1341</v>
      </c>
      <c r="G2007" s="110" t="s">
        <v>19</v>
      </c>
      <c r="H2007" s="111">
        <v>240000</v>
      </c>
      <c r="I2007" s="113">
        <v>45300</v>
      </c>
      <c r="J2007" s="111">
        <v>45000</v>
      </c>
      <c r="K2007" s="112" t="s">
        <v>20</v>
      </c>
      <c r="L2007" s="112" t="s">
        <v>158</v>
      </c>
      <c r="O2007" s="71"/>
      <c r="P2007" s="54"/>
      <c r="Q2007" s="72"/>
    </row>
    <row r="2008" spans="1:17" x14ac:dyDescent="0.25">
      <c r="A2008" s="107" t="s">
        <v>1500</v>
      </c>
      <c r="B2008" s="108">
        <v>202312</v>
      </c>
      <c r="C2008" s="108">
        <v>202312</v>
      </c>
      <c r="D2008" s="108" t="s">
        <v>1014</v>
      </c>
      <c r="E2008" s="109">
        <v>7300863666</v>
      </c>
      <c r="F2008" s="107" t="s">
        <v>1521</v>
      </c>
      <c r="G2008" s="110" t="s">
        <v>77</v>
      </c>
      <c r="H2008" s="111">
        <v>250000</v>
      </c>
      <c r="I2008" s="113">
        <v>45300</v>
      </c>
      <c r="J2008" s="111">
        <v>245000</v>
      </c>
      <c r="K2008" s="112" t="s">
        <v>20</v>
      </c>
      <c r="L2008" s="112" t="s">
        <v>158</v>
      </c>
      <c r="O2008" s="71"/>
      <c r="P2008" s="54"/>
      <c r="Q2008" s="72"/>
    </row>
    <row r="2009" spans="1:17" x14ac:dyDescent="0.25">
      <c r="A2009" s="107" t="s">
        <v>840</v>
      </c>
      <c r="B2009" s="108">
        <v>202307</v>
      </c>
      <c r="C2009" s="108">
        <v>202307</v>
      </c>
      <c r="D2009" s="108" t="s">
        <v>1014</v>
      </c>
      <c r="E2009" s="109">
        <v>9116554989</v>
      </c>
      <c r="F2009" s="107" t="s">
        <v>922</v>
      </c>
      <c r="G2009" s="110" t="s">
        <v>19</v>
      </c>
      <c r="H2009" s="111">
        <v>300000</v>
      </c>
      <c r="I2009" s="113">
        <v>45301</v>
      </c>
      <c r="J2009" s="111">
        <v>40000</v>
      </c>
      <c r="K2009" s="112" t="s">
        <v>20</v>
      </c>
      <c r="L2009" s="112" t="s">
        <v>1176</v>
      </c>
      <c r="O2009" s="71"/>
      <c r="P2009" s="54"/>
      <c r="Q2009" s="72"/>
    </row>
    <row r="2010" spans="1:17" x14ac:dyDescent="0.25">
      <c r="A2010" s="107" t="s">
        <v>4339</v>
      </c>
      <c r="B2010" s="108">
        <v>202312</v>
      </c>
      <c r="C2010" s="108">
        <v>202312</v>
      </c>
      <c r="D2010" s="108" t="s">
        <v>1014</v>
      </c>
      <c r="E2010" s="109">
        <v>7206525316</v>
      </c>
      <c r="F2010" s="107" t="s">
        <v>1523</v>
      </c>
      <c r="G2010" s="110" t="s">
        <v>19</v>
      </c>
      <c r="H2010" s="111">
        <v>300000</v>
      </c>
      <c r="I2010" s="113">
        <v>45301</v>
      </c>
      <c r="J2010" s="111">
        <v>96666</v>
      </c>
      <c r="K2010" s="112" t="s">
        <v>20</v>
      </c>
      <c r="L2010" s="112" t="s">
        <v>158</v>
      </c>
      <c r="O2010" s="71"/>
      <c r="P2010" s="54"/>
      <c r="Q2010" s="72"/>
    </row>
    <row r="2011" spans="1:17" x14ac:dyDescent="0.25">
      <c r="A2011" s="107" t="s">
        <v>1177</v>
      </c>
      <c r="B2011" s="108">
        <v>202311</v>
      </c>
      <c r="C2011" s="108">
        <v>202311</v>
      </c>
      <c r="D2011" s="108" t="s">
        <v>1014</v>
      </c>
      <c r="E2011" s="109">
        <v>9820054322</v>
      </c>
      <c r="F2011" s="107" t="s">
        <v>1338</v>
      </c>
      <c r="G2011" s="110" t="s">
        <v>19</v>
      </c>
      <c r="H2011" s="111">
        <v>250000</v>
      </c>
      <c r="I2011" s="113">
        <v>45301</v>
      </c>
      <c r="J2011" s="111">
        <v>25000</v>
      </c>
      <c r="K2011" s="112" t="s">
        <v>20</v>
      </c>
      <c r="L2011" s="112" t="s">
        <v>158</v>
      </c>
      <c r="O2011" s="71"/>
      <c r="P2011" s="54"/>
      <c r="Q2011" s="72"/>
    </row>
    <row r="2012" spans="1:17" x14ac:dyDescent="0.25">
      <c r="A2012" s="107" t="s">
        <v>4340</v>
      </c>
      <c r="B2012" s="108">
        <v>202304</v>
      </c>
      <c r="C2012" s="108">
        <v>202304</v>
      </c>
      <c r="D2012" s="108" t="s">
        <v>1014</v>
      </c>
      <c r="E2012" s="109">
        <v>7749852166</v>
      </c>
      <c r="F2012" s="107" t="s">
        <v>1524</v>
      </c>
      <c r="G2012" s="110" t="s">
        <v>77</v>
      </c>
      <c r="H2012" s="111">
        <v>260000</v>
      </c>
      <c r="I2012" s="113">
        <v>45302</v>
      </c>
      <c r="J2012" s="111">
        <v>5000</v>
      </c>
      <c r="K2012" s="112" t="s">
        <v>20</v>
      </c>
      <c r="L2012" s="112" t="s">
        <v>158</v>
      </c>
      <c r="O2012" s="71"/>
      <c r="P2012" s="54"/>
      <c r="Q2012" s="72"/>
    </row>
    <row r="2013" spans="1:17" x14ac:dyDescent="0.25">
      <c r="A2013" s="107" t="s">
        <v>1525</v>
      </c>
      <c r="B2013" s="108">
        <v>202304</v>
      </c>
      <c r="C2013" s="108">
        <v>202304</v>
      </c>
      <c r="D2013" s="108" t="s">
        <v>1014</v>
      </c>
      <c r="E2013" s="109">
        <v>6372766170</v>
      </c>
      <c r="F2013" s="107" t="s">
        <v>1526</v>
      </c>
      <c r="G2013" s="110" t="s">
        <v>77</v>
      </c>
      <c r="H2013" s="111">
        <v>260000</v>
      </c>
      <c r="I2013" s="113">
        <v>45302</v>
      </c>
      <c r="J2013" s="111">
        <v>5000</v>
      </c>
      <c r="K2013" s="112" t="s">
        <v>689</v>
      </c>
      <c r="L2013" s="112" t="s">
        <v>158</v>
      </c>
      <c r="O2013" s="71"/>
      <c r="P2013" s="54"/>
      <c r="Q2013" s="72"/>
    </row>
    <row r="2014" spans="1:17" x14ac:dyDescent="0.25">
      <c r="A2014" s="107" t="s">
        <v>1527</v>
      </c>
      <c r="B2014" s="108">
        <v>202304</v>
      </c>
      <c r="C2014" s="108">
        <v>202304</v>
      </c>
      <c r="D2014" s="108" t="s">
        <v>1014</v>
      </c>
      <c r="E2014" s="109">
        <v>9534171808</v>
      </c>
      <c r="F2014" s="107" t="s">
        <v>4106</v>
      </c>
      <c r="G2014" s="110" t="s">
        <v>77</v>
      </c>
      <c r="H2014" s="111">
        <v>260000</v>
      </c>
      <c r="I2014" s="113">
        <v>45302</v>
      </c>
      <c r="J2014" s="111">
        <v>5000</v>
      </c>
      <c r="K2014" s="112" t="s">
        <v>689</v>
      </c>
      <c r="L2014" s="112" t="s">
        <v>158</v>
      </c>
      <c r="O2014" s="71"/>
      <c r="P2014" s="54"/>
      <c r="Q2014" s="72"/>
    </row>
    <row r="2015" spans="1:17" x14ac:dyDescent="0.25">
      <c r="A2015" s="107" t="s">
        <v>1177</v>
      </c>
      <c r="B2015" s="108" t="s">
        <v>1156</v>
      </c>
      <c r="C2015" s="108">
        <v>202309</v>
      </c>
      <c r="D2015" s="108" t="s">
        <v>1014</v>
      </c>
      <c r="E2015" s="109">
        <v>9172549010</v>
      </c>
      <c r="F2015" s="107" t="s">
        <v>1466</v>
      </c>
      <c r="G2015" s="110" t="s">
        <v>19</v>
      </c>
      <c r="H2015" s="111">
        <v>280000</v>
      </c>
      <c r="I2015" s="113">
        <v>45302</v>
      </c>
      <c r="J2015" s="111">
        <v>30000</v>
      </c>
      <c r="K2015" s="112" t="s">
        <v>689</v>
      </c>
      <c r="L2015" s="112" t="s">
        <v>158</v>
      </c>
      <c r="O2015" s="71"/>
      <c r="P2015" s="54"/>
      <c r="Q2015" s="72"/>
    </row>
    <row r="2016" spans="1:17" x14ac:dyDescent="0.25">
      <c r="A2016" s="107" t="s">
        <v>1086</v>
      </c>
      <c r="B2016" s="108">
        <v>202309</v>
      </c>
      <c r="C2016" s="108">
        <v>202309</v>
      </c>
      <c r="D2016" s="108" t="s">
        <v>1014</v>
      </c>
      <c r="E2016" s="109">
        <v>8018746921</v>
      </c>
      <c r="F2016" s="107" t="s">
        <v>1089</v>
      </c>
      <c r="G2016" s="110" t="s">
        <v>19</v>
      </c>
      <c r="H2016" s="111">
        <v>270000</v>
      </c>
      <c r="I2016" s="113">
        <v>45303</v>
      </c>
      <c r="J2016" s="111">
        <v>90000</v>
      </c>
      <c r="K2016" s="112" t="s">
        <v>20</v>
      </c>
      <c r="L2016" s="112" t="s">
        <v>158</v>
      </c>
      <c r="O2016" s="71"/>
      <c r="P2016" s="54"/>
      <c r="Q2016" s="72"/>
    </row>
    <row r="2017" spans="1:17" x14ac:dyDescent="0.25">
      <c r="A2017" s="107" t="s">
        <v>1528</v>
      </c>
      <c r="B2017" s="108">
        <v>202304</v>
      </c>
      <c r="C2017" s="108">
        <v>202304</v>
      </c>
      <c r="D2017" s="108" t="s">
        <v>1014</v>
      </c>
      <c r="E2017" s="109">
        <v>7004182617</v>
      </c>
      <c r="F2017" s="107" t="s">
        <v>1529</v>
      </c>
      <c r="G2017" s="110" t="s">
        <v>77</v>
      </c>
      <c r="H2017" s="111">
        <v>260000</v>
      </c>
      <c r="I2017" s="113">
        <v>45303</v>
      </c>
      <c r="J2017" s="111">
        <v>5000</v>
      </c>
      <c r="K2017" s="112" t="s">
        <v>20</v>
      </c>
      <c r="L2017" s="112" t="s">
        <v>158</v>
      </c>
      <c r="O2017" s="71"/>
      <c r="P2017" s="54"/>
      <c r="Q2017" s="72"/>
    </row>
    <row r="2018" spans="1:17" x14ac:dyDescent="0.25">
      <c r="A2018" s="107" t="s">
        <v>1530</v>
      </c>
      <c r="B2018" s="108">
        <v>202304</v>
      </c>
      <c r="C2018" s="108">
        <v>202304</v>
      </c>
      <c r="D2018" s="108" t="s">
        <v>1014</v>
      </c>
      <c r="E2018" s="109" t="s">
        <v>1531</v>
      </c>
      <c r="F2018" s="107" t="s">
        <v>1532</v>
      </c>
      <c r="G2018" s="110" t="s">
        <v>77</v>
      </c>
      <c r="H2018" s="111">
        <v>260000</v>
      </c>
      <c r="I2018" s="113">
        <v>45303</v>
      </c>
      <c r="J2018" s="111">
        <v>10000</v>
      </c>
      <c r="K2018" s="112" t="s">
        <v>20</v>
      </c>
      <c r="L2018" s="112" t="s">
        <v>158</v>
      </c>
      <c r="O2018" s="71"/>
      <c r="P2018" s="54"/>
      <c r="Q2018" s="72"/>
    </row>
    <row r="2019" spans="1:17" x14ac:dyDescent="0.25">
      <c r="A2019" s="107" t="s">
        <v>1533</v>
      </c>
      <c r="B2019" s="108">
        <v>202312</v>
      </c>
      <c r="C2019" s="108">
        <v>202312</v>
      </c>
      <c r="D2019" s="108" t="s">
        <v>1014</v>
      </c>
      <c r="E2019" s="109">
        <v>6372189074</v>
      </c>
      <c r="F2019" s="107" t="s">
        <v>1534</v>
      </c>
      <c r="G2019" s="110" t="s">
        <v>19</v>
      </c>
      <c r="H2019" s="111">
        <v>280000</v>
      </c>
      <c r="I2019" s="113">
        <v>45303</v>
      </c>
      <c r="J2019" s="111">
        <f>44000+46000</f>
        <v>90000</v>
      </c>
      <c r="K2019" s="112" t="s">
        <v>20</v>
      </c>
      <c r="L2019" s="112" t="s">
        <v>158</v>
      </c>
      <c r="O2019" s="71"/>
      <c r="P2019" s="54"/>
      <c r="Q2019" s="72"/>
    </row>
    <row r="2020" spans="1:17" x14ac:dyDescent="0.25">
      <c r="A2020" s="107" t="s">
        <v>1535</v>
      </c>
      <c r="B2020" s="108">
        <v>202312</v>
      </c>
      <c r="C2020" s="108">
        <v>202312</v>
      </c>
      <c r="D2020" s="108" t="s">
        <v>1014</v>
      </c>
      <c r="E2020" s="109" t="s">
        <v>1537</v>
      </c>
      <c r="F2020" s="107" t="s">
        <v>1536</v>
      </c>
      <c r="G2020" s="110" t="s">
        <v>19</v>
      </c>
      <c r="H2020" s="111">
        <v>280000</v>
      </c>
      <c r="I2020" s="113">
        <v>45303</v>
      </c>
      <c r="J2020" s="111">
        <v>5000</v>
      </c>
      <c r="K2020" s="112" t="s">
        <v>689</v>
      </c>
      <c r="L2020" s="112" t="s">
        <v>158</v>
      </c>
      <c r="O2020" s="71"/>
      <c r="P2020" s="54"/>
      <c r="Q2020" s="72"/>
    </row>
    <row r="2021" spans="1:17" x14ac:dyDescent="0.25">
      <c r="A2021" s="107" t="s">
        <v>1405</v>
      </c>
      <c r="B2021" s="108">
        <v>202312</v>
      </c>
      <c r="C2021" s="108">
        <v>202312</v>
      </c>
      <c r="D2021" s="108" t="s">
        <v>1014</v>
      </c>
      <c r="E2021" s="109">
        <v>7788030391</v>
      </c>
      <c r="F2021" s="107" t="s">
        <v>1484</v>
      </c>
      <c r="G2021" s="110" t="s">
        <v>77</v>
      </c>
      <c r="H2021" s="111">
        <v>270000</v>
      </c>
      <c r="I2021" s="113">
        <v>45303</v>
      </c>
      <c r="J2021" s="111">
        <v>60000</v>
      </c>
      <c r="K2021" s="112" t="s">
        <v>20</v>
      </c>
      <c r="L2021" s="112" t="s">
        <v>158</v>
      </c>
      <c r="O2021" s="71"/>
      <c r="P2021" s="54"/>
      <c r="Q2021" s="72"/>
    </row>
    <row r="2022" spans="1:17" x14ac:dyDescent="0.25">
      <c r="A2022" s="107" t="s">
        <v>4326</v>
      </c>
      <c r="B2022" s="108">
        <v>202311</v>
      </c>
      <c r="C2022" s="108">
        <v>202311</v>
      </c>
      <c r="D2022" s="108" t="s">
        <v>1014</v>
      </c>
      <c r="E2022" s="109">
        <v>8618989619</v>
      </c>
      <c r="F2022" s="107" t="s">
        <v>1355</v>
      </c>
      <c r="G2022" s="110" t="s">
        <v>19</v>
      </c>
      <c r="H2022" s="111">
        <v>300000</v>
      </c>
      <c r="I2022" s="113">
        <v>45303</v>
      </c>
      <c r="J2022" s="111">
        <v>66250</v>
      </c>
      <c r="K2022" s="112" t="s">
        <v>20</v>
      </c>
      <c r="L2022" s="112" t="s">
        <v>158</v>
      </c>
      <c r="O2022" s="71"/>
      <c r="P2022" s="54"/>
      <c r="Q2022" s="72"/>
    </row>
    <row r="2023" spans="1:17" x14ac:dyDescent="0.25">
      <c r="A2023" s="107" t="s">
        <v>1287</v>
      </c>
      <c r="B2023" s="108">
        <v>202311</v>
      </c>
      <c r="C2023" s="108">
        <v>202311</v>
      </c>
      <c r="D2023" s="108" t="s">
        <v>1015</v>
      </c>
      <c r="E2023" s="109">
        <v>7771977306</v>
      </c>
      <c r="F2023" s="107" t="s">
        <v>1465</v>
      </c>
      <c r="G2023" s="110" t="s">
        <v>77</v>
      </c>
      <c r="H2023" s="111">
        <v>265000</v>
      </c>
      <c r="I2023" s="113">
        <v>45304</v>
      </c>
      <c r="J2023" s="111">
        <v>60000</v>
      </c>
      <c r="K2023" s="112" t="s">
        <v>20</v>
      </c>
      <c r="L2023" s="112" t="s">
        <v>158</v>
      </c>
      <c r="O2023" s="71"/>
      <c r="P2023" s="54"/>
      <c r="Q2023" s="72"/>
    </row>
    <row r="2024" spans="1:17" x14ac:dyDescent="0.25">
      <c r="A2024" s="107" t="s">
        <v>1538</v>
      </c>
      <c r="B2024" s="108">
        <v>202304</v>
      </c>
      <c r="C2024" s="108">
        <v>202304</v>
      </c>
      <c r="D2024" s="108" t="s">
        <v>1014</v>
      </c>
      <c r="E2024" s="109">
        <v>8658827957</v>
      </c>
      <c r="F2024" s="107" t="s">
        <v>1539</v>
      </c>
      <c r="G2024" s="110" t="s">
        <v>77</v>
      </c>
      <c r="H2024" s="111">
        <v>270000</v>
      </c>
      <c r="I2024" s="113">
        <v>45304</v>
      </c>
      <c r="J2024" s="111">
        <v>10000</v>
      </c>
      <c r="K2024" s="112" t="s">
        <v>20</v>
      </c>
      <c r="L2024" s="112" t="s">
        <v>158</v>
      </c>
      <c r="O2024" s="71"/>
      <c r="P2024" s="54"/>
      <c r="Q2024" s="72"/>
    </row>
    <row r="2025" spans="1:17" x14ac:dyDescent="0.25">
      <c r="A2025" s="107" t="s">
        <v>1610</v>
      </c>
      <c r="B2025" s="108">
        <v>202304</v>
      </c>
      <c r="C2025" s="108">
        <v>202304</v>
      </c>
      <c r="D2025" s="108" t="s">
        <v>1014</v>
      </c>
      <c r="E2025" s="109">
        <v>9583185085</v>
      </c>
      <c r="F2025" s="107" t="s">
        <v>1540</v>
      </c>
      <c r="G2025" s="110" t="s">
        <v>77</v>
      </c>
      <c r="H2025" s="111">
        <v>270000</v>
      </c>
      <c r="I2025" s="113">
        <v>45304</v>
      </c>
      <c r="J2025" s="111">
        <v>10000</v>
      </c>
      <c r="K2025" s="112" t="s">
        <v>20</v>
      </c>
      <c r="L2025" s="112" t="s">
        <v>158</v>
      </c>
      <c r="O2025" s="71"/>
      <c r="P2025" s="54"/>
      <c r="Q2025" s="72"/>
    </row>
    <row r="2026" spans="1:17" x14ac:dyDescent="0.25">
      <c r="A2026" s="107" t="s">
        <v>1607</v>
      </c>
      <c r="B2026" s="108">
        <v>202311</v>
      </c>
      <c r="C2026" s="108">
        <v>202311</v>
      </c>
      <c r="D2026" s="108" t="s">
        <v>1014</v>
      </c>
      <c r="E2026" s="109">
        <v>9090000869</v>
      </c>
      <c r="F2026" s="107" t="s">
        <v>1391</v>
      </c>
      <c r="G2026" s="110" t="s">
        <v>19</v>
      </c>
      <c r="H2026" s="111">
        <v>270000</v>
      </c>
      <c r="I2026" s="113">
        <v>45304</v>
      </c>
      <c r="J2026" s="111">
        <v>30000</v>
      </c>
      <c r="K2026" s="112" t="s">
        <v>20</v>
      </c>
      <c r="L2026" s="112" t="s">
        <v>158</v>
      </c>
      <c r="O2026" s="71"/>
      <c r="P2026" s="54"/>
      <c r="Q2026" s="72"/>
    </row>
    <row r="2027" spans="1:17" x14ac:dyDescent="0.25">
      <c r="A2027" s="107" t="s">
        <v>1541</v>
      </c>
      <c r="B2027" s="108">
        <v>202312</v>
      </c>
      <c r="C2027" s="108">
        <v>202312</v>
      </c>
      <c r="D2027" s="108">
        <v>202312</v>
      </c>
      <c r="E2027" s="109">
        <v>9538335038</v>
      </c>
      <c r="F2027" s="107" t="s">
        <v>1472</v>
      </c>
      <c r="G2027" s="110" t="s">
        <v>19</v>
      </c>
      <c r="H2027" s="111">
        <v>270000</v>
      </c>
      <c r="I2027" s="113">
        <v>45304</v>
      </c>
      <c r="J2027" s="111">
        <v>88000</v>
      </c>
      <c r="K2027" s="112" t="s">
        <v>20</v>
      </c>
      <c r="L2027" s="112" t="s">
        <v>158</v>
      </c>
      <c r="O2027" s="71"/>
      <c r="P2027" s="54"/>
      <c r="Q2027" s="72"/>
    </row>
    <row r="2028" spans="1:17" x14ac:dyDescent="0.25">
      <c r="A2028" s="107" t="s">
        <v>4341</v>
      </c>
      <c r="B2028" s="108">
        <v>202304</v>
      </c>
      <c r="C2028" s="108">
        <v>202304</v>
      </c>
      <c r="D2028" s="108" t="s">
        <v>1014</v>
      </c>
      <c r="E2028" s="109">
        <v>9090371591</v>
      </c>
      <c r="F2028" s="107" t="s">
        <v>1542</v>
      </c>
      <c r="G2028" s="110" t="s">
        <v>19</v>
      </c>
      <c r="H2028" s="111">
        <v>270000</v>
      </c>
      <c r="I2028" s="113">
        <v>45304</v>
      </c>
      <c r="J2028" s="111">
        <f>30000+33750</f>
        <v>63750</v>
      </c>
      <c r="K2028" s="112" t="s">
        <v>20</v>
      </c>
      <c r="L2028" s="112" t="s">
        <v>158</v>
      </c>
      <c r="O2028" s="71"/>
      <c r="P2028" s="54"/>
      <c r="Q2028" s="72"/>
    </row>
    <row r="2029" spans="1:17" x14ac:dyDescent="0.25">
      <c r="A2029" s="107" t="s">
        <v>1287</v>
      </c>
      <c r="B2029" s="108">
        <v>202311</v>
      </c>
      <c r="C2029" s="108">
        <v>202311</v>
      </c>
      <c r="D2029" s="108" t="s">
        <v>1015</v>
      </c>
      <c r="E2029" s="109">
        <v>7771977306</v>
      </c>
      <c r="F2029" s="107" t="s">
        <v>1465</v>
      </c>
      <c r="G2029" s="110" t="s">
        <v>77</v>
      </c>
      <c r="H2029" s="111">
        <v>265000</v>
      </c>
      <c r="I2029" s="113">
        <v>45304</v>
      </c>
      <c r="J2029" s="111">
        <v>20000</v>
      </c>
      <c r="K2029" s="112" t="s">
        <v>20</v>
      </c>
      <c r="L2029" s="112" t="s">
        <v>158</v>
      </c>
      <c r="O2029" s="71"/>
      <c r="P2029" s="54"/>
      <c r="Q2029" s="72"/>
    </row>
    <row r="2030" spans="1:17" x14ac:dyDescent="0.25">
      <c r="A2030" s="107" t="s">
        <v>1543</v>
      </c>
      <c r="B2030" s="108">
        <v>202304</v>
      </c>
      <c r="C2030" s="108">
        <v>202304</v>
      </c>
      <c r="D2030" s="108" t="s">
        <v>1014</v>
      </c>
      <c r="E2030" s="109" t="s">
        <v>1544</v>
      </c>
      <c r="F2030" s="107" t="s">
        <v>1545</v>
      </c>
      <c r="G2030" s="110" t="s">
        <v>77</v>
      </c>
      <c r="H2030" s="111">
        <v>265000</v>
      </c>
      <c r="I2030" s="113">
        <v>45306</v>
      </c>
      <c r="J2030" s="111">
        <v>5000</v>
      </c>
      <c r="K2030" s="112" t="s">
        <v>20</v>
      </c>
      <c r="L2030" s="112" t="s">
        <v>158</v>
      </c>
      <c r="O2030" s="71"/>
      <c r="P2030" s="54"/>
      <c r="Q2030" s="72"/>
    </row>
    <row r="2031" spans="1:17" x14ac:dyDescent="0.25">
      <c r="A2031" s="107" t="s">
        <v>1404</v>
      </c>
      <c r="B2031" s="108" t="s">
        <v>1546</v>
      </c>
      <c r="C2031" s="108" t="s">
        <v>1546</v>
      </c>
      <c r="D2031" s="108" t="s">
        <v>1015</v>
      </c>
      <c r="E2031" s="109">
        <v>8260677146</v>
      </c>
      <c r="F2031" s="107" t="s">
        <v>1495</v>
      </c>
      <c r="G2031" s="110" t="s">
        <v>77</v>
      </c>
      <c r="H2031" s="111">
        <v>265000</v>
      </c>
      <c r="I2031" s="113">
        <v>45306</v>
      </c>
      <c r="J2031" s="111">
        <v>44034</v>
      </c>
      <c r="K2031" s="112" t="s">
        <v>20</v>
      </c>
      <c r="L2031" s="112" t="s">
        <v>158</v>
      </c>
      <c r="O2031" s="71"/>
      <c r="P2031" s="54"/>
      <c r="Q2031" s="72"/>
    </row>
    <row r="2032" spans="1:17" x14ac:dyDescent="0.25">
      <c r="A2032" s="107" t="s">
        <v>1547</v>
      </c>
      <c r="B2032" s="108">
        <v>202304</v>
      </c>
      <c r="C2032" s="108">
        <v>202304</v>
      </c>
      <c r="D2032" s="108" t="s">
        <v>1014</v>
      </c>
      <c r="E2032" s="109"/>
      <c r="F2032" s="107"/>
      <c r="G2032" s="110" t="s">
        <v>77</v>
      </c>
      <c r="H2032" s="111">
        <v>265000</v>
      </c>
      <c r="I2032" s="113">
        <v>45306</v>
      </c>
      <c r="J2032" s="111">
        <f>75000+6666</f>
        <v>81666</v>
      </c>
      <c r="K2032" s="112" t="s">
        <v>689</v>
      </c>
      <c r="L2032" s="112" t="s">
        <v>158</v>
      </c>
      <c r="O2032" s="71"/>
      <c r="P2032" s="54"/>
      <c r="Q2032" s="72"/>
    </row>
    <row r="2033" spans="1:17" x14ac:dyDescent="0.25">
      <c r="A2033" s="107" t="s">
        <v>1370</v>
      </c>
      <c r="B2033" s="108">
        <v>202312</v>
      </c>
      <c r="C2033" s="108">
        <v>202312</v>
      </c>
      <c r="D2033" s="108" t="s">
        <v>1014</v>
      </c>
      <c r="E2033" s="109">
        <v>8971414044</v>
      </c>
      <c r="F2033" s="107" t="s">
        <v>1421</v>
      </c>
      <c r="G2033" s="110" t="s">
        <v>19</v>
      </c>
      <c r="H2033" s="111">
        <v>300000</v>
      </c>
      <c r="I2033" s="113">
        <v>45306</v>
      </c>
      <c r="J2033" s="111">
        <v>157000</v>
      </c>
      <c r="K2033" s="112" t="s">
        <v>10</v>
      </c>
      <c r="L2033" s="112" t="s">
        <v>158</v>
      </c>
      <c r="O2033" s="71"/>
      <c r="P2033" s="54"/>
      <c r="Q2033" s="72"/>
    </row>
    <row r="2034" spans="1:17" x14ac:dyDescent="0.25">
      <c r="A2034" s="107" t="s">
        <v>1548</v>
      </c>
      <c r="B2034" s="108">
        <v>202312</v>
      </c>
      <c r="C2034" s="108">
        <v>202312</v>
      </c>
      <c r="D2034" s="108" t="s">
        <v>1014</v>
      </c>
      <c r="E2034" s="109">
        <v>8884512355</v>
      </c>
      <c r="F2034" s="107" t="s">
        <v>1549</v>
      </c>
      <c r="G2034" s="110" t="s">
        <v>19</v>
      </c>
      <c r="H2034" s="111">
        <v>270000</v>
      </c>
      <c r="I2034" s="113">
        <v>45307</v>
      </c>
      <c r="J2034" s="111">
        <v>165000</v>
      </c>
      <c r="K2034" s="112" t="s">
        <v>10</v>
      </c>
      <c r="L2034" s="112" t="s">
        <v>158</v>
      </c>
      <c r="O2034" s="71"/>
      <c r="P2034" s="54"/>
      <c r="Q2034" s="72"/>
    </row>
    <row r="2035" spans="1:17" x14ac:dyDescent="0.25">
      <c r="A2035" s="107" t="s">
        <v>1550</v>
      </c>
      <c r="B2035" s="108">
        <v>202401</v>
      </c>
      <c r="C2035" s="108">
        <v>202401</v>
      </c>
      <c r="D2035" s="108" t="s">
        <v>1015</v>
      </c>
      <c r="E2035" s="109">
        <v>7504358225</v>
      </c>
      <c r="F2035" s="107" t="s">
        <v>1551</v>
      </c>
      <c r="G2035" s="110" t="s">
        <v>77</v>
      </c>
      <c r="H2035" s="111">
        <v>240000</v>
      </c>
      <c r="I2035" s="113">
        <v>45307</v>
      </c>
      <c r="J2035" s="111">
        <v>35000</v>
      </c>
      <c r="K2035" s="112" t="s">
        <v>902</v>
      </c>
      <c r="L2035" s="112" t="s">
        <v>158</v>
      </c>
      <c r="O2035" s="71"/>
      <c r="P2035" s="54"/>
      <c r="Q2035" s="72"/>
    </row>
    <row r="2036" spans="1:17" x14ac:dyDescent="0.25">
      <c r="A2036" s="107" t="s">
        <v>1321</v>
      </c>
      <c r="B2036" s="108">
        <v>202311</v>
      </c>
      <c r="C2036" s="108">
        <v>202311</v>
      </c>
      <c r="D2036" s="108" t="s">
        <v>1014</v>
      </c>
      <c r="E2036" s="109">
        <v>7735514161</v>
      </c>
      <c r="F2036" s="107" t="s">
        <v>1322</v>
      </c>
      <c r="G2036" s="110" t="s">
        <v>77</v>
      </c>
      <c r="H2036" s="111">
        <v>240000</v>
      </c>
      <c r="I2036" s="113">
        <v>45308</v>
      </c>
      <c r="J2036" s="111">
        <v>80000</v>
      </c>
      <c r="K2036" s="112" t="s">
        <v>20</v>
      </c>
      <c r="L2036" s="112" t="s">
        <v>158</v>
      </c>
      <c r="O2036" s="71"/>
      <c r="P2036" s="54"/>
      <c r="Q2036" s="72"/>
    </row>
    <row r="2037" spans="1:17" x14ac:dyDescent="0.25">
      <c r="A2037" s="107" t="s">
        <v>1395</v>
      </c>
      <c r="B2037" s="108">
        <v>202312</v>
      </c>
      <c r="C2037" s="108">
        <v>202312</v>
      </c>
      <c r="D2037" s="108" t="s">
        <v>1014</v>
      </c>
      <c r="E2037" s="109">
        <v>7978305502</v>
      </c>
      <c r="F2037" s="107" t="s">
        <v>1660</v>
      </c>
      <c r="G2037" s="110" t="s">
        <v>77</v>
      </c>
      <c r="H2037" s="111">
        <v>240000</v>
      </c>
      <c r="I2037" s="113">
        <v>45308</v>
      </c>
      <c r="J2037" s="111">
        <v>57500</v>
      </c>
      <c r="K2037" s="112" t="s">
        <v>20</v>
      </c>
      <c r="L2037" s="112" t="s">
        <v>158</v>
      </c>
      <c r="O2037" s="71"/>
      <c r="P2037" s="54"/>
      <c r="Q2037" s="72"/>
    </row>
    <row r="2038" spans="1:17" x14ac:dyDescent="0.25">
      <c r="A2038" s="107" t="s">
        <v>1552</v>
      </c>
      <c r="B2038" s="108">
        <v>202401</v>
      </c>
      <c r="C2038" s="108">
        <v>202401</v>
      </c>
      <c r="D2038" s="108" t="s">
        <v>1014</v>
      </c>
      <c r="E2038" s="109">
        <v>7250482802</v>
      </c>
      <c r="F2038" s="107" t="s">
        <v>1557</v>
      </c>
      <c r="G2038" s="110" t="s">
        <v>77</v>
      </c>
      <c r="H2038" s="111">
        <v>240000</v>
      </c>
      <c r="I2038" s="113">
        <v>45308</v>
      </c>
      <c r="J2038" s="111">
        <v>50000</v>
      </c>
      <c r="K2038" s="112" t="s">
        <v>20</v>
      </c>
      <c r="L2038" s="112" t="s">
        <v>158</v>
      </c>
      <c r="O2038" s="71"/>
      <c r="P2038" s="54"/>
      <c r="Q2038" s="72"/>
    </row>
    <row r="2039" spans="1:17" x14ac:dyDescent="0.25">
      <c r="A2039" s="107" t="s">
        <v>1553</v>
      </c>
      <c r="B2039" s="108">
        <v>202401</v>
      </c>
      <c r="C2039" s="108">
        <v>202401</v>
      </c>
      <c r="D2039" s="108" t="s">
        <v>1014</v>
      </c>
      <c r="E2039" s="109">
        <v>9871762094</v>
      </c>
      <c r="F2039" s="107" t="s">
        <v>1554</v>
      </c>
      <c r="G2039" s="110" t="s">
        <v>77</v>
      </c>
      <c r="H2039" s="111">
        <v>240000</v>
      </c>
      <c r="I2039" s="113">
        <v>45308</v>
      </c>
      <c r="J2039" s="111">
        <v>50000</v>
      </c>
      <c r="K2039" s="112" t="s">
        <v>20</v>
      </c>
      <c r="L2039" s="112" t="s">
        <v>158</v>
      </c>
      <c r="O2039" s="71"/>
      <c r="P2039" s="54"/>
      <c r="Q2039" s="72"/>
    </row>
    <row r="2040" spans="1:17" x14ac:dyDescent="0.25">
      <c r="A2040" s="107" t="s">
        <v>1565</v>
      </c>
      <c r="B2040" s="108">
        <v>202401</v>
      </c>
      <c r="C2040" s="108">
        <v>202401</v>
      </c>
      <c r="D2040" s="108"/>
      <c r="E2040" s="109">
        <v>9575679744</v>
      </c>
      <c r="F2040" s="107" t="s">
        <v>4342</v>
      </c>
      <c r="G2040" s="110" t="s">
        <v>77</v>
      </c>
      <c r="H2040" s="111">
        <v>265000</v>
      </c>
      <c r="I2040" s="113">
        <v>45308</v>
      </c>
      <c r="J2040" s="111">
        <v>5000</v>
      </c>
      <c r="K2040" s="112" t="s">
        <v>20</v>
      </c>
      <c r="L2040" s="112" t="s">
        <v>158</v>
      </c>
      <c r="O2040" s="71"/>
      <c r="P2040" s="54"/>
      <c r="Q2040" s="72"/>
    </row>
    <row r="2041" spans="1:17" x14ac:dyDescent="0.25">
      <c r="A2041" s="107" t="s">
        <v>1564</v>
      </c>
      <c r="B2041" s="108">
        <v>202401</v>
      </c>
      <c r="C2041" s="108">
        <v>202401</v>
      </c>
      <c r="D2041" s="108"/>
      <c r="E2041" s="109"/>
      <c r="F2041" s="107"/>
      <c r="G2041" s="110" t="s">
        <v>77</v>
      </c>
      <c r="H2041" s="111">
        <v>240000</v>
      </c>
      <c r="I2041" s="113">
        <v>45308</v>
      </c>
      <c r="J2041" s="111">
        <v>10000</v>
      </c>
      <c r="K2041" s="112" t="s">
        <v>20</v>
      </c>
      <c r="L2041" s="112" t="s">
        <v>158</v>
      </c>
      <c r="O2041" s="71"/>
      <c r="P2041" s="54"/>
      <c r="Q2041" s="72"/>
    </row>
    <row r="2042" spans="1:17" x14ac:dyDescent="0.25">
      <c r="A2042" s="107" t="s">
        <v>4343</v>
      </c>
      <c r="B2042" s="108">
        <v>202401</v>
      </c>
      <c r="C2042" s="108">
        <v>202401</v>
      </c>
      <c r="D2042" s="108" t="s">
        <v>1014</v>
      </c>
      <c r="E2042" s="109">
        <v>7978960254</v>
      </c>
      <c r="F2042" s="107" t="s">
        <v>1556</v>
      </c>
      <c r="G2042" s="110" t="s">
        <v>77</v>
      </c>
      <c r="H2042" s="111">
        <v>240000</v>
      </c>
      <c r="I2042" s="113">
        <v>45308</v>
      </c>
      <c r="J2042" s="111">
        <v>5000</v>
      </c>
      <c r="K2042" s="112" t="s">
        <v>20</v>
      </c>
      <c r="L2042" s="112" t="s">
        <v>158</v>
      </c>
      <c r="O2042" s="71"/>
      <c r="P2042" s="54"/>
      <c r="Q2042" s="72"/>
    </row>
    <row r="2043" spans="1:17" x14ac:dyDescent="0.25">
      <c r="A2043" s="107" t="s">
        <v>1475</v>
      </c>
      <c r="B2043" s="108">
        <v>202312</v>
      </c>
      <c r="C2043" s="108">
        <v>202312</v>
      </c>
      <c r="D2043" s="108">
        <v>202312</v>
      </c>
      <c r="E2043" s="109">
        <v>9980452437</v>
      </c>
      <c r="F2043" s="107" t="s">
        <v>1476</v>
      </c>
      <c r="G2043" s="110" t="s">
        <v>19</v>
      </c>
      <c r="H2043" s="111">
        <v>240000</v>
      </c>
      <c r="I2043" s="113">
        <v>45309</v>
      </c>
      <c r="J2043" s="111">
        <v>40000</v>
      </c>
      <c r="K2043" s="112" t="s">
        <v>20</v>
      </c>
      <c r="L2043" s="112" t="s">
        <v>158</v>
      </c>
      <c r="O2043" s="71"/>
      <c r="P2043" s="54"/>
      <c r="Q2043" s="72"/>
    </row>
    <row r="2044" spans="1:17" x14ac:dyDescent="0.25">
      <c r="A2044" s="107" t="s">
        <v>1489</v>
      </c>
      <c r="B2044" s="108">
        <v>202401</v>
      </c>
      <c r="C2044" s="108">
        <v>202401</v>
      </c>
      <c r="D2044" s="108" t="s">
        <v>1014</v>
      </c>
      <c r="E2044" s="109">
        <v>8249308843</v>
      </c>
      <c r="F2044" s="107" t="s">
        <v>1490</v>
      </c>
      <c r="G2044" s="110" t="s">
        <v>77</v>
      </c>
      <c r="H2044" s="111">
        <v>260000</v>
      </c>
      <c r="I2044" s="113">
        <v>45309</v>
      </c>
      <c r="J2044" s="111">
        <v>240000</v>
      </c>
      <c r="K2044" s="112" t="s">
        <v>20</v>
      </c>
      <c r="L2044" s="112" t="s">
        <v>158</v>
      </c>
      <c r="O2044" s="71"/>
      <c r="P2044" s="54"/>
      <c r="Q2044" s="72"/>
    </row>
    <row r="2045" spans="1:17" x14ac:dyDescent="0.25">
      <c r="A2045" s="107" t="s">
        <v>4327</v>
      </c>
      <c r="B2045" s="108">
        <v>202312</v>
      </c>
      <c r="C2045" s="108">
        <v>202312</v>
      </c>
      <c r="D2045" s="108" t="s">
        <v>1014</v>
      </c>
      <c r="E2045" s="109">
        <v>9432165470</v>
      </c>
      <c r="F2045" s="107" t="s">
        <v>1417</v>
      </c>
      <c r="G2045" s="110" t="s">
        <v>77</v>
      </c>
      <c r="H2045" s="111">
        <v>240000</v>
      </c>
      <c r="I2045" s="113">
        <v>45309</v>
      </c>
      <c r="J2045" s="111">
        <v>30000</v>
      </c>
      <c r="K2045" s="112" t="s">
        <v>20</v>
      </c>
      <c r="L2045" s="112" t="s">
        <v>158</v>
      </c>
      <c r="O2045" s="71"/>
      <c r="P2045" s="54"/>
      <c r="Q2045" s="72"/>
    </row>
    <row r="2046" spans="1:17" x14ac:dyDescent="0.25">
      <c r="A2046" s="107" t="s">
        <v>1558</v>
      </c>
      <c r="B2046" s="108">
        <v>202312</v>
      </c>
      <c r="C2046" s="108">
        <v>202312</v>
      </c>
      <c r="D2046" s="108" t="s">
        <v>1014</v>
      </c>
      <c r="E2046" s="109" t="s">
        <v>1559</v>
      </c>
      <c r="F2046" s="107" t="s">
        <v>1560</v>
      </c>
      <c r="G2046" s="110" t="s">
        <v>77</v>
      </c>
      <c r="H2046" s="111">
        <v>270000</v>
      </c>
      <c r="I2046" s="113">
        <v>45309</v>
      </c>
      <c r="J2046" s="111">
        <v>5000</v>
      </c>
      <c r="K2046" s="112" t="s">
        <v>20</v>
      </c>
      <c r="L2046" s="112" t="s">
        <v>158</v>
      </c>
      <c r="O2046" s="71"/>
      <c r="P2046" s="54"/>
      <c r="Q2046" s="72"/>
    </row>
    <row r="2047" spans="1:17" x14ac:dyDescent="0.25">
      <c r="A2047" s="107" t="s">
        <v>1506</v>
      </c>
      <c r="B2047" s="108">
        <v>202401</v>
      </c>
      <c r="C2047" s="108">
        <v>202401</v>
      </c>
      <c r="D2047" s="108" t="s">
        <v>1014</v>
      </c>
      <c r="E2047" s="109">
        <v>7326062408</v>
      </c>
      <c r="F2047" s="107" t="s">
        <v>1507</v>
      </c>
      <c r="G2047" s="110" t="s">
        <v>77</v>
      </c>
      <c r="H2047" s="111">
        <v>270000</v>
      </c>
      <c r="I2047" s="113">
        <v>45310</v>
      </c>
      <c r="J2047" s="111">
        <v>195000</v>
      </c>
      <c r="K2047" s="112" t="s">
        <v>10</v>
      </c>
      <c r="L2047" s="112" t="s">
        <v>158</v>
      </c>
      <c r="O2047" s="71"/>
      <c r="P2047" s="54"/>
      <c r="Q2047" s="72"/>
    </row>
    <row r="2048" spans="1:17" x14ac:dyDescent="0.25">
      <c r="A2048" s="107" t="s">
        <v>1833</v>
      </c>
      <c r="B2048" s="108" t="s">
        <v>1578</v>
      </c>
      <c r="C2048" s="108" t="s">
        <v>1578</v>
      </c>
      <c r="D2048" s="108" t="s">
        <v>1014</v>
      </c>
      <c r="E2048" s="109">
        <v>8658699856</v>
      </c>
      <c r="F2048" s="107" t="s">
        <v>1561</v>
      </c>
      <c r="G2048" s="110" t="s">
        <v>77</v>
      </c>
      <c r="H2048" s="111">
        <v>240000</v>
      </c>
      <c r="I2048" s="113">
        <v>45310</v>
      </c>
      <c r="J2048" s="111">
        <v>85000</v>
      </c>
      <c r="K2048" s="112" t="s">
        <v>20</v>
      </c>
      <c r="L2048" s="112" t="s">
        <v>158</v>
      </c>
      <c r="O2048" s="71"/>
      <c r="P2048" s="54"/>
      <c r="Q2048" s="72"/>
    </row>
    <row r="2049" spans="1:17" x14ac:dyDescent="0.25">
      <c r="A2049" s="107" t="s">
        <v>1563</v>
      </c>
      <c r="B2049" s="108">
        <v>202401</v>
      </c>
      <c r="C2049" s="108">
        <v>202401</v>
      </c>
      <c r="D2049" s="108" t="s">
        <v>1014</v>
      </c>
      <c r="E2049" s="109" t="s">
        <v>1537</v>
      </c>
      <c r="F2049" s="107" t="s">
        <v>1562</v>
      </c>
      <c r="G2049" s="110" t="s">
        <v>77</v>
      </c>
      <c r="H2049" s="111">
        <v>240000</v>
      </c>
      <c r="I2049" s="113">
        <v>45310</v>
      </c>
      <c r="J2049" s="111">
        <v>26133</v>
      </c>
      <c r="K2049" s="112" t="s">
        <v>689</v>
      </c>
      <c r="L2049" s="112" t="s">
        <v>158</v>
      </c>
      <c r="O2049" s="71"/>
      <c r="P2049" s="54"/>
      <c r="Q2049" s="72"/>
    </row>
    <row r="2050" spans="1:17" x14ac:dyDescent="0.25">
      <c r="A2050" s="107" t="s">
        <v>1566</v>
      </c>
      <c r="B2050" s="108">
        <v>202312</v>
      </c>
      <c r="C2050" s="108">
        <v>202312</v>
      </c>
      <c r="D2050" s="108" t="s">
        <v>1014</v>
      </c>
      <c r="E2050" s="109">
        <v>9100486630</v>
      </c>
      <c r="F2050" s="107" t="s">
        <v>1419</v>
      </c>
      <c r="G2050" s="110" t="s">
        <v>77</v>
      </c>
      <c r="H2050" s="111">
        <v>240000</v>
      </c>
      <c r="I2050" s="113">
        <v>45311</v>
      </c>
      <c r="J2050" s="111">
        <v>200000</v>
      </c>
      <c r="K2050" s="112" t="s">
        <v>20</v>
      </c>
      <c r="L2050" s="112" t="s">
        <v>158</v>
      </c>
      <c r="O2050" s="71"/>
      <c r="P2050" s="54"/>
      <c r="Q2050" s="72"/>
    </row>
    <row r="2051" spans="1:17" x14ac:dyDescent="0.25">
      <c r="A2051" s="107" t="s">
        <v>1567</v>
      </c>
      <c r="B2051" s="108">
        <v>202311</v>
      </c>
      <c r="C2051" s="108">
        <v>202311</v>
      </c>
      <c r="D2051" s="108" t="s">
        <v>1014</v>
      </c>
      <c r="E2051" s="109">
        <v>9110822270</v>
      </c>
      <c r="F2051" s="107" t="s">
        <v>1483</v>
      </c>
      <c r="G2051" s="110" t="s">
        <v>77</v>
      </c>
      <c r="H2051" s="111">
        <v>260000</v>
      </c>
      <c r="I2051" s="113">
        <v>45311</v>
      </c>
      <c r="J2051" s="111">
        <v>49500</v>
      </c>
      <c r="K2051" s="112" t="s">
        <v>20</v>
      </c>
      <c r="L2051" s="112" t="s">
        <v>158</v>
      </c>
      <c r="O2051" s="71"/>
      <c r="P2051" s="54"/>
      <c r="Q2051" s="72"/>
    </row>
    <row r="2052" spans="1:17" x14ac:dyDescent="0.25">
      <c r="A2052" s="107" t="s">
        <v>1568</v>
      </c>
      <c r="B2052" s="108">
        <v>202401</v>
      </c>
      <c r="C2052" s="108">
        <v>202401</v>
      </c>
      <c r="D2052" s="108" t="s">
        <v>1014</v>
      </c>
      <c r="E2052" s="109">
        <v>6370388095</v>
      </c>
      <c r="F2052" s="107" t="s">
        <v>1569</v>
      </c>
      <c r="G2052" s="110" t="s">
        <v>77</v>
      </c>
      <c r="H2052" s="111">
        <v>260000</v>
      </c>
      <c r="I2052" s="113">
        <v>45313</v>
      </c>
      <c r="J2052" s="111">
        <v>5000</v>
      </c>
      <c r="K2052" s="112" t="s">
        <v>20</v>
      </c>
      <c r="L2052" s="112" t="s">
        <v>158</v>
      </c>
      <c r="O2052" s="71"/>
      <c r="P2052" s="54"/>
      <c r="Q2052" s="72"/>
    </row>
    <row r="2053" spans="1:17" x14ac:dyDescent="0.25">
      <c r="A2053" s="107" t="s">
        <v>4344</v>
      </c>
      <c r="B2053" s="108">
        <v>202401</v>
      </c>
      <c r="C2053" s="108">
        <v>202401</v>
      </c>
      <c r="D2053" s="108" t="s">
        <v>1014</v>
      </c>
      <c r="E2053" s="109">
        <v>6260648072</v>
      </c>
      <c r="F2053" s="107" t="s">
        <v>1571</v>
      </c>
      <c r="G2053" s="110" t="s">
        <v>77</v>
      </c>
      <c r="H2053" s="111">
        <v>260000</v>
      </c>
      <c r="I2053" s="113">
        <v>45313</v>
      </c>
      <c r="J2053" s="111">
        <v>10000</v>
      </c>
      <c r="K2053" s="112" t="s">
        <v>20</v>
      </c>
      <c r="L2053" s="112" t="s">
        <v>158</v>
      </c>
      <c r="O2053" s="71"/>
      <c r="P2053" s="54"/>
      <c r="Q2053" s="72"/>
    </row>
    <row r="2054" spans="1:17" x14ac:dyDescent="0.25">
      <c r="A2054" s="107" t="s">
        <v>1405</v>
      </c>
      <c r="B2054" s="108">
        <v>202312</v>
      </c>
      <c r="C2054" s="108">
        <v>202312</v>
      </c>
      <c r="D2054" s="108" t="s">
        <v>1014</v>
      </c>
      <c r="E2054" s="109">
        <v>7788030391</v>
      </c>
      <c r="F2054" s="107" t="s">
        <v>1484</v>
      </c>
      <c r="G2054" s="110" t="s">
        <v>77</v>
      </c>
      <c r="H2054" s="111">
        <v>270000</v>
      </c>
      <c r="I2054" s="113">
        <v>45313</v>
      </c>
      <c r="J2054" s="111">
        <v>50000</v>
      </c>
      <c r="K2054" s="112" t="s">
        <v>20</v>
      </c>
      <c r="L2054" s="112" t="s">
        <v>158</v>
      </c>
      <c r="O2054" s="71"/>
      <c r="P2054" s="54"/>
      <c r="Q2054" s="72"/>
    </row>
    <row r="2055" spans="1:17" x14ac:dyDescent="0.25">
      <c r="A2055" s="107" t="s">
        <v>1572</v>
      </c>
      <c r="B2055" s="108">
        <v>202312</v>
      </c>
      <c r="C2055" s="108">
        <v>202312</v>
      </c>
      <c r="D2055" s="108" t="s">
        <v>1014</v>
      </c>
      <c r="E2055" s="109" t="s">
        <v>1573</v>
      </c>
      <c r="F2055" s="107" t="s">
        <v>1574</v>
      </c>
      <c r="G2055" s="110" t="s">
        <v>77</v>
      </c>
      <c r="H2055" s="111">
        <v>270000</v>
      </c>
      <c r="I2055" s="113">
        <v>45313</v>
      </c>
      <c r="J2055" s="111">
        <v>5000</v>
      </c>
      <c r="K2055" s="112" t="s">
        <v>20</v>
      </c>
      <c r="L2055" s="112" t="s">
        <v>158</v>
      </c>
      <c r="O2055" s="71"/>
      <c r="P2055" s="54"/>
      <c r="Q2055" s="72"/>
    </row>
    <row r="2056" spans="1:17" x14ac:dyDescent="0.25">
      <c r="A2056" s="107" t="s">
        <v>1575</v>
      </c>
      <c r="B2056" s="108">
        <v>202401</v>
      </c>
      <c r="C2056" s="108">
        <v>202401</v>
      </c>
      <c r="D2056" s="108" t="s">
        <v>1014</v>
      </c>
      <c r="E2056" s="109">
        <v>9495617921</v>
      </c>
      <c r="F2056" s="107" t="s">
        <v>4104</v>
      </c>
      <c r="G2056" s="110" t="s">
        <v>77</v>
      </c>
      <c r="H2056" s="111">
        <v>270000</v>
      </c>
      <c r="I2056" s="113">
        <v>45313</v>
      </c>
      <c r="J2056" s="111">
        <v>5000</v>
      </c>
      <c r="K2056" s="112" t="s">
        <v>20</v>
      </c>
      <c r="L2056" s="112" t="s">
        <v>158</v>
      </c>
      <c r="O2056" s="71"/>
      <c r="P2056" s="54"/>
      <c r="Q2056" s="72"/>
    </row>
    <row r="2057" spans="1:17" x14ac:dyDescent="0.25">
      <c r="A2057" s="107" t="s">
        <v>4276</v>
      </c>
      <c r="B2057" s="108">
        <v>202308</v>
      </c>
      <c r="C2057" s="108">
        <v>202308</v>
      </c>
      <c r="D2057" s="108" t="s">
        <v>1014</v>
      </c>
      <c r="E2057" s="109">
        <v>9938066004</v>
      </c>
      <c r="F2057" s="107" t="s">
        <v>963</v>
      </c>
      <c r="G2057" s="110" t="s">
        <v>19</v>
      </c>
      <c r="H2057" s="111">
        <v>300000</v>
      </c>
      <c r="I2057" s="113">
        <v>45313</v>
      </c>
      <c r="J2057" s="111">
        <v>10000</v>
      </c>
      <c r="K2057" s="112" t="s">
        <v>20</v>
      </c>
      <c r="L2057" s="112" t="s">
        <v>158</v>
      </c>
      <c r="O2057" s="71"/>
      <c r="P2057" s="54"/>
      <c r="Q2057" s="72"/>
    </row>
    <row r="2058" spans="1:17" x14ac:dyDescent="0.25">
      <c r="A2058" s="107" t="s">
        <v>1576</v>
      </c>
      <c r="B2058" s="108">
        <v>202401</v>
      </c>
      <c r="C2058" s="108">
        <v>202401</v>
      </c>
      <c r="D2058" s="108" t="s">
        <v>1014</v>
      </c>
      <c r="E2058" s="109">
        <v>8904652972</v>
      </c>
      <c r="F2058" s="107" t="s">
        <v>1577</v>
      </c>
      <c r="G2058" s="110" t="s">
        <v>19</v>
      </c>
      <c r="H2058" s="111">
        <v>300000</v>
      </c>
      <c r="I2058" s="113">
        <v>45313</v>
      </c>
      <c r="J2058" s="111">
        <v>220000</v>
      </c>
      <c r="K2058" s="112" t="s">
        <v>10</v>
      </c>
      <c r="L2058" s="112" t="s">
        <v>158</v>
      </c>
      <c r="O2058" s="71"/>
      <c r="P2058" s="54"/>
      <c r="Q2058" s="72"/>
    </row>
    <row r="2059" spans="1:17" x14ac:dyDescent="0.25">
      <c r="A2059" s="107" t="s">
        <v>1550</v>
      </c>
      <c r="B2059" s="108">
        <v>202401</v>
      </c>
      <c r="C2059" s="108">
        <v>202401</v>
      </c>
      <c r="D2059" s="108" t="s">
        <v>1014</v>
      </c>
      <c r="E2059" s="109">
        <v>7504358225</v>
      </c>
      <c r="F2059" s="107" t="s">
        <v>1581</v>
      </c>
      <c r="G2059" s="110" t="s">
        <v>19</v>
      </c>
      <c r="H2059" s="111">
        <v>280000</v>
      </c>
      <c r="I2059" s="113">
        <v>45314</v>
      </c>
      <c r="J2059" s="111">
        <v>240000</v>
      </c>
      <c r="K2059" s="112" t="s">
        <v>902</v>
      </c>
      <c r="L2059" s="112" t="s">
        <v>158</v>
      </c>
      <c r="O2059" s="71"/>
      <c r="P2059" s="54"/>
      <c r="Q2059" s="72"/>
    </row>
    <row r="2060" spans="1:17" x14ac:dyDescent="0.25">
      <c r="A2060" s="107" t="s">
        <v>1579</v>
      </c>
      <c r="B2060" s="108">
        <v>202401</v>
      </c>
      <c r="C2060" s="108">
        <v>202401</v>
      </c>
      <c r="D2060" s="108" t="s">
        <v>1015</v>
      </c>
      <c r="E2060" s="109">
        <v>8895310240</v>
      </c>
      <c r="F2060" s="107" t="s">
        <v>1580</v>
      </c>
      <c r="G2060" s="110" t="s">
        <v>19</v>
      </c>
      <c r="H2060" s="111">
        <v>300000</v>
      </c>
      <c r="I2060" s="113">
        <v>45314</v>
      </c>
      <c r="J2060" s="111">
        <v>45000</v>
      </c>
      <c r="K2060" s="112" t="s">
        <v>689</v>
      </c>
      <c r="L2060" s="112" t="s">
        <v>158</v>
      </c>
      <c r="O2060" s="71"/>
      <c r="P2060" s="54"/>
      <c r="Q2060" s="72"/>
    </row>
    <row r="2061" spans="1:17" x14ac:dyDescent="0.25">
      <c r="A2061" s="107" t="s">
        <v>1579</v>
      </c>
      <c r="B2061" s="108">
        <v>202401</v>
      </c>
      <c r="C2061" s="108">
        <v>202401</v>
      </c>
      <c r="D2061" s="108" t="s">
        <v>1015</v>
      </c>
      <c r="E2061" s="109">
        <v>8895310240</v>
      </c>
      <c r="F2061" s="107" t="s">
        <v>1580</v>
      </c>
      <c r="G2061" s="110" t="s">
        <v>19</v>
      </c>
      <c r="H2061" s="111">
        <v>300000</v>
      </c>
      <c r="I2061" s="113">
        <v>45314</v>
      </c>
      <c r="J2061" s="111">
        <v>50000</v>
      </c>
      <c r="K2061" s="112" t="s">
        <v>902</v>
      </c>
      <c r="L2061" s="112" t="s">
        <v>158</v>
      </c>
      <c r="O2061" s="71"/>
      <c r="P2061" s="54"/>
      <c r="Q2061" s="72"/>
    </row>
    <row r="2062" spans="1:17" x14ac:dyDescent="0.25">
      <c r="A2062" s="107" t="s">
        <v>1582</v>
      </c>
      <c r="B2062" s="108">
        <v>202401</v>
      </c>
      <c r="C2062" s="108">
        <v>202401</v>
      </c>
      <c r="D2062" s="108" t="s">
        <v>1014</v>
      </c>
      <c r="E2062" s="109" t="s">
        <v>1584</v>
      </c>
      <c r="F2062" s="107" t="s">
        <v>1583</v>
      </c>
      <c r="G2062" s="110" t="s">
        <v>19</v>
      </c>
      <c r="H2062" s="111">
        <v>300000</v>
      </c>
      <c r="I2062" s="113">
        <v>45314</v>
      </c>
      <c r="J2062" s="111">
        <v>50000</v>
      </c>
      <c r="K2062" s="112" t="s">
        <v>689</v>
      </c>
      <c r="L2062" s="112" t="s">
        <v>158</v>
      </c>
      <c r="O2062" s="71"/>
      <c r="P2062" s="54"/>
      <c r="Q2062" s="72"/>
    </row>
    <row r="2063" spans="1:17" x14ac:dyDescent="0.25">
      <c r="A2063" s="107" t="s">
        <v>1280</v>
      </c>
      <c r="B2063" s="108">
        <v>202311</v>
      </c>
      <c r="C2063" s="108">
        <v>202311</v>
      </c>
      <c r="D2063" s="108" t="s">
        <v>1014</v>
      </c>
      <c r="E2063" s="109">
        <v>7008020647</v>
      </c>
      <c r="F2063" s="107" t="s">
        <v>1331</v>
      </c>
      <c r="G2063" s="110" t="s">
        <v>19</v>
      </c>
      <c r="H2063" s="111">
        <v>300000</v>
      </c>
      <c r="I2063" s="113">
        <v>45314</v>
      </c>
      <c r="J2063" s="111">
        <v>90000</v>
      </c>
      <c r="K2063" s="112" t="s">
        <v>20</v>
      </c>
      <c r="L2063" s="112" t="s">
        <v>158</v>
      </c>
      <c r="O2063" s="71"/>
      <c r="P2063" s="54"/>
      <c r="Q2063" s="72"/>
    </row>
    <row r="2064" spans="1:17" x14ac:dyDescent="0.25">
      <c r="A2064" s="107" t="s">
        <v>1371</v>
      </c>
      <c r="B2064" s="108">
        <v>202311</v>
      </c>
      <c r="C2064" s="108" t="s">
        <v>1266</v>
      </c>
      <c r="D2064" s="108" t="s">
        <v>1014</v>
      </c>
      <c r="E2064" s="109"/>
      <c r="F2064" s="107"/>
      <c r="G2064" s="110" t="s">
        <v>19</v>
      </c>
      <c r="H2064" s="111">
        <v>290000</v>
      </c>
      <c r="I2064" s="113">
        <v>45315</v>
      </c>
      <c r="J2064" s="111">
        <v>90000</v>
      </c>
      <c r="K2064" s="112" t="s">
        <v>689</v>
      </c>
      <c r="L2064" s="112" t="s">
        <v>101</v>
      </c>
      <c r="O2064" s="71"/>
      <c r="P2064" s="54"/>
      <c r="Q2064" s="72"/>
    </row>
    <row r="2065" spans="1:17" x14ac:dyDescent="0.25">
      <c r="A2065" s="107" t="s">
        <v>1431</v>
      </c>
      <c r="B2065" s="108">
        <v>202311</v>
      </c>
      <c r="C2065" s="108">
        <v>202311</v>
      </c>
      <c r="D2065" s="108" t="s">
        <v>1014</v>
      </c>
      <c r="E2065" s="109">
        <v>7008453504</v>
      </c>
      <c r="F2065" s="107" t="s">
        <v>1432</v>
      </c>
      <c r="G2065" s="110" t="s">
        <v>19</v>
      </c>
      <c r="H2065" s="111">
        <v>270000</v>
      </c>
      <c r="I2065" s="113">
        <v>45315</v>
      </c>
      <c r="J2065" s="111">
        <v>88332</v>
      </c>
      <c r="K2065" s="112" t="s">
        <v>20</v>
      </c>
      <c r="L2065" s="112" t="s">
        <v>158</v>
      </c>
      <c r="O2065" s="71"/>
      <c r="P2065" s="54"/>
      <c r="Q2065" s="72"/>
    </row>
    <row r="2066" spans="1:17" x14ac:dyDescent="0.25">
      <c r="A2066" s="107" t="s">
        <v>1585</v>
      </c>
      <c r="B2066" s="108">
        <v>202401</v>
      </c>
      <c r="C2066" s="108">
        <v>202401</v>
      </c>
      <c r="D2066" s="108" t="s">
        <v>1014</v>
      </c>
      <c r="E2066" s="109">
        <v>6366057660</v>
      </c>
      <c r="F2066" s="107" t="s">
        <v>1586</v>
      </c>
      <c r="G2066" s="110" t="s">
        <v>19</v>
      </c>
      <c r="H2066" s="111">
        <v>270000</v>
      </c>
      <c r="I2066" s="113">
        <v>45315</v>
      </c>
      <c r="J2066" s="111">
        <v>5000</v>
      </c>
      <c r="K2066" s="112" t="s">
        <v>20</v>
      </c>
      <c r="L2066" s="112" t="s">
        <v>158</v>
      </c>
      <c r="O2066" s="71"/>
      <c r="P2066" s="54"/>
      <c r="Q2066" s="72"/>
    </row>
    <row r="2067" spans="1:17" x14ac:dyDescent="0.25">
      <c r="A2067" s="107" t="s">
        <v>1408</v>
      </c>
      <c r="B2067" s="108">
        <v>202311</v>
      </c>
      <c r="C2067" s="108">
        <v>202311</v>
      </c>
      <c r="D2067" s="108" t="s">
        <v>1015</v>
      </c>
      <c r="E2067" s="109">
        <v>9438673920</v>
      </c>
      <c r="F2067" s="107" t="s">
        <v>1409</v>
      </c>
      <c r="G2067" s="110" t="s">
        <v>19</v>
      </c>
      <c r="H2067" s="111">
        <v>270000</v>
      </c>
      <c r="I2067" s="113">
        <v>45315</v>
      </c>
      <c r="J2067" s="111">
        <v>85000</v>
      </c>
      <c r="K2067" s="112" t="s">
        <v>689</v>
      </c>
      <c r="L2067" s="112" t="s">
        <v>158</v>
      </c>
      <c r="O2067" s="71"/>
      <c r="P2067" s="54"/>
      <c r="Q2067" s="72"/>
    </row>
    <row r="2068" spans="1:17" x14ac:dyDescent="0.25">
      <c r="A2068" s="107" t="s">
        <v>1582</v>
      </c>
      <c r="B2068" s="108">
        <v>202401</v>
      </c>
      <c r="C2068" s="108">
        <v>202401</v>
      </c>
      <c r="D2068" s="108" t="s">
        <v>1014</v>
      </c>
      <c r="E2068" s="109" t="s">
        <v>1584</v>
      </c>
      <c r="F2068" s="107" t="s">
        <v>1583</v>
      </c>
      <c r="G2068" s="110" t="s">
        <v>19</v>
      </c>
      <c r="H2068" s="111">
        <v>240000</v>
      </c>
      <c r="I2068" s="113">
        <v>45315</v>
      </c>
      <c r="J2068" s="111">
        <v>50000</v>
      </c>
      <c r="K2068" s="112" t="s">
        <v>1122</v>
      </c>
      <c r="L2068" s="112" t="s">
        <v>158</v>
      </c>
      <c r="O2068" s="71"/>
      <c r="P2068" s="54"/>
      <c r="Q2068" s="72"/>
    </row>
    <row r="2069" spans="1:17" x14ac:dyDescent="0.25">
      <c r="A2069" s="107" t="s">
        <v>4345</v>
      </c>
      <c r="B2069" s="108">
        <v>202401</v>
      </c>
      <c r="C2069" s="108">
        <v>202401</v>
      </c>
      <c r="D2069" s="108" t="s">
        <v>1014</v>
      </c>
      <c r="E2069" s="109">
        <v>8122522770</v>
      </c>
      <c r="F2069" s="107" t="s">
        <v>1588</v>
      </c>
      <c r="G2069" s="110" t="s">
        <v>19</v>
      </c>
      <c r="H2069" s="111">
        <v>270000</v>
      </c>
      <c r="I2069" s="113">
        <v>45315</v>
      </c>
      <c r="J2069" s="111">
        <v>5000</v>
      </c>
      <c r="K2069" s="112" t="s">
        <v>689</v>
      </c>
      <c r="L2069" s="112" t="s">
        <v>158</v>
      </c>
      <c r="O2069" s="71"/>
      <c r="P2069" s="54"/>
      <c r="Q2069" s="72"/>
    </row>
    <row r="2070" spans="1:17" x14ac:dyDescent="0.25">
      <c r="A2070" s="107" t="s">
        <v>4346</v>
      </c>
      <c r="B2070" s="108">
        <v>202401</v>
      </c>
      <c r="C2070" s="108">
        <v>202401</v>
      </c>
      <c r="D2070" s="108" t="s">
        <v>1014</v>
      </c>
      <c r="E2070" s="109">
        <v>8018405904</v>
      </c>
      <c r="F2070" s="107" t="s">
        <v>1590</v>
      </c>
      <c r="G2070" s="110" t="s">
        <v>77</v>
      </c>
      <c r="H2070" s="111">
        <v>260000</v>
      </c>
      <c r="I2070" s="113">
        <v>45315</v>
      </c>
      <c r="J2070" s="111">
        <v>5000</v>
      </c>
      <c r="K2070" s="112" t="s">
        <v>20</v>
      </c>
      <c r="L2070" s="112" t="s">
        <v>158</v>
      </c>
      <c r="O2070" s="71"/>
      <c r="P2070" s="54"/>
      <c r="Q2070" s="72"/>
    </row>
    <row r="2071" spans="1:17" x14ac:dyDescent="0.25">
      <c r="A2071" s="107" t="s">
        <v>1116</v>
      </c>
      <c r="B2071" s="108">
        <v>202309</v>
      </c>
      <c r="C2071" s="108">
        <v>202309</v>
      </c>
      <c r="D2071" s="108" t="s">
        <v>1014</v>
      </c>
      <c r="E2071" s="109">
        <v>7681882006</v>
      </c>
      <c r="F2071" s="107" t="s">
        <v>1159</v>
      </c>
      <c r="G2071" s="110" t="s">
        <v>19</v>
      </c>
      <c r="H2071" s="111">
        <v>318600</v>
      </c>
      <c r="I2071" s="113">
        <v>45315</v>
      </c>
      <c r="J2071" s="111">
        <v>50000</v>
      </c>
      <c r="K2071" s="112" t="s">
        <v>689</v>
      </c>
      <c r="L2071" s="112" t="s">
        <v>158</v>
      </c>
      <c r="O2071" s="71"/>
      <c r="P2071" s="54"/>
      <c r="Q2071" s="72"/>
    </row>
    <row r="2072" spans="1:17" x14ac:dyDescent="0.25">
      <c r="A2072" s="107" t="s">
        <v>1275</v>
      </c>
      <c r="B2072" s="108">
        <v>202310</v>
      </c>
      <c r="C2072" s="108">
        <v>202310</v>
      </c>
      <c r="D2072" s="108" t="s">
        <v>1014</v>
      </c>
      <c r="E2072" s="109">
        <v>8114368855</v>
      </c>
      <c r="F2072" s="107" t="s">
        <v>1336</v>
      </c>
      <c r="G2072" s="110" t="s">
        <v>19</v>
      </c>
      <c r="H2072" s="111">
        <v>270000</v>
      </c>
      <c r="I2072" s="113">
        <v>45315</v>
      </c>
      <c r="J2072" s="111">
        <v>15000</v>
      </c>
      <c r="K2072" s="112" t="s">
        <v>20</v>
      </c>
      <c r="L2072" s="112" t="s">
        <v>158</v>
      </c>
      <c r="O2072" s="71"/>
      <c r="P2072" s="54"/>
      <c r="Q2072" s="72"/>
    </row>
    <row r="2073" spans="1:17" x14ac:dyDescent="0.25">
      <c r="A2073" s="107" t="s">
        <v>4347</v>
      </c>
      <c r="B2073" s="108">
        <v>202401</v>
      </c>
      <c r="C2073" s="108">
        <v>202401</v>
      </c>
      <c r="D2073" s="108" t="s">
        <v>1014</v>
      </c>
      <c r="E2073" s="109">
        <v>8658318219</v>
      </c>
      <c r="F2073" s="107" t="s">
        <v>1592</v>
      </c>
      <c r="G2073" s="110" t="s">
        <v>19</v>
      </c>
      <c r="H2073" s="111">
        <v>270000</v>
      </c>
      <c r="I2073" s="113">
        <v>45315</v>
      </c>
      <c r="J2073" s="111">
        <v>5000</v>
      </c>
      <c r="K2073" s="112" t="s">
        <v>20</v>
      </c>
      <c r="L2073" s="112" t="s">
        <v>158</v>
      </c>
      <c r="O2073" s="71"/>
      <c r="P2073" s="54"/>
      <c r="Q2073" s="72"/>
    </row>
    <row r="2074" spans="1:17" x14ac:dyDescent="0.25">
      <c r="A2074" s="107" t="s">
        <v>1487</v>
      </c>
      <c r="B2074" s="108">
        <v>202401</v>
      </c>
      <c r="C2074" s="108">
        <v>202301</v>
      </c>
      <c r="D2074" s="108" t="s">
        <v>1014</v>
      </c>
      <c r="E2074" s="109">
        <v>9861451943</v>
      </c>
      <c r="F2074" s="107" t="s">
        <v>1488</v>
      </c>
      <c r="G2074" s="110" t="s">
        <v>77</v>
      </c>
      <c r="H2074" s="111">
        <v>260000</v>
      </c>
      <c r="I2074" s="113">
        <v>45316</v>
      </c>
      <c r="J2074" s="111">
        <v>240000</v>
      </c>
      <c r="K2074" s="112" t="s">
        <v>20</v>
      </c>
      <c r="L2074" s="112" t="s">
        <v>158</v>
      </c>
      <c r="O2074" s="71"/>
      <c r="P2074" s="54"/>
      <c r="Q2074" s="72"/>
    </row>
    <row r="2075" spans="1:17" x14ac:dyDescent="0.25">
      <c r="A2075" s="107" t="s">
        <v>1538</v>
      </c>
      <c r="B2075" s="108">
        <v>202304</v>
      </c>
      <c r="C2075" s="108">
        <v>202304</v>
      </c>
      <c r="D2075" s="108" t="s">
        <v>1014</v>
      </c>
      <c r="E2075" s="109">
        <v>8658827957</v>
      </c>
      <c r="F2075" s="107" t="s">
        <v>1539</v>
      </c>
      <c r="G2075" s="110" t="s">
        <v>77</v>
      </c>
      <c r="H2075" s="111">
        <v>270000</v>
      </c>
      <c r="I2075" s="113">
        <v>45316</v>
      </c>
      <c r="J2075" s="111">
        <v>30000</v>
      </c>
      <c r="K2075" s="112" t="s">
        <v>20</v>
      </c>
      <c r="L2075" s="112" t="s">
        <v>158</v>
      </c>
      <c r="O2075" s="71"/>
      <c r="P2075" s="54"/>
      <c r="Q2075" s="72"/>
    </row>
    <row r="2076" spans="1:17" x14ac:dyDescent="0.25">
      <c r="A2076" s="107" t="s">
        <v>4333</v>
      </c>
      <c r="B2076" s="108">
        <v>202312</v>
      </c>
      <c r="C2076" s="108">
        <v>202312</v>
      </c>
      <c r="D2076" s="108" t="s">
        <v>1014</v>
      </c>
      <c r="E2076" s="109">
        <v>8904652972</v>
      </c>
      <c r="F2076" s="107" t="s">
        <v>1470</v>
      </c>
      <c r="G2076" s="110" t="s">
        <v>19</v>
      </c>
      <c r="H2076" s="111">
        <v>270000</v>
      </c>
      <c r="I2076" s="113">
        <v>45316</v>
      </c>
      <c r="J2076" s="111">
        <v>18334</v>
      </c>
      <c r="K2076" s="112" t="s">
        <v>20</v>
      </c>
      <c r="L2076" s="112" t="s">
        <v>158</v>
      </c>
      <c r="O2076" s="71"/>
      <c r="P2076" s="54"/>
      <c r="Q2076" s="72"/>
    </row>
    <row r="2077" spans="1:17" x14ac:dyDescent="0.25">
      <c r="A2077" s="107" t="s">
        <v>1360</v>
      </c>
      <c r="B2077" s="108">
        <v>202311</v>
      </c>
      <c r="C2077" s="108">
        <v>202311</v>
      </c>
      <c r="D2077" s="108" t="s">
        <v>1014</v>
      </c>
      <c r="E2077" s="109">
        <v>9206916151</v>
      </c>
      <c r="F2077" s="107" t="s">
        <v>1363</v>
      </c>
      <c r="G2077" s="110" t="s">
        <v>19</v>
      </c>
      <c r="H2077" s="111">
        <v>260000</v>
      </c>
      <c r="I2077" s="113">
        <v>45317</v>
      </c>
      <c r="J2077" s="111">
        <v>62500</v>
      </c>
      <c r="K2077" s="112" t="s">
        <v>20</v>
      </c>
      <c r="L2077" s="112" t="s">
        <v>158</v>
      </c>
      <c r="O2077" s="71"/>
      <c r="P2077" s="54"/>
      <c r="Q2077" s="72"/>
    </row>
    <row r="2078" spans="1:17" x14ac:dyDescent="0.25">
      <c r="A2078" s="107" t="s">
        <v>1202</v>
      </c>
      <c r="B2078" s="108">
        <v>202304</v>
      </c>
      <c r="C2078" s="108">
        <v>202304</v>
      </c>
      <c r="D2078" s="108" t="s">
        <v>1014</v>
      </c>
      <c r="E2078" s="109" t="s">
        <v>1597</v>
      </c>
      <c r="F2078" s="107" t="s">
        <v>1596</v>
      </c>
      <c r="G2078" s="110" t="s">
        <v>19</v>
      </c>
      <c r="H2078" s="111">
        <v>260000</v>
      </c>
      <c r="I2078" s="113">
        <v>45317</v>
      </c>
      <c r="J2078" s="111">
        <v>22000</v>
      </c>
      <c r="K2078" s="112" t="s">
        <v>20</v>
      </c>
      <c r="L2078" s="112" t="s">
        <v>158</v>
      </c>
      <c r="O2078" s="71"/>
      <c r="P2078" s="54"/>
      <c r="Q2078" s="72"/>
    </row>
    <row r="2079" spans="1:17" x14ac:dyDescent="0.25">
      <c r="A2079" s="107" t="s">
        <v>4348</v>
      </c>
      <c r="B2079" s="108">
        <v>202401</v>
      </c>
      <c r="C2079" s="108">
        <v>202401</v>
      </c>
      <c r="D2079" s="108" t="s">
        <v>1014</v>
      </c>
      <c r="E2079" s="109">
        <v>7024282261</v>
      </c>
      <c r="F2079" s="107" t="s">
        <v>1594</v>
      </c>
      <c r="G2079" s="110" t="s">
        <v>19</v>
      </c>
      <c r="H2079" s="111">
        <v>260000</v>
      </c>
      <c r="I2079" s="113">
        <v>45317</v>
      </c>
      <c r="J2079" s="111">
        <v>6000</v>
      </c>
      <c r="K2079" s="112" t="s">
        <v>20</v>
      </c>
      <c r="L2079" s="112" t="s">
        <v>158</v>
      </c>
      <c r="O2079" s="71"/>
      <c r="P2079" s="54"/>
      <c r="Q2079" s="72"/>
    </row>
    <row r="2080" spans="1:17" x14ac:dyDescent="0.25">
      <c r="A2080" s="107" t="s">
        <v>1598</v>
      </c>
      <c r="B2080" s="108">
        <v>202401</v>
      </c>
      <c r="C2080" s="108">
        <v>202401</v>
      </c>
      <c r="D2080" s="108" t="s">
        <v>1014</v>
      </c>
      <c r="E2080" s="109">
        <v>8249246267</v>
      </c>
      <c r="F2080" s="107" t="s">
        <v>1599</v>
      </c>
      <c r="G2080" s="110" t="s">
        <v>19</v>
      </c>
      <c r="H2080" s="111">
        <v>260000</v>
      </c>
      <c r="I2080" s="113">
        <v>45317</v>
      </c>
      <c r="J2080" s="111">
        <v>5000</v>
      </c>
      <c r="K2080" s="112" t="s">
        <v>20</v>
      </c>
      <c r="L2080" s="112" t="s">
        <v>158</v>
      </c>
      <c r="O2080" s="71"/>
      <c r="P2080" s="54"/>
      <c r="Q2080" s="72"/>
    </row>
    <row r="2081" spans="1:17" x14ac:dyDescent="0.25">
      <c r="A2081" s="107" t="s">
        <v>1688</v>
      </c>
      <c r="B2081" s="108">
        <v>202401</v>
      </c>
      <c r="C2081" s="108">
        <v>202401</v>
      </c>
      <c r="D2081" s="108" t="s">
        <v>1014</v>
      </c>
      <c r="E2081" s="109">
        <v>9348130495</v>
      </c>
      <c r="F2081" s="107" t="s">
        <v>1600</v>
      </c>
      <c r="G2081" s="110" t="s">
        <v>19</v>
      </c>
      <c r="H2081" s="111">
        <v>260000</v>
      </c>
      <c r="I2081" s="113">
        <v>45317</v>
      </c>
      <c r="J2081" s="111">
        <v>5000</v>
      </c>
      <c r="K2081" s="112" t="s">
        <v>20</v>
      </c>
      <c r="L2081" s="112" t="s">
        <v>158</v>
      </c>
      <c r="O2081" s="71"/>
      <c r="P2081" s="54"/>
      <c r="Q2081" s="72"/>
    </row>
    <row r="2082" spans="1:17" x14ac:dyDescent="0.25">
      <c r="A2082" s="107" t="s">
        <v>1601</v>
      </c>
      <c r="B2082" s="108">
        <v>202401</v>
      </c>
      <c r="C2082" s="108">
        <v>202401</v>
      </c>
      <c r="D2082" s="108" t="s">
        <v>1014</v>
      </c>
      <c r="E2082" s="109">
        <v>8088797078</v>
      </c>
      <c r="F2082" s="107" t="s">
        <v>1602</v>
      </c>
      <c r="G2082" s="110" t="s">
        <v>77</v>
      </c>
      <c r="H2082" s="111">
        <v>270000</v>
      </c>
      <c r="I2082" s="113">
        <v>45318</v>
      </c>
      <c r="J2082" s="111">
        <v>10000</v>
      </c>
      <c r="K2082" s="112" t="s">
        <v>20</v>
      </c>
      <c r="L2082" s="112" t="s">
        <v>158</v>
      </c>
      <c r="O2082" s="71"/>
      <c r="P2082" s="54"/>
      <c r="Q2082" s="72"/>
    </row>
    <row r="2083" spans="1:17" x14ac:dyDescent="0.25">
      <c r="A2083" s="107" t="s">
        <v>4340</v>
      </c>
      <c r="B2083" s="108">
        <v>202401</v>
      </c>
      <c r="C2083" s="108">
        <v>202401</v>
      </c>
      <c r="D2083" s="108" t="s">
        <v>1014</v>
      </c>
      <c r="E2083" s="109">
        <v>7749852166</v>
      </c>
      <c r="F2083" s="107" t="s">
        <v>1524</v>
      </c>
      <c r="G2083" s="110" t="s">
        <v>77</v>
      </c>
      <c r="H2083" s="111">
        <v>260000</v>
      </c>
      <c r="I2083" s="113">
        <v>45318</v>
      </c>
      <c r="J2083" s="111">
        <v>245000</v>
      </c>
      <c r="K2083" s="112" t="s">
        <v>20</v>
      </c>
      <c r="L2083" s="112" t="s">
        <v>158</v>
      </c>
      <c r="O2083" s="71"/>
      <c r="P2083" s="54"/>
      <c r="Q2083" s="72"/>
    </row>
    <row r="2084" spans="1:17" x14ac:dyDescent="0.25">
      <c r="A2084" s="107" t="s">
        <v>4349</v>
      </c>
      <c r="B2084" s="108">
        <v>202401</v>
      </c>
      <c r="C2084" s="108">
        <v>202401</v>
      </c>
      <c r="D2084" s="108" t="s">
        <v>1014</v>
      </c>
      <c r="E2084" s="109">
        <v>9704049329</v>
      </c>
      <c r="F2084" s="107" t="s">
        <v>1603</v>
      </c>
      <c r="G2084" s="110" t="s">
        <v>77</v>
      </c>
      <c r="H2084" s="111">
        <v>260000</v>
      </c>
      <c r="I2084" s="113">
        <v>45318</v>
      </c>
      <c r="J2084" s="111">
        <v>5000</v>
      </c>
      <c r="K2084" s="112" t="s">
        <v>20</v>
      </c>
      <c r="L2084" s="112" t="s">
        <v>158</v>
      </c>
      <c r="O2084" s="71"/>
      <c r="P2084" s="54"/>
      <c r="Q2084" s="72"/>
    </row>
    <row r="2085" spans="1:17" x14ac:dyDescent="0.25">
      <c r="A2085" s="107" t="s">
        <v>1604</v>
      </c>
      <c r="B2085" s="108">
        <v>202401</v>
      </c>
      <c r="C2085" s="108">
        <v>202401</v>
      </c>
      <c r="D2085" s="108" t="s">
        <v>1014</v>
      </c>
      <c r="E2085" s="109">
        <v>8917351857</v>
      </c>
      <c r="F2085" s="107" t="s">
        <v>1874</v>
      </c>
      <c r="G2085" s="110" t="s">
        <v>77</v>
      </c>
      <c r="H2085" s="111">
        <v>270000</v>
      </c>
      <c r="I2085" s="113">
        <v>45318</v>
      </c>
      <c r="J2085" s="111">
        <v>60000</v>
      </c>
      <c r="K2085" s="112" t="s">
        <v>20</v>
      </c>
      <c r="L2085" s="112" t="s">
        <v>158</v>
      </c>
      <c r="O2085" s="71"/>
      <c r="P2085" s="54"/>
      <c r="Q2085" s="72"/>
    </row>
    <row r="2086" spans="1:17" x14ac:dyDescent="0.25">
      <c r="A2086" s="107" t="s">
        <v>1371</v>
      </c>
      <c r="B2086" s="108">
        <v>202311</v>
      </c>
      <c r="C2086" s="108" t="s">
        <v>1266</v>
      </c>
      <c r="D2086" s="108" t="s">
        <v>1014</v>
      </c>
      <c r="E2086" s="109"/>
      <c r="F2086" s="107"/>
      <c r="G2086" s="110" t="s">
        <v>19</v>
      </c>
      <c r="H2086" s="111">
        <v>290000</v>
      </c>
      <c r="I2086" s="113">
        <v>45318</v>
      </c>
      <c r="J2086" s="111">
        <v>10000</v>
      </c>
      <c r="K2086" s="112" t="s">
        <v>20</v>
      </c>
      <c r="L2086" s="112" t="s">
        <v>158</v>
      </c>
      <c r="O2086" s="71"/>
      <c r="P2086" s="54"/>
      <c r="Q2086" s="72"/>
    </row>
    <row r="2087" spans="1:17" x14ac:dyDescent="0.25">
      <c r="A2087" s="107" t="s">
        <v>4338</v>
      </c>
      <c r="B2087" s="108">
        <v>202312</v>
      </c>
      <c r="C2087" s="108">
        <v>202312</v>
      </c>
      <c r="D2087" s="108" t="s">
        <v>1014</v>
      </c>
      <c r="E2087" s="109" t="s">
        <v>1517</v>
      </c>
      <c r="F2087" s="107" t="s">
        <v>1518</v>
      </c>
      <c r="G2087" s="110" t="s">
        <v>19</v>
      </c>
      <c r="H2087" s="111">
        <v>250000</v>
      </c>
      <c r="I2087" s="113">
        <v>45320</v>
      </c>
      <c r="J2087" s="111">
        <v>81666</v>
      </c>
      <c r="K2087" s="112" t="s">
        <v>20</v>
      </c>
      <c r="L2087" s="112" t="s">
        <v>158</v>
      </c>
      <c r="O2087" s="71"/>
      <c r="P2087" s="54"/>
      <c r="Q2087" s="72"/>
    </row>
    <row r="2088" spans="1:17" x14ac:dyDescent="0.25">
      <c r="A2088" s="107" t="s">
        <v>1114</v>
      </c>
      <c r="B2088" s="108">
        <v>202309</v>
      </c>
      <c r="C2088" s="108">
        <v>202309</v>
      </c>
      <c r="D2088" s="108" t="s">
        <v>1014</v>
      </c>
      <c r="E2088" s="109">
        <v>9844673494</v>
      </c>
      <c r="F2088" s="107" t="s">
        <v>1056</v>
      </c>
      <c r="G2088" s="110" t="s">
        <v>19</v>
      </c>
      <c r="H2088" s="111">
        <v>270000</v>
      </c>
      <c r="I2088" s="113">
        <v>45320</v>
      </c>
      <c r="J2088" s="111">
        <v>10000</v>
      </c>
      <c r="K2088" s="112" t="s">
        <v>20</v>
      </c>
      <c r="L2088" s="112" t="s">
        <v>158</v>
      </c>
      <c r="O2088" s="71"/>
      <c r="P2088" s="54"/>
      <c r="Q2088" s="72"/>
    </row>
    <row r="2089" spans="1:17" x14ac:dyDescent="0.25">
      <c r="A2089" s="107" t="s">
        <v>1605</v>
      </c>
      <c r="B2089" s="108">
        <v>202401</v>
      </c>
      <c r="C2089" s="108">
        <v>202401</v>
      </c>
      <c r="D2089" s="108" t="s">
        <v>1014</v>
      </c>
      <c r="E2089" s="109"/>
      <c r="F2089" s="107"/>
      <c r="G2089" s="110" t="s">
        <v>19</v>
      </c>
      <c r="H2089" s="111">
        <v>270000</v>
      </c>
      <c r="I2089" s="113">
        <v>45320</v>
      </c>
      <c r="J2089" s="111">
        <v>78000</v>
      </c>
      <c r="K2089" s="112" t="s">
        <v>20</v>
      </c>
      <c r="L2089" s="112" t="s">
        <v>158</v>
      </c>
      <c r="O2089" s="71"/>
      <c r="P2089" s="54"/>
      <c r="Q2089" s="72"/>
    </row>
    <row r="2090" spans="1:17" x14ac:dyDescent="0.25">
      <c r="A2090" s="107" t="s">
        <v>4323</v>
      </c>
      <c r="B2090" s="108">
        <v>202311</v>
      </c>
      <c r="C2090" s="108">
        <v>202311</v>
      </c>
      <c r="D2090" s="108" t="s">
        <v>1014</v>
      </c>
      <c r="E2090" s="109">
        <v>8660831754</v>
      </c>
      <c r="F2090" s="107" t="s">
        <v>4324</v>
      </c>
      <c r="G2090" s="110" t="s">
        <v>19</v>
      </c>
      <c r="H2090" s="111">
        <v>270000</v>
      </c>
      <c r="I2090" s="113">
        <v>45321</v>
      </c>
      <c r="J2090" s="111">
        <v>67500</v>
      </c>
      <c r="K2090" s="112" t="s">
        <v>20</v>
      </c>
      <c r="L2090" s="112" t="s">
        <v>158</v>
      </c>
      <c r="O2090" s="71"/>
      <c r="P2090" s="54"/>
      <c r="Q2090" s="72"/>
    </row>
    <row r="2091" spans="1:17" x14ac:dyDescent="0.25">
      <c r="A2091" s="107" t="s">
        <v>1245</v>
      </c>
      <c r="B2091" s="108">
        <v>202310</v>
      </c>
      <c r="C2091" s="108">
        <v>202310</v>
      </c>
      <c r="D2091" s="108" t="s">
        <v>1015</v>
      </c>
      <c r="E2091" s="109">
        <v>7008288477</v>
      </c>
      <c r="F2091" s="107" t="s">
        <v>1243</v>
      </c>
      <c r="G2091" s="110" t="s">
        <v>77</v>
      </c>
      <c r="H2091" s="111">
        <v>240000</v>
      </c>
      <c r="I2091" s="113">
        <v>45321</v>
      </c>
      <c r="J2091" s="111">
        <v>50000</v>
      </c>
      <c r="K2091" s="112" t="s">
        <v>20</v>
      </c>
      <c r="L2091" s="112" t="s">
        <v>1176</v>
      </c>
      <c r="O2091" s="71"/>
      <c r="P2091" s="54"/>
      <c r="Q2091" s="72"/>
    </row>
    <row r="2092" spans="1:17" x14ac:dyDescent="0.25">
      <c r="A2092" s="107" t="s">
        <v>1105</v>
      </c>
      <c r="B2092" s="108">
        <v>202309</v>
      </c>
      <c r="C2092" s="108">
        <v>202309</v>
      </c>
      <c r="D2092" s="108" t="s">
        <v>1015</v>
      </c>
      <c r="E2092" s="109"/>
      <c r="F2092" s="107" t="s">
        <v>1107</v>
      </c>
      <c r="G2092" s="110" t="s">
        <v>77</v>
      </c>
      <c r="H2092" s="111">
        <v>240000</v>
      </c>
      <c r="I2092" s="113">
        <v>45321</v>
      </c>
      <c r="J2092" s="111">
        <v>30000</v>
      </c>
      <c r="K2092" s="112" t="s">
        <v>20</v>
      </c>
      <c r="L2092" s="112" t="s">
        <v>158</v>
      </c>
      <c r="O2092" s="71"/>
      <c r="P2092" s="54"/>
      <c r="Q2092" s="72"/>
    </row>
    <row r="2093" spans="1:17" x14ac:dyDescent="0.25">
      <c r="A2093" s="107" t="s">
        <v>1345</v>
      </c>
      <c r="B2093" s="108">
        <v>202312</v>
      </c>
      <c r="C2093" s="108">
        <v>202312</v>
      </c>
      <c r="D2093" s="108" t="s">
        <v>1015</v>
      </c>
      <c r="E2093" s="109">
        <v>8457884333</v>
      </c>
      <c r="F2093" s="107" t="s">
        <v>1606</v>
      </c>
      <c r="G2093" s="110" t="s">
        <v>77</v>
      </c>
      <c r="H2093" s="111">
        <v>240000</v>
      </c>
      <c r="I2093" s="113">
        <v>45321</v>
      </c>
      <c r="J2093" s="111">
        <v>100000</v>
      </c>
      <c r="K2093" s="112" t="s">
        <v>10</v>
      </c>
      <c r="L2093" s="112" t="s">
        <v>158</v>
      </c>
      <c r="O2093" s="71"/>
      <c r="P2093" s="54"/>
      <c r="Q2093" s="72"/>
    </row>
    <row r="2094" spans="1:17" x14ac:dyDescent="0.25">
      <c r="A2094" s="107" t="s">
        <v>1607</v>
      </c>
      <c r="B2094" s="108" t="s">
        <v>1546</v>
      </c>
      <c r="C2094" s="108" t="s">
        <v>1546</v>
      </c>
      <c r="D2094" s="108" t="s">
        <v>1015</v>
      </c>
      <c r="E2094" s="109">
        <v>7873095717</v>
      </c>
      <c r="F2094" s="107" t="s">
        <v>1608</v>
      </c>
      <c r="G2094" s="110" t="s">
        <v>19</v>
      </c>
      <c r="H2094" s="111">
        <v>240000</v>
      </c>
      <c r="I2094" s="113">
        <v>45321</v>
      </c>
      <c r="J2094" s="111">
        <v>30000</v>
      </c>
      <c r="K2094" s="112" t="s">
        <v>20</v>
      </c>
      <c r="L2094" s="112" t="s">
        <v>158</v>
      </c>
      <c r="O2094" s="71"/>
      <c r="P2094" s="54"/>
      <c r="Q2094" s="72"/>
    </row>
    <row r="2095" spans="1:17" x14ac:dyDescent="0.25">
      <c r="A2095" s="107" t="s">
        <v>1609</v>
      </c>
      <c r="B2095" s="108">
        <v>202312</v>
      </c>
      <c r="C2095" s="108">
        <v>202312</v>
      </c>
      <c r="D2095" s="108" t="s">
        <v>1014</v>
      </c>
      <c r="E2095" s="109">
        <v>8924820464</v>
      </c>
      <c r="F2095" s="107" t="s">
        <v>1455</v>
      </c>
      <c r="G2095" s="110" t="s">
        <v>19</v>
      </c>
      <c r="H2095" s="111">
        <v>270000</v>
      </c>
      <c r="I2095" s="113">
        <v>45322</v>
      </c>
      <c r="J2095" s="111">
        <v>65000</v>
      </c>
      <c r="K2095" s="112" t="s">
        <v>20</v>
      </c>
      <c r="L2095" s="112" t="s">
        <v>158</v>
      </c>
      <c r="O2095" s="71"/>
      <c r="P2095" s="54"/>
      <c r="Q2095" s="72"/>
    </row>
    <row r="2096" spans="1:17" x14ac:dyDescent="0.25">
      <c r="A2096" s="107" t="s">
        <v>1610</v>
      </c>
      <c r="B2096" s="108" t="s">
        <v>1611</v>
      </c>
      <c r="C2096" s="108" t="s">
        <v>1611</v>
      </c>
      <c r="D2096" s="108" t="s">
        <v>1015</v>
      </c>
      <c r="E2096" s="109">
        <v>9583185085</v>
      </c>
      <c r="F2096" s="107" t="s">
        <v>1540</v>
      </c>
      <c r="G2096" s="110" t="s">
        <v>19</v>
      </c>
      <c r="H2096" s="111">
        <v>270000</v>
      </c>
      <c r="I2096" s="113">
        <v>45322</v>
      </c>
      <c r="J2096" s="111">
        <v>220000</v>
      </c>
      <c r="K2096" s="112" t="s">
        <v>10</v>
      </c>
      <c r="L2096" s="112" t="s">
        <v>158</v>
      </c>
      <c r="O2096" s="71"/>
      <c r="P2096" s="54"/>
      <c r="Q2096" s="72"/>
    </row>
    <row r="2097" spans="1:17" x14ac:dyDescent="0.25">
      <c r="A2097" s="107" t="s">
        <v>1612</v>
      </c>
      <c r="B2097" s="108">
        <v>202312</v>
      </c>
      <c r="C2097" s="108">
        <v>202312</v>
      </c>
      <c r="D2097" s="108" t="s">
        <v>1014</v>
      </c>
      <c r="E2097" s="109">
        <v>8144978136</v>
      </c>
      <c r="F2097" s="107" t="s">
        <v>1613</v>
      </c>
      <c r="G2097" s="110" t="s">
        <v>19</v>
      </c>
      <c r="H2097" s="111">
        <v>270000</v>
      </c>
      <c r="I2097" s="113">
        <v>45322</v>
      </c>
      <c r="J2097" s="111">
        <v>5000</v>
      </c>
      <c r="K2097" s="112" t="s">
        <v>20</v>
      </c>
      <c r="L2097" s="112" t="s">
        <v>158</v>
      </c>
      <c r="O2097" s="71"/>
      <c r="P2097" s="54"/>
      <c r="Q2097" s="72"/>
    </row>
    <row r="2098" spans="1:17" x14ac:dyDescent="0.25">
      <c r="A2098" s="107" t="s">
        <v>4319</v>
      </c>
      <c r="B2098" s="108">
        <v>202311</v>
      </c>
      <c r="C2098" s="108">
        <v>202311</v>
      </c>
      <c r="D2098" s="108" t="s">
        <v>1014</v>
      </c>
      <c r="E2098" s="109">
        <v>9520450606</v>
      </c>
      <c r="F2098" s="107" t="s">
        <v>1389</v>
      </c>
      <c r="G2098" s="110" t="s">
        <v>19</v>
      </c>
      <c r="H2098" s="111">
        <v>270000</v>
      </c>
      <c r="I2098" s="113">
        <v>45323</v>
      </c>
      <c r="J2098" s="111">
        <v>50000</v>
      </c>
      <c r="K2098" s="112" t="s">
        <v>20</v>
      </c>
      <c r="L2098" s="112" t="s">
        <v>158</v>
      </c>
      <c r="O2098" s="71"/>
      <c r="P2098" s="54"/>
      <c r="Q2098" s="72"/>
    </row>
    <row r="2099" spans="1:17" x14ac:dyDescent="0.25">
      <c r="A2099" s="107" t="s">
        <v>1614</v>
      </c>
      <c r="B2099" s="108">
        <v>202401</v>
      </c>
      <c r="C2099" s="108">
        <v>202401</v>
      </c>
      <c r="D2099" s="108" t="s">
        <v>1014</v>
      </c>
      <c r="E2099" s="109">
        <v>9900199402</v>
      </c>
      <c r="F2099" s="107" t="s">
        <v>4103</v>
      </c>
      <c r="G2099" s="110" t="s">
        <v>19</v>
      </c>
      <c r="H2099" s="111">
        <v>270000</v>
      </c>
      <c r="I2099" s="113">
        <v>45324</v>
      </c>
      <c r="J2099" s="111">
        <v>84167</v>
      </c>
      <c r="K2099" s="112" t="s">
        <v>20</v>
      </c>
      <c r="L2099" s="112" t="s">
        <v>158</v>
      </c>
      <c r="O2099" s="71"/>
      <c r="P2099" s="54"/>
      <c r="Q2099" s="72"/>
    </row>
    <row r="2100" spans="1:17" x14ac:dyDescent="0.25">
      <c r="A2100" s="107" t="s">
        <v>1496</v>
      </c>
      <c r="B2100" s="108">
        <v>202311</v>
      </c>
      <c r="C2100" s="108">
        <v>202311</v>
      </c>
      <c r="D2100" s="108" t="s">
        <v>1014</v>
      </c>
      <c r="E2100" s="109">
        <v>7892242494</v>
      </c>
      <c r="F2100" s="107" t="s">
        <v>1381</v>
      </c>
      <c r="G2100" s="110" t="s">
        <v>1380</v>
      </c>
      <c r="H2100" s="111">
        <v>240000</v>
      </c>
      <c r="I2100" s="113">
        <v>45324</v>
      </c>
      <c r="J2100" s="111">
        <v>60000</v>
      </c>
      <c r="K2100" s="112" t="s">
        <v>20</v>
      </c>
      <c r="L2100" s="112" t="s">
        <v>158</v>
      </c>
      <c r="O2100" s="71"/>
      <c r="P2100" s="54"/>
      <c r="Q2100" s="72"/>
    </row>
    <row r="2101" spans="1:17" x14ac:dyDescent="0.25">
      <c r="A2101" s="107" t="s">
        <v>4350</v>
      </c>
      <c r="B2101" s="108">
        <v>202402</v>
      </c>
      <c r="C2101" s="108">
        <v>202402</v>
      </c>
      <c r="D2101" s="108" t="s">
        <v>1014</v>
      </c>
      <c r="E2101" s="109">
        <v>6370883992</v>
      </c>
      <c r="F2101" s="107" t="s">
        <v>1619</v>
      </c>
      <c r="G2101" s="110" t="s">
        <v>19</v>
      </c>
      <c r="H2101" s="111">
        <v>280000</v>
      </c>
      <c r="I2101" s="113">
        <v>45324</v>
      </c>
      <c r="J2101" s="111">
        <v>5000</v>
      </c>
      <c r="K2101" s="112" t="s">
        <v>902</v>
      </c>
      <c r="L2101" s="112" t="s">
        <v>158</v>
      </c>
      <c r="O2101" s="71"/>
      <c r="P2101" s="54"/>
      <c r="Q2101" s="72"/>
    </row>
    <row r="2102" spans="1:17" x14ac:dyDescent="0.25">
      <c r="A2102" s="107" t="s">
        <v>1245</v>
      </c>
      <c r="B2102" s="108">
        <v>202310</v>
      </c>
      <c r="C2102" s="108">
        <v>202310</v>
      </c>
      <c r="D2102" s="108" t="s">
        <v>1015</v>
      </c>
      <c r="E2102" s="109">
        <v>7008288477</v>
      </c>
      <c r="F2102" s="107" t="s">
        <v>1243</v>
      </c>
      <c r="G2102" s="110" t="s">
        <v>77</v>
      </c>
      <c r="H2102" s="111">
        <v>240000</v>
      </c>
      <c r="I2102" s="113">
        <v>45324</v>
      </c>
      <c r="J2102" s="111">
        <v>15000</v>
      </c>
      <c r="K2102" s="112" t="s">
        <v>20</v>
      </c>
      <c r="L2102" s="112" t="s">
        <v>158</v>
      </c>
      <c r="O2102" s="71"/>
      <c r="P2102" s="54"/>
      <c r="Q2102" s="72"/>
    </row>
    <row r="2103" spans="1:17" x14ac:dyDescent="0.25">
      <c r="A2103" s="107" t="s">
        <v>4351</v>
      </c>
      <c r="B2103" s="108" t="s">
        <v>1616</v>
      </c>
      <c r="C2103" s="108">
        <v>202401</v>
      </c>
      <c r="D2103" s="108" t="s">
        <v>1014</v>
      </c>
      <c r="E2103" s="109">
        <v>8917466266</v>
      </c>
      <c r="F2103" s="107" t="s">
        <v>1617</v>
      </c>
      <c r="G2103" s="110" t="s">
        <v>77</v>
      </c>
      <c r="H2103" s="111">
        <v>240000</v>
      </c>
      <c r="I2103" s="113">
        <v>45324</v>
      </c>
      <c r="J2103" s="111">
        <v>5000</v>
      </c>
      <c r="K2103" s="112" t="s">
        <v>902</v>
      </c>
      <c r="L2103" s="112" t="s">
        <v>158</v>
      </c>
      <c r="O2103" s="71"/>
      <c r="P2103" s="54"/>
      <c r="Q2103" s="72"/>
    </row>
    <row r="2104" spans="1:17" x14ac:dyDescent="0.25">
      <c r="A2104" s="107" t="s">
        <v>1442</v>
      </c>
      <c r="B2104" s="108" t="s">
        <v>1616</v>
      </c>
      <c r="C2104" s="108">
        <v>202401</v>
      </c>
      <c r="D2104" s="108" t="s">
        <v>1014</v>
      </c>
      <c r="E2104" s="109">
        <v>9040113623</v>
      </c>
      <c r="F2104" s="107" t="s">
        <v>1618</v>
      </c>
      <c r="G2104" s="110" t="s">
        <v>77</v>
      </c>
      <c r="H2104" s="111">
        <v>240000</v>
      </c>
      <c r="I2104" s="113">
        <v>45324</v>
      </c>
      <c r="J2104" s="111">
        <v>50000</v>
      </c>
      <c r="K2104" s="112" t="s">
        <v>20</v>
      </c>
      <c r="L2104" s="112" t="s">
        <v>158</v>
      </c>
      <c r="O2104" s="71"/>
      <c r="P2104" s="54"/>
      <c r="Q2104" s="72"/>
    </row>
    <row r="2105" spans="1:17" x14ac:dyDescent="0.25">
      <c r="A2105" s="107" t="s">
        <v>1543</v>
      </c>
      <c r="B2105" s="108">
        <v>202304</v>
      </c>
      <c r="C2105" s="108">
        <v>202304</v>
      </c>
      <c r="D2105" s="108" t="s">
        <v>1014</v>
      </c>
      <c r="E2105" s="109" t="s">
        <v>1544</v>
      </c>
      <c r="F2105" s="107" t="s">
        <v>1545</v>
      </c>
      <c r="G2105" s="110" t="s">
        <v>77</v>
      </c>
      <c r="H2105" s="111">
        <v>265000</v>
      </c>
      <c r="I2105" s="113">
        <v>45325</v>
      </c>
      <c r="J2105" s="111">
        <v>85000</v>
      </c>
      <c r="K2105" s="112" t="s">
        <v>20</v>
      </c>
      <c r="L2105" s="112" t="s">
        <v>158</v>
      </c>
      <c r="O2105" s="71"/>
      <c r="P2105" s="54"/>
      <c r="Q2105" s="72"/>
    </row>
    <row r="2106" spans="1:17" x14ac:dyDescent="0.25">
      <c r="A2106" s="107" t="s">
        <v>1413</v>
      </c>
      <c r="B2106" s="108">
        <v>202311</v>
      </c>
      <c r="C2106" s="108">
        <v>202311</v>
      </c>
      <c r="D2106" s="108" t="s">
        <v>1014</v>
      </c>
      <c r="E2106" s="109">
        <v>8939492802</v>
      </c>
      <c r="F2106" s="107" t="s">
        <v>1382</v>
      </c>
      <c r="G2106" s="110" t="s">
        <v>19</v>
      </c>
      <c r="H2106" s="111">
        <v>290000</v>
      </c>
      <c r="I2106" s="113">
        <v>45327</v>
      </c>
      <c r="J2106" s="111">
        <v>85000</v>
      </c>
      <c r="K2106" s="112" t="s">
        <v>20</v>
      </c>
      <c r="L2106" s="112" t="s">
        <v>158</v>
      </c>
      <c r="O2106" s="71"/>
      <c r="P2106" s="54"/>
      <c r="Q2106" s="72"/>
    </row>
    <row r="2107" spans="1:17" x14ac:dyDescent="0.25">
      <c r="A2107" s="107" t="s">
        <v>1621</v>
      </c>
      <c r="B2107" s="108">
        <v>202402</v>
      </c>
      <c r="C2107" s="108">
        <v>202402</v>
      </c>
      <c r="D2107" s="108" t="s">
        <v>1014</v>
      </c>
      <c r="E2107" s="109">
        <v>7760605656</v>
      </c>
      <c r="F2107" s="107" t="s">
        <v>1757</v>
      </c>
      <c r="G2107" s="110" t="s">
        <v>19</v>
      </c>
      <c r="H2107" s="111">
        <v>290000</v>
      </c>
      <c r="I2107" s="113">
        <v>45327</v>
      </c>
      <c r="J2107" s="111">
        <v>5000</v>
      </c>
      <c r="K2107" s="112" t="s">
        <v>20</v>
      </c>
      <c r="L2107" s="112" t="s">
        <v>158</v>
      </c>
      <c r="O2107" s="71"/>
      <c r="P2107" s="54"/>
      <c r="Q2107" s="72"/>
    </row>
    <row r="2108" spans="1:17" x14ac:dyDescent="0.25">
      <c r="A2108" s="107" t="s">
        <v>1404</v>
      </c>
      <c r="B2108" s="108">
        <v>202311</v>
      </c>
      <c r="C2108" s="108">
        <v>202311</v>
      </c>
      <c r="D2108" s="108" t="s">
        <v>1014</v>
      </c>
      <c r="E2108" s="109">
        <v>8260677146</v>
      </c>
      <c r="F2108" s="107" t="s">
        <v>1495</v>
      </c>
      <c r="G2108" s="110" t="s">
        <v>19</v>
      </c>
      <c r="H2108" s="111">
        <v>270000</v>
      </c>
      <c r="I2108" s="113">
        <v>45327</v>
      </c>
      <c r="J2108" s="111">
        <v>44300</v>
      </c>
      <c r="K2108" s="112" t="s">
        <v>689</v>
      </c>
      <c r="L2108" s="112" t="s">
        <v>158</v>
      </c>
      <c r="O2108" s="71"/>
      <c r="P2108" s="54"/>
      <c r="Q2108" s="72"/>
    </row>
    <row r="2109" spans="1:17" x14ac:dyDescent="0.25">
      <c r="A2109" s="107" t="s">
        <v>4336</v>
      </c>
      <c r="B2109" s="108">
        <v>202312</v>
      </c>
      <c r="C2109" s="108">
        <v>202312</v>
      </c>
      <c r="D2109" s="108" t="s">
        <v>1014</v>
      </c>
      <c r="E2109" s="109">
        <v>8105642253</v>
      </c>
      <c r="F2109" s="107" t="s">
        <v>1374</v>
      </c>
      <c r="G2109" s="110" t="s">
        <v>19</v>
      </c>
      <c r="H2109" s="111">
        <v>300000</v>
      </c>
      <c r="I2109" s="113">
        <v>45327</v>
      </c>
      <c r="J2109" s="111">
        <v>70000</v>
      </c>
      <c r="K2109" s="112" t="s">
        <v>902</v>
      </c>
      <c r="L2109" s="112" t="s">
        <v>158</v>
      </c>
      <c r="O2109" s="71"/>
      <c r="P2109" s="54"/>
      <c r="Q2109" s="72"/>
    </row>
    <row r="2110" spans="1:17" x14ac:dyDescent="0.25">
      <c r="A2110" s="107" t="s">
        <v>1519</v>
      </c>
      <c r="B2110" s="108">
        <v>202311</v>
      </c>
      <c r="C2110" s="108">
        <v>202311</v>
      </c>
      <c r="D2110" s="108" t="s">
        <v>1014</v>
      </c>
      <c r="E2110" s="109">
        <v>7892242494</v>
      </c>
      <c r="F2110" s="107" t="s">
        <v>1520</v>
      </c>
      <c r="G2110" s="110" t="s">
        <v>19</v>
      </c>
      <c r="H2110" s="111">
        <v>300000</v>
      </c>
      <c r="I2110" s="113">
        <v>45327</v>
      </c>
      <c r="J2110" s="111">
        <v>25000</v>
      </c>
      <c r="K2110" s="112" t="s">
        <v>20</v>
      </c>
      <c r="L2110" s="112" t="s">
        <v>158</v>
      </c>
      <c r="O2110" s="71"/>
      <c r="P2110" s="54"/>
      <c r="Q2110" s="72"/>
    </row>
    <row r="2111" spans="1:17" x14ac:dyDescent="0.25">
      <c r="A2111" s="107" t="s">
        <v>1519</v>
      </c>
      <c r="B2111" s="108">
        <v>202311</v>
      </c>
      <c r="C2111" s="108">
        <v>202311</v>
      </c>
      <c r="D2111" s="108" t="s">
        <v>1014</v>
      </c>
      <c r="E2111" s="109">
        <v>7892242494</v>
      </c>
      <c r="F2111" s="107" t="s">
        <v>1520</v>
      </c>
      <c r="G2111" s="110" t="s">
        <v>19</v>
      </c>
      <c r="H2111" s="111">
        <v>300000</v>
      </c>
      <c r="I2111" s="113">
        <v>45327</v>
      </c>
      <c r="J2111" s="111">
        <v>45000</v>
      </c>
      <c r="K2111" s="112" t="s">
        <v>689</v>
      </c>
      <c r="L2111" s="112" t="s">
        <v>158</v>
      </c>
      <c r="O2111" s="71"/>
      <c r="P2111" s="54"/>
      <c r="Q2111" s="72"/>
    </row>
    <row r="2112" spans="1:17" x14ac:dyDescent="0.25">
      <c r="A2112" s="107" t="s">
        <v>1622</v>
      </c>
      <c r="B2112" s="108">
        <v>202401</v>
      </c>
      <c r="C2112" s="108">
        <v>202401</v>
      </c>
      <c r="D2112" s="108" t="s">
        <v>1014</v>
      </c>
      <c r="E2112" s="109">
        <v>9920936373</v>
      </c>
      <c r="F2112" s="107" t="s">
        <v>1623</v>
      </c>
      <c r="G2112" s="110" t="s">
        <v>77</v>
      </c>
      <c r="H2112" s="111">
        <v>240000</v>
      </c>
      <c r="I2112" s="113">
        <v>45327</v>
      </c>
      <c r="J2112" s="111">
        <v>75000</v>
      </c>
      <c r="K2112" s="112" t="s">
        <v>20</v>
      </c>
      <c r="L2112" s="112" t="s">
        <v>158</v>
      </c>
      <c r="O2112" s="71"/>
      <c r="P2112" s="54"/>
      <c r="Q2112" s="72"/>
    </row>
    <row r="2113" spans="1:17" x14ac:dyDescent="0.25">
      <c r="A2113" s="107" t="s">
        <v>1332</v>
      </c>
      <c r="B2113" s="108">
        <v>202311</v>
      </c>
      <c r="C2113" s="108">
        <v>202311</v>
      </c>
      <c r="D2113" s="108" t="s">
        <v>1014</v>
      </c>
      <c r="E2113" s="109">
        <v>7978951200</v>
      </c>
      <c r="F2113" s="107" t="s">
        <v>1333</v>
      </c>
      <c r="G2113" s="110" t="s">
        <v>19</v>
      </c>
      <c r="H2113" s="111">
        <v>270000</v>
      </c>
      <c r="I2113" s="113">
        <v>45328</v>
      </c>
      <c r="J2113" s="111">
        <v>42500</v>
      </c>
      <c r="K2113" s="112" t="s">
        <v>689</v>
      </c>
      <c r="L2113" s="112" t="s">
        <v>158</v>
      </c>
      <c r="O2113" s="71"/>
      <c r="P2113" s="54"/>
      <c r="Q2113" s="72"/>
    </row>
    <row r="2114" spans="1:17" x14ac:dyDescent="0.25">
      <c r="A2114" s="107" t="s">
        <v>1624</v>
      </c>
      <c r="B2114" s="108">
        <v>202401</v>
      </c>
      <c r="C2114" s="108">
        <v>202401</v>
      </c>
      <c r="D2114" s="108" t="s">
        <v>1014</v>
      </c>
      <c r="E2114" s="109">
        <v>7377879972</v>
      </c>
      <c r="F2114" s="107" t="s">
        <v>1625</v>
      </c>
      <c r="G2114" s="110" t="s">
        <v>19</v>
      </c>
      <c r="H2114" s="111">
        <v>250000</v>
      </c>
      <c r="I2114" s="113">
        <v>45328</v>
      </c>
      <c r="J2114" s="111">
        <v>80000</v>
      </c>
      <c r="K2114" s="112" t="s">
        <v>902</v>
      </c>
      <c r="L2114" s="112" t="s">
        <v>158</v>
      </c>
      <c r="O2114" s="71"/>
      <c r="P2114" s="54"/>
      <c r="Q2114" s="72"/>
    </row>
    <row r="2115" spans="1:17" x14ac:dyDescent="0.25">
      <c r="A2115" s="107" t="s">
        <v>1068</v>
      </c>
      <c r="B2115" s="108">
        <v>202309</v>
      </c>
      <c r="C2115" s="108">
        <v>202309</v>
      </c>
      <c r="D2115" s="108" t="s">
        <v>1014</v>
      </c>
      <c r="E2115" s="109">
        <v>9348637038</v>
      </c>
      <c r="F2115" s="107" t="s">
        <v>62</v>
      </c>
      <c r="G2115" s="110" t="s">
        <v>19</v>
      </c>
      <c r="H2115" s="111">
        <v>270000</v>
      </c>
      <c r="I2115" s="113">
        <v>45328</v>
      </c>
      <c r="J2115" s="111">
        <v>40000</v>
      </c>
      <c r="K2115" s="112" t="s">
        <v>689</v>
      </c>
      <c r="L2115" s="112" t="s">
        <v>158</v>
      </c>
      <c r="O2115" s="71"/>
      <c r="P2115" s="54"/>
      <c r="Q2115" s="72"/>
    </row>
    <row r="2116" spans="1:17" x14ac:dyDescent="0.25">
      <c r="A2116" s="107" t="s">
        <v>1992</v>
      </c>
      <c r="B2116" s="108">
        <v>202402</v>
      </c>
      <c r="C2116" s="108">
        <v>202402</v>
      </c>
      <c r="D2116" s="108" t="s">
        <v>1014</v>
      </c>
      <c r="E2116" s="109">
        <v>8328827335</v>
      </c>
      <c r="F2116" s="107" t="s">
        <v>1627</v>
      </c>
      <c r="G2116" s="110" t="s">
        <v>19</v>
      </c>
      <c r="H2116" s="111">
        <v>270000</v>
      </c>
      <c r="I2116" s="113">
        <v>45328</v>
      </c>
      <c r="J2116" s="111">
        <v>5000</v>
      </c>
      <c r="K2116" s="112" t="s">
        <v>20</v>
      </c>
      <c r="L2116" s="112" t="s">
        <v>158</v>
      </c>
      <c r="O2116" s="71"/>
      <c r="P2116" s="54"/>
      <c r="Q2116" s="72"/>
    </row>
    <row r="2117" spans="1:17" x14ac:dyDescent="0.25">
      <c r="A2117" s="107" t="s">
        <v>1628</v>
      </c>
      <c r="B2117" s="108">
        <v>202402</v>
      </c>
      <c r="C2117" s="108">
        <v>202402</v>
      </c>
      <c r="D2117" s="108" t="s">
        <v>1014</v>
      </c>
      <c r="E2117" s="109">
        <v>7721976857</v>
      </c>
      <c r="F2117" s="107" t="s">
        <v>1629</v>
      </c>
      <c r="G2117" s="110" t="s">
        <v>19</v>
      </c>
      <c r="H2117" s="111">
        <v>270000</v>
      </c>
      <c r="I2117" s="113">
        <v>45328</v>
      </c>
      <c r="J2117" s="111">
        <v>5000</v>
      </c>
      <c r="K2117" s="112" t="s">
        <v>20</v>
      </c>
      <c r="L2117" s="112" t="s">
        <v>158</v>
      </c>
      <c r="O2117" s="71"/>
      <c r="P2117" s="54"/>
      <c r="Q2117" s="72"/>
    </row>
    <row r="2118" spans="1:17" x14ac:dyDescent="0.25">
      <c r="A2118" s="107" t="s">
        <v>239</v>
      </c>
      <c r="B2118" s="108">
        <v>202301</v>
      </c>
      <c r="C2118" s="108">
        <v>202301</v>
      </c>
      <c r="D2118" s="108" t="s">
        <v>1014</v>
      </c>
      <c r="E2118" s="109">
        <v>9550220113</v>
      </c>
      <c r="F2118" s="107" t="s">
        <v>240</v>
      </c>
      <c r="G2118" s="110" t="s">
        <v>19</v>
      </c>
      <c r="H2118" s="111">
        <v>270000</v>
      </c>
      <c r="I2118" s="113">
        <v>45328</v>
      </c>
      <c r="J2118" s="111">
        <v>50000</v>
      </c>
      <c r="K2118" s="112" t="s">
        <v>20</v>
      </c>
      <c r="L2118" s="112" t="s">
        <v>1176</v>
      </c>
      <c r="O2118" s="71"/>
      <c r="P2118" s="54"/>
      <c r="Q2118" s="72"/>
    </row>
    <row r="2119" spans="1:17" x14ac:dyDescent="0.25">
      <c r="A2119" s="107" t="s">
        <v>1632</v>
      </c>
      <c r="B2119" s="108">
        <v>202402</v>
      </c>
      <c r="C2119" s="108">
        <v>202402</v>
      </c>
      <c r="D2119" s="108" t="s">
        <v>1014</v>
      </c>
      <c r="E2119" s="109">
        <v>7760605656</v>
      </c>
      <c r="F2119" s="107" t="s">
        <v>1633</v>
      </c>
      <c r="G2119" s="110" t="s">
        <v>19</v>
      </c>
      <c r="H2119" s="111">
        <v>270000</v>
      </c>
      <c r="I2119" s="113">
        <v>45328</v>
      </c>
      <c r="J2119" s="111">
        <v>95000</v>
      </c>
      <c r="K2119" s="112" t="s">
        <v>20</v>
      </c>
      <c r="L2119" s="112" t="s">
        <v>158</v>
      </c>
      <c r="O2119" s="71"/>
      <c r="P2119" s="54"/>
      <c r="Q2119" s="72"/>
    </row>
    <row r="2120" spans="1:17" x14ac:dyDescent="0.25">
      <c r="A2120" s="107" t="s">
        <v>1630</v>
      </c>
      <c r="B2120" s="108">
        <v>202402</v>
      </c>
      <c r="C2120" s="108">
        <v>202402</v>
      </c>
      <c r="D2120" s="108" t="s">
        <v>1014</v>
      </c>
      <c r="E2120" s="109">
        <v>9620170234</v>
      </c>
      <c r="F2120" s="107" t="s">
        <v>1631</v>
      </c>
      <c r="G2120" s="110" t="s">
        <v>19</v>
      </c>
      <c r="H2120" s="111">
        <v>270000</v>
      </c>
      <c r="I2120" s="113">
        <v>45329</v>
      </c>
      <c r="J2120" s="111">
        <v>5000</v>
      </c>
      <c r="K2120" s="112" t="s">
        <v>20</v>
      </c>
      <c r="L2120" s="112" t="s">
        <v>158</v>
      </c>
      <c r="O2120" s="71"/>
      <c r="P2120" s="54"/>
      <c r="Q2120" s="72"/>
    </row>
    <row r="2121" spans="1:17" x14ac:dyDescent="0.25">
      <c r="A2121" s="107" t="s">
        <v>1437</v>
      </c>
      <c r="B2121" s="108">
        <v>202312</v>
      </c>
      <c r="C2121" s="108">
        <v>202312</v>
      </c>
      <c r="D2121" s="108" t="s">
        <v>1014</v>
      </c>
      <c r="E2121" s="109">
        <v>9765740737</v>
      </c>
      <c r="F2121" s="107" t="s">
        <v>1459</v>
      </c>
      <c r="G2121" s="110" t="s">
        <v>19</v>
      </c>
      <c r="H2121" s="111">
        <v>280000</v>
      </c>
      <c r="I2121" s="113">
        <v>45329</v>
      </c>
      <c r="J2121" s="111">
        <v>54000</v>
      </c>
      <c r="K2121" s="112" t="s">
        <v>20</v>
      </c>
      <c r="L2121" s="112" t="s">
        <v>158</v>
      </c>
      <c r="O2121" s="71"/>
      <c r="P2121" s="54"/>
      <c r="Q2121" s="72"/>
    </row>
    <row r="2122" spans="1:17" x14ac:dyDescent="0.25">
      <c r="A2122" s="107" t="s">
        <v>1028</v>
      </c>
      <c r="B2122" s="108">
        <v>202312</v>
      </c>
      <c r="C2122" s="108">
        <v>202312</v>
      </c>
      <c r="D2122" s="108" t="s">
        <v>1014</v>
      </c>
      <c r="E2122" s="109">
        <v>9912347767</v>
      </c>
      <c r="F2122" s="107" t="s">
        <v>1509</v>
      </c>
      <c r="G2122" s="110" t="s">
        <v>77</v>
      </c>
      <c r="H2122" s="111">
        <v>240000</v>
      </c>
      <c r="I2122" s="113">
        <v>45329</v>
      </c>
      <c r="J2122" s="111">
        <v>50000</v>
      </c>
      <c r="K2122" s="112" t="s">
        <v>20</v>
      </c>
      <c r="L2122" s="112" t="s">
        <v>158</v>
      </c>
      <c r="O2122" s="71"/>
      <c r="P2122" s="54"/>
      <c r="Q2122" s="72"/>
    </row>
    <row r="2123" spans="1:17" x14ac:dyDescent="0.25">
      <c r="A2123" s="107" t="s">
        <v>1224</v>
      </c>
      <c r="B2123" s="108">
        <v>202308</v>
      </c>
      <c r="C2123" s="108">
        <v>202308</v>
      </c>
      <c r="D2123" s="108" t="s">
        <v>1014</v>
      </c>
      <c r="E2123" s="109">
        <v>8249652410</v>
      </c>
      <c r="F2123" s="107" t="s">
        <v>1057</v>
      </c>
      <c r="G2123" s="110" t="s">
        <v>77</v>
      </c>
      <c r="H2123" s="111">
        <v>265000</v>
      </c>
      <c r="I2123" s="113">
        <v>45329</v>
      </c>
      <c r="J2123" s="111">
        <v>40000</v>
      </c>
      <c r="K2123" s="112" t="s">
        <v>20</v>
      </c>
      <c r="L2123" s="112" t="s">
        <v>158</v>
      </c>
      <c r="O2123" s="71"/>
      <c r="P2123" s="54"/>
      <c r="Q2123" s="72"/>
    </row>
    <row r="2124" spans="1:17" x14ac:dyDescent="0.25">
      <c r="A2124" s="107" t="s">
        <v>1072</v>
      </c>
      <c r="B2124" s="108">
        <v>202308</v>
      </c>
      <c r="C2124" s="108">
        <v>202308</v>
      </c>
      <c r="D2124" s="108" t="s">
        <v>1014</v>
      </c>
      <c r="E2124" s="109">
        <v>9348637038</v>
      </c>
      <c r="F2124" s="107" t="s">
        <v>62</v>
      </c>
      <c r="G2124" s="110" t="s">
        <v>19</v>
      </c>
      <c r="H2124" s="111">
        <v>270000</v>
      </c>
      <c r="I2124" s="113">
        <v>45330</v>
      </c>
      <c r="J2124" s="111">
        <v>12000</v>
      </c>
      <c r="K2124" s="112" t="s">
        <v>20</v>
      </c>
      <c r="L2124" s="112" t="s">
        <v>158</v>
      </c>
      <c r="O2124" s="71"/>
      <c r="P2124" s="54"/>
      <c r="Q2124" s="72"/>
    </row>
    <row r="2125" spans="1:17" x14ac:dyDescent="0.25">
      <c r="A2125" s="107" t="s">
        <v>1634</v>
      </c>
      <c r="B2125" s="108">
        <v>202402</v>
      </c>
      <c r="C2125" s="108">
        <v>202402</v>
      </c>
      <c r="D2125" s="108" t="s">
        <v>1014</v>
      </c>
      <c r="E2125" s="109">
        <v>7008525063</v>
      </c>
      <c r="F2125" s="107" t="s">
        <v>1635</v>
      </c>
      <c r="G2125" s="110" t="s">
        <v>19</v>
      </c>
      <c r="H2125" s="111">
        <v>270000</v>
      </c>
      <c r="I2125" s="113">
        <v>45329</v>
      </c>
      <c r="J2125" s="111">
        <v>5000</v>
      </c>
      <c r="K2125" s="112" t="s">
        <v>20</v>
      </c>
      <c r="L2125" s="112" t="s">
        <v>158</v>
      </c>
      <c r="O2125" s="71"/>
      <c r="P2125" s="54"/>
      <c r="Q2125" s="72"/>
    </row>
    <row r="2126" spans="1:17" x14ac:dyDescent="0.25">
      <c r="A2126" s="107" t="s">
        <v>1427</v>
      </c>
      <c r="B2126" s="108">
        <v>202402</v>
      </c>
      <c r="C2126" s="108">
        <v>202402</v>
      </c>
      <c r="D2126" s="108" t="s">
        <v>1014</v>
      </c>
      <c r="E2126" s="109">
        <v>9644374838</v>
      </c>
      <c r="F2126" s="107" t="s">
        <v>1510</v>
      </c>
      <c r="G2126" s="110" t="s">
        <v>19</v>
      </c>
      <c r="H2126" s="111">
        <v>270000</v>
      </c>
      <c r="I2126" s="113">
        <v>45329</v>
      </c>
      <c r="J2126" s="111">
        <v>265000</v>
      </c>
      <c r="K2126" s="112" t="s">
        <v>689</v>
      </c>
      <c r="L2126" s="112" t="s">
        <v>158</v>
      </c>
      <c r="O2126" s="71"/>
      <c r="P2126" s="54"/>
      <c r="Q2126" s="72"/>
    </row>
    <row r="2127" spans="1:17" x14ac:dyDescent="0.25">
      <c r="A2127" s="107" t="s">
        <v>1087</v>
      </c>
      <c r="B2127" s="108">
        <v>202309</v>
      </c>
      <c r="C2127" s="108">
        <v>202309</v>
      </c>
      <c r="D2127" s="108" t="s">
        <v>1014</v>
      </c>
      <c r="E2127" s="109">
        <v>7008962704</v>
      </c>
      <c r="F2127" s="107" t="s">
        <v>1088</v>
      </c>
      <c r="G2127" s="110" t="s">
        <v>77</v>
      </c>
      <c r="H2127" s="111">
        <v>240000</v>
      </c>
      <c r="I2127" s="113">
        <v>45330</v>
      </c>
      <c r="J2127" s="111">
        <v>25000</v>
      </c>
      <c r="K2127" s="112" t="s">
        <v>20</v>
      </c>
      <c r="L2127" s="112" t="s">
        <v>158</v>
      </c>
      <c r="O2127" s="71"/>
      <c r="P2127" s="54"/>
      <c r="Q2127" s="72"/>
    </row>
    <row r="2128" spans="1:17" x14ac:dyDescent="0.25">
      <c r="A2128" s="107" t="s">
        <v>1294</v>
      </c>
      <c r="B2128" s="108">
        <v>202310</v>
      </c>
      <c r="C2128" s="108">
        <v>202310</v>
      </c>
      <c r="D2128" s="108" t="s">
        <v>1014</v>
      </c>
      <c r="E2128" s="109">
        <v>7224826454</v>
      </c>
      <c r="F2128" s="107" t="s">
        <v>1295</v>
      </c>
      <c r="G2128" s="110" t="s">
        <v>19</v>
      </c>
      <c r="H2128" s="111">
        <v>270000</v>
      </c>
      <c r="I2128" s="113">
        <v>45330</v>
      </c>
      <c r="J2128" s="111">
        <v>45000</v>
      </c>
      <c r="K2128" s="112" t="s">
        <v>20</v>
      </c>
      <c r="L2128" s="112" t="s">
        <v>158</v>
      </c>
      <c r="O2128" s="71"/>
      <c r="P2128" s="54"/>
      <c r="Q2128" s="72"/>
    </row>
    <row r="2129" spans="1:17" x14ac:dyDescent="0.25">
      <c r="A2129" s="107" t="s">
        <v>1340</v>
      </c>
      <c r="B2129" s="108">
        <v>202311</v>
      </c>
      <c r="C2129" s="108">
        <v>202311</v>
      </c>
      <c r="D2129" s="108" t="s">
        <v>1014</v>
      </c>
      <c r="E2129" s="109">
        <v>6371778545</v>
      </c>
      <c r="F2129" s="107" t="s">
        <v>1341</v>
      </c>
      <c r="G2129" s="110" t="s">
        <v>19</v>
      </c>
      <c r="H2129" s="111">
        <v>270000</v>
      </c>
      <c r="I2129" s="113">
        <v>45330</v>
      </c>
      <c r="J2129" s="111">
        <v>30000</v>
      </c>
      <c r="K2129" s="112" t="s">
        <v>20</v>
      </c>
      <c r="L2129" s="112" t="s">
        <v>158</v>
      </c>
      <c r="O2129" s="71"/>
      <c r="P2129" s="54"/>
      <c r="Q2129" s="72"/>
    </row>
    <row r="2130" spans="1:17" x14ac:dyDescent="0.25">
      <c r="A2130" s="107" t="s">
        <v>4352</v>
      </c>
      <c r="B2130" s="108">
        <v>202401</v>
      </c>
      <c r="C2130" s="108">
        <v>202401</v>
      </c>
      <c r="D2130" s="108" t="s">
        <v>1014</v>
      </c>
      <c r="E2130" s="109">
        <v>7381952658</v>
      </c>
      <c r="F2130" s="107" t="s">
        <v>1637</v>
      </c>
      <c r="G2130" s="110" t="s">
        <v>19</v>
      </c>
      <c r="H2130" s="111">
        <v>280000</v>
      </c>
      <c r="I2130" s="113">
        <v>45330</v>
      </c>
      <c r="J2130" s="111">
        <v>275000</v>
      </c>
      <c r="K2130" s="112" t="s">
        <v>689</v>
      </c>
      <c r="L2130" s="112" t="s">
        <v>158</v>
      </c>
      <c r="O2130" s="71"/>
      <c r="P2130" s="54"/>
      <c r="Q2130" s="72"/>
    </row>
    <row r="2131" spans="1:17" x14ac:dyDescent="0.25">
      <c r="A2131" s="107" t="s">
        <v>1533</v>
      </c>
      <c r="B2131" s="108">
        <v>202312</v>
      </c>
      <c r="C2131" s="108">
        <v>202312</v>
      </c>
      <c r="D2131" s="108" t="s">
        <v>1014</v>
      </c>
      <c r="E2131" s="109">
        <v>6372189074</v>
      </c>
      <c r="F2131" s="107" t="s">
        <v>1534</v>
      </c>
      <c r="G2131" s="110" t="s">
        <v>19</v>
      </c>
      <c r="H2131" s="111">
        <v>280000</v>
      </c>
      <c r="I2131" s="113">
        <v>45331</v>
      </c>
      <c r="J2131" s="111">
        <f>44000+46000</f>
        <v>90000</v>
      </c>
      <c r="K2131" s="112" t="s">
        <v>20</v>
      </c>
      <c r="L2131" s="112" t="s">
        <v>158</v>
      </c>
      <c r="O2131" s="71"/>
      <c r="P2131" s="54"/>
      <c r="Q2131" s="72"/>
    </row>
    <row r="2132" spans="1:17" x14ac:dyDescent="0.25">
      <c r="A2132" s="107" t="s">
        <v>4348</v>
      </c>
      <c r="B2132" s="108">
        <v>202401</v>
      </c>
      <c r="C2132" s="108">
        <v>202401</v>
      </c>
      <c r="D2132" s="108" t="s">
        <v>1014</v>
      </c>
      <c r="E2132" s="109">
        <v>7024282261</v>
      </c>
      <c r="F2132" s="107" t="s">
        <v>1594</v>
      </c>
      <c r="G2132" s="110" t="s">
        <v>19</v>
      </c>
      <c r="H2132" s="111">
        <v>260000</v>
      </c>
      <c r="I2132" s="113">
        <v>45331</v>
      </c>
      <c r="J2132" s="111">
        <v>40000</v>
      </c>
      <c r="K2132" s="112" t="s">
        <v>20</v>
      </c>
      <c r="L2132" s="112" t="s">
        <v>158</v>
      </c>
      <c r="O2132" s="71"/>
      <c r="P2132" s="54"/>
      <c r="Q2132" s="72"/>
    </row>
    <row r="2133" spans="1:17" x14ac:dyDescent="0.25">
      <c r="A2133" s="107" t="s">
        <v>1638</v>
      </c>
      <c r="B2133" s="108">
        <v>202401</v>
      </c>
      <c r="C2133" s="108">
        <v>202401</v>
      </c>
      <c r="D2133" s="108" t="s">
        <v>1014</v>
      </c>
      <c r="E2133" s="109">
        <v>6370388095</v>
      </c>
      <c r="F2133" s="107" t="s">
        <v>1569</v>
      </c>
      <c r="G2133" s="110" t="s">
        <v>19</v>
      </c>
      <c r="H2133" s="111">
        <v>270000</v>
      </c>
      <c r="I2133" s="113">
        <v>45331</v>
      </c>
      <c r="J2133" s="111">
        <f>44000+46000</f>
        <v>90000</v>
      </c>
      <c r="K2133" s="112" t="s">
        <v>689</v>
      </c>
      <c r="L2133" s="112" t="s">
        <v>158</v>
      </c>
      <c r="O2133" s="71"/>
      <c r="P2133" s="54"/>
      <c r="Q2133" s="72"/>
    </row>
    <row r="2134" spans="1:17" x14ac:dyDescent="0.25">
      <c r="A2134" s="107" t="s">
        <v>1447</v>
      </c>
      <c r="B2134" s="108">
        <v>202312</v>
      </c>
      <c r="C2134" s="108">
        <v>202312</v>
      </c>
      <c r="D2134" s="108" t="s">
        <v>1014</v>
      </c>
      <c r="E2134" s="109">
        <v>9354637272</v>
      </c>
      <c r="F2134" s="107" t="s">
        <v>1639</v>
      </c>
      <c r="G2134" s="110" t="s">
        <v>77</v>
      </c>
      <c r="H2134" s="111">
        <v>240000</v>
      </c>
      <c r="I2134" s="113">
        <v>45331</v>
      </c>
      <c r="J2134" s="111">
        <v>225000</v>
      </c>
      <c r="K2134" s="112" t="s">
        <v>689</v>
      </c>
      <c r="L2134" s="112" t="s">
        <v>158</v>
      </c>
      <c r="O2134" s="71"/>
      <c r="P2134" s="54"/>
      <c r="Q2134" s="72"/>
    </row>
    <row r="2135" spans="1:17" x14ac:dyDescent="0.25">
      <c r="A2135" s="107" t="s">
        <v>977</v>
      </c>
      <c r="B2135" s="108">
        <v>202402</v>
      </c>
      <c r="C2135" s="108">
        <v>202402</v>
      </c>
      <c r="D2135" s="108" t="s">
        <v>1014</v>
      </c>
      <c r="E2135" s="109">
        <v>9304907066</v>
      </c>
      <c r="F2135" s="107" t="s">
        <v>1641</v>
      </c>
      <c r="G2135" s="110" t="s">
        <v>19</v>
      </c>
      <c r="H2135" s="111">
        <v>270000</v>
      </c>
      <c r="I2135" s="113">
        <v>45331</v>
      </c>
      <c r="J2135" s="111">
        <v>5000</v>
      </c>
      <c r="K2135" s="112" t="s">
        <v>20</v>
      </c>
      <c r="L2135" s="112" t="s">
        <v>158</v>
      </c>
      <c r="O2135" s="71"/>
      <c r="P2135" s="54"/>
      <c r="Q2135" s="72"/>
    </row>
    <row r="2136" spans="1:17" x14ac:dyDescent="0.25">
      <c r="A2136" s="107" t="s">
        <v>1747</v>
      </c>
      <c r="B2136" s="108">
        <v>202402</v>
      </c>
      <c r="C2136" s="108">
        <v>202402</v>
      </c>
      <c r="D2136" s="108" t="s">
        <v>1014</v>
      </c>
      <c r="E2136" s="109">
        <v>9304471321</v>
      </c>
      <c r="F2136" s="107" t="s">
        <v>1643</v>
      </c>
      <c r="G2136" s="110" t="s">
        <v>19</v>
      </c>
      <c r="H2136" s="111">
        <v>270000</v>
      </c>
      <c r="I2136" s="113">
        <v>45331</v>
      </c>
      <c r="J2136" s="111">
        <v>5000</v>
      </c>
      <c r="K2136" s="112" t="s">
        <v>20</v>
      </c>
      <c r="L2136" s="112" t="s">
        <v>158</v>
      </c>
      <c r="O2136" s="71"/>
      <c r="P2136" s="54"/>
      <c r="Q2136" s="72"/>
    </row>
    <row r="2137" spans="1:17" x14ac:dyDescent="0.25">
      <c r="A2137" s="107" t="s">
        <v>4353</v>
      </c>
      <c r="B2137" s="108">
        <v>202402</v>
      </c>
      <c r="C2137" s="108">
        <v>202402</v>
      </c>
      <c r="D2137" s="108" t="s">
        <v>1014</v>
      </c>
      <c r="E2137" s="109">
        <v>7008591898</v>
      </c>
      <c r="F2137" s="107" t="s">
        <v>1645</v>
      </c>
      <c r="G2137" s="110" t="s">
        <v>19</v>
      </c>
      <c r="H2137" s="111">
        <v>280000</v>
      </c>
      <c r="I2137" s="113">
        <v>45331</v>
      </c>
      <c r="J2137" s="111">
        <v>5000</v>
      </c>
      <c r="K2137" s="112" t="s">
        <v>20</v>
      </c>
      <c r="L2137" s="112" t="s">
        <v>158</v>
      </c>
      <c r="O2137" s="71"/>
      <c r="P2137" s="54"/>
      <c r="Q2137" s="72"/>
    </row>
    <row r="2138" spans="1:17" x14ac:dyDescent="0.25">
      <c r="A2138" s="107" t="s">
        <v>1646</v>
      </c>
      <c r="B2138" s="108">
        <v>202402</v>
      </c>
      <c r="C2138" s="108">
        <v>202402</v>
      </c>
      <c r="D2138" s="108" t="s">
        <v>1014</v>
      </c>
      <c r="E2138" s="109">
        <v>12018794101</v>
      </c>
      <c r="F2138" s="107" t="s">
        <v>1647</v>
      </c>
      <c r="G2138" s="110" t="s">
        <v>19</v>
      </c>
      <c r="H2138" s="111">
        <v>280000</v>
      </c>
      <c r="I2138" s="113">
        <v>45331</v>
      </c>
      <c r="J2138" s="111">
        <v>5000</v>
      </c>
      <c r="K2138" s="112" t="s">
        <v>20</v>
      </c>
      <c r="L2138" s="112" t="s">
        <v>158</v>
      </c>
      <c r="O2138" s="71"/>
      <c r="P2138" s="54"/>
      <c r="Q2138" s="72"/>
    </row>
    <row r="2139" spans="1:17" x14ac:dyDescent="0.25">
      <c r="A2139" s="107" t="s">
        <v>1535</v>
      </c>
      <c r="B2139" s="108">
        <v>202312</v>
      </c>
      <c r="C2139" s="108">
        <v>202312</v>
      </c>
      <c r="D2139" s="108" t="s">
        <v>1014</v>
      </c>
      <c r="E2139" s="109" t="s">
        <v>1537</v>
      </c>
      <c r="F2139" s="107" t="s">
        <v>1536</v>
      </c>
      <c r="G2139" s="110" t="s">
        <v>19</v>
      </c>
      <c r="H2139" s="111">
        <v>280000</v>
      </c>
      <c r="I2139" s="113">
        <v>45332</v>
      </c>
      <c r="J2139" s="111">
        <v>26133</v>
      </c>
      <c r="K2139" s="112" t="s">
        <v>689</v>
      </c>
      <c r="L2139" s="112" t="s">
        <v>158</v>
      </c>
      <c r="O2139" s="71"/>
      <c r="P2139" s="54"/>
      <c r="Q2139" s="72"/>
    </row>
    <row r="2140" spans="1:17" x14ac:dyDescent="0.25">
      <c r="A2140" s="107" t="s">
        <v>1073</v>
      </c>
      <c r="B2140" s="108">
        <v>202309</v>
      </c>
      <c r="C2140" s="108">
        <v>202309</v>
      </c>
      <c r="D2140" s="108" t="s">
        <v>1014</v>
      </c>
      <c r="E2140" s="109">
        <v>9637343521</v>
      </c>
      <c r="F2140" s="107" t="s">
        <v>1428</v>
      </c>
      <c r="G2140" s="110" t="s">
        <v>19</v>
      </c>
      <c r="H2140" s="111">
        <v>260000</v>
      </c>
      <c r="I2140" s="113">
        <v>45332</v>
      </c>
      <c r="J2140" s="111">
        <v>30000</v>
      </c>
      <c r="K2140" s="112" t="s">
        <v>689</v>
      </c>
      <c r="L2140" s="112" t="s">
        <v>158</v>
      </c>
      <c r="O2140" s="71"/>
      <c r="P2140" s="54"/>
      <c r="Q2140" s="72"/>
    </row>
    <row r="2141" spans="1:17" x14ac:dyDescent="0.25">
      <c r="A2141" s="107" t="s">
        <v>1525</v>
      </c>
      <c r="B2141" s="108">
        <v>202304</v>
      </c>
      <c r="C2141" s="108">
        <v>202304</v>
      </c>
      <c r="D2141" s="108" t="s">
        <v>1014</v>
      </c>
      <c r="E2141" s="109">
        <v>6372766170</v>
      </c>
      <c r="F2141" s="107" t="s">
        <v>1526</v>
      </c>
      <c r="G2141" s="110" t="s">
        <v>77</v>
      </c>
      <c r="H2141" s="111">
        <v>260000</v>
      </c>
      <c r="I2141" s="113">
        <v>45332</v>
      </c>
      <c r="J2141" s="111">
        <f>35000+20000</f>
        <v>55000</v>
      </c>
      <c r="K2141" s="112" t="s">
        <v>689</v>
      </c>
      <c r="L2141" s="112" t="s">
        <v>158</v>
      </c>
      <c r="O2141" s="71"/>
      <c r="P2141" s="54"/>
      <c r="Q2141" s="72"/>
    </row>
    <row r="2142" spans="1:17" x14ac:dyDescent="0.25">
      <c r="A2142" s="107" t="s">
        <v>1446</v>
      </c>
      <c r="B2142" s="108">
        <v>202312</v>
      </c>
      <c r="C2142" s="108">
        <v>202312</v>
      </c>
      <c r="D2142" s="108" t="s">
        <v>1014</v>
      </c>
      <c r="E2142" s="109">
        <v>6371335044</v>
      </c>
      <c r="F2142" s="107" t="s">
        <v>1451</v>
      </c>
      <c r="G2142" s="110" t="s">
        <v>19</v>
      </c>
      <c r="H2142" s="111">
        <v>290000</v>
      </c>
      <c r="I2142" s="113">
        <v>45332</v>
      </c>
      <c r="J2142" s="111">
        <v>50000</v>
      </c>
      <c r="K2142" s="112" t="s">
        <v>20</v>
      </c>
      <c r="L2142" s="112" t="s">
        <v>158</v>
      </c>
      <c r="O2142" s="71"/>
      <c r="P2142" s="54"/>
      <c r="Q2142" s="72"/>
    </row>
    <row r="2143" spans="1:17" x14ac:dyDescent="0.25">
      <c r="A2143" s="107" t="s">
        <v>4327</v>
      </c>
      <c r="B2143" s="108">
        <v>202312</v>
      </c>
      <c r="C2143" s="108">
        <v>202312</v>
      </c>
      <c r="D2143" s="108" t="s">
        <v>1014</v>
      </c>
      <c r="E2143" s="109">
        <v>9432165470</v>
      </c>
      <c r="F2143" s="107" t="s">
        <v>1417</v>
      </c>
      <c r="G2143" s="110" t="s">
        <v>77</v>
      </c>
      <c r="H2143" s="111">
        <v>240000</v>
      </c>
      <c r="I2143" s="113">
        <v>45334</v>
      </c>
      <c r="J2143" s="111">
        <v>60000</v>
      </c>
      <c r="K2143" s="112" t="s">
        <v>20</v>
      </c>
      <c r="L2143" s="112" t="s">
        <v>158</v>
      </c>
      <c r="O2143" s="71"/>
      <c r="P2143" s="54"/>
      <c r="Q2143" s="72"/>
    </row>
    <row r="2144" spans="1:17" x14ac:dyDescent="0.25">
      <c r="A2144" s="107" t="s">
        <v>1442</v>
      </c>
      <c r="B2144" s="108" t="s">
        <v>1648</v>
      </c>
      <c r="C2144" s="108" t="s">
        <v>1648</v>
      </c>
      <c r="D2144" s="108" t="s">
        <v>1014</v>
      </c>
      <c r="E2144" s="109">
        <v>9040113623</v>
      </c>
      <c r="F2144" s="107" t="s">
        <v>1618</v>
      </c>
      <c r="G2144" s="110" t="s">
        <v>77</v>
      </c>
      <c r="H2144" s="111">
        <v>275000</v>
      </c>
      <c r="I2144" s="113">
        <v>45334</v>
      </c>
      <c r="J2144" s="111">
        <v>50000</v>
      </c>
      <c r="K2144" s="112" t="s">
        <v>20</v>
      </c>
      <c r="L2144" s="112" t="s">
        <v>158</v>
      </c>
      <c r="O2144" s="71"/>
      <c r="P2144" s="54"/>
      <c r="Q2144" s="72"/>
    </row>
    <row r="2145" spans="1:17" x14ac:dyDescent="0.25">
      <c r="A2145" s="107" t="s">
        <v>1284</v>
      </c>
      <c r="B2145" s="108">
        <v>202311</v>
      </c>
      <c r="C2145" s="108">
        <v>202311</v>
      </c>
      <c r="D2145" s="108" t="s">
        <v>1014</v>
      </c>
      <c r="E2145" s="109">
        <v>8624067392</v>
      </c>
      <c r="F2145" s="107" t="s">
        <v>1491</v>
      </c>
      <c r="G2145" s="110" t="s">
        <v>19</v>
      </c>
      <c r="H2145" s="111">
        <v>280000</v>
      </c>
      <c r="I2145" s="113">
        <v>45334</v>
      </c>
      <c r="J2145" s="111">
        <v>30000</v>
      </c>
      <c r="K2145" s="112" t="s">
        <v>689</v>
      </c>
      <c r="L2145" s="112" t="s">
        <v>158</v>
      </c>
      <c r="O2145" s="71"/>
      <c r="P2145" s="54"/>
      <c r="Q2145" s="72"/>
    </row>
    <row r="2146" spans="1:17" x14ac:dyDescent="0.25">
      <c r="A2146" s="107" t="s">
        <v>1552</v>
      </c>
      <c r="B2146" s="108">
        <v>202401</v>
      </c>
      <c r="C2146" s="108">
        <v>202401</v>
      </c>
      <c r="D2146" s="108" t="s">
        <v>1014</v>
      </c>
      <c r="E2146" s="109">
        <v>7250482802</v>
      </c>
      <c r="F2146" s="107" t="s">
        <v>1557</v>
      </c>
      <c r="G2146" s="110" t="s">
        <v>77</v>
      </c>
      <c r="H2146" s="111">
        <v>240000</v>
      </c>
      <c r="I2146" s="113">
        <v>45334</v>
      </c>
      <c r="J2146" s="111">
        <v>50000</v>
      </c>
      <c r="K2146" s="112" t="s">
        <v>20</v>
      </c>
      <c r="L2146" s="112" t="s">
        <v>158</v>
      </c>
      <c r="O2146" s="71"/>
      <c r="P2146" s="54"/>
      <c r="Q2146" s="72"/>
    </row>
    <row r="2147" spans="1:17" x14ac:dyDescent="0.25">
      <c r="A2147" s="107" t="s">
        <v>1649</v>
      </c>
      <c r="B2147" s="108">
        <v>202309</v>
      </c>
      <c r="C2147" s="108">
        <v>202309</v>
      </c>
      <c r="D2147" s="108" t="s">
        <v>1014</v>
      </c>
      <c r="E2147" s="109">
        <v>9348339878</v>
      </c>
      <c r="F2147" s="107" t="s">
        <v>1650</v>
      </c>
      <c r="G2147" s="110" t="s">
        <v>19</v>
      </c>
      <c r="H2147" s="111">
        <v>280000</v>
      </c>
      <c r="I2147" s="113">
        <v>45334</v>
      </c>
      <c r="J2147" s="111">
        <v>20000</v>
      </c>
      <c r="K2147" s="112" t="s">
        <v>20</v>
      </c>
      <c r="L2147" s="112" t="s">
        <v>158</v>
      </c>
      <c r="O2147" s="71"/>
      <c r="P2147" s="54"/>
      <c r="Q2147" s="72"/>
    </row>
    <row r="2148" spans="1:17" x14ac:dyDescent="0.25">
      <c r="A2148" s="107" t="s">
        <v>4328</v>
      </c>
      <c r="B2148" s="108">
        <v>202312</v>
      </c>
      <c r="C2148" s="108">
        <v>202312</v>
      </c>
      <c r="D2148" s="108" t="s">
        <v>1014</v>
      </c>
      <c r="E2148" s="109">
        <v>8917307631</v>
      </c>
      <c r="F2148" s="107" t="s">
        <v>1423</v>
      </c>
      <c r="G2148" s="110" t="s">
        <v>19</v>
      </c>
      <c r="H2148" s="111">
        <v>300000</v>
      </c>
      <c r="I2148" s="113">
        <v>45335</v>
      </c>
      <c r="J2148" s="111">
        <v>68000</v>
      </c>
      <c r="K2148" s="112" t="s">
        <v>10</v>
      </c>
      <c r="L2148" s="112" t="s">
        <v>158</v>
      </c>
      <c r="O2148" s="71"/>
      <c r="P2148" s="54"/>
      <c r="Q2148" s="72"/>
    </row>
    <row r="2149" spans="1:17" x14ac:dyDescent="0.25">
      <c r="A2149" s="107" t="s">
        <v>4341</v>
      </c>
      <c r="B2149" s="108">
        <v>202312</v>
      </c>
      <c r="C2149" s="108">
        <v>202312</v>
      </c>
      <c r="D2149" s="108" t="s">
        <v>1014</v>
      </c>
      <c r="E2149" s="109">
        <v>9090371591</v>
      </c>
      <c r="F2149" s="107" t="s">
        <v>1542</v>
      </c>
      <c r="G2149" s="110" t="s">
        <v>19</v>
      </c>
      <c r="H2149" s="111">
        <v>300000</v>
      </c>
      <c r="I2149" s="113">
        <v>45335</v>
      </c>
      <c r="J2149" s="111">
        <v>63750</v>
      </c>
      <c r="K2149" s="112" t="s">
        <v>689</v>
      </c>
      <c r="L2149" s="112" t="s">
        <v>158</v>
      </c>
      <c r="O2149" s="71"/>
      <c r="P2149" s="54"/>
      <c r="Q2149" s="72"/>
    </row>
    <row r="2150" spans="1:17" x14ac:dyDescent="0.25">
      <c r="A2150" s="107" t="s">
        <v>1652</v>
      </c>
      <c r="B2150" s="108">
        <v>202401</v>
      </c>
      <c r="C2150" s="108">
        <v>202401</v>
      </c>
      <c r="D2150" s="108" t="s">
        <v>1014</v>
      </c>
      <c r="E2150" s="109" t="s">
        <v>1531</v>
      </c>
      <c r="F2150" s="107" t="s">
        <v>1532</v>
      </c>
      <c r="G2150" s="110" t="s">
        <v>19</v>
      </c>
      <c r="H2150" s="111">
        <v>270000</v>
      </c>
      <c r="I2150" s="113">
        <v>45335</v>
      </c>
      <c r="J2150" s="111">
        <v>75000</v>
      </c>
      <c r="K2150" s="112" t="s">
        <v>20</v>
      </c>
      <c r="L2150" s="112" t="s">
        <v>158</v>
      </c>
      <c r="O2150" s="71"/>
      <c r="P2150" s="54"/>
      <c r="Q2150" s="72"/>
    </row>
    <row r="2151" spans="1:17" x14ac:dyDescent="0.25">
      <c r="A2151" s="107" t="s">
        <v>1287</v>
      </c>
      <c r="B2151" s="108">
        <v>202311</v>
      </c>
      <c r="C2151" s="108">
        <v>202311</v>
      </c>
      <c r="D2151" s="108" t="s">
        <v>1015</v>
      </c>
      <c r="E2151" s="109">
        <v>7771977306</v>
      </c>
      <c r="F2151" s="107" t="s">
        <v>1465</v>
      </c>
      <c r="G2151" s="110" t="s">
        <v>77</v>
      </c>
      <c r="H2151" s="111">
        <v>265000</v>
      </c>
      <c r="I2151" s="113">
        <v>45336</v>
      </c>
      <c r="J2151" s="111">
        <v>90000</v>
      </c>
      <c r="K2151" s="112" t="s">
        <v>20</v>
      </c>
      <c r="L2151" s="112" t="s">
        <v>158</v>
      </c>
      <c r="O2151" s="71"/>
      <c r="P2151" s="54"/>
      <c r="Q2151" s="72"/>
    </row>
    <row r="2152" spans="1:17" x14ac:dyDescent="0.25">
      <c r="A2152" s="107" t="s">
        <v>1653</v>
      </c>
      <c r="B2152" s="108">
        <v>202312</v>
      </c>
      <c r="C2152" s="108">
        <v>202312</v>
      </c>
      <c r="D2152" s="108" t="s">
        <v>1014</v>
      </c>
      <c r="E2152" s="109">
        <v>9556184148</v>
      </c>
      <c r="F2152" s="107" t="s">
        <v>1654</v>
      </c>
      <c r="G2152" s="110" t="s">
        <v>77</v>
      </c>
      <c r="H2152" s="111">
        <v>265000</v>
      </c>
      <c r="I2152" s="113">
        <v>45336</v>
      </c>
      <c r="J2152" s="111">
        <v>5000</v>
      </c>
      <c r="K2152" s="112" t="s">
        <v>20</v>
      </c>
      <c r="L2152" s="112" t="s">
        <v>158</v>
      </c>
      <c r="O2152" s="71"/>
      <c r="P2152" s="54"/>
      <c r="Q2152" s="72"/>
    </row>
    <row r="2153" spans="1:17" x14ac:dyDescent="0.25">
      <c r="A2153" s="107" t="s">
        <v>1655</v>
      </c>
      <c r="B2153" s="108">
        <v>202402</v>
      </c>
      <c r="C2153" s="108">
        <v>202402</v>
      </c>
      <c r="D2153" s="108" t="s">
        <v>1014</v>
      </c>
      <c r="E2153" s="109">
        <v>6372097830</v>
      </c>
      <c r="F2153" s="107" t="s">
        <v>1656</v>
      </c>
      <c r="G2153" s="110" t="s">
        <v>19</v>
      </c>
      <c r="H2153" s="111">
        <v>270000</v>
      </c>
      <c r="I2153" s="113">
        <v>45337</v>
      </c>
      <c r="J2153" s="111">
        <v>255000</v>
      </c>
      <c r="K2153" s="112" t="s">
        <v>20</v>
      </c>
      <c r="L2153" s="112" t="s">
        <v>158</v>
      </c>
      <c r="O2153" s="71"/>
      <c r="P2153" s="54"/>
      <c r="Q2153" s="72"/>
    </row>
    <row r="2154" spans="1:17" x14ac:dyDescent="0.25">
      <c r="A2154" s="107" t="s">
        <v>1657</v>
      </c>
      <c r="B2154" s="108">
        <v>202402</v>
      </c>
      <c r="C2154" s="108">
        <v>202402</v>
      </c>
      <c r="D2154" s="108" t="s">
        <v>1014</v>
      </c>
      <c r="E2154" s="109">
        <v>9752946524</v>
      </c>
      <c r="F2154" s="107" t="s">
        <v>1658</v>
      </c>
      <c r="G2154" s="110" t="s">
        <v>19</v>
      </c>
      <c r="H2154" s="111">
        <v>270000</v>
      </c>
      <c r="I2154" s="113">
        <v>45337</v>
      </c>
      <c r="J2154" s="111">
        <v>67500</v>
      </c>
      <c r="K2154" s="112" t="s">
        <v>20</v>
      </c>
      <c r="L2154" s="112" t="s">
        <v>158</v>
      </c>
      <c r="O2154" s="71"/>
      <c r="P2154" s="54"/>
      <c r="Q2154" s="72"/>
    </row>
    <row r="2155" spans="1:17" x14ac:dyDescent="0.25">
      <c r="A2155" s="107" t="s">
        <v>1609</v>
      </c>
      <c r="B2155" s="108">
        <v>202312</v>
      </c>
      <c r="C2155" s="108">
        <v>202312</v>
      </c>
      <c r="D2155" s="108" t="s">
        <v>1014</v>
      </c>
      <c r="E2155" s="109">
        <v>8924820464</v>
      </c>
      <c r="F2155" s="107" t="s">
        <v>1455</v>
      </c>
      <c r="G2155" s="110" t="s">
        <v>19</v>
      </c>
      <c r="H2155" s="111">
        <v>270000</v>
      </c>
      <c r="I2155" s="113">
        <v>45337</v>
      </c>
      <c r="J2155" s="111">
        <v>30000</v>
      </c>
      <c r="K2155" s="112" t="s">
        <v>20</v>
      </c>
      <c r="L2155" s="112" t="s">
        <v>158</v>
      </c>
      <c r="O2155" s="71"/>
      <c r="P2155" s="54"/>
      <c r="Q2155" s="72"/>
    </row>
    <row r="2156" spans="1:17" x14ac:dyDescent="0.25">
      <c r="A2156" s="107" t="s">
        <v>1308</v>
      </c>
      <c r="B2156" s="108">
        <v>202401</v>
      </c>
      <c r="C2156" s="108">
        <v>202401</v>
      </c>
      <c r="D2156" s="108" t="s">
        <v>1014</v>
      </c>
      <c r="E2156" s="109">
        <v>9319612463</v>
      </c>
      <c r="F2156" s="107" t="s">
        <v>1659</v>
      </c>
      <c r="G2156" s="110" t="s">
        <v>19</v>
      </c>
      <c r="H2156" s="111">
        <v>260000</v>
      </c>
      <c r="I2156" s="113">
        <v>45338</v>
      </c>
      <c r="J2156" s="111">
        <v>255000</v>
      </c>
      <c r="K2156" s="112" t="s">
        <v>689</v>
      </c>
      <c r="L2156" s="112" t="s">
        <v>158</v>
      </c>
      <c r="O2156" s="71"/>
      <c r="P2156" s="54"/>
      <c r="Q2156" s="72"/>
    </row>
    <row r="2157" spans="1:17" x14ac:dyDescent="0.25">
      <c r="A2157" s="107" t="s">
        <v>1395</v>
      </c>
      <c r="B2157" s="108">
        <v>202312</v>
      </c>
      <c r="C2157" s="108">
        <v>202312</v>
      </c>
      <c r="D2157" s="108" t="s">
        <v>1014</v>
      </c>
      <c r="E2157" s="109">
        <v>7978305502</v>
      </c>
      <c r="F2157" s="107" t="s">
        <v>1660</v>
      </c>
      <c r="G2157" s="110" t="s">
        <v>77</v>
      </c>
      <c r="H2157" s="111">
        <v>265000</v>
      </c>
      <c r="I2157" s="113">
        <v>45338</v>
      </c>
      <c r="J2157" s="111">
        <v>57500</v>
      </c>
      <c r="K2157" s="112" t="s">
        <v>20</v>
      </c>
      <c r="L2157" s="112" t="s">
        <v>158</v>
      </c>
      <c r="O2157" s="71"/>
      <c r="P2157" s="54"/>
      <c r="Q2157" s="72"/>
    </row>
    <row r="2158" spans="1:17" x14ac:dyDescent="0.25">
      <c r="A2158" s="107" t="s">
        <v>1661</v>
      </c>
      <c r="B2158" s="108">
        <v>202401</v>
      </c>
      <c r="C2158" s="108">
        <v>202401</v>
      </c>
      <c r="D2158" s="108" t="s">
        <v>1014</v>
      </c>
      <c r="E2158" s="109">
        <v>8763199231</v>
      </c>
      <c r="F2158" s="107" t="s">
        <v>1662</v>
      </c>
      <c r="G2158" s="110" t="s">
        <v>77</v>
      </c>
      <c r="H2158" s="111">
        <v>265000</v>
      </c>
      <c r="I2158" s="113">
        <v>45338</v>
      </c>
      <c r="J2158" s="111">
        <v>5000</v>
      </c>
      <c r="K2158" s="112" t="s">
        <v>20</v>
      </c>
      <c r="L2158" s="112" t="s">
        <v>158</v>
      </c>
      <c r="O2158" s="71"/>
      <c r="P2158" s="54"/>
      <c r="Q2158" s="72"/>
    </row>
    <row r="2159" spans="1:17" x14ac:dyDescent="0.25">
      <c r="A2159" s="107" t="s">
        <v>4343</v>
      </c>
      <c r="B2159" s="108" t="s">
        <v>1663</v>
      </c>
      <c r="C2159" s="108">
        <v>202401</v>
      </c>
      <c r="D2159" s="108" t="s">
        <v>1014</v>
      </c>
      <c r="E2159" s="109">
        <v>7978960254</v>
      </c>
      <c r="F2159" s="107" t="s">
        <v>1556</v>
      </c>
      <c r="G2159" s="110" t="s">
        <v>19</v>
      </c>
      <c r="H2159" s="111">
        <v>255000</v>
      </c>
      <c r="I2159" s="113">
        <v>45338</v>
      </c>
      <c r="J2159" s="111">
        <v>67500</v>
      </c>
      <c r="K2159" s="112" t="s">
        <v>20</v>
      </c>
      <c r="L2159" s="112" t="s">
        <v>158</v>
      </c>
      <c r="O2159" s="71"/>
      <c r="P2159" s="54"/>
      <c r="Q2159" s="72"/>
    </row>
    <row r="2160" spans="1:17" x14ac:dyDescent="0.25">
      <c r="A2160" s="107" t="s">
        <v>4354</v>
      </c>
      <c r="B2160" s="108">
        <v>202402</v>
      </c>
      <c r="C2160" s="108">
        <v>202402</v>
      </c>
      <c r="D2160" s="108" t="s">
        <v>1014</v>
      </c>
      <c r="E2160" s="109">
        <v>7892388228</v>
      </c>
      <c r="F2160" s="107" t="s">
        <v>1665</v>
      </c>
      <c r="G2160" s="110" t="s">
        <v>19</v>
      </c>
      <c r="H2160" s="111">
        <v>255000</v>
      </c>
      <c r="I2160" s="113">
        <v>45339</v>
      </c>
      <c r="J2160" s="111">
        <v>5000</v>
      </c>
      <c r="K2160" s="112" t="s">
        <v>20</v>
      </c>
      <c r="L2160" s="112" t="s">
        <v>158</v>
      </c>
      <c r="O2160" s="71"/>
      <c r="P2160" s="54"/>
      <c r="Q2160" s="72"/>
    </row>
    <row r="2161" spans="1:17" x14ac:dyDescent="0.25">
      <c r="A2161" s="107" t="s">
        <v>1666</v>
      </c>
      <c r="B2161" s="108">
        <v>202402</v>
      </c>
      <c r="C2161" s="108">
        <v>202402</v>
      </c>
      <c r="D2161" s="108" t="s">
        <v>1014</v>
      </c>
      <c r="E2161" s="109">
        <v>7848900747</v>
      </c>
      <c r="F2161" s="107" t="s">
        <v>1667</v>
      </c>
      <c r="G2161" s="110" t="s">
        <v>77</v>
      </c>
      <c r="H2161" s="111">
        <v>265000</v>
      </c>
      <c r="I2161" s="113">
        <v>45339</v>
      </c>
      <c r="J2161" s="111">
        <v>5000</v>
      </c>
      <c r="K2161" s="112" t="s">
        <v>10</v>
      </c>
      <c r="L2161" s="112" t="s">
        <v>158</v>
      </c>
      <c r="O2161" s="71"/>
      <c r="P2161" s="54"/>
      <c r="Q2161" s="72"/>
    </row>
    <row r="2162" spans="1:17" x14ac:dyDescent="0.25">
      <c r="A2162" s="107" t="s">
        <v>1513</v>
      </c>
      <c r="B2162" s="108">
        <v>202401</v>
      </c>
      <c r="C2162" s="108">
        <v>202401</v>
      </c>
      <c r="D2162" s="108" t="s">
        <v>1015</v>
      </c>
      <c r="E2162" s="109">
        <v>9938994545</v>
      </c>
      <c r="F2162" s="107" t="s">
        <v>1514</v>
      </c>
      <c r="G2162" s="110" t="s">
        <v>19</v>
      </c>
      <c r="H2162" s="111">
        <v>265000</v>
      </c>
      <c r="I2162" s="113">
        <v>45339</v>
      </c>
      <c r="J2162" s="111">
        <v>50000</v>
      </c>
      <c r="K2162" s="112" t="s">
        <v>689</v>
      </c>
      <c r="L2162" s="112" t="s">
        <v>158</v>
      </c>
      <c r="O2162" s="71"/>
      <c r="P2162" s="54"/>
      <c r="Q2162" s="72"/>
    </row>
    <row r="2163" spans="1:17" x14ac:dyDescent="0.25">
      <c r="A2163" s="107" t="s">
        <v>1400</v>
      </c>
      <c r="B2163" s="108">
        <v>202311</v>
      </c>
      <c r="C2163" s="108">
        <v>202311</v>
      </c>
      <c r="D2163" s="108" t="s">
        <v>1014</v>
      </c>
      <c r="E2163" s="109">
        <v>7000166173</v>
      </c>
      <c r="F2163" s="107" t="s">
        <v>1668</v>
      </c>
      <c r="G2163" s="110" t="s">
        <v>19</v>
      </c>
      <c r="H2163" s="111">
        <v>280000</v>
      </c>
      <c r="I2163" s="113">
        <v>45339</v>
      </c>
      <c r="J2163" s="111">
        <v>100000</v>
      </c>
      <c r="K2163" s="112" t="s">
        <v>20</v>
      </c>
      <c r="L2163" s="112" t="s">
        <v>158</v>
      </c>
      <c r="O2163" s="71"/>
      <c r="P2163" s="54"/>
      <c r="Q2163" s="72"/>
    </row>
    <row r="2164" spans="1:17" x14ac:dyDescent="0.25">
      <c r="A2164" s="107" t="s">
        <v>1553</v>
      </c>
      <c r="B2164" s="108">
        <v>202401</v>
      </c>
      <c r="C2164" s="108">
        <v>202401</v>
      </c>
      <c r="D2164" s="108" t="s">
        <v>1014</v>
      </c>
      <c r="E2164" s="109">
        <v>9871762094</v>
      </c>
      <c r="F2164" s="107" t="s">
        <v>1554</v>
      </c>
      <c r="G2164" s="110" t="s">
        <v>77</v>
      </c>
      <c r="H2164" s="111">
        <v>240000</v>
      </c>
      <c r="I2164" s="113">
        <v>45339</v>
      </c>
      <c r="J2164" s="111">
        <v>45000</v>
      </c>
      <c r="K2164" s="112" t="s">
        <v>20</v>
      </c>
      <c r="L2164" s="112" t="s">
        <v>158</v>
      </c>
      <c r="O2164" s="71"/>
      <c r="P2164" s="54"/>
      <c r="Q2164" s="72"/>
    </row>
    <row r="2165" spans="1:17" x14ac:dyDescent="0.25">
      <c r="A2165" s="107" t="s">
        <v>1646</v>
      </c>
      <c r="B2165" s="108">
        <v>202401</v>
      </c>
      <c r="C2165" s="108">
        <v>202401</v>
      </c>
      <c r="D2165" s="108" t="s">
        <v>1014</v>
      </c>
      <c r="E2165" s="109">
        <v>12018794101</v>
      </c>
      <c r="F2165" s="107" t="s">
        <v>1647</v>
      </c>
      <c r="G2165" s="110" t="s">
        <v>19</v>
      </c>
      <c r="H2165" s="111">
        <v>280000</v>
      </c>
      <c r="I2165" s="113">
        <v>45339</v>
      </c>
      <c r="J2165" s="111">
        <v>91667</v>
      </c>
      <c r="K2165" s="112" t="s">
        <v>20</v>
      </c>
      <c r="L2165" s="112" t="s">
        <v>158</v>
      </c>
      <c r="O2165" s="71"/>
      <c r="P2165" s="54"/>
      <c r="Q2165" s="72"/>
    </row>
    <row r="2166" spans="1:17" x14ac:dyDescent="0.25">
      <c r="A2166" s="107" t="s">
        <v>4355</v>
      </c>
      <c r="B2166" s="108">
        <v>202401</v>
      </c>
      <c r="C2166" s="108">
        <v>202401</v>
      </c>
      <c r="D2166" s="108" t="s">
        <v>1014</v>
      </c>
      <c r="E2166" s="109">
        <v>9019821757</v>
      </c>
      <c r="F2166" s="107" t="s">
        <v>1670</v>
      </c>
      <c r="G2166" s="110" t="s">
        <v>19</v>
      </c>
      <c r="H2166" s="111">
        <v>280000</v>
      </c>
      <c r="I2166" s="113">
        <v>45339</v>
      </c>
      <c r="J2166" s="111">
        <v>118000</v>
      </c>
      <c r="K2166" s="112" t="s">
        <v>10</v>
      </c>
      <c r="L2166" s="112" t="s">
        <v>158</v>
      </c>
      <c r="O2166" s="71"/>
      <c r="P2166" s="54"/>
      <c r="Q2166" s="72"/>
    </row>
    <row r="2167" spans="1:17" x14ac:dyDescent="0.25">
      <c r="A2167" s="107" t="s">
        <v>4343</v>
      </c>
      <c r="B2167" s="108">
        <v>202401</v>
      </c>
      <c r="C2167" s="108">
        <v>202401</v>
      </c>
      <c r="D2167" s="108" t="s">
        <v>1014</v>
      </c>
      <c r="E2167" s="109">
        <v>7978960254</v>
      </c>
      <c r="F2167" s="107" t="s">
        <v>1556</v>
      </c>
      <c r="G2167" s="110" t="s">
        <v>77</v>
      </c>
      <c r="H2167" s="111">
        <v>240000</v>
      </c>
      <c r="I2167" s="113">
        <v>45341</v>
      </c>
      <c r="J2167" s="111">
        <f>1500+61000</f>
        <v>62500</v>
      </c>
      <c r="K2167" s="112" t="s">
        <v>20</v>
      </c>
      <c r="L2167" s="112" t="s">
        <v>158</v>
      </c>
      <c r="O2167" s="71"/>
      <c r="P2167" s="54"/>
      <c r="Q2167" s="72"/>
    </row>
    <row r="2168" spans="1:17" x14ac:dyDescent="0.25">
      <c r="A2168" s="107" t="s">
        <v>1671</v>
      </c>
      <c r="B2168" s="108">
        <v>202401</v>
      </c>
      <c r="C2168" s="108">
        <v>202401</v>
      </c>
      <c r="D2168" s="108" t="s">
        <v>1015</v>
      </c>
      <c r="E2168" s="109">
        <v>8895310240</v>
      </c>
      <c r="F2168" s="107" t="s">
        <v>1672</v>
      </c>
      <c r="G2168" s="110" t="s">
        <v>19</v>
      </c>
      <c r="H2168" s="111">
        <v>280000</v>
      </c>
      <c r="I2168" s="113">
        <v>45341</v>
      </c>
      <c r="J2168" s="111">
        <v>60000</v>
      </c>
      <c r="K2168" s="112" t="s">
        <v>20</v>
      </c>
      <c r="L2168" s="112" t="s">
        <v>158</v>
      </c>
      <c r="O2168" s="71"/>
      <c r="P2168" s="54"/>
      <c r="Q2168" s="72"/>
    </row>
    <row r="2169" spans="1:17" x14ac:dyDescent="0.25">
      <c r="A2169" s="107" t="s">
        <v>1435</v>
      </c>
      <c r="B2169" s="108">
        <v>202401</v>
      </c>
      <c r="C2169" s="108">
        <v>202401</v>
      </c>
      <c r="D2169" s="108" t="s">
        <v>1015</v>
      </c>
      <c r="E2169" s="109">
        <v>9437791378</v>
      </c>
      <c r="F2169" s="107" t="s">
        <v>1673</v>
      </c>
      <c r="G2169" s="110" t="s">
        <v>19</v>
      </c>
      <c r="H2169" s="111">
        <v>280000</v>
      </c>
      <c r="I2169" s="113">
        <v>45341</v>
      </c>
      <c r="J2169" s="111">
        <v>275000</v>
      </c>
      <c r="K2169" s="112" t="s">
        <v>689</v>
      </c>
      <c r="L2169" s="112" t="s">
        <v>158</v>
      </c>
      <c r="O2169" s="71"/>
      <c r="P2169" s="54"/>
      <c r="Q2169" s="72"/>
    </row>
    <row r="2170" spans="1:17" x14ac:dyDescent="0.25">
      <c r="A2170" s="107" t="s">
        <v>4356</v>
      </c>
      <c r="B2170" s="108">
        <v>202401</v>
      </c>
      <c r="C2170" s="108">
        <v>202401</v>
      </c>
      <c r="D2170" s="108" t="s">
        <v>1015</v>
      </c>
      <c r="E2170" s="109">
        <v>7975741925</v>
      </c>
      <c r="F2170" s="107" t="s">
        <v>1675</v>
      </c>
      <c r="G2170" s="110" t="s">
        <v>19</v>
      </c>
      <c r="H2170" s="111">
        <v>280000</v>
      </c>
      <c r="I2170" s="113">
        <v>45341</v>
      </c>
      <c r="J2170" s="111">
        <v>5000</v>
      </c>
      <c r="K2170" s="112" t="s">
        <v>20</v>
      </c>
      <c r="L2170" s="112" t="s">
        <v>158</v>
      </c>
      <c r="O2170" s="71"/>
      <c r="P2170" s="54"/>
      <c r="Q2170" s="72"/>
    </row>
    <row r="2171" spans="1:17" x14ac:dyDescent="0.25">
      <c r="A2171" s="107" t="s">
        <v>1676</v>
      </c>
      <c r="B2171" s="108">
        <v>202401</v>
      </c>
      <c r="C2171" s="108">
        <v>202401</v>
      </c>
      <c r="D2171" s="108" t="s">
        <v>1015</v>
      </c>
      <c r="E2171" s="109">
        <v>9986234117</v>
      </c>
      <c r="F2171" s="107" t="s">
        <v>1677</v>
      </c>
      <c r="G2171" s="110" t="s">
        <v>19</v>
      </c>
      <c r="H2171" s="111">
        <v>280000</v>
      </c>
      <c r="I2171" s="113">
        <v>45341</v>
      </c>
      <c r="J2171" s="111">
        <v>5000</v>
      </c>
      <c r="K2171" s="112" t="s">
        <v>20</v>
      </c>
      <c r="L2171" s="112" t="s">
        <v>158</v>
      </c>
      <c r="O2171" s="71"/>
      <c r="P2171" s="54"/>
      <c r="Q2171" s="72"/>
    </row>
    <row r="2172" spans="1:17" x14ac:dyDescent="0.25">
      <c r="A2172" s="107" t="s">
        <v>1678</v>
      </c>
      <c r="B2172" s="108">
        <v>202402</v>
      </c>
      <c r="C2172" s="108">
        <v>202402</v>
      </c>
      <c r="D2172" s="108" t="s">
        <v>1014</v>
      </c>
      <c r="E2172" s="109">
        <v>9777739291</v>
      </c>
      <c r="F2172" s="107" t="s">
        <v>1756</v>
      </c>
      <c r="G2172" s="110" t="s">
        <v>19</v>
      </c>
      <c r="H2172" s="111">
        <v>280000</v>
      </c>
      <c r="I2172" s="113">
        <v>45342</v>
      </c>
      <c r="J2172" s="111">
        <v>88333</v>
      </c>
      <c r="K2172" s="112" t="s">
        <v>20</v>
      </c>
      <c r="L2172" s="112" t="s">
        <v>158</v>
      </c>
      <c r="O2172" s="71"/>
      <c r="P2172" s="54"/>
      <c r="Q2172" s="72"/>
    </row>
    <row r="2173" spans="1:17" x14ac:dyDescent="0.25">
      <c r="A2173" s="107" t="s">
        <v>1610</v>
      </c>
      <c r="B2173" s="108">
        <v>202401</v>
      </c>
      <c r="C2173" s="108">
        <v>202401</v>
      </c>
      <c r="D2173" s="108" t="s">
        <v>1015</v>
      </c>
      <c r="E2173" s="109">
        <v>9583185085</v>
      </c>
      <c r="F2173" s="107" t="s">
        <v>1687</v>
      </c>
      <c r="G2173" s="110" t="s">
        <v>77</v>
      </c>
      <c r="H2173" s="111">
        <v>240000</v>
      </c>
      <c r="I2173" s="113">
        <v>45342</v>
      </c>
      <c r="J2173" s="111">
        <v>260000</v>
      </c>
      <c r="K2173" s="112" t="s">
        <v>689</v>
      </c>
      <c r="L2173" s="112" t="s">
        <v>158</v>
      </c>
      <c r="O2173" s="71"/>
      <c r="P2173" s="54"/>
      <c r="Q2173" s="72"/>
    </row>
    <row r="2174" spans="1:17" x14ac:dyDescent="0.25">
      <c r="A2174" s="107" t="s">
        <v>4357</v>
      </c>
      <c r="B2174" s="108">
        <v>202401</v>
      </c>
      <c r="C2174" s="108">
        <v>202401</v>
      </c>
      <c r="D2174" s="108" t="s">
        <v>1015</v>
      </c>
      <c r="E2174" s="109">
        <v>8498882255</v>
      </c>
      <c r="F2174" s="107" t="s">
        <v>1680</v>
      </c>
      <c r="G2174" s="110" t="s">
        <v>19</v>
      </c>
      <c r="H2174" s="111">
        <v>280000</v>
      </c>
      <c r="I2174" s="113">
        <v>45343</v>
      </c>
      <c r="J2174" s="111">
        <v>4000</v>
      </c>
      <c r="K2174" s="112" t="s">
        <v>902</v>
      </c>
      <c r="L2174" s="112" t="s">
        <v>158</v>
      </c>
      <c r="O2174" s="71"/>
      <c r="P2174" s="54"/>
      <c r="Q2174" s="72"/>
    </row>
    <row r="2175" spans="1:17" x14ac:dyDescent="0.25">
      <c r="A2175" s="107" t="s">
        <v>1681</v>
      </c>
      <c r="B2175" s="108">
        <v>202402</v>
      </c>
      <c r="C2175" s="108">
        <v>202402</v>
      </c>
      <c r="D2175" s="108" t="s">
        <v>1014</v>
      </c>
      <c r="E2175" s="109">
        <v>8982224581</v>
      </c>
      <c r="F2175" s="107" t="s">
        <v>1682</v>
      </c>
      <c r="G2175" s="110" t="s">
        <v>19</v>
      </c>
      <c r="H2175" s="111">
        <v>280000</v>
      </c>
      <c r="I2175" s="113">
        <v>45343</v>
      </c>
      <c r="J2175" s="111">
        <v>5000</v>
      </c>
      <c r="K2175" s="112" t="s">
        <v>20</v>
      </c>
      <c r="L2175" s="112" t="s">
        <v>158</v>
      </c>
      <c r="O2175" s="71"/>
      <c r="P2175" s="54"/>
      <c r="Q2175" s="72"/>
    </row>
    <row r="2176" spans="1:17" x14ac:dyDescent="0.25">
      <c r="A2176" s="107" t="s">
        <v>1683</v>
      </c>
      <c r="B2176" s="108">
        <v>202402</v>
      </c>
      <c r="C2176" s="108">
        <v>202402</v>
      </c>
      <c r="D2176" s="108" t="s">
        <v>1014</v>
      </c>
      <c r="E2176" s="109">
        <v>7420882299</v>
      </c>
      <c r="F2176" s="107" t="s">
        <v>1684</v>
      </c>
      <c r="G2176" s="110" t="s">
        <v>19</v>
      </c>
      <c r="H2176" s="111">
        <v>280000</v>
      </c>
      <c r="I2176" s="113">
        <v>45343</v>
      </c>
      <c r="J2176" s="111">
        <v>5000</v>
      </c>
      <c r="K2176" s="112" t="s">
        <v>10</v>
      </c>
      <c r="L2176" s="112" t="s">
        <v>158</v>
      </c>
      <c r="O2176" s="71"/>
      <c r="P2176" s="54"/>
      <c r="Q2176" s="72"/>
    </row>
    <row r="2177" spans="1:17" x14ac:dyDescent="0.25">
      <c r="A2177" s="107" t="s">
        <v>1685</v>
      </c>
      <c r="B2177" s="108">
        <v>202402</v>
      </c>
      <c r="C2177" s="108">
        <v>202402</v>
      </c>
      <c r="D2177" s="108" t="s">
        <v>1014</v>
      </c>
      <c r="E2177" s="109">
        <v>9731313098</v>
      </c>
      <c r="F2177" s="107" t="s">
        <v>1686</v>
      </c>
      <c r="G2177" s="110" t="s">
        <v>19</v>
      </c>
      <c r="H2177" s="111">
        <v>280000</v>
      </c>
      <c r="I2177" s="113">
        <v>45343</v>
      </c>
      <c r="J2177" s="111">
        <v>10000</v>
      </c>
      <c r="K2177" s="112" t="s">
        <v>10</v>
      </c>
      <c r="L2177" s="112" t="s">
        <v>158</v>
      </c>
      <c r="O2177" s="71"/>
      <c r="P2177" s="54"/>
      <c r="Q2177" s="72"/>
    </row>
    <row r="2178" spans="1:17" x14ac:dyDescent="0.25">
      <c r="A2178" s="107" t="s">
        <v>1688</v>
      </c>
      <c r="B2178" s="108">
        <v>202402</v>
      </c>
      <c r="C2178" s="108">
        <v>202402</v>
      </c>
      <c r="D2178" s="108" t="s">
        <v>1014</v>
      </c>
      <c r="E2178" s="109">
        <v>9040264063</v>
      </c>
      <c r="F2178" s="107" t="s">
        <v>1689</v>
      </c>
      <c r="G2178" s="110" t="s">
        <v>19</v>
      </c>
      <c r="H2178" s="111">
        <v>280000</v>
      </c>
      <c r="I2178" s="113">
        <v>45343</v>
      </c>
      <c r="J2178" s="111">
        <v>180000</v>
      </c>
      <c r="K2178" s="112" t="s">
        <v>20</v>
      </c>
      <c r="L2178" s="112" t="s">
        <v>158</v>
      </c>
      <c r="O2178" s="71"/>
      <c r="P2178" s="54"/>
      <c r="Q2178" s="72"/>
    </row>
    <row r="2179" spans="1:17" x14ac:dyDescent="0.25">
      <c r="A2179" s="107" t="s">
        <v>4345</v>
      </c>
      <c r="B2179" s="108">
        <v>202401</v>
      </c>
      <c r="C2179" s="108">
        <v>202401</v>
      </c>
      <c r="D2179" s="108" t="s">
        <v>1015</v>
      </c>
      <c r="E2179" s="109">
        <v>7395853585</v>
      </c>
      <c r="F2179" s="107" t="s">
        <v>1588</v>
      </c>
      <c r="G2179" s="110" t="s">
        <v>19</v>
      </c>
      <c r="H2179" s="111">
        <v>280000</v>
      </c>
      <c r="I2179" s="113">
        <v>45343</v>
      </c>
      <c r="J2179" s="111">
        <v>15000</v>
      </c>
      <c r="K2179" s="112" t="s">
        <v>20</v>
      </c>
      <c r="L2179" s="112" t="s">
        <v>158</v>
      </c>
      <c r="O2179" s="71"/>
      <c r="P2179" s="54"/>
      <c r="Q2179" s="72"/>
    </row>
    <row r="2180" spans="1:17" x14ac:dyDescent="0.25">
      <c r="A2180" s="107" t="s">
        <v>4347</v>
      </c>
      <c r="B2180" s="108">
        <v>202401</v>
      </c>
      <c r="C2180" s="108">
        <v>202401</v>
      </c>
      <c r="D2180" s="108" t="s">
        <v>1015</v>
      </c>
      <c r="E2180" s="109">
        <v>8658318219</v>
      </c>
      <c r="F2180" s="107" t="s">
        <v>1690</v>
      </c>
      <c r="G2180" s="110" t="s">
        <v>19</v>
      </c>
      <c r="H2180" s="111">
        <v>270000</v>
      </c>
      <c r="I2180" s="113">
        <v>45344</v>
      </c>
      <c r="J2180" s="111">
        <v>85000</v>
      </c>
      <c r="K2180" s="112" t="s">
        <v>20</v>
      </c>
      <c r="L2180" s="112" t="s">
        <v>158</v>
      </c>
      <c r="O2180" s="71"/>
      <c r="P2180" s="54"/>
      <c r="Q2180" s="72"/>
    </row>
    <row r="2181" spans="1:17" x14ac:dyDescent="0.25">
      <c r="A2181" s="107" t="s">
        <v>4355</v>
      </c>
      <c r="B2181" s="108">
        <v>202401</v>
      </c>
      <c r="C2181" s="108">
        <v>202401</v>
      </c>
      <c r="D2181" s="108" t="s">
        <v>1015</v>
      </c>
      <c r="E2181" s="109">
        <v>9019821757</v>
      </c>
      <c r="F2181" s="107" t="s">
        <v>1692</v>
      </c>
      <c r="G2181" s="110" t="s">
        <v>19</v>
      </c>
      <c r="H2181" s="111">
        <v>270000</v>
      </c>
      <c r="I2181" s="113">
        <v>45344</v>
      </c>
      <c r="J2181" s="111">
        <v>100000</v>
      </c>
      <c r="K2181" s="112" t="s">
        <v>20</v>
      </c>
      <c r="L2181" s="112" t="s">
        <v>158</v>
      </c>
      <c r="O2181" s="71"/>
      <c r="P2181" s="54"/>
      <c r="Q2181" s="72"/>
    </row>
    <row r="2182" spans="1:17" x14ac:dyDescent="0.25">
      <c r="A2182" s="107" t="s">
        <v>1693</v>
      </c>
      <c r="B2182" s="108">
        <v>202402</v>
      </c>
      <c r="C2182" s="108">
        <v>202402</v>
      </c>
      <c r="D2182" s="108" t="s">
        <v>1014</v>
      </c>
      <c r="E2182" s="109">
        <v>7606900815</v>
      </c>
      <c r="F2182" s="107" t="s">
        <v>1694</v>
      </c>
      <c r="G2182" s="110" t="s">
        <v>19</v>
      </c>
      <c r="H2182" s="111">
        <v>270000</v>
      </c>
      <c r="I2182" s="113">
        <v>45344</v>
      </c>
      <c r="J2182" s="111">
        <v>5000</v>
      </c>
      <c r="K2182" s="112" t="s">
        <v>10</v>
      </c>
      <c r="L2182" s="112" t="s">
        <v>158</v>
      </c>
      <c r="O2182" s="71"/>
      <c r="P2182" s="54"/>
      <c r="Q2182" s="72"/>
    </row>
    <row r="2183" spans="1:17" x14ac:dyDescent="0.25">
      <c r="A2183" s="107" t="s">
        <v>1695</v>
      </c>
      <c r="B2183" s="108">
        <v>202402</v>
      </c>
      <c r="C2183" s="108">
        <v>202402</v>
      </c>
      <c r="D2183" s="108" t="s">
        <v>1014</v>
      </c>
      <c r="E2183" s="109">
        <v>8971045365</v>
      </c>
      <c r="F2183" s="107" t="s">
        <v>1696</v>
      </c>
      <c r="G2183" s="110" t="s">
        <v>19</v>
      </c>
      <c r="H2183" s="111">
        <v>270000</v>
      </c>
      <c r="I2183" s="113">
        <v>45344</v>
      </c>
      <c r="J2183" s="111">
        <v>5000</v>
      </c>
      <c r="K2183" s="112" t="s">
        <v>10</v>
      </c>
      <c r="L2183" s="112" t="s">
        <v>158</v>
      </c>
      <c r="O2183" s="71"/>
      <c r="P2183" s="54"/>
      <c r="Q2183" s="72"/>
    </row>
    <row r="2184" spans="1:17" x14ac:dyDescent="0.25">
      <c r="A2184" s="107" t="s">
        <v>1293</v>
      </c>
      <c r="B2184" s="108">
        <v>202311</v>
      </c>
      <c r="C2184" s="108">
        <v>202311</v>
      </c>
      <c r="D2184" s="108">
        <v>202311</v>
      </c>
      <c r="E2184" s="109">
        <v>9146742146</v>
      </c>
      <c r="F2184" s="107" t="s">
        <v>1461</v>
      </c>
      <c r="G2184" s="110" t="s">
        <v>77</v>
      </c>
      <c r="H2184" s="111">
        <v>240000</v>
      </c>
      <c r="I2184" s="113">
        <v>45344</v>
      </c>
      <c r="J2184" s="111">
        <v>30000</v>
      </c>
      <c r="K2184" s="112" t="s">
        <v>20</v>
      </c>
      <c r="L2184" s="112" t="s">
        <v>158</v>
      </c>
      <c r="O2184" s="71"/>
      <c r="P2184" s="54"/>
      <c r="Q2184" s="72"/>
    </row>
    <row r="2185" spans="1:17" x14ac:dyDescent="0.25">
      <c r="A2185" s="107" t="s">
        <v>1405</v>
      </c>
      <c r="B2185" s="108">
        <v>202312</v>
      </c>
      <c r="C2185" s="108">
        <v>202312</v>
      </c>
      <c r="D2185" s="108" t="s">
        <v>1014</v>
      </c>
      <c r="E2185" s="109">
        <v>7788030391</v>
      </c>
      <c r="F2185" s="107" t="s">
        <v>1484</v>
      </c>
      <c r="G2185" s="110" t="s">
        <v>77</v>
      </c>
      <c r="H2185" s="111">
        <v>270000</v>
      </c>
      <c r="I2185" s="113">
        <v>45344</v>
      </c>
      <c r="J2185" s="111">
        <v>60000</v>
      </c>
      <c r="K2185" s="112" t="s">
        <v>20</v>
      </c>
      <c r="L2185" s="112" t="s">
        <v>158</v>
      </c>
      <c r="O2185" s="71"/>
      <c r="P2185" s="54"/>
      <c r="Q2185" s="72"/>
    </row>
    <row r="2186" spans="1:17" x14ac:dyDescent="0.25">
      <c r="A2186" s="107" t="s">
        <v>1697</v>
      </c>
      <c r="B2186" s="108">
        <v>202402</v>
      </c>
      <c r="C2186" s="108">
        <v>202402</v>
      </c>
      <c r="D2186" s="108" t="s">
        <v>1014</v>
      </c>
      <c r="E2186" s="109">
        <v>7008091508</v>
      </c>
      <c r="F2186" s="107" t="s">
        <v>1698</v>
      </c>
      <c r="G2186" s="110" t="s">
        <v>77</v>
      </c>
      <c r="H2186" s="111">
        <v>270000</v>
      </c>
      <c r="I2186" s="113">
        <v>45344</v>
      </c>
      <c r="J2186" s="111">
        <v>5000</v>
      </c>
      <c r="K2186" s="112" t="s">
        <v>20</v>
      </c>
      <c r="L2186" s="112" t="s">
        <v>158</v>
      </c>
      <c r="O2186" s="71"/>
      <c r="P2186" s="54"/>
      <c r="Q2186" s="72"/>
    </row>
    <row r="2187" spans="1:17" x14ac:dyDescent="0.25">
      <c r="A2187" s="107" t="s">
        <v>1699</v>
      </c>
      <c r="B2187" s="108">
        <v>202402</v>
      </c>
      <c r="C2187" s="108">
        <v>202402</v>
      </c>
      <c r="D2187" s="108" t="s">
        <v>1014</v>
      </c>
      <c r="E2187" s="109">
        <v>7974760433</v>
      </c>
      <c r="F2187" s="107" t="s">
        <v>1700</v>
      </c>
      <c r="G2187" s="110" t="s">
        <v>77</v>
      </c>
      <c r="H2187" s="111">
        <v>270000</v>
      </c>
      <c r="I2187" s="113">
        <v>45344</v>
      </c>
      <c r="J2187" s="111">
        <v>5000</v>
      </c>
      <c r="K2187" s="112" t="s">
        <v>20</v>
      </c>
      <c r="L2187" s="112" t="s">
        <v>158</v>
      </c>
      <c r="O2187" s="71"/>
      <c r="P2187" s="54"/>
      <c r="Q2187" s="72"/>
    </row>
    <row r="2188" spans="1:17" x14ac:dyDescent="0.25">
      <c r="A2188" s="107" t="s">
        <v>4358</v>
      </c>
      <c r="B2188" s="108">
        <v>202402</v>
      </c>
      <c r="C2188" s="108">
        <v>202402</v>
      </c>
      <c r="D2188" s="108" t="s">
        <v>1014</v>
      </c>
      <c r="E2188" s="109">
        <v>7795773719</v>
      </c>
      <c r="F2188" s="107" t="s">
        <v>1700</v>
      </c>
      <c r="G2188" s="110" t="s">
        <v>77</v>
      </c>
      <c r="H2188" s="111">
        <v>270000</v>
      </c>
      <c r="I2188" s="113">
        <v>45344</v>
      </c>
      <c r="J2188" s="111">
        <v>5000</v>
      </c>
      <c r="K2188" s="112" t="s">
        <v>20</v>
      </c>
      <c r="L2188" s="112" t="s">
        <v>158</v>
      </c>
      <c r="O2188" s="71"/>
      <c r="P2188" s="54"/>
      <c r="Q2188" s="72"/>
    </row>
    <row r="2189" spans="1:17" x14ac:dyDescent="0.25">
      <c r="A2189" s="107" t="s">
        <v>1703</v>
      </c>
      <c r="B2189" s="108">
        <v>202402</v>
      </c>
      <c r="C2189" s="108">
        <v>202402</v>
      </c>
      <c r="D2189" s="108" t="s">
        <v>1014</v>
      </c>
      <c r="E2189" s="109">
        <v>8296556430</v>
      </c>
      <c r="F2189" s="107" t="s">
        <v>1702</v>
      </c>
      <c r="G2189" s="110" t="s">
        <v>19</v>
      </c>
      <c r="H2189" s="111">
        <v>280000</v>
      </c>
      <c r="I2189" s="113">
        <v>45345</v>
      </c>
      <c r="J2189" s="111">
        <v>65000</v>
      </c>
      <c r="K2189" s="112" t="s">
        <v>20</v>
      </c>
      <c r="L2189" s="112" t="s">
        <v>158</v>
      </c>
      <c r="O2189" s="71"/>
      <c r="P2189" s="54"/>
      <c r="Q2189" s="72"/>
    </row>
    <row r="2190" spans="1:17" x14ac:dyDescent="0.25">
      <c r="A2190" s="107" t="s">
        <v>1612</v>
      </c>
      <c r="B2190" s="108">
        <v>202312</v>
      </c>
      <c r="C2190" s="108">
        <v>202312</v>
      </c>
      <c r="D2190" s="108" t="s">
        <v>1014</v>
      </c>
      <c r="E2190" s="109">
        <v>8144978136</v>
      </c>
      <c r="F2190" s="107" t="s">
        <v>1613</v>
      </c>
      <c r="G2190" s="110" t="s">
        <v>19</v>
      </c>
      <c r="H2190" s="111">
        <v>270000</v>
      </c>
      <c r="I2190" s="113">
        <v>45345</v>
      </c>
      <c r="J2190" s="111">
        <v>50000</v>
      </c>
      <c r="K2190" s="112" t="s">
        <v>20</v>
      </c>
      <c r="L2190" s="112" t="s">
        <v>158</v>
      </c>
      <c r="O2190" s="71"/>
      <c r="P2190" s="54"/>
      <c r="Q2190" s="72"/>
    </row>
    <row r="2191" spans="1:17" x14ac:dyDescent="0.25">
      <c r="A2191" s="107" t="s">
        <v>1604</v>
      </c>
      <c r="B2191" s="108">
        <v>202401</v>
      </c>
      <c r="C2191" s="108">
        <v>202401</v>
      </c>
      <c r="D2191" s="108" t="s">
        <v>1014</v>
      </c>
      <c r="E2191" s="109">
        <v>7749932703</v>
      </c>
      <c r="F2191" s="107" t="s">
        <v>1874</v>
      </c>
      <c r="G2191" s="110" t="s">
        <v>77</v>
      </c>
      <c r="H2191" s="111">
        <v>270000</v>
      </c>
      <c r="I2191" s="113">
        <v>45345</v>
      </c>
      <c r="J2191" s="111">
        <v>60000</v>
      </c>
      <c r="K2191" s="112" t="s">
        <v>20</v>
      </c>
      <c r="L2191" s="112" t="s">
        <v>158</v>
      </c>
      <c r="O2191" s="71"/>
      <c r="P2191" s="54"/>
      <c r="Q2191" s="72"/>
    </row>
    <row r="2192" spans="1:17" x14ac:dyDescent="0.25">
      <c r="A2192" s="107" t="s">
        <v>1661</v>
      </c>
      <c r="B2192" s="108">
        <v>202401</v>
      </c>
      <c r="C2192" s="108">
        <v>202401</v>
      </c>
      <c r="D2192" s="108" t="s">
        <v>1014</v>
      </c>
      <c r="E2192" s="109">
        <v>8763199231</v>
      </c>
      <c r="F2192" s="107" t="s">
        <v>1662</v>
      </c>
      <c r="G2192" s="110" t="s">
        <v>77</v>
      </c>
      <c r="H2192" s="111">
        <v>265000</v>
      </c>
      <c r="I2192" s="113">
        <v>45345</v>
      </c>
      <c r="J2192" s="111">
        <v>85000</v>
      </c>
      <c r="K2192" s="112" t="s">
        <v>20</v>
      </c>
      <c r="L2192" s="112" t="s">
        <v>158</v>
      </c>
      <c r="O2192" s="71"/>
      <c r="P2192" s="54"/>
      <c r="Q2192" s="72"/>
    </row>
    <row r="2193" spans="1:17" x14ac:dyDescent="0.25">
      <c r="A2193" s="107" t="s">
        <v>4356</v>
      </c>
      <c r="B2193" s="108">
        <v>202401</v>
      </c>
      <c r="C2193" s="108">
        <v>202401</v>
      </c>
      <c r="D2193" s="108" t="s">
        <v>1015</v>
      </c>
      <c r="E2193" s="109">
        <v>7975741925</v>
      </c>
      <c r="F2193" s="107" t="s">
        <v>1675</v>
      </c>
      <c r="G2193" s="110" t="s">
        <v>19</v>
      </c>
      <c r="H2193" s="111">
        <v>280000</v>
      </c>
      <c r="I2193" s="113">
        <v>45345</v>
      </c>
      <c r="J2193" s="111">
        <v>93333</v>
      </c>
      <c r="K2193" s="112" t="s">
        <v>20</v>
      </c>
      <c r="L2193" s="112" t="s">
        <v>158</v>
      </c>
      <c r="O2193" s="71"/>
      <c r="P2193" s="54"/>
      <c r="Q2193" s="72"/>
    </row>
    <row r="2194" spans="1:17" x14ac:dyDescent="0.25">
      <c r="A2194" s="107" t="s">
        <v>1414</v>
      </c>
      <c r="B2194" s="108">
        <v>202312</v>
      </c>
      <c r="C2194" s="108">
        <v>202312</v>
      </c>
      <c r="D2194" s="108" t="s">
        <v>1014</v>
      </c>
      <c r="E2194" s="109">
        <v>7735352535</v>
      </c>
      <c r="F2194" s="107" t="s">
        <v>1415</v>
      </c>
      <c r="G2194" s="110" t="s">
        <v>77</v>
      </c>
      <c r="H2194" s="111">
        <v>240000</v>
      </c>
      <c r="I2194" s="113">
        <v>45345</v>
      </c>
      <c r="J2194" s="111">
        <v>185000</v>
      </c>
      <c r="K2194" s="112" t="s">
        <v>10</v>
      </c>
      <c r="L2194" s="112" t="s">
        <v>158</v>
      </c>
      <c r="O2194" s="71"/>
      <c r="P2194" s="54"/>
      <c r="Q2194" s="72"/>
    </row>
    <row r="2195" spans="1:17" x14ac:dyDescent="0.25">
      <c r="A2195" s="107" t="s">
        <v>1666</v>
      </c>
      <c r="B2195" s="108">
        <v>202402</v>
      </c>
      <c r="C2195" s="108">
        <v>202402</v>
      </c>
      <c r="D2195" s="108" t="s">
        <v>1014</v>
      </c>
      <c r="E2195" s="109">
        <v>7848900747</v>
      </c>
      <c r="F2195" s="107" t="s">
        <v>1667</v>
      </c>
      <c r="G2195" s="110" t="s">
        <v>77</v>
      </c>
      <c r="H2195" s="111">
        <v>250000</v>
      </c>
      <c r="I2195" s="113">
        <v>45346</v>
      </c>
      <c r="J2195" s="111">
        <v>100000</v>
      </c>
      <c r="K2195" s="112" t="s">
        <v>689</v>
      </c>
      <c r="L2195" s="112" t="s">
        <v>158</v>
      </c>
      <c r="O2195" s="71"/>
      <c r="P2195" s="54"/>
      <c r="Q2195" s="72"/>
    </row>
    <row r="2196" spans="1:17" x14ac:dyDescent="0.25">
      <c r="A2196" s="107" t="s">
        <v>1047</v>
      </c>
      <c r="B2196" s="108" t="s">
        <v>1024</v>
      </c>
      <c r="C2196" s="108">
        <v>202308</v>
      </c>
      <c r="D2196" s="108" t="s">
        <v>1015</v>
      </c>
      <c r="E2196" s="109">
        <v>8975955146</v>
      </c>
      <c r="F2196" s="107" t="s">
        <v>1046</v>
      </c>
      <c r="G2196" s="110" t="s">
        <v>19</v>
      </c>
      <c r="H2196" s="111">
        <v>250000</v>
      </c>
      <c r="I2196" s="113">
        <v>45346</v>
      </c>
      <c r="J2196" s="111">
        <v>40000</v>
      </c>
      <c r="K2196" s="112" t="s">
        <v>20</v>
      </c>
      <c r="L2196" s="112" t="s">
        <v>158</v>
      </c>
      <c r="O2196" s="71"/>
      <c r="P2196" s="54"/>
      <c r="Q2196" s="72"/>
    </row>
    <row r="2197" spans="1:17" x14ac:dyDescent="0.25">
      <c r="A2197" s="107" t="s">
        <v>1567</v>
      </c>
      <c r="B2197" s="108">
        <v>202311</v>
      </c>
      <c r="C2197" s="108">
        <v>202311</v>
      </c>
      <c r="D2197" s="108" t="s">
        <v>1014</v>
      </c>
      <c r="E2197" s="109">
        <v>9110822270</v>
      </c>
      <c r="F2197" s="107" t="s">
        <v>1483</v>
      </c>
      <c r="G2197" s="110" t="s">
        <v>77</v>
      </c>
      <c r="H2197" s="111">
        <v>260000</v>
      </c>
      <c r="I2197" s="113">
        <v>45346</v>
      </c>
      <c r="J2197" s="111">
        <v>10500</v>
      </c>
      <c r="K2197" s="112" t="s">
        <v>20</v>
      </c>
      <c r="L2197" s="112" t="s">
        <v>1176</v>
      </c>
      <c r="O2197" s="71"/>
      <c r="P2197" s="54"/>
      <c r="Q2197" s="72"/>
    </row>
    <row r="2198" spans="1:17" x14ac:dyDescent="0.25">
      <c r="A2198" s="107" t="s">
        <v>1653</v>
      </c>
      <c r="B2198" s="108">
        <v>202312</v>
      </c>
      <c r="C2198" s="108">
        <v>202312</v>
      </c>
      <c r="D2198" s="108" t="s">
        <v>1014</v>
      </c>
      <c r="E2198" s="109">
        <v>9556184148</v>
      </c>
      <c r="F2198" s="107" t="s">
        <v>1654</v>
      </c>
      <c r="G2198" s="110" t="s">
        <v>77</v>
      </c>
      <c r="H2198" s="111">
        <v>265000</v>
      </c>
      <c r="I2198" s="113">
        <v>45346</v>
      </c>
      <c r="J2198" s="111">
        <v>50000</v>
      </c>
      <c r="K2198" s="112" t="s">
        <v>20</v>
      </c>
      <c r="L2198" s="112" t="s">
        <v>158</v>
      </c>
      <c r="O2198" s="71"/>
      <c r="P2198" s="54"/>
      <c r="Q2198" s="72"/>
    </row>
    <row r="2199" spans="1:17" x14ac:dyDescent="0.25">
      <c r="A2199" s="107" t="s">
        <v>1278</v>
      </c>
      <c r="B2199" s="108">
        <v>202311</v>
      </c>
      <c r="C2199" s="108">
        <v>202311</v>
      </c>
      <c r="D2199" s="108" t="s">
        <v>1014</v>
      </c>
      <c r="E2199" s="109">
        <v>9820054322</v>
      </c>
      <c r="F2199" s="107" t="s">
        <v>1338</v>
      </c>
      <c r="G2199" s="110" t="s">
        <v>19</v>
      </c>
      <c r="H2199" s="111">
        <v>250000</v>
      </c>
      <c r="I2199" s="113">
        <v>45346</v>
      </c>
      <c r="J2199" s="111">
        <v>25000</v>
      </c>
      <c r="K2199" s="112" t="s">
        <v>20</v>
      </c>
      <c r="L2199" s="112" t="s">
        <v>158</v>
      </c>
      <c r="O2199" s="71"/>
      <c r="P2199" s="54"/>
      <c r="Q2199" s="72"/>
    </row>
    <row r="2200" spans="1:17" x14ac:dyDescent="0.25">
      <c r="A2200" s="107" t="s">
        <v>4359</v>
      </c>
      <c r="B2200" s="108">
        <v>202402</v>
      </c>
      <c r="C2200" s="108">
        <v>202402</v>
      </c>
      <c r="D2200" s="108" t="s">
        <v>1014</v>
      </c>
      <c r="E2200" s="109">
        <v>7064649928</v>
      </c>
      <c r="F2200" s="107" t="s">
        <v>1705</v>
      </c>
      <c r="G2200" s="110" t="s">
        <v>19</v>
      </c>
      <c r="H2200" s="111">
        <v>280000</v>
      </c>
      <c r="I2200" s="113">
        <v>45346</v>
      </c>
      <c r="J2200" s="111">
        <v>88333</v>
      </c>
      <c r="K2200" s="112" t="s">
        <v>689</v>
      </c>
      <c r="L2200" s="112" t="s">
        <v>158</v>
      </c>
      <c r="O2200" s="71"/>
      <c r="P2200" s="54"/>
      <c r="Q2200" s="72"/>
    </row>
    <row r="2201" spans="1:17" x14ac:dyDescent="0.25">
      <c r="A2201" s="107" t="s">
        <v>1706</v>
      </c>
      <c r="B2201" s="108">
        <v>202402</v>
      </c>
      <c r="C2201" s="108">
        <v>202402</v>
      </c>
      <c r="D2201" s="108" t="s">
        <v>1014</v>
      </c>
      <c r="E2201" s="109" t="s">
        <v>1707</v>
      </c>
      <c r="F2201" s="107" t="s">
        <v>1708</v>
      </c>
      <c r="G2201" s="110" t="s">
        <v>19</v>
      </c>
      <c r="H2201" s="111">
        <v>280000</v>
      </c>
      <c r="I2201" s="113">
        <v>45346</v>
      </c>
      <c r="J2201" s="111">
        <v>4000</v>
      </c>
      <c r="K2201" s="112" t="s">
        <v>20</v>
      </c>
      <c r="L2201" s="112" t="s">
        <v>158</v>
      </c>
      <c r="O2201" s="71"/>
      <c r="P2201" s="54"/>
      <c r="Q2201" s="72"/>
    </row>
    <row r="2202" spans="1:17" x14ac:dyDescent="0.25">
      <c r="A2202" s="107" t="s">
        <v>1709</v>
      </c>
      <c r="B2202" s="108">
        <v>202402</v>
      </c>
      <c r="C2202" s="108">
        <v>202402</v>
      </c>
      <c r="D2202" s="108" t="s">
        <v>1014</v>
      </c>
      <c r="E2202" s="109">
        <v>9348585571</v>
      </c>
      <c r="F2202" s="107" t="s">
        <v>1710</v>
      </c>
      <c r="G2202" s="110" t="s">
        <v>19</v>
      </c>
      <c r="H2202" s="111">
        <v>250000</v>
      </c>
      <c r="I2202" s="113">
        <v>45346</v>
      </c>
      <c r="J2202" s="111">
        <v>5000</v>
      </c>
      <c r="K2202" s="112" t="s">
        <v>20</v>
      </c>
      <c r="L2202" s="112" t="s">
        <v>158</v>
      </c>
      <c r="O2202" s="71"/>
      <c r="P2202" s="54"/>
      <c r="Q2202" s="72"/>
    </row>
    <row r="2203" spans="1:17" x14ac:dyDescent="0.25">
      <c r="A2203" s="107" t="s">
        <v>1711</v>
      </c>
      <c r="B2203" s="108">
        <v>202402</v>
      </c>
      <c r="C2203" s="108">
        <v>202402</v>
      </c>
      <c r="D2203" s="108" t="s">
        <v>1014</v>
      </c>
      <c r="E2203" s="109">
        <v>9027288046</v>
      </c>
      <c r="F2203" s="107" t="s">
        <v>1712</v>
      </c>
      <c r="G2203" s="110" t="s">
        <v>19</v>
      </c>
      <c r="H2203" s="111">
        <v>280000</v>
      </c>
      <c r="I2203" s="113">
        <v>45346</v>
      </c>
      <c r="J2203" s="111">
        <v>5000</v>
      </c>
      <c r="K2203" s="112" t="s">
        <v>20</v>
      </c>
      <c r="L2203" s="112" t="s">
        <v>158</v>
      </c>
      <c r="O2203" s="71"/>
      <c r="P2203" s="54"/>
      <c r="Q2203" s="72"/>
    </row>
    <row r="2204" spans="1:17" x14ac:dyDescent="0.25">
      <c r="A2204" s="107" t="s">
        <v>1275</v>
      </c>
      <c r="B2204" s="108">
        <v>202310</v>
      </c>
      <c r="C2204" s="108">
        <v>202310</v>
      </c>
      <c r="D2204" s="108" t="s">
        <v>1014</v>
      </c>
      <c r="E2204" s="109">
        <v>8114368855</v>
      </c>
      <c r="F2204" s="107" t="s">
        <v>1336</v>
      </c>
      <c r="G2204" s="110" t="s">
        <v>19</v>
      </c>
      <c r="H2204" s="111">
        <v>270000</v>
      </c>
      <c r="I2204" s="113">
        <v>45348</v>
      </c>
      <c r="J2204" s="111">
        <v>15000</v>
      </c>
      <c r="K2204" s="112" t="s">
        <v>20</v>
      </c>
      <c r="L2204" s="112" t="s">
        <v>158</v>
      </c>
      <c r="O2204" s="71"/>
      <c r="P2204" s="54"/>
      <c r="Q2204" s="72"/>
    </row>
    <row r="2205" spans="1:17" x14ac:dyDescent="0.25">
      <c r="A2205" s="107" t="s">
        <v>1575</v>
      </c>
      <c r="B2205" s="108">
        <v>202401</v>
      </c>
      <c r="C2205" s="108">
        <v>202401</v>
      </c>
      <c r="D2205" s="108" t="s">
        <v>1014</v>
      </c>
      <c r="E2205" s="109">
        <v>9495617921</v>
      </c>
      <c r="F2205" s="107" t="s">
        <v>4104</v>
      </c>
      <c r="G2205" s="110" t="s">
        <v>77</v>
      </c>
      <c r="H2205" s="111">
        <v>270000</v>
      </c>
      <c r="I2205" s="113">
        <v>45348</v>
      </c>
      <c r="J2205" s="111">
        <v>68000</v>
      </c>
      <c r="K2205" s="112" t="s">
        <v>20</v>
      </c>
      <c r="L2205" s="112" t="s">
        <v>158</v>
      </c>
      <c r="O2205" s="71"/>
      <c r="P2205" s="54"/>
      <c r="Q2205" s="72"/>
    </row>
    <row r="2206" spans="1:17" x14ac:dyDescent="0.25">
      <c r="A2206" s="107" t="s">
        <v>1713</v>
      </c>
      <c r="B2206" s="108">
        <v>202402</v>
      </c>
      <c r="C2206" s="108">
        <v>202402</v>
      </c>
      <c r="D2206" s="108" t="s">
        <v>1014</v>
      </c>
      <c r="E2206" s="109">
        <v>8763421650</v>
      </c>
      <c r="F2206" s="107" t="s">
        <v>1788</v>
      </c>
      <c r="G2206" s="110" t="s">
        <v>19</v>
      </c>
      <c r="H2206" s="111">
        <v>280000</v>
      </c>
      <c r="I2206" s="113">
        <v>45348</v>
      </c>
      <c r="J2206" s="111">
        <v>75000</v>
      </c>
      <c r="K2206" s="112" t="s">
        <v>689</v>
      </c>
      <c r="L2206" s="112" t="s">
        <v>158</v>
      </c>
      <c r="O2206" s="71"/>
      <c r="P2206" s="54"/>
      <c r="Q2206" s="72"/>
    </row>
    <row r="2207" spans="1:17" x14ac:dyDescent="0.25">
      <c r="A2207" s="107" t="s">
        <v>4338</v>
      </c>
      <c r="B2207" s="108">
        <v>202312</v>
      </c>
      <c r="C2207" s="108">
        <v>202312</v>
      </c>
      <c r="D2207" s="108" t="s">
        <v>1014</v>
      </c>
      <c r="E2207" s="109">
        <v>9900604226</v>
      </c>
      <c r="F2207" s="107" t="s">
        <v>1518</v>
      </c>
      <c r="G2207" s="110" t="s">
        <v>19</v>
      </c>
      <c r="H2207" s="111">
        <v>250000</v>
      </c>
      <c r="I2207" s="113">
        <v>45348</v>
      </c>
      <c r="J2207" s="111">
        <v>50000</v>
      </c>
      <c r="K2207" s="112" t="s">
        <v>20</v>
      </c>
      <c r="L2207" s="112" t="s">
        <v>158</v>
      </c>
      <c r="O2207" s="71"/>
      <c r="P2207" s="54"/>
      <c r="Q2207" s="72"/>
    </row>
    <row r="2208" spans="1:17" x14ac:dyDescent="0.25">
      <c r="A2208" s="107" t="s">
        <v>4350</v>
      </c>
      <c r="B2208" s="108">
        <v>202402</v>
      </c>
      <c r="C2208" s="108">
        <v>202402</v>
      </c>
      <c r="D2208" s="108" t="s">
        <v>1014</v>
      </c>
      <c r="E2208" s="109">
        <v>6370883992</v>
      </c>
      <c r="F2208" s="107" t="s">
        <v>1619</v>
      </c>
      <c r="G2208" s="110" t="s">
        <v>19</v>
      </c>
      <c r="H2208" s="111">
        <v>280000</v>
      </c>
      <c r="I2208" s="113">
        <v>45348</v>
      </c>
      <c r="J2208" s="111">
        <v>50000</v>
      </c>
      <c r="K2208" s="112" t="s">
        <v>20</v>
      </c>
      <c r="L2208" s="112" t="s">
        <v>158</v>
      </c>
      <c r="O2208" s="71"/>
      <c r="P2208" s="54"/>
      <c r="Q2208" s="72"/>
    </row>
    <row r="2209" spans="1:17" x14ac:dyDescent="0.25">
      <c r="A2209" s="107" t="s">
        <v>1714</v>
      </c>
      <c r="B2209" s="108">
        <v>202401</v>
      </c>
      <c r="C2209" s="108">
        <v>202401</v>
      </c>
      <c r="D2209" s="108" t="s">
        <v>1014</v>
      </c>
      <c r="E2209" s="109">
        <v>7395853585</v>
      </c>
      <c r="F2209" s="107" t="s">
        <v>1715</v>
      </c>
      <c r="G2209" s="110" t="s">
        <v>19</v>
      </c>
      <c r="H2209" s="111">
        <v>280000</v>
      </c>
      <c r="I2209" s="113">
        <v>45348</v>
      </c>
      <c r="J2209" s="111">
        <v>180000</v>
      </c>
      <c r="K2209" s="112" t="s">
        <v>10</v>
      </c>
      <c r="L2209" s="112" t="s">
        <v>158</v>
      </c>
      <c r="O2209" s="71"/>
      <c r="P2209" s="54"/>
      <c r="Q2209" s="72"/>
    </row>
    <row r="2210" spans="1:17" x14ac:dyDescent="0.25">
      <c r="A2210" s="107" t="s">
        <v>4360</v>
      </c>
      <c r="B2210" s="108">
        <v>202401</v>
      </c>
      <c r="C2210" s="108">
        <v>202401</v>
      </c>
      <c r="D2210" s="108" t="s">
        <v>1014</v>
      </c>
      <c r="E2210" s="109">
        <v>9938506001</v>
      </c>
      <c r="F2210" s="107" t="s">
        <v>1717</v>
      </c>
      <c r="G2210" s="110" t="s">
        <v>19</v>
      </c>
      <c r="H2210" s="111">
        <v>280000</v>
      </c>
      <c r="I2210" s="113">
        <v>45348</v>
      </c>
      <c r="J2210" s="111">
        <v>10000</v>
      </c>
      <c r="K2210" s="112" t="s">
        <v>20</v>
      </c>
      <c r="L2210" s="112" t="s">
        <v>158</v>
      </c>
      <c r="O2210" s="71"/>
      <c r="P2210" s="54"/>
      <c r="Q2210" s="72"/>
    </row>
    <row r="2211" spans="1:17" x14ac:dyDescent="0.25">
      <c r="A2211" s="107" t="s">
        <v>1766</v>
      </c>
      <c r="B2211" s="108">
        <v>202402</v>
      </c>
      <c r="C2211" s="108">
        <v>202402</v>
      </c>
      <c r="D2211" s="108" t="s">
        <v>1014</v>
      </c>
      <c r="E2211" s="109">
        <v>9502720256</v>
      </c>
      <c r="F2211" s="107" t="s">
        <v>1719</v>
      </c>
      <c r="G2211" s="110" t="s">
        <v>77</v>
      </c>
      <c r="H2211" s="111">
        <v>270000</v>
      </c>
      <c r="I2211" s="113">
        <v>45348</v>
      </c>
      <c r="J2211" s="111">
        <v>5000</v>
      </c>
      <c r="K2211" s="112" t="s">
        <v>20</v>
      </c>
      <c r="L2211" s="112" t="s">
        <v>158</v>
      </c>
      <c r="O2211" s="71"/>
      <c r="P2211" s="54"/>
      <c r="Q2211" s="72"/>
    </row>
    <row r="2212" spans="1:17" x14ac:dyDescent="0.25">
      <c r="A2212" s="107" t="s">
        <v>1630</v>
      </c>
      <c r="B2212" s="108">
        <v>202402</v>
      </c>
      <c r="C2212" s="108">
        <v>202402</v>
      </c>
      <c r="D2212" s="108" t="s">
        <v>1014</v>
      </c>
      <c r="E2212" s="109">
        <v>9620170234</v>
      </c>
      <c r="F2212" s="107" t="s">
        <v>1631</v>
      </c>
      <c r="G2212" s="110" t="s">
        <v>19</v>
      </c>
      <c r="H2212" s="111">
        <v>270000</v>
      </c>
      <c r="I2212" s="113">
        <v>45349</v>
      </c>
      <c r="J2212" s="111">
        <v>66250</v>
      </c>
      <c r="K2212" s="112" t="s">
        <v>20</v>
      </c>
      <c r="L2212" s="112" t="s">
        <v>158</v>
      </c>
      <c r="O2212" s="71"/>
      <c r="P2212" s="54"/>
      <c r="Q2212" s="72"/>
    </row>
    <row r="2213" spans="1:17" x14ac:dyDescent="0.25">
      <c r="A2213" s="107" t="s">
        <v>4354</v>
      </c>
      <c r="B2213" s="108">
        <v>202402</v>
      </c>
      <c r="C2213" s="108">
        <v>202402</v>
      </c>
      <c r="D2213" s="108" t="s">
        <v>1014</v>
      </c>
      <c r="E2213" s="109">
        <v>7892388228</v>
      </c>
      <c r="F2213" s="107" t="s">
        <v>1665</v>
      </c>
      <c r="G2213" s="110" t="s">
        <v>19</v>
      </c>
      <c r="H2213" s="111">
        <v>255000</v>
      </c>
      <c r="I2213" s="113">
        <v>45349</v>
      </c>
      <c r="J2213" s="111">
        <v>85000</v>
      </c>
      <c r="K2213" s="112" t="s">
        <v>20</v>
      </c>
      <c r="L2213" s="112" t="s">
        <v>158</v>
      </c>
      <c r="O2213" s="71"/>
      <c r="P2213" s="54"/>
      <c r="Q2213" s="72"/>
    </row>
    <row r="2214" spans="1:17" x14ac:dyDescent="0.25">
      <c r="A2214" s="107" t="s">
        <v>4354</v>
      </c>
      <c r="B2214" s="108">
        <v>202402</v>
      </c>
      <c r="C2214" s="108">
        <v>202402</v>
      </c>
      <c r="D2214" s="108" t="s">
        <v>1014</v>
      </c>
      <c r="E2214" s="109">
        <v>7892388228</v>
      </c>
      <c r="F2214" s="107" t="s">
        <v>1665</v>
      </c>
      <c r="G2214" s="110" t="s">
        <v>19</v>
      </c>
      <c r="H2214" s="111">
        <v>255000</v>
      </c>
      <c r="I2214" s="113">
        <v>45349</v>
      </c>
      <c r="J2214" s="111">
        <v>15000</v>
      </c>
      <c r="K2214" s="112" t="s">
        <v>20</v>
      </c>
      <c r="L2214" s="112" t="s">
        <v>158</v>
      </c>
      <c r="O2214" s="71"/>
      <c r="P2214" s="54"/>
      <c r="Q2214" s="72"/>
    </row>
    <row r="2215" spans="1:17" x14ac:dyDescent="0.25">
      <c r="A2215" s="107" t="s">
        <v>1721</v>
      </c>
      <c r="B2215" s="108">
        <v>202402</v>
      </c>
      <c r="C2215" s="108">
        <v>202402</v>
      </c>
      <c r="D2215" s="108" t="s">
        <v>1014</v>
      </c>
      <c r="E2215" s="109">
        <v>7854078563</v>
      </c>
      <c r="F2215" s="107" t="s">
        <v>1722</v>
      </c>
      <c r="G2215" s="110" t="s">
        <v>77</v>
      </c>
      <c r="H2215" s="111">
        <v>240000</v>
      </c>
      <c r="I2215" s="113">
        <v>45349</v>
      </c>
      <c r="J2215" s="111">
        <v>60000</v>
      </c>
      <c r="K2215" s="112" t="s">
        <v>20</v>
      </c>
      <c r="L2215" s="112" t="s">
        <v>158</v>
      </c>
      <c r="O2215" s="71"/>
      <c r="P2215" s="54"/>
      <c r="Q2215" s="72"/>
    </row>
    <row r="2216" spans="1:17" x14ac:dyDescent="0.25">
      <c r="A2216" s="107" t="s">
        <v>4337</v>
      </c>
      <c r="B2216" s="108">
        <v>202312</v>
      </c>
      <c r="C2216" s="108">
        <v>202312</v>
      </c>
      <c r="D2216" s="108" t="s">
        <v>1014</v>
      </c>
      <c r="E2216" s="109">
        <v>9937298598</v>
      </c>
      <c r="F2216" s="107" t="s">
        <v>1505</v>
      </c>
      <c r="G2216" s="110" t="s">
        <v>19</v>
      </c>
      <c r="H2216" s="111">
        <v>250000</v>
      </c>
      <c r="I2216" s="113">
        <v>45349</v>
      </c>
      <c r="J2216" s="111">
        <v>85000</v>
      </c>
      <c r="K2216" s="112" t="s">
        <v>20</v>
      </c>
      <c r="L2216" s="112" t="s">
        <v>158</v>
      </c>
      <c r="O2216" s="71"/>
      <c r="P2216" s="54"/>
      <c r="Q2216" s="72"/>
    </row>
    <row r="2217" spans="1:17" x14ac:dyDescent="0.25">
      <c r="A2217" s="107" t="s">
        <v>1634</v>
      </c>
      <c r="B2217" s="108">
        <v>202402</v>
      </c>
      <c r="C2217" s="108">
        <v>202402</v>
      </c>
      <c r="D2217" s="108" t="s">
        <v>1014</v>
      </c>
      <c r="E2217" s="109">
        <v>7008525063</v>
      </c>
      <c r="F2217" s="107" t="s">
        <v>1635</v>
      </c>
      <c r="G2217" s="110" t="s">
        <v>19</v>
      </c>
      <c r="H2217" s="111">
        <v>270000</v>
      </c>
      <c r="I2217" s="113">
        <v>45349</v>
      </c>
      <c r="J2217" s="111">
        <v>91667</v>
      </c>
      <c r="K2217" s="112" t="s">
        <v>20</v>
      </c>
      <c r="L2217" s="112" t="s">
        <v>158</v>
      </c>
      <c r="O2217" s="71"/>
      <c r="P2217" s="54"/>
      <c r="Q2217" s="72"/>
    </row>
    <row r="2218" spans="1:17" x14ac:dyDescent="0.25">
      <c r="A2218" s="107" t="s">
        <v>1579</v>
      </c>
      <c r="B2218" s="108">
        <v>202401</v>
      </c>
      <c r="C2218" s="108">
        <v>202401</v>
      </c>
      <c r="D2218" s="108" t="s">
        <v>1015</v>
      </c>
      <c r="E2218" s="109">
        <v>8895310240</v>
      </c>
      <c r="F2218" s="107" t="s">
        <v>1580</v>
      </c>
      <c r="G2218" s="110" t="s">
        <v>19</v>
      </c>
      <c r="H2218" s="111">
        <v>300000</v>
      </c>
      <c r="I2218" s="113">
        <v>45349</v>
      </c>
      <c r="J2218" s="111">
        <v>40000</v>
      </c>
      <c r="K2218" s="112" t="s">
        <v>20</v>
      </c>
      <c r="L2218" s="112" t="s">
        <v>158</v>
      </c>
      <c r="O2218" s="71"/>
      <c r="P2218" s="54"/>
      <c r="Q2218" s="72"/>
    </row>
    <row r="2219" spans="1:17" x14ac:dyDescent="0.25">
      <c r="A2219" s="107" t="s">
        <v>1538</v>
      </c>
      <c r="B2219" s="108">
        <v>202304</v>
      </c>
      <c r="C2219" s="108">
        <v>202304</v>
      </c>
      <c r="D2219" s="108" t="s">
        <v>1014</v>
      </c>
      <c r="E2219" s="109">
        <v>8658827957</v>
      </c>
      <c r="F2219" s="107" t="s">
        <v>1539</v>
      </c>
      <c r="G2219" s="110" t="s">
        <v>77</v>
      </c>
      <c r="H2219" s="111">
        <v>270000</v>
      </c>
      <c r="I2219" s="113">
        <v>45349</v>
      </c>
      <c r="J2219" s="111">
        <v>35000</v>
      </c>
      <c r="K2219" s="112" t="s">
        <v>20</v>
      </c>
      <c r="L2219" s="112" t="s">
        <v>158</v>
      </c>
      <c r="O2219" s="71"/>
      <c r="P2219" s="54"/>
      <c r="Q2219" s="72"/>
    </row>
    <row r="2220" spans="1:17" x14ac:dyDescent="0.25">
      <c r="A2220" s="107" t="s">
        <v>1723</v>
      </c>
      <c r="B2220" s="108">
        <v>202402</v>
      </c>
      <c r="C2220" s="108">
        <v>202402</v>
      </c>
      <c r="D2220" s="108" t="s">
        <v>1014</v>
      </c>
      <c r="E2220" s="109">
        <v>8260987517</v>
      </c>
      <c r="F2220" s="107" t="s">
        <v>1724</v>
      </c>
      <c r="G2220" s="110" t="s">
        <v>77</v>
      </c>
      <c r="H2220" s="111">
        <v>270000</v>
      </c>
      <c r="I2220" s="113">
        <v>45349</v>
      </c>
      <c r="J2220" s="111">
        <v>5000</v>
      </c>
      <c r="K2220" s="112" t="s">
        <v>20</v>
      </c>
      <c r="L2220" s="112" t="s">
        <v>158</v>
      </c>
      <c r="O2220" s="71"/>
      <c r="P2220" s="54"/>
      <c r="Q2220" s="72"/>
    </row>
    <row r="2221" spans="1:17" x14ac:dyDescent="0.25">
      <c r="A2221" s="107" t="s">
        <v>4361</v>
      </c>
      <c r="B2221" s="108">
        <v>202401</v>
      </c>
      <c r="C2221" s="108">
        <v>202401</v>
      </c>
      <c r="D2221" s="108" t="s">
        <v>1015</v>
      </c>
      <c r="E2221" s="109">
        <v>8249631804</v>
      </c>
      <c r="F2221" s="107" t="s">
        <v>1726</v>
      </c>
      <c r="G2221" s="110" t="s">
        <v>77</v>
      </c>
      <c r="H2221" s="111">
        <v>255000</v>
      </c>
      <c r="I2221" s="113">
        <v>45350</v>
      </c>
      <c r="J2221" s="111">
        <f>220000-12223</f>
        <v>207777</v>
      </c>
      <c r="K2221" s="112" t="s">
        <v>10</v>
      </c>
      <c r="L2221" s="112" t="s">
        <v>158</v>
      </c>
      <c r="O2221" s="71"/>
      <c r="P2221" s="54"/>
      <c r="Q2221" s="72"/>
    </row>
    <row r="2222" spans="1:17" x14ac:dyDescent="0.25">
      <c r="A2222" s="107" t="s">
        <v>1614</v>
      </c>
      <c r="B2222" s="108">
        <v>202401</v>
      </c>
      <c r="C2222" s="108">
        <v>202401</v>
      </c>
      <c r="D2222" s="108" t="s">
        <v>1014</v>
      </c>
      <c r="E2222" s="109">
        <v>9900199402</v>
      </c>
      <c r="F2222" s="107" t="s">
        <v>4103</v>
      </c>
      <c r="G2222" s="110" t="s">
        <v>19</v>
      </c>
      <c r="H2222" s="111">
        <v>270000</v>
      </c>
      <c r="I2222" s="113">
        <v>45350</v>
      </c>
      <c r="J2222" s="111">
        <v>84167</v>
      </c>
      <c r="K2222" s="112" t="s">
        <v>20</v>
      </c>
      <c r="L2222" s="112" t="s">
        <v>158</v>
      </c>
      <c r="O2222" s="71"/>
      <c r="P2222" s="54"/>
      <c r="Q2222" s="72"/>
    </row>
    <row r="2223" spans="1:17" x14ac:dyDescent="0.25">
      <c r="A2223" s="107" t="s">
        <v>1579</v>
      </c>
      <c r="B2223" s="108">
        <v>202401</v>
      </c>
      <c r="C2223" s="108">
        <v>202401</v>
      </c>
      <c r="D2223" s="108" t="s">
        <v>1015</v>
      </c>
      <c r="E2223" s="109">
        <v>8895310240</v>
      </c>
      <c r="F2223" s="107" t="s">
        <v>1580</v>
      </c>
      <c r="G2223" s="110" t="s">
        <v>19</v>
      </c>
      <c r="H2223" s="111">
        <v>300000</v>
      </c>
      <c r="I2223" s="113">
        <v>45350</v>
      </c>
      <c r="J2223" s="111">
        <v>40000</v>
      </c>
      <c r="K2223" s="112" t="s">
        <v>20</v>
      </c>
      <c r="L2223" s="112" t="s">
        <v>158</v>
      </c>
      <c r="O2223" s="71"/>
      <c r="P2223" s="54"/>
      <c r="Q2223" s="72"/>
    </row>
    <row r="2224" spans="1:17" x14ac:dyDescent="0.25">
      <c r="A2224" s="107" t="s">
        <v>1727</v>
      </c>
      <c r="B2224" s="108">
        <v>202402</v>
      </c>
      <c r="C2224" s="108">
        <v>202402</v>
      </c>
      <c r="D2224" s="108" t="s">
        <v>1014</v>
      </c>
      <c r="E2224" s="109">
        <v>7002125396</v>
      </c>
      <c r="F2224" s="107" t="s">
        <v>1728</v>
      </c>
      <c r="G2224" s="110" t="s">
        <v>19</v>
      </c>
      <c r="H2224" s="111">
        <v>270000</v>
      </c>
      <c r="I2224" s="113">
        <v>45350</v>
      </c>
      <c r="J2224" s="111">
        <v>35000</v>
      </c>
      <c r="K2224" s="112" t="s">
        <v>20</v>
      </c>
      <c r="L2224" s="112" t="s">
        <v>158</v>
      </c>
      <c r="O2224" s="71"/>
      <c r="P2224" s="54"/>
      <c r="Q2224" s="72"/>
    </row>
    <row r="2225" spans="1:17" x14ac:dyDescent="0.25">
      <c r="A2225" s="107" t="s">
        <v>1622</v>
      </c>
      <c r="B2225" s="108">
        <v>202401</v>
      </c>
      <c r="C2225" s="108">
        <v>202401</v>
      </c>
      <c r="D2225" s="108" t="s">
        <v>1014</v>
      </c>
      <c r="E2225" s="109">
        <v>9920936373</v>
      </c>
      <c r="F2225" s="107" t="s">
        <v>1623</v>
      </c>
      <c r="G2225" s="110" t="s">
        <v>77</v>
      </c>
      <c r="H2225" s="111">
        <v>240000</v>
      </c>
      <c r="I2225" s="113">
        <v>45350</v>
      </c>
      <c r="J2225" s="111">
        <v>80000</v>
      </c>
      <c r="K2225" s="112" t="s">
        <v>20</v>
      </c>
      <c r="L2225" s="112" t="s">
        <v>158</v>
      </c>
      <c r="O2225" s="71"/>
      <c r="P2225" s="54"/>
      <c r="Q2225" s="72"/>
    </row>
    <row r="2226" spans="1:17" x14ac:dyDescent="0.25">
      <c r="A2226" s="107" t="s">
        <v>1729</v>
      </c>
      <c r="B2226" s="108">
        <v>202402</v>
      </c>
      <c r="C2226" s="108">
        <v>202402</v>
      </c>
      <c r="D2226" s="108" t="s">
        <v>1014</v>
      </c>
      <c r="E2226" s="109">
        <v>8260620878</v>
      </c>
      <c r="F2226" s="107" t="s">
        <v>1730</v>
      </c>
      <c r="G2226" s="110" t="s">
        <v>19</v>
      </c>
      <c r="H2226" s="111">
        <v>270000</v>
      </c>
      <c r="I2226" s="113">
        <v>45350</v>
      </c>
      <c r="J2226" s="111">
        <v>5000</v>
      </c>
      <c r="K2226" s="112" t="s">
        <v>20</v>
      </c>
      <c r="L2226" s="112" t="s">
        <v>158</v>
      </c>
      <c r="O2226" s="71"/>
      <c r="P2226" s="54"/>
      <c r="Q2226" s="72"/>
    </row>
    <row r="2227" spans="1:17" x14ac:dyDescent="0.25">
      <c r="A2227" s="107" t="s">
        <v>4326</v>
      </c>
      <c r="B2227" s="108">
        <v>202311</v>
      </c>
      <c r="C2227" s="108">
        <v>202311</v>
      </c>
      <c r="D2227" s="108" t="s">
        <v>1014</v>
      </c>
      <c r="E2227" s="109">
        <v>8618989619</v>
      </c>
      <c r="F2227" s="107" t="s">
        <v>1355</v>
      </c>
      <c r="G2227" s="110" t="s">
        <v>19</v>
      </c>
      <c r="H2227" s="111">
        <v>300000</v>
      </c>
      <c r="I2227" s="113">
        <v>45351</v>
      </c>
      <c r="J2227" s="111">
        <v>66250</v>
      </c>
      <c r="K2227" s="112" t="s">
        <v>20</v>
      </c>
      <c r="L2227" s="112" t="s">
        <v>158</v>
      </c>
      <c r="O2227" s="71"/>
      <c r="P2227" s="54"/>
      <c r="Q2227" s="72"/>
    </row>
    <row r="2228" spans="1:17" x14ac:dyDescent="0.25">
      <c r="A2228" s="107" t="s">
        <v>4351</v>
      </c>
      <c r="B2228" s="108" t="s">
        <v>1616</v>
      </c>
      <c r="C2228" s="108">
        <v>202401</v>
      </c>
      <c r="D2228" s="108" t="s">
        <v>1014</v>
      </c>
      <c r="E2228" s="109">
        <v>8917466266</v>
      </c>
      <c r="F2228" s="107" t="s">
        <v>1617</v>
      </c>
      <c r="G2228" s="110" t="s">
        <v>77</v>
      </c>
      <c r="H2228" s="111">
        <v>240000</v>
      </c>
      <c r="I2228" s="113">
        <v>45351</v>
      </c>
      <c r="J2228" s="111">
        <v>235000</v>
      </c>
      <c r="K2228" s="112" t="s">
        <v>20</v>
      </c>
      <c r="L2228" s="112" t="s">
        <v>158</v>
      </c>
      <c r="O2228" s="71"/>
      <c r="P2228" s="54"/>
      <c r="Q2228" s="72"/>
    </row>
    <row r="2229" spans="1:17" x14ac:dyDescent="0.25">
      <c r="A2229" s="107" t="s">
        <v>1442</v>
      </c>
      <c r="B2229" s="108" t="s">
        <v>1616</v>
      </c>
      <c r="C2229" s="108">
        <v>202401</v>
      </c>
      <c r="D2229" s="108" t="s">
        <v>1014</v>
      </c>
      <c r="E2229" s="109">
        <v>9040113623</v>
      </c>
      <c r="F2229" s="107" t="s">
        <v>1618</v>
      </c>
      <c r="G2229" s="110" t="s">
        <v>77</v>
      </c>
      <c r="H2229" s="111">
        <v>240000</v>
      </c>
      <c r="I2229" s="113">
        <v>45351</v>
      </c>
      <c r="J2229" s="111">
        <v>30000</v>
      </c>
      <c r="K2229" s="112" t="s">
        <v>20</v>
      </c>
      <c r="L2229" s="112" t="s">
        <v>158</v>
      </c>
      <c r="O2229" s="71"/>
      <c r="P2229" s="54"/>
      <c r="Q2229" s="72"/>
    </row>
    <row r="2230" spans="1:17" x14ac:dyDescent="0.25">
      <c r="A2230" s="107" t="s">
        <v>4361</v>
      </c>
      <c r="B2230" s="108">
        <v>202401</v>
      </c>
      <c r="C2230" s="108">
        <v>202401</v>
      </c>
      <c r="D2230" s="108" t="s">
        <v>1015</v>
      </c>
      <c r="E2230" s="109">
        <v>8249631804</v>
      </c>
      <c r="F2230" s="107" t="s">
        <v>1726</v>
      </c>
      <c r="G2230" s="110" t="s">
        <v>77</v>
      </c>
      <c r="H2230" s="111">
        <v>255000</v>
      </c>
      <c r="I2230" s="113">
        <v>45351</v>
      </c>
      <c r="J2230" s="111">
        <v>12223</v>
      </c>
      <c r="K2230" s="112" t="s">
        <v>20</v>
      </c>
      <c r="L2230" s="112" t="s">
        <v>158</v>
      </c>
      <c r="O2230" s="71"/>
      <c r="P2230" s="54"/>
      <c r="Q2230" s="72"/>
    </row>
    <row r="2231" spans="1:17" x14ac:dyDescent="0.25">
      <c r="A2231" s="107" t="s">
        <v>1731</v>
      </c>
      <c r="B2231" s="108">
        <v>202402</v>
      </c>
      <c r="C2231" s="108">
        <v>202402</v>
      </c>
      <c r="D2231" s="108" t="s">
        <v>1014</v>
      </c>
      <c r="E2231" s="109">
        <v>7420882299</v>
      </c>
      <c r="F2231" s="107" t="s">
        <v>1684</v>
      </c>
      <c r="G2231" s="110" t="s">
        <v>77</v>
      </c>
      <c r="H2231" s="111">
        <v>250000</v>
      </c>
      <c r="I2231" s="113">
        <v>45352</v>
      </c>
      <c r="J2231" s="111">
        <v>88333</v>
      </c>
      <c r="K2231" s="112" t="s">
        <v>689</v>
      </c>
      <c r="L2231" s="112" t="s">
        <v>158</v>
      </c>
      <c r="O2231" s="71"/>
      <c r="P2231" s="54"/>
      <c r="Q2231" s="72"/>
    </row>
    <row r="2232" spans="1:17" x14ac:dyDescent="0.25">
      <c r="A2232" s="107" t="s">
        <v>1732</v>
      </c>
      <c r="B2232" s="108">
        <v>202403</v>
      </c>
      <c r="C2232" s="108">
        <v>202403</v>
      </c>
      <c r="D2232" s="108" t="s">
        <v>1014</v>
      </c>
      <c r="E2232" s="109">
        <v>6361574467</v>
      </c>
      <c r="F2232" s="107" t="s">
        <v>1733</v>
      </c>
      <c r="G2232" s="110" t="s">
        <v>77</v>
      </c>
      <c r="H2232" s="111">
        <v>250000</v>
      </c>
      <c r="I2232" s="113">
        <v>45352</v>
      </c>
      <c r="J2232" s="111">
        <v>5000</v>
      </c>
      <c r="K2232" s="112" t="s">
        <v>20</v>
      </c>
      <c r="L2232" s="112" t="s">
        <v>158</v>
      </c>
      <c r="O2232" s="71"/>
      <c r="P2232" s="54"/>
      <c r="Q2232" s="72"/>
    </row>
    <row r="2233" spans="1:17" x14ac:dyDescent="0.25">
      <c r="A2233" s="107" t="s">
        <v>1666</v>
      </c>
      <c r="B2233" s="108">
        <v>202402</v>
      </c>
      <c r="C2233" s="108">
        <v>202402</v>
      </c>
      <c r="D2233" s="108" t="s">
        <v>1014</v>
      </c>
      <c r="E2233" s="109">
        <v>7848900747</v>
      </c>
      <c r="F2233" s="107" t="s">
        <v>1667</v>
      </c>
      <c r="G2233" s="110" t="s">
        <v>77</v>
      </c>
      <c r="H2233" s="111">
        <v>265000</v>
      </c>
      <c r="I2233" s="113">
        <v>45352</v>
      </c>
      <c r="J2233" s="111">
        <v>165000</v>
      </c>
      <c r="K2233" s="112" t="s">
        <v>689</v>
      </c>
      <c r="L2233" s="112" t="s">
        <v>158</v>
      </c>
      <c r="O2233" s="71"/>
      <c r="P2233" s="54"/>
      <c r="Q2233" s="72"/>
    </row>
    <row r="2234" spans="1:17" x14ac:dyDescent="0.25">
      <c r="A2234" s="107" t="s">
        <v>4348</v>
      </c>
      <c r="B2234" s="108">
        <v>202401</v>
      </c>
      <c r="C2234" s="108">
        <v>202401</v>
      </c>
      <c r="D2234" s="108" t="s">
        <v>1014</v>
      </c>
      <c r="E2234" s="109">
        <v>7024282261</v>
      </c>
      <c r="F2234" s="107" t="s">
        <v>1594</v>
      </c>
      <c r="G2234" s="110" t="s">
        <v>19</v>
      </c>
      <c r="H2234" s="111">
        <v>260000</v>
      </c>
      <c r="I2234" s="113">
        <v>45352</v>
      </c>
      <c r="J2234" s="111">
        <v>54000</v>
      </c>
      <c r="K2234" s="112" t="s">
        <v>20</v>
      </c>
      <c r="L2234" s="112" t="s">
        <v>158</v>
      </c>
      <c r="O2234" s="71"/>
      <c r="P2234" s="54"/>
      <c r="Q2234" s="72"/>
    </row>
    <row r="2235" spans="1:17" x14ac:dyDescent="0.25">
      <c r="A2235" s="107" t="s">
        <v>1543</v>
      </c>
      <c r="B2235" s="108">
        <v>202304</v>
      </c>
      <c r="C2235" s="108">
        <v>202304</v>
      </c>
      <c r="D2235" s="108" t="s">
        <v>1014</v>
      </c>
      <c r="E2235" s="109" t="s">
        <v>1544</v>
      </c>
      <c r="F2235" s="107" t="s">
        <v>1545</v>
      </c>
      <c r="G2235" s="110" t="s">
        <v>77</v>
      </c>
      <c r="H2235" s="111">
        <v>265000</v>
      </c>
      <c r="I2235" s="113">
        <v>45352</v>
      </c>
      <c r="J2235" s="111">
        <v>80000</v>
      </c>
      <c r="K2235" s="112" t="s">
        <v>20</v>
      </c>
      <c r="L2235" s="112" t="s">
        <v>158</v>
      </c>
      <c r="O2235" s="71"/>
      <c r="P2235" s="54"/>
      <c r="Q2235" s="72"/>
    </row>
    <row r="2236" spans="1:17" x14ac:dyDescent="0.25">
      <c r="A2236" s="107" t="s">
        <v>4319</v>
      </c>
      <c r="B2236" s="108">
        <v>202311</v>
      </c>
      <c r="C2236" s="108">
        <v>202311</v>
      </c>
      <c r="D2236" s="108" t="s">
        <v>1014</v>
      </c>
      <c r="E2236" s="109">
        <v>9520450606</v>
      </c>
      <c r="F2236" s="107" t="s">
        <v>1389</v>
      </c>
      <c r="G2236" s="110" t="s">
        <v>19</v>
      </c>
      <c r="H2236" s="111">
        <v>270000</v>
      </c>
      <c r="I2236" s="113">
        <v>45352</v>
      </c>
      <c r="J2236" s="111">
        <v>45000</v>
      </c>
      <c r="K2236" s="112" t="s">
        <v>20</v>
      </c>
      <c r="L2236" s="112" t="s">
        <v>158</v>
      </c>
      <c r="O2236" s="71"/>
      <c r="P2236" s="54"/>
      <c r="Q2236" s="72"/>
    </row>
    <row r="2237" spans="1:17" x14ac:dyDescent="0.25">
      <c r="A2237" s="107" t="s">
        <v>2293</v>
      </c>
      <c r="B2237" s="108">
        <v>202402</v>
      </c>
      <c r="C2237" s="108">
        <v>202402</v>
      </c>
      <c r="D2237" s="108" t="s">
        <v>1014</v>
      </c>
      <c r="E2237" s="109">
        <v>9337682776</v>
      </c>
      <c r="F2237" s="107" t="s">
        <v>1735</v>
      </c>
      <c r="G2237" s="110" t="s">
        <v>19</v>
      </c>
      <c r="H2237" s="111">
        <v>270000</v>
      </c>
      <c r="I2237" s="113">
        <v>45352</v>
      </c>
      <c r="J2237" s="111">
        <v>10000</v>
      </c>
      <c r="K2237" s="112" t="s">
        <v>902</v>
      </c>
      <c r="L2237" s="112" t="s">
        <v>158</v>
      </c>
      <c r="O2237" s="71"/>
      <c r="P2237" s="54"/>
      <c r="Q2237" s="72"/>
    </row>
    <row r="2238" spans="1:17" x14ac:dyDescent="0.25">
      <c r="A2238" s="107" t="s">
        <v>1361</v>
      </c>
      <c r="B2238" s="108">
        <v>202402</v>
      </c>
      <c r="C2238" s="108">
        <v>202402</v>
      </c>
      <c r="D2238" s="108" t="s">
        <v>1015</v>
      </c>
      <c r="E2238" s="109">
        <v>8327759686</v>
      </c>
      <c r="F2238" s="107" t="s">
        <v>1364</v>
      </c>
      <c r="G2238" s="110" t="s">
        <v>19</v>
      </c>
      <c r="H2238" s="111">
        <v>270000</v>
      </c>
      <c r="I2238" s="113">
        <v>45353</v>
      </c>
      <c r="J2238" s="111">
        <v>180000</v>
      </c>
      <c r="K2238" s="112" t="s">
        <v>10</v>
      </c>
      <c r="L2238" s="112" t="s">
        <v>158</v>
      </c>
      <c r="O2238" s="71"/>
      <c r="P2238" s="54"/>
      <c r="Q2238" s="72"/>
    </row>
    <row r="2239" spans="1:17" x14ac:dyDescent="0.25">
      <c r="A2239" s="107" t="s">
        <v>1676</v>
      </c>
      <c r="B2239" s="108">
        <v>202311</v>
      </c>
      <c r="C2239" s="108">
        <v>202311</v>
      </c>
      <c r="D2239" s="108" t="s">
        <v>1014</v>
      </c>
      <c r="E2239" s="109">
        <v>9986234117</v>
      </c>
      <c r="F2239" s="107" t="s">
        <v>1677</v>
      </c>
      <c r="G2239" s="110" t="s">
        <v>19</v>
      </c>
      <c r="H2239" s="111">
        <v>270000</v>
      </c>
      <c r="I2239" s="113">
        <v>45353</v>
      </c>
      <c r="J2239" s="111">
        <v>89000</v>
      </c>
      <c r="K2239" s="112" t="s">
        <v>689</v>
      </c>
      <c r="L2239" s="112" t="s">
        <v>158</v>
      </c>
      <c r="O2239" s="71"/>
      <c r="P2239" s="54"/>
      <c r="Q2239" s="72"/>
    </row>
    <row r="2240" spans="1:17" x14ac:dyDescent="0.25">
      <c r="A2240" s="107" t="s">
        <v>1329</v>
      </c>
      <c r="B2240" s="108">
        <v>202311</v>
      </c>
      <c r="C2240" s="108">
        <v>202311</v>
      </c>
      <c r="D2240" s="108" t="s">
        <v>1014</v>
      </c>
      <c r="E2240" s="109">
        <v>8763655674</v>
      </c>
      <c r="F2240" s="107" t="s">
        <v>1477</v>
      </c>
      <c r="G2240" s="110" t="s">
        <v>77</v>
      </c>
      <c r="H2240" s="111">
        <v>240000</v>
      </c>
      <c r="I2240" s="113">
        <v>45353</v>
      </c>
      <c r="J2240" s="111">
        <v>35000</v>
      </c>
      <c r="K2240" s="112" t="s">
        <v>10</v>
      </c>
      <c r="L2240" s="112" t="s">
        <v>158</v>
      </c>
      <c r="O2240" s="71"/>
      <c r="P2240" s="54"/>
      <c r="Q2240" s="72"/>
    </row>
    <row r="2241" spans="1:17" x14ac:dyDescent="0.25">
      <c r="A2241" s="107" t="s">
        <v>1332</v>
      </c>
      <c r="B2241" s="108">
        <v>202311</v>
      </c>
      <c r="C2241" s="108">
        <v>202311</v>
      </c>
      <c r="D2241" s="108" t="s">
        <v>1014</v>
      </c>
      <c r="E2241" s="109">
        <v>7978951200</v>
      </c>
      <c r="F2241" s="107" t="s">
        <v>1333</v>
      </c>
      <c r="G2241" s="110" t="s">
        <v>19</v>
      </c>
      <c r="H2241" s="111">
        <v>270000</v>
      </c>
      <c r="I2241" s="113">
        <v>45353</v>
      </c>
      <c r="J2241" s="111">
        <v>42500</v>
      </c>
      <c r="K2241" s="112" t="s">
        <v>689</v>
      </c>
      <c r="L2241" s="112" t="s">
        <v>158</v>
      </c>
      <c r="O2241" s="71"/>
      <c r="P2241" s="54"/>
      <c r="Q2241" s="72"/>
    </row>
    <row r="2242" spans="1:17" x14ac:dyDescent="0.25">
      <c r="A2242" s="107" t="s">
        <v>1250</v>
      </c>
      <c r="B2242" s="108">
        <v>202310</v>
      </c>
      <c r="C2242" s="108">
        <v>202310</v>
      </c>
      <c r="D2242" s="108" t="s">
        <v>1015</v>
      </c>
      <c r="E2242" s="109">
        <v>8093889880</v>
      </c>
      <c r="F2242" s="107" t="s">
        <v>1263</v>
      </c>
      <c r="G2242" s="110" t="s">
        <v>19</v>
      </c>
      <c r="H2242" s="111">
        <v>270000</v>
      </c>
      <c r="I2242" s="113">
        <v>45355</v>
      </c>
      <c r="J2242" s="111">
        <v>25000</v>
      </c>
      <c r="K2242" s="112" t="s">
        <v>20</v>
      </c>
      <c r="L2242" s="112" t="s">
        <v>158</v>
      </c>
      <c r="O2242" s="71"/>
      <c r="P2242" s="54"/>
      <c r="Q2242" s="72"/>
    </row>
    <row r="2243" spans="1:17" x14ac:dyDescent="0.25">
      <c r="A2243" s="107" t="s">
        <v>1340</v>
      </c>
      <c r="B2243" s="108">
        <v>202311</v>
      </c>
      <c r="C2243" s="108">
        <v>202311</v>
      </c>
      <c r="D2243" s="108" t="s">
        <v>1014</v>
      </c>
      <c r="E2243" s="109">
        <v>6371778545</v>
      </c>
      <c r="F2243" s="107" t="s">
        <v>1341</v>
      </c>
      <c r="G2243" s="110" t="s">
        <v>19</v>
      </c>
      <c r="H2243" s="111">
        <v>250000</v>
      </c>
      <c r="I2243" s="113">
        <v>45355</v>
      </c>
      <c r="J2243" s="111">
        <v>10000</v>
      </c>
      <c r="K2243" s="112" t="s">
        <v>20</v>
      </c>
      <c r="L2243" s="112" t="s">
        <v>839</v>
      </c>
      <c r="O2243" s="71"/>
      <c r="P2243" s="54"/>
      <c r="Q2243" s="72"/>
    </row>
    <row r="2244" spans="1:17" x14ac:dyDescent="0.25">
      <c r="A2244" s="107" t="s">
        <v>1284</v>
      </c>
      <c r="B2244" s="108">
        <v>202311</v>
      </c>
      <c r="C2244" s="108">
        <v>202311</v>
      </c>
      <c r="D2244" s="108" t="s">
        <v>1014</v>
      </c>
      <c r="E2244" s="109">
        <v>8624067392</v>
      </c>
      <c r="F2244" s="107" t="s">
        <v>1491</v>
      </c>
      <c r="G2244" s="110" t="s">
        <v>19</v>
      </c>
      <c r="H2244" s="111">
        <v>280000</v>
      </c>
      <c r="I2244" s="113">
        <v>45355</v>
      </c>
      <c r="J2244" s="111">
        <v>30000</v>
      </c>
      <c r="K2244" s="112" t="s">
        <v>689</v>
      </c>
      <c r="L2244" s="112" t="s">
        <v>158</v>
      </c>
      <c r="O2244" s="71"/>
      <c r="P2244" s="54"/>
      <c r="Q2244" s="72"/>
    </row>
    <row r="2245" spans="1:17" x14ac:dyDescent="0.25">
      <c r="A2245" s="107" t="s">
        <v>1736</v>
      </c>
      <c r="B2245" s="108">
        <v>202402</v>
      </c>
      <c r="C2245" s="108">
        <v>202402</v>
      </c>
      <c r="D2245" s="108" t="s">
        <v>1015</v>
      </c>
      <c r="E2245" s="109" t="s">
        <v>3364</v>
      </c>
      <c r="F2245" s="107" t="s">
        <v>3370</v>
      </c>
      <c r="G2245" s="110" t="s">
        <v>19</v>
      </c>
      <c r="H2245" s="111">
        <v>280000</v>
      </c>
      <c r="I2245" s="113">
        <v>45355</v>
      </c>
      <c r="J2245" s="111">
        <v>5000</v>
      </c>
      <c r="K2245" s="112" t="s">
        <v>20</v>
      </c>
      <c r="L2245" s="112" t="s">
        <v>839</v>
      </c>
      <c r="O2245" s="71"/>
      <c r="P2245" s="54"/>
      <c r="Q2245" s="72"/>
    </row>
    <row r="2246" spans="1:17" x14ac:dyDescent="0.25">
      <c r="A2246" s="107" t="s">
        <v>4328</v>
      </c>
      <c r="B2246" s="108">
        <v>202312</v>
      </c>
      <c r="C2246" s="108">
        <v>202312</v>
      </c>
      <c r="D2246" s="108" t="s">
        <v>1014</v>
      </c>
      <c r="E2246" s="109">
        <v>8917307631</v>
      </c>
      <c r="F2246" s="107" t="s">
        <v>1423</v>
      </c>
      <c r="G2246" s="110" t="s">
        <v>19</v>
      </c>
      <c r="H2246" s="111">
        <v>300000</v>
      </c>
      <c r="I2246" s="113">
        <v>45355</v>
      </c>
      <c r="J2246" s="111">
        <v>34000</v>
      </c>
      <c r="K2246" s="112" t="s">
        <v>20</v>
      </c>
      <c r="L2246" s="112" t="s">
        <v>158</v>
      </c>
      <c r="O2246" s="71"/>
      <c r="P2246" s="54"/>
      <c r="Q2246" s="72"/>
    </row>
    <row r="2247" spans="1:17" x14ac:dyDescent="0.25">
      <c r="A2247" s="107" t="s">
        <v>1741</v>
      </c>
      <c r="B2247" s="108">
        <v>202402</v>
      </c>
      <c r="C2247" s="108">
        <v>202402</v>
      </c>
      <c r="D2247" s="108" t="s">
        <v>1015</v>
      </c>
      <c r="E2247" s="109">
        <v>9348736839</v>
      </c>
      <c r="F2247" s="107" t="s">
        <v>1742</v>
      </c>
      <c r="G2247" s="110" t="s">
        <v>19</v>
      </c>
      <c r="H2247" s="111">
        <v>280000</v>
      </c>
      <c r="I2247" s="113">
        <v>45355</v>
      </c>
      <c r="J2247" s="111">
        <v>100000</v>
      </c>
      <c r="K2247" s="112" t="s">
        <v>20</v>
      </c>
      <c r="L2247" s="112" t="s">
        <v>158</v>
      </c>
      <c r="O2247" s="71"/>
      <c r="P2247" s="54"/>
      <c r="Q2247" s="72"/>
    </row>
    <row r="2248" spans="1:17" x14ac:dyDescent="0.25">
      <c r="A2248" s="107" t="s">
        <v>1437</v>
      </c>
      <c r="B2248" s="108">
        <v>202312</v>
      </c>
      <c r="C2248" s="108">
        <v>202312</v>
      </c>
      <c r="D2248" s="108" t="s">
        <v>1014</v>
      </c>
      <c r="E2248" s="109">
        <v>9765740737</v>
      </c>
      <c r="F2248" s="107" t="s">
        <v>1459</v>
      </c>
      <c r="G2248" s="110" t="s">
        <v>19</v>
      </c>
      <c r="H2248" s="111">
        <v>280000</v>
      </c>
      <c r="I2248" s="113">
        <v>45356</v>
      </c>
      <c r="J2248" s="111">
        <v>54000</v>
      </c>
      <c r="K2248" s="112" t="s">
        <v>20</v>
      </c>
      <c r="L2248" s="112" t="s">
        <v>158</v>
      </c>
      <c r="O2248" s="71"/>
      <c r="P2248" s="54"/>
      <c r="Q2248" s="72"/>
    </row>
    <row r="2249" spans="1:17" x14ac:dyDescent="0.25">
      <c r="A2249" s="107" t="s">
        <v>1498</v>
      </c>
      <c r="B2249" s="108">
        <v>202311</v>
      </c>
      <c r="C2249" s="108">
        <v>202311</v>
      </c>
      <c r="D2249" s="108" t="s">
        <v>1014</v>
      </c>
      <c r="E2249" s="109">
        <v>7338111422</v>
      </c>
      <c r="F2249" s="107" t="s">
        <v>1499</v>
      </c>
      <c r="G2249" s="110" t="s">
        <v>1380</v>
      </c>
      <c r="H2249" s="111">
        <v>240000</v>
      </c>
      <c r="I2249" s="113">
        <v>45356</v>
      </c>
      <c r="J2249" s="111">
        <v>30000</v>
      </c>
      <c r="K2249" s="112" t="s">
        <v>689</v>
      </c>
      <c r="L2249" s="112" t="s">
        <v>158</v>
      </c>
      <c r="O2249" s="71"/>
      <c r="P2249" s="54"/>
      <c r="Q2249" s="72"/>
    </row>
    <row r="2250" spans="1:17" x14ac:dyDescent="0.25">
      <c r="A2250" s="107" t="s">
        <v>1737</v>
      </c>
      <c r="B2250" s="108">
        <v>202401</v>
      </c>
      <c r="C2250" s="108">
        <v>202401</v>
      </c>
      <c r="D2250" s="108" t="s">
        <v>1014</v>
      </c>
      <c r="E2250" s="109">
        <v>8374879289</v>
      </c>
      <c r="F2250" s="107" t="s">
        <v>1738</v>
      </c>
      <c r="G2250" s="110" t="s">
        <v>19</v>
      </c>
      <c r="H2250" s="111">
        <v>290000</v>
      </c>
      <c r="I2250" s="113">
        <v>45356</v>
      </c>
      <c r="J2250" s="111">
        <v>50000</v>
      </c>
      <c r="K2250" s="112" t="s">
        <v>689</v>
      </c>
      <c r="L2250" s="112" t="s">
        <v>158</v>
      </c>
      <c r="O2250" s="71"/>
      <c r="P2250" s="54"/>
      <c r="Q2250" s="72"/>
    </row>
    <row r="2251" spans="1:17" x14ac:dyDescent="0.25">
      <c r="A2251" s="107" t="s">
        <v>1697</v>
      </c>
      <c r="B2251" s="108" t="s">
        <v>1739</v>
      </c>
      <c r="C2251" s="108">
        <v>202401</v>
      </c>
      <c r="D2251" s="108" t="s">
        <v>1014</v>
      </c>
      <c r="E2251" s="109">
        <v>7008091508</v>
      </c>
      <c r="F2251" s="107" t="s">
        <v>1698</v>
      </c>
      <c r="G2251" s="110" t="s">
        <v>19</v>
      </c>
      <c r="H2251" s="111">
        <v>280000</v>
      </c>
      <c r="I2251" s="113">
        <v>45356</v>
      </c>
      <c r="J2251" s="111">
        <v>20000</v>
      </c>
      <c r="K2251" s="112" t="s">
        <v>20</v>
      </c>
      <c r="L2251" s="112" t="s">
        <v>158</v>
      </c>
      <c r="O2251" s="71"/>
      <c r="P2251" s="54"/>
      <c r="Q2251" s="72"/>
    </row>
    <row r="2252" spans="1:17" x14ac:dyDescent="0.25">
      <c r="A2252" s="107" t="s">
        <v>1624</v>
      </c>
      <c r="B2252" s="108">
        <v>202401</v>
      </c>
      <c r="C2252" s="108">
        <v>202401</v>
      </c>
      <c r="D2252" s="108" t="s">
        <v>1014</v>
      </c>
      <c r="E2252" s="109">
        <v>7377879972</v>
      </c>
      <c r="F2252" s="107" t="s">
        <v>1625</v>
      </c>
      <c r="G2252" s="110" t="s">
        <v>19</v>
      </c>
      <c r="H2252" s="111">
        <v>250000</v>
      </c>
      <c r="I2252" s="113">
        <v>45356</v>
      </c>
      <c r="J2252" s="111">
        <v>80000</v>
      </c>
      <c r="K2252" s="112" t="s">
        <v>20</v>
      </c>
      <c r="L2252" s="112" t="s">
        <v>158</v>
      </c>
      <c r="O2252" s="71"/>
      <c r="P2252" s="54"/>
      <c r="Q2252" s="72"/>
    </row>
    <row r="2253" spans="1:17" x14ac:dyDescent="0.25">
      <c r="A2253" s="107" t="s">
        <v>1496</v>
      </c>
      <c r="B2253" s="108">
        <v>202311</v>
      </c>
      <c r="C2253" s="108">
        <v>202311</v>
      </c>
      <c r="D2253" s="108" t="s">
        <v>1014</v>
      </c>
      <c r="E2253" s="109">
        <v>7892242494</v>
      </c>
      <c r="F2253" s="107" t="s">
        <v>1381</v>
      </c>
      <c r="G2253" s="110" t="s">
        <v>1380</v>
      </c>
      <c r="H2253" s="111">
        <v>240000</v>
      </c>
      <c r="I2253" s="113">
        <v>45356</v>
      </c>
      <c r="J2253" s="111">
        <v>55000</v>
      </c>
      <c r="K2253" s="112" t="s">
        <v>20</v>
      </c>
      <c r="L2253" s="112" t="s">
        <v>158</v>
      </c>
      <c r="O2253" s="71"/>
      <c r="P2253" s="54"/>
      <c r="Q2253" s="72"/>
    </row>
    <row r="2254" spans="1:17" x14ac:dyDescent="0.25">
      <c r="A2254" s="107" t="s">
        <v>1740</v>
      </c>
      <c r="B2254" s="108">
        <v>202403</v>
      </c>
      <c r="C2254" s="108">
        <v>202403</v>
      </c>
      <c r="D2254" s="108" t="s">
        <v>1014</v>
      </c>
      <c r="E2254" s="109">
        <v>8260987517</v>
      </c>
      <c r="F2254" s="107" t="s">
        <v>1724</v>
      </c>
      <c r="G2254" s="110" t="s">
        <v>19</v>
      </c>
      <c r="H2254" s="111">
        <v>270000</v>
      </c>
      <c r="I2254" s="113">
        <v>45356</v>
      </c>
      <c r="J2254" s="111">
        <v>85000</v>
      </c>
      <c r="K2254" s="112" t="s">
        <v>20</v>
      </c>
      <c r="L2254" s="112" t="s">
        <v>158</v>
      </c>
      <c r="O2254" s="71"/>
      <c r="P2254" s="54"/>
      <c r="Q2254" s="72"/>
    </row>
    <row r="2255" spans="1:17" x14ac:dyDescent="0.25">
      <c r="A2255" s="107" t="s">
        <v>1502</v>
      </c>
      <c r="B2255" s="108">
        <v>202310</v>
      </c>
      <c r="C2255" s="108">
        <v>202310</v>
      </c>
      <c r="D2255" s="108" t="s">
        <v>1014</v>
      </c>
      <c r="E2255" s="109">
        <v>9449724304</v>
      </c>
      <c r="F2255" s="107" t="s">
        <v>1262</v>
      </c>
      <c r="G2255" s="110" t="s">
        <v>19</v>
      </c>
      <c r="H2255" s="111">
        <v>270000</v>
      </c>
      <c r="I2255" s="113">
        <v>45356</v>
      </c>
      <c r="J2255" s="111">
        <f>5000+31667</f>
        <v>36667</v>
      </c>
      <c r="K2255" s="112" t="s">
        <v>20</v>
      </c>
      <c r="L2255" s="112" t="s">
        <v>1176</v>
      </c>
      <c r="O2255" s="71"/>
      <c r="P2255" s="54"/>
      <c r="Q2255" s="72"/>
    </row>
    <row r="2256" spans="1:17" x14ac:dyDescent="0.25">
      <c r="A2256" s="107" t="s">
        <v>1743</v>
      </c>
      <c r="B2256" s="108">
        <v>202403</v>
      </c>
      <c r="C2256" s="108">
        <v>202403</v>
      </c>
      <c r="D2256" s="108" t="s">
        <v>1014</v>
      </c>
      <c r="E2256" s="109">
        <v>8917316071</v>
      </c>
      <c r="F2256" s="107" t="s">
        <v>1744</v>
      </c>
      <c r="G2256" s="110" t="s">
        <v>19</v>
      </c>
      <c r="H2256" s="111">
        <v>290000</v>
      </c>
      <c r="I2256" s="113">
        <v>45356</v>
      </c>
      <c r="J2256" s="111">
        <v>10000</v>
      </c>
      <c r="K2256" s="112" t="s">
        <v>689</v>
      </c>
      <c r="L2256" s="112" t="s">
        <v>158</v>
      </c>
      <c r="O2256" s="71"/>
      <c r="P2256" s="54"/>
      <c r="Q2256" s="72"/>
    </row>
    <row r="2257" spans="1:17" x14ac:dyDescent="0.25">
      <c r="A2257" s="107" t="s">
        <v>4362</v>
      </c>
      <c r="B2257" s="108">
        <v>202303</v>
      </c>
      <c r="C2257" s="108">
        <v>202303</v>
      </c>
      <c r="D2257" s="108" t="s">
        <v>1014</v>
      </c>
      <c r="E2257" s="109">
        <v>8984767737</v>
      </c>
      <c r="F2257" s="107" t="s">
        <v>1746</v>
      </c>
      <c r="G2257" s="110" t="s">
        <v>19</v>
      </c>
      <c r="H2257" s="111">
        <v>290000</v>
      </c>
      <c r="I2257" s="113">
        <v>45357</v>
      </c>
      <c r="J2257" s="111">
        <v>50000</v>
      </c>
      <c r="K2257" s="112" t="s">
        <v>20</v>
      </c>
      <c r="L2257" s="112" t="s">
        <v>158</v>
      </c>
      <c r="O2257" s="71"/>
      <c r="P2257" s="54"/>
      <c r="Q2257" s="72"/>
    </row>
    <row r="2258" spans="1:17" x14ac:dyDescent="0.25">
      <c r="A2258" s="107" t="s">
        <v>1747</v>
      </c>
      <c r="B2258" s="108">
        <v>202401</v>
      </c>
      <c r="C2258" s="108">
        <v>202401</v>
      </c>
      <c r="D2258" s="108" t="s">
        <v>1014</v>
      </c>
      <c r="E2258" s="109">
        <v>9304471321</v>
      </c>
      <c r="F2258" s="107" t="s">
        <v>1643</v>
      </c>
      <c r="G2258" s="110" t="s">
        <v>19</v>
      </c>
      <c r="H2258" s="111">
        <v>290000</v>
      </c>
      <c r="I2258" s="113">
        <v>45357</v>
      </c>
      <c r="J2258" s="111">
        <v>25000</v>
      </c>
      <c r="K2258" s="112" t="s">
        <v>20</v>
      </c>
      <c r="L2258" s="112" t="s">
        <v>158</v>
      </c>
      <c r="O2258" s="71"/>
      <c r="P2258" s="54"/>
      <c r="Q2258" s="72"/>
    </row>
    <row r="2259" spans="1:17" x14ac:dyDescent="0.25">
      <c r="A2259" s="107" t="s">
        <v>977</v>
      </c>
      <c r="B2259" s="108">
        <v>202402</v>
      </c>
      <c r="C2259" s="108">
        <v>202402</v>
      </c>
      <c r="D2259" s="108" t="s">
        <v>1014</v>
      </c>
      <c r="E2259" s="109">
        <v>9304907066</v>
      </c>
      <c r="F2259" s="107" t="s">
        <v>1641</v>
      </c>
      <c r="G2259" s="110" t="s">
        <v>19</v>
      </c>
      <c r="H2259" s="111">
        <v>270000</v>
      </c>
      <c r="I2259" s="113">
        <v>45357</v>
      </c>
      <c r="J2259" s="111">
        <v>25000</v>
      </c>
      <c r="K2259" s="112" t="s">
        <v>20</v>
      </c>
      <c r="L2259" s="112" t="s">
        <v>158</v>
      </c>
      <c r="O2259" s="71"/>
      <c r="P2259" s="54"/>
      <c r="Q2259" s="72"/>
    </row>
    <row r="2260" spans="1:17" x14ac:dyDescent="0.25">
      <c r="A2260" s="107" t="s">
        <v>1202</v>
      </c>
      <c r="B2260" s="108">
        <v>202402</v>
      </c>
      <c r="C2260" s="108">
        <v>202402</v>
      </c>
      <c r="D2260" s="108" t="s">
        <v>1014</v>
      </c>
      <c r="E2260" s="109">
        <v>9573371818</v>
      </c>
      <c r="F2260" s="107" t="s">
        <v>1917</v>
      </c>
      <c r="G2260" s="110" t="s">
        <v>19</v>
      </c>
      <c r="H2260" s="111">
        <v>270000</v>
      </c>
      <c r="I2260" s="113">
        <v>45357</v>
      </c>
      <c r="J2260" s="111">
        <f>20000+14000</f>
        <v>34000</v>
      </c>
      <c r="K2260" s="112" t="s">
        <v>20</v>
      </c>
      <c r="L2260" s="112" t="s">
        <v>158</v>
      </c>
      <c r="O2260" s="71"/>
      <c r="P2260" s="54"/>
      <c r="Q2260" s="72"/>
    </row>
    <row r="2261" spans="1:17" x14ac:dyDescent="0.25">
      <c r="A2261" s="107" t="s">
        <v>1332</v>
      </c>
      <c r="B2261" s="108">
        <v>202311</v>
      </c>
      <c r="C2261" s="108">
        <v>202311</v>
      </c>
      <c r="D2261" s="108" t="s">
        <v>1014</v>
      </c>
      <c r="E2261" s="109">
        <v>7978951200</v>
      </c>
      <c r="F2261" s="107" t="s">
        <v>1333</v>
      </c>
      <c r="G2261" s="110" t="s">
        <v>19</v>
      </c>
      <c r="H2261" s="111">
        <v>270000</v>
      </c>
      <c r="I2261" s="113">
        <v>45357</v>
      </c>
      <c r="J2261" s="111">
        <v>42500</v>
      </c>
      <c r="K2261" s="112" t="s">
        <v>689</v>
      </c>
      <c r="L2261" s="112" t="s">
        <v>158</v>
      </c>
      <c r="O2261" s="71"/>
      <c r="P2261" s="54"/>
      <c r="Q2261" s="72"/>
    </row>
    <row r="2262" spans="1:17" x14ac:dyDescent="0.25">
      <c r="A2262" s="107" t="s">
        <v>1607</v>
      </c>
      <c r="B2262" s="108">
        <v>202311</v>
      </c>
      <c r="C2262" s="108">
        <v>202311</v>
      </c>
      <c r="D2262" s="108" t="s">
        <v>1014</v>
      </c>
      <c r="E2262" s="109">
        <v>9090000869</v>
      </c>
      <c r="F2262" s="107" t="s">
        <v>1391</v>
      </c>
      <c r="G2262" s="110" t="s">
        <v>19</v>
      </c>
      <c r="H2262" s="111">
        <v>270000</v>
      </c>
      <c r="I2262" s="113">
        <v>45357</v>
      </c>
      <c r="J2262" s="111">
        <v>30000</v>
      </c>
      <c r="K2262" s="112" t="s">
        <v>20</v>
      </c>
      <c r="L2262" s="112" t="s">
        <v>158</v>
      </c>
      <c r="O2262" s="71"/>
      <c r="P2262" s="54"/>
      <c r="Q2262" s="72"/>
    </row>
    <row r="2263" spans="1:17" x14ac:dyDescent="0.25">
      <c r="A2263" s="107" t="s">
        <v>1749</v>
      </c>
      <c r="B2263" s="108">
        <v>202303</v>
      </c>
      <c r="C2263" s="108">
        <v>202303</v>
      </c>
      <c r="D2263" s="108" t="s">
        <v>1014</v>
      </c>
      <c r="E2263" s="109">
        <v>8984767737</v>
      </c>
      <c r="F2263" s="107" t="s">
        <v>1746</v>
      </c>
      <c r="G2263" s="110" t="s">
        <v>19</v>
      </c>
      <c r="H2263" s="111">
        <v>290000</v>
      </c>
      <c r="I2263" s="113">
        <v>45358</v>
      </c>
      <c r="J2263" s="111">
        <v>100000</v>
      </c>
      <c r="K2263" s="112" t="s">
        <v>20</v>
      </c>
      <c r="L2263" s="112" t="s">
        <v>158</v>
      </c>
      <c r="O2263" s="71"/>
      <c r="P2263" s="54"/>
      <c r="Q2263" s="72"/>
    </row>
    <row r="2264" spans="1:17" x14ac:dyDescent="0.25">
      <c r="A2264" s="107" t="s">
        <v>1703</v>
      </c>
      <c r="B2264" s="108">
        <v>202402</v>
      </c>
      <c r="C2264" s="108">
        <v>202402</v>
      </c>
      <c r="D2264" s="108" t="s">
        <v>1014</v>
      </c>
      <c r="E2264" s="109">
        <v>8296556430</v>
      </c>
      <c r="F2264" s="107" t="s">
        <v>1702</v>
      </c>
      <c r="G2264" s="110" t="s">
        <v>19</v>
      </c>
      <c r="H2264" s="111">
        <v>280000</v>
      </c>
      <c r="I2264" s="113">
        <v>45358</v>
      </c>
      <c r="J2264" s="111">
        <v>65000</v>
      </c>
      <c r="K2264" s="112" t="s">
        <v>20</v>
      </c>
      <c r="L2264" s="112" t="s">
        <v>158</v>
      </c>
      <c r="O2264" s="71"/>
      <c r="P2264" s="54"/>
      <c r="Q2264" s="72"/>
    </row>
    <row r="2265" spans="1:17" x14ac:dyDescent="0.25">
      <c r="A2265" s="107" t="s">
        <v>4363</v>
      </c>
      <c r="B2265" s="108">
        <v>202402</v>
      </c>
      <c r="C2265" s="108">
        <v>202402</v>
      </c>
      <c r="D2265" s="108" t="s">
        <v>1014</v>
      </c>
      <c r="E2265" s="109">
        <v>8605720660</v>
      </c>
      <c r="F2265" s="107" t="s">
        <v>1751</v>
      </c>
      <c r="G2265" s="110" t="s">
        <v>19</v>
      </c>
      <c r="H2265" s="111">
        <v>280000</v>
      </c>
      <c r="I2265" s="113">
        <v>45358</v>
      </c>
      <c r="J2265" s="111">
        <v>5000</v>
      </c>
      <c r="K2265" s="112" t="s">
        <v>20</v>
      </c>
      <c r="L2265" s="112" t="s">
        <v>158</v>
      </c>
      <c r="O2265" s="71"/>
      <c r="P2265" s="54"/>
      <c r="Q2265" s="72"/>
    </row>
    <row r="2266" spans="1:17" x14ac:dyDescent="0.25">
      <c r="A2266" s="107" t="s">
        <v>1086</v>
      </c>
      <c r="B2266" s="108">
        <v>202312</v>
      </c>
      <c r="C2266" s="108">
        <v>202312</v>
      </c>
      <c r="D2266" s="108" t="s">
        <v>1014</v>
      </c>
      <c r="E2266" s="109">
        <v>7978644749</v>
      </c>
      <c r="F2266" s="107" t="s">
        <v>4105</v>
      </c>
      <c r="G2266" s="110" t="s">
        <v>77</v>
      </c>
      <c r="H2266" s="111">
        <v>265000</v>
      </c>
      <c r="I2266" s="113">
        <v>45359</v>
      </c>
      <c r="J2266" s="111">
        <v>90000</v>
      </c>
      <c r="K2266" s="112" t="s">
        <v>20</v>
      </c>
      <c r="L2266" s="112" t="s">
        <v>158</v>
      </c>
      <c r="O2266" s="71"/>
      <c r="P2266" s="54"/>
      <c r="Q2266" s="72"/>
    </row>
    <row r="2267" spans="1:17" x14ac:dyDescent="0.25">
      <c r="A2267" s="107" t="s">
        <v>4346</v>
      </c>
      <c r="B2267" s="108">
        <v>202401</v>
      </c>
      <c r="C2267" s="108">
        <v>202401</v>
      </c>
      <c r="D2267" s="108" t="s">
        <v>1014</v>
      </c>
      <c r="E2267" s="109">
        <v>8018405904</v>
      </c>
      <c r="F2267" s="107" t="s">
        <v>1590</v>
      </c>
      <c r="G2267" s="110" t="s">
        <v>77</v>
      </c>
      <c r="H2267" s="111">
        <v>260000</v>
      </c>
      <c r="I2267" s="113">
        <v>45359</v>
      </c>
      <c r="J2267" s="111">
        <v>40000</v>
      </c>
      <c r="K2267" s="112" t="s">
        <v>20</v>
      </c>
      <c r="L2267" s="112" t="s">
        <v>158</v>
      </c>
      <c r="O2267" s="71"/>
      <c r="P2267" s="54"/>
      <c r="Q2267" s="72"/>
    </row>
    <row r="2268" spans="1:17" x14ac:dyDescent="0.25">
      <c r="A2268" s="107" t="s">
        <v>1445</v>
      </c>
      <c r="B2268" s="108">
        <v>202312</v>
      </c>
      <c r="C2268" s="108">
        <v>202312</v>
      </c>
      <c r="D2268" s="108" t="s">
        <v>1014</v>
      </c>
      <c r="E2268" s="109">
        <v>9000337902</v>
      </c>
      <c r="F2268" s="107" t="s">
        <v>1450</v>
      </c>
      <c r="G2268" s="110" t="s">
        <v>19</v>
      </c>
      <c r="H2268" s="111">
        <v>290000</v>
      </c>
      <c r="I2268" s="113">
        <v>45359</v>
      </c>
      <c r="J2268" s="111">
        <v>80000</v>
      </c>
      <c r="K2268" s="112" t="s">
        <v>20</v>
      </c>
      <c r="L2268" s="112" t="s">
        <v>158</v>
      </c>
      <c r="O2268" s="71"/>
      <c r="P2268" s="54"/>
      <c r="Q2268" s="72"/>
    </row>
    <row r="2269" spans="1:17" x14ac:dyDescent="0.25">
      <c r="A2269" s="107" t="s">
        <v>4364</v>
      </c>
      <c r="B2269" s="108">
        <v>202403</v>
      </c>
      <c r="C2269" s="108">
        <v>202403</v>
      </c>
      <c r="D2269" s="108" t="s">
        <v>1014</v>
      </c>
      <c r="E2269" s="109">
        <v>8114975556</v>
      </c>
      <c r="F2269" s="107" t="s">
        <v>1753</v>
      </c>
      <c r="G2269" s="110" t="s">
        <v>19</v>
      </c>
      <c r="H2269" s="111">
        <v>290000</v>
      </c>
      <c r="I2269" s="113">
        <v>45360</v>
      </c>
      <c r="J2269" s="111">
        <v>5000</v>
      </c>
      <c r="K2269" s="112" t="s">
        <v>20</v>
      </c>
      <c r="L2269" s="112" t="s">
        <v>158</v>
      </c>
      <c r="O2269" s="71"/>
      <c r="P2269" s="54"/>
      <c r="Q2269" s="72"/>
    </row>
    <row r="2270" spans="1:17" x14ac:dyDescent="0.25">
      <c r="A2270" s="107" t="s">
        <v>4365</v>
      </c>
      <c r="B2270" s="108">
        <v>202401</v>
      </c>
      <c r="C2270" s="108">
        <v>202401</v>
      </c>
      <c r="D2270" s="108" t="s">
        <v>1014</v>
      </c>
      <c r="E2270" s="109">
        <v>9035210110</v>
      </c>
      <c r="F2270" s="107" t="s">
        <v>1755</v>
      </c>
      <c r="G2270" s="110" t="s">
        <v>19</v>
      </c>
      <c r="H2270" s="111">
        <v>290000</v>
      </c>
      <c r="I2270" s="113">
        <v>45360</v>
      </c>
      <c r="J2270" s="111">
        <v>20000</v>
      </c>
      <c r="K2270" s="112" t="s">
        <v>20</v>
      </c>
      <c r="L2270" s="112" t="s">
        <v>158</v>
      </c>
      <c r="O2270" s="71"/>
      <c r="P2270" s="54"/>
      <c r="Q2270" s="72"/>
    </row>
    <row r="2271" spans="1:17" x14ac:dyDescent="0.25">
      <c r="A2271" s="107" t="s">
        <v>1657</v>
      </c>
      <c r="B2271" s="108">
        <v>202401</v>
      </c>
      <c r="C2271" s="108">
        <v>202401</v>
      </c>
      <c r="D2271" s="108" t="s">
        <v>1014</v>
      </c>
      <c r="E2271" s="109">
        <v>9752946524</v>
      </c>
      <c r="F2271" s="107" t="s">
        <v>1658</v>
      </c>
      <c r="G2271" s="110" t="s">
        <v>19</v>
      </c>
      <c r="H2271" s="111">
        <v>290000</v>
      </c>
      <c r="I2271" s="113">
        <v>45360</v>
      </c>
      <c r="J2271" s="111">
        <v>86666</v>
      </c>
      <c r="K2271" s="112" t="s">
        <v>20</v>
      </c>
      <c r="L2271" s="112" t="s">
        <v>158</v>
      </c>
      <c r="O2271" s="71"/>
      <c r="P2271" s="54"/>
      <c r="Q2271" s="72"/>
    </row>
    <row r="2272" spans="1:17" x14ac:dyDescent="0.25">
      <c r="A2272" s="107" t="s">
        <v>1678</v>
      </c>
      <c r="B2272" s="108">
        <v>202402</v>
      </c>
      <c r="C2272" s="108">
        <v>202402</v>
      </c>
      <c r="D2272" s="108" t="s">
        <v>1014</v>
      </c>
      <c r="E2272" s="109">
        <v>9777739291</v>
      </c>
      <c r="F2272" s="107" t="s">
        <v>1756</v>
      </c>
      <c r="G2272" s="110" t="s">
        <v>19</v>
      </c>
      <c r="H2272" s="111">
        <v>280000</v>
      </c>
      <c r="I2272" s="113">
        <v>45360</v>
      </c>
      <c r="J2272" s="111">
        <v>93333</v>
      </c>
      <c r="K2272" s="112" t="s">
        <v>20</v>
      </c>
      <c r="L2272" s="112" t="s">
        <v>158</v>
      </c>
      <c r="O2272" s="71"/>
      <c r="P2272" s="54"/>
      <c r="Q2272" s="72"/>
    </row>
    <row r="2273" spans="1:17" x14ac:dyDescent="0.25">
      <c r="A2273" s="107" t="s">
        <v>1632</v>
      </c>
      <c r="B2273" s="108">
        <v>202402</v>
      </c>
      <c r="C2273" s="108">
        <v>202402</v>
      </c>
      <c r="D2273" s="108" t="s">
        <v>1014</v>
      </c>
      <c r="E2273" s="109">
        <v>7760605656</v>
      </c>
      <c r="F2273" s="107" t="s">
        <v>1757</v>
      </c>
      <c r="G2273" s="110" t="s">
        <v>19</v>
      </c>
      <c r="H2273" s="111">
        <v>280000</v>
      </c>
      <c r="I2273" s="113">
        <v>45360</v>
      </c>
      <c r="J2273" s="111">
        <v>180000</v>
      </c>
      <c r="K2273" s="112" t="s">
        <v>20</v>
      </c>
      <c r="L2273" s="112" t="s">
        <v>158</v>
      </c>
      <c r="O2273" s="71"/>
      <c r="P2273" s="54"/>
      <c r="Q2273" s="72"/>
    </row>
    <row r="2274" spans="1:17" x14ac:dyDescent="0.25">
      <c r="A2274" s="107" t="s">
        <v>4344</v>
      </c>
      <c r="B2274" s="108">
        <v>202401</v>
      </c>
      <c r="C2274" s="108">
        <v>202401</v>
      </c>
      <c r="D2274" s="108" t="s">
        <v>1014</v>
      </c>
      <c r="E2274" s="109">
        <v>6260648072</v>
      </c>
      <c r="F2274" s="107" t="s">
        <v>1571</v>
      </c>
      <c r="G2274" s="110" t="s">
        <v>77</v>
      </c>
      <c r="H2274" s="111">
        <v>260000</v>
      </c>
      <c r="I2274" s="113">
        <v>45362</v>
      </c>
      <c r="J2274" s="111">
        <v>25000</v>
      </c>
      <c r="K2274" s="112" t="s">
        <v>20</v>
      </c>
      <c r="L2274" s="112" t="s">
        <v>158</v>
      </c>
      <c r="O2274" s="71"/>
      <c r="P2274" s="54"/>
      <c r="Q2274" s="72"/>
    </row>
    <row r="2275" spans="1:17" x14ac:dyDescent="0.25">
      <c r="A2275" s="107" t="s">
        <v>1760</v>
      </c>
      <c r="B2275" s="108">
        <v>202401</v>
      </c>
      <c r="C2275" s="108">
        <v>202401</v>
      </c>
      <c r="D2275" s="108" t="s">
        <v>1014</v>
      </c>
      <c r="E2275" s="109">
        <v>7684896701</v>
      </c>
      <c r="F2275" s="107" t="s">
        <v>1761</v>
      </c>
      <c r="G2275" s="110" t="s">
        <v>19</v>
      </c>
      <c r="H2275" s="111">
        <v>280000</v>
      </c>
      <c r="I2275" s="113">
        <v>45362</v>
      </c>
      <c r="J2275" s="111">
        <v>5000</v>
      </c>
      <c r="K2275" s="112" t="s">
        <v>20</v>
      </c>
      <c r="L2275" s="112" t="s">
        <v>158</v>
      </c>
      <c r="O2275" s="71"/>
      <c r="P2275" s="54"/>
      <c r="Q2275" s="72"/>
    </row>
    <row r="2276" spans="1:17" x14ac:dyDescent="0.25">
      <c r="A2276" s="107" t="s">
        <v>1541</v>
      </c>
      <c r="B2276" s="108">
        <v>202312</v>
      </c>
      <c r="C2276" s="108">
        <v>202312</v>
      </c>
      <c r="D2276" s="108">
        <v>202312</v>
      </c>
      <c r="E2276" s="109">
        <v>9538335038</v>
      </c>
      <c r="F2276" s="107" t="s">
        <v>1472</v>
      </c>
      <c r="G2276" s="110" t="s">
        <v>19</v>
      </c>
      <c r="H2276" s="111">
        <v>270000</v>
      </c>
      <c r="I2276" s="113">
        <v>45363</v>
      </c>
      <c r="J2276" s="111">
        <v>89000</v>
      </c>
      <c r="K2276" s="112" t="s">
        <v>20</v>
      </c>
      <c r="L2276" s="112" t="s">
        <v>158</v>
      </c>
      <c r="O2276" s="71"/>
      <c r="P2276" s="54"/>
      <c r="Q2276" s="72"/>
    </row>
    <row r="2277" spans="1:17" x14ac:dyDescent="0.25">
      <c r="A2277" s="107" t="s">
        <v>4341</v>
      </c>
      <c r="B2277" s="108">
        <v>202312</v>
      </c>
      <c r="C2277" s="108">
        <v>202312</v>
      </c>
      <c r="D2277" s="108" t="s">
        <v>1014</v>
      </c>
      <c r="E2277" s="109">
        <v>9090371591</v>
      </c>
      <c r="F2277" s="107" t="s">
        <v>1542</v>
      </c>
      <c r="G2277" s="110" t="s">
        <v>1778</v>
      </c>
      <c r="H2277" s="111">
        <v>300000</v>
      </c>
      <c r="I2277" s="113">
        <v>45363</v>
      </c>
      <c r="J2277" s="111">
        <v>63750</v>
      </c>
      <c r="K2277" s="112" t="s">
        <v>689</v>
      </c>
      <c r="L2277" s="112" t="s">
        <v>158</v>
      </c>
      <c r="O2277" s="71"/>
      <c r="P2277" s="54"/>
      <c r="Q2277" s="72"/>
    </row>
    <row r="2278" spans="1:17" x14ac:dyDescent="0.25">
      <c r="A2278" s="107" t="s">
        <v>4336</v>
      </c>
      <c r="B2278" s="108">
        <v>202312</v>
      </c>
      <c r="C2278" s="108">
        <v>202312</v>
      </c>
      <c r="D2278" s="108" t="s">
        <v>1014</v>
      </c>
      <c r="E2278" s="109">
        <v>8105642253</v>
      </c>
      <c r="F2278" s="107" t="s">
        <v>1374</v>
      </c>
      <c r="G2278" s="110" t="s">
        <v>1778</v>
      </c>
      <c r="H2278" s="111">
        <v>300000</v>
      </c>
      <c r="I2278" s="113">
        <v>45363</v>
      </c>
      <c r="J2278" s="111">
        <v>50000</v>
      </c>
      <c r="K2278" s="112" t="s">
        <v>20</v>
      </c>
      <c r="L2278" s="112" t="s">
        <v>158</v>
      </c>
      <c r="O2278" s="71"/>
      <c r="P2278" s="54"/>
      <c r="Q2278" s="72"/>
    </row>
    <row r="2279" spans="1:17" x14ac:dyDescent="0.25">
      <c r="A2279" s="107" t="s">
        <v>1519</v>
      </c>
      <c r="B2279" s="108">
        <v>202311</v>
      </c>
      <c r="C2279" s="108">
        <v>202311</v>
      </c>
      <c r="D2279" s="108" t="s">
        <v>1014</v>
      </c>
      <c r="E2279" s="109">
        <v>7892242494</v>
      </c>
      <c r="F2279" s="107" t="s">
        <v>1520</v>
      </c>
      <c r="G2279" s="110" t="s">
        <v>1778</v>
      </c>
      <c r="H2279" s="111">
        <v>300000</v>
      </c>
      <c r="I2279" s="113">
        <v>45363</v>
      </c>
      <c r="J2279" s="111">
        <v>50000</v>
      </c>
      <c r="K2279" s="112" t="s">
        <v>20</v>
      </c>
      <c r="L2279" s="112" t="s">
        <v>158</v>
      </c>
      <c r="O2279" s="71"/>
      <c r="P2279" s="54"/>
      <c r="Q2279" s="72"/>
    </row>
    <row r="2280" spans="1:17" x14ac:dyDescent="0.25">
      <c r="A2280" s="107" t="s">
        <v>1759</v>
      </c>
      <c r="B2280" s="108">
        <v>202303</v>
      </c>
      <c r="C2280" s="108">
        <v>202303</v>
      </c>
      <c r="D2280" s="108" t="s">
        <v>1014</v>
      </c>
      <c r="E2280" s="109">
        <v>7978353297</v>
      </c>
      <c r="F2280" s="107" t="s">
        <v>1758</v>
      </c>
      <c r="G2280" s="110" t="s">
        <v>1778</v>
      </c>
      <c r="H2280" s="111">
        <v>300000</v>
      </c>
      <c r="I2280" s="113">
        <v>45363</v>
      </c>
      <c r="J2280" s="111">
        <v>5000</v>
      </c>
      <c r="K2280" s="112" t="s">
        <v>20</v>
      </c>
      <c r="L2280" s="112" t="s">
        <v>158</v>
      </c>
      <c r="O2280" s="71"/>
      <c r="P2280" s="54"/>
      <c r="Q2280" s="72"/>
    </row>
    <row r="2281" spans="1:17" x14ac:dyDescent="0.25">
      <c r="A2281" s="107" t="s">
        <v>2541</v>
      </c>
      <c r="B2281" s="108">
        <v>202303</v>
      </c>
      <c r="C2281" s="108">
        <v>202303</v>
      </c>
      <c r="D2281" s="108" t="s">
        <v>1014</v>
      </c>
      <c r="E2281" s="109">
        <v>9090876723</v>
      </c>
      <c r="F2281" s="107" t="s">
        <v>1763</v>
      </c>
      <c r="G2281" s="110" t="s">
        <v>1778</v>
      </c>
      <c r="H2281" s="111">
        <v>300000</v>
      </c>
      <c r="I2281" s="113">
        <v>45363</v>
      </c>
      <c r="J2281" s="111">
        <v>5000</v>
      </c>
      <c r="K2281" s="112" t="s">
        <v>20</v>
      </c>
      <c r="L2281" s="112" t="s">
        <v>158</v>
      </c>
      <c r="O2281" s="71"/>
      <c r="P2281" s="54"/>
      <c r="Q2281" s="72"/>
    </row>
    <row r="2282" spans="1:17" x14ac:dyDescent="0.25">
      <c r="A2282" s="107" t="s">
        <v>1525</v>
      </c>
      <c r="B2282" s="108">
        <v>202304</v>
      </c>
      <c r="C2282" s="108">
        <v>202304</v>
      </c>
      <c r="D2282" s="108" t="s">
        <v>1014</v>
      </c>
      <c r="E2282" s="109">
        <v>6372766170</v>
      </c>
      <c r="F2282" s="107" t="s">
        <v>1526</v>
      </c>
      <c r="G2282" s="110" t="s">
        <v>77</v>
      </c>
      <c r="H2282" s="111">
        <v>260000</v>
      </c>
      <c r="I2282" s="113">
        <v>45364</v>
      </c>
      <c r="J2282" s="111">
        <v>60000</v>
      </c>
      <c r="K2282" s="112" t="s">
        <v>20</v>
      </c>
      <c r="L2282" s="112" t="s">
        <v>158</v>
      </c>
      <c r="O2282" s="71"/>
      <c r="P2282" s="54"/>
      <c r="Q2282" s="72"/>
    </row>
    <row r="2283" spans="1:17" x14ac:dyDescent="0.25">
      <c r="A2283" s="107" t="s">
        <v>4366</v>
      </c>
      <c r="B2283" s="108">
        <v>202303</v>
      </c>
      <c r="C2283" s="108">
        <v>202303</v>
      </c>
      <c r="D2283" s="108" t="s">
        <v>1014</v>
      </c>
      <c r="E2283" s="109">
        <v>7008031664</v>
      </c>
      <c r="F2283" s="107" t="s">
        <v>1765</v>
      </c>
      <c r="G2283" s="110" t="s">
        <v>77</v>
      </c>
      <c r="H2283" s="111">
        <v>260000</v>
      </c>
      <c r="I2283" s="113">
        <v>45364</v>
      </c>
      <c r="J2283" s="111">
        <v>5000</v>
      </c>
      <c r="K2283" s="112" t="s">
        <v>10</v>
      </c>
      <c r="L2283" s="112" t="s">
        <v>158</v>
      </c>
      <c r="O2283" s="71"/>
      <c r="P2283" s="54"/>
      <c r="Q2283" s="72"/>
    </row>
    <row r="2284" spans="1:17" x14ac:dyDescent="0.25">
      <c r="A2284" s="107" t="s">
        <v>1652</v>
      </c>
      <c r="B2284" s="108">
        <v>202401</v>
      </c>
      <c r="C2284" s="108">
        <v>202401</v>
      </c>
      <c r="D2284" s="108" t="s">
        <v>1014</v>
      </c>
      <c r="E2284" s="109" t="s">
        <v>1531</v>
      </c>
      <c r="F2284" s="107" t="s">
        <v>1532</v>
      </c>
      <c r="G2284" s="110" t="s">
        <v>1778</v>
      </c>
      <c r="H2284" s="111">
        <v>270000</v>
      </c>
      <c r="I2284" s="113">
        <v>45364</v>
      </c>
      <c r="J2284" s="111">
        <v>85000</v>
      </c>
      <c r="K2284" s="112" t="s">
        <v>20</v>
      </c>
      <c r="L2284" s="112" t="s">
        <v>158</v>
      </c>
      <c r="O2284" s="71"/>
      <c r="P2284" s="54"/>
      <c r="Q2284" s="72"/>
    </row>
    <row r="2285" spans="1:17" x14ac:dyDescent="0.25">
      <c r="A2285" s="107" t="s">
        <v>1766</v>
      </c>
      <c r="B2285" s="108">
        <v>202303</v>
      </c>
      <c r="C2285" s="108">
        <v>202303</v>
      </c>
      <c r="D2285" s="108" t="s">
        <v>1014</v>
      </c>
      <c r="E2285" s="109">
        <v>9502720256</v>
      </c>
      <c r="F2285" s="107" t="s">
        <v>1719</v>
      </c>
      <c r="G2285" s="110" t="s">
        <v>77</v>
      </c>
      <c r="H2285" s="111">
        <v>250000</v>
      </c>
      <c r="I2285" s="113">
        <v>45364</v>
      </c>
      <c r="J2285" s="111">
        <v>60000</v>
      </c>
      <c r="K2285" s="112" t="s">
        <v>20</v>
      </c>
      <c r="L2285" s="112" t="s">
        <v>158</v>
      </c>
      <c r="O2285" s="71"/>
      <c r="P2285" s="54"/>
      <c r="Q2285" s="72"/>
    </row>
    <row r="2286" spans="1:17" x14ac:dyDescent="0.25">
      <c r="A2286" s="107" t="s">
        <v>4339</v>
      </c>
      <c r="B2286" s="108">
        <v>202312</v>
      </c>
      <c r="C2286" s="108">
        <v>202312</v>
      </c>
      <c r="D2286" s="108" t="s">
        <v>1014</v>
      </c>
      <c r="E2286" s="109">
        <v>7206525316</v>
      </c>
      <c r="F2286" s="107" t="s">
        <v>1523</v>
      </c>
      <c r="G2286" s="110" t="s">
        <v>1778</v>
      </c>
      <c r="H2286" s="111">
        <v>300000</v>
      </c>
      <c r="I2286" s="113">
        <v>45364</v>
      </c>
      <c r="J2286" s="111">
        <v>96666</v>
      </c>
      <c r="K2286" s="112" t="s">
        <v>20</v>
      </c>
      <c r="L2286" s="112" t="s">
        <v>158</v>
      </c>
      <c r="O2286" s="71"/>
      <c r="P2286" s="54"/>
      <c r="Q2286" s="72"/>
    </row>
    <row r="2287" spans="1:17" x14ac:dyDescent="0.25">
      <c r="A2287" s="107" t="s">
        <v>4367</v>
      </c>
      <c r="B2287" s="108">
        <v>202403</v>
      </c>
      <c r="C2287" s="108">
        <v>202403</v>
      </c>
      <c r="D2287" s="108" t="s">
        <v>1014</v>
      </c>
      <c r="E2287" s="109">
        <v>8860011727</v>
      </c>
      <c r="F2287" s="107" t="s">
        <v>1768</v>
      </c>
      <c r="G2287" s="110" t="s">
        <v>1778</v>
      </c>
      <c r="H2287" s="111">
        <v>300000</v>
      </c>
      <c r="I2287" s="113">
        <v>45364</v>
      </c>
      <c r="J2287" s="111">
        <v>5000</v>
      </c>
      <c r="K2287" s="112" t="s">
        <v>20</v>
      </c>
      <c r="L2287" s="112" t="s">
        <v>158</v>
      </c>
      <c r="O2287" s="71"/>
      <c r="P2287" s="54"/>
      <c r="Q2287" s="72"/>
    </row>
    <row r="2288" spans="1:17" x14ac:dyDescent="0.25">
      <c r="A2288" s="107" t="s">
        <v>1769</v>
      </c>
      <c r="B2288" s="108">
        <v>202403</v>
      </c>
      <c r="C2288" s="108">
        <v>202403</v>
      </c>
      <c r="D2288" s="108" t="s">
        <v>1014</v>
      </c>
      <c r="E2288" s="109">
        <v>8187812960</v>
      </c>
      <c r="F2288" s="107" t="s">
        <v>1770</v>
      </c>
      <c r="G2288" s="110" t="s">
        <v>1778</v>
      </c>
      <c r="H2288" s="111">
        <v>300000</v>
      </c>
      <c r="I2288" s="113">
        <v>45364</v>
      </c>
      <c r="J2288" s="111">
        <v>5000</v>
      </c>
      <c r="K2288" s="112" t="s">
        <v>20</v>
      </c>
      <c r="L2288" s="112" t="s">
        <v>158</v>
      </c>
      <c r="O2288" s="71"/>
      <c r="P2288" s="54"/>
      <c r="Q2288" s="72"/>
    </row>
    <row r="2289" spans="1:17" x14ac:dyDescent="0.25">
      <c r="A2289" s="107" t="s">
        <v>1513</v>
      </c>
      <c r="B2289" s="108">
        <v>202401</v>
      </c>
      <c r="C2289" s="108">
        <v>202401</v>
      </c>
      <c r="D2289" s="108" t="s">
        <v>1015</v>
      </c>
      <c r="E2289" s="109">
        <v>9938994545</v>
      </c>
      <c r="F2289" s="107" t="s">
        <v>1514</v>
      </c>
      <c r="G2289" s="110" t="s">
        <v>1778</v>
      </c>
      <c r="H2289" s="111">
        <v>300000</v>
      </c>
      <c r="I2289" s="113">
        <v>45365</v>
      </c>
      <c r="J2289" s="111">
        <v>95000</v>
      </c>
      <c r="K2289" s="112" t="s">
        <v>20</v>
      </c>
      <c r="L2289" s="112" t="s">
        <v>158</v>
      </c>
      <c r="O2289" s="71"/>
      <c r="P2289" s="54"/>
      <c r="Q2289" s="72"/>
    </row>
    <row r="2290" spans="1:17" x14ac:dyDescent="0.25">
      <c r="A2290" s="107" t="s">
        <v>1646</v>
      </c>
      <c r="B2290" s="108">
        <v>202402</v>
      </c>
      <c r="C2290" s="108">
        <v>202402</v>
      </c>
      <c r="D2290" s="108" t="s">
        <v>1014</v>
      </c>
      <c r="E2290" s="109">
        <v>12018794101</v>
      </c>
      <c r="F2290" s="107" t="s">
        <v>1647</v>
      </c>
      <c r="G2290" s="110" t="s">
        <v>1778</v>
      </c>
      <c r="H2290" s="111">
        <v>280000</v>
      </c>
      <c r="I2290" s="113">
        <v>45365</v>
      </c>
      <c r="J2290" s="111">
        <v>91667</v>
      </c>
      <c r="K2290" s="112" t="s">
        <v>20</v>
      </c>
      <c r="L2290" s="112" t="s">
        <v>158</v>
      </c>
      <c r="O2290" s="71"/>
      <c r="P2290" s="54"/>
      <c r="Q2290" s="72"/>
    </row>
    <row r="2291" spans="1:17" x14ac:dyDescent="0.25">
      <c r="A2291" s="107" t="s">
        <v>4358</v>
      </c>
      <c r="B2291" s="108">
        <v>202402</v>
      </c>
      <c r="C2291" s="108">
        <v>202402</v>
      </c>
      <c r="D2291" s="108" t="s">
        <v>1014</v>
      </c>
      <c r="E2291" s="109">
        <v>7795773719</v>
      </c>
      <c r="F2291" s="107" t="s">
        <v>1772</v>
      </c>
      <c r="G2291" s="110" t="s">
        <v>77</v>
      </c>
      <c r="H2291" s="111">
        <v>250000</v>
      </c>
      <c r="I2291" s="113">
        <v>45365</v>
      </c>
      <c r="J2291" s="111">
        <v>240000</v>
      </c>
      <c r="K2291" s="112" t="s">
        <v>20</v>
      </c>
      <c r="L2291" s="112" t="s">
        <v>158</v>
      </c>
      <c r="O2291" s="71"/>
      <c r="P2291" s="54"/>
      <c r="Q2291" s="72"/>
    </row>
    <row r="2292" spans="1:17" x14ac:dyDescent="0.25">
      <c r="A2292" s="107" t="s">
        <v>1535</v>
      </c>
      <c r="B2292" s="108">
        <v>202312</v>
      </c>
      <c r="C2292" s="108">
        <v>202312</v>
      </c>
      <c r="D2292" s="108" t="s">
        <v>1014</v>
      </c>
      <c r="E2292" s="109" t="s">
        <v>1537</v>
      </c>
      <c r="F2292" s="107" t="s">
        <v>1536</v>
      </c>
      <c r="G2292" s="110" t="s">
        <v>1778</v>
      </c>
      <c r="H2292" s="111">
        <v>280000</v>
      </c>
      <c r="I2292" s="113">
        <v>45366</v>
      </c>
      <c r="J2292" s="111">
        <v>26133</v>
      </c>
      <c r="K2292" s="112" t="s">
        <v>689</v>
      </c>
      <c r="L2292" s="112" t="s">
        <v>158</v>
      </c>
      <c r="O2292" s="71"/>
      <c r="P2292" s="54"/>
      <c r="Q2292" s="72"/>
    </row>
    <row r="2293" spans="1:17" x14ac:dyDescent="0.25">
      <c r="A2293" s="107" t="s">
        <v>1538</v>
      </c>
      <c r="B2293" s="108">
        <v>202304</v>
      </c>
      <c r="C2293" s="108">
        <v>202304</v>
      </c>
      <c r="D2293" s="108" t="s">
        <v>1014</v>
      </c>
      <c r="E2293" s="109">
        <v>8658827957</v>
      </c>
      <c r="F2293" s="107" t="s">
        <v>1539</v>
      </c>
      <c r="G2293" s="110" t="s">
        <v>77</v>
      </c>
      <c r="H2293" s="111">
        <v>270000</v>
      </c>
      <c r="I2293" s="113">
        <v>45366</v>
      </c>
      <c r="J2293" s="111">
        <v>40000</v>
      </c>
      <c r="K2293" s="112" t="s">
        <v>20</v>
      </c>
      <c r="L2293" s="112" t="s">
        <v>158</v>
      </c>
      <c r="O2293" s="71"/>
      <c r="P2293" s="54"/>
      <c r="Q2293" s="72"/>
    </row>
    <row r="2294" spans="1:17" x14ac:dyDescent="0.25">
      <c r="A2294" s="107" t="s">
        <v>1721</v>
      </c>
      <c r="B2294" s="108">
        <v>202402</v>
      </c>
      <c r="C2294" s="108">
        <v>202402</v>
      </c>
      <c r="D2294" s="108" t="s">
        <v>1014</v>
      </c>
      <c r="E2294" s="109">
        <v>7854078563</v>
      </c>
      <c r="F2294" s="107" t="s">
        <v>1722</v>
      </c>
      <c r="G2294" s="110" t="s">
        <v>77</v>
      </c>
      <c r="H2294" s="111">
        <v>240000</v>
      </c>
      <c r="I2294" s="113">
        <v>45366</v>
      </c>
      <c r="J2294" s="111">
        <v>50000</v>
      </c>
      <c r="K2294" s="112" t="s">
        <v>20</v>
      </c>
      <c r="L2294" s="112" t="s">
        <v>158</v>
      </c>
      <c r="O2294" s="71"/>
      <c r="P2294" s="54"/>
      <c r="Q2294" s="72"/>
    </row>
    <row r="2295" spans="1:17" x14ac:dyDescent="0.25">
      <c r="A2295" s="107" t="s">
        <v>4318</v>
      </c>
      <c r="B2295" s="108">
        <v>202403</v>
      </c>
      <c r="C2295" s="108">
        <v>202403</v>
      </c>
      <c r="D2295" s="108" t="s">
        <v>1014</v>
      </c>
      <c r="E2295" s="109">
        <v>8660652662</v>
      </c>
      <c r="F2295" s="107" t="s">
        <v>1773</v>
      </c>
      <c r="G2295" s="110" t="s">
        <v>77</v>
      </c>
      <c r="H2295" s="111">
        <v>240000</v>
      </c>
      <c r="I2295" s="113">
        <v>45366</v>
      </c>
      <c r="J2295" s="111">
        <v>75000</v>
      </c>
      <c r="K2295" s="112" t="s">
        <v>20</v>
      </c>
      <c r="L2295" s="112" t="s">
        <v>158</v>
      </c>
      <c r="O2295" s="71"/>
      <c r="P2295" s="54"/>
      <c r="Q2295" s="72"/>
    </row>
    <row r="2296" spans="1:17" x14ac:dyDescent="0.25">
      <c r="A2296" s="107" t="s">
        <v>4347</v>
      </c>
      <c r="B2296" s="108">
        <v>202401</v>
      </c>
      <c r="C2296" s="108">
        <v>202401</v>
      </c>
      <c r="D2296" s="108" t="s">
        <v>1014</v>
      </c>
      <c r="E2296" s="109">
        <v>8658318219</v>
      </c>
      <c r="F2296" s="107" t="s">
        <v>1592</v>
      </c>
      <c r="G2296" s="110" t="s">
        <v>19</v>
      </c>
      <c r="H2296" s="111">
        <v>270000</v>
      </c>
      <c r="I2296" s="113">
        <v>45366</v>
      </c>
      <c r="J2296" s="111">
        <v>85000</v>
      </c>
      <c r="K2296" s="112" t="s">
        <v>20</v>
      </c>
      <c r="L2296" s="112" t="s">
        <v>158</v>
      </c>
      <c r="O2296" s="71"/>
      <c r="P2296" s="54"/>
      <c r="Q2296" s="72"/>
    </row>
    <row r="2297" spans="1:17" x14ac:dyDescent="0.25">
      <c r="A2297" s="107" t="s">
        <v>1774</v>
      </c>
      <c r="B2297" s="108">
        <v>202403</v>
      </c>
      <c r="C2297" s="108">
        <v>202403</v>
      </c>
      <c r="D2297" s="108" t="s">
        <v>1014</v>
      </c>
      <c r="E2297" s="109">
        <v>7775917708</v>
      </c>
      <c r="F2297" s="107" t="s">
        <v>1775</v>
      </c>
      <c r="G2297" s="110" t="s">
        <v>1778</v>
      </c>
      <c r="H2297" s="111">
        <v>270000</v>
      </c>
      <c r="I2297" s="113">
        <v>45366</v>
      </c>
      <c r="J2297" s="111">
        <v>5000</v>
      </c>
      <c r="K2297" s="112" t="s">
        <v>20</v>
      </c>
      <c r="L2297" s="112" t="s">
        <v>158</v>
      </c>
      <c r="O2297" s="71"/>
      <c r="P2297" s="54"/>
      <c r="Q2297" s="72"/>
    </row>
    <row r="2298" spans="1:17" x14ac:dyDescent="0.25">
      <c r="A2298" s="107" t="s">
        <v>1776</v>
      </c>
      <c r="B2298" s="108">
        <v>202403</v>
      </c>
      <c r="C2298" s="108">
        <v>202403</v>
      </c>
      <c r="D2298" s="108" t="s">
        <v>1014</v>
      </c>
      <c r="E2298" s="109">
        <v>9731501304</v>
      </c>
      <c r="F2298" s="107" t="s">
        <v>1777</v>
      </c>
      <c r="G2298" s="110" t="s">
        <v>1778</v>
      </c>
      <c r="H2298" s="111">
        <v>270000</v>
      </c>
      <c r="I2298" s="113">
        <v>45366</v>
      </c>
      <c r="J2298" s="111">
        <v>5000</v>
      </c>
      <c r="K2298" s="112" t="s">
        <v>20</v>
      </c>
      <c r="L2298" s="112" t="s">
        <v>158</v>
      </c>
      <c r="O2298" s="71"/>
      <c r="P2298" s="54"/>
      <c r="Q2298" s="72"/>
    </row>
    <row r="2299" spans="1:17" x14ac:dyDescent="0.25">
      <c r="A2299" s="107" t="s">
        <v>1779</v>
      </c>
      <c r="B2299" s="108">
        <v>202403</v>
      </c>
      <c r="C2299" s="108">
        <v>202403</v>
      </c>
      <c r="D2299" s="108" t="s">
        <v>1014</v>
      </c>
      <c r="E2299" s="109">
        <v>7978916934</v>
      </c>
      <c r="F2299" s="107" t="s">
        <v>1780</v>
      </c>
      <c r="G2299" s="110" t="s">
        <v>1778</v>
      </c>
      <c r="H2299" s="111">
        <v>270000</v>
      </c>
      <c r="I2299" s="113">
        <v>45366</v>
      </c>
      <c r="J2299" s="111">
        <v>5000</v>
      </c>
      <c r="K2299" s="112" t="s">
        <v>20</v>
      </c>
      <c r="L2299" s="112" t="s">
        <v>158</v>
      </c>
      <c r="O2299" s="71"/>
      <c r="P2299" s="54"/>
      <c r="Q2299" s="72"/>
    </row>
    <row r="2300" spans="1:17" x14ac:dyDescent="0.25">
      <c r="A2300" s="107" t="s">
        <v>4364</v>
      </c>
      <c r="B2300" s="108">
        <v>202403</v>
      </c>
      <c r="C2300" s="108">
        <v>202403</v>
      </c>
      <c r="D2300" s="108" t="s">
        <v>1014</v>
      </c>
      <c r="E2300" s="109">
        <v>8114975556</v>
      </c>
      <c r="F2300" s="107" t="s">
        <v>1753</v>
      </c>
      <c r="G2300" s="110" t="s">
        <v>1778</v>
      </c>
      <c r="H2300" s="111">
        <v>290000</v>
      </c>
      <c r="I2300" s="113">
        <v>45366</v>
      </c>
      <c r="J2300" s="111">
        <v>50000</v>
      </c>
      <c r="K2300" s="112" t="s">
        <v>20</v>
      </c>
      <c r="L2300" s="112" t="s">
        <v>158</v>
      </c>
      <c r="O2300" s="71"/>
      <c r="P2300" s="54"/>
      <c r="Q2300" s="72"/>
    </row>
    <row r="2301" spans="1:17" x14ac:dyDescent="0.25">
      <c r="A2301" s="107" t="s">
        <v>4368</v>
      </c>
      <c r="B2301" s="108">
        <v>202403</v>
      </c>
      <c r="C2301" s="108">
        <v>202403</v>
      </c>
      <c r="D2301" s="108" t="s">
        <v>1014</v>
      </c>
      <c r="E2301" s="109">
        <v>9071585125</v>
      </c>
      <c r="F2301" s="107" t="s">
        <v>4369</v>
      </c>
      <c r="G2301" s="110" t="s">
        <v>1778</v>
      </c>
      <c r="H2301" s="111">
        <v>290000</v>
      </c>
      <c r="I2301" s="113">
        <v>45367</v>
      </c>
      <c r="J2301" s="111">
        <v>50000</v>
      </c>
      <c r="K2301" s="112" t="s">
        <v>20</v>
      </c>
      <c r="L2301" s="112" t="s">
        <v>158</v>
      </c>
      <c r="O2301" s="71"/>
      <c r="P2301" s="54"/>
      <c r="Q2301" s="72"/>
    </row>
    <row r="2302" spans="1:17" x14ac:dyDescent="0.25">
      <c r="A2302" s="107" t="s">
        <v>1783</v>
      </c>
      <c r="B2302" s="108">
        <v>202403</v>
      </c>
      <c r="C2302" s="108">
        <v>202403</v>
      </c>
      <c r="D2302" s="108" t="s">
        <v>1014</v>
      </c>
      <c r="E2302" s="109">
        <v>9740654114</v>
      </c>
      <c r="F2302" s="107" t="s">
        <v>4370</v>
      </c>
      <c r="G2302" s="110" t="s">
        <v>1778</v>
      </c>
      <c r="H2302" s="111">
        <v>290000</v>
      </c>
      <c r="I2302" s="113">
        <v>45367</v>
      </c>
      <c r="J2302" s="111">
        <v>10000</v>
      </c>
      <c r="K2302" s="112" t="s">
        <v>20</v>
      </c>
      <c r="L2302" s="112" t="s">
        <v>158</v>
      </c>
      <c r="O2302" s="71"/>
      <c r="P2302" s="54"/>
      <c r="Q2302" s="72"/>
    </row>
    <row r="2303" spans="1:17" x14ac:dyDescent="0.25">
      <c r="A2303" s="107" t="s">
        <v>4327</v>
      </c>
      <c r="B2303" s="108">
        <v>202312</v>
      </c>
      <c r="C2303" s="108">
        <v>202312</v>
      </c>
      <c r="D2303" s="108" t="s">
        <v>1014</v>
      </c>
      <c r="E2303" s="109">
        <v>9432165470</v>
      </c>
      <c r="F2303" s="107" t="s">
        <v>1417</v>
      </c>
      <c r="G2303" s="110" t="s">
        <v>77</v>
      </c>
      <c r="H2303" s="111">
        <v>270000</v>
      </c>
      <c r="I2303" s="113">
        <v>45367</v>
      </c>
      <c r="J2303" s="111">
        <v>60000</v>
      </c>
      <c r="K2303" s="112" t="s">
        <v>20</v>
      </c>
      <c r="L2303" s="112" t="s">
        <v>158</v>
      </c>
      <c r="O2303" s="71"/>
      <c r="P2303" s="54"/>
      <c r="Q2303" s="72"/>
    </row>
    <row r="2304" spans="1:17" x14ac:dyDescent="0.25">
      <c r="A2304" s="107" t="s">
        <v>1630</v>
      </c>
      <c r="B2304" s="108">
        <v>202402</v>
      </c>
      <c r="C2304" s="108">
        <v>202402</v>
      </c>
      <c r="D2304" s="108" t="s">
        <v>1014</v>
      </c>
      <c r="E2304" s="109">
        <v>9620170234</v>
      </c>
      <c r="F2304" s="107" t="s">
        <v>1631</v>
      </c>
      <c r="G2304" s="110" t="s">
        <v>1778</v>
      </c>
      <c r="H2304" s="111">
        <v>270000</v>
      </c>
      <c r="I2304" s="113">
        <v>45368</v>
      </c>
      <c r="J2304" s="111">
        <v>66250</v>
      </c>
      <c r="K2304" s="112" t="s">
        <v>20</v>
      </c>
      <c r="L2304" s="112" t="s">
        <v>158</v>
      </c>
      <c r="O2304" s="71"/>
      <c r="P2304" s="54"/>
      <c r="Q2304" s="72"/>
    </row>
    <row r="2305" spans="1:17" x14ac:dyDescent="0.25">
      <c r="A2305" s="107" t="s">
        <v>1446</v>
      </c>
      <c r="B2305" s="108">
        <v>202312</v>
      </c>
      <c r="C2305" s="108">
        <v>202312</v>
      </c>
      <c r="D2305" s="108" t="s">
        <v>1014</v>
      </c>
      <c r="E2305" s="109">
        <v>6371335044</v>
      </c>
      <c r="F2305" s="107" t="s">
        <v>1451</v>
      </c>
      <c r="G2305" s="110" t="s">
        <v>1778</v>
      </c>
      <c r="H2305" s="111">
        <v>290000</v>
      </c>
      <c r="I2305" s="113">
        <v>45369</v>
      </c>
      <c r="J2305" s="111">
        <v>50000</v>
      </c>
      <c r="K2305" s="112" t="s">
        <v>20</v>
      </c>
      <c r="L2305" s="112" t="s">
        <v>158</v>
      </c>
      <c r="O2305" s="71"/>
      <c r="P2305" s="54"/>
      <c r="Q2305" s="72"/>
    </row>
    <row r="2306" spans="1:17" x14ac:dyDescent="0.25">
      <c r="A2306" s="107" t="s">
        <v>1116</v>
      </c>
      <c r="B2306" s="108">
        <v>202309</v>
      </c>
      <c r="C2306" s="108">
        <v>202309</v>
      </c>
      <c r="D2306" s="108" t="s">
        <v>1014</v>
      </c>
      <c r="E2306" s="109">
        <v>7681882006</v>
      </c>
      <c r="F2306" s="107" t="s">
        <v>1159</v>
      </c>
      <c r="G2306" s="110" t="s">
        <v>1778</v>
      </c>
      <c r="H2306" s="111">
        <v>318600</v>
      </c>
      <c r="I2306" s="113">
        <v>45369</v>
      </c>
      <c r="J2306" s="111">
        <v>15000</v>
      </c>
      <c r="K2306" s="112" t="s">
        <v>689</v>
      </c>
      <c r="L2306" s="112" t="s">
        <v>158</v>
      </c>
      <c r="O2306" s="71"/>
      <c r="P2306" s="54"/>
      <c r="Q2306" s="72"/>
    </row>
    <row r="2307" spans="1:17" x14ac:dyDescent="0.25">
      <c r="A2307" s="107" t="s">
        <v>1278</v>
      </c>
      <c r="B2307" s="108">
        <v>202311</v>
      </c>
      <c r="C2307" s="108">
        <v>202311</v>
      </c>
      <c r="D2307" s="108" t="s">
        <v>1014</v>
      </c>
      <c r="E2307" s="109">
        <v>9820054322</v>
      </c>
      <c r="F2307" s="107" t="s">
        <v>1338</v>
      </c>
      <c r="G2307" s="110" t="s">
        <v>1778</v>
      </c>
      <c r="H2307" s="111">
        <v>250000</v>
      </c>
      <c r="I2307" s="113">
        <v>45370</v>
      </c>
      <c r="J2307" s="111">
        <v>25000</v>
      </c>
      <c r="K2307" s="112" t="s">
        <v>20</v>
      </c>
      <c r="L2307" s="112" t="s">
        <v>158</v>
      </c>
      <c r="O2307" s="71"/>
      <c r="P2307" s="54"/>
      <c r="Q2307" s="72"/>
    </row>
    <row r="2308" spans="1:17" x14ac:dyDescent="0.25">
      <c r="A2308" s="107" t="s">
        <v>1661</v>
      </c>
      <c r="B2308" s="108">
        <v>202401</v>
      </c>
      <c r="C2308" s="108">
        <v>202401</v>
      </c>
      <c r="D2308" s="108" t="s">
        <v>1014</v>
      </c>
      <c r="E2308" s="109">
        <v>8763199231</v>
      </c>
      <c r="F2308" s="107" t="s">
        <v>1662</v>
      </c>
      <c r="G2308" s="110" t="s">
        <v>77</v>
      </c>
      <c r="H2308" s="111">
        <v>265000</v>
      </c>
      <c r="I2308" s="113">
        <v>45370</v>
      </c>
      <c r="J2308" s="111">
        <v>90000</v>
      </c>
      <c r="K2308" s="112" t="s">
        <v>20</v>
      </c>
      <c r="L2308" s="112" t="s">
        <v>158</v>
      </c>
      <c r="O2308" s="71"/>
      <c r="P2308" s="54"/>
      <c r="Q2308" s="72"/>
    </row>
    <row r="2309" spans="1:17" x14ac:dyDescent="0.25">
      <c r="A2309" s="107" t="s">
        <v>1612</v>
      </c>
      <c r="B2309" s="108">
        <v>202312</v>
      </c>
      <c r="C2309" s="108">
        <v>202312</v>
      </c>
      <c r="D2309" s="108" t="s">
        <v>1014</v>
      </c>
      <c r="E2309" s="109">
        <v>8144978136</v>
      </c>
      <c r="F2309" s="107" t="s">
        <v>1613</v>
      </c>
      <c r="G2309" s="110" t="s">
        <v>1778</v>
      </c>
      <c r="H2309" s="111">
        <v>270000</v>
      </c>
      <c r="I2309" s="113">
        <v>45370</v>
      </c>
      <c r="J2309" s="111">
        <v>50000</v>
      </c>
      <c r="K2309" s="112" t="s">
        <v>20</v>
      </c>
      <c r="L2309" s="112" t="s">
        <v>158</v>
      </c>
      <c r="O2309" s="71"/>
      <c r="P2309" s="54"/>
      <c r="Q2309" s="72"/>
    </row>
    <row r="2310" spans="1:17" x14ac:dyDescent="0.25">
      <c r="A2310" s="107" t="s">
        <v>1711</v>
      </c>
      <c r="B2310" s="108">
        <v>202402</v>
      </c>
      <c r="C2310" s="108">
        <v>202402</v>
      </c>
      <c r="D2310" s="108" t="s">
        <v>1014</v>
      </c>
      <c r="E2310" s="109">
        <v>9027288046</v>
      </c>
      <c r="F2310" s="107" t="s">
        <v>1712</v>
      </c>
      <c r="G2310" s="110" t="s">
        <v>1778</v>
      </c>
      <c r="H2310" s="111">
        <v>280000</v>
      </c>
      <c r="I2310" s="113">
        <v>45370</v>
      </c>
      <c r="J2310" s="111">
        <v>40000</v>
      </c>
      <c r="K2310" s="112" t="s">
        <v>20</v>
      </c>
      <c r="L2310" s="112" t="s">
        <v>158</v>
      </c>
      <c r="O2310" s="71"/>
      <c r="P2310" s="54"/>
      <c r="Q2310" s="72"/>
    </row>
    <row r="2311" spans="1:17" x14ac:dyDescent="0.25">
      <c r="A2311" s="107" t="s">
        <v>1784</v>
      </c>
      <c r="B2311" s="108">
        <v>202403</v>
      </c>
      <c r="C2311" s="108">
        <v>202403</v>
      </c>
      <c r="D2311" s="108" t="s">
        <v>1014</v>
      </c>
      <c r="E2311" s="109">
        <v>9040405006</v>
      </c>
      <c r="F2311" s="107" t="s">
        <v>1785</v>
      </c>
      <c r="G2311" s="110" t="s">
        <v>1778</v>
      </c>
      <c r="H2311" s="111">
        <v>280000</v>
      </c>
      <c r="I2311" s="113">
        <v>45370</v>
      </c>
      <c r="J2311" s="111">
        <v>5000</v>
      </c>
      <c r="K2311" s="112" t="s">
        <v>20</v>
      </c>
      <c r="L2311" s="112" t="s">
        <v>158</v>
      </c>
      <c r="O2311" s="71"/>
      <c r="P2311" s="54"/>
      <c r="Q2311" s="72"/>
    </row>
    <row r="2312" spans="1:17" x14ac:dyDescent="0.25">
      <c r="A2312" s="107" t="s">
        <v>4371</v>
      </c>
      <c r="B2312" s="108">
        <v>202403</v>
      </c>
      <c r="C2312" s="108">
        <v>202403</v>
      </c>
      <c r="D2312" s="108" t="s">
        <v>1014</v>
      </c>
      <c r="E2312" s="109">
        <v>7008919871</v>
      </c>
      <c r="F2312" s="107" t="s">
        <v>1787</v>
      </c>
      <c r="G2312" s="110" t="s">
        <v>1778</v>
      </c>
      <c r="H2312" s="111">
        <v>280000</v>
      </c>
      <c r="I2312" s="113">
        <v>45370</v>
      </c>
      <c r="J2312" s="111">
        <v>5000</v>
      </c>
      <c r="K2312" s="112" t="s">
        <v>20</v>
      </c>
      <c r="L2312" s="112" t="s">
        <v>158</v>
      </c>
      <c r="O2312" s="71"/>
      <c r="P2312" s="54"/>
      <c r="Q2312" s="72"/>
    </row>
    <row r="2313" spans="1:17" x14ac:dyDescent="0.25">
      <c r="A2313" s="107" t="s">
        <v>4367</v>
      </c>
      <c r="B2313" s="108">
        <v>202403</v>
      </c>
      <c r="C2313" s="108">
        <v>202403</v>
      </c>
      <c r="D2313" s="108" t="s">
        <v>1014</v>
      </c>
      <c r="E2313" s="109">
        <v>8860011727</v>
      </c>
      <c r="F2313" s="107" t="s">
        <v>1768</v>
      </c>
      <c r="G2313" s="110" t="s">
        <v>1778</v>
      </c>
      <c r="H2313" s="111">
        <v>300000</v>
      </c>
      <c r="I2313" s="113">
        <v>45371</v>
      </c>
      <c r="J2313" s="111">
        <v>200000</v>
      </c>
      <c r="K2313" s="112" t="s">
        <v>20</v>
      </c>
      <c r="L2313" s="112" t="s">
        <v>158</v>
      </c>
      <c r="O2313" s="71"/>
      <c r="P2313" s="54"/>
      <c r="Q2313" s="72"/>
    </row>
    <row r="2314" spans="1:17" x14ac:dyDescent="0.25">
      <c r="A2314" s="107" t="s">
        <v>4350</v>
      </c>
      <c r="B2314" s="108">
        <v>202402</v>
      </c>
      <c r="C2314" s="108">
        <v>202402</v>
      </c>
      <c r="D2314" s="108" t="s">
        <v>1014</v>
      </c>
      <c r="E2314" s="109">
        <v>6370883992</v>
      </c>
      <c r="F2314" s="107" t="s">
        <v>1619</v>
      </c>
      <c r="G2314" s="110" t="s">
        <v>1778</v>
      </c>
      <c r="H2314" s="111">
        <v>285000</v>
      </c>
      <c r="I2314" s="113">
        <v>45371</v>
      </c>
      <c r="J2314" s="111">
        <v>25000</v>
      </c>
      <c r="K2314" s="112" t="s">
        <v>20</v>
      </c>
      <c r="L2314" s="112" t="s">
        <v>158</v>
      </c>
      <c r="O2314" s="71"/>
      <c r="P2314" s="54"/>
      <c r="Q2314" s="72"/>
    </row>
    <row r="2315" spans="1:17" x14ac:dyDescent="0.25">
      <c r="A2315" s="107" t="s">
        <v>1749</v>
      </c>
      <c r="B2315" s="108">
        <v>202303</v>
      </c>
      <c r="C2315" s="108">
        <v>202303</v>
      </c>
      <c r="D2315" s="108" t="s">
        <v>1014</v>
      </c>
      <c r="E2315" s="109">
        <v>8984767737</v>
      </c>
      <c r="F2315" s="107" t="s">
        <v>1746</v>
      </c>
      <c r="G2315" s="110" t="s">
        <v>19</v>
      </c>
      <c r="H2315" s="111">
        <v>290000</v>
      </c>
      <c r="I2315" s="113">
        <v>45372</v>
      </c>
      <c r="J2315" s="111">
        <v>115000</v>
      </c>
      <c r="K2315" s="112" t="s">
        <v>20</v>
      </c>
      <c r="L2315" s="112" t="s">
        <v>158</v>
      </c>
      <c r="O2315" s="71"/>
      <c r="P2315" s="54"/>
      <c r="Q2315" s="72"/>
    </row>
    <row r="2316" spans="1:17" x14ac:dyDescent="0.25">
      <c r="A2316" s="107" t="s">
        <v>1713</v>
      </c>
      <c r="B2316" s="108">
        <v>202303</v>
      </c>
      <c r="C2316" s="108">
        <v>202303</v>
      </c>
      <c r="D2316" s="108" t="s">
        <v>1014</v>
      </c>
      <c r="E2316" s="109">
        <v>8763421650</v>
      </c>
      <c r="F2316" s="107" t="s">
        <v>1788</v>
      </c>
      <c r="G2316" s="110" t="s">
        <v>19</v>
      </c>
      <c r="H2316" s="111">
        <v>250000</v>
      </c>
      <c r="I2316" s="113">
        <v>45372</v>
      </c>
      <c r="J2316" s="111">
        <v>80000</v>
      </c>
      <c r="K2316" s="112" t="s">
        <v>20</v>
      </c>
      <c r="L2316" s="112" t="s">
        <v>158</v>
      </c>
      <c r="O2316" s="71"/>
      <c r="P2316" s="54"/>
      <c r="Q2316" s="72"/>
    </row>
    <row r="2317" spans="1:17" x14ac:dyDescent="0.25">
      <c r="A2317" s="107" t="s">
        <v>1579</v>
      </c>
      <c r="B2317" s="108">
        <v>202401</v>
      </c>
      <c r="C2317" s="108">
        <v>202401</v>
      </c>
      <c r="D2317" s="108" t="s">
        <v>1015</v>
      </c>
      <c r="E2317" s="109">
        <v>8895310240</v>
      </c>
      <c r="F2317" s="107" t="s">
        <v>1580</v>
      </c>
      <c r="G2317" s="110" t="s">
        <v>19</v>
      </c>
      <c r="H2317" s="111">
        <v>300000</v>
      </c>
      <c r="I2317" s="113">
        <v>45372</v>
      </c>
      <c r="J2317" s="111">
        <v>40000</v>
      </c>
      <c r="K2317" s="112" t="s">
        <v>20</v>
      </c>
      <c r="L2317" s="112" t="s">
        <v>158</v>
      </c>
      <c r="O2317" s="71"/>
      <c r="P2317" s="54"/>
      <c r="Q2317" s="72"/>
    </row>
    <row r="2318" spans="1:17" x14ac:dyDescent="0.25">
      <c r="A2318" s="107" t="s">
        <v>4372</v>
      </c>
      <c r="B2318" s="108">
        <v>202303</v>
      </c>
      <c r="C2318" s="108">
        <v>202303</v>
      </c>
      <c r="D2318" s="108" t="s">
        <v>1014</v>
      </c>
      <c r="E2318" s="109">
        <v>8260457167</v>
      </c>
      <c r="F2318" s="107" t="s">
        <v>1790</v>
      </c>
      <c r="G2318" s="110" t="s">
        <v>1778</v>
      </c>
      <c r="H2318" s="111">
        <v>280000</v>
      </c>
      <c r="I2318" s="113">
        <v>45372</v>
      </c>
      <c r="J2318" s="111">
        <v>5000</v>
      </c>
      <c r="K2318" s="112" t="s">
        <v>20</v>
      </c>
      <c r="L2318" s="112" t="s">
        <v>158</v>
      </c>
      <c r="O2318" s="71"/>
      <c r="P2318" s="54"/>
      <c r="Q2318" s="72"/>
    </row>
    <row r="2319" spans="1:17" x14ac:dyDescent="0.25">
      <c r="A2319" s="107" t="s">
        <v>1601</v>
      </c>
      <c r="B2319" s="108">
        <v>202401</v>
      </c>
      <c r="C2319" s="108">
        <v>202401</v>
      </c>
      <c r="D2319" s="108" t="s">
        <v>1014</v>
      </c>
      <c r="E2319" s="109">
        <v>8088797078</v>
      </c>
      <c r="F2319" s="107" t="s">
        <v>1602</v>
      </c>
      <c r="G2319" s="110" t="s">
        <v>77</v>
      </c>
      <c r="H2319" s="111">
        <v>270000</v>
      </c>
      <c r="I2319" s="113">
        <v>45373</v>
      </c>
      <c r="J2319" s="111">
        <v>40000</v>
      </c>
      <c r="K2319" s="112" t="s">
        <v>20</v>
      </c>
      <c r="L2319" s="112" t="s">
        <v>158</v>
      </c>
      <c r="O2319" s="71"/>
      <c r="P2319" s="54"/>
      <c r="Q2319" s="72"/>
    </row>
    <row r="2320" spans="1:17" x14ac:dyDescent="0.25">
      <c r="A2320" s="107" t="s">
        <v>1622</v>
      </c>
      <c r="B2320" s="108">
        <v>202401</v>
      </c>
      <c r="C2320" s="108">
        <v>202401</v>
      </c>
      <c r="D2320" s="108" t="s">
        <v>1014</v>
      </c>
      <c r="E2320" s="109">
        <v>9920936373</v>
      </c>
      <c r="F2320" s="107" t="s">
        <v>1623</v>
      </c>
      <c r="G2320" s="110" t="s">
        <v>77</v>
      </c>
      <c r="H2320" s="111">
        <v>240000</v>
      </c>
      <c r="I2320" s="113">
        <v>45373</v>
      </c>
      <c r="J2320" s="111">
        <v>15000</v>
      </c>
      <c r="K2320" s="112" t="s">
        <v>20</v>
      </c>
      <c r="L2320" s="112" t="s">
        <v>158</v>
      </c>
      <c r="O2320" s="71"/>
      <c r="P2320" s="54"/>
      <c r="Q2320" s="72"/>
    </row>
    <row r="2321" spans="1:17" x14ac:dyDescent="0.25">
      <c r="A2321" s="107" t="s">
        <v>4372</v>
      </c>
      <c r="B2321" s="108">
        <v>202303</v>
      </c>
      <c r="C2321" s="108">
        <v>202303</v>
      </c>
      <c r="D2321" s="108" t="s">
        <v>1014</v>
      </c>
      <c r="E2321" s="109">
        <v>8260457167</v>
      </c>
      <c r="F2321" s="107" t="s">
        <v>1791</v>
      </c>
      <c r="G2321" s="110" t="s">
        <v>1778</v>
      </c>
      <c r="H2321" s="111">
        <v>280000</v>
      </c>
      <c r="I2321" s="113">
        <v>45373</v>
      </c>
      <c r="J2321" s="111">
        <v>5000</v>
      </c>
      <c r="K2321" s="112" t="s">
        <v>20</v>
      </c>
      <c r="L2321" s="112" t="s">
        <v>158</v>
      </c>
      <c r="O2321" s="71"/>
      <c r="P2321" s="54"/>
      <c r="Q2321" s="72"/>
    </row>
    <row r="2322" spans="1:17" x14ac:dyDescent="0.25">
      <c r="A2322" s="107" t="s">
        <v>1681</v>
      </c>
      <c r="B2322" s="108">
        <v>202303</v>
      </c>
      <c r="C2322" s="108">
        <v>202303</v>
      </c>
      <c r="D2322" s="108" t="s">
        <v>1014</v>
      </c>
      <c r="E2322" s="109">
        <v>8982224581</v>
      </c>
      <c r="F2322" s="107" t="s">
        <v>1682</v>
      </c>
      <c r="G2322" s="110" t="s">
        <v>1792</v>
      </c>
      <c r="H2322" s="111">
        <v>280000</v>
      </c>
      <c r="I2322" s="113">
        <v>45373</v>
      </c>
      <c r="J2322" s="111">
        <v>55000</v>
      </c>
      <c r="K2322" s="112" t="s">
        <v>20</v>
      </c>
      <c r="L2322" s="112" t="s">
        <v>158</v>
      </c>
      <c r="O2322" s="71"/>
      <c r="P2322" s="54"/>
      <c r="Q2322" s="72"/>
    </row>
    <row r="2323" spans="1:17" x14ac:dyDescent="0.25">
      <c r="A2323" s="107" t="s">
        <v>1575</v>
      </c>
      <c r="B2323" s="108">
        <v>202401</v>
      </c>
      <c r="C2323" s="108">
        <v>202401</v>
      </c>
      <c r="D2323" s="108" t="s">
        <v>1014</v>
      </c>
      <c r="E2323" s="109">
        <v>9495617921</v>
      </c>
      <c r="F2323" s="107" t="s">
        <v>4104</v>
      </c>
      <c r="G2323" s="110" t="s">
        <v>1792</v>
      </c>
      <c r="H2323" s="111">
        <v>270000</v>
      </c>
      <c r="I2323" s="113">
        <v>45373</v>
      </c>
      <c r="J2323" s="111">
        <v>88000</v>
      </c>
      <c r="K2323" s="112" t="s">
        <v>20</v>
      </c>
      <c r="L2323" s="112" t="s">
        <v>158</v>
      </c>
      <c r="O2323" s="71"/>
      <c r="P2323" s="54"/>
      <c r="Q2323" s="72"/>
    </row>
    <row r="2324" spans="1:17" x14ac:dyDescent="0.25">
      <c r="A2324" s="107" t="s">
        <v>4356</v>
      </c>
      <c r="B2324" s="108">
        <v>202401</v>
      </c>
      <c r="C2324" s="108">
        <v>202401</v>
      </c>
      <c r="D2324" s="108" t="s">
        <v>1015</v>
      </c>
      <c r="E2324" s="109">
        <v>7975741925</v>
      </c>
      <c r="F2324" s="107" t="s">
        <v>1675</v>
      </c>
      <c r="G2324" s="110" t="s">
        <v>1778</v>
      </c>
      <c r="H2324" s="111">
        <v>280000</v>
      </c>
      <c r="I2324" s="113">
        <v>45374</v>
      </c>
      <c r="J2324" s="111">
        <v>88333</v>
      </c>
      <c r="K2324" s="112" t="s">
        <v>20</v>
      </c>
      <c r="L2324" s="112" t="s">
        <v>158</v>
      </c>
      <c r="O2324" s="71"/>
      <c r="P2324" s="54"/>
      <c r="Q2324" s="72"/>
    </row>
    <row r="2325" spans="1:17" x14ac:dyDescent="0.25">
      <c r="A2325" s="107" t="s">
        <v>1743</v>
      </c>
      <c r="B2325" s="108">
        <v>202303</v>
      </c>
      <c r="C2325" s="108">
        <v>202303</v>
      </c>
      <c r="D2325" s="108" t="s">
        <v>1014</v>
      </c>
      <c r="E2325" s="109">
        <v>8917316071</v>
      </c>
      <c r="F2325" s="107" t="s">
        <v>1744</v>
      </c>
      <c r="G2325" s="110" t="s">
        <v>1778</v>
      </c>
      <c r="H2325" s="111">
        <v>290000</v>
      </c>
      <c r="I2325" s="113">
        <v>45374</v>
      </c>
      <c r="J2325" s="111">
        <v>86667</v>
      </c>
      <c r="K2325" s="112" t="s">
        <v>20</v>
      </c>
      <c r="L2325" s="112" t="s">
        <v>158</v>
      </c>
      <c r="O2325" s="71"/>
      <c r="P2325" s="54"/>
      <c r="Q2325" s="72"/>
    </row>
    <row r="2326" spans="1:17" x14ac:dyDescent="0.25">
      <c r="A2326" s="107" t="s">
        <v>1527</v>
      </c>
      <c r="B2326" s="108">
        <v>202304</v>
      </c>
      <c r="C2326" s="108">
        <v>202304</v>
      </c>
      <c r="D2326" s="108" t="s">
        <v>1014</v>
      </c>
      <c r="E2326" s="109">
        <v>9534171808</v>
      </c>
      <c r="F2326" s="107" t="s">
        <v>4106</v>
      </c>
      <c r="G2326" s="110" t="s">
        <v>1792</v>
      </c>
      <c r="H2326" s="111">
        <v>260000</v>
      </c>
      <c r="I2326" s="113">
        <v>45374</v>
      </c>
      <c r="J2326" s="111">
        <v>50000</v>
      </c>
      <c r="K2326" s="112" t="s">
        <v>20</v>
      </c>
      <c r="L2326" s="112" t="s">
        <v>158</v>
      </c>
      <c r="O2326" s="71"/>
      <c r="P2326" s="54"/>
      <c r="Q2326" s="72"/>
    </row>
    <row r="2327" spans="1:17" x14ac:dyDescent="0.25">
      <c r="A2327" s="107" t="s">
        <v>1793</v>
      </c>
      <c r="B2327" s="108">
        <v>202303</v>
      </c>
      <c r="C2327" s="108">
        <v>202303</v>
      </c>
      <c r="D2327" s="108" t="s">
        <v>1014</v>
      </c>
      <c r="E2327" s="109">
        <v>9344627975</v>
      </c>
      <c r="F2327" s="107" t="s">
        <v>4107</v>
      </c>
      <c r="G2327" s="110" t="s">
        <v>1792</v>
      </c>
      <c r="H2327" s="111">
        <v>260000</v>
      </c>
      <c r="I2327" s="113">
        <v>45374</v>
      </c>
      <c r="J2327" s="111">
        <v>5000</v>
      </c>
      <c r="K2327" s="112" t="s">
        <v>20</v>
      </c>
      <c r="L2327" s="112" t="s">
        <v>158</v>
      </c>
      <c r="O2327" s="71"/>
      <c r="P2327" s="54"/>
      <c r="Q2327" s="72"/>
    </row>
    <row r="2328" spans="1:17" x14ac:dyDescent="0.25">
      <c r="A2328" s="107" t="s">
        <v>4338</v>
      </c>
      <c r="B2328" s="108">
        <v>202312</v>
      </c>
      <c r="C2328" s="108">
        <v>202312</v>
      </c>
      <c r="D2328" s="108" t="s">
        <v>1014</v>
      </c>
      <c r="E2328" s="109" t="s">
        <v>1517</v>
      </c>
      <c r="F2328" s="107" t="s">
        <v>1518</v>
      </c>
      <c r="G2328" s="110" t="s">
        <v>1778</v>
      </c>
      <c r="H2328" s="111">
        <v>250000</v>
      </c>
      <c r="I2328" s="113">
        <v>45374</v>
      </c>
      <c r="J2328" s="111">
        <v>31668</v>
      </c>
      <c r="K2328" s="112" t="s">
        <v>20</v>
      </c>
      <c r="L2328" s="112" t="s">
        <v>158</v>
      </c>
      <c r="O2328" s="71"/>
      <c r="P2328" s="54"/>
      <c r="Q2328" s="72"/>
    </row>
    <row r="2329" spans="1:17" x14ac:dyDescent="0.25">
      <c r="A2329" s="107" t="s">
        <v>4373</v>
      </c>
      <c r="B2329" s="108">
        <v>202303</v>
      </c>
      <c r="C2329" s="108">
        <v>202303</v>
      </c>
      <c r="D2329" s="108" t="s">
        <v>1014</v>
      </c>
      <c r="E2329" s="109">
        <v>8637255813</v>
      </c>
      <c r="F2329" s="107" t="s">
        <v>1795</v>
      </c>
      <c r="G2329" s="110" t="s">
        <v>1778</v>
      </c>
      <c r="H2329" s="111">
        <v>280000</v>
      </c>
      <c r="I2329" s="113">
        <v>45374</v>
      </c>
      <c r="J2329" s="111">
        <v>40000</v>
      </c>
      <c r="K2329" s="112" t="s">
        <v>20</v>
      </c>
      <c r="L2329" s="112" t="s">
        <v>158</v>
      </c>
      <c r="O2329" s="71"/>
      <c r="P2329" s="54"/>
      <c r="Q2329" s="72"/>
    </row>
    <row r="2330" spans="1:17" x14ac:dyDescent="0.25">
      <c r="A2330" s="107" t="s">
        <v>1737</v>
      </c>
      <c r="B2330" s="108">
        <v>202401</v>
      </c>
      <c r="C2330" s="108">
        <v>202401</v>
      </c>
      <c r="D2330" s="108" t="s">
        <v>1014</v>
      </c>
      <c r="E2330" s="109">
        <v>8374879289</v>
      </c>
      <c r="F2330" s="107" t="s">
        <v>1738</v>
      </c>
      <c r="G2330" s="110" t="s">
        <v>19</v>
      </c>
      <c r="H2330" s="111">
        <v>290000</v>
      </c>
      <c r="I2330" s="113">
        <v>45374</v>
      </c>
      <c r="J2330" s="111">
        <v>50000</v>
      </c>
      <c r="K2330" s="112" t="s">
        <v>689</v>
      </c>
      <c r="L2330" s="112" t="s">
        <v>158</v>
      </c>
      <c r="O2330" s="71"/>
      <c r="P2330" s="54"/>
      <c r="Q2330" s="72"/>
    </row>
    <row r="2331" spans="1:17" x14ac:dyDescent="0.25">
      <c r="A2331" s="107" t="s">
        <v>1653</v>
      </c>
      <c r="B2331" s="108">
        <v>202312</v>
      </c>
      <c r="C2331" s="108">
        <v>202312</v>
      </c>
      <c r="D2331" s="108" t="s">
        <v>1014</v>
      </c>
      <c r="E2331" s="109">
        <v>9556184148</v>
      </c>
      <c r="F2331" s="107" t="s">
        <v>1654</v>
      </c>
      <c r="G2331" s="110" t="s">
        <v>1792</v>
      </c>
      <c r="H2331" s="111">
        <v>265000</v>
      </c>
      <c r="I2331" s="113">
        <v>45376</v>
      </c>
      <c r="J2331" s="111">
        <f>39500+50000</f>
        <v>89500</v>
      </c>
      <c r="K2331" s="112" t="s">
        <v>20</v>
      </c>
      <c r="L2331" s="112" t="s">
        <v>158</v>
      </c>
      <c r="O2331" s="71"/>
      <c r="P2331" s="54"/>
      <c r="Q2331" s="72"/>
    </row>
    <row r="2332" spans="1:17" x14ac:dyDescent="0.25">
      <c r="A2332" s="107" t="s">
        <v>1697</v>
      </c>
      <c r="B2332" s="108">
        <v>202402</v>
      </c>
      <c r="C2332" s="108">
        <v>202402</v>
      </c>
      <c r="D2332" s="108" t="s">
        <v>1014</v>
      </c>
      <c r="E2332" s="109">
        <v>7008091508</v>
      </c>
      <c r="F2332" s="107" t="s">
        <v>1698</v>
      </c>
      <c r="G2332" s="110" t="s">
        <v>1792</v>
      </c>
      <c r="H2332" s="111">
        <v>270000</v>
      </c>
      <c r="I2332" s="113">
        <v>45376</v>
      </c>
      <c r="J2332" s="111">
        <v>25000</v>
      </c>
      <c r="K2332" s="112" t="s">
        <v>20</v>
      </c>
      <c r="L2332" s="112" t="s">
        <v>158</v>
      </c>
      <c r="O2332" s="71"/>
      <c r="P2332" s="54"/>
      <c r="Q2332" s="72"/>
    </row>
    <row r="2333" spans="1:17" x14ac:dyDescent="0.25">
      <c r="A2333" s="107" t="s">
        <v>1798</v>
      </c>
      <c r="B2333" s="108">
        <v>202303</v>
      </c>
      <c r="C2333" s="108">
        <v>202303</v>
      </c>
      <c r="D2333" s="108" t="s">
        <v>1014</v>
      </c>
      <c r="E2333" s="109">
        <v>6353389692</v>
      </c>
      <c r="F2333" s="107" t="s">
        <v>1799</v>
      </c>
      <c r="G2333" s="110" t="s">
        <v>1778</v>
      </c>
      <c r="H2333" s="111">
        <v>270000</v>
      </c>
      <c r="I2333" s="113">
        <v>45376</v>
      </c>
      <c r="J2333" s="111">
        <v>5000</v>
      </c>
      <c r="K2333" s="112" t="s">
        <v>20</v>
      </c>
      <c r="L2333" s="112" t="s">
        <v>158</v>
      </c>
      <c r="O2333" s="71"/>
      <c r="P2333" s="54"/>
      <c r="Q2333" s="72"/>
    </row>
    <row r="2334" spans="1:17" x14ac:dyDescent="0.25">
      <c r="A2334" s="107" t="s">
        <v>1800</v>
      </c>
      <c r="B2334" s="108">
        <v>202303</v>
      </c>
      <c r="C2334" s="108">
        <v>202303</v>
      </c>
      <c r="D2334" s="108" t="s">
        <v>1014</v>
      </c>
      <c r="E2334" s="109">
        <v>9714445359</v>
      </c>
      <c r="F2334" s="107" t="s">
        <v>1801</v>
      </c>
      <c r="G2334" s="110" t="s">
        <v>1778</v>
      </c>
      <c r="H2334" s="111">
        <v>270000</v>
      </c>
      <c r="I2334" s="113">
        <v>45376</v>
      </c>
      <c r="J2334" s="111">
        <v>5000</v>
      </c>
      <c r="K2334" s="112" t="s">
        <v>20</v>
      </c>
      <c r="L2334" s="112" t="s">
        <v>158</v>
      </c>
      <c r="O2334" s="71"/>
      <c r="P2334" s="54"/>
      <c r="Q2334" s="72"/>
    </row>
    <row r="2335" spans="1:17" x14ac:dyDescent="0.25">
      <c r="A2335" s="107" t="s">
        <v>1731</v>
      </c>
      <c r="B2335" s="108">
        <v>202402</v>
      </c>
      <c r="C2335" s="108">
        <v>202402</v>
      </c>
      <c r="D2335" s="108" t="s">
        <v>1014</v>
      </c>
      <c r="E2335" s="109">
        <v>7420882299</v>
      </c>
      <c r="F2335" s="107" t="s">
        <v>1684</v>
      </c>
      <c r="G2335" s="110" t="s">
        <v>77</v>
      </c>
      <c r="H2335" s="111">
        <v>250000</v>
      </c>
      <c r="I2335" s="113">
        <v>45376</v>
      </c>
      <c r="J2335" s="111">
        <v>88000</v>
      </c>
      <c r="K2335" s="112" t="s">
        <v>689</v>
      </c>
      <c r="L2335" s="112" t="s">
        <v>158</v>
      </c>
      <c r="O2335" s="71"/>
      <c r="P2335" s="54"/>
      <c r="Q2335" s="72"/>
    </row>
    <row r="2336" spans="1:17" x14ac:dyDescent="0.25">
      <c r="A2336" s="107" t="s">
        <v>1802</v>
      </c>
      <c r="B2336" s="108">
        <v>202303</v>
      </c>
      <c r="C2336" s="108">
        <v>202303</v>
      </c>
      <c r="D2336" s="108" t="s">
        <v>1014</v>
      </c>
      <c r="E2336" s="109">
        <v>7820841870</v>
      </c>
      <c r="F2336" s="107" t="s">
        <v>1803</v>
      </c>
      <c r="G2336" s="110" t="s">
        <v>1778</v>
      </c>
      <c r="H2336" s="111">
        <v>270000</v>
      </c>
      <c r="I2336" s="113">
        <v>45376</v>
      </c>
      <c r="J2336" s="111">
        <v>5000</v>
      </c>
      <c r="K2336" s="112" t="s">
        <v>20</v>
      </c>
      <c r="L2336" s="112" t="s">
        <v>158</v>
      </c>
      <c r="O2336" s="71"/>
      <c r="P2336" s="54"/>
      <c r="Q2336" s="72"/>
    </row>
    <row r="2337" spans="1:17" x14ac:dyDescent="0.25">
      <c r="A2337" s="107" t="s">
        <v>1634</v>
      </c>
      <c r="B2337" s="108">
        <v>202402</v>
      </c>
      <c r="C2337" s="108">
        <v>202402</v>
      </c>
      <c r="D2337" s="108" t="s">
        <v>1014</v>
      </c>
      <c r="E2337" s="109">
        <v>7008525063</v>
      </c>
      <c r="F2337" s="107" t="s">
        <v>1635</v>
      </c>
      <c r="G2337" s="110" t="s">
        <v>19</v>
      </c>
      <c r="H2337" s="111">
        <v>270000</v>
      </c>
      <c r="I2337" s="113">
        <v>45376</v>
      </c>
      <c r="J2337" s="111">
        <v>96666</v>
      </c>
      <c r="K2337" s="112" t="s">
        <v>20</v>
      </c>
      <c r="L2337" s="112" t="s">
        <v>158</v>
      </c>
      <c r="O2337" s="71"/>
      <c r="P2337" s="54"/>
      <c r="Q2337" s="72"/>
    </row>
    <row r="2338" spans="1:17" x14ac:dyDescent="0.25">
      <c r="A2338" s="107" t="s">
        <v>1676</v>
      </c>
      <c r="B2338" s="108">
        <v>202401</v>
      </c>
      <c r="C2338" s="108">
        <v>202401</v>
      </c>
      <c r="D2338" s="108" t="s">
        <v>1015</v>
      </c>
      <c r="E2338" s="109">
        <v>9986234117</v>
      </c>
      <c r="F2338" s="107" t="s">
        <v>1677</v>
      </c>
      <c r="G2338" s="110" t="s">
        <v>19</v>
      </c>
      <c r="H2338" s="111">
        <v>280000</v>
      </c>
      <c r="I2338" s="113">
        <v>45376</v>
      </c>
      <c r="J2338" s="111">
        <v>88000</v>
      </c>
      <c r="K2338" s="112" t="s">
        <v>20</v>
      </c>
      <c r="L2338" s="112" t="s">
        <v>158</v>
      </c>
      <c r="O2338" s="71"/>
      <c r="P2338" s="54"/>
      <c r="Q2338" s="72"/>
    </row>
    <row r="2339" spans="1:17" x14ac:dyDescent="0.25">
      <c r="A2339" s="107" t="s">
        <v>4374</v>
      </c>
      <c r="B2339" s="108">
        <v>202403</v>
      </c>
      <c r="C2339" s="108">
        <v>202403</v>
      </c>
      <c r="D2339" s="108" t="s">
        <v>1014</v>
      </c>
      <c r="E2339" s="109">
        <v>8123988557</v>
      </c>
      <c r="F2339" s="107" t="s">
        <v>1805</v>
      </c>
      <c r="G2339" s="110" t="s">
        <v>19</v>
      </c>
      <c r="H2339" s="111">
        <v>280000</v>
      </c>
      <c r="I2339" s="113">
        <v>45377</v>
      </c>
      <c r="J2339" s="111">
        <v>275000</v>
      </c>
      <c r="K2339" s="112" t="s">
        <v>20</v>
      </c>
      <c r="L2339" s="112" t="s">
        <v>158</v>
      </c>
      <c r="O2339" s="71"/>
      <c r="P2339" s="54"/>
      <c r="Q2339" s="72"/>
    </row>
    <row r="2340" spans="1:17" x14ac:dyDescent="0.25">
      <c r="A2340" s="107" t="s">
        <v>4348</v>
      </c>
      <c r="B2340" s="108">
        <v>202401</v>
      </c>
      <c r="C2340" s="108">
        <v>202401</v>
      </c>
      <c r="D2340" s="108" t="s">
        <v>1014</v>
      </c>
      <c r="E2340" s="109">
        <v>7024282261</v>
      </c>
      <c r="F2340" s="107" t="s">
        <v>1594</v>
      </c>
      <c r="G2340" s="110" t="s">
        <v>19</v>
      </c>
      <c r="H2340" s="111">
        <v>260000</v>
      </c>
      <c r="I2340" s="113">
        <v>45377</v>
      </c>
      <c r="J2340" s="111">
        <v>50000</v>
      </c>
      <c r="K2340" s="112" t="s">
        <v>20</v>
      </c>
      <c r="L2340" s="112" t="s">
        <v>158</v>
      </c>
      <c r="O2340" s="71"/>
      <c r="P2340" s="54"/>
      <c r="Q2340" s="72"/>
    </row>
    <row r="2341" spans="1:17" x14ac:dyDescent="0.25">
      <c r="A2341" s="107" t="s">
        <v>1601</v>
      </c>
      <c r="B2341" s="108">
        <v>202401</v>
      </c>
      <c r="C2341" s="108">
        <v>202401</v>
      </c>
      <c r="D2341" s="108" t="s">
        <v>1014</v>
      </c>
      <c r="E2341" s="109">
        <v>8088797078</v>
      </c>
      <c r="F2341" s="107" t="s">
        <v>1602</v>
      </c>
      <c r="G2341" s="110" t="s">
        <v>77</v>
      </c>
      <c r="H2341" s="111">
        <v>270000</v>
      </c>
      <c r="I2341" s="113">
        <v>45378</v>
      </c>
      <c r="J2341" s="111">
        <v>80000</v>
      </c>
      <c r="K2341" s="112" t="s">
        <v>20</v>
      </c>
      <c r="L2341" s="112" t="s">
        <v>158</v>
      </c>
      <c r="O2341" s="71"/>
      <c r="P2341" s="54"/>
      <c r="Q2341" s="72"/>
    </row>
    <row r="2342" spans="1:17" x14ac:dyDescent="0.25">
      <c r="A2342" s="107" t="s">
        <v>1657</v>
      </c>
      <c r="B2342" s="108">
        <v>202402</v>
      </c>
      <c r="C2342" s="108">
        <v>202402</v>
      </c>
      <c r="D2342" s="108" t="s">
        <v>1014</v>
      </c>
      <c r="E2342" s="109">
        <v>9752946524</v>
      </c>
      <c r="F2342" s="107" t="s">
        <v>1658</v>
      </c>
      <c r="G2342" s="110" t="s">
        <v>19</v>
      </c>
      <c r="H2342" s="111">
        <v>270000</v>
      </c>
      <c r="I2342" s="113">
        <v>45378</v>
      </c>
      <c r="J2342" s="111">
        <v>86667</v>
      </c>
      <c r="K2342" s="112" t="s">
        <v>20</v>
      </c>
      <c r="L2342" s="112" t="s">
        <v>158</v>
      </c>
      <c r="O2342" s="71"/>
      <c r="P2342" s="54"/>
      <c r="Q2342" s="72"/>
    </row>
    <row r="2343" spans="1:17" x14ac:dyDescent="0.25">
      <c r="A2343" s="107" t="s">
        <v>1783</v>
      </c>
      <c r="B2343" s="108">
        <v>202403</v>
      </c>
      <c r="C2343" s="108">
        <v>202403</v>
      </c>
      <c r="D2343" s="108" t="s">
        <v>1014</v>
      </c>
      <c r="E2343" s="109">
        <v>9740654114</v>
      </c>
      <c r="F2343" s="107" t="s">
        <v>4370</v>
      </c>
      <c r="G2343" s="110" t="s">
        <v>1778</v>
      </c>
      <c r="H2343" s="111">
        <v>290000</v>
      </c>
      <c r="I2343" s="113">
        <v>45378</v>
      </c>
      <c r="J2343" s="111">
        <v>200000</v>
      </c>
      <c r="K2343" s="112" t="s">
        <v>20</v>
      </c>
      <c r="L2343" s="112" t="s">
        <v>158</v>
      </c>
      <c r="O2343" s="71"/>
      <c r="P2343" s="54"/>
      <c r="Q2343" s="72"/>
    </row>
    <row r="2344" spans="1:17" x14ac:dyDescent="0.25">
      <c r="A2344" s="107" t="s">
        <v>1806</v>
      </c>
      <c r="B2344" s="108">
        <v>202403</v>
      </c>
      <c r="C2344" s="108">
        <v>202403</v>
      </c>
      <c r="D2344" s="108" t="s">
        <v>1014</v>
      </c>
      <c r="E2344" s="109">
        <v>9040137519</v>
      </c>
      <c r="F2344" s="107" t="s">
        <v>1807</v>
      </c>
      <c r="G2344" s="110" t="s">
        <v>1778</v>
      </c>
      <c r="H2344" s="111">
        <v>290000</v>
      </c>
      <c r="I2344" s="113">
        <v>45378</v>
      </c>
      <c r="J2344" s="111">
        <v>5000</v>
      </c>
      <c r="K2344" s="112" t="s">
        <v>20</v>
      </c>
      <c r="L2344" s="112" t="s">
        <v>142</v>
      </c>
      <c r="O2344" s="71"/>
      <c r="P2344" s="54"/>
      <c r="Q2344" s="72"/>
    </row>
    <row r="2345" spans="1:17" x14ac:dyDescent="0.25">
      <c r="A2345" s="107" t="s">
        <v>1808</v>
      </c>
      <c r="B2345" s="108">
        <v>202403</v>
      </c>
      <c r="C2345" s="108">
        <v>202403</v>
      </c>
      <c r="D2345" s="108" t="s">
        <v>1014</v>
      </c>
      <c r="E2345" s="109">
        <v>9110664670</v>
      </c>
      <c r="F2345" s="107" t="s">
        <v>1809</v>
      </c>
      <c r="G2345" s="110" t="s">
        <v>1792</v>
      </c>
      <c r="H2345" s="111">
        <v>290000</v>
      </c>
      <c r="I2345" s="113">
        <v>45378</v>
      </c>
      <c r="J2345" s="111">
        <v>5000</v>
      </c>
      <c r="K2345" s="112" t="s">
        <v>20</v>
      </c>
      <c r="L2345" s="112" t="s">
        <v>158</v>
      </c>
      <c r="O2345" s="71"/>
      <c r="P2345" s="54"/>
      <c r="Q2345" s="72"/>
    </row>
    <row r="2346" spans="1:17" x14ac:dyDescent="0.25">
      <c r="A2346" s="107" t="s">
        <v>1810</v>
      </c>
      <c r="B2346" s="108">
        <v>202403</v>
      </c>
      <c r="C2346" s="108">
        <v>202403</v>
      </c>
      <c r="D2346" s="108" t="s">
        <v>1014</v>
      </c>
      <c r="E2346" s="109">
        <v>9644871269</v>
      </c>
      <c r="F2346" s="107" t="s">
        <v>1811</v>
      </c>
      <c r="G2346" s="110" t="s">
        <v>1792</v>
      </c>
      <c r="H2346" s="111">
        <v>265000</v>
      </c>
      <c r="I2346" s="113">
        <v>45378</v>
      </c>
      <c r="J2346" s="111">
        <v>5000</v>
      </c>
      <c r="K2346" s="112" t="s">
        <v>20</v>
      </c>
      <c r="L2346" s="112" t="s">
        <v>158</v>
      </c>
      <c r="O2346" s="71"/>
      <c r="P2346" s="54"/>
      <c r="Q2346" s="72"/>
    </row>
    <row r="2347" spans="1:17" x14ac:dyDescent="0.25">
      <c r="A2347" s="107" t="s">
        <v>4375</v>
      </c>
      <c r="B2347" s="108">
        <v>202403</v>
      </c>
      <c r="C2347" s="108">
        <v>202403</v>
      </c>
      <c r="D2347" s="108" t="s">
        <v>1014</v>
      </c>
      <c r="E2347" s="109">
        <v>8593905069</v>
      </c>
      <c r="F2347" s="107" t="s">
        <v>1813</v>
      </c>
      <c r="G2347" s="110" t="s">
        <v>1778</v>
      </c>
      <c r="H2347" s="111">
        <v>290000</v>
      </c>
      <c r="I2347" s="113">
        <v>45378</v>
      </c>
      <c r="J2347" s="111">
        <v>5000</v>
      </c>
      <c r="K2347" s="112" t="s">
        <v>20</v>
      </c>
      <c r="L2347" s="112" t="s">
        <v>142</v>
      </c>
      <c r="O2347" s="71"/>
      <c r="P2347" s="54"/>
      <c r="Q2347" s="72"/>
    </row>
    <row r="2348" spans="1:17" x14ac:dyDescent="0.25">
      <c r="A2348" s="107" t="s">
        <v>1814</v>
      </c>
      <c r="B2348" s="108">
        <v>202403</v>
      </c>
      <c r="C2348" s="108">
        <v>202403</v>
      </c>
      <c r="D2348" s="108" t="s">
        <v>1014</v>
      </c>
      <c r="E2348" s="109">
        <v>8327739908</v>
      </c>
      <c r="F2348" s="107" t="s">
        <v>1331</v>
      </c>
      <c r="G2348" s="110" t="s">
        <v>1778</v>
      </c>
      <c r="H2348" s="111">
        <v>290000</v>
      </c>
      <c r="I2348" s="113">
        <v>45379</v>
      </c>
      <c r="J2348" s="111">
        <v>5000</v>
      </c>
      <c r="K2348" s="112" t="s">
        <v>20</v>
      </c>
      <c r="L2348" s="112" t="s">
        <v>158</v>
      </c>
      <c r="O2348" s="71"/>
      <c r="P2348" s="54"/>
      <c r="Q2348" s="72"/>
    </row>
    <row r="2349" spans="1:17" x14ac:dyDescent="0.25">
      <c r="A2349" s="107" t="s">
        <v>1815</v>
      </c>
      <c r="B2349" s="108">
        <v>202403</v>
      </c>
      <c r="C2349" s="108">
        <v>202403</v>
      </c>
      <c r="D2349" s="108" t="s">
        <v>1014</v>
      </c>
      <c r="E2349" s="109">
        <v>8327739908</v>
      </c>
      <c r="F2349" s="107" t="s">
        <v>1827</v>
      </c>
      <c r="G2349" s="110" t="s">
        <v>1778</v>
      </c>
      <c r="H2349" s="111">
        <v>265000</v>
      </c>
      <c r="I2349" s="113">
        <v>45379</v>
      </c>
      <c r="J2349" s="111">
        <v>5000</v>
      </c>
      <c r="K2349" s="112" t="s">
        <v>20</v>
      </c>
      <c r="L2349" s="112" t="s">
        <v>158</v>
      </c>
      <c r="O2349" s="71"/>
      <c r="P2349" s="54"/>
      <c r="Q2349" s="72"/>
    </row>
    <row r="2350" spans="1:17" x14ac:dyDescent="0.25">
      <c r="A2350" s="107" t="s">
        <v>1284</v>
      </c>
      <c r="B2350" s="108">
        <v>202311</v>
      </c>
      <c r="C2350" s="108">
        <v>202311</v>
      </c>
      <c r="D2350" s="108" t="s">
        <v>1014</v>
      </c>
      <c r="E2350" s="109">
        <v>8624067392</v>
      </c>
      <c r="F2350" s="107" t="s">
        <v>1491</v>
      </c>
      <c r="G2350" s="110" t="s">
        <v>1778</v>
      </c>
      <c r="H2350" s="111">
        <v>280000</v>
      </c>
      <c r="I2350" s="113">
        <v>45379</v>
      </c>
      <c r="J2350" s="111">
        <v>30000</v>
      </c>
      <c r="K2350" s="112" t="s">
        <v>20</v>
      </c>
      <c r="L2350" s="112" t="s">
        <v>158</v>
      </c>
      <c r="O2350" s="71"/>
      <c r="P2350" s="54"/>
      <c r="Q2350" s="72"/>
    </row>
    <row r="2351" spans="1:17" x14ac:dyDescent="0.25">
      <c r="A2351" s="107" t="s">
        <v>4353</v>
      </c>
      <c r="B2351" s="108">
        <v>202402</v>
      </c>
      <c r="C2351" s="108">
        <v>202402</v>
      </c>
      <c r="D2351" s="108" t="s">
        <v>1014</v>
      </c>
      <c r="E2351" s="109">
        <v>7008591898</v>
      </c>
      <c r="F2351" s="107" t="s">
        <v>1645</v>
      </c>
      <c r="G2351" s="110" t="s">
        <v>1778</v>
      </c>
      <c r="H2351" s="111">
        <v>280000</v>
      </c>
      <c r="I2351" s="113">
        <v>45379</v>
      </c>
      <c r="J2351" s="111">
        <v>88333</v>
      </c>
      <c r="K2351" s="112" t="s">
        <v>20</v>
      </c>
      <c r="L2351" s="112" t="s">
        <v>158</v>
      </c>
      <c r="O2351" s="71"/>
      <c r="P2351" s="54"/>
      <c r="Q2351" s="72"/>
    </row>
    <row r="2352" spans="1:17" x14ac:dyDescent="0.25">
      <c r="A2352" s="107" t="s">
        <v>1816</v>
      </c>
      <c r="B2352" s="108">
        <v>202403</v>
      </c>
      <c r="C2352" s="108">
        <v>202403</v>
      </c>
      <c r="D2352" s="108" t="s">
        <v>1014</v>
      </c>
      <c r="E2352" s="109">
        <v>6353389692</v>
      </c>
      <c r="F2352" s="107" t="s">
        <v>1799</v>
      </c>
      <c r="G2352" s="110" t="s">
        <v>1792</v>
      </c>
      <c r="H2352" s="111">
        <v>280000</v>
      </c>
      <c r="I2352" s="113">
        <v>45379</v>
      </c>
      <c r="J2352" s="111">
        <v>270000</v>
      </c>
      <c r="K2352" s="112" t="s">
        <v>20</v>
      </c>
      <c r="L2352" s="112" t="s">
        <v>158</v>
      </c>
      <c r="O2352" s="71"/>
      <c r="P2352" s="54"/>
      <c r="Q2352" s="72"/>
    </row>
    <row r="2353" spans="1:17" x14ac:dyDescent="0.25">
      <c r="A2353" s="107" t="s">
        <v>1776</v>
      </c>
      <c r="B2353" s="108">
        <v>202403</v>
      </c>
      <c r="C2353" s="108">
        <v>202403</v>
      </c>
      <c r="D2353" s="108" t="s">
        <v>1014</v>
      </c>
      <c r="E2353" s="109">
        <v>9731501304</v>
      </c>
      <c r="F2353" s="107" t="s">
        <v>1777</v>
      </c>
      <c r="G2353" s="110" t="s">
        <v>1778</v>
      </c>
      <c r="H2353" s="111">
        <v>270000</v>
      </c>
      <c r="I2353" s="113">
        <v>45380</v>
      </c>
      <c r="J2353" s="111">
        <v>68000</v>
      </c>
      <c r="K2353" s="112" t="s">
        <v>20</v>
      </c>
      <c r="L2353" s="112" t="s">
        <v>158</v>
      </c>
      <c r="O2353" s="71"/>
      <c r="P2353" s="54"/>
      <c r="Q2353" s="72"/>
    </row>
    <row r="2354" spans="1:17" x14ac:dyDescent="0.25">
      <c r="A2354" s="107" t="s">
        <v>4343</v>
      </c>
      <c r="B2354" s="108">
        <v>202401</v>
      </c>
      <c r="C2354" s="108">
        <v>202401</v>
      </c>
      <c r="D2354" s="108" t="s">
        <v>1014</v>
      </c>
      <c r="E2354" s="109">
        <v>7978960254</v>
      </c>
      <c r="F2354" s="107" t="s">
        <v>1556</v>
      </c>
      <c r="G2354" s="110" t="s">
        <v>1792</v>
      </c>
      <c r="H2354" s="111">
        <v>240000</v>
      </c>
      <c r="I2354" s="113">
        <v>45380</v>
      </c>
      <c r="J2354" s="111">
        <v>62500</v>
      </c>
      <c r="K2354" s="112" t="s">
        <v>20</v>
      </c>
      <c r="L2354" s="112" t="s">
        <v>158</v>
      </c>
      <c r="O2354" s="71"/>
      <c r="P2354" s="54"/>
      <c r="Q2354" s="72"/>
    </row>
    <row r="2355" spans="1:17" x14ac:dyDescent="0.25">
      <c r="A2355" s="107" t="s">
        <v>1793</v>
      </c>
      <c r="B2355" s="108">
        <v>202403</v>
      </c>
      <c r="C2355" s="108">
        <v>202403</v>
      </c>
      <c r="D2355" s="108" t="s">
        <v>1014</v>
      </c>
      <c r="E2355" s="109">
        <v>9003367908</v>
      </c>
      <c r="F2355" s="107" t="s">
        <v>1818</v>
      </c>
      <c r="G2355" s="110" t="s">
        <v>1792</v>
      </c>
      <c r="H2355" s="111">
        <v>255000</v>
      </c>
      <c r="I2355" s="113">
        <v>45380</v>
      </c>
      <c r="J2355" s="111">
        <v>255000</v>
      </c>
      <c r="K2355" s="112" t="s">
        <v>20</v>
      </c>
      <c r="L2355" s="112" t="s">
        <v>158</v>
      </c>
      <c r="O2355" s="71"/>
      <c r="P2355" s="54"/>
      <c r="Q2355" s="72"/>
    </row>
    <row r="2356" spans="1:17" x14ac:dyDescent="0.25">
      <c r="A2356" s="107" t="s">
        <v>1582</v>
      </c>
      <c r="B2356" s="108">
        <v>202401</v>
      </c>
      <c r="C2356" s="108">
        <v>202401</v>
      </c>
      <c r="D2356" s="108" t="s">
        <v>1014</v>
      </c>
      <c r="E2356" s="109" t="s">
        <v>1584</v>
      </c>
      <c r="F2356" s="107" t="s">
        <v>1583</v>
      </c>
      <c r="G2356" s="110" t="s">
        <v>19</v>
      </c>
      <c r="H2356" s="111">
        <v>300000</v>
      </c>
      <c r="I2356" s="113">
        <v>45380</v>
      </c>
      <c r="J2356" s="111">
        <v>20000</v>
      </c>
      <c r="K2356" s="112" t="s">
        <v>20</v>
      </c>
      <c r="L2356" s="112" t="s">
        <v>158</v>
      </c>
      <c r="O2356" s="71"/>
      <c r="P2356" s="54"/>
      <c r="Q2356" s="72"/>
    </row>
    <row r="2357" spans="1:17" x14ac:dyDescent="0.25">
      <c r="A2357" s="107" t="s">
        <v>1819</v>
      </c>
      <c r="B2357" s="108">
        <v>202403</v>
      </c>
      <c r="C2357" s="108">
        <v>202403</v>
      </c>
      <c r="D2357" s="108" t="s">
        <v>1014</v>
      </c>
      <c r="E2357" s="109">
        <v>6353389692</v>
      </c>
      <c r="F2357" s="107" t="s">
        <v>1799</v>
      </c>
      <c r="G2357" s="110" t="s">
        <v>19</v>
      </c>
      <c r="H2357" s="111">
        <v>300000</v>
      </c>
      <c r="I2357" s="113">
        <v>45381</v>
      </c>
      <c r="J2357" s="111">
        <v>270000</v>
      </c>
      <c r="K2357" s="112" t="s">
        <v>20</v>
      </c>
      <c r="L2357" s="112" t="s">
        <v>158</v>
      </c>
      <c r="O2357" s="71"/>
      <c r="P2357" s="54"/>
      <c r="Q2357" s="72"/>
    </row>
    <row r="2358" spans="1:17" x14ac:dyDescent="0.25">
      <c r="A2358" s="107" t="s">
        <v>1820</v>
      </c>
      <c r="B2358" s="108">
        <v>202403</v>
      </c>
      <c r="C2358" s="108">
        <v>202403</v>
      </c>
      <c r="D2358" s="108" t="s">
        <v>1014</v>
      </c>
      <c r="E2358" s="109" t="s">
        <v>1821</v>
      </c>
      <c r="F2358" s="107" t="s">
        <v>1822</v>
      </c>
      <c r="G2358" s="110" t="s">
        <v>19</v>
      </c>
      <c r="H2358" s="111">
        <v>300000</v>
      </c>
      <c r="I2358" s="113">
        <v>45381</v>
      </c>
      <c r="J2358" s="111">
        <v>5000</v>
      </c>
      <c r="K2358" s="112" t="s">
        <v>20</v>
      </c>
      <c r="L2358" s="112" t="s">
        <v>158</v>
      </c>
      <c r="O2358" s="71"/>
      <c r="P2358" s="54"/>
      <c r="Q2358" s="72"/>
    </row>
    <row r="2359" spans="1:17" x14ac:dyDescent="0.25">
      <c r="A2359" s="107" t="s">
        <v>1808</v>
      </c>
      <c r="B2359" s="108">
        <v>202403</v>
      </c>
      <c r="C2359" s="108">
        <v>202403</v>
      </c>
      <c r="D2359" s="108" t="s">
        <v>1014</v>
      </c>
      <c r="E2359" s="109">
        <v>9110664670</v>
      </c>
      <c r="F2359" s="107" t="s">
        <v>1809</v>
      </c>
      <c r="G2359" s="110" t="s">
        <v>1792</v>
      </c>
      <c r="H2359" s="111">
        <v>290000</v>
      </c>
      <c r="I2359" s="113">
        <v>45381</v>
      </c>
      <c r="J2359" s="111">
        <v>91666</v>
      </c>
      <c r="K2359" s="112" t="s">
        <v>20</v>
      </c>
      <c r="L2359" s="112" t="s">
        <v>158</v>
      </c>
      <c r="O2359" s="71"/>
      <c r="P2359" s="54"/>
      <c r="Q2359" s="72"/>
    </row>
    <row r="2360" spans="1:17" x14ac:dyDescent="0.25">
      <c r="A2360" s="107" t="s">
        <v>1784</v>
      </c>
      <c r="B2360" s="108">
        <v>202403</v>
      </c>
      <c r="C2360" s="108">
        <v>202403</v>
      </c>
      <c r="D2360" s="108" t="s">
        <v>1015</v>
      </c>
      <c r="E2360" s="109">
        <v>9040405006</v>
      </c>
      <c r="F2360" s="107" t="s">
        <v>1785</v>
      </c>
      <c r="G2360" s="110" t="s">
        <v>1778</v>
      </c>
      <c r="H2360" s="111">
        <v>280000</v>
      </c>
      <c r="I2360" s="113">
        <v>45382</v>
      </c>
      <c r="J2360" s="111">
        <v>265000</v>
      </c>
      <c r="K2360" s="112" t="s">
        <v>20</v>
      </c>
      <c r="L2360" s="112" t="s">
        <v>158</v>
      </c>
      <c r="O2360" s="71"/>
      <c r="P2360" s="54"/>
      <c r="Q2360" s="72"/>
    </row>
    <row r="2361" spans="1:17" x14ac:dyDescent="0.25">
      <c r="A2361" s="107" t="s">
        <v>1729</v>
      </c>
      <c r="B2361" s="108">
        <v>202402</v>
      </c>
      <c r="C2361" s="108">
        <v>202402</v>
      </c>
      <c r="D2361" s="108" t="s">
        <v>1015</v>
      </c>
      <c r="E2361" s="109">
        <v>8260620878</v>
      </c>
      <c r="F2361" s="107" t="s">
        <v>1730</v>
      </c>
      <c r="G2361" s="110" t="s">
        <v>1778</v>
      </c>
      <c r="H2361" s="111">
        <v>270000</v>
      </c>
      <c r="I2361" s="113">
        <v>45382</v>
      </c>
      <c r="J2361" s="111">
        <v>150000</v>
      </c>
      <c r="K2361" s="112" t="s">
        <v>20</v>
      </c>
      <c r="L2361" s="112" t="s">
        <v>158</v>
      </c>
      <c r="O2361" s="71"/>
      <c r="P2361" s="54"/>
      <c r="Q2361" s="72"/>
    </row>
    <row r="2362" spans="1:17" x14ac:dyDescent="0.25">
      <c r="A2362" s="107" t="s">
        <v>4366</v>
      </c>
      <c r="B2362" s="108">
        <v>202303</v>
      </c>
      <c r="C2362" s="108">
        <v>202303</v>
      </c>
      <c r="D2362" s="108" t="s">
        <v>1015</v>
      </c>
      <c r="E2362" s="109">
        <v>7008031664</v>
      </c>
      <c r="F2362" s="107" t="s">
        <v>1765</v>
      </c>
      <c r="G2362" s="110" t="s">
        <v>1792</v>
      </c>
      <c r="H2362" s="111">
        <v>260000</v>
      </c>
      <c r="I2362" s="113">
        <v>45383</v>
      </c>
      <c r="J2362" s="111">
        <v>20000</v>
      </c>
      <c r="K2362" s="112" t="s">
        <v>689</v>
      </c>
      <c r="L2362" s="112" t="s">
        <v>158</v>
      </c>
      <c r="O2362" s="71"/>
      <c r="P2362" s="54"/>
      <c r="Q2362" s="72"/>
    </row>
    <row r="2363" spans="1:17" x14ac:dyDescent="0.25">
      <c r="A2363" s="107" t="s">
        <v>1823</v>
      </c>
      <c r="B2363" s="108">
        <v>202303</v>
      </c>
      <c r="C2363" s="108">
        <v>202303</v>
      </c>
      <c r="D2363" s="108" t="s">
        <v>1014</v>
      </c>
      <c r="E2363" s="109">
        <v>6283148140</v>
      </c>
      <c r="F2363" s="107" t="s">
        <v>1858</v>
      </c>
      <c r="G2363" s="110" t="s">
        <v>1792</v>
      </c>
      <c r="H2363" s="111">
        <v>260000</v>
      </c>
      <c r="I2363" s="113">
        <v>45383</v>
      </c>
      <c r="J2363" s="111">
        <v>5000</v>
      </c>
      <c r="K2363" s="112" t="s">
        <v>20</v>
      </c>
      <c r="L2363" s="112" t="s">
        <v>158</v>
      </c>
      <c r="O2363" s="71"/>
      <c r="P2363" s="54"/>
      <c r="Q2363" s="72"/>
    </row>
    <row r="2364" spans="1:17" x14ac:dyDescent="0.25">
      <c r="A2364" s="107" t="s">
        <v>1405</v>
      </c>
      <c r="B2364" s="108">
        <v>202312</v>
      </c>
      <c r="C2364" s="108">
        <v>202312</v>
      </c>
      <c r="D2364" s="108" t="s">
        <v>1015</v>
      </c>
      <c r="E2364" s="109">
        <v>7788030391</v>
      </c>
      <c r="F2364" s="107" t="s">
        <v>1484</v>
      </c>
      <c r="G2364" s="110" t="s">
        <v>1792</v>
      </c>
      <c r="H2364" s="111">
        <v>270000</v>
      </c>
      <c r="I2364" s="113">
        <v>45383</v>
      </c>
      <c r="J2364" s="111">
        <v>25000</v>
      </c>
      <c r="K2364" s="112" t="s">
        <v>20</v>
      </c>
      <c r="L2364" s="112" t="s">
        <v>158</v>
      </c>
      <c r="O2364" s="71"/>
      <c r="P2364" s="54"/>
      <c r="Q2364" s="72"/>
    </row>
    <row r="2365" spans="1:17" x14ac:dyDescent="0.25">
      <c r="A2365" s="107" t="s">
        <v>1824</v>
      </c>
      <c r="B2365" s="108">
        <v>202312</v>
      </c>
      <c r="C2365" s="108">
        <v>202312</v>
      </c>
      <c r="D2365" s="108" t="s">
        <v>1014</v>
      </c>
      <c r="E2365" s="109">
        <v>9754186373</v>
      </c>
      <c r="F2365" s="107" t="s">
        <v>1493</v>
      </c>
      <c r="G2365" s="110" t="s">
        <v>1792</v>
      </c>
      <c r="H2365" s="111">
        <v>260000</v>
      </c>
      <c r="I2365" s="113">
        <v>45383</v>
      </c>
      <c r="J2365" s="111">
        <v>30000</v>
      </c>
      <c r="K2365" s="112" t="s">
        <v>20</v>
      </c>
      <c r="L2365" s="112" t="s">
        <v>158</v>
      </c>
      <c r="O2365" s="71"/>
      <c r="P2365" s="54"/>
      <c r="Q2365" s="72"/>
    </row>
    <row r="2366" spans="1:17" x14ac:dyDescent="0.25">
      <c r="A2366" s="107" t="s">
        <v>1806</v>
      </c>
      <c r="B2366" s="108">
        <v>202403</v>
      </c>
      <c r="C2366" s="108">
        <v>202403</v>
      </c>
      <c r="D2366" s="108" t="s">
        <v>1015</v>
      </c>
      <c r="E2366" s="109">
        <v>9040137519</v>
      </c>
      <c r="F2366" s="107" t="s">
        <v>1807</v>
      </c>
      <c r="G2366" s="110" t="s">
        <v>1778</v>
      </c>
      <c r="H2366" s="111">
        <v>280000</v>
      </c>
      <c r="I2366" s="113">
        <v>45384</v>
      </c>
      <c r="J2366" s="111">
        <v>91666</v>
      </c>
      <c r="K2366" s="112" t="s">
        <v>20</v>
      </c>
      <c r="L2366" s="112" t="s">
        <v>158</v>
      </c>
      <c r="O2366" s="71"/>
      <c r="P2366" s="54"/>
      <c r="Q2366" s="72"/>
    </row>
    <row r="2367" spans="1:17" x14ac:dyDescent="0.25">
      <c r="A2367" s="107" t="s">
        <v>1721</v>
      </c>
      <c r="B2367" s="108">
        <v>202402</v>
      </c>
      <c r="C2367" s="108">
        <v>202402</v>
      </c>
      <c r="D2367" s="108" t="s">
        <v>1015</v>
      </c>
      <c r="E2367" s="109">
        <v>7854078563</v>
      </c>
      <c r="F2367" s="107" t="s">
        <v>1722</v>
      </c>
      <c r="G2367" s="110" t="s">
        <v>1792</v>
      </c>
      <c r="H2367" s="111">
        <v>240000</v>
      </c>
      <c r="I2367" s="113">
        <v>45384</v>
      </c>
      <c r="J2367" s="111">
        <v>65000</v>
      </c>
      <c r="K2367" s="112" t="s">
        <v>20</v>
      </c>
      <c r="L2367" s="112" t="s">
        <v>158</v>
      </c>
      <c r="O2367" s="71"/>
      <c r="P2367" s="54"/>
      <c r="Q2367" s="72"/>
    </row>
    <row r="2368" spans="1:17" x14ac:dyDescent="0.25">
      <c r="A2368" s="107" t="s">
        <v>4365</v>
      </c>
      <c r="B2368" s="108">
        <v>202401</v>
      </c>
      <c r="C2368" s="108">
        <v>202401</v>
      </c>
      <c r="D2368" s="108" t="s">
        <v>1014</v>
      </c>
      <c r="E2368" s="109">
        <v>9035210110</v>
      </c>
      <c r="F2368" s="107" t="s">
        <v>1755</v>
      </c>
      <c r="G2368" s="110" t="s">
        <v>1778</v>
      </c>
      <c r="H2368" s="111">
        <v>290000</v>
      </c>
      <c r="I2368" s="113">
        <v>45384</v>
      </c>
      <c r="J2368" s="111">
        <v>20000</v>
      </c>
      <c r="K2368" s="112" t="s">
        <v>20</v>
      </c>
      <c r="L2368" s="112" t="s">
        <v>158</v>
      </c>
      <c r="O2368" s="71"/>
      <c r="P2368" s="54"/>
      <c r="Q2368" s="72"/>
    </row>
    <row r="2369" spans="1:17" x14ac:dyDescent="0.25">
      <c r="A2369" s="107" t="s">
        <v>1825</v>
      </c>
      <c r="B2369" s="108">
        <v>202404</v>
      </c>
      <c r="C2369" s="108">
        <v>202404</v>
      </c>
      <c r="D2369" s="108" t="s">
        <v>1014</v>
      </c>
      <c r="E2369" s="109">
        <v>8530583822</v>
      </c>
      <c r="F2369" s="107" t="s">
        <v>4108</v>
      </c>
      <c r="G2369" s="110" t="s">
        <v>1778</v>
      </c>
      <c r="H2369" s="111">
        <v>290000</v>
      </c>
      <c r="I2369" s="113">
        <v>45384</v>
      </c>
      <c r="J2369" s="111">
        <v>10000</v>
      </c>
      <c r="K2369" s="112" t="s">
        <v>20</v>
      </c>
      <c r="L2369" s="112" t="s">
        <v>158</v>
      </c>
      <c r="O2369" s="71"/>
      <c r="P2369" s="54"/>
      <c r="Q2369" s="72"/>
    </row>
    <row r="2370" spans="1:17" x14ac:dyDescent="0.25">
      <c r="A2370" s="107" t="s">
        <v>977</v>
      </c>
      <c r="B2370" s="108">
        <v>202402</v>
      </c>
      <c r="C2370" s="108">
        <v>202402</v>
      </c>
      <c r="D2370" s="108" t="s">
        <v>1014</v>
      </c>
      <c r="E2370" s="109">
        <v>9304907066</v>
      </c>
      <c r="F2370" s="107" t="s">
        <v>1641</v>
      </c>
      <c r="G2370" s="110" t="s">
        <v>1778</v>
      </c>
      <c r="H2370" s="111">
        <v>270000</v>
      </c>
      <c r="I2370" s="113">
        <v>45384</v>
      </c>
      <c r="J2370" s="111">
        <v>30000</v>
      </c>
      <c r="K2370" s="112" t="s">
        <v>20</v>
      </c>
      <c r="L2370" s="112" t="s">
        <v>158</v>
      </c>
      <c r="O2370" s="71"/>
      <c r="P2370" s="54"/>
      <c r="Q2370" s="72"/>
    </row>
    <row r="2371" spans="1:17" x14ac:dyDescent="0.25">
      <c r="A2371" s="107" t="s">
        <v>1543</v>
      </c>
      <c r="B2371" s="108">
        <v>202304</v>
      </c>
      <c r="C2371" s="108">
        <v>202304</v>
      </c>
      <c r="D2371" s="108" t="s">
        <v>1014</v>
      </c>
      <c r="E2371" s="109" t="s">
        <v>1544</v>
      </c>
      <c r="F2371" s="107" t="s">
        <v>1545</v>
      </c>
      <c r="G2371" s="110" t="s">
        <v>77</v>
      </c>
      <c r="H2371" s="111">
        <v>265000</v>
      </c>
      <c r="I2371" s="113">
        <v>45385</v>
      </c>
      <c r="J2371" s="111">
        <v>50000</v>
      </c>
      <c r="K2371" s="112" t="s">
        <v>20</v>
      </c>
      <c r="L2371" s="112" t="s">
        <v>158</v>
      </c>
      <c r="O2371" s="71"/>
      <c r="P2371" s="54"/>
      <c r="Q2371" s="72"/>
    </row>
    <row r="2372" spans="1:17" x14ac:dyDescent="0.25">
      <c r="A2372" s="107" t="s">
        <v>1329</v>
      </c>
      <c r="B2372" s="108">
        <v>202311</v>
      </c>
      <c r="C2372" s="108">
        <v>202311</v>
      </c>
      <c r="D2372" s="108" t="s">
        <v>1014</v>
      </c>
      <c r="E2372" s="109">
        <v>8763655674</v>
      </c>
      <c r="F2372" s="107" t="s">
        <v>1477</v>
      </c>
      <c r="G2372" s="110" t="s">
        <v>1792</v>
      </c>
      <c r="H2372" s="111">
        <v>240000</v>
      </c>
      <c r="I2372" s="113">
        <v>45385</v>
      </c>
      <c r="J2372" s="111">
        <v>20000</v>
      </c>
      <c r="K2372" s="112" t="s">
        <v>20</v>
      </c>
      <c r="L2372" s="112" t="s">
        <v>158</v>
      </c>
      <c r="O2372" s="71"/>
      <c r="P2372" s="54"/>
      <c r="Q2372" s="72"/>
    </row>
    <row r="2373" spans="1:17" x14ac:dyDescent="0.25">
      <c r="A2373" s="107" t="s">
        <v>1747</v>
      </c>
      <c r="B2373" s="108">
        <v>202402</v>
      </c>
      <c r="C2373" s="108">
        <v>202402</v>
      </c>
      <c r="D2373" s="108" t="s">
        <v>1015</v>
      </c>
      <c r="E2373" s="109">
        <v>9304471321</v>
      </c>
      <c r="F2373" s="107" t="s">
        <v>1643</v>
      </c>
      <c r="G2373" s="110" t="s">
        <v>1778</v>
      </c>
      <c r="H2373" s="111">
        <v>270000</v>
      </c>
      <c r="I2373" s="113">
        <v>45385</v>
      </c>
      <c r="J2373" s="111">
        <v>30000</v>
      </c>
      <c r="K2373" s="112" t="s">
        <v>20</v>
      </c>
      <c r="L2373" s="112" t="s">
        <v>158</v>
      </c>
      <c r="O2373" s="71"/>
      <c r="P2373" s="54"/>
      <c r="Q2373" s="72"/>
    </row>
    <row r="2374" spans="1:17" x14ac:dyDescent="0.25">
      <c r="A2374" s="107" t="s">
        <v>1826</v>
      </c>
      <c r="B2374" s="108">
        <v>202403</v>
      </c>
      <c r="C2374" s="108">
        <v>202403</v>
      </c>
      <c r="D2374" s="108" t="s">
        <v>1015</v>
      </c>
      <c r="E2374" s="109">
        <v>9040701954</v>
      </c>
      <c r="F2374" s="107" t="s">
        <v>1827</v>
      </c>
      <c r="G2374" s="110" t="s">
        <v>1792</v>
      </c>
      <c r="H2374" s="111">
        <v>270000</v>
      </c>
      <c r="I2374" s="113">
        <v>45385</v>
      </c>
      <c r="J2374" s="111">
        <v>50000</v>
      </c>
      <c r="K2374" s="112" t="s">
        <v>20</v>
      </c>
      <c r="L2374" s="112" t="s">
        <v>158</v>
      </c>
      <c r="O2374" s="71"/>
      <c r="P2374" s="54"/>
      <c r="Q2374" s="72"/>
    </row>
    <row r="2375" spans="1:17" x14ac:dyDescent="0.25">
      <c r="A2375" s="107" t="s">
        <v>1553</v>
      </c>
      <c r="B2375" s="108">
        <v>202401</v>
      </c>
      <c r="C2375" s="108">
        <v>202401</v>
      </c>
      <c r="D2375" s="108" t="s">
        <v>1014</v>
      </c>
      <c r="E2375" s="109">
        <v>9871762094</v>
      </c>
      <c r="F2375" s="107" t="s">
        <v>1554</v>
      </c>
      <c r="G2375" s="110" t="s">
        <v>77</v>
      </c>
      <c r="H2375" s="111">
        <v>240000</v>
      </c>
      <c r="I2375" s="113">
        <v>45385</v>
      </c>
      <c r="J2375" s="111">
        <v>50000</v>
      </c>
      <c r="K2375" s="112" t="s">
        <v>20</v>
      </c>
      <c r="L2375" s="112" t="s">
        <v>158</v>
      </c>
      <c r="O2375" s="71"/>
      <c r="P2375" s="54"/>
      <c r="Q2375" s="72"/>
    </row>
    <row r="2376" spans="1:17" x14ac:dyDescent="0.25">
      <c r="A2376" s="107" t="s">
        <v>1449</v>
      </c>
      <c r="B2376" s="108">
        <v>202311</v>
      </c>
      <c r="C2376" s="108">
        <v>202311</v>
      </c>
      <c r="D2376" s="108" t="s">
        <v>1014</v>
      </c>
      <c r="E2376" s="109">
        <v>8924820464</v>
      </c>
      <c r="F2376" s="107" t="s">
        <v>1455</v>
      </c>
      <c r="G2376" s="110" t="s">
        <v>1778</v>
      </c>
      <c r="H2376" s="111">
        <v>270000</v>
      </c>
      <c r="I2376" s="113">
        <v>45385</v>
      </c>
      <c r="J2376" s="111">
        <v>50000</v>
      </c>
      <c r="K2376" s="112" t="s">
        <v>20</v>
      </c>
      <c r="L2376" s="112" t="s">
        <v>158</v>
      </c>
      <c r="O2376" s="71"/>
      <c r="P2376" s="54"/>
      <c r="Q2376" s="72"/>
    </row>
    <row r="2377" spans="1:17" x14ac:dyDescent="0.25">
      <c r="A2377" s="107" t="s">
        <v>1828</v>
      </c>
      <c r="B2377" s="108">
        <v>202404</v>
      </c>
      <c r="C2377" s="108">
        <v>202404</v>
      </c>
      <c r="D2377" s="108" t="s">
        <v>1015</v>
      </c>
      <c r="E2377" s="109">
        <v>8917590380</v>
      </c>
      <c r="F2377" s="107" t="s">
        <v>1829</v>
      </c>
      <c r="G2377" s="110" t="s">
        <v>1778</v>
      </c>
      <c r="H2377" s="111">
        <v>290000</v>
      </c>
      <c r="I2377" s="113">
        <v>45385</v>
      </c>
      <c r="J2377" s="111">
        <v>5000</v>
      </c>
      <c r="K2377" s="112" t="s">
        <v>20</v>
      </c>
      <c r="L2377" s="112" t="s">
        <v>158</v>
      </c>
      <c r="O2377" s="71"/>
      <c r="P2377" s="54"/>
      <c r="Q2377" s="72"/>
    </row>
    <row r="2378" spans="1:17" x14ac:dyDescent="0.25">
      <c r="A2378" s="107" t="s">
        <v>1783</v>
      </c>
      <c r="B2378" s="108">
        <v>202403</v>
      </c>
      <c r="C2378" s="108">
        <v>202403</v>
      </c>
      <c r="D2378" s="108" t="s">
        <v>1014</v>
      </c>
      <c r="E2378" s="109">
        <v>9740654114</v>
      </c>
      <c r="F2378" s="107" t="s">
        <v>4370</v>
      </c>
      <c r="G2378" s="110" t="s">
        <v>1778</v>
      </c>
      <c r="H2378" s="111">
        <v>290000</v>
      </c>
      <c r="I2378" s="113">
        <v>45386</v>
      </c>
      <c r="J2378" s="111">
        <v>60600</v>
      </c>
      <c r="K2378" s="112" t="s">
        <v>20</v>
      </c>
      <c r="L2378" s="112" t="s">
        <v>158</v>
      </c>
      <c r="O2378" s="71"/>
      <c r="P2378" s="54"/>
      <c r="Q2378" s="72"/>
    </row>
    <row r="2379" spans="1:17" x14ac:dyDescent="0.25">
      <c r="A2379" s="107" t="s">
        <v>4368</v>
      </c>
      <c r="B2379" s="108">
        <v>202403</v>
      </c>
      <c r="C2379" s="108">
        <v>202403</v>
      </c>
      <c r="D2379" s="108" t="s">
        <v>1014</v>
      </c>
      <c r="E2379" s="109">
        <v>9071585125</v>
      </c>
      <c r="F2379" s="107" t="s">
        <v>4369</v>
      </c>
      <c r="G2379" s="110" t="s">
        <v>1778</v>
      </c>
      <c r="H2379" s="111">
        <v>290000</v>
      </c>
      <c r="I2379" s="113">
        <v>45386</v>
      </c>
      <c r="J2379" s="111">
        <v>43333</v>
      </c>
      <c r="K2379" s="112" t="s">
        <v>20</v>
      </c>
      <c r="L2379" s="112" t="s">
        <v>158</v>
      </c>
      <c r="O2379" s="71"/>
      <c r="P2379" s="54"/>
      <c r="Q2379" s="72"/>
    </row>
    <row r="2380" spans="1:17" x14ac:dyDescent="0.25">
      <c r="A2380" s="107" t="s">
        <v>1437</v>
      </c>
      <c r="B2380" s="108">
        <v>202312</v>
      </c>
      <c r="C2380" s="108">
        <v>202312</v>
      </c>
      <c r="D2380" s="108" t="s">
        <v>1015</v>
      </c>
      <c r="E2380" s="109">
        <v>9765740737</v>
      </c>
      <c r="F2380" s="107" t="s">
        <v>1459</v>
      </c>
      <c r="G2380" s="110" t="s">
        <v>1778</v>
      </c>
      <c r="H2380" s="111">
        <v>280000</v>
      </c>
      <c r="I2380" s="113">
        <v>45386</v>
      </c>
      <c r="J2380" s="111">
        <v>54000</v>
      </c>
      <c r="K2380" s="112" t="s">
        <v>20</v>
      </c>
      <c r="L2380" s="112" t="s">
        <v>158</v>
      </c>
      <c r="O2380" s="71"/>
      <c r="P2380" s="54"/>
      <c r="Q2380" s="72"/>
    </row>
    <row r="2381" spans="1:17" x14ac:dyDescent="0.25">
      <c r="A2381" s="107" t="s">
        <v>1779</v>
      </c>
      <c r="B2381" s="108">
        <v>202403</v>
      </c>
      <c r="C2381" s="108">
        <v>202403</v>
      </c>
      <c r="D2381" s="108" t="s">
        <v>1014</v>
      </c>
      <c r="E2381" s="109">
        <v>7978916934</v>
      </c>
      <c r="F2381" s="107" t="s">
        <v>1780</v>
      </c>
      <c r="G2381" s="110" t="s">
        <v>1778</v>
      </c>
      <c r="H2381" s="111">
        <v>270000</v>
      </c>
      <c r="I2381" s="113">
        <v>45386</v>
      </c>
      <c r="J2381" s="111">
        <v>63750</v>
      </c>
      <c r="K2381" s="112" t="s">
        <v>20</v>
      </c>
      <c r="L2381" s="112" t="s">
        <v>158</v>
      </c>
      <c r="O2381" s="71"/>
      <c r="P2381" s="54"/>
      <c r="Q2381" s="72"/>
    </row>
    <row r="2382" spans="1:17" x14ac:dyDescent="0.25">
      <c r="A2382" s="107" t="s">
        <v>1709</v>
      </c>
      <c r="B2382" s="108">
        <v>202402</v>
      </c>
      <c r="C2382" s="108">
        <v>202402</v>
      </c>
      <c r="D2382" s="108" t="s">
        <v>1015</v>
      </c>
      <c r="E2382" s="109">
        <v>9348585571</v>
      </c>
      <c r="F2382" s="107" t="s">
        <v>1710</v>
      </c>
      <c r="G2382" s="110" t="s">
        <v>1778</v>
      </c>
      <c r="H2382" s="111">
        <v>250000</v>
      </c>
      <c r="I2382" s="113">
        <v>45386</v>
      </c>
      <c r="J2382" s="111">
        <v>91666</v>
      </c>
      <c r="K2382" s="112" t="s">
        <v>20</v>
      </c>
      <c r="L2382" s="112" t="s">
        <v>158</v>
      </c>
      <c r="O2382" s="71"/>
      <c r="P2382" s="54"/>
      <c r="Q2382" s="72"/>
    </row>
    <row r="2383" spans="1:17" x14ac:dyDescent="0.25">
      <c r="A2383" s="107" t="s">
        <v>1830</v>
      </c>
      <c r="B2383" s="108">
        <v>202404</v>
      </c>
      <c r="C2383" s="108">
        <v>202404</v>
      </c>
      <c r="D2383" s="108" t="s">
        <v>1015</v>
      </c>
      <c r="E2383" s="109">
        <v>9348691807</v>
      </c>
      <c r="F2383" s="107" t="s">
        <v>1831</v>
      </c>
      <c r="G2383" s="110" t="s">
        <v>1778</v>
      </c>
      <c r="H2383" s="111">
        <v>270000</v>
      </c>
      <c r="I2383" s="113">
        <v>45386</v>
      </c>
      <c r="J2383" s="111">
        <v>5000</v>
      </c>
      <c r="K2383" s="112" t="s">
        <v>20</v>
      </c>
      <c r="L2383" s="112" t="s">
        <v>158</v>
      </c>
      <c r="O2383" s="71"/>
      <c r="P2383" s="54"/>
      <c r="Q2383" s="72"/>
    </row>
    <row r="2384" spans="1:17" x14ac:dyDescent="0.25">
      <c r="A2384" s="107" t="s">
        <v>4348</v>
      </c>
      <c r="B2384" s="108">
        <v>202401</v>
      </c>
      <c r="C2384" s="108">
        <v>202401</v>
      </c>
      <c r="D2384" s="108" t="s">
        <v>1014</v>
      </c>
      <c r="E2384" s="109">
        <v>7024282261</v>
      </c>
      <c r="F2384" s="107" t="s">
        <v>1594</v>
      </c>
      <c r="G2384" s="110" t="s">
        <v>19</v>
      </c>
      <c r="H2384" s="111">
        <v>260000</v>
      </c>
      <c r="I2384" s="113">
        <v>45387</v>
      </c>
      <c r="J2384" s="111">
        <v>50000</v>
      </c>
      <c r="K2384" s="112" t="s">
        <v>20</v>
      </c>
      <c r="L2384" s="112" t="s">
        <v>158</v>
      </c>
      <c r="O2384" s="71"/>
      <c r="P2384" s="54"/>
      <c r="Q2384" s="72"/>
    </row>
    <row r="2385" spans="1:17" x14ac:dyDescent="0.25">
      <c r="A2385" s="107" t="s">
        <v>1737</v>
      </c>
      <c r="B2385" s="108">
        <v>202401</v>
      </c>
      <c r="C2385" s="108">
        <v>202401</v>
      </c>
      <c r="D2385" s="108" t="s">
        <v>1014</v>
      </c>
      <c r="E2385" s="109">
        <v>8374879289</v>
      </c>
      <c r="F2385" s="107" t="s">
        <v>1738</v>
      </c>
      <c r="G2385" s="110" t="s">
        <v>19</v>
      </c>
      <c r="H2385" s="111">
        <v>290000</v>
      </c>
      <c r="I2385" s="113">
        <v>45387</v>
      </c>
      <c r="J2385" s="111">
        <v>30000</v>
      </c>
      <c r="K2385" s="112" t="s">
        <v>689</v>
      </c>
      <c r="L2385" s="112" t="s">
        <v>158</v>
      </c>
      <c r="O2385" s="71"/>
      <c r="P2385" s="54"/>
      <c r="Q2385" s="72"/>
    </row>
    <row r="2386" spans="1:17" x14ac:dyDescent="0.25">
      <c r="A2386" s="107" t="s">
        <v>1820</v>
      </c>
      <c r="B2386" s="108">
        <v>202403</v>
      </c>
      <c r="C2386" s="108">
        <v>202403</v>
      </c>
      <c r="D2386" s="108" t="s">
        <v>1015</v>
      </c>
      <c r="E2386" s="109" t="s">
        <v>1821</v>
      </c>
      <c r="F2386" s="107" t="s">
        <v>1822</v>
      </c>
      <c r="G2386" s="110" t="s">
        <v>19</v>
      </c>
      <c r="H2386" s="111">
        <v>300000</v>
      </c>
      <c r="I2386" s="113">
        <v>45387</v>
      </c>
      <c r="J2386" s="111">
        <v>55000</v>
      </c>
      <c r="K2386" s="112" t="s">
        <v>20</v>
      </c>
      <c r="L2386" s="112" t="s">
        <v>158</v>
      </c>
      <c r="O2386" s="71"/>
      <c r="P2386" s="54"/>
      <c r="Q2386" s="72"/>
    </row>
    <row r="2387" spans="1:17" x14ac:dyDescent="0.25">
      <c r="A2387" s="107" t="s">
        <v>4366</v>
      </c>
      <c r="B2387" s="108">
        <v>202303</v>
      </c>
      <c r="C2387" s="108">
        <v>202303</v>
      </c>
      <c r="D2387" s="108" t="s">
        <v>1015</v>
      </c>
      <c r="E2387" s="109">
        <v>7008031664</v>
      </c>
      <c r="F2387" s="107" t="s">
        <v>1765</v>
      </c>
      <c r="G2387" s="110" t="s">
        <v>1792</v>
      </c>
      <c r="H2387" s="111">
        <v>260000</v>
      </c>
      <c r="I2387" s="113">
        <v>45387</v>
      </c>
      <c r="J2387" s="111">
        <v>30000</v>
      </c>
      <c r="K2387" s="112" t="s">
        <v>689</v>
      </c>
      <c r="L2387" s="112" t="s">
        <v>158</v>
      </c>
      <c r="O2387" s="71"/>
      <c r="P2387" s="54"/>
      <c r="Q2387" s="72"/>
    </row>
    <row r="2388" spans="1:17" x14ac:dyDescent="0.25">
      <c r="A2388" s="107" t="s">
        <v>1538</v>
      </c>
      <c r="B2388" s="108">
        <v>202304</v>
      </c>
      <c r="C2388" s="108">
        <v>202304</v>
      </c>
      <c r="D2388" s="108" t="s">
        <v>1015</v>
      </c>
      <c r="E2388" s="109">
        <v>8658827957</v>
      </c>
      <c r="F2388" s="107" t="s">
        <v>1539</v>
      </c>
      <c r="G2388" s="110" t="s">
        <v>77</v>
      </c>
      <c r="H2388" s="111">
        <v>270000</v>
      </c>
      <c r="I2388" s="113">
        <v>45388</v>
      </c>
      <c r="J2388" s="111">
        <v>40000</v>
      </c>
      <c r="K2388" s="112" t="s">
        <v>20</v>
      </c>
      <c r="L2388" s="112" t="s">
        <v>158</v>
      </c>
      <c r="O2388" s="71"/>
      <c r="P2388" s="54"/>
      <c r="Q2388" s="72"/>
    </row>
    <row r="2389" spans="1:17" x14ac:dyDescent="0.25">
      <c r="A2389" s="107" t="s">
        <v>1678</v>
      </c>
      <c r="B2389" s="108">
        <v>202402</v>
      </c>
      <c r="C2389" s="108">
        <v>202402</v>
      </c>
      <c r="D2389" s="108" t="s">
        <v>1015</v>
      </c>
      <c r="E2389" s="109">
        <v>9777739291</v>
      </c>
      <c r="F2389" s="107" t="s">
        <v>1756</v>
      </c>
      <c r="G2389" s="110" t="s">
        <v>19</v>
      </c>
      <c r="H2389" s="111">
        <v>280000</v>
      </c>
      <c r="I2389" s="113">
        <v>45388</v>
      </c>
      <c r="J2389" s="111">
        <v>93334</v>
      </c>
      <c r="K2389" s="112" t="s">
        <v>20</v>
      </c>
      <c r="L2389" s="112" t="s">
        <v>158</v>
      </c>
      <c r="O2389" s="71"/>
      <c r="P2389" s="54"/>
      <c r="Q2389" s="72"/>
    </row>
    <row r="2390" spans="1:17" x14ac:dyDescent="0.25">
      <c r="A2390" s="107" t="s">
        <v>4376</v>
      </c>
      <c r="B2390" s="108">
        <v>202303</v>
      </c>
      <c r="C2390" s="108">
        <v>202303</v>
      </c>
      <c r="D2390" s="108" t="s">
        <v>1014</v>
      </c>
      <c r="E2390" s="109">
        <v>8411029500</v>
      </c>
      <c r="F2390" s="107" t="s">
        <v>1803</v>
      </c>
      <c r="G2390" s="110" t="s">
        <v>19</v>
      </c>
      <c r="H2390" s="111">
        <v>280000</v>
      </c>
      <c r="I2390" s="113">
        <v>45388</v>
      </c>
      <c r="J2390" s="111">
        <v>275000</v>
      </c>
      <c r="K2390" s="112" t="s">
        <v>20</v>
      </c>
      <c r="L2390" s="112" t="s">
        <v>158</v>
      </c>
      <c r="O2390" s="71"/>
      <c r="P2390" s="54"/>
      <c r="Q2390" s="72"/>
    </row>
    <row r="2391" spans="1:17" x14ac:dyDescent="0.25">
      <c r="A2391" s="107" t="s">
        <v>4318</v>
      </c>
      <c r="B2391" s="108">
        <v>202311</v>
      </c>
      <c r="C2391" s="108">
        <v>202311</v>
      </c>
      <c r="D2391" s="108" t="s">
        <v>1015</v>
      </c>
      <c r="E2391" s="109">
        <v>8660652662</v>
      </c>
      <c r="F2391" s="107" t="s">
        <v>1773</v>
      </c>
      <c r="G2391" s="110" t="s">
        <v>77</v>
      </c>
      <c r="H2391" s="111">
        <v>240000</v>
      </c>
      <c r="I2391" s="113">
        <v>45390</v>
      </c>
      <c r="J2391" s="111">
        <v>160000</v>
      </c>
      <c r="K2391" s="112" t="s">
        <v>20</v>
      </c>
      <c r="L2391" s="112" t="s">
        <v>158</v>
      </c>
      <c r="O2391" s="71"/>
      <c r="P2391" s="54"/>
      <c r="Q2391" s="72"/>
    </row>
    <row r="2392" spans="1:17" x14ac:dyDescent="0.25">
      <c r="A2392" s="107" t="s">
        <v>4372</v>
      </c>
      <c r="B2392" s="108">
        <v>202303</v>
      </c>
      <c r="C2392" s="108">
        <v>202303</v>
      </c>
      <c r="D2392" s="108" t="s">
        <v>1015</v>
      </c>
      <c r="E2392" s="109">
        <v>8260457167</v>
      </c>
      <c r="F2392" s="107" t="s">
        <v>1790</v>
      </c>
      <c r="G2392" s="110" t="s">
        <v>1778</v>
      </c>
      <c r="H2392" s="111">
        <v>280000</v>
      </c>
      <c r="I2392" s="113">
        <v>45390</v>
      </c>
      <c r="J2392" s="111">
        <v>68750</v>
      </c>
      <c r="K2392" s="112" t="s">
        <v>20</v>
      </c>
      <c r="L2392" s="112" t="s">
        <v>158</v>
      </c>
      <c r="O2392" s="71"/>
      <c r="P2392" s="54"/>
      <c r="Q2392" s="72"/>
    </row>
    <row r="2393" spans="1:17" x14ac:dyDescent="0.25">
      <c r="A2393" s="107" t="s">
        <v>1760</v>
      </c>
      <c r="B2393" s="108">
        <v>202401</v>
      </c>
      <c r="C2393" s="108">
        <v>202401</v>
      </c>
      <c r="D2393" s="108" t="s">
        <v>1015</v>
      </c>
      <c r="E2393" s="109"/>
      <c r="F2393" s="107" t="s">
        <v>1761</v>
      </c>
      <c r="G2393" s="110" t="s">
        <v>1778</v>
      </c>
      <c r="H2393" s="111">
        <v>280000</v>
      </c>
      <c r="I2393" s="113">
        <v>45390</v>
      </c>
      <c r="J2393" s="111">
        <v>34000</v>
      </c>
      <c r="K2393" s="112" t="s">
        <v>20</v>
      </c>
      <c r="L2393" s="112" t="s">
        <v>158</v>
      </c>
      <c r="O2393" s="71"/>
      <c r="P2393" s="54"/>
      <c r="Q2393" s="72"/>
    </row>
    <row r="2394" spans="1:17" x14ac:dyDescent="0.25">
      <c r="A2394" s="107" t="s">
        <v>1833</v>
      </c>
      <c r="B2394" s="108">
        <v>202401</v>
      </c>
      <c r="C2394" s="108">
        <v>202401</v>
      </c>
      <c r="D2394" s="108" t="s">
        <v>1014</v>
      </c>
      <c r="E2394" s="109">
        <v>8658699856</v>
      </c>
      <c r="F2394" s="107" t="s">
        <v>1561</v>
      </c>
      <c r="G2394" s="110" t="s">
        <v>1778</v>
      </c>
      <c r="H2394" s="111">
        <v>280000</v>
      </c>
      <c r="I2394" s="113">
        <v>45390</v>
      </c>
      <c r="J2394" s="111">
        <v>90000</v>
      </c>
      <c r="K2394" s="112" t="s">
        <v>20</v>
      </c>
      <c r="L2394" s="112" t="s">
        <v>158</v>
      </c>
      <c r="O2394" s="71"/>
      <c r="P2394" s="54"/>
      <c r="Q2394" s="72"/>
    </row>
    <row r="2395" spans="1:17" x14ac:dyDescent="0.25">
      <c r="A2395" s="107" t="s">
        <v>1601</v>
      </c>
      <c r="B2395" s="108">
        <v>202401</v>
      </c>
      <c r="C2395" s="108">
        <v>202401</v>
      </c>
      <c r="D2395" s="108" t="s">
        <v>1014</v>
      </c>
      <c r="E2395" s="109">
        <v>8088797078</v>
      </c>
      <c r="F2395" s="107" t="s">
        <v>1602</v>
      </c>
      <c r="G2395" s="110" t="s">
        <v>77</v>
      </c>
      <c r="H2395" s="111">
        <v>270000</v>
      </c>
      <c r="I2395" s="113">
        <v>45390</v>
      </c>
      <c r="J2395" s="111">
        <v>75000</v>
      </c>
      <c r="K2395" s="112" t="s">
        <v>20</v>
      </c>
      <c r="L2395" s="112" t="s">
        <v>158</v>
      </c>
      <c r="O2395" s="71"/>
      <c r="P2395" s="54"/>
      <c r="Q2395" s="72"/>
    </row>
    <row r="2396" spans="1:17" x14ac:dyDescent="0.25">
      <c r="A2396" s="107" t="s">
        <v>1622</v>
      </c>
      <c r="B2396" s="108">
        <v>202401</v>
      </c>
      <c r="C2396" s="108">
        <v>202401</v>
      </c>
      <c r="D2396" s="108" t="s">
        <v>1014</v>
      </c>
      <c r="E2396" s="109">
        <v>9920936373</v>
      </c>
      <c r="F2396" s="107" t="s">
        <v>1623</v>
      </c>
      <c r="G2396" s="110" t="s">
        <v>77</v>
      </c>
      <c r="H2396" s="111">
        <v>240000</v>
      </c>
      <c r="I2396" s="113">
        <v>45390</v>
      </c>
      <c r="J2396" s="111">
        <v>65000</v>
      </c>
      <c r="K2396" s="112" t="s">
        <v>20</v>
      </c>
      <c r="L2396" s="112" t="s">
        <v>158</v>
      </c>
      <c r="O2396" s="71"/>
      <c r="P2396" s="54"/>
      <c r="Q2396" s="72"/>
    </row>
    <row r="2397" spans="1:17" x14ac:dyDescent="0.25">
      <c r="A2397" s="107" t="s">
        <v>1834</v>
      </c>
      <c r="B2397" s="108">
        <v>202404</v>
      </c>
      <c r="C2397" s="108">
        <v>202404</v>
      </c>
      <c r="D2397" s="108" t="s">
        <v>1015</v>
      </c>
      <c r="E2397" s="109">
        <v>9668562102</v>
      </c>
      <c r="F2397" s="107" t="s">
        <v>1835</v>
      </c>
      <c r="G2397" s="110" t="s">
        <v>1778</v>
      </c>
      <c r="H2397" s="111">
        <v>280000</v>
      </c>
      <c r="I2397" s="113">
        <v>45390</v>
      </c>
      <c r="J2397" s="111">
        <v>5000</v>
      </c>
      <c r="K2397" s="112" t="s">
        <v>20</v>
      </c>
      <c r="L2397" s="112" t="s">
        <v>158</v>
      </c>
      <c r="O2397" s="71"/>
      <c r="P2397" s="54"/>
      <c r="Q2397" s="72"/>
    </row>
    <row r="2398" spans="1:17" x14ac:dyDescent="0.25">
      <c r="A2398" s="107" t="s">
        <v>4377</v>
      </c>
      <c r="B2398" s="108">
        <v>202404</v>
      </c>
      <c r="C2398" s="108">
        <v>202404</v>
      </c>
      <c r="D2398" s="108" t="s">
        <v>1014</v>
      </c>
      <c r="E2398" s="109">
        <v>7718925432</v>
      </c>
      <c r="F2398" s="107" t="s">
        <v>1837</v>
      </c>
      <c r="G2398" s="110" t="s">
        <v>1778</v>
      </c>
      <c r="H2398" s="111">
        <v>280000</v>
      </c>
      <c r="I2398" s="113">
        <v>45390</v>
      </c>
      <c r="J2398" s="111">
        <v>5000</v>
      </c>
      <c r="K2398" s="112" t="s">
        <v>20</v>
      </c>
      <c r="L2398" s="112" t="s">
        <v>158</v>
      </c>
      <c r="O2398" s="71"/>
      <c r="P2398" s="54"/>
      <c r="Q2398" s="72"/>
    </row>
    <row r="2399" spans="1:17" x14ac:dyDescent="0.25">
      <c r="A2399" s="107" t="s">
        <v>1838</v>
      </c>
      <c r="B2399" s="108">
        <v>202404</v>
      </c>
      <c r="C2399" s="108">
        <v>202404</v>
      </c>
      <c r="D2399" s="108" t="s">
        <v>1014</v>
      </c>
      <c r="E2399" s="109">
        <v>7887927005</v>
      </c>
      <c r="F2399" s="107" t="s">
        <v>1839</v>
      </c>
      <c r="G2399" s="110" t="s">
        <v>1778</v>
      </c>
      <c r="H2399" s="111">
        <v>280000</v>
      </c>
      <c r="I2399" s="113">
        <v>45390</v>
      </c>
      <c r="J2399" s="111">
        <v>5000</v>
      </c>
      <c r="K2399" s="112" t="s">
        <v>689</v>
      </c>
      <c r="L2399" s="112" t="s">
        <v>158</v>
      </c>
      <c r="O2399" s="71"/>
      <c r="P2399" s="54"/>
      <c r="Q2399" s="72"/>
    </row>
    <row r="2400" spans="1:17" x14ac:dyDescent="0.25">
      <c r="A2400" s="107" t="s">
        <v>1945</v>
      </c>
      <c r="B2400" s="108">
        <v>202404</v>
      </c>
      <c r="C2400" s="108">
        <v>202404</v>
      </c>
      <c r="D2400" s="108" t="s">
        <v>1015</v>
      </c>
      <c r="E2400" s="109">
        <v>7873073879</v>
      </c>
      <c r="F2400" s="107" t="s">
        <v>1840</v>
      </c>
      <c r="G2400" s="110" t="s">
        <v>1778</v>
      </c>
      <c r="H2400" s="111">
        <v>280000</v>
      </c>
      <c r="I2400" s="113">
        <v>45390</v>
      </c>
      <c r="J2400" s="111">
        <v>5000</v>
      </c>
      <c r="K2400" s="112" t="s">
        <v>20</v>
      </c>
      <c r="L2400" s="112" t="s">
        <v>158</v>
      </c>
      <c r="O2400" s="71"/>
      <c r="P2400" s="54"/>
      <c r="Q2400" s="72"/>
    </row>
    <row r="2401" spans="1:17" x14ac:dyDescent="0.25">
      <c r="A2401" s="107" t="s">
        <v>1841</v>
      </c>
      <c r="B2401" s="108">
        <v>202402</v>
      </c>
      <c r="C2401" s="108">
        <v>202402</v>
      </c>
      <c r="D2401" s="108" t="s">
        <v>1015</v>
      </c>
      <c r="E2401" s="109">
        <v>8971045365</v>
      </c>
      <c r="F2401" s="107" t="s">
        <v>1696</v>
      </c>
      <c r="G2401" s="110" t="s">
        <v>1778</v>
      </c>
      <c r="H2401" s="111">
        <v>260000</v>
      </c>
      <c r="I2401" s="113">
        <v>45391</v>
      </c>
      <c r="J2401" s="111">
        <v>100000</v>
      </c>
      <c r="K2401" s="112" t="s">
        <v>689</v>
      </c>
      <c r="L2401" s="112" t="s">
        <v>158</v>
      </c>
      <c r="O2401" s="71"/>
      <c r="P2401" s="54"/>
      <c r="Q2401" s="72"/>
    </row>
    <row r="2402" spans="1:17" x14ac:dyDescent="0.25">
      <c r="A2402" s="107" t="s">
        <v>1693</v>
      </c>
      <c r="B2402" s="108">
        <v>202402</v>
      </c>
      <c r="C2402" s="108">
        <v>202402</v>
      </c>
      <c r="D2402" s="108" t="s">
        <v>1015</v>
      </c>
      <c r="E2402" s="109">
        <v>7606900815</v>
      </c>
      <c r="F2402" s="107" t="s">
        <v>1694</v>
      </c>
      <c r="G2402" s="110" t="s">
        <v>1778</v>
      </c>
      <c r="H2402" s="111">
        <v>260000</v>
      </c>
      <c r="I2402" s="113">
        <v>45391</v>
      </c>
      <c r="J2402" s="111">
        <v>100000</v>
      </c>
      <c r="K2402" s="112" t="s">
        <v>689</v>
      </c>
      <c r="L2402" s="112" t="s">
        <v>158</v>
      </c>
      <c r="O2402" s="71"/>
      <c r="P2402" s="54"/>
      <c r="Q2402" s="72"/>
    </row>
    <row r="2403" spans="1:17" x14ac:dyDescent="0.25">
      <c r="A2403" s="107" t="s">
        <v>1723</v>
      </c>
      <c r="B2403" s="108">
        <v>202402</v>
      </c>
      <c r="C2403" s="108">
        <v>202402</v>
      </c>
      <c r="D2403" s="108" t="s">
        <v>1015</v>
      </c>
      <c r="E2403" s="109">
        <v>8260987517</v>
      </c>
      <c r="F2403" s="107" t="s">
        <v>1724</v>
      </c>
      <c r="G2403" s="110" t="s">
        <v>77</v>
      </c>
      <c r="H2403" s="111">
        <v>270000</v>
      </c>
      <c r="I2403" s="113">
        <v>45391</v>
      </c>
      <c r="J2403" s="111">
        <v>60000</v>
      </c>
      <c r="K2403" s="112" t="s">
        <v>20</v>
      </c>
      <c r="L2403" s="112" t="s">
        <v>158</v>
      </c>
      <c r="O2403" s="71"/>
      <c r="P2403" s="54"/>
      <c r="Q2403" s="72"/>
    </row>
    <row r="2404" spans="1:17" x14ac:dyDescent="0.25">
      <c r="A2404" s="107" t="s">
        <v>1810</v>
      </c>
      <c r="B2404" s="108">
        <v>202403</v>
      </c>
      <c r="C2404" s="108">
        <v>202403</v>
      </c>
      <c r="D2404" s="108" t="s">
        <v>1015</v>
      </c>
      <c r="E2404" s="109">
        <v>9644871269</v>
      </c>
      <c r="F2404" s="107" t="s">
        <v>1811</v>
      </c>
      <c r="G2404" s="110" t="s">
        <v>1792</v>
      </c>
      <c r="H2404" s="111">
        <v>265000</v>
      </c>
      <c r="I2404" s="113">
        <v>45391</v>
      </c>
      <c r="J2404" s="111">
        <v>63000</v>
      </c>
      <c r="K2404" s="112" t="s">
        <v>20</v>
      </c>
      <c r="L2404" s="112" t="s">
        <v>158</v>
      </c>
      <c r="O2404" s="71"/>
      <c r="P2404" s="54"/>
      <c r="Q2404" s="72"/>
    </row>
    <row r="2405" spans="1:17" x14ac:dyDescent="0.25">
      <c r="A2405" s="107" t="s">
        <v>1649</v>
      </c>
      <c r="B2405" s="108">
        <v>202309</v>
      </c>
      <c r="C2405" s="108">
        <v>202309</v>
      </c>
      <c r="D2405" s="108" t="s">
        <v>1015</v>
      </c>
      <c r="E2405" s="109">
        <v>9348339878</v>
      </c>
      <c r="F2405" s="107" t="s">
        <v>1650</v>
      </c>
      <c r="G2405" s="110" t="s">
        <v>1778</v>
      </c>
      <c r="H2405" s="111">
        <v>280000</v>
      </c>
      <c r="I2405" s="113">
        <v>45391</v>
      </c>
      <c r="J2405" s="111">
        <v>15000</v>
      </c>
      <c r="K2405" s="112" t="s">
        <v>20</v>
      </c>
      <c r="L2405" s="112" t="s">
        <v>158</v>
      </c>
      <c r="O2405" s="71"/>
      <c r="P2405" s="54"/>
      <c r="Q2405" s="72"/>
    </row>
    <row r="2406" spans="1:17" x14ac:dyDescent="0.25">
      <c r="A2406" s="107" t="s">
        <v>4346</v>
      </c>
      <c r="B2406" s="108">
        <v>202401</v>
      </c>
      <c r="C2406" s="108">
        <v>202401</v>
      </c>
      <c r="D2406" s="108" t="s">
        <v>1015</v>
      </c>
      <c r="E2406" s="109">
        <v>8018405904</v>
      </c>
      <c r="F2406" s="107" t="s">
        <v>1590</v>
      </c>
      <c r="G2406" s="110" t="s">
        <v>1792</v>
      </c>
      <c r="H2406" s="111">
        <v>260000</v>
      </c>
      <c r="I2406" s="113">
        <v>45392</v>
      </c>
      <c r="J2406" s="111">
        <v>45000</v>
      </c>
      <c r="K2406" s="112" t="s">
        <v>20</v>
      </c>
      <c r="L2406" s="112" t="s">
        <v>158</v>
      </c>
      <c r="O2406" s="71"/>
      <c r="P2406" s="54"/>
      <c r="Q2406" s="72"/>
    </row>
    <row r="2407" spans="1:17" x14ac:dyDescent="0.25">
      <c r="A2407" s="107" t="s">
        <v>1552</v>
      </c>
      <c r="B2407" s="108">
        <v>202401</v>
      </c>
      <c r="C2407" s="108">
        <v>202401</v>
      </c>
      <c r="D2407" s="108" t="s">
        <v>1014</v>
      </c>
      <c r="E2407" s="109">
        <v>7250482802</v>
      </c>
      <c r="F2407" s="107" t="s">
        <v>1557</v>
      </c>
      <c r="G2407" s="110" t="s">
        <v>1792</v>
      </c>
      <c r="H2407" s="111">
        <v>270000</v>
      </c>
      <c r="I2407" s="113">
        <v>45392</v>
      </c>
      <c r="J2407" s="111">
        <v>60000</v>
      </c>
      <c r="K2407" s="112" t="s">
        <v>20</v>
      </c>
      <c r="L2407" s="112" t="s">
        <v>158</v>
      </c>
      <c r="O2407" s="71"/>
      <c r="P2407" s="54"/>
      <c r="Q2407" s="72"/>
    </row>
    <row r="2408" spans="1:17" x14ac:dyDescent="0.25">
      <c r="A2408" s="107" t="s">
        <v>1842</v>
      </c>
      <c r="B2408" s="108">
        <v>202404</v>
      </c>
      <c r="C2408" s="108">
        <v>202404</v>
      </c>
      <c r="D2408" s="108" t="s">
        <v>1015</v>
      </c>
      <c r="E2408" s="109">
        <v>7008624080</v>
      </c>
      <c r="F2408" s="107" t="s">
        <v>1843</v>
      </c>
      <c r="G2408" s="110" t="s">
        <v>1792</v>
      </c>
      <c r="H2408" s="111">
        <v>240000</v>
      </c>
      <c r="I2408" s="113">
        <v>45392</v>
      </c>
      <c r="J2408" s="111">
        <v>5000</v>
      </c>
      <c r="K2408" s="112" t="s">
        <v>689</v>
      </c>
      <c r="L2408" s="112" t="s">
        <v>158</v>
      </c>
      <c r="O2408" s="71"/>
      <c r="P2408" s="54"/>
      <c r="Q2408" s="72"/>
    </row>
    <row r="2409" spans="1:17" x14ac:dyDescent="0.25">
      <c r="A2409" s="107" t="s">
        <v>1844</v>
      </c>
      <c r="B2409" s="108">
        <v>202404</v>
      </c>
      <c r="C2409" s="108">
        <v>202404</v>
      </c>
      <c r="D2409" s="108" t="s">
        <v>1015</v>
      </c>
      <c r="E2409" s="109">
        <v>7509678729</v>
      </c>
      <c r="F2409" s="107"/>
      <c r="G2409" s="110" t="s">
        <v>1778</v>
      </c>
      <c r="H2409" s="111">
        <v>280000</v>
      </c>
      <c r="I2409" s="113">
        <v>45392</v>
      </c>
      <c r="J2409" s="111">
        <v>5000</v>
      </c>
      <c r="K2409" s="112" t="s">
        <v>689</v>
      </c>
      <c r="L2409" s="112" t="s">
        <v>158</v>
      </c>
      <c r="O2409" s="71"/>
      <c r="P2409" s="54"/>
      <c r="Q2409" s="72"/>
    </row>
    <row r="2410" spans="1:17" x14ac:dyDescent="0.25">
      <c r="A2410" s="107" t="s">
        <v>4375</v>
      </c>
      <c r="B2410" s="108">
        <v>202403</v>
      </c>
      <c r="C2410" s="108">
        <v>202403</v>
      </c>
      <c r="D2410" s="108" t="s">
        <v>1014</v>
      </c>
      <c r="E2410" s="109">
        <v>8593905069</v>
      </c>
      <c r="F2410" s="107" t="s">
        <v>1813</v>
      </c>
      <c r="G2410" s="110" t="s">
        <v>1778</v>
      </c>
      <c r="H2410" s="111">
        <v>290000</v>
      </c>
      <c r="I2410" s="113">
        <v>45392</v>
      </c>
      <c r="J2410" s="111">
        <v>88333</v>
      </c>
      <c r="K2410" s="112" t="s">
        <v>20</v>
      </c>
      <c r="L2410" s="112" t="s">
        <v>158</v>
      </c>
      <c r="O2410" s="71"/>
      <c r="P2410" s="54"/>
      <c r="Q2410" s="72"/>
    </row>
    <row r="2411" spans="1:17" x14ac:dyDescent="0.25">
      <c r="A2411" s="107" t="s">
        <v>1845</v>
      </c>
      <c r="B2411" s="108">
        <v>202404</v>
      </c>
      <c r="C2411" s="108">
        <v>202404</v>
      </c>
      <c r="D2411" s="108" t="s">
        <v>1015</v>
      </c>
      <c r="E2411" s="109">
        <v>9853985734</v>
      </c>
      <c r="F2411" s="107" t="s">
        <v>1846</v>
      </c>
      <c r="G2411" s="110" t="s">
        <v>1778</v>
      </c>
      <c r="H2411" s="111">
        <v>290000</v>
      </c>
      <c r="I2411" s="113">
        <v>45393</v>
      </c>
      <c r="J2411" s="111">
        <v>5000</v>
      </c>
      <c r="K2411" s="112" t="s">
        <v>689</v>
      </c>
      <c r="L2411" s="112" t="s">
        <v>158</v>
      </c>
      <c r="O2411" s="71"/>
      <c r="P2411" s="54"/>
      <c r="Q2411" s="72"/>
    </row>
    <row r="2412" spans="1:17" x14ac:dyDescent="0.25">
      <c r="A2412" s="107" t="s">
        <v>1703</v>
      </c>
      <c r="B2412" s="108">
        <v>202402</v>
      </c>
      <c r="C2412" s="108">
        <v>202402</v>
      </c>
      <c r="D2412" s="108" t="s">
        <v>1015</v>
      </c>
      <c r="E2412" s="109">
        <v>8296556430</v>
      </c>
      <c r="F2412" s="107" t="s">
        <v>1702</v>
      </c>
      <c r="G2412" s="110" t="s">
        <v>19</v>
      </c>
      <c r="H2412" s="111">
        <v>280000</v>
      </c>
      <c r="I2412" s="113">
        <v>45393</v>
      </c>
      <c r="J2412" s="111">
        <v>65000</v>
      </c>
      <c r="K2412" s="112" t="s">
        <v>20</v>
      </c>
      <c r="L2412" s="112" t="s">
        <v>158</v>
      </c>
      <c r="O2412" s="71"/>
      <c r="P2412" s="54"/>
      <c r="Q2412" s="72"/>
    </row>
    <row r="2413" spans="1:17" x14ac:dyDescent="0.25">
      <c r="A2413" s="107" t="s">
        <v>4344</v>
      </c>
      <c r="B2413" s="108">
        <v>202401</v>
      </c>
      <c r="C2413" s="108">
        <v>202401</v>
      </c>
      <c r="D2413" s="108" t="s">
        <v>1014</v>
      </c>
      <c r="E2413" s="109">
        <v>6260648072</v>
      </c>
      <c r="F2413" s="107" t="s">
        <v>1571</v>
      </c>
      <c r="G2413" s="110" t="s">
        <v>77</v>
      </c>
      <c r="H2413" s="111">
        <v>260000</v>
      </c>
      <c r="I2413" s="113">
        <v>45393</v>
      </c>
      <c r="J2413" s="111">
        <v>40000</v>
      </c>
      <c r="K2413" s="112" t="s">
        <v>20</v>
      </c>
      <c r="L2413" s="112" t="s">
        <v>158</v>
      </c>
      <c r="O2413" s="71"/>
      <c r="P2413" s="54"/>
      <c r="Q2413" s="72"/>
    </row>
    <row r="2414" spans="1:17" x14ac:dyDescent="0.25">
      <c r="A2414" s="107" t="s">
        <v>1634</v>
      </c>
      <c r="B2414" s="108">
        <v>202402</v>
      </c>
      <c r="C2414" s="108">
        <v>202402</v>
      </c>
      <c r="D2414" s="108" t="s">
        <v>1014</v>
      </c>
      <c r="E2414" s="109">
        <v>7008525063</v>
      </c>
      <c r="F2414" s="107" t="s">
        <v>1635</v>
      </c>
      <c r="G2414" s="110" t="s">
        <v>19</v>
      </c>
      <c r="H2414" s="111">
        <v>270000</v>
      </c>
      <c r="I2414" s="113">
        <v>45393</v>
      </c>
      <c r="J2414" s="111">
        <v>96666</v>
      </c>
      <c r="K2414" s="112" t="s">
        <v>20</v>
      </c>
      <c r="L2414" s="112" t="s">
        <v>158</v>
      </c>
      <c r="O2414" s="71"/>
      <c r="P2414" s="54"/>
      <c r="Q2414" s="72"/>
    </row>
    <row r="2415" spans="1:17" x14ac:dyDescent="0.25">
      <c r="A2415" s="107" t="s">
        <v>4341</v>
      </c>
      <c r="B2415" s="108">
        <v>202312</v>
      </c>
      <c r="C2415" s="108">
        <v>202312</v>
      </c>
      <c r="D2415" s="108" t="s">
        <v>1015</v>
      </c>
      <c r="E2415" s="109">
        <v>9090371591</v>
      </c>
      <c r="F2415" s="107" t="s">
        <v>1542</v>
      </c>
      <c r="G2415" s="110" t="s">
        <v>19</v>
      </c>
      <c r="H2415" s="111">
        <v>300000</v>
      </c>
      <c r="I2415" s="113">
        <v>45393</v>
      </c>
      <c r="J2415" s="111">
        <v>63750</v>
      </c>
      <c r="K2415" s="112" t="s">
        <v>689</v>
      </c>
      <c r="L2415" s="112" t="s">
        <v>158</v>
      </c>
      <c r="O2415" s="71"/>
      <c r="P2415" s="54"/>
      <c r="Q2415" s="72"/>
    </row>
    <row r="2416" spans="1:17" x14ac:dyDescent="0.25">
      <c r="A2416" s="107" t="s">
        <v>1646</v>
      </c>
      <c r="B2416" s="108">
        <v>202402</v>
      </c>
      <c r="C2416" s="108">
        <v>202402</v>
      </c>
      <c r="D2416" s="108" t="s">
        <v>1014</v>
      </c>
      <c r="E2416" s="109">
        <v>12018794101</v>
      </c>
      <c r="F2416" s="107" t="s">
        <v>1647</v>
      </c>
      <c r="G2416" s="110" t="s">
        <v>19</v>
      </c>
      <c r="H2416" s="111">
        <v>280000</v>
      </c>
      <c r="I2416" s="113">
        <v>45394</v>
      </c>
      <c r="J2416" s="111">
        <v>91666</v>
      </c>
      <c r="K2416" s="112" t="s">
        <v>20</v>
      </c>
      <c r="L2416" s="112" t="s">
        <v>158</v>
      </c>
      <c r="O2416" s="71"/>
      <c r="P2416" s="54"/>
      <c r="Q2416" s="72"/>
    </row>
    <row r="2417" spans="1:17" x14ac:dyDescent="0.25">
      <c r="A2417" s="107" t="s">
        <v>1661</v>
      </c>
      <c r="B2417" s="108">
        <v>202401</v>
      </c>
      <c r="C2417" s="108">
        <v>202401</v>
      </c>
      <c r="D2417" s="108" t="s">
        <v>1014</v>
      </c>
      <c r="E2417" s="109">
        <v>8763199231</v>
      </c>
      <c r="F2417" s="107" t="s">
        <v>1662</v>
      </c>
      <c r="G2417" s="110" t="s">
        <v>77</v>
      </c>
      <c r="H2417" s="111">
        <v>265000</v>
      </c>
      <c r="I2417" s="113">
        <v>45394</v>
      </c>
      <c r="J2417" s="111">
        <v>90000</v>
      </c>
      <c r="K2417" s="112" t="s">
        <v>20</v>
      </c>
      <c r="L2417" s="112" t="s">
        <v>158</v>
      </c>
      <c r="O2417" s="71"/>
      <c r="P2417" s="54"/>
      <c r="Q2417" s="72"/>
    </row>
    <row r="2418" spans="1:17" x14ac:dyDescent="0.25">
      <c r="A2418" s="107" t="s">
        <v>1607</v>
      </c>
      <c r="B2418" s="108">
        <v>202311</v>
      </c>
      <c r="C2418" s="108">
        <v>202311</v>
      </c>
      <c r="D2418" s="108" t="s">
        <v>1015</v>
      </c>
      <c r="E2418" s="109">
        <v>9090000869</v>
      </c>
      <c r="F2418" s="107" t="s">
        <v>1391</v>
      </c>
      <c r="G2418" s="110" t="s">
        <v>19</v>
      </c>
      <c r="H2418" s="111">
        <v>270000</v>
      </c>
      <c r="I2418" s="113">
        <v>45394</v>
      </c>
      <c r="J2418" s="111">
        <v>30000</v>
      </c>
      <c r="K2418" s="112" t="s">
        <v>20</v>
      </c>
      <c r="L2418" s="112" t="s">
        <v>158</v>
      </c>
      <c r="O2418" s="71"/>
      <c r="P2418" s="54"/>
      <c r="Q2418" s="72"/>
    </row>
    <row r="2419" spans="1:17" x14ac:dyDescent="0.25">
      <c r="A2419" s="107" t="s">
        <v>1535</v>
      </c>
      <c r="B2419" s="108">
        <v>202312</v>
      </c>
      <c r="C2419" s="108">
        <v>202312</v>
      </c>
      <c r="D2419" s="108" t="s">
        <v>1014</v>
      </c>
      <c r="E2419" s="109" t="s">
        <v>1537</v>
      </c>
      <c r="F2419" s="107" t="s">
        <v>1536</v>
      </c>
      <c r="G2419" s="110" t="s">
        <v>19</v>
      </c>
      <c r="H2419" s="111">
        <v>280000</v>
      </c>
      <c r="I2419" s="113">
        <v>45394</v>
      </c>
      <c r="J2419" s="111">
        <v>26133</v>
      </c>
      <c r="K2419" s="112" t="s">
        <v>689</v>
      </c>
      <c r="L2419" s="112" t="s">
        <v>158</v>
      </c>
      <c r="O2419" s="71"/>
      <c r="P2419" s="54"/>
      <c r="Q2419" s="72"/>
    </row>
    <row r="2420" spans="1:17" x14ac:dyDescent="0.25">
      <c r="A2420" s="107" t="s">
        <v>1630</v>
      </c>
      <c r="B2420" s="108">
        <v>202402</v>
      </c>
      <c r="C2420" s="108">
        <v>202402</v>
      </c>
      <c r="D2420" s="108" t="s">
        <v>1015</v>
      </c>
      <c r="E2420" s="109">
        <v>9620170234</v>
      </c>
      <c r="F2420" s="107" t="s">
        <v>1631</v>
      </c>
      <c r="G2420" s="110" t="s">
        <v>1778</v>
      </c>
      <c r="H2420" s="111">
        <v>270000</v>
      </c>
      <c r="I2420" s="113">
        <v>45394</v>
      </c>
      <c r="J2420" s="111">
        <v>66250</v>
      </c>
      <c r="K2420" s="112" t="s">
        <v>20</v>
      </c>
      <c r="L2420" s="112" t="s">
        <v>158</v>
      </c>
      <c r="O2420" s="71"/>
      <c r="P2420" s="54"/>
      <c r="Q2420" s="72"/>
    </row>
    <row r="2421" spans="1:17" x14ac:dyDescent="0.25">
      <c r="A2421" s="107" t="s">
        <v>1847</v>
      </c>
      <c r="B2421" s="108">
        <v>202404</v>
      </c>
      <c r="C2421" s="108">
        <v>202404</v>
      </c>
      <c r="D2421" s="108" t="s">
        <v>1015</v>
      </c>
      <c r="E2421" s="109">
        <v>6370873441</v>
      </c>
      <c r="F2421" s="107" t="s">
        <v>1848</v>
      </c>
      <c r="G2421" s="110" t="s">
        <v>1778</v>
      </c>
      <c r="H2421" s="111">
        <v>270000</v>
      </c>
      <c r="I2421" s="113">
        <v>45394</v>
      </c>
      <c r="J2421" s="111">
        <v>5000</v>
      </c>
      <c r="K2421" s="112" t="s">
        <v>689</v>
      </c>
      <c r="L2421" s="112" t="s">
        <v>158</v>
      </c>
      <c r="O2421" s="71"/>
      <c r="P2421" s="54"/>
      <c r="Q2421" s="72"/>
    </row>
    <row r="2422" spans="1:17" x14ac:dyDescent="0.25">
      <c r="A2422" s="107" t="s">
        <v>4360</v>
      </c>
      <c r="B2422" s="108">
        <v>202401</v>
      </c>
      <c r="C2422" s="108">
        <v>202401</v>
      </c>
      <c r="D2422" s="108" t="s">
        <v>1015</v>
      </c>
      <c r="E2422" s="109">
        <v>9938506001</v>
      </c>
      <c r="F2422" s="107" t="s">
        <v>1717</v>
      </c>
      <c r="G2422" s="110" t="s">
        <v>19</v>
      </c>
      <c r="H2422" s="111">
        <v>280000</v>
      </c>
      <c r="I2422" s="113">
        <v>45395</v>
      </c>
      <c r="J2422" s="111">
        <v>100000</v>
      </c>
      <c r="K2422" s="112" t="s">
        <v>20</v>
      </c>
      <c r="L2422" s="112" t="s">
        <v>158</v>
      </c>
      <c r="O2422" s="71"/>
      <c r="P2422" s="54"/>
      <c r="Q2422" s="72"/>
    </row>
    <row r="2423" spans="1:17" x14ac:dyDescent="0.25">
      <c r="A2423" s="107" t="s">
        <v>1525</v>
      </c>
      <c r="B2423" s="108">
        <v>202304</v>
      </c>
      <c r="C2423" s="108">
        <v>202304</v>
      </c>
      <c r="D2423" s="108" t="s">
        <v>1015</v>
      </c>
      <c r="E2423" s="109">
        <v>6372766170</v>
      </c>
      <c r="F2423" s="107" t="s">
        <v>1526</v>
      </c>
      <c r="G2423" s="110" t="s">
        <v>77</v>
      </c>
      <c r="H2423" s="111">
        <v>260000</v>
      </c>
      <c r="I2423" s="113">
        <v>45395</v>
      </c>
      <c r="J2423" s="111">
        <v>50000</v>
      </c>
      <c r="K2423" s="112" t="s">
        <v>20</v>
      </c>
      <c r="L2423" s="112" t="s">
        <v>158</v>
      </c>
      <c r="O2423" s="71"/>
      <c r="P2423" s="54"/>
      <c r="Q2423" s="72"/>
    </row>
    <row r="2424" spans="1:17" x14ac:dyDescent="0.25">
      <c r="A2424" s="107" t="s">
        <v>1314</v>
      </c>
      <c r="B2424" s="108">
        <v>202311</v>
      </c>
      <c r="C2424" s="108">
        <v>202311</v>
      </c>
      <c r="D2424" s="108" t="s">
        <v>1015</v>
      </c>
      <c r="E2424" s="109">
        <v>9148664989</v>
      </c>
      <c r="F2424" s="107" t="s">
        <v>1106</v>
      </c>
      <c r="G2424" s="110" t="s">
        <v>19</v>
      </c>
      <c r="H2424" s="111">
        <v>300000</v>
      </c>
      <c r="I2424" s="113">
        <v>45395</v>
      </c>
      <c r="J2424" s="111">
        <v>53000</v>
      </c>
      <c r="K2424" s="112" t="s">
        <v>20</v>
      </c>
      <c r="L2424" s="112" t="s">
        <v>158</v>
      </c>
      <c r="O2424" s="71"/>
      <c r="P2424" s="54"/>
      <c r="Q2424" s="72"/>
    </row>
    <row r="2425" spans="1:17" x14ac:dyDescent="0.25">
      <c r="A2425" s="107" t="s">
        <v>4327</v>
      </c>
      <c r="B2425" s="108">
        <v>202312</v>
      </c>
      <c r="C2425" s="108">
        <v>202312</v>
      </c>
      <c r="D2425" s="108" t="s">
        <v>1015</v>
      </c>
      <c r="E2425" s="109">
        <v>9432165470</v>
      </c>
      <c r="F2425" s="107" t="s">
        <v>1417</v>
      </c>
      <c r="G2425" s="110" t="s">
        <v>77</v>
      </c>
      <c r="H2425" s="111">
        <v>240000</v>
      </c>
      <c r="I2425" s="113">
        <v>45397</v>
      </c>
      <c r="J2425" s="111">
        <v>65000</v>
      </c>
      <c r="K2425" s="112" t="s">
        <v>20</v>
      </c>
      <c r="L2425" s="112" t="s">
        <v>158</v>
      </c>
      <c r="O2425" s="71"/>
      <c r="P2425" s="54"/>
      <c r="Q2425" s="72"/>
    </row>
    <row r="2426" spans="1:17" x14ac:dyDescent="0.25">
      <c r="A2426" s="107" t="s">
        <v>4373</v>
      </c>
      <c r="B2426" s="108">
        <v>202303</v>
      </c>
      <c r="C2426" s="108">
        <v>202303</v>
      </c>
      <c r="D2426" s="108" t="s">
        <v>1015</v>
      </c>
      <c r="E2426" s="109">
        <v>8637255813</v>
      </c>
      <c r="F2426" s="107" t="s">
        <v>1795</v>
      </c>
      <c r="G2426" s="110" t="s">
        <v>1778</v>
      </c>
      <c r="H2426" s="111">
        <v>280000</v>
      </c>
      <c r="I2426" s="113">
        <v>45397</v>
      </c>
      <c r="J2426" s="111">
        <v>40000</v>
      </c>
      <c r="K2426" s="112" t="s">
        <v>20</v>
      </c>
      <c r="L2426" s="112" t="s">
        <v>158</v>
      </c>
      <c r="O2426" s="71"/>
      <c r="P2426" s="54"/>
      <c r="Q2426" s="72"/>
    </row>
    <row r="2427" spans="1:17" x14ac:dyDescent="0.25">
      <c r="A2427" s="107" t="s">
        <v>1278</v>
      </c>
      <c r="B2427" s="108">
        <v>202311</v>
      </c>
      <c r="C2427" s="108">
        <v>202311</v>
      </c>
      <c r="D2427" s="108" t="s">
        <v>1015</v>
      </c>
      <c r="E2427" s="109">
        <v>9820054322</v>
      </c>
      <c r="F2427" s="107" t="s">
        <v>1338</v>
      </c>
      <c r="G2427" s="110" t="s">
        <v>1778</v>
      </c>
      <c r="H2427" s="111">
        <v>250000</v>
      </c>
      <c r="I2427" s="113">
        <v>45397</v>
      </c>
      <c r="J2427" s="111">
        <v>25000</v>
      </c>
      <c r="K2427" s="112" t="s">
        <v>20</v>
      </c>
      <c r="L2427" s="112" t="s">
        <v>158</v>
      </c>
      <c r="O2427" s="71"/>
      <c r="P2427" s="54"/>
      <c r="Q2427" s="72"/>
    </row>
    <row r="2428" spans="1:17" x14ac:dyDescent="0.25">
      <c r="A2428" s="107" t="s">
        <v>1727</v>
      </c>
      <c r="B2428" s="108">
        <v>202402</v>
      </c>
      <c r="C2428" s="108">
        <v>202402</v>
      </c>
      <c r="D2428" s="108" t="s">
        <v>1014</v>
      </c>
      <c r="E2428" s="109">
        <v>7002125396</v>
      </c>
      <c r="F2428" s="107" t="s">
        <v>1728</v>
      </c>
      <c r="G2428" s="110" t="s">
        <v>1778</v>
      </c>
      <c r="H2428" s="111">
        <v>270000</v>
      </c>
      <c r="I2428" s="113">
        <v>45397</v>
      </c>
      <c r="J2428" s="111">
        <v>12000</v>
      </c>
      <c r="K2428" s="112" t="s">
        <v>20</v>
      </c>
      <c r="L2428" s="112" t="s">
        <v>158</v>
      </c>
      <c r="O2428" s="71"/>
      <c r="P2428" s="54"/>
      <c r="Q2428" s="72"/>
    </row>
    <row r="2429" spans="1:17" x14ac:dyDescent="0.25">
      <c r="A2429" s="107" t="s">
        <v>1624</v>
      </c>
      <c r="B2429" s="108">
        <v>202401</v>
      </c>
      <c r="C2429" s="108">
        <v>202401</v>
      </c>
      <c r="D2429" s="108" t="s">
        <v>1015</v>
      </c>
      <c r="E2429" s="109">
        <v>7377879972</v>
      </c>
      <c r="F2429" s="107" t="s">
        <v>1625</v>
      </c>
      <c r="G2429" s="110" t="s">
        <v>1778</v>
      </c>
      <c r="H2429" s="111">
        <v>250000</v>
      </c>
      <c r="I2429" s="113">
        <v>45397</v>
      </c>
      <c r="J2429" s="111">
        <v>50000</v>
      </c>
      <c r="K2429" s="112" t="s">
        <v>20</v>
      </c>
      <c r="L2429" s="112" t="s">
        <v>158</v>
      </c>
      <c r="O2429" s="71"/>
      <c r="P2429" s="54"/>
      <c r="Q2429" s="72"/>
    </row>
    <row r="2430" spans="1:17" x14ac:dyDescent="0.25">
      <c r="A2430" s="107" t="s">
        <v>1849</v>
      </c>
      <c r="B2430" s="108">
        <v>202404</v>
      </c>
      <c r="C2430" s="108">
        <v>202404</v>
      </c>
      <c r="D2430" s="108" t="s">
        <v>1014</v>
      </c>
      <c r="E2430" s="109">
        <v>8962939070</v>
      </c>
      <c r="F2430" s="107" t="s">
        <v>1850</v>
      </c>
      <c r="G2430" s="110" t="s">
        <v>1778</v>
      </c>
      <c r="H2430" s="111">
        <v>250000</v>
      </c>
      <c r="I2430" s="113">
        <v>45397</v>
      </c>
      <c r="J2430" s="111">
        <v>5000</v>
      </c>
      <c r="K2430" s="112" t="s">
        <v>689</v>
      </c>
      <c r="L2430" s="112" t="s">
        <v>158</v>
      </c>
      <c r="O2430" s="71"/>
      <c r="P2430" s="54"/>
      <c r="Q2430" s="72"/>
    </row>
    <row r="2431" spans="1:17" x14ac:dyDescent="0.25">
      <c r="A2431" s="107" t="s">
        <v>1513</v>
      </c>
      <c r="B2431" s="108">
        <v>202401</v>
      </c>
      <c r="C2431" s="108">
        <v>202401</v>
      </c>
      <c r="D2431" s="108" t="s">
        <v>1014</v>
      </c>
      <c r="E2431" s="109">
        <v>9938994545</v>
      </c>
      <c r="F2431" s="107" t="s">
        <v>1514</v>
      </c>
      <c r="G2431" s="110" t="s">
        <v>1778</v>
      </c>
      <c r="H2431" s="111">
        <v>265000</v>
      </c>
      <c r="I2431" s="113">
        <v>45397</v>
      </c>
      <c r="J2431" s="111">
        <v>75000</v>
      </c>
      <c r="K2431" s="112" t="s">
        <v>689</v>
      </c>
      <c r="L2431" s="112" t="s">
        <v>158</v>
      </c>
      <c r="O2431" s="71"/>
      <c r="P2431" s="54"/>
      <c r="Q2431" s="72"/>
    </row>
    <row r="2432" spans="1:17" x14ac:dyDescent="0.25">
      <c r="A2432" s="107" t="s">
        <v>1360</v>
      </c>
      <c r="B2432" s="108">
        <v>202311</v>
      </c>
      <c r="C2432" s="108">
        <v>202311</v>
      </c>
      <c r="D2432" s="108" t="s">
        <v>1014</v>
      </c>
      <c r="E2432" s="109">
        <v>9206916151</v>
      </c>
      <c r="F2432" s="107" t="s">
        <v>1363</v>
      </c>
      <c r="G2432" s="110" t="s">
        <v>1778</v>
      </c>
      <c r="H2432" s="111">
        <v>260000</v>
      </c>
      <c r="I2432" s="113">
        <v>45397</v>
      </c>
      <c r="J2432" s="111">
        <v>62500</v>
      </c>
      <c r="K2432" s="112" t="s">
        <v>20</v>
      </c>
      <c r="L2432" s="112" t="s">
        <v>158</v>
      </c>
      <c r="O2432" s="71"/>
      <c r="P2432" s="54"/>
      <c r="Q2432" s="72"/>
    </row>
    <row r="2433" spans="1:17" x14ac:dyDescent="0.25">
      <c r="A2433" s="107" t="s">
        <v>1713</v>
      </c>
      <c r="B2433" s="108">
        <v>202303</v>
      </c>
      <c r="C2433" s="108">
        <v>202303</v>
      </c>
      <c r="D2433" s="108" t="s">
        <v>1015</v>
      </c>
      <c r="E2433" s="109">
        <v>8763421650</v>
      </c>
      <c r="F2433" s="107" t="s">
        <v>1788</v>
      </c>
      <c r="G2433" s="110" t="s">
        <v>1778</v>
      </c>
      <c r="H2433" s="111">
        <v>250000</v>
      </c>
      <c r="I2433" s="113">
        <v>45398</v>
      </c>
      <c r="J2433" s="111">
        <v>90000</v>
      </c>
      <c r="K2433" s="112" t="s">
        <v>20</v>
      </c>
      <c r="L2433" s="112" t="s">
        <v>158</v>
      </c>
      <c r="O2433" s="71"/>
      <c r="P2433" s="54"/>
      <c r="Q2433" s="72"/>
    </row>
    <row r="2434" spans="1:17" x14ac:dyDescent="0.25">
      <c r="A2434" s="107" t="s">
        <v>4377</v>
      </c>
      <c r="B2434" s="108">
        <v>202404</v>
      </c>
      <c r="C2434" s="108">
        <v>202404</v>
      </c>
      <c r="D2434" s="108" t="s">
        <v>1014</v>
      </c>
      <c r="E2434" s="109">
        <v>7718925432</v>
      </c>
      <c r="F2434" s="107" t="s">
        <v>1837</v>
      </c>
      <c r="G2434" s="110" t="s">
        <v>1778</v>
      </c>
      <c r="H2434" s="111">
        <v>280000</v>
      </c>
      <c r="I2434" s="113">
        <v>45398</v>
      </c>
      <c r="J2434" s="111">
        <v>25000</v>
      </c>
      <c r="K2434" s="112" t="s">
        <v>20</v>
      </c>
      <c r="L2434" s="112" t="s">
        <v>158</v>
      </c>
      <c r="O2434" s="71"/>
      <c r="P2434" s="54"/>
      <c r="Q2434" s="72"/>
    </row>
    <row r="2435" spans="1:17" x14ac:dyDescent="0.25">
      <c r="A2435" s="107" t="s">
        <v>1838</v>
      </c>
      <c r="B2435" s="108">
        <v>202404</v>
      </c>
      <c r="C2435" s="108">
        <v>202404</v>
      </c>
      <c r="D2435" s="108" t="s">
        <v>1014</v>
      </c>
      <c r="E2435" s="109">
        <v>7887927005</v>
      </c>
      <c r="F2435" s="107" t="s">
        <v>1839</v>
      </c>
      <c r="G2435" s="110" t="s">
        <v>1778</v>
      </c>
      <c r="H2435" s="111">
        <v>280000</v>
      </c>
      <c r="I2435" s="113">
        <v>45398</v>
      </c>
      <c r="J2435" s="111">
        <v>25000</v>
      </c>
      <c r="K2435" s="112" t="s">
        <v>20</v>
      </c>
      <c r="L2435" s="112" t="s">
        <v>158</v>
      </c>
      <c r="O2435" s="71"/>
      <c r="P2435" s="54"/>
      <c r="Q2435" s="72"/>
    </row>
    <row r="2436" spans="1:17" x14ac:dyDescent="0.25">
      <c r="A2436" s="107" t="s">
        <v>1766</v>
      </c>
      <c r="B2436" s="108">
        <v>202303</v>
      </c>
      <c r="C2436" s="108">
        <v>202303</v>
      </c>
      <c r="D2436" s="108" t="s">
        <v>1014</v>
      </c>
      <c r="E2436" s="109">
        <v>9502720256</v>
      </c>
      <c r="F2436" s="107" t="s">
        <v>1719</v>
      </c>
      <c r="G2436" s="110" t="s">
        <v>1792</v>
      </c>
      <c r="H2436" s="111">
        <v>250000</v>
      </c>
      <c r="I2436" s="113">
        <v>45398</v>
      </c>
      <c r="J2436" s="111">
        <v>65000</v>
      </c>
      <c r="K2436" s="112" t="s">
        <v>20</v>
      </c>
      <c r="L2436" s="112" t="s">
        <v>158</v>
      </c>
      <c r="O2436" s="71"/>
      <c r="P2436" s="54"/>
      <c r="Q2436" s="72"/>
    </row>
    <row r="2437" spans="1:17" x14ac:dyDescent="0.25">
      <c r="A2437" s="107" t="s">
        <v>1202</v>
      </c>
      <c r="B2437" s="108">
        <v>202304</v>
      </c>
      <c r="C2437" s="108">
        <v>202304</v>
      </c>
      <c r="D2437" s="108" t="s">
        <v>1014</v>
      </c>
      <c r="E2437" s="109" t="s">
        <v>1597</v>
      </c>
      <c r="F2437" s="107" t="s">
        <v>1596</v>
      </c>
      <c r="G2437" s="110" t="s">
        <v>1778</v>
      </c>
      <c r="H2437" s="111">
        <v>260000</v>
      </c>
      <c r="I2437" s="113">
        <v>45398</v>
      </c>
      <c r="J2437" s="111">
        <v>30000</v>
      </c>
      <c r="K2437" s="112" t="s">
        <v>20</v>
      </c>
      <c r="L2437" s="112" t="s">
        <v>158</v>
      </c>
      <c r="O2437" s="71"/>
      <c r="P2437" s="54"/>
      <c r="Q2437" s="72"/>
    </row>
    <row r="2438" spans="1:17" x14ac:dyDescent="0.25">
      <c r="A2438" s="107" t="s">
        <v>4378</v>
      </c>
      <c r="B2438" s="108">
        <v>202304</v>
      </c>
      <c r="C2438" s="108">
        <v>202304</v>
      </c>
      <c r="D2438" s="108" t="s">
        <v>1014</v>
      </c>
      <c r="E2438" s="109" t="s">
        <v>1852</v>
      </c>
      <c r="F2438" s="107" t="s">
        <v>1853</v>
      </c>
      <c r="G2438" s="110" t="s">
        <v>1778</v>
      </c>
      <c r="H2438" s="111">
        <v>260000</v>
      </c>
      <c r="I2438" s="113">
        <v>45398</v>
      </c>
      <c r="J2438" s="111">
        <v>5000</v>
      </c>
      <c r="K2438" s="112" t="s">
        <v>20</v>
      </c>
      <c r="L2438" s="112" t="s">
        <v>158</v>
      </c>
      <c r="O2438" s="71"/>
      <c r="P2438" s="54"/>
      <c r="Q2438" s="72"/>
    </row>
    <row r="2439" spans="1:17" x14ac:dyDescent="0.25">
      <c r="A2439" s="107" t="s">
        <v>1743</v>
      </c>
      <c r="B2439" s="108">
        <v>202403</v>
      </c>
      <c r="C2439" s="108">
        <v>202403</v>
      </c>
      <c r="D2439" s="108" t="s">
        <v>1015</v>
      </c>
      <c r="E2439" s="109">
        <v>8917316071</v>
      </c>
      <c r="F2439" s="107" t="s">
        <v>1744</v>
      </c>
      <c r="G2439" s="110" t="s">
        <v>1778</v>
      </c>
      <c r="H2439" s="111">
        <v>290000</v>
      </c>
      <c r="I2439" s="113">
        <v>45399</v>
      </c>
      <c r="J2439" s="111">
        <v>96666</v>
      </c>
      <c r="K2439" s="112" t="s">
        <v>20</v>
      </c>
      <c r="L2439" s="112" t="s">
        <v>158</v>
      </c>
      <c r="O2439" s="71"/>
      <c r="P2439" s="54"/>
      <c r="Q2439" s="72"/>
    </row>
    <row r="2440" spans="1:17" x14ac:dyDescent="0.25">
      <c r="A2440" s="107" t="s">
        <v>1854</v>
      </c>
      <c r="B2440" s="108">
        <v>202404</v>
      </c>
      <c r="C2440" s="108">
        <v>202404</v>
      </c>
      <c r="D2440" s="108" t="s">
        <v>1014</v>
      </c>
      <c r="E2440" s="109">
        <v>9449085687</v>
      </c>
      <c r="F2440" s="107" t="s">
        <v>1855</v>
      </c>
      <c r="G2440" s="110" t="s">
        <v>1778</v>
      </c>
      <c r="H2440" s="111">
        <v>290000</v>
      </c>
      <c r="I2440" s="113">
        <v>45399</v>
      </c>
      <c r="J2440" s="111">
        <v>5000</v>
      </c>
      <c r="K2440" s="112" t="s">
        <v>20</v>
      </c>
      <c r="L2440" s="112" t="s">
        <v>158</v>
      </c>
      <c r="O2440" s="71"/>
      <c r="P2440" s="54"/>
      <c r="Q2440" s="72"/>
    </row>
    <row r="2441" spans="1:17" x14ac:dyDescent="0.25">
      <c r="A2441" s="107" t="s">
        <v>1823</v>
      </c>
      <c r="B2441" s="108">
        <v>202404</v>
      </c>
      <c r="C2441" s="108">
        <v>202404</v>
      </c>
      <c r="D2441" s="108" t="s">
        <v>1014</v>
      </c>
      <c r="E2441" s="109">
        <v>6283148140</v>
      </c>
      <c r="F2441" s="107" t="s">
        <v>1858</v>
      </c>
      <c r="G2441" s="110" t="s">
        <v>1778</v>
      </c>
      <c r="H2441" s="111">
        <v>280000</v>
      </c>
      <c r="I2441" s="113">
        <v>45399</v>
      </c>
      <c r="J2441" s="111">
        <v>50000</v>
      </c>
      <c r="K2441" s="112" t="s">
        <v>20</v>
      </c>
      <c r="L2441" s="112" t="s">
        <v>158</v>
      </c>
      <c r="O2441" s="71"/>
      <c r="P2441" s="54"/>
      <c r="Q2441" s="72"/>
    </row>
    <row r="2442" spans="1:17" x14ac:dyDescent="0.25">
      <c r="A2442" s="107" t="s">
        <v>1681</v>
      </c>
      <c r="B2442" s="108">
        <v>202402</v>
      </c>
      <c r="C2442" s="108">
        <v>202402</v>
      </c>
      <c r="D2442" s="108" t="s">
        <v>1014</v>
      </c>
      <c r="E2442" s="109">
        <v>8982224581</v>
      </c>
      <c r="F2442" s="107" t="s">
        <v>1682</v>
      </c>
      <c r="G2442" s="110" t="s">
        <v>1778</v>
      </c>
      <c r="H2442" s="111">
        <v>280000</v>
      </c>
      <c r="I2442" s="113">
        <v>45400</v>
      </c>
      <c r="J2442" s="111">
        <v>50000</v>
      </c>
      <c r="K2442" s="112" t="s">
        <v>20</v>
      </c>
      <c r="L2442" s="112" t="s">
        <v>158</v>
      </c>
      <c r="O2442" s="71"/>
      <c r="P2442" s="54"/>
      <c r="Q2442" s="72"/>
    </row>
    <row r="2443" spans="1:17" x14ac:dyDescent="0.25">
      <c r="A2443" s="107" t="s">
        <v>1445</v>
      </c>
      <c r="B2443" s="108">
        <v>202312</v>
      </c>
      <c r="C2443" s="108">
        <v>202312</v>
      </c>
      <c r="D2443" s="108" t="s">
        <v>1014</v>
      </c>
      <c r="E2443" s="109">
        <v>9000337902</v>
      </c>
      <c r="F2443" s="107" t="s">
        <v>1450</v>
      </c>
      <c r="G2443" s="110" t="s">
        <v>1778</v>
      </c>
      <c r="H2443" s="111">
        <v>290000</v>
      </c>
      <c r="I2443" s="113">
        <v>45400</v>
      </c>
      <c r="J2443" s="111">
        <v>77000</v>
      </c>
      <c r="K2443" s="112" t="s">
        <v>20</v>
      </c>
      <c r="L2443" s="112" t="s">
        <v>158</v>
      </c>
      <c r="O2443" s="71"/>
      <c r="P2443" s="54"/>
      <c r="Q2443" s="72"/>
    </row>
    <row r="2444" spans="1:17" x14ac:dyDescent="0.25">
      <c r="A2444" s="107" t="s">
        <v>1856</v>
      </c>
      <c r="B2444" s="108">
        <v>202404</v>
      </c>
      <c r="C2444" s="108">
        <v>202404</v>
      </c>
      <c r="D2444" s="108" t="s">
        <v>1015</v>
      </c>
      <c r="E2444" s="109">
        <v>8917590380</v>
      </c>
      <c r="F2444" s="107" t="s">
        <v>1857</v>
      </c>
      <c r="G2444" s="110" t="s">
        <v>1792</v>
      </c>
      <c r="H2444" s="111">
        <v>260000</v>
      </c>
      <c r="I2444" s="113">
        <v>45400</v>
      </c>
      <c r="J2444" s="111">
        <v>81666</v>
      </c>
      <c r="K2444" s="112" t="s">
        <v>20</v>
      </c>
      <c r="L2444" s="112" t="s">
        <v>158</v>
      </c>
      <c r="O2444" s="71"/>
      <c r="P2444" s="54"/>
      <c r="Q2444" s="72"/>
    </row>
    <row r="2445" spans="1:17" x14ac:dyDescent="0.25">
      <c r="A2445" s="107" t="s">
        <v>1845</v>
      </c>
      <c r="B2445" s="108">
        <v>202404</v>
      </c>
      <c r="C2445" s="108">
        <v>202404</v>
      </c>
      <c r="D2445" s="108" t="s">
        <v>1015</v>
      </c>
      <c r="E2445" s="109">
        <v>9853985734</v>
      </c>
      <c r="F2445" s="107" t="s">
        <v>1846</v>
      </c>
      <c r="G2445" s="110" t="s">
        <v>1778</v>
      </c>
      <c r="H2445" s="111">
        <v>290000</v>
      </c>
      <c r="I2445" s="113">
        <v>45401</v>
      </c>
      <c r="J2445" s="111">
        <v>71250</v>
      </c>
      <c r="K2445" s="112" t="s">
        <v>689</v>
      </c>
      <c r="L2445" s="112" t="s">
        <v>158</v>
      </c>
      <c r="O2445" s="71"/>
      <c r="P2445" s="54"/>
      <c r="Q2445" s="72"/>
    </row>
    <row r="2446" spans="1:17" x14ac:dyDescent="0.25">
      <c r="A2446" s="107" t="s">
        <v>1847</v>
      </c>
      <c r="B2446" s="108">
        <v>202404</v>
      </c>
      <c r="C2446" s="108">
        <v>202404</v>
      </c>
      <c r="D2446" s="108" t="s">
        <v>1015</v>
      </c>
      <c r="E2446" s="109">
        <v>6370873441</v>
      </c>
      <c r="F2446" s="107" t="s">
        <v>1848</v>
      </c>
      <c r="G2446" s="110" t="s">
        <v>1778</v>
      </c>
      <c r="H2446" s="111">
        <v>270000</v>
      </c>
      <c r="I2446" s="113">
        <v>45401</v>
      </c>
      <c r="J2446" s="111">
        <v>88333</v>
      </c>
      <c r="K2446" s="112" t="s">
        <v>689</v>
      </c>
      <c r="L2446" s="112" t="s">
        <v>158</v>
      </c>
      <c r="O2446" s="71"/>
      <c r="P2446" s="54"/>
      <c r="Q2446" s="72"/>
    </row>
    <row r="2447" spans="1:17" x14ac:dyDescent="0.25">
      <c r="A2447" s="107" t="s">
        <v>1446</v>
      </c>
      <c r="B2447" s="108">
        <v>202312</v>
      </c>
      <c r="C2447" s="108">
        <v>202312</v>
      </c>
      <c r="D2447" s="108" t="s">
        <v>1015</v>
      </c>
      <c r="E2447" s="109">
        <v>6371335044</v>
      </c>
      <c r="F2447" s="107" t="s">
        <v>1451</v>
      </c>
      <c r="G2447" s="110" t="s">
        <v>1778</v>
      </c>
      <c r="H2447" s="111">
        <v>290000</v>
      </c>
      <c r="I2447" s="113">
        <v>45401</v>
      </c>
      <c r="J2447" s="111">
        <v>50000</v>
      </c>
      <c r="K2447" s="112" t="s">
        <v>20</v>
      </c>
      <c r="L2447" s="112" t="s">
        <v>158</v>
      </c>
      <c r="O2447" s="71"/>
      <c r="P2447" s="54"/>
      <c r="Q2447" s="72"/>
    </row>
    <row r="2448" spans="1:17" x14ac:dyDescent="0.25">
      <c r="A2448" s="107" t="s">
        <v>1711</v>
      </c>
      <c r="B2448" s="108">
        <v>202402</v>
      </c>
      <c r="C2448" s="108">
        <v>202402</v>
      </c>
      <c r="D2448" s="108" t="s">
        <v>1014</v>
      </c>
      <c r="E2448" s="109">
        <v>9027288046</v>
      </c>
      <c r="F2448" s="107" t="s">
        <v>1712</v>
      </c>
      <c r="G2448" s="110" t="s">
        <v>1778</v>
      </c>
      <c r="H2448" s="111">
        <v>280000</v>
      </c>
      <c r="I2448" s="113">
        <v>45401</v>
      </c>
      <c r="J2448" s="111">
        <v>40000</v>
      </c>
      <c r="K2448" s="112" t="s">
        <v>20</v>
      </c>
      <c r="L2448" s="112" t="s">
        <v>158</v>
      </c>
      <c r="O2448" s="71"/>
      <c r="P2448" s="54"/>
      <c r="Q2448" s="72"/>
    </row>
    <row r="2449" spans="1:17" x14ac:dyDescent="0.25">
      <c r="A2449" s="107" t="s">
        <v>1859</v>
      </c>
      <c r="B2449" s="108">
        <v>202404</v>
      </c>
      <c r="C2449" s="108">
        <v>202404</v>
      </c>
      <c r="D2449" s="108" t="s">
        <v>1015</v>
      </c>
      <c r="E2449" s="109">
        <v>9556889879</v>
      </c>
      <c r="F2449" s="107" t="s">
        <v>1860</v>
      </c>
      <c r="G2449" s="110" t="s">
        <v>1778</v>
      </c>
      <c r="H2449" s="111">
        <v>260000</v>
      </c>
      <c r="I2449" s="113">
        <v>45401</v>
      </c>
      <c r="J2449" s="111">
        <v>5000</v>
      </c>
      <c r="K2449" s="112" t="s">
        <v>20</v>
      </c>
      <c r="L2449" s="112" t="s">
        <v>158</v>
      </c>
      <c r="O2449" s="71"/>
      <c r="P2449" s="54"/>
      <c r="Q2449" s="72"/>
    </row>
    <row r="2450" spans="1:17" x14ac:dyDescent="0.25">
      <c r="A2450" s="107" t="s">
        <v>1938</v>
      </c>
      <c r="B2450" s="108">
        <v>202404</v>
      </c>
      <c r="C2450" s="108">
        <v>202404</v>
      </c>
      <c r="D2450" s="108" t="s">
        <v>1015</v>
      </c>
      <c r="E2450" s="109">
        <v>8093957601</v>
      </c>
      <c r="F2450" s="107" t="s">
        <v>1862</v>
      </c>
      <c r="G2450" s="110" t="s">
        <v>1778</v>
      </c>
      <c r="H2450" s="111">
        <v>290000</v>
      </c>
      <c r="I2450" s="113">
        <v>45401</v>
      </c>
      <c r="J2450" s="111">
        <v>5000</v>
      </c>
      <c r="K2450" s="112" t="s">
        <v>20</v>
      </c>
      <c r="L2450" s="112" t="s">
        <v>158</v>
      </c>
      <c r="O2450" s="71"/>
      <c r="P2450" s="54"/>
      <c r="Q2450" s="72"/>
    </row>
    <row r="2451" spans="1:17" x14ac:dyDescent="0.25">
      <c r="A2451" s="107" t="s">
        <v>1863</v>
      </c>
      <c r="B2451" s="108">
        <v>202404</v>
      </c>
      <c r="C2451" s="108">
        <v>202404</v>
      </c>
      <c r="D2451" s="108" t="s">
        <v>1014</v>
      </c>
      <c r="E2451" s="109" t="s">
        <v>1864</v>
      </c>
      <c r="F2451" s="107" t="s">
        <v>1855</v>
      </c>
      <c r="G2451" s="110" t="s">
        <v>1778</v>
      </c>
      <c r="H2451" s="111">
        <v>290000</v>
      </c>
      <c r="I2451" s="113">
        <v>45401</v>
      </c>
      <c r="J2451" s="111">
        <v>5000</v>
      </c>
      <c r="K2451" s="112" t="s">
        <v>20</v>
      </c>
      <c r="L2451" s="112" t="s">
        <v>158</v>
      </c>
      <c r="O2451" s="71"/>
      <c r="P2451" s="54"/>
      <c r="Q2451" s="72"/>
    </row>
    <row r="2452" spans="1:17" x14ac:dyDescent="0.25">
      <c r="A2452" s="107" t="s">
        <v>1842</v>
      </c>
      <c r="B2452" s="108">
        <v>202404</v>
      </c>
      <c r="C2452" s="108">
        <v>202404</v>
      </c>
      <c r="D2452" s="108" t="s">
        <v>1015</v>
      </c>
      <c r="E2452" s="109">
        <v>7008624080</v>
      </c>
      <c r="F2452" s="107" t="s">
        <v>1843</v>
      </c>
      <c r="G2452" s="110" t="s">
        <v>1792</v>
      </c>
      <c r="H2452" s="111">
        <v>240000</v>
      </c>
      <c r="I2452" s="113">
        <v>45402</v>
      </c>
      <c r="J2452" s="111">
        <v>90000</v>
      </c>
      <c r="K2452" s="112" t="s">
        <v>20</v>
      </c>
      <c r="L2452" s="112" t="s">
        <v>158</v>
      </c>
      <c r="O2452" s="71"/>
      <c r="P2452" s="54"/>
      <c r="Q2452" s="72"/>
    </row>
    <row r="2453" spans="1:17" x14ac:dyDescent="0.25">
      <c r="A2453" s="107" t="s">
        <v>1865</v>
      </c>
      <c r="B2453" s="108">
        <v>202404</v>
      </c>
      <c r="C2453" s="108">
        <v>202404</v>
      </c>
      <c r="D2453" s="108" t="s">
        <v>1014</v>
      </c>
      <c r="E2453" s="109">
        <v>7775917708</v>
      </c>
      <c r="F2453" s="107" t="s">
        <v>1866</v>
      </c>
      <c r="G2453" s="110" t="s">
        <v>1778</v>
      </c>
      <c r="H2453" s="111">
        <v>270000</v>
      </c>
      <c r="I2453" s="113">
        <v>45402</v>
      </c>
      <c r="J2453" s="111">
        <v>100000</v>
      </c>
      <c r="K2453" s="112" t="s">
        <v>20</v>
      </c>
      <c r="L2453" s="112" t="s">
        <v>158</v>
      </c>
      <c r="O2453" s="71"/>
      <c r="P2453" s="54"/>
      <c r="Q2453" s="72"/>
    </row>
    <row r="2454" spans="1:17" x14ac:dyDescent="0.25">
      <c r="A2454" s="107" t="s">
        <v>4336</v>
      </c>
      <c r="B2454" s="108">
        <v>202312</v>
      </c>
      <c r="C2454" s="108">
        <v>202312</v>
      </c>
      <c r="D2454" s="108" t="s">
        <v>1014</v>
      </c>
      <c r="E2454" s="109">
        <v>8105642253</v>
      </c>
      <c r="F2454" s="107" t="s">
        <v>1374</v>
      </c>
      <c r="G2454" s="110" t="s">
        <v>1778</v>
      </c>
      <c r="H2454" s="111">
        <v>300000</v>
      </c>
      <c r="I2454" s="113">
        <v>45402</v>
      </c>
      <c r="J2454" s="111">
        <v>25000</v>
      </c>
      <c r="K2454" s="112" t="s">
        <v>20</v>
      </c>
      <c r="L2454" s="112" t="s">
        <v>158</v>
      </c>
      <c r="O2454" s="71"/>
      <c r="P2454" s="54"/>
      <c r="Q2454" s="72"/>
    </row>
    <row r="2455" spans="1:17" x14ac:dyDescent="0.25">
      <c r="A2455" s="107" t="s">
        <v>1519</v>
      </c>
      <c r="B2455" s="108">
        <v>202311</v>
      </c>
      <c r="C2455" s="108">
        <v>202311</v>
      </c>
      <c r="D2455" s="108" t="s">
        <v>1014</v>
      </c>
      <c r="E2455" s="109">
        <v>7892242494</v>
      </c>
      <c r="F2455" s="107" t="s">
        <v>1520</v>
      </c>
      <c r="G2455" s="110" t="s">
        <v>1778</v>
      </c>
      <c r="H2455" s="111">
        <v>300000</v>
      </c>
      <c r="I2455" s="113">
        <v>45402</v>
      </c>
      <c r="J2455" s="111">
        <v>25000</v>
      </c>
      <c r="K2455" s="112" t="s">
        <v>20</v>
      </c>
      <c r="L2455" s="112" t="s">
        <v>158</v>
      </c>
      <c r="O2455" s="71"/>
      <c r="P2455" s="54"/>
      <c r="Q2455" s="72"/>
    </row>
    <row r="2456" spans="1:17" x14ac:dyDescent="0.25">
      <c r="A2456" s="107" t="s">
        <v>4356</v>
      </c>
      <c r="B2456" s="108">
        <v>202401</v>
      </c>
      <c r="C2456" s="108">
        <v>202401</v>
      </c>
      <c r="D2456" s="108" t="s">
        <v>1014</v>
      </c>
      <c r="E2456" s="109">
        <v>7975741925</v>
      </c>
      <c r="F2456" s="107" t="s">
        <v>1675</v>
      </c>
      <c r="G2456" s="110" t="s">
        <v>1778</v>
      </c>
      <c r="H2456" s="111">
        <v>280000</v>
      </c>
      <c r="I2456" s="113">
        <v>45404</v>
      </c>
      <c r="J2456" s="111">
        <v>93334</v>
      </c>
      <c r="K2456" s="112" t="s">
        <v>20</v>
      </c>
      <c r="L2456" s="112" t="s">
        <v>158</v>
      </c>
      <c r="O2456" s="71"/>
      <c r="P2456" s="54"/>
      <c r="Q2456" s="72"/>
    </row>
    <row r="2457" spans="1:17" x14ac:dyDescent="0.25">
      <c r="A2457" s="107" t="s">
        <v>4378</v>
      </c>
      <c r="B2457" s="108">
        <v>202404</v>
      </c>
      <c r="C2457" s="108">
        <v>202404</v>
      </c>
      <c r="D2457" s="108" t="s">
        <v>1014</v>
      </c>
      <c r="E2457" s="109">
        <v>7762041685</v>
      </c>
      <c r="F2457" s="107" t="s">
        <v>1853</v>
      </c>
      <c r="G2457" s="110" t="s">
        <v>1792</v>
      </c>
      <c r="H2457" s="111">
        <v>260000</v>
      </c>
      <c r="I2457" s="113">
        <v>45404</v>
      </c>
      <c r="J2457" s="111">
        <v>45000</v>
      </c>
      <c r="K2457" s="112" t="s">
        <v>20</v>
      </c>
      <c r="L2457" s="112" t="s">
        <v>158</v>
      </c>
      <c r="O2457" s="71"/>
      <c r="P2457" s="54"/>
      <c r="Q2457" s="72"/>
    </row>
    <row r="2458" spans="1:17" x14ac:dyDescent="0.25">
      <c r="A2458" s="107" t="s">
        <v>4366</v>
      </c>
      <c r="B2458" s="108">
        <v>202303</v>
      </c>
      <c r="C2458" s="108">
        <v>202303</v>
      </c>
      <c r="D2458" s="108" t="s">
        <v>1015</v>
      </c>
      <c r="E2458" s="109">
        <v>7008031664</v>
      </c>
      <c r="F2458" s="107" t="s">
        <v>1765</v>
      </c>
      <c r="G2458" s="110" t="s">
        <v>1792</v>
      </c>
      <c r="H2458" s="111">
        <v>260000</v>
      </c>
      <c r="I2458" s="113">
        <v>45404</v>
      </c>
      <c r="J2458" s="111">
        <v>16000</v>
      </c>
      <c r="K2458" s="112" t="s">
        <v>20</v>
      </c>
      <c r="L2458" s="112" t="s">
        <v>158</v>
      </c>
      <c r="O2458" s="71"/>
      <c r="P2458" s="54"/>
      <c r="Q2458" s="72"/>
    </row>
    <row r="2459" spans="1:17" x14ac:dyDescent="0.25">
      <c r="A2459" s="107" t="s">
        <v>1240</v>
      </c>
      <c r="B2459" s="108">
        <v>202310</v>
      </c>
      <c r="C2459" s="108">
        <v>202310</v>
      </c>
      <c r="D2459" s="108" t="s">
        <v>1014</v>
      </c>
      <c r="E2459" s="109">
        <v>9740732501</v>
      </c>
      <c r="F2459" s="107" t="s">
        <v>1241</v>
      </c>
      <c r="G2459" s="110" t="s">
        <v>1778</v>
      </c>
      <c r="H2459" s="111">
        <v>270000</v>
      </c>
      <c r="I2459" s="113">
        <v>45404</v>
      </c>
      <c r="J2459" s="111">
        <f>66250-15000</f>
        <v>51250</v>
      </c>
      <c r="K2459" s="112" t="s">
        <v>20</v>
      </c>
      <c r="L2459" s="112" t="s">
        <v>158</v>
      </c>
      <c r="O2459" s="71"/>
      <c r="P2459" s="54"/>
      <c r="Q2459" s="72"/>
    </row>
    <row r="2460" spans="1:17" x14ac:dyDescent="0.25">
      <c r="A2460" s="107" t="s">
        <v>4379</v>
      </c>
      <c r="B2460" s="108">
        <v>202404</v>
      </c>
      <c r="C2460" s="108">
        <v>202404</v>
      </c>
      <c r="D2460" s="108" t="s">
        <v>1014</v>
      </c>
      <c r="E2460" s="109">
        <v>9359723025</v>
      </c>
      <c r="F2460" s="107" t="s">
        <v>1869</v>
      </c>
      <c r="G2460" s="110" t="s">
        <v>1778</v>
      </c>
      <c r="H2460" s="111">
        <v>270000</v>
      </c>
      <c r="I2460" s="113">
        <v>45404</v>
      </c>
      <c r="J2460" s="111">
        <v>5000</v>
      </c>
      <c r="K2460" s="112" t="s">
        <v>20</v>
      </c>
      <c r="L2460" s="112" t="s">
        <v>158</v>
      </c>
      <c r="O2460" s="71"/>
      <c r="P2460" s="54"/>
      <c r="Q2460" s="72"/>
    </row>
    <row r="2461" spans="1:17" x14ac:dyDescent="0.25">
      <c r="A2461" s="107" t="s">
        <v>1870</v>
      </c>
      <c r="B2461" s="108">
        <v>202404</v>
      </c>
      <c r="C2461" s="108">
        <v>202404</v>
      </c>
      <c r="D2461" s="108" t="s">
        <v>1015</v>
      </c>
      <c r="E2461" s="109">
        <v>7694978999</v>
      </c>
      <c r="F2461" s="107" t="s">
        <v>1871</v>
      </c>
      <c r="G2461" s="110" t="s">
        <v>1778</v>
      </c>
      <c r="H2461" s="111">
        <v>270000</v>
      </c>
      <c r="I2461" s="113">
        <v>45404</v>
      </c>
      <c r="J2461" s="111">
        <v>5000</v>
      </c>
      <c r="K2461" s="112" t="s">
        <v>689</v>
      </c>
      <c r="L2461" s="112" t="s">
        <v>158</v>
      </c>
      <c r="O2461" s="71"/>
      <c r="P2461" s="54"/>
      <c r="Q2461" s="72"/>
    </row>
    <row r="2462" spans="1:17" x14ac:dyDescent="0.25">
      <c r="A2462" s="107" t="s">
        <v>1872</v>
      </c>
      <c r="B2462" s="108">
        <v>202404</v>
      </c>
      <c r="C2462" s="108">
        <v>202404</v>
      </c>
      <c r="D2462" s="108" t="s">
        <v>1014</v>
      </c>
      <c r="E2462" s="109">
        <v>9159641624</v>
      </c>
      <c r="F2462" s="107" t="s">
        <v>1873</v>
      </c>
      <c r="G2462" s="110" t="s">
        <v>1778</v>
      </c>
      <c r="H2462" s="111">
        <v>270000</v>
      </c>
      <c r="I2462" s="113">
        <v>45405</v>
      </c>
      <c r="J2462" s="111">
        <v>5000</v>
      </c>
      <c r="K2462" s="112" t="s">
        <v>689</v>
      </c>
      <c r="L2462" s="112" t="s">
        <v>158</v>
      </c>
      <c r="O2462" s="71"/>
      <c r="P2462" s="54"/>
      <c r="Q2462" s="72"/>
    </row>
    <row r="2463" spans="1:17" x14ac:dyDescent="0.25">
      <c r="A2463" s="107" t="s">
        <v>4379</v>
      </c>
      <c r="B2463" s="108">
        <v>202404</v>
      </c>
      <c r="C2463" s="108">
        <v>202404</v>
      </c>
      <c r="D2463" s="108" t="s">
        <v>1014</v>
      </c>
      <c r="E2463" s="109">
        <v>9359723025</v>
      </c>
      <c r="F2463" s="107" t="s">
        <v>1869</v>
      </c>
      <c r="G2463" s="110" t="s">
        <v>1778</v>
      </c>
      <c r="H2463" s="111">
        <v>270000</v>
      </c>
      <c r="I2463" s="113">
        <v>45405</v>
      </c>
      <c r="J2463" s="111">
        <v>5000</v>
      </c>
      <c r="K2463" s="112" t="s">
        <v>20</v>
      </c>
      <c r="L2463" s="112" t="s">
        <v>158</v>
      </c>
      <c r="O2463" s="71"/>
      <c r="P2463" s="54"/>
      <c r="Q2463" s="72"/>
    </row>
    <row r="2464" spans="1:17" x14ac:dyDescent="0.25">
      <c r="A2464" s="107" t="s">
        <v>1604</v>
      </c>
      <c r="B2464" s="108">
        <v>202312</v>
      </c>
      <c r="C2464" s="108">
        <v>202312</v>
      </c>
      <c r="D2464" s="108" t="s">
        <v>1015</v>
      </c>
      <c r="E2464" s="109">
        <v>7749932703</v>
      </c>
      <c r="F2464" s="107" t="s">
        <v>1874</v>
      </c>
      <c r="G2464" s="110" t="s">
        <v>1778</v>
      </c>
      <c r="H2464" s="111">
        <v>270000</v>
      </c>
      <c r="I2464" s="113">
        <v>45405</v>
      </c>
      <c r="J2464" s="111">
        <v>50000</v>
      </c>
      <c r="K2464" s="112" t="s">
        <v>20</v>
      </c>
      <c r="L2464" s="112" t="s">
        <v>158</v>
      </c>
      <c r="O2464" s="71"/>
      <c r="P2464" s="54"/>
      <c r="Q2464" s="72"/>
    </row>
    <row r="2465" spans="1:17" x14ac:dyDescent="0.25">
      <c r="A2465" s="107" t="s">
        <v>1392</v>
      </c>
      <c r="B2465" s="108">
        <v>202404</v>
      </c>
      <c r="C2465" s="108">
        <v>202404</v>
      </c>
      <c r="D2465" s="108" t="s">
        <v>1014</v>
      </c>
      <c r="E2465" s="109">
        <v>9821188804</v>
      </c>
      <c r="F2465" s="107" t="s">
        <v>1876</v>
      </c>
      <c r="G2465" s="110" t="s">
        <v>1778</v>
      </c>
      <c r="H2465" s="111">
        <v>270000</v>
      </c>
      <c r="I2465" s="113">
        <v>45405</v>
      </c>
      <c r="J2465" s="111">
        <v>15000</v>
      </c>
      <c r="K2465" s="112" t="s">
        <v>20</v>
      </c>
      <c r="L2465" s="112" t="s">
        <v>158</v>
      </c>
      <c r="O2465" s="71"/>
      <c r="P2465" s="54"/>
      <c r="Q2465" s="72"/>
    </row>
    <row r="2466" spans="1:17" x14ac:dyDescent="0.25">
      <c r="A2466" s="107" t="s">
        <v>1676</v>
      </c>
      <c r="B2466" s="108">
        <v>202401</v>
      </c>
      <c r="C2466" s="108">
        <v>202401</v>
      </c>
      <c r="D2466" s="108" t="s">
        <v>1014</v>
      </c>
      <c r="E2466" s="109">
        <v>9986234117</v>
      </c>
      <c r="F2466" s="107" t="s">
        <v>1677</v>
      </c>
      <c r="G2466" s="110" t="s">
        <v>1778</v>
      </c>
      <c r="H2466" s="111">
        <v>280000</v>
      </c>
      <c r="I2466" s="113">
        <v>45406</v>
      </c>
      <c r="J2466" s="111">
        <v>88000</v>
      </c>
      <c r="K2466" s="112" t="s">
        <v>20</v>
      </c>
      <c r="L2466" s="112" t="s">
        <v>158</v>
      </c>
      <c r="O2466" s="71"/>
      <c r="P2466" s="54"/>
      <c r="Q2466" s="72"/>
    </row>
    <row r="2467" spans="1:17" x14ac:dyDescent="0.25">
      <c r="A2467" s="107" t="s">
        <v>4380</v>
      </c>
      <c r="B2467" s="108">
        <v>202404</v>
      </c>
      <c r="C2467" s="108">
        <v>202404</v>
      </c>
      <c r="D2467" s="108" t="s">
        <v>1014</v>
      </c>
      <c r="E2467" s="109">
        <v>8851021191</v>
      </c>
      <c r="F2467" s="107" t="s">
        <v>1878</v>
      </c>
      <c r="G2467" s="110" t="s">
        <v>1778</v>
      </c>
      <c r="H2467" s="111">
        <v>280000</v>
      </c>
      <c r="I2467" s="113">
        <v>45406</v>
      </c>
      <c r="J2467" s="111">
        <v>5000</v>
      </c>
      <c r="K2467" s="112" t="s">
        <v>20</v>
      </c>
      <c r="L2467" s="112" t="s">
        <v>158</v>
      </c>
      <c r="O2467" s="71"/>
      <c r="P2467" s="54"/>
      <c r="Q2467" s="72"/>
    </row>
    <row r="2468" spans="1:17" x14ac:dyDescent="0.25">
      <c r="A2468" s="107" t="s">
        <v>1872</v>
      </c>
      <c r="B2468" s="108">
        <v>202404</v>
      </c>
      <c r="C2468" s="108">
        <v>202404</v>
      </c>
      <c r="D2468" s="108" t="s">
        <v>1014</v>
      </c>
      <c r="E2468" s="109">
        <v>9159641624</v>
      </c>
      <c r="F2468" s="107" t="s">
        <v>1873</v>
      </c>
      <c r="G2468" s="110" t="s">
        <v>1778</v>
      </c>
      <c r="H2468" s="111">
        <v>280000</v>
      </c>
      <c r="I2468" s="113">
        <v>45406</v>
      </c>
      <c r="J2468" s="111">
        <v>265000</v>
      </c>
      <c r="K2468" s="112" t="s">
        <v>20</v>
      </c>
      <c r="L2468" s="112" t="s">
        <v>158</v>
      </c>
      <c r="O2468" s="71"/>
      <c r="P2468" s="54"/>
      <c r="Q2468" s="72"/>
    </row>
    <row r="2469" spans="1:17" x14ac:dyDescent="0.25">
      <c r="A2469" s="107" t="s">
        <v>1825</v>
      </c>
      <c r="B2469" s="108">
        <v>202404</v>
      </c>
      <c r="C2469" s="108">
        <v>202404</v>
      </c>
      <c r="D2469" s="108" t="s">
        <v>1014</v>
      </c>
      <c r="E2469" s="109">
        <v>8530583822</v>
      </c>
      <c r="F2469" s="107" t="s">
        <v>1458</v>
      </c>
      <c r="G2469" s="110" t="s">
        <v>1778</v>
      </c>
      <c r="H2469" s="111">
        <v>290000</v>
      </c>
      <c r="I2469" s="113">
        <v>45407</v>
      </c>
      <c r="J2469" s="111">
        <f>39800+50000+20000</f>
        <v>109800</v>
      </c>
      <c r="K2469" s="112" t="s">
        <v>20</v>
      </c>
      <c r="L2469" s="112" t="s">
        <v>158</v>
      </c>
      <c r="O2469" s="71"/>
      <c r="P2469" s="54"/>
      <c r="Q2469" s="72"/>
    </row>
    <row r="2470" spans="1:17" x14ac:dyDescent="0.25">
      <c r="A2470" s="107" t="s">
        <v>1729</v>
      </c>
      <c r="B2470" s="108">
        <v>202402</v>
      </c>
      <c r="C2470" s="108">
        <v>202402</v>
      </c>
      <c r="D2470" s="108" t="s">
        <v>1015</v>
      </c>
      <c r="E2470" s="109">
        <v>8260620878</v>
      </c>
      <c r="F2470" s="107" t="s">
        <v>1730</v>
      </c>
      <c r="G2470" s="110" t="s">
        <v>1778</v>
      </c>
      <c r="H2470" s="111">
        <v>270000</v>
      </c>
      <c r="I2470" s="113">
        <v>45407</v>
      </c>
      <c r="J2470" s="111">
        <v>50000</v>
      </c>
      <c r="K2470" s="112" t="s">
        <v>20</v>
      </c>
      <c r="L2470" s="112" t="s">
        <v>158</v>
      </c>
      <c r="O2470" s="71"/>
      <c r="P2470" s="54"/>
      <c r="Q2470" s="72"/>
    </row>
    <row r="2471" spans="1:17" x14ac:dyDescent="0.25">
      <c r="A2471" s="107" t="s">
        <v>1880</v>
      </c>
      <c r="B2471" s="108">
        <v>202404</v>
      </c>
      <c r="C2471" s="108">
        <v>202404</v>
      </c>
      <c r="D2471" s="108" t="s">
        <v>1014</v>
      </c>
      <c r="E2471" s="109">
        <v>8319455838</v>
      </c>
      <c r="F2471" s="107" t="s">
        <v>1881</v>
      </c>
      <c r="G2471" s="110" t="s">
        <v>1778</v>
      </c>
      <c r="H2471" s="111">
        <v>280000</v>
      </c>
      <c r="I2471" s="113">
        <v>45407</v>
      </c>
      <c r="J2471" s="111">
        <v>5000</v>
      </c>
      <c r="K2471" s="112" t="s">
        <v>20</v>
      </c>
      <c r="L2471" s="112" t="s">
        <v>158</v>
      </c>
      <c r="O2471" s="71"/>
      <c r="P2471" s="54"/>
      <c r="Q2471" s="72"/>
    </row>
    <row r="2472" spans="1:17" x14ac:dyDescent="0.25">
      <c r="A2472" s="107" t="s">
        <v>4381</v>
      </c>
      <c r="B2472" s="108">
        <v>202404</v>
      </c>
      <c r="C2472" s="108">
        <v>202404</v>
      </c>
      <c r="D2472" s="108" t="s">
        <v>1015</v>
      </c>
      <c r="E2472" s="109">
        <v>7878655219</v>
      </c>
      <c r="F2472" s="107" t="s">
        <v>1883</v>
      </c>
      <c r="G2472" s="110" t="s">
        <v>1778</v>
      </c>
      <c r="H2472" s="111">
        <v>280000</v>
      </c>
      <c r="I2472" s="113">
        <v>45407</v>
      </c>
      <c r="J2472" s="111">
        <v>5000</v>
      </c>
      <c r="K2472" s="112" t="s">
        <v>20</v>
      </c>
      <c r="L2472" s="112" t="s">
        <v>158</v>
      </c>
      <c r="O2472" s="71"/>
      <c r="P2472" s="54"/>
      <c r="Q2472" s="72"/>
    </row>
    <row r="2473" spans="1:17" x14ac:dyDescent="0.25">
      <c r="A2473" s="107" t="s">
        <v>1884</v>
      </c>
      <c r="B2473" s="108">
        <v>202404</v>
      </c>
      <c r="C2473" s="108">
        <v>202404</v>
      </c>
      <c r="D2473" s="108" t="s">
        <v>1014</v>
      </c>
      <c r="E2473" s="109">
        <v>6369649815</v>
      </c>
      <c r="F2473" s="107" t="s">
        <v>1885</v>
      </c>
      <c r="G2473" s="110" t="s">
        <v>1778</v>
      </c>
      <c r="H2473" s="111">
        <v>280000</v>
      </c>
      <c r="I2473" s="113">
        <v>45407</v>
      </c>
      <c r="J2473" s="111">
        <v>5000</v>
      </c>
      <c r="K2473" s="112" t="s">
        <v>20</v>
      </c>
      <c r="L2473" s="112" t="s">
        <v>158</v>
      </c>
      <c r="O2473" s="71"/>
      <c r="P2473" s="54"/>
      <c r="Q2473" s="72"/>
    </row>
    <row r="2474" spans="1:17" x14ac:dyDescent="0.25">
      <c r="A2474" s="107" t="s">
        <v>4382</v>
      </c>
      <c r="B2474" s="108">
        <v>202404</v>
      </c>
      <c r="C2474" s="108">
        <v>202404</v>
      </c>
      <c r="D2474" s="108" t="s">
        <v>1014</v>
      </c>
      <c r="E2474" s="109">
        <v>9993278891</v>
      </c>
      <c r="F2474" s="107" t="s">
        <v>1887</v>
      </c>
      <c r="G2474" s="110" t="s">
        <v>1778</v>
      </c>
      <c r="H2474" s="111">
        <v>280000</v>
      </c>
      <c r="I2474" s="113">
        <v>45407</v>
      </c>
      <c r="J2474" s="111">
        <v>5000</v>
      </c>
      <c r="K2474" s="112" t="s">
        <v>689</v>
      </c>
      <c r="L2474" s="112" t="s">
        <v>158</v>
      </c>
      <c r="O2474" s="71"/>
      <c r="P2474" s="54"/>
      <c r="Q2474" s="72"/>
    </row>
    <row r="2475" spans="1:17" x14ac:dyDescent="0.25">
      <c r="A2475" s="107" t="s">
        <v>1888</v>
      </c>
      <c r="B2475" s="108">
        <v>202404</v>
      </c>
      <c r="C2475" s="108">
        <v>202404</v>
      </c>
      <c r="D2475" s="108" t="s">
        <v>1015</v>
      </c>
      <c r="E2475" s="109">
        <v>8328865647</v>
      </c>
      <c r="F2475" s="107" t="s">
        <v>1889</v>
      </c>
      <c r="G2475" s="110" t="s">
        <v>1792</v>
      </c>
      <c r="H2475" s="111">
        <v>260000</v>
      </c>
      <c r="I2475" s="113">
        <v>45407</v>
      </c>
      <c r="J2475" s="111">
        <v>5000</v>
      </c>
      <c r="K2475" s="112" t="s">
        <v>689</v>
      </c>
      <c r="L2475" s="112" t="s">
        <v>142</v>
      </c>
      <c r="O2475" s="71"/>
      <c r="P2475" s="54"/>
      <c r="Q2475" s="72"/>
    </row>
    <row r="2476" spans="1:17" x14ac:dyDescent="0.25">
      <c r="A2476" s="107" t="s">
        <v>4383</v>
      </c>
      <c r="B2476" s="108">
        <v>202404</v>
      </c>
      <c r="C2476" s="108">
        <v>202404</v>
      </c>
      <c r="D2476" s="108" t="s">
        <v>1014</v>
      </c>
      <c r="E2476" s="109">
        <v>9322058332</v>
      </c>
      <c r="F2476" s="107" t="s">
        <v>1891</v>
      </c>
      <c r="G2476" s="110" t="s">
        <v>1792</v>
      </c>
      <c r="H2476" s="111">
        <v>260000</v>
      </c>
      <c r="I2476" s="113">
        <v>45407</v>
      </c>
      <c r="J2476" s="111">
        <v>5000</v>
      </c>
      <c r="K2476" s="112" t="s">
        <v>20</v>
      </c>
      <c r="L2476" s="112" t="s">
        <v>1902</v>
      </c>
      <c r="O2476" s="71"/>
      <c r="P2476" s="54"/>
      <c r="Q2476" s="72"/>
    </row>
    <row r="2477" spans="1:17" x14ac:dyDescent="0.25">
      <c r="A2477" s="107" t="s">
        <v>977</v>
      </c>
      <c r="B2477" s="108">
        <v>202402</v>
      </c>
      <c r="C2477" s="108">
        <v>202402</v>
      </c>
      <c r="D2477" s="108" t="s">
        <v>1015</v>
      </c>
      <c r="E2477" s="109">
        <v>9304907066</v>
      </c>
      <c r="F2477" s="107" t="s">
        <v>1641</v>
      </c>
      <c r="G2477" s="110" t="s">
        <v>1778</v>
      </c>
      <c r="H2477" s="111">
        <v>270000</v>
      </c>
      <c r="I2477" s="113">
        <v>45407</v>
      </c>
      <c r="J2477" s="111">
        <v>50000</v>
      </c>
      <c r="K2477" s="112" t="s">
        <v>20</v>
      </c>
      <c r="L2477" s="112" t="s">
        <v>158</v>
      </c>
      <c r="O2477" s="71"/>
      <c r="P2477" s="54"/>
      <c r="Q2477" s="72"/>
    </row>
    <row r="2478" spans="1:17" x14ac:dyDescent="0.25">
      <c r="A2478" s="107" t="s">
        <v>1892</v>
      </c>
      <c r="B2478" s="108">
        <v>202404</v>
      </c>
      <c r="C2478" s="108">
        <v>202404</v>
      </c>
      <c r="D2478" s="108" t="s">
        <v>1015</v>
      </c>
      <c r="E2478" s="109"/>
      <c r="F2478" s="107"/>
      <c r="G2478" s="110" t="s">
        <v>1778</v>
      </c>
      <c r="H2478" s="111">
        <v>270000</v>
      </c>
      <c r="I2478" s="113">
        <v>45408</v>
      </c>
      <c r="J2478" s="111">
        <v>91667</v>
      </c>
      <c r="K2478" s="112" t="s">
        <v>20</v>
      </c>
      <c r="L2478" s="112" t="s">
        <v>158</v>
      </c>
      <c r="O2478" s="71"/>
      <c r="P2478" s="54"/>
      <c r="Q2478" s="72"/>
    </row>
    <row r="2479" spans="1:17" x14ac:dyDescent="0.25">
      <c r="A2479" s="107" t="s">
        <v>4337</v>
      </c>
      <c r="B2479" s="108">
        <v>202312</v>
      </c>
      <c r="C2479" s="108">
        <v>202312</v>
      </c>
      <c r="D2479" s="108" t="s">
        <v>1015</v>
      </c>
      <c r="E2479" s="109">
        <v>9937298598</v>
      </c>
      <c r="F2479" s="107" t="s">
        <v>1505</v>
      </c>
      <c r="G2479" s="110" t="s">
        <v>1778</v>
      </c>
      <c r="H2479" s="111">
        <v>250000</v>
      </c>
      <c r="I2479" s="113">
        <v>45408</v>
      </c>
      <c r="J2479" s="111">
        <v>90000</v>
      </c>
      <c r="K2479" s="112" t="s">
        <v>20</v>
      </c>
      <c r="L2479" s="112" t="s">
        <v>158</v>
      </c>
      <c r="O2479" s="71"/>
      <c r="P2479" s="54"/>
      <c r="Q2479" s="72"/>
    </row>
    <row r="2480" spans="1:17" x14ac:dyDescent="0.25">
      <c r="A2480" s="107" t="s">
        <v>1747</v>
      </c>
      <c r="B2480" s="108">
        <v>202402</v>
      </c>
      <c r="C2480" s="108">
        <v>202402</v>
      </c>
      <c r="D2480" s="108" t="s">
        <v>1015</v>
      </c>
      <c r="E2480" s="109">
        <v>9304471321</v>
      </c>
      <c r="F2480" s="107" t="s">
        <v>1643</v>
      </c>
      <c r="G2480" s="110" t="s">
        <v>1778</v>
      </c>
      <c r="H2480" s="111">
        <v>270000</v>
      </c>
      <c r="I2480" s="113">
        <v>45408</v>
      </c>
      <c r="J2480" s="111">
        <v>50000</v>
      </c>
      <c r="K2480" s="112" t="s">
        <v>20</v>
      </c>
      <c r="L2480" s="112" t="s">
        <v>158</v>
      </c>
      <c r="O2480" s="71"/>
      <c r="P2480" s="54"/>
      <c r="Q2480" s="72"/>
    </row>
    <row r="2481" spans="1:17" x14ac:dyDescent="0.25">
      <c r="A2481" s="107" t="s">
        <v>1638</v>
      </c>
      <c r="B2481" s="108">
        <v>202401</v>
      </c>
      <c r="C2481" s="108">
        <v>202401</v>
      </c>
      <c r="D2481" s="108" t="s">
        <v>1014</v>
      </c>
      <c r="E2481" s="109">
        <v>6370388095</v>
      </c>
      <c r="F2481" s="107" t="s">
        <v>1569</v>
      </c>
      <c r="G2481" s="110" t="s">
        <v>1778</v>
      </c>
      <c r="H2481" s="111">
        <v>270000</v>
      </c>
      <c r="I2481" s="113">
        <v>45408</v>
      </c>
      <c r="J2481" s="111">
        <v>80000</v>
      </c>
      <c r="K2481" s="112" t="s">
        <v>20</v>
      </c>
      <c r="L2481" s="112" t="s">
        <v>158</v>
      </c>
      <c r="O2481" s="71"/>
      <c r="P2481" s="54"/>
      <c r="Q2481" s="72"/>
    </row>
    <row r="2482" spans="1:17" x14ac:dyDescent="0.25">
      <c r="A2482" s="107" t="s">
        <v>1893</v>
      </c>
      <c r="B2482" s="108">
        <v>202404</v>
      </c>
      <c r="C2482" s="108">
        <v>202404</v>
      </c>
      <c r="D2482" s="108" t="s">
        <v>1014</v>
      </c>
      <c r="E2482" s="109">
        <v>8012765464</v>
      </c>
      <c r="F2482" s="107" t="s">
        <v>1894</v>
      </c>
      <c r="G2482" s="110" t="s">
        <v>1778</v>
      </c>
      <c r="H2482" s="111">
        <v>270000</v>
      </c>
      <c r="I2482" s="113">
        <v>45408</v>
      </c>
      <c r="J2482" s="111">
        <v>5000</v>
      </c>
      <c r="K2482" s="112" t="s">
        <v>20</v>
      </c>
      <c r="L2482" s="112" t="s">
        <v>1901</v>
      </c>
      <c r="O2482" s="71"/>
      <c r="P2482" s="54"/>
      <c r="Q2482" s="72"/>
    </row>
    <row r="2483" spans="1:17" x14ac:dyDescent="0.25">
      <c r="A2483" s="107" t="s">
        <v>1895</v>
      </c>
      <c r="B2483" s="108">
        <v>202404</v>
      </c>
      <c r="C2483" s="108">
        <v>202404</v>
      </c>
      <c r="D2483" s="108" t="s">
        <v>1014</v>
      </c>
      <c r="E2483" s="109">
        <v>9852490894</v>
      </c>
      <c r="F2483" s="107" t="s">
        <v>1896</v>
      </c>
      <c r="G2483" s="110" t="s">
        <v>1778</v>
      </c>
      <c r="H2483" s="111">
        <v>270000</v>
      </c>
      <c r="I2483" s="113">
        <v>45408</v>
      </c>
      <c r="J2483" s="111">
        <v>5000</v>
      </c>
      <c r="K2483" s="112" t="s">
        <v>20</v>
      </c>
      <c r="L2483" s="112" t="s">
        <v>1900</v>
      </c>
      <c r="O2483" s="71"/>
      <c r="P2483" s="54"/>
      <c r="Q2483" s="72"/>
    </row>
    <row r="2484" spans="1:17" x14ac:dyDescent="0.25">
      <c r="A2484" s="107" t="s">
        <v>1897</v>
      </c>
      <c r="B2484" s="108">
        <v>202404</v>
      </c>
      <c r="C2484" s="108">
        <v>202404</v>
      </c>
      <c r="D2484" s="108" t="s">
        <v>1015</v>
      </c>
      <c r="E2484" s="109">
        <v>9178995836</v>
      </c>
      <c r="F2484" s="107" t="s">
        <v>1898</v>
      </c>
      <c r="G2484" s="110" t="s">
        <v>1792</v>
      </c>
      <c r="H2484" s="111">
        <v>260000</v>
      </c>
      <c r="I2484" s="113">
        <v>45408</v>
      </c>
      <c r="J2484" s="111">
        <v>5000</v>
      </c>
      <c r="K2484" s="112" t="s">
        <v>20</v>
      </c>
      <c r="L2484" s="112" t="s">
        <v>1899</v>
      </c>
      <c r="O2484" s="71"/>
      <c r="P2484" s="54"/>
      <c r="Q2484" s="72"/>
    </row>
    <row r="2485" spans="1:17" x14ac:dyDescent="0.25">
      <c r="A2485" s="107" t="s">
        <v>1820</v>
      </c>
      <c r="B2485" s="108">
        <v>202403</v>
      </c>
      <c r="C2485" s="108">
        <v>202403</v>
      </c>
      <c r="D2485" s="108" t="s">
        <v>1015</v>
      </c>
      <c r="E2485" s="109" t="s">
        <v>1821</v>
      </c>
      <c r="F2485" s="107" t="s">
        <v>1822</v>
      </c>
      <c r="G2485" s="110" t="s">
        <v>1778</v>
      </c>
      <c r="H2485" s="111">
        <v>300000</v>
      </c>
      <c r="I2485" s="113">
        <v>45409</v>
      </c>
      <c r="J2485" s="111">
        <v>55000</v>
      </c>
      <c r="K2485" s="112" t="s">
        <v>689</v>
      </c>
      <c r="L2485" s="112" t="s">
        <v>158</v>
      </c>
      <c r="O2485" s="71"/>
      <c r="P2485" s="54"/>
      <c r="Q2485" s="72"/>
    </row>
    <row r="2486" spans="1:17" x14ac:dyDescent="0.25">
      <c r="A2486" s="107" t="s">
        <v>4366</v>
      </c>
      <c r="B2486" s="108">
        <v>202303</v>
      </c>
      <c r="C2486" s="108">
        <v>202303</v>
      </c>
      <c r="D2486" s="108" t="s">
        <v>1015</v>
      </c>
      <c r="E2486" s="109">
        <v>7008031664</v>
      </c>
      <c r="F2486" s="107" t="s">
        <v>1765</v>
      </c>
      <c r="G2486" s="110" t="s">
        <v>1792</v>
      </c>
      <c r="H2486" s="111">
        <v>260000</v>
      </c>
      <c r="I2486" s="113">
        <v>45409</v>
      </c>
      <c r="J2486" s="111">
        <v>45000</v>
      </c>
      <c r="K2486" s="112" t="s">
        <v>689</v>
      </c>
      <c r="L2486" s="112" t="s">
        <v>158</v>
      </c>
      <c r="O2486" s="71"/>
      <c r="P2486" s="54"/>
      <c r="Q2486" s="72"/>
    </row>
    <row r="2487" spans="1:17" x14ac:dyDescent="0.25">
      <c r="A2487" s="107" t="s">
        <v>1903</v>
      </c>
      <c r="B2487" s="108">
        <v>202404</v>
      </c>
      <c r="C2487" s="108">
        <v>202404</v>
      </c>
      <c r="D2487" s="108" t="s">
        <v>1014</v>
      </c>
      <c r="E2487" s="109">
        <v>9483195630</v>
      </c>
      <c r="F2487" s="107" t="s">
        <v>1904</v>
      </c>
      <c r="G2487" s="110" t="s">
        <v>1792</v>
      </c>
      <c r="H2487" s="111">
        <v>260000</v>
      </c>
      <c r="I2487" s="113">
        <v>45409</v>
      </c>
      <c r="J2487" s="111">
        <v>63750</v>
      </c>
      <c r="K2487" s="112" t="s">
        <v>20</v>
      </c>
      <c r="L2487" s="112" t="s">
        <v>158</v>
      </c>
      <c r="O2487" s="71"/>
      <c r="P2487" s="54"/>
      <c r="Q2487" s="72"/>
    </row>
    <row r="2488" spans="1:17" x14ac:dyDescent="0.25">
      <c r="A2488" s="107" t="s">
        <v>1731</v>
      </c>
      <c r="B2488" s="108">
        <v>202402</v>
      </c>
      <c r="C2488" s="108">
        <v>202402</v>
      </c>
      <c r="D2488" s="108" t="s">
        <v>1014</v>
      </c>
      <c r="E2488" s="109">
        <v>7420882299</v>
      </c>
      <c r="F2488" s="107" t="s">
        <v>1684</v>
      </c>
      <c r="G2488" s="110" t="s">
        <v>77</v>
      </c>
      <c r="H2488" s="111">
        <v>250000</v>
      </c>
      <c r="I2488" s="113">
        <v>45409</v>
      </c>
      <c r="J2488" s="111">
        <v>88667</v>
      </c>
      <c r="K2488" s="112" t="s">
        <v>689</v>
      </c>
      <c r="L2488" s="112" t="s">
        <v>158</v>
      </c>
      <c r="O2488" s="71"/>
      <c r="P2488" s="54"/>
      <c r="Q2488" s="72"/>
    </row>
    <row r="2489" spans="1:17" x14ac:dyDescent="0.25">
      <c r="A2489" s="107" t="s">
        <v>4350</v>
      </c>
      <c r="B2489" s="108">
        <v>202402</v>
      </c>
      <c r="C2489" s="108">
        <v>202402</v>
      </c>
      <c r="D2489" s="108" t="s">
        <v>1014</v>
      </c>
      <c r="E2489" s="109">
        <v>6370883992</v>
      </c>
      <c r="F2489" s="107" t="s">
        <v>1619</v>
      </c>
      <c r="G2489" s="110" t="s">
        <v>1778</v>
      </c>
      <c r="H2489" s="111">
        <v>280000</v>
      </c>
      <c r="I2489" s="113">
        <v>45409</v>
      </c>
      <c r="J2489" s="111">
        <v>50000</v>
      </c>
      <c r="K2489" s="112" t="s">
        <v>20</v>
      </c>
      <c r="L2489" s="112" t="s">
        <v>158</v>
      </c>
      <c r="O2489" s="71"/>
      <c r="P2489" s="54"/>
      <c r="Q2489" s="72"/>
    </row>
    <row r="2490" spans="1:17" x14ac:dyDescent="0.25">
      <c r="A2490" s="107" t="s">
        <v>1905</v>
      </c>
      <c r="B2490" s="108">
        <v>202404</v>
      </c>
      <c r="C2490" s="108">
        <v>202404</v>
      </c>
      <c r="D2490" s="108" t="s">
        <v>1015</v>
      </c>
      <c r="E2490" s="109">
        <v>7008717261</v>
      </c>
      <c r="F2490" s="107" t="s">
        <v>1906</v>
      </c>
      <c r="G2490" s="110" t="s">
        <v>1778</v>
      </c>
      <c r="H2490" s="111">
        <v>280000</v>
      </c>
      <c r="I2490" s="113">
        <v>45409</v>
      </c>
      <c r="J2490" s="111">
        <v>5000</v>
      </c>
      <c r="K2490" s="112" t="s">
        <v>20</v>
      </c>
      <c r="L2490" s="112" t="s">
        <v>1901</v>
      </c>
      <c r="O2490" s="71"/>
      <c r="P2490" s="54"/>
      <c r="Q2490" s="72"/>
    </row>
    <row r="2491" spans="1:17" x14ac:dyDescent="0.25">
      <c r="A2491" s="107" t="s">
        <v>1697</v>
      </c>
      <c r="B2491" s="108">
        <v>202402</v>
      </c>
      <c r="C2491" s="108">
        <v>202402</v>
      </c>
      <c r="D2491" s="108" t="s">
        <v>1015</v>
      </c>
      <c r="E2491" s="109">
        <v>7008091508</v>
      </c>
      <c r="F2491" s="107" t="s">
        <v>1698</v>
      </c>
      <c r="G2491" s="110" t="s">
        <v>77</v>
      </c>
      <c r="H2491" s="111">
        <v>270000</v>
      </c>
      <c r="I2491" s="113">
        <v>45411</v>
      </c>
      <c r="J2491" s="111">
        <v>25000</v>
      </c>
      <c r="K2491" s="112" t="s">
        <v>20</v>
      </c>
      <c r="L2491" s="112" t="s">
        <v>158</v>
      </c>
      <c r="O2491" s="71"/>
      <c r="P2491" s="54"/>
      <c r="Q2491" s="72"/>
    </row>
    <row r="2492" spans="1:17" x14ac:dyDescent="0.25">
      <c r="A2492" s="107" t="s">
        <v>4375</v>
      </c>
      <c r="B2492" s="108">
        <v>202403</v>
      </c>
      <c r="C2492" s="108">
        <v>202403</v>
      </c>
      <c r="D2492" s="108" t="s">
        <v>1014</v>
      </c>
      <c r="E2492" s="109">
        <v>8593905069</v>
      </c>
      <c r="F2492" s="107" t="s">
        <v>1813</v>
      </c>
      <c r="G2492" s="110" t="s">
        <v>1778</v>
      </c>
      <c r="H2492" s="111">
        <v>290000</v>
      </c>
      <c r="I2492" s="113">
        <v>45411</v>
      </c>
      <c r="J2492" s="111">
        <v>93333</v>
      </c>
      <c r="K2492" s="112" t="s">
        <v>20</v>
      </c>
      <c r="L2492" s="112" t="s">
        <v>142</v>
      </c>
      <c r="O2492" s="71"/>
      <c r="P2492" s="54"/>
      <c r="Q2492" s="72"/>
    </row>
    <row r="2493" spans="1:17" x14ac:dyDescent="0.25">
      <c r="A2493" s="107" t="s">
        <v>4383</v>
      </c>
      <c r="B2493" s="108">
        <v>202404</v>
      </c>
      <c r="C2493" s="108">
        <v>202404</v>
      </c>
      <c r="D2493" s="108" t="s">
        <v>1014</v>
      </c>
      <c r="E2493" s="109">
        <v>9322058332</v>
      </c>
      <c r="F2493" s="107" t="s">
        <v>1891</v>
      </c>
      <c r="G2493" s="110" t="s">
        <v>1792</v>
      </c>
      <c r="H2493" s="111">
        <v>260000</v>
      </c>
      <c r="I2493" s="113">
        <v>45411</v>
      </c>
      <c r="J2493" s="111">
        <v>72000</v>
      </c>
      <c r="K2493" s="112" t="s">
        <v>689</v>
      </c>
      <c r="L2493" s="112" t="s">
        <v>1902</v>
      </c>
      <c r="O2493" s="71"/>
      <c r="P2493" s="54"/>
      <c r="Q2493" s="72"/>
    </row>
    <row r="2494" spans="1:17" x14ac:dyDescent="0.25">
      <c r="A2494" s="107" t="s">
        <v>1776</v>
      </c>
      <c r="B2494" s="108">
        <v>202403</v>
      </c>
      <c r="C2494" s="108">
        <v>202403</v>
      </c>
      <c r="D2494" s="108" t="s">
        <v>1014</v>
      </c>
      <c r="E2494" s="109">
        <v>9731501304</v>
      </c>
      <c r="F2494" s="107" t="s">
        <v>1777</v>
      </c>
      <c r="G2494" s="110" t="s">
        <v>1778</v>
      </c>
      <c r="H2494" s="111">
        <v>270000</v>
      </c>
      <c r="I2494" s="113">
        <v>45411</v>
      </c>
      <c r="J2494" s="111">
        <v>68000</v>
      </c>
      <c r="K2494" s="112" t="s">
        <v>689</v>
      </c>
      <c r="L2494" s="112" t="s">
        <v>158</v>
      </c>
      <c r="O2494" s="71"/>
      <c r="P2494" s="54"/>
      <c r="Q2494" s="72"/>
    </row>
    <row r="2495" spans="1:17" x14ac:dyDescent="0.25">
      <c r="A2495" s="107" t="s">
        <v>1653</v>
      </c>
      <c r="B2495" s="108">
        <v>202312</v>
      </c>
      <c r="C2495" s="108">
        <v>202312</v>
      </c>
      <c r="D2495" s="108" t="s">
        <v>1014</v>
      </c>
      <c r="E2495" s="109">
        <v>9556184148</v>
      </c>
      <c r="F2495" s="107" t="s">
        <v>1654</v>
      </c>
      <c r="G2495" s="110" t="s">
        <v>1792</v>
      </c>
      <c r="H2495" s="111">
        <v>265000</v>
      </c>
      <c r="I2495" s="113">
        <v>45411</v>
      </c>
      <c r="J2495" s="111">
        <v>64500</v>
      </c>
      <c r="K2495" s="112" t="s">
        <v>20</v>
      </c>
      <c r="L2495" s="112" t="s">
        <v>158</v>
      </c>
      <c r="O2495" s="71"/>
      <c r="P2495" s="54"/>
      <c r="Q2495" s="72"/>
    </row>
    <row r="2496" spans="1:17" x14ac:dyDescent="0.25">
      <c r="A2496" s="107" t="s">
        <v>1907</v>
      </c>
      <c r="B2496" s="108">
        <v>202405</v>
      </c>
      <c r="C2496" s="108">
        <v>202405</v>
      </c>
      <c r="D2496" s="108" t="s">
        <v>1015</v>
      </c>
      <c r="E2496" s="109">
        <v>6370171059</v>
      </c>
      <c r="F2496" s="107" t="s">
        <v>1908</v>
      </c>
      <c r="G2496" s="110" t="s">
        <v>1778</v>
      </c>
      <c r="H2496" s="111">
        <v>280000</v>
      </c>
      <c r="I2496" s="113">
        <v>45411</v>
      </c>
      <c r="J2496" s="111">
        <v>5000</v>
      </c>
      <c r="K2496" s="112" t="s">
        <v>20</v>
      </c>
      <c r="L2496" s="112" t="s">
        <v>158</v>
      </c>
      <c r="O2496" s="71"/>
      <c r="P2496" s="54"/>
      <c r="Q2496" s="72"/>
    </row>
    <row r="2497" spans="1:17" x14ac:dyDescent="0.25">
      <c r="A2497" s="107" t="s">
        <v>1924</v>
      </c>
      <c r="B2497" s="108">
        <v>202405</v>
      </c>
      <c r="C2497" s="108">
        <v>202405</v>
      </c>
      <c r="D2497" s="108" t="s">
        <v>1015</v>
      </c>
      <c r="E2497" s="109" t="s">
        <v>1910</v>
      </c>
      <c r="F2497" s="107" t="s">
        <v>1911</v>
      </c>
      <c r="G2497" s="110" t="s">
        <v>1778</v>
      </c>
      <c r="H2497" s="111">
        <v>280000</v>
      </c>
      <c r="I2497" s="113">
        <v>45411</v>
      </c>
      <c r="J2497" s="111">
        <v>10000</v>
      </c>
      <c r="K2497" s="112" t="s">
        <v>20</v>
      </c>
      <c r="L2497" s="112" t="s">
        <v>158</v>
      </c>
      <c r="O2497" s="71"/>
      <c r="P2497" s="54"/>
      <c r="Q2497" s="72"/>
    </row>
    <row r="2498" spans="1:17" x14ac:dyDescent="0.25">
      <c r="A2498" s="107" t="s">
        <v>4368</v>
      </c>
      <c r="B2498" s="108">
        <v>202403</v>
      </c>
      <c r="C2498" s="108">
        <v>202403</v>
      </c>
      <c r="D2498" s="108" t="s">
        <v>1014</v>
      </c>
      <c r="E2498" s="109">
        <v>9071585125</v>
      </c>
      <c r="F2498" s="107" t="s">
        <v>4369</v>
      </c>
      <c r="G2498" s="110" t="s">
        <v>1778</v>
      </c>
      <c r="H2498" s="111">
        <v>290000</v>
      </c>
      <c r="I2498" s="113">
        <v>45412</v>
      </c>
      <c r="J2498" s="111">
        <v>93333</v>
      </c>
      <c r="K2498" s="112" t="s">
        <v>20</v>
      </c>
      <c r="L2498" s="112" t="s">
        <v>158</v>
      </c>
      <c r="O2498" s="71"/>
      <c r="P2498" s="54"/>
      <c r="Q2498" s="72"/>
    </row>
    <row r="2499" spans="1:17" x14ac:dyDescent="0.25">
      <c r="A2499" s="107" t="s">
        <v>1806</v>
      </c>
      <c r="B2499" s="108">
        <v>202403</v>
      </c>
      <c r="C2499" s="108">
        <v>202403</v>
      </c>
      <c r="D2499" s="108" t="s">
        <v>1014</v>
      </c>
      <c r="E2499" s="109">
        <v>9040137519</v>
      </c>
      <c r="F2499" s="107" t="s">
        <v>1807</v>
      </c>
      <c r="G2499" s="110" t="s">
        <v>1778</v>
      </c>
      <c r="H2499" s="111">
        <v>290000</v>
      </c>
      <c r="I2499" s="113">
        <v>45412</v>
      </c>
      <c r="J2499" s="111">
        <f>41000+50666</f>
        <v>91666</v>
      </c>
      <c r="K2499" s="112" t="s">
        <v>689</v>
      </c>
      <c r="L2499" s="112" t="s">
        <v>158</v>
      </c>
      <c r="O2499" s="71"/>
      <c r="P2499" s="54"/>
      <c r="Q2499" s="72"/>
    </row>
    <row r="2500" spans="1:17" x14ac:dyDescent="0.25">
      <c r="A2500" s="107" t="s">
        <v>4366</v>
      </c>
      <c r="B2500" s="108">
        <v>202303</v>
      </c>
      <c r="C2500" s="108">
        <v>202303</v>
      </c>
      <c r="D2500" s="108" t="s">
        <v>1015</v>
      </c>
      <c r="E2500" s="109">
        <v>7008031664</v>
      </c>
      <c r="F2500" s="107" t="s">
        <v>1765</v>
      </c>
      <c r="G2500" s="110" t="s">
        <v>1792</v>
      </c>
      <c r="H2500" s="111">
        <v>260000</v>
      </c>
      <c r="I2500" s="113">
        <v>45412</v>
      </c>
      <c r="J2500" s="111">
        <v>20000</v>
      </c>
      <c r="K2500" s="112" t="s">
        <v>689</v>
      </c>
      <c r="L2500" s="112" t="s">
        <v>158</v>
      </c>
      <c r="O2500" s="71"/>
      <c r="P2500" s="54"/>
      <c r="Q2500" s="72"/>
    </row>
    <row r="2501" spans="1:17" x14ac:dyDescent="0.25">
      <c r="A2501" s="107" t="s">
        <v>1912</v>
      </c>
      <c r="B2501" s="108">
        <v>202404</v>
      </c>
      <c r="C2501" s="108">
        <v>202404</v>
      </c>
      <c r="D2501" s="108" t="s">
        <v>1015</v>
      </c>
      <c r="E2501" s="109">
        <v>9011020036</v>
      </c>
      <c r="F2501" s="107" t="s">
        <v>1913</v>
      </c>
      <c r="G2501" s="110" t="s">
        <v>1792</v>
      </c>
      <c r="H2501" s="111">
        <v>260000</v>
      </c>
      <c r="I2501" s="113">
        <v>45412</v>
      </c>
      <c r="J2501" s="111">
        <v>225000</v>
      </c>
      <c r="K2501" s="112" t="s">
        <v>20</v>
      </c>
      <c r="L2501" s="112" t="s">
        <v>158</v>
      </c>
      <c r="O2501" s="71"/>
      <c r="P2501" s="54"/>
      <c r="Q2501" s="72"/>
    </row>
    <row r="2502" spans="1:17" x14ac:dyDescent="0.25">
      <c r="A2502" s="107" t="s">
        <v>1914</v>
      </c>
      <c r="B2502" s="108">
        <v>202404</v>
      </c>
      <c r="C2502" s="108">
        <v>202404</v>
      </c>
      <c r="D2502" s="108" t="s">
        <v>1015</v>
      </c>
      <c r="E2502" s="109">
        <v>7852947419</v>
      </c>
      <c r="F2502" s="107" t="s">
        <v>1915</v>
      </c>
      <c r="G2502" s="110" t="s">
        <v>1792</v>
      </c>
      <c r="H2502" s="111">
        <v>260000</v>
      </c>
      <c r="I2502" s="113">
        <v>45412</v>
      </c>
      <c r="J2502" s="111">
        <v>5000</v>
      </c>
      <c r="K2502" s="112" t="s">
        <v>20</v>
      </c>
      <c r="L2502" s="112" t="s">
        <v>158</v>
      </c>
      <c r="O2502" s="71"/>
      <c r="P2502" s="54"/>
      <c r="Q2502" s="72"/>
    </row>
    <row r="2503" spans="1:17" x14ac:dyDescent="0.25">
      <c r="A2503" s="107" t="s">
        <v>4380</v>
      </c>
      <c r="B2503" s="108">
        <v>202404</v>
      </c>
      <c r="C2503" s="108">
        <v>202404</v>
      </c>
      <c r="D2503" s="108" t="s">
        <v>1014</v>
      </c>
      <c r="E2503" s="109">
        <v>8851021191</v>
      </c>
      <c r="F2503" s="107" t="s">
        <v>1878</v>
      </c>
      <c r="G2503" s="110" t="s">
        <v>1778</v>
      </c>
      <c r="H2503" s="111">
        <v>280000</v>
      </c>
      <c r="I2503" s="113">
        <v>45413</v>
      </c>
      <c r="J2503" s="111">
        <v>40000</v>
      </c>
      <c r="K2503" s="112" t="s">
        <v>20</v>
      </c>
      <c r="L2503" s="112" t="s">
        <v>158</v>
      </c>
      <c r="O2503" s="71"/>
      <c r="P2503" s="54"/>
      <c r="Q2503" s="72"/>
    </row>
    <row r="2504" spans="1:17" x14ac:dyDescent="0.25">
      <c r="A2504" s="107" t="s">
        <v>1808</v>
      </c>
      <c r="B2504" s="108">
        <v>202403</v>
      </c>
      <c r="C2504" s="108">
        <v>202403</v>
      </c>
      <c r="D2504" s="108" t="s">
        <v>1014</v>
      </c>
      <c r="E2504" s="109">
        <v>9110664670</v>
      </c>
      <c r="F2504" s="107" t="s">
        <v>1809</v>
      </c>
      <c r="G2504" s="110" t="s">
        <v>1792</v>
      </c>
      <c r="H2504" s="111">
        <v>290000</v>
      </c>
      <c r="I2504" s="113">
        <v>45413</v>
      </c>
      <c r="J2504" s="111">
        <v>99666</v>
      </c>
      <c r="K2504" s="112" t="s">
        <v>20</v>
      </c>
      <c r="L2504" s="112" t="s">
        <v>158</v>
      </c>
      <c r="O2504" s="71"/>
      <c r="P2504" s="54"/>
      <c r="Q2504" s="72"/>
    </row>
    <row r="2505" spans="1:17" x14ac:dyDescent="0.25">
      <c r="A2505" s="107" t="s">
        <v>4380</v>
      </c>
      <c r="B2505" s="108">
        <v>202404</v>
      </c>
      <c r="C2505" s="108">
        <v>202404</v>
      </c>
      <c r="D2505" s="108" t="s">
        <v>1014</v>
      </c>
      <c r="E2505" s="109">
        <v>8851021191</v>
      </c>
      <c r="F2505" s="107" t="s">
        <v>1878</v>
      </c>
      <c r="G2505" s="110" t="s">
        <v>1778</v>
      </c>
      <c r="H2505" s="111">
        <v>280000</v>
      </c>
      <c r="I2505" s="113">
        <v>45414</v>
      </c>
      <c r="J2505" s="111">
        <v>48335</v>
      </c>
      <c r="K2505" s="112" t="s">
        <v>20</v>
      </c>
      <c r="L2505" s="112" t="s">
        <v>158</v>
      </c>
      <c r="O2505" s="71"/>
      <c r="P2505" s="54"/>
      <c r="Q2505" s="72"/>
    </row>
    <row r="2506" spans="1:17" x14ac:dyDescent="0.25">
      <c r="A2506" s="107" t="s">
        <v>1810</v>
      </c>
      <c r="B2506" s="108">
        <v>202403</v>
      </c>
      <c r="C2506" s="108">
        <v>202403</v>
      </c>
      <c r="D2506" s="108" t="s">
        <v>1014</v>
      </c>
      <c r="E2506" s="109">
        <v>9644871269</v>
      </c>
      <c r="F2506" s="107" t="s">
        <v>1811</v>
      </c>
      <c r="G2506" s="110" t="s">
        <v>1792</v>
      </c>
      <c r="H2506" s="111">
        <v>265000</v>
      </c>
      <c r="I2506" s="113">
        <v>45414</v>
      </c>
      <c r="J2506" s="111">
        <v>63000</v>
      </c>
      <c r="K2506" s="112" t="s">
        <v>20</v>
      </c>
      <c r="L2506" s="112" t="s">
        <v>158</v>
      </c>
      <c r="O2506" s="71"/>
      <c r="P2506" s="54"/>
      <c r="Q2506" s="72"/>
    </row>
    <row r="2507" spans="1:17" x14ac:dyDescent="0.25">
      <c r="A2507" s="107" t="s">
        <v>1884</v>
      </c>
      <c r="B2507" s="108">
        <v>202404</v>
      </c>
      <c r="C2507" s="108">
        <v>202404</v>
      </c>
      <c r="D2507" s="108" t="s">
        <v>1014</v>
      </c>
      <c r="E2507" s="109">
        <v>6369649815</v>
      </c>
      <c r="F2507" s="107" t="s">
        <v>1885</v>
      </c>
      <c r="G2507" s="110" t="s">
        <v>1778</v>
      </c>
      <c r="H2507" s="111">
        <v>280000</v>
      </c>
      <c r="I2507" s="113">
        <v>45414</v>
      </c>
      <c r="J2507" s="111">
        <v>49000</v>
      </c>
      <c r="K2507" s="112" t="s">
        <v>20</v>
      </c>
      <c r="L2507" s="112" t="s">
        <v>158</v>
      </c>
      <c r="O2507" s="71"/>
      <c r="P2507" s="54"/>
      <c r="Q2507" s="72"/>
    </row>
    <row r="2508" spans="1:17" x14ac:dyDescent="0.25">
      <c r="A2508" s="107" t="s">
        <v>1823</v>
      </c>
      <c r="B2508" s="108">
        <v>202404</v>
      </c>
      <c r="C2508" s="108">
        <v>202404</v>
      </c>
      <c r="D2508" s="108" t="s">
        <v>1014</v>
      </c>
      <c r="E2508" s="109">
        <v>6283148140</v>
      </c>
      <c r="F2508" s="107" t="s">
        <v>1858</v>
      </c>
      <c r="G2508" s="110" t="s">
        <v>1778</v>
      </c>
      <c r="H2508" s="111">
        <v>280000</v>
      </c>
      <c r="I2508" s="113">
        <v>45414</v>
      </c>
      <c r="J2508" s="111">
        <v>150000</v>
      </c>
      <c r="K2508" s="112" t="s">
        <v>20</v>
      </c>
      <c r="L2508" s="112" t="s">
        <v>158</v>
      </c>
      <c r="O2508" s="71"/>
      <c r="P2508" s="54"/>
      <c r="Q2508" s="72"/>
    </row>
    <row r="2509" spans="1:17" x14ac:dyDescent="0.25">
      <c r="A2509" s="107" t="s">
        <v>1582</v>
      </c>
      <c r="B2509" s="108">
        <v>202401</v>
      </c>
      <c r="C2509" s="108">
        <v>202401</v>
      </c>
      <c r="D2509" s="108" t="s">
        <v>1014</v>
      </c>
      <c r="E2509" s="109" t="s">
        <v>1584</v>
      </c>
      <c r="F2509" s="107" t="s">
        <v>1583</v>
      </c>
      <c r="G2509" s="110" t="s">
        <v>1778</v>
      </c>
      <c r="H2509" s="111">
        <v>300000</v>
      </c>
      <c r="I2509" s="113">
        <v>45414</v>
      </c>
      <c r="J2509" s="111">
        <v>19000</v>
      </c>
      <c r="K2509" s="112" t="s">
        <v>20</v>
      </c>
      <c r="L2509" s="112" t="s">
        <v>158</v>
      </c>
      <c r="O2509" s="71"/>
      <c r="P2509" s="54"/>
      <c r="Q2509" s="72"/>
    </row>
    <row r="2510" spans="1:17" x14ac:dyDescent="0.25">
      <c r="A2510" s="107" t="s">
        <v>4348</v>
      </c>
      <c r="B2510" s="108">
        <v>202401</v>
      </c>
      <c r="C2510" s="108">
        <v>202401</v>
      </c>
      <c r="D2510" s="108" t="s">
        <v>1014</v>
      </c>
      <c r="E2510" s="109">
        <v>7024282261</v>
      </c>
      <c r="F2510" s="107" t="s">
        <v>1594</v>
      </c>
      <c r="G2510" s="110" t="s">
        <v>1778</v>
      </c>
      <c r="H2510" s="111">
        <v>260000</v>
      </c>
      <c r="I2510" s="113">
        <v>45415</v>
      </c>
      <c r="J2510" s="111">
        <v>70000</v>
      </c>
      <c r="K2510" s="112" t="s">
        <v>20</v>
      </c>
      <c r="L2510" s="112" t="s">
        <v>158</v>
      </c>
      <c r="O2510" s="71"/>
      <c r="P2510" s="54"/>
      <c r="Q2510" s="72"/>
    </row>
    <row r="2511" spans="1:17" x14ac:dyDescent="0.25">
      <c r="A2511" s="107" t="s">
        <v>1652</v>
      </c>
      <c r="B2511" s="108">
        <v>202401</v>
      </c>
      <c r="C2511" s="108">
        <v>202401</v>
      </c>
      <c r="D2511" s="108" t="s">
        <v>1014</v>
      </c>
      <c r="E2511" s="109" t="s">
        <v>1531</v>
      </c>
      <c r="F2511" s="107" t="s">
        <v>1532</v>
      </c>
      <c r="G2511" s="110" t="s">
        <v>1778</v>
      </c>
      <c r="H2511" s="111">
        <v>270000</v>
      </c>
      <c r="I2511" s="113">
        <v>45415</v>
      </c>
      <c r="J2511" s="111">
        <v>60000</v>
      </c>
      <c r="K2511" s="112" t="s">
        <v>20</v>
      </c>
      <c r="L2511" s="112" t="s">
        <v>158</v>
      </c>
      <c r="O2511" s="71"/>
      <c r="P2511" s="54"/>
      <c r="Q2511" s="72"/>
    </row>
    <row r="2512" spans="1:17" x14ac:dyDescent="0.25">
      <c r="A2512" s="107" t="s">
        <v>1838</v>
      </c>
      <c r="B2512" s="108">
        <v>202404</v>
      </c>
      <c r="C2512" s="108">
        <v>202404</v>
      </c>
      <c r="D2512" s="108" t="s">
        <v>1014</v>
      </c>
      <c r="E2512" s="109">
        <v>7887927005</v>
      </c>
      <c r="F2512" s="107" t="s">
        <v>1839</v>
      </c>
      <c r="G2512" s="110" t="s">
        <v>1778</v>
      </c>
      <c r="H2512" s="111">
        <v>280000</v>
      </c>
      <c r="I2512" s="113">
        <v>45415</v>
      </c>
      <c r="J2512" s="111">
        <v>60000</v>
      </c>
      <c r="K2512" s="112" t="s">
        <v>689</v>
      </c>
      <c r="L2512" s="112" t="s">
        <v>158</v>
      </c>
      <c r="O2512" s="71"/>
      <c r="P2512" s="54"/>
      <c r="Q2512" s="72"/>
    </row>
    <row r="2513" spans="1:17" x14ac:dyDescent="0.25">
      <c r="A2513" s="107" t="s">
        <v>4381</v>
      </c>
      <c r="B2513" s="108">
        <v>202404</v>
      </c>
      <c r="C2513" s="108">
        <v>202404</v>
      </c>
      <c r="D2513" s="108" t="s">
        <v>1015</v>
      </c>
      <c r="E2513" s="109">
        <v>7878655219</v>
      </c>
      <c r="F2513" s="107" t="s">
        <v>1883</v>
      </c>
      <c r="G2513" s="110" t="s">
        <v>1778</v>
      </c>
      <c r="H2513" s="111">
        <v>280000</v>
      </c>
      <c r="I2513" s="113">
        <v>45415</v>
      </c>
      <c r="J2513" s="111">
        <v>91667</v>
      </c>
      <c r="K2513" s="112" t="s">
        <v>20</v>
      </c>
      <c r="L2513" s="112" t="s">
        <v>158</v>
      </c>
      <c r="O2513" s="71"/>
      <c r="P2513" s="54"/>
      <c r="Q2513" s="72"/>
    </row>
    <row r="2514" spans="1:17" x14ac:dyDescent="0.25">
      <c r="A2514" s="107" t="s">
        <v>4377</v>
      </c>
      <c r="B2514" s="108">
        <v>202404</v>
      </c>
      <c r="C2514" s="108">
        <v>202404</v>
      </c>
      <c r="D2514" s="108" t="s">
        <v>1014</v>
      </c>
      <c r="E2514" s="109">
        <v>7718925432</v>
      </c>
      <c r="F2514" s="107" t="s">
        <v>1837</v>
      </c>
      <c r="G2514" s="110" t="s">
        <v>1778</v>
      </c>
      <c r="H2514" s="111">
        <v>280000</v>
      </c>
      <c r="I2514" s="113">
        <v>45415</v>
      </c>
      <c r="J2514" s="111">
        <v>60000</v>
      </c>
      <c r="K2514" s="112" t="s">
        <v>20</v>
      </c>
      <c r="L2514" s="112" t="s">
        <v>158</v>
      </c>
      <c r="O2514" s="71"/>
      <c r="P2514" s="54"/>
      <c r="Q2514" s="72"/>
    </row>
    <row r="2515" spans="1:17" x14ac:dyDescent="0.25">
      <c r="A2515" s="107" t="s">
        <v>1854</v>
      </c>
      <c r="B2515" s="108">
        <v>202404</v>
      </c>
      <c r="C2515" s="108">
        <v>202404</v>
      </c>
      <c r="D2515" s="108" t="s">
        <v>1014</v>
      </c>
      <c r="E2515" s="109">
        <v>9449085687</v>
      </c>
      <c r="F2515" s="107" t="s">
        <v>1855</v>
      </c>
      <c r="G2515" s="110" t="s">
        <v>1778</v>
      </c>
      <c r="H2515" s="111">
        <v>290000</v>
      </c>
      <c r="I2515" s="113">
        <v>45416</v>
      </c>
      <c r="J2515" s="111">
        <v>75000</v>
      </c>
      <c r="K2515" s="112" t="s">
        <v>20</v>
      </c>
      <c r="L2515" s="112" t="s">
        <v>158</v>
      </c>
      <c r="O2515" s="71"/>
      <c r="P2515" s="54"/>
      <c r="Q2515" s="72"/>
    </row>
    <row r="2516" spans="1:17" x14ac:dyDescent="0.25">
      <c r="A2516" s="107" t="s">
        <v>1543</v>
      </c>
      <c r="B2516" s="108">
        <v>202304</v>
      </c>
      <c r="C2516" s="108">
        <v>202304</v>
      </c>
      <c r="D2516" s="108" t="s">
        <v>1014</v>
      </c>
      <c r="E2516" s="109" t="s">
        <v>1544</v>
      </c>
      <c r="F2516" s="107" t="s">
        <v>1545</v>
      </c>
      <c r="G2516" s="110" t="s">
        <v>1792</v>
      </c>
      <c r="H2516" s="111">
        <v>265000</v>
      </c>
      <c r="I2516" s="113">
        <v>45416</v>
      </c>
      <c r="J2516" s="111">
        <v>50000</v>
      </c>
      <c r="K2516" s="112" t="s">
        <v>20</v>
      </c>
      <c r="L2516" s="112" t="s">
        <v>158</v>
      </c>
      <c r="O2516" s="71"/>
      <c r="P2516" s="54"/>
      <c r="Q2516" s="72"/>
    </row>
    <row r="2517" spans="1:17" x14ac:dyDescent="0.25">
      <c r="A2517" s="107" t="s">
        <v>4323</v>
      </c>
      <c r="B2517" s="108">
        <v>202311</v>
      </c>
      <c r="C2517" s="108">
        <v>202311</v>
      </c>
      <c r="D2517" s="108" t="s">
        <v>1015</v>
      </c>
      <c r="E2517" s="109">
        <v>8660831754</v>
      </c>
      <c r="F2517" s="107" t="s">
        <v>1916</v>
      </c>
      <c r="G2517" s="110" t="s">
        <v>1778</v>
      </c>
      <c r="H2517" s="111">
        <v>270000</v>
      </c>
      <c r="I2517" s="113">
        <v>45416</v>
      </c>
      <c r="J2517" s="111">
        <v>67500</v>
      </c>
      <c r="K2517" s="112" t="s">
        <v>20</v>
      </c>
      <c r="L2517" s="112" t="s">
        <v>158</v>
      </c>
      <c r="O2517" s="71"/>
      <c r="P2517" s="54"/>
      <c r="Q2517" s="72"/>
    </row>
    <row r="2518" spans="1:17" x14ac:dyDescent="0.25">
      <c r="A2518" s="107" t="s">
        <v>1202</v>
      </c>
      <c r="B2518" s="108">
        <v>202304</v>
      </c>
      <c r="C2518" s="108">
        <v>202304</v>
      </c>
      <c r="D2518" s="108" t="s">
        <v>1014</v>
      </c>
      <c r="E2518" s="109">
        <v>9573371818</v>
      </c>
      <c r="F2518" s="107" t="s">
        <v>1917</v>
      </c>
      <c r="G2518" s="110" t="s">
        <v>1778</v>
      </c>
      <c r="H2518" s="111">
        <v>270000</v>
      </c>
      <c r="I2518" s="113">
        <v>45416</v>
      </c>
      <c r="J2518" s="111">
        <v>34000</v>
      </c>
      <c r="K2518" s="112" t="s">
        <v>20</v>
      </c>
      <c r="L2518" s="112" t="s">
        <v>158</v>
      </c>
      <c r="O2518" s="71"/>
      <c r="P2518" s="54"/>
      <c r="Q2518" s="72"/>
    </row>
    <row r="2519" spans="1:17" x14ac:dyDescent="0.25">
      <c r="A2519" s="107" t="s">
        <v>4343</v>
      </c>
      <c r="B2519" s="108" t="s">
        <v>1663</v>
      </c>
      <c r="C2519" s="108">
        <v>202401</v>
      </c>
      <c r="D2519" s="108" t="s">
        <v>1015</v>
      </c>
      <c r="E2519" s="109">
        <v>7978960254</v>
      </c>
      <c r="F2519" s="107" t="s">
        <v>1556</v>
      </c>
      <c r="G2519" s="110" t="s">
        <v>19</v>
      </c>
      <c r="H2519" s="111">
        <v>255000</v>
      </c>
      <c r="I2519" s="113">
        <v>45416</v>
      </c>
      <c r="J2519" s="111">
        <v>62500</v>
      </c>
      <c r="K2519" s="112" t="s">
        <v>20</v>
      </c>
      <c r="L2519" s="112" t="s">
        <v>158</v>
      </c>
      <c r="O2519" s="71"/>
      <c r="P2519" s="54"/>
      <c r="Q2519" s="72"/>
    </row>
    <row r="2520" spans="1:17" x14ac:dyDescent="0.25">
      <c r="A2520" s="107" t="s">
        <v>1919</v>
      </c>
      <c r="B2520" s="108">
        <v>202304</v>
      </c>
      <c r="C2520" s="108">
        <v>202304</v>
      </c>
      <c r="D2520" s="108" t="s">
        <v>1014</v>
      </c>
      <c r="E2520" s="109" t="s">
        <v>1918</v>
      </c>
      <c r="F2520" s="107" t="s">
        <v>1853</v>
      </c>
      <c r="G2520" s="110" t="s">
        <v>1778</v>
      </c>
      <c r="H2520" s="111">
        <v>290000</v>
      </c>
      <c r="I2520" s="113">
        <v>45416</v>
      </c>
      <c r="J2520" s="111">
        <v>15000</v>
      </c>
      <c r="K2520" s="112" t="s">
        <v>20</v>
      </c>
      <c r="L2520" s="112" t="s">
        <v>158</v>
      </c>
      <c r="O2520" s="71"/>
      <c r="P2520" s="54"/>
      <c r="Q2520" s="72"/>
    </row>
    <row r="2521" spans="1:17" x14ac:dyDescent="0.25">
      <c r="A2521" s="107" t="s">
        <v>1779</v>
      </c>
      <c r="B2521" s="108">
        <v>202403</v>
      </c>
      <c r="C2521" s="108">
        <v>202403</v>
      </c>
      <c r="D2521" s="108" t="s">
        <v>1014</v>
      </c>
      <c r="E2521" s="109">
        <v>7978916934</v>
      </c>
      <c r="F2521" s="107" t="s">
        <v>1780</v>
      </c>
      <c r="G2521" s="110" t="s">
        <v>1778</v>
      </c>
      <c r="H2521" s="111">
        <v>270000</v>
      </c>
      <c r="I2521" s="113">
        <v>45418</v>
      </c>
      <c r="J2521" s="111">
        <v>63750</v>
      </c>
      <c r="K2521" s="112" t="s">
        <v>20</v>
      </c>
      <c r="L2521" s="112" t="s">
        <v>158</v>
      </c>
      <c r="O2521" s="71"/>
      <c r="P2521" s="54"/>
      <c r="Q2521" s="72"/>
    </row>
    <row r="2522" spans="1:17" x14ac:dyDescent="0.25">
      <c r="A2522" s="107" t="s">
        <v>1824</v>
      </c>
      <c r="B2522" s="108">
        <v>202312</v>
      </c>
      <c r="C2522" s="108">
        <v>202312</v>
      </c>
      <c r="D2522" s="108" t="s">
        <v>1014</v>
      </c>
      <c r="E2522" s="109">
        <v>9754186373</v>
      </c>
      <c r="F2522" s="107" t="s">
        <v>1493</v>
      </c>
      <c r="G2522" s="110" t="s">
        <v>1792</v>
      </c>
      <c r="H2522" s="111">
        <v>260000</v>
      </c>
      <c r="I2522" s="113">
        <v>45418</v>
      </c>
      <c r="J2522" s="111">
        <v>20000</v>
      </c>
      <c r="K2522" s="112" t="s">
        <v>20</v>
      </c>
      <c r="L2522" s="112" t="s">
        <v>1920</v>
      </c>
      <c r="O2522" s="71"/>
      <c r="P2522" s="54"/>
      <c r="Q2522" s="72"/>
    </row>
    <row r="2523" spans="1:17" x14ac:dyDescent="0.25">
      <c r="A2523" s="107" t="s">
        <v>1870</v>
      </c>
      <c r="B2523" s="108">
        <v>202404</v>
      </c>
      <c r="C2523" s="108">
        <v>202404</v>
      </c>
      <c r="D2523" s="108" t="s">
        <v>1015</v>
      </c>
      <c r="E2523" s="109">
        <v>7694978999</v>
      </c>
      <c r="F2523" s="107" t="s">
        <v>1871</v>
      </c>
      <c r="G2523" s="110" t="s">
        <v>1778</v>
      </c>
      <c r="H2523" s="111">
        <v>270000</v>
      </c>
      <c r="I2523" s="113">
        <v>45418</v>
      </c>
      <c r="J2523" s="111">
        <v>265000</v>
      </c>
      <c r="K2523" s="112" t="s">
        <v>20</v>
      </c>
      <c r="L2523" s="112" t="s">
        <v>158</v>
      </c>
      <c r="O2523" s="71"/>
      <c r="P2523" s="54"/>
      <c r="Q2523" s="72"/>
    </row>
    <row r="2524" spans="1:17" x14ac:dyDescent="0.25">
      <c r="A2524" s="107" t="s">
        <v>1897</v>
      </c>
      <c r="B2524" s="108">
        <v>202404</v>
      </c>
      <c r="C2524" s="108">
        <v>202404</v>
      </c>
      <c r="D2524" s="108" t="s">
        <v>1015</v>
      </c>
      <c r="E2524" s="109">
        <v>9178995836</v>
      </c>
      <c r="F2524" s="107" t="s">
        <v>1898</v>
      </c>
      <c r="G2524" s="110" t="s">
        <v>1778</v>
      </c>
      <c r="H2524" s="111">
        <v>270000</v>
      </c>
      <c r="I2524" s="113">
        <v>45418</v>
      </c>
      <c r="J2524" s="111">
        <v>50000</v>
      </c>
      <c r="K2524" s="112" t="s">
        <v>689</v>
      </c>
      <c r="L2524" s="112" t="s">
        <v>158</v>
      </c>
      <c r="O2524" s="71"/>
      <c r="P2524" s="54"/>
      <c r="Q2524" s="72"/>
    </row>
    <row r="2525" spans="1:17" x14ac:dyDescent="0.25">
      <c r="A2525" s="107" t="s">
        <v>1921</v>
      </c>
      <c r="B2525" s="108">
        <v>202405</v>
      </c>
      <c r="C2525" s="108">
        <v>202405</v>
      </c>
      <c r="D2525" s="108" t="s">
        <v>1015</v>
      </c>
      <c r="E2525" s="109" t="s">
        <v>1922</v>
      </c>
      <c r="F2525" s="107" t="s">
        <v>1923</v>
      </c>
      <c r="G2525" s="110" t="s">
        <v>1778</v>
      </c>
      <c r="H2525" s="111">
        <v>270000</v>
      </c>
      <c r="I2525" s="113">
        <v>45418</v>
      </c>
      <c r="J2525" s="111">
        <v>5000</v>
      </c>
      <c r="K2525" s="112" t="s">
        <v>20</v>
      </c>
      <c r="L2525" s="112" t="s">
        <v>158</v>
      </c>
      <c r="O2525" s="71"/>
      <c r="P2525" s="54"/>
      <c r="Q2525" s="72"/>
    </row>
    <row r="2526" spans="1:17" x14ac:dyDescent="0.25">
      <c r="A2526" s="107" t="s">
        <v>4379</v>
      </c>
      <c r="B2526" s="108">
        <v>202404</v>
      </c>
      <c r="C2526" s="108">
        <v>202404</v>
      </c>
      <c r="D2526" s="108" t="s">
        <v>1014</v>
      </c>
      <c r="E2526" s="109">
        <v>9359723025</v>
      </c>
      <c r="F2526" s="107" t="s">
        <v>1869</v>
      </c>
      <c r="G2526" s="110" t="s">
        <v>1778</v>
      </c>
      <c r="H2526" s="111">
        <v>270000</v>
      </c>
      <c r="I2526" s="113">
        <v>45419</v>
      </c>
      <c r="J2526" s="111">
        <v>225000</v>
      </c>
      <c r="K2526" s="112" t="s">
        <v>20</v>
      </c>
      <c r="L2526" s="112" t="s">
        <v>158</v>
      </c>
      <c r="O2526" s="71"/>
      <c r="P2526" s="54"/>
      <c r="Q2526" s="72"/>
    </row>
    <row r="2527" spans="1:17" x14ac:dyDescent="0.25">
      <c r="A2527" s="107" t="s">
        <v>1924</v>
      </c>
      <c r="B2527" s="108">
        <v>202405</v>
      </c>
      <c r="C2527" s="108">
        <v>202405</v>
      </c>
      <c r="D2527" s="108" t="s">
        <v>1015</v>
      </c>
      <c r="E2527" s="109">
        <v>7008233537</v>
      </c>
      <c r="F2527" s="107" t="s">
        <v>1911</v>
      </c>
      <c r="G2527" s="110" t="s">
        <v>1778</v>
      </c>
      <c r="H2527" s="111">
        <v>280000</v>
      </c>
      <c r="I2527" s="113">
        <v>45419</v>
      </c>
      <c r="J2527" s="111">
        <v>70000</v>
      </c>
      <c r="K2527" s="112" t="s">
        <v>689</v>
      </c>
      <c r="L2527" s="112" t="s">
        <v>158</v>
      </c>
      <c r="O2527" s="71"/>
      <c r="P2527" s="54"/>
      <c r="Q2527" s="72"/>
    </row>
    <row r="2528" spans="1:17" x14ac:dyDescent="0.25">
      <c r="A2528" s="107" t="s">
        <v>4380</v>
      </c>
      <c r="B2528" s="108">
        <v>202404</v>
      </c>
      <c r="C2528" s="108">
        <v>202404</v>
      </c>
      <c r="D2528" s="108" t="s">
        <v>1014</v>
      </c>
      <c r="E2528" s="109">
        <v>8851021191</v>
      </c>
      <c r="F2528" s="107" t="s">
        <v>1878</v>
      </c>
      <c r="G2528" s="110" t="s">
        <v>1778</v>
      </c>
      <c r="H2528" s="111">
        <v>280000</v>
      </c>
      <c r="I2528" s="113">
        <v>45419</v>
      </c>
      <c r="J2528" s="111">
        <v>88335</v>
      </c>
      <c r="K2528" s="112" t="s">
        <v>20</v>
      </c>
      <c r="L2528" s="112" t="s">
        <v>158</v>
      </c>
      <c r="O2528" s="71"/>
      <c r="P2528" s="54"/>
      <c r="Q2528" s="72"/>
    </row>
    <row r="2529" spans="1:17" x14ac:dyDescent="0.25">
      <c r="A2529" s="107" t="s">
        <v>1925</v>
      </c>
      <c r="B2529" s="108">
        <v>202405</v>
      </c>
      <c r="C2529" s="108">
        <v>202405</v>
      </c>
      <c r="D2529" s="108" t="s">
        <v>1015</v>
      </c>
      <c r="E2529" s="109">
        <v>9337938344</v>
      </c>
      <c r="F2529" s="107" t="s">
        <v>1926</v>
      </c>
      <c r="G2529" s="110" t="s">
        <v>1778</v>
      </c>
      <c r="H2529" s="111">
        <v>290000</v>
      </c>
      <c r="I2529" s="113">
        <v>45419</v>
      </c>
      <c r="J2529" s="111">
        <v>5000</v>
      </c>
      <c r="K2529" s="112" t="s">
        <v>689</v>
      </c>
      <c r="L2529" s="112" t="s">
        <v>1899</v>
      </c>
      <c r="O2529" s="71"/>
      <c r="P2529" s="54"/>
      <c r="Q2529" s="72"/>
    </row>
    <row r="2530" spans="1:17" x14ac:dyDescent="0.25">
      <c r="A2530" s="107" t="s">
        <v>4384</v>
      </c>
      <c r="B2530" s="108">
        <v>202405</v>
      </c>
      <c r="C2530" s="108">
        <v>202405</v>
      </c>
      <c r="D2530" s="108" t="s">
        <v>1014</v>
      </c>
      <c r="E2530" s="109">
        <v>9304455656</v>
      </c>
      <c r="F2530" s="107" t="s">
        <v>1928</v>
      </c>
      <c r="G2530" s="110" t="s">
        <v>1778</v>
      </c>
      <c r="H2530" s="111">
        <v>280000</v>
      </c>
      <c r="I2530" s="113">
        <v>45419</v>
      </c>
      <c r="J2530" s="111">
        <v>5000</v>
      </c>
      <c r="K2530" s="112" t="s">
        <v>689</v>
      </c>
      <c r="L2530" s="112" t="s">
        <v>1902</v>
      </c>
      <c r="O2530" s="71"/>
      <c r="P2530" s="54"/>
      <c r="Q2530" s="72"/>
    </row>
    <row r="2531" spans="1:17" x14ac:dyDescent="0.25">
      <c r="A2531" s="107" t="s">
        <v>1929</v>
      </c>
      <c r="B2531" s="108">
        <v>202405</v>
      </c>
      <c r="C2531" s="108">
        <v>202405</v>
      </c>
      <c r="D2531" s="108" t="s">
        <v>1015</v>
      </c>
      <c r="E2531" s="109">
        <v>8260552005</v>
      </c>
      <c r="F2531" s="107" t="s">
        <v>1930</v>
      </c>
      <c r="G2531" s="110" t="s">
        <v>1778</v>
      </c>
      <c r="H2531" s="111">
        <v>280000</v>
      </c>
      <c r="I2531" s="113">
        <v>45419</v>
      </c>
      <c r="J2531" s="111">
        <v>5000</v>
      </c>
      <c r="K2531" s="112" t="s">
        <v>689</v>
      </c>
      <c r="L2531" s="112" t="s">
        <v>1935</v>
      </c>
      <c r="O2531" s="71"/>
      <c r="P2531" s="54"/>
      <c r="Q2531" s="72"/>
    </row>
    <row r="2532" spans="1:17" x14ac:dyDescent="0.25">
      <c r="A2532" s="107" t="s">
        <v>2393</v>
      </c>
      <c r="B2532" s="108">
        <v>202405</v>
      </c>
      <c r="C2532" s="108">
        <v>202405</v>
      </c>
      <c r="D2532" s="108" t="s">
        <v>1015</v>
      </c>
      <c r="E2532" s="109">
        <v>6372749159</v>
      </c>
      <c r="F2532" s="107" t="s">
        <v>1932</v>
      </c>
      <c r="G2532" s="110" t="s">
        <v>1778</v>
      </c>
      <c r="H2532" s="111">
        <v>280000</v>
      </c>
      <c r="I2532" s="113">
        <v>45419</v>
      </c>
      <c r="J2532" s="111">
        <v>5000</v>
      </c>
      <c r="K2532" s="112" t="s">
        <v>689</v>
      </c>
      <c r="L2532" s="112" t="s">
        <v>1935</v>
      </c>
      <c r="O2532" s="71"/>
      <c r="P2532" s="54"/>
      <c r="Q2532" s="72"/>
    </row>
    <row r="2533" spans="1:17" x14ac:dyDescent="0.25">
      <c r="A2533" s="107" t="s">
        <v>1933</v>
      </c>
      <c r="B2533" s="108">
        <v>202405</v>
      </c>
      <c r="C2533" s="108">
        <v>202405</v>
      </c>
      <c r="D2533" s="108" t="s">
        <v>1015</v>
      </c>
      <c r="E2533" s="109">
        <v>9668220059</v>
      </c>
      <c r="F2533" s="107" t="s">
        <v>1934</v>
      </c>
      <c r="G2533" s="110" t="s">
        <v>1778</v>
      </c>
      <c r="H2533" s="111">
        <v>280000</v>
      </c>
      <c r="I2533" s="113">
        <v>45419</v>
      </c>
      <c r="J2533" s="111">
        <v>5000</v>
      </c>
      <c r="K2533" s="112" t="s">
        <v>689</v>
      </c>
      <c r="L2533" s="112" t="s">
        <v>1935</v>
      </c>
      <c r="O2533" s="71"/>
      <c r="P2533" s="54"/>
      <c r="Q2533" s="72"/>
    </row>
    <row r="2534" spans="1:17" x14ac:dyDescent="0.25">
      <c r="A2534" s="107" t="s">
        <v>4336</v>
      </c>
      <c r="B2534" s="108">
        <v>202312</v>
      </c>
      <c r="C2534" s="108">
        <v>202312</v>
      </c>
      <c r="D2534" s="108" t="s">
        <v>1014</v>
      </c>
      <c r="E2534" s="109">
        <v>8105642253</v>
      </c>
      <c r="F2534" s="107" t="s">
        <v>1374</v>
      </c>
      <c r="G2534" s="110" t="s">
        <v>19</v>
      </c>
      <c r="H2534" s="111">
        <v>300000</v>
      </c>
      <c r="I2534" s="113">
        <v>45420</v>
      </c>
      <c r="J2534" s="111">
        <v>35000</v>
      </c>
      <c r="K2534" s="112" t="s">
        <v>20</v>
      </c>
      <c r="L2534" s="112" t="s">
        <v>158</v>
      </c>
      <c r="O2534" s="71"/>
      <c r="P2534" s="54"/>
      <c r="Q2534" s="72"/>
    </row>
    <row r="2535" spans="1:17" x14ac:dyDescent="0.25">
      <c r="A2535" s="107" t="s">
        <v>1519</v>
      </c>
      <c r="B2535" s="108">
        <v>202311</v>
      </c>
      <c r="C2535" s="108">
        <v>202311</v>
      </c>
      <c r="D2535" s="108" t="s">
        <v>1014</v>
      </c>
      <c r="E2535" s="109">
        <v>7892242494</v>
      </c>
      <c r="F2535" s="107" t="s">
        <v>1520</v>
      </c>
      <c r="G2535" s="110" t="s">
        <v>19</v>
      </c>
      <c r="H2535" s="111">
        <v>300000</v>
      </c>
      <c r="I2535" s="113">
        <v>45420</v>
      </c>
      <c r="J2535" s="111">
        <v>35000</v>
      </c>
      <c r="K2535" s="112" t="s">
        <v>20</v>
      </c>
      <c r="L2535" s="112" t="s">
        <v>158</v>
      </c>
      <c r="O2535" s="71"/>
      <c r="P2535" s="54"/>
      <c r="Q2535" s="72"/>
    </row>
    <row r="2536" spans="1:17" x14ac:dyDescent="0.25">
      <c r="A2536" s="107" t="s">
        <v>4372</v>
      </c>
      <c r="B2536" s="108">
        <v>202303</v>
      </c>
      <c r="C2536" s="108">
        <v>202303</v>
      </c>
      <c r="D2536" s="108" t="s">
        <v>1015</v>
      </c>
      <c r="E2536" s="109">
        <v>8260457167</v>
      </c>
      <c r="F2536" s="107" t="s">
        <v>1790</v>
      </c>
      <c r="G2536" s="110" t="s">
        <v>1778</v>
      </c>
      <c r="H2536" s="111">
        <v>280000</v>
      </c>
      <c r="I2536" s="113">
        <v>45420</v>
      </c>
      <c r="J2536" s="111">
        <v>68750</v>
      </c>
      <c r="K2536" s="112" t="s">
        <v>20</v>
      </c>
      <c r="L2536" s="112" t="s">
        <v>158</v>
      </c>
      <c r="O2536" s="71"/>
      <c r="P2536" s="54"/>
      <c r="Q2536" s="72"/>
    </row>
    <row r="2537" spans="1:17" x14ac:dyDescent="0.25">
      <c r="A2537" s="107" t="s">
        <v>1575</v>
      </c>
      <c r="B2537" s="108">
        <v>202401</v>
      </c>
      <c r="C2537" s="108">
        <v>202401</v>
      </c>
      <c r="D2537" s="108" t="s">
        <v>1014</v>
      </c>
      <c r="E2537" s="109">
        <v>9495617921</v>
      </c>
      <c r="F2537" s="107" t="s">
        <v>4104</v>
      </c>
      <c r="G2537" s="110" t="s">
        <v>1792</v>
      </c>
      <c r="H2537" s="111">
        <v>270000</v>
      </c>
      <c r="I2537" s="113">
        <v>45420</v>
      </c>
      <c r="J2537" s="111">
        <v>64000</v>
      </c>
      <c r="K2537" s="112" t="s">
        <v>20</v>
      </c>
      <c r="L2537" s="112" t="s">
        <v>158</v>
      </c>
      <c r="O2537" s="71"/>
      <c r="P2537" s="54"/>
      <c r="Q2537" s="72"/>
    </row>
    <row r="2538" spans="1:17" x14ac:dyDescent="0.25">
      <c r="A2538" s="107" t="s">
        <v>1924</v>
      </c>
      <c r="B2538" s="108">
        <v>202405</v>
      </c>
      <c r="C2538" s="108">
        <v>202405</v>
      </c>
      <c r="D2538" s="108" t="s">
        <v>1015</v>
      </c>
      <c r="E2538" s="109">
        <v>7008233537</v>
      </c>
      <c r="F2538" s="107" t="s">
        <v>1911</v>
      </c>
      <c r="G2538" s="110" t="s">
        <v>1778</v>
      </c>
      <c r="H2538" s="111">
        <v>280000</v>
      </c>
      <c r="I2538" s="113">
        <v>45420</v>
      </c>
      <c r="J2538" s="111">
        <v>200000</v>
      </c>
      <c r="K2538" s="112" t="s">
        <v>689</v>
      </c>
      <c r="L2538" s="112" t="s">
        <v>158</v>
      </c>
      <c r="O2538" s="71"/>
      <c r="P2538" s="54"/>
      <c r="Q2538" s="72"/>
    </row>
    <row r="2539" spans="1:17" x14ac:dyDescent="0.25">
      <c r="A2539" s="107" t="s">
        <v>4365</v>
      </c>
      <c r="B2539" s="108">
        <v>202401</v>
      </c>
      <c r="C2539" s="108">
        <v>202401</v>
      </c>
      <c r="D2539" s="108" t="s">
        <v>1014</v>
      </c>
      <c r="E2539" s="109">
        <v>9035210110</v>
      </c>
      <c r="F2539" s="107" t="s">
        <v>1755</v>
      </c>
      <c r="G2539" s="110" t="s">
        <v>1792</v>
      </c>
      <c r="H2539" s="111">
        <v>290000</v>
      </c>
      <c r="I2539" s="113">
        <v>45420</v>
      </c>
      <c r="J2539" s="111">
        <v>25000</v>
      </c>
      <c r="K2539" s="112" t="s">
        <v>20</v>
      </c>
      <c r="L2539" s="112" t="s">
        <v>158</v>
      </c>
      <c r="O2539" s="71"/>
      <c r="P2539" s="54"/>
      <c r="Q2539" s="72"/>
    </row>
    <row r="2540" spans="1:17" x14ac:dyDescent="0.25">
      <c r="A2540" s="107" t="s">
        <v>1936</v>
      </c>
      <c r="B2540" s="108">
        <v>202405</v>
      </c>
      <c r="C2540" s="108">
        <v>202405</v>
      </c>
      <c r="D2540" s="108" t="s">
        <v>1014</v>
      </c>
      <c r="E2540" s="109">
        <v>8837435966</v>
      </c>
      <c r="F2540" s="107" t="s">
        <v>1937</v>
      </c>
      <c r="G2540" s="110" t="s">
        <v>1778</v>
      </c>
      <c r="H2540" s="111">
        <v>260000</v>
      </c>
      <c r="I2540" s="113">
        <v>45420</v>
      </c>
      <c r="J2540" s="111">
        <v>5000</v>
      </c>
      <c r="K2540" s="112" t="s">
        <v>20</v>
      </c>
      <c r="L2540" s="112" t="s">
        <v>158</v>
      </c>
      <c r="O2540" s="71"/>
      <c r="P2540" s="54"/>
      <c r="Q2540" s="72"/>
    </row>
    <row r="2541" spans="1:17" x14ac:dyDescent="0.25">
      <c r="A2541" s="107" t="s">
        <v>1740</v>
      </c>
      <c r="B2541" s="108">
        <v>202403</v>
      </c>
      <c r="C2541" s="108">
        <v>202403</v>
      </c>
      <c r="D2541" s="108" t="s">
        <v>1015</v>
      </c>
      <c r="E2541" s="109">
        <v>8260987517</v>
      </c>
      <c r="F2541" s="107" t="s">
        <v>1724</v>
      </c>
      <c r="G2541" s="110" t="s">
        <v>1778</v>
      </c>
      <c r="H2541" s="111">
        <v>270000</v>
      </c>
      <c r="I2541" s="113">
        <v>45421</v>
      </c>
      <c r="J2541" s="111">
        <v>60000</v>
      </c>
      <c r="K2541" s="112" t="s">
        <v>20</v>
      </c>
      <c r="L2541" s="112" t="s">
        <v>158</v>
      </c>
      <c r="O2541" s="71"/>
      <c r="P2541" s="54"/>
      <c r="Q2541" s="72"/>
    </row>
    <row r="2542" spans="1:17" x14ac:dyDescent="0.25">
      <c r="A2542" s="107" t="s">
        <v>1284</v>
      </c>
      <c r="B2542" s="108">
        <v>202311</v>
      </c>
      <c r="C2542" s="108">
        <v>202311</v>
      </c>
      <c r="D2542" s="108" t="s">
        <v>1014</v>
      </c>
      <c r="E2542" s="109">
        <v>8624067392</v>
      </c>
      <c r="F2542" s="107" t="s">
        <v>1491</v>
      </c>
      <c r="G2542" s="110" t="s">
        <v>1778</v>
      </c>
      <c r="H2542" s="111">
        <v>280000</v>
      </c>
      <c r="I2542" s="113">
        <v>45421</v>
      </c>
      <c r="J2542" s="111">
        <v>30000</v>
      </c>
      <c r="K2542" s="112" t="s">
        <v>689</v>
      </c>
      <c r="L2542" s="112" t="s">
        <v>158</v>
      </c>
      <c r="O2542" s="71"/>
      <c r="P2542" s="54"/>
      <c r="Q2542" s="72"/>
    </row>
    <row r="2543" spans="1:17" x14ac:dyDescent="0.25">
      <c r="A2543" s="107" t="s">
        <v>1535</v>
      </c>
      <c r="B2543" s="108">
        <v>202312</v>
      </c>
      <c r="C2543" s="108">
        <v>202312</v>
      </c>
      <c r="D2543" s="108" t="s">
        <v>1014</v>
      </c>
      <c r="E2543" s="109" t="s">
        <v>1537</v>
      </c>
      <c r="F2543" s="107" t="s">
        <v>1536</v>
      </c>
      <c r="G2543" s="110" t="s">
        <v>1778</v>
      </c>
      <c r="H2543" s="111">
        <v>280000</v>
      </c>
      <c r="I2543" s="113">
        <v>45421</v>
      </c>
      <c r="J2543" s="111">
        <v>26133</v>
      </c>
      <c r="K2543" s="112" t="s">
        <v>689</v>
      </c>
      <c r="L2543" s="112" t="s">
        <v>158</v>
      </c>
      <c r="O2543" s="71"/>
      <c r="P2543" s="54"/>
      <c r="Q2543" s="72"/>
    </row>
    <row r="2544" spans="1:17" x14ac:dyDescent="0.25">
      <c r="A2544" s="107" t="s">
        <v>4328</v>
      </c>
      <c r="B2544" s="108">
        <v>202312</v>
      </c>
      <c r="C2544" s="108">
        <v>202312</v>
      </c>
      <c r="D2544" s="108" t="s">
        <v>1014</v>
      </c>
      <c r="E2544" s="109">
        <v>8917307631</v>
      </c>
      <c r="F2544" s="107" t="s">
        <v>1423</v>
      </c>
      <c r="G2544" s="110" t="s">
        <v>1778</v>
      </c>
      <c r="H2544" s="111">
        <v>280000</v>
      </c>
      <c r="I2544" s="113">
        <v>45421</v>
      </c>
      <c r="J2544" s="111">
        <v>33000</v>
      </c>
      <c r="K2544" s="112" t="s">
        <v>20</v>
      </c>
      <c r="L2544" s="112" t="s">
        <v>158</v>
      </c>
      <c r="O2544" s="71"/>
      <c r="P2544" s="54"/>
      <c r="Q2544" s="72"/>
    </row>
    <row r="2545" spans="1:17" x14ac:dyDescent="0.25">
      <c r="A2545" s="107" t="s">
        <v>1938</v>
      </c>
      <c r="B2545" s="108">
        <v>202404</v>
      </c>
      <c r="C2545" s="108">
        <v>202404</v>
      </c>
      <c r="D2545" s="108" t="s">
        <v>1015</v>
      </c>
      <c r="E2545" s="109">
        <v>8093957601</v>
      </c>
      <c r="F2545" s="107" t="s">
        <v>1862</v>
      </c>
      <c r="G2545" s="110" t="s">
        <v>1778</v>
      </c>
      <c r="H2545" s="111">
        <v>280000</v>
      </c>
      <c r="I2545" s="113">
        <v>45421</v>
      </c>
      <c r="J2545" s="111">
        <v>275000</v>
      </c>
      <c r="K2545" s="112" t="s">
        <v>20</v>
      </c>
      <c r="L2545" s="112" t="s">
        <v>158</v>
      </c>
      <c r="O2545" s="71"/>
      <c r="P2545" s="54"/>
      <c r="Q2545" s="72"/>
    </row>
    <row r="2546" spans="1:17" x14ac:dyDescent="0.25">
      <c r="A2546" s="107" t="s">
        <v>4385</v>
      </c>
      <c r="B2546" s="108">
        <v>202405</v>
      </c>
      <c r="C2546" s="108">
        <v>202405</v>
      </c>
      <c r="D2546" s="108" t="s">
        <v>1014</v>
      </c>
      <c r="E2546" s="109">
        <v>9567245198</v>
      </c>
      <c r="F2546" s="107" t="s">
        <v>1940</v>
      </c>
      <c r="G2546" s="110" t="s">
        <v>1778</v>
      </c>
      <c r="H2546" s="111">
        <v>280000</v>
      </c>
      <c r="I2546" s="113">
        <v>45421</v>
      </c>
      <c r="J2546" s="111">
        <v>5000</v>
      </c>
      <c r="K2546" s="112" t="s">
        <v>20</v>
      </c>
      <c r="L2546" s="112" t="s">
        <v>158</v>
      </c>
      <c r="O2546" s="71"/>
      <c r="P2546" s="54"/>
      <c r="Q2546" s="72"/>
    </row>
    <row r="2547" spans="1:17" x14ac:dyDescent="0.25">
      <c r="A2547" s="107" t="s">
        <v>4384</v>
      </c>
      <c r="B2547" s="108">
        <v>202405</v>
      </c>
      <c r="C2547" s="108">
        <v>202405</v>
      </c>
      <c r="D2547" s="108" t="s">
        <v>1014</v>
      </c>
      <c r="E2547" s="109">
        <v>7999520918</v>
      </c>
      <c r="F2547" s="107" t="s">
        <v>1941</v>
      </c>
      <c r="G2547" s="110" t="s">
        <v>1778</v>
      </c>
      <c r="H2547" s="111">
        <v>280000</v>
      </c>
      <c r="I2547" s="113">
        <v>45422</v>
      </c>
      <c r="J2547" s="111">
        <v>275000</v>
      </c>
      <c r="K2547" s="112" t="s">
        <v>20</v>
      </c>
      <c r="L2547" s="112" t="s">
        <v>158</v>
      </c>
      <c r="O2547" s="71"/>
      <c r="P2547" s="54"/>
      <c r="Q2547" s="72"/>
    </row>
    <row r="2548" spans="1:17" x14ac:dyDescent="0.25">
      <c r="A2548" s="107" t="s">
        <v>1880</v>
      </c>
      <c r="B2548" s="108">
        <v>202404</v>
      </c>
      <c r="C2548" s="108">
        <v>202404</v>
      </c>
      <c r="D2548" s="108" t="s">
        <v>1014</v>
      </c>
      <c r="E2548" s="109">
        <v>8319455838</v>
      </c>
      <c r="F2548" s="107" t="s">
        <v>1881</v>
      </c>
      <c r="G2548" s="110" t="s">
        <v>1778</v>
      </c>
      <c r="H2548" s="111">
        <v>280000</v>
      </c>
      <c r="I2548" s="113">
        <v>45422</v>
      </c>
      <c r="J2548" s="111">
        <v>88333</v>
      </c>
      <c r="K2548" s="112" t="s">
        <v>20</v>
      </c>
      <c r="L2548" s="112" t="s">
        <v>158</v>
      </c>
      <c r="O2548" s="71"/>
      <c r="P2548" s="54"/>
      <c r="Q2548" s="72"/>
    </row>
    <row r="2549" spans="1:17" x14ac:dyDescent="0.25">
      <c r="A2549" s="107" t="s">
        <v>1921</v>
      </c>
      <c r="B2549" s="108">
        <v>202405</v>
      </c>
      <c r="C2549" s="108">
        <v>202405</v>
      </c>
      <c r="D2549" s="108" t="s">
        <v>1015</v>
      </c>
      <c r="E2549" s="109" t="s">
        <v>1922</v>
      </c>
      <c r="F2549" s="107" t="s">
        <v>1923</v>
      </c>
      <c r="G2549" s="110" t="s">
        <v>1778</v>
      </c>
      <c r="H2549" s="111">
        <v>270000</v>
      </c>
      <c r="I2549" s="113">
        <v>45422</v>
      </c>
      <c r="J2549" s="111">
        <v>55000</v>
      </c>
      <c r="K2549" s="112" t="s">
        <v>20</v>
      </c>
      <c r="L2549" s="112" t="s">
        <v>158</v>
      </c>
      <c r="O2549" s="71"/>
      <c r="P2549" s="54"/>
      <c r="Q2549" s="72"/>
    </row>
    <row r="2550" spans="1:17" x14ac:dyDescent="0.25">
      <c r="A2550" s="107" t="s">
        <v>1962</v>
      </c>
      <c r="B2550" s="108">
        <v>202405</v>
      </c>
      <c r="C2550" s="108">
        <v>202405</v>
      </c>
      <c r="D2550" s="108" t="s">
        <v>1014</v>
      </c>
      <c r="E2550" s="109">
        <v>8871308006</v>
      </c>
      <c r="F2550" s="107" t="s">
        <v>1943</v>
      </c>
      <c r="G2550" s="110" t="s">
        <v>1778</v>
      </c>
      <c r="H2550" s="111">
        <v>270000</v>
      </c>
      <c r="I2550" s="113">
        <v>45422</v>
      </c>
      <c r="J2550" s="111">
        <v>5000</v>
      </c>
      <c r="K2550" s="112" t="s">
        <v>20</v>
      </c>
      <c r="L2550" s="112" t="s">
        <v>158</v>
      </c>
      <c r="O2550" s="71"/>
      <c r="P2550" s="54"/>
      <c r="Q2550" s="72"/>
    </row>
    <row r="2551" spans="1:17" x14ac:dyDescent="0.25">
      <c r="A2551" s="107" t="s">
        <v>1080</v>
      </c>
      <c r="B2551" s="108">
        <v>202405</v>
      </c>
      <c r="C2551" s="108">
        <v>202405</v>
      </c>
      <c r="D2551" s="108" t="s">
        <v>1014</v>
      </c>
      <c r="E2551" s="109">
        <v>9645288218</v>
      </c>
      <c r="F2551" s="107" t="s">
        <v>1944</v>
      </c>
      <c r="G2551" s="110" t="s">
        <v>1792</v>
      </c>
      <c r="H2551" s="111">
        <v>290000</v>
      </c>
      <c r="I2551" s="113">
        <v>45422</v>
      </c>
      <c r="J2551" s="111">
        <v>5000</v>
      </c>
      <c r="K2551" s="112" t="s">
        <v>20</v>
      </c>
      <c r="L2551" s="112" t="s">
        <v>158</v>
      </c>
      <c r="O2551" s="71"/>
      <c r="P2551" s="54"/>
      <c r="Q2551" s="72"/>
    </row>
    <row r="2552" spans="1:17" x14ac:dyDescent="0.25">
      <c r="A2552" s="107" t="s">
        <v>1842</v>
      </c>
      <c r="B2552" s="108">
        <v>202404</v>
      </c>
      <c r="C2552" s="108">
        <v>202404</v>
      </c>
      <c r="D2552" s="108" t="s">
        <v>1015</v>
      </c>
      <c r="E2552" s="109">
        <v>7008624080</v>
      </c>
      <c r="F2552" s="107" t="s">
        <v>1843</v>
      </c>
      <c r="G2552" s="110" t="s">
        <v>1792</v>
      </c>
      <c r="H2552" s="111">
        <v>240000</v>
      </c>
      <c r="I2552" s="113">
        <v>45423</v>
      </c>
      <c r="J2552" s="111">
        <v>95000</v>
      </c>
      <c r="K2552" s="112" t="s">
        <v>20</v>
      </c>
      <c r="L2552" s="112" t="s">
        <v>158</v>
      </c>
      <c r="O2552" s="71"/>
      <c r="P2552" s="54"/>
      <c r="Q2552" s="72"/>
    </row>
    <row r="2553" spans="1:17" x14ac:dyDescent="0.25">
      <c r="A2553" s="107" t="s">
        <v>1946</v>
      </c>
      <c r="B2553" s="108">
        <v>202405</v>
      </c>
      <c r="C2553" s="108">
        <v>202405</v>
      </c>
      <c r="D2553" s="108" t="s">
        <v>1014</v>
      </c>
      <c r="E2553" s="109">
        <v>6370958758</v>
      </c>
      <c r="F2553" s="107" t="s">
        <v>4386</v>
      </c>
      <c r="G2553" s="110" t="s">
        <v>1792</v>
      </c>
      <c r="H2553" s="111">
        <v>240000</v>
      </c>
      <c r="I2553" s="113">
        <v>45423</v>
      </c>
      <c r="J2553" s="111">
        <v>5000</v>
      </c>
      <c r="K2553" s="112" t="s">
        <v>20</v>
      </c>
      <c r="L2553" s="112" t="s">
        <v>158</v>
      </c>
      <c r="O2553" s="71"/>
      <c r="P2553" s="54"/>
      <c r="Q2553" s="72"/>
    </row>
    <row r="2554" spans="1:17" x14ac:dyDescent="0.25">
      <c r="A2554" s="107" t="s">
        <v>1907</v>
      </c>
      <c r="B2554" s="108">
        <v>202405</v>
      </c>
      <c r="C2554" s="108">
        <v>202405</v>
      </c>
      <c r="D2554" s="108" t="s">
        <v>1015</v>
      </c>
      <c r="E2554" s="109">
        <v>6370171059</v>
      </c>
      <c r="F2554" s="107" t="s">
        <v>1908</v>
      </c>
      <c r="G2554" s="110" t="s">
        <v>1778</v>
      </c>
      <c r="H2554" s="111">
        <v>280000</v>
      </c>
      <c r="I2554" s="113">
        <v>45423</v>
      </c>
      <c r="J2554" s="111">
        <f>48000+6000</f>
        <v>54000</v>
      </c>
      <c r="K2554" s="112" t="s">
        <v>20</v>
      </c>
      <c r="L2554" s="112" t="s">
        <v>158</v>
      </c>
      <c r="O2554" s="71"/>
      <c r="P2554" s="54"/>
      <c r="Q2554" s="72"/>
    </row>
    <row r="2555" spans="1:17" x14ac:dyDescent="0.25">
      <c r="A2555" s="107" t="s">
        <v>1294</v>
      </c>
      <c r="B2555" s="108">
        <v>202310</v>
      </c>
      <c r="C2555" s="108">
        <v>202310</v>
      </c>
      <c r="D2555" s="108" t="s">
        <v>1014</v>
      </c>
      <c r="E2555" s="109">
        <v>7224826454</v>
      </c>
      <c r="F2555" s="107" t="s">
        <v>1295</v>
      </c>
      <c r="G2555" s="110" t="s">
        <v>1778</v>
      </c>
      <c r="H2555" s="111">
        <v>270000</v>
      </c>
      <c r="I2555" s="113">
        <v>45423</v>
      </c>
      <c r="J2555" s="111">
        <v>40000</v>
      </c>
      <c r="K2555" s="112" t="s">
        <v>20</v>
      </c>
      <c r="L2555" s="112" t="s">
        <v>158</v>
      </c>
      <c r="O2555" s="71"/>
      <c r="P2555" s="54"/>
      <c r="Q2555" s="72"/>
    </row>
    <row r="2556" spans="1:17" x14ac:dyDescent="0.25">
      <c r="A2556" s="107" t="s">
        <v>1437</v>
      </c>
      <c r="B2556" s="108">
        <v>202312</v>
      </c>
      <c r="C2556" s="108">
        <v>202312</v>
      </c>
      <c r="D2556" s="108" t="s">
        <v>1014</v>
      </c>
      <c r="E2556" s="109">
        <v>9765740737</v>
      </c>
      <c r="F2556" s="107" t="s">
        <v>1459</v>
      </c>
      <c r="G2556" s="110" t="s">
        <v>1778</v>
      </c>
      <c r="H2556" s="111">
        <v>280000</v>
      </c>
      <c r="I2556" s="113">
        <v>45423</v>
      </c>
      <c r="J2556" s="111">
        <v>54000</v>
      </c>
      <c r="K2556" s="112" t="s">
        <v>20</v>
      </c>
      <c r="L2556" s="112" t="s">
        <v>158</v>
      </c>
      <c r="O2556" s="71"/>
      <c r="P2556" s="54"/>
      <c r="Q2556" s="72"/>
    </row>
    <row r="2557" spans="1:17" x14ac:dyDescent="0.25">
      <c r="A2557" s="107" t="s">
        <v>4344</v>
      </c>
      <c r="B2557" s="108">
        <v>202401</v>
      </c>
      <c r="C2557" s="108">
        <v>202401</v>
      </c>
      <c r="D2557" s="108" t="s">
        <v>1014</v>
      </c>
      <c r="E2557" s="109">
        <v>6260648072</v>
      </c>
      <c r="F2557" s="107" t="s">
        <v>1571</v>
      </c>
      <c r="G2557" s="110" t="s">
        <v>1792</v>
      </c>
      <c r="H2557" s="111">
        <v>260000</v>
      </c>
      <c r="I2557" s="113">
        <v>45423</v>
      </c>
      <c r="J2557" s="111">
        <v>70000</v>
      </c>
      <c r="K2557" s="112" t="s">
        <v>20</v>
      </c>
      <c r="L2557" s="112" t="s">
        <v>158</v>
      </c>
      <c r="O2557" s="71"/>
      <c r="P2557" s="54"/>
      <c r="Q2557" s="72"/>
    </row>
    <row r="2558" spans="1:17" x14ac:dyDescent="0.25">
      <c r="A2558" s="107" t="s">
        <v>1250</v>
      </c>
      <c r="B2558" s="108">
        <v>202310</v>
      </c>
      <c r="C2558" s="108">
        <v>202310</v>
      </c>
      <c r="D2558" s="108" t="s">
        <v>1015</v>
      </c>
      <c r="E2558" s="109">
        <v>8093889880</v>
      </c>
      <c r="F2558" s="107" t="s">
        <v>1263</v>
      </c>
      <c r="G2558" s="110" t="s">
        <v>1778</v>
      </c>
      <c r="H2558" s="111">
        <v>270000</v>
      </c>
      <c r="I2558" s="113">
        <v>45423</v>
      </c>
      <c r="J2558" s="111">
        <v>20000</v>
      </c>
      <c r="K2558" s="112" t="s">
        <v>20</v>
      </c>
      <c r="L2558" s="112" t="s">
        <v>158</v>
      </c>
      <c r="O2558" s="71"/>
      <c r="P2558" s="54"/>
      <c r="Q2558" s="72"/>
    </row>
    <row r="2559" spans="1:17" x14ac:dyDescent="0.25">
      <c r="A2559" s="107" t="s">
        <v>1703</v>
      </c>
      <c r="B2559" s="108">
        <v>202402</v>
      </c>
      <c r="C2559" s="108">
        <v>202402</v>
      </c>
      <c r="D2559" s="108" t="s">
        <v>1015</v>
      </c>
      <c r="E2559" s="109">
        <v>8296556430</v>
      </c>
      <c r="F2559" s="107" t="s">
        <v>1702</v>
      </c>
      <c r="G2559" s="110" t="s">
        <v>1778</v>
      </c>
      <c r="H2559" s="111">
        <v>280000</v>
      </c>
      <c r="I2559" s="113">
        <v>45425</v>
      </c>
      <c r="J2559" s="111">
        <v>70000</v>
      </c>
      <c r="K2559" s="112" t="s">
        <v>20</v>
      </c>
      <c r="L2559" s="112" t="s">
        <v>158</v>
      </c>
      <c r="O2559" s="71"/>
      <c r="P2559" s="54"/>
      <c r="Q2559" s="72"/>
    </row>
    <row r="2560" spans="1:17" x14ac:dyDescent="0.25">
      <c r="A2560" s="107" t="s">
        <v>4387</v>
      </c>
      <c r="B2560" s="108">
        <v>202405</v>
      </c>
      <c r="C2560" s="108">
        <v>202405</v>
      </c>
      <c r="D2560" s="108" t="s">
        <v>1014</v>
      </c>
      <c r="E2560" s="109" t="s">
        <v>1947</v>
      </c>
      <c r="F2560" s="107" t="s">
        <v>4388</v>
      </c>
      <c r="G2560" s="110" t="s">
        <v>1948</v>
      </c>
      <c r="H2560" s="111">
        <v>280000</v>
      </c>
      <c r="I2560" s="113">
        <v>45425</v>
      </c>
      <c r="J2560" s="111">
        <v>41300</v>
      </c>
      <c r="K2560" s="112" t="s">
        <v>10</v>
      </c>
      <c r="L2560" s="112" t="s">
        <v>158</v>
      </c>
      <c r="O2560" s="71"/>
      <c r="P2560" s="54"/>
      <c r="Q2560" s="72"/>
    </row>
    <row r="2561" spans="1:17" x14ac:dyDescent="0.25">
      <c r="A2561" s="107" t="s">
        <v>1314</v>
      </c>
      <c r="B2561" s="108">
        <v>202311</v>
      </c>
      <c r="C2561" s="108">
        <v>202311</v>
      </c>
      <c r="D2561" s="108" t="s">
        <v>1015</v>
      </c>
      <c r="E2561" s="109">
        <v>9148664989</v>
      </c>
      <c r="F2561" s="107" t="s">
        <v>1106</v>
      </c>
      <c r="G2561" s="110" t="s">
        <v>1778</v>
      </c>
      <c r="H2561" s="111">
        <v>300000</v>
      </c>
      <c r="I2561" s="113">
        <v>45425</v>
      </c>
      <c r="J2561" s="111">
        <v>53000</v>
      </c>
      <c r="K2561" s="112" t="s">
        <v>20</v>
      </c>
      <c r="L2561" s="112" t="s">
        <v>158</v>
      </c>
      <c r="O2561" s="71"/>
      <c r="P2561" s="54"/>
      <c r="Q2561" s="72"/>
    </row>
    <row r="2562" spans="1:17" x14ac:dyDescent="0.25">
      <c r="A2562" s="107" t="s">
        <v>4389</v>
      </c>
      <c r="B2562" s="108">
        <v>202405</v>
      </c>
      <c r="C2562" s="108">
        <v>202405</v>
      </c>
      <c r="D2562" s="108" t="s">
        <v>1015</v>
      </c>
      <c r="E2562" s="109">
        <v>6370494490</v>
      </c>
      <c r="F2562" s="107" t="s">
        <v>1951</v>
      </c>
      <c r="G2562" s="110" t="s">
        <v>1792</v>
      </c>
      <c r="H2562" s="111">
        <v>260000</v>
      </c>
      <c r="I2562" s="113">
        <v>45425</v>
      </c>
      <c r="J2562" s="111">
        <v>100000</v>
      </c>
      <c r="K2562" s="112" t="s">
        <v>20</v>
      </c>
      <c r="L2562" s="112" t="s">
        <v>158</v>
      </c>
      <c r="O2562" s="71"/>
      <c r="P2562" s="54"/>
      <c r="Q2562" s="72"/>
    </row>
    <row r="2563" spans="1:17" x14ac:dyDescent="0.25">
      <c r="A2563" s="107" t="s">
        <v>1952</v>
      </c>
      <c r="B2563" s="108">
        <v>202202</v>
      </c>
      <c r="C2563" s="108">
        <v>202202</v>
      </c>
      <c r="D2563" s="108" t="s">
        <v>1014</v>
      </c>
      <c r="E2563" s="109">
        <v>8639763655</v>
      </c>
      <c r="F2563" s="107" t="s">
        <v>1953</v>
      </c>
      <c r="G2563" s="110" t="s">
        <v>1778</v>
      </c>
      <c r="H2563" s="111">
        <v>220000</v>
      </c>
      <c r="I2563" s="113">
        <v>45425</v>
      </c>
      <c r="J2563" s="111">
        <v>15000</v>
      </c>
      <c r="K2563" s="112" t="s">
        <v>20</v>
      </c>
      <c r="L2563" s="112" t="s">
        <v>142</v>
      </c>
      <c r="O2563" s="71"/>
      <c r="P2563" s="54"/>
      <c r="Q2563" s="72"/>
    </row>
    <row r="2564" spans="1:17" x14ac:dyDescent="0.25">
      <c r="A2564" s="107" t="s">
        <v>1693</v>
      </c>
      <c r="B2564" s="108">
        <v>202402</v>
      </c>
      <c r="C2564" s="108">
        <v>202402</v>
      </c>
      <c r="D2564" s="108" t="s">
        <v>1015</v>
      </c>
      <c r="E2564" s="109">
        <v>7606900815</v>
      </c>
      <c r="F2564" s="107" t="s">
        <v>1694</v>
      </c>
      <c r="G2564" s="110" t="s">
        <v>1778</v>
      </c>
      <c r="H2564" s="111">
        <v>270000</v>
      </c>
      <c r="I2564" s="113">
        <v>45425</v>
      </c>
      <c r="J2564" s="111">
        <v>80000</v>
      </c>
      <c r="K2564" s="112" t="s">
        <v>689</v>
      </c>
      <c r="L2564" s="112" t="s">
        <v>158</v>
      </c>
      <c r="O2564" s="71"/>
      <c r="P2564" s="54"/>
      <c r="Q2564" s="72"/>
    </row>
    <row r="2565" spans="1:17" x14ac:dyDescent="0.25">
      <c r="A2565" s="107" t="s">
        <v>1841</v>
      </c>
      <c r="B2565" s="108">
        <v>202402</v>
      </c>
      <c r="C2565" s="108">
        <v>202402</v>
      </c>
      <c r="D2565" s="108" t="s">
        <v>1015</v>
      </c>
      <c r="E2565" s="109">
        <v>8971045365</v>
      </c>
      <c r="F2565" s="107" t="s">
        <v>1696</v>
      </c>
      <c r="G2565" s="110" t="s">
        <v>1778</v>
      </c>
      <c r="H2565" s="111">
        <v>260000</v>
      </c>
      <c r="I2565" s="113">
        <v>45426</v>
      </c>
      <c r="J2565" s="111">
        <v>80000</v>
      </c>
      <c r="K2565" s="112" t="s">
        <v>689</v>
      </c>
      <c r="L2565" s="112" t="s">
        <v>158</v>
      </c>
      <c r="O2565" s="71"/>
      <c r="P2565" s="54"/>
      <c r="Q2565" s="72"/>
    </row>
    <row r="2566" spans="1:17" x14ac:dyDescent="0.25">
      <c r="A2566" s="107" t="s">
        <v>1905</v>
      </c>
      <c r="B2566" s="108">
        <v>202404</v>
      </c>
      <c r="C2566" s="108">
        <v>202404</v>
      </c>
      <c r="D2566" s="108" t="s">
        <v>1015</v>
      </c>
      <c r="E2566" s="109">
        <v>7008717261</v>
      </c>
      <c r="F2566" s="107" t="s">
        <v>1906</v>
      </c>
      <c r="G2566" s="110" t="s">
        <v>1778</v>
      </c>
      <c r="H2566" s="111">
        <v>280000</v>
      </c>
      <c r="I2566" s="113">
        <v>45426</v>
      </c>
      <c r="J2566" s="111">
        <v>70000</v>
      </c>
      <c r="K2566" s="112" t="s">
        <v>20</v>
      </c>
      <c r="L2566" s="112" t="s">
        <v>158</v>
      </c>
      <c r="O2566" s="71"/>
      <c r="P2566" s="54"/>
      <c r="Q2566" s="72"/>
    </row>
    <row r="2567" spans="1:17" x14ac:dyDescent="0.25">
      <c r="A2567" s="107" t="s">
        <v>1907</v>
      </c>
      <c r="B2567" s="108">
        <v>202405</v>
      </c>
      <c r="C2567" s="108">
        <v>202405</v>
      </c>
      <c r="D2567" s="108" t="s">
        <v>1015</v>
      </c>
      <c r="E2567" s="109">
        <v>6370171059</v>
      </c>
      <c r="F2567" s="107" t="s">
        <v>1908</v>
      </c>
      <c r="G2567" s="110" t="s">
        <v>1778</v>
      </c>
      <c r="H2567" s="111">
        <v>280000</v>
      </c>
      <c r="I2567" s="113">
        <v>45426</v>
      </c>
      <c r="J2567" s="111">
        <v>46000</v>
      </c>
      <c r="K2567" s="112" t="s">
        <v>20</v>
      </c>
      <c r="L2567" s="112" t="s">
        <v>158</v>
      </c>
      <c r="O2567" s="71"/>
      <c r="P2567" s="54"/>
      <c r="Q2567" s="72"/>
    </row>
    <row r="2568" spans="1:17" x14ac:dyDescent="0.25">
      <c r="A2568" s="107" t="s">
        <v>1630</v>
      </c>
      <c r="B2568" s="108">
        <v>202402</v>
      </c>
      <c r="C2568" s="108">
        <v>202402</v>
      </c>
      <c r="D2568" s="108" t="s">
        <v>1015</v>
      </c>
      <c r="E2568" s="109">
        <v>9620170234</v>
      </c>
      <c r="F2568" s="107" t="s">
        <v>1631</v>
      </c>
      <c r="G2568" s="110" t="s">
        <v>1778</v>
      </c>
      <c r="H2568" s="111">
        <v>270000</v>
      </c>
      <c r="I2568" s="113">
        <v>45426</v>
      </c>
      <c r="J2568" s="111">
        <v>66250</v>
      </c>
      <c r="K2568" s="112" t="s">
        <v>20</v>
      </c>
      <c r="L2568" s="112" t="s">
        <v>158</v>
      </c>
      <c r="O2568" s="71"/>
      <c r="P2568" s="54"/>
      <c r="Q2568" s="72"/>
    </row>
    <row r="2569" spans="1:17" x14ac:dyDescent="0.25">
      <c r="A2569" s="107" t="s">
        <v>1954</v>
      </c>
      <c r="B2569" s="108">
        <v>202402</v>
      </c>
      <c r="C2569" s="108">
        <v>202402</v>
      </c>
      <c r="D2569" s="108" t="s">
        <v>1015</v>
      </c>
      <c r="E2569" s="109">
        <v>7684896701</v>
      </c>
      <c r="F2569" s="107" t="s">
        <v>1955</v>
      </c>
      <c r="G2569" s="110" t="s">
        <v>1778</v>
      </c>
      <c r="H2569" s="111">
        <v>270000</v>
      </c>
      <c r="I2569" s="113">
        <v>45426</v>
      </c>
      <c r="J2569" s="111">
        <v>65000</v>
      </c>
      <c r="K2569" s="112" t="s">
        <v>20</v>
      </c>
      <c r="L2569" s="112" t="s">
        <v>158</v>
      </c>
      <c r="O2569" s="71"/>
      <c r="P2569" s="54"/>
      <c r="Q2569" s="72"/>
    </row>
    <row r="2570" spans="1:17" x14ac:dyDescent="0.25">
      <c r="A2570" s="107" t="s">
        <v>1914</v>
      </c>
      <c r="B2570" s="108">
        <v>202404</v>
      </c>
      <c r="C2570" s="108">
        <v>202404</v>
      </c>
      <c r="D2570" s="108" t="s">
        <v>1015</v>
      </c>
      <c r="E2570" s="109">
        <v>7852947419</v>
      </c>
      <c r="F2570" s="107" t="s">
        <v>1915</v>
      </c>
      <c r="G2570" s="110" t="s">
        <v>1792</v>
      </c>
      <c r="H2570" s="111">
        <v>260000</v>
      </c>
      <c r="I2570" s="113">
        <v>45426</v>
      </c>
      <c r="J2570" s="111">
        <v>50000</v>
      </c>
      <c r="K2570" s="112" t="s">
        <v>20</v>
      </c>
      <c r="L2570" s="112" t="s">
        <v>158</v>
      </c>
      <c r="O2570" s="71"/>
      <c r="P2570" s="54"/>
      <c r="Q2570" s="72"/>
    </row>
    <row r="2571" spans="1:17" x14ac:dyDescent="0.25">
      <c r="A2571" s="107" t="s">
        <v>1845</v>
      </c>
      <c r="B2571" s="108">
        <v>202404</v>
      </c>
      <c r="C2571" s="108">
        <v>202404</v>
      </c>
      <c r="D2571" s="108" t="s">
        <v>1015</v>
      </c>
      <c r="E2571" s="109">
        <v>9853985734</v>
      </c>
      <c r="F2571" s="107" t="s">
        <v>1846</v>
      </c>
      <c r="G2571" s="110" t="s">
        <v>1778</v>
      </c>
      <c r="H2571" s="111">
        <v>290000</v>
      </c>
      <c r="I2571" s="113">
        <v>45427</v>
      </c>
      <c r="J2571" s="111">
        <v>71250</v>
      </c>
      <c r="K2571" s="112" t="s">
        <v>689</v>
      </c>
      <c r="L2571" s="112" t="s">
        <v>158</v>
      </c>
      <c r="O2571" s="71"/>
      <c r="P2571" s="54"/>
      <c r="Q2571" s="72"/>
    </row>
    <row r="2572" spans="1:17" x14ac:dyDescent="0.25">
      <c r="A2572" s="107" t="s">
        <v>4360</v>
      </c>
      <c r="B2572" s="108">
        <v>202401</v>
      </c>
      <c r="C2572" s="108">
        <v>202401</v>
      </c>
      <c r="D2572" s="108" t="s">
        <v>1015</v>
      </c>
      <c r="E2572" s="109">
        <v>9938506001</v>
      </c>
      <c r="F2572" s="107" t="s">
        <v>1717</v>
      </c>
      <c r="G2572" s="110" t="s">
        <v>1778</v>
      </c>
      <c r="H2572" s="111">
        <v>280000</v>
      </c>
      <c r="I2572" s="113">
        <v>45427</v>
      </c>
      <c r="J2572" s="111">
        <v>100000</v>
      </c>
      <c r="K2572" s="112" t="s">
        <v>20</v>
      </c>
      <c r="L2572" s="112" t="s">
        <v>158</v>
      </c>
      <c r="O2572" s="71"/>
      <c r="P2572" s="54"/>
      <c r="Q2572" s="72"/>
    </row>
    <row r="2573" spans="1:17" x14ac:dyDescent="0.25">
      <c r="A2573" s="107" t="s">
        <v>1828</v>
      </c>
      <c r="B2573" s="108">
        <v>202404</v>
      </c>
      <c r="C2573" s="108">
        <v>202404</v>
      </c>
      <c r="D2573" s="108" t="s">
        <v>1015</v>
      </c>
      <c r="E2573" s="109">
        <v>8917590380</v>
      </c>
      <c r="F2573" s="107" t="s">
        <v>1829</v>
      </c>
      <c r="G2573" s="110" t="s">
        <v>1778</v>
      </c>
      <c r="H2573" s="111">
        <v>290000</v>
      </c>
      <c r="I2573" s="113">
        <v>45427</v>
      </c>
      <c r="J2573" s="111">
        <v>86666</v>
      </c>
      <c r="K2573" s="112" t="s">
        <v>20</v>
      </c>
      <c r="L2573" s="112" t="s">
        <v>158</v>
      </c>
      <c r="O2573" s="71"/>
      <c r="P2573" s="54"/>
      <c r="Q2573" s="72"/>
    </row>
    <row r="2574" spans="1:17" x14ac:dyDescent="0.25">
      <c r="A2574" s="107" t="s">
        <v>1607</v>
      </c>
      <c r="B2574" s="108">
        <v>202311</v>
      </c>
      <c r="C2574" s="108">
        <v>202311</v>
      </c>
      <c r="D2574" s="108" t="s">
        <v>1015</v>
      </c>
      <c r="E2574" s="109">
        <v>9090000869</v>
      </c>
      <c r="F2574" s="107" t="s">
        <v>1391</v>
      </c>
      <c r="G2574" s="110" t="s">
        <v>1778</v>
      </c>
      <c r="H2574" s="111">
        <v>270000</v>
      </c>
      <c r="I2574" s="113">
        <v>45427</v>
      </c>
      <c r="J2574" s="111">
        <v>30000</v>
      </c>
      <c r="K2574" s="112" t="s">
        <v>20</v>
      </c>
      <c r="L2574" s="112" t="s">
        <v>158</v>
      </c>
      <c r="O2574" s="71"/>
      <c r="P2574" s="54"/>
      <c r="Q2574" s="72"/>
    </row>
    <row r="2575" spans="1:17" x14ac:dyDescent="0.25">
      <c r="A2575" s="107" t="s">
        <v>4339</v>
      </c>
      <c r="B2575" s="108">
        <v>202312</v>
      </c>
      <c r="C2575" s="108">
        <v>202312</v>
      </c>
      <c r="D2575" s="108" t="s">
        <v>1014</v>
      </c>
      <c r="E2575" s="109">
        <v>7206525316</v>
      </c>
      <c r="F2575" s="107" t="s">
        <v>1523</v>
      </c>
      <c r="G2575" s="110" t="s">
        <v>1778</v>
      </c>
      <c r="H2575" s="111">
        <v>300000</v>
      </c>
      <c r="I2575" s="113">
        <v>45427</v>
      </c>
      <c r="J2575" s="111">
        <v>96666</v>
      </c>
      <c r="K2575" s="112" t="s">
        <v>20</v>
      </c>
      <c r="L2575" s="112" t="s">
        <v>158</v>
      </c>
      <c r="O2575" s="71"/>
      <c r="P2575" s="54"/>
      <c r="Q2575" s="72"/>
    </row>
    <row r="2576" spans="1:17" x14ac:dyDescent="0.25">
      <c r="A2576" s="107" t="s">
        <v>4390</v>
      </c>
      <c r="B2576" s="108">
        <v>202405</v>
      </c>
      <c r="C2576" s="108">
        <v>202405</v>
      </c>
      <c r="D2576" s="108" t="s">
        <v>1015</v>
      </c>
      <c r="E2576" s="109">
        <v>9778973006</v>
      </c>
      <c r="F2576" s="107" t="s">
        <v>1957</v>
      </c>
      <c r="G2576" s="110" t="s">
        <v>1778</v>
      </c>
      <c r="H2576" s="111">
        <v>290000</v>
      </c>
      <c r="I2576" s="113">
        <v>45427</v>
      </c>
      <c r="J2576" s="111">
        <v>5000</v>
      </c>
      <c r="K2576" s="112" t="s">
        <v>20</v>
      </c>
      <c r="L2576" s="112" t="s">
        <v>158</v>
      </c>
      <c r="O2576" s="71"/>
      <c r="P2576" s="54"/>
      <c r="Q2576" s="72"/>
    </row>
    <row r="2577" spans="1:17" x14ac:dyDescent="0.25">
      <c r="A2577" s="107" t="s">
        <v>4391</v>
      </c>
      <c r="B2577" s="108">
        <v>202405</v>
      </c>
      <c r="C2577" s="108">
        <v>202405</v>
      </c>
      <c r="D2577" s="108" t="s">
        <v>1015</v>
      </c>
      <c r="E2577" s="109">
        <v>8658177526</v>
      </c>
      <c r="F2577" s="107" t="s">
        <v>1959</v>
      </c>
      <c r="G2577" s="110" t="s">
        <v>1778</v>
      </c>
      <c r="H2577" s="111">
        <v>290000</v>
      </c>
      <c r="I2577" s="113">
        <v>45427</v>
      </c>
      <c r="J2577" s="111">
        <v>5000</v>
      </c>
      <c r="K2577" s="112" t="s">
        <v>20</v>
      </c>
      <c r="L2577" s="112" t="s">
        <v>158</v>
      </c>
      <c r="O2577" s="71"/>
      <c r="P2577" s="54"/>
      <c r="Q2577" s="72"/>
    </row>
    <row r="2578" spans="1:17" x14ac:dyDescent="0.25">
      <c r="A2578" s="107" t="s">
        <v>1766</v>
      </c>
      <c r="B2578" s="108">
        <v>202303</v>
      </c>
      <c r="C2578" s="108">
        <v>202303</v>
      </c>
      <c r="D2578" s="108" t="s">
        <v>1014</v>
      </c>
      <c r="E2578" s="109">
        <v>9502720256</v>
      </c>
      <c r="F2578" s="107" t="s">
        <v>1719</v>
      </c>
      <c r="G2578" s="110" t="s">
        <v>1792</v>
      </c>
      <c r="H2578" s="111">
        <v>250000</v>
      </c>
      <c r="I2578" s="113">
        <v>45428</v>
      </c>
      <c r="J2578" s="111">
        <v>60000</v>
      </c>
      <c r="K2578" s="112" t="s">
        <v>20</v>
      </c>
      <c r="L2578" s="112" t="s">
        <v>158</v>
      </c>
      <c r="O2578" s="71"/>
      <c r="P2578" s="54"/>
      <c r="Q2578" s="72"/>
    </row>
    <row r="2579" spans="1:17" x14ac:dyDescent="0.25">
      <c r="A2579" s="107" t="s">
        <v>1612</v>
      </c>
      <c r="B2579" s="108">
        <v>202312</v>
      </c>
      <c r="C2579" s="108">
        <v>202312</v>
      </c>
      <c r="D2579" s="108" t="s">
        <v>1014</v>
      </c>
      <c r="E2579" s="109">
        <v>8144978136</v>
      </c>
      <c r="F2579" s="107" t="s">
        <v>1613</v>
      </c>
      <c r="G2579" s="110" t="s">
        <v>1778</v>
      </c>
      <c r="H2579" s="111">
        <v>270000</v>
      </c>
      <c r="I2579" s="113">
        <v>45428</v>
      </c>
      <c r="J2579" s="111">
        <v>50000</v>
      </c>
      <c r="K2579" s="112" t="s">
        <v>20</v>
      </c>
      <c r="L2579" s="112" t="s">
        <v>158</v>
      </c>
      <c r="O2579" s="71"/>
      <c r="P2579" s="54"/>
      <c r="Q2579" s="72"/>
    </row>
    <row r="2580" spans="1:17" x14ac:dyDescent="0.25">
      <c r="A2580" s="107" t="s">
        <v>1513</v>
      </c>
      <c r="B2580" s="108">
        <v>202401</v>
      </c>
      <c r="C2580" s="108">
        <v>202401</v>
      </c>
      <c r="D2580" s="108" t="s">
        <v>1015</v>
      </c>
      <c r="E2580" s="109">
        <v>9938994545</v>
      </c>
      <c r="F2580" s="107" t="s">
        <v>1514</v>
      </c>
      <c r="G2580" s="110" t="s">
        <v>1778</v>
      </c>
      <c r="H2580" s="111">
        <v>265000</v>
      </c>
      <c r="I2580" s="113">
        <v>45428</v>
      </c>
      <c r="J2580" s="111">
        <v>75000</v>
      </c>
      <c r="K2580" s="112" t="s">
        <v>20</v>
      </c>
      <c r="L2580" s="112" t="s">
        <v>158</v>
      </c>
      <c r="O2580" s="71"/>
      <c r="P2580" s="54"/>
      <c r="Q2580" s="72"/>
    </row>
    <row r="2581" spans="1:17" x14ac:dyDescent="0.25">
      <c r="A2581" s="107" t="s">
        <v>1796</v>
      </c>
      <c r="B2581" s="108">
        <v>202303</v>
      </c>
      <c r="C2581" s="108">
        <v>202303</v>
      </c>
      <c r="D2581" s="108" t="s">
        <v>1014</v>
      </c>
      <c r="E2581" s="109">
        <v>7697813391</v>
      </c>
      <c r="F2581" s="107" t="s">
        <v>1797</v>
      </c>
      <c r="G2581" s="110" t="s">
        <v>1778</v>
      </c>
      <c r="H2581" s="111">
        <v>280000</v>
      </c>
      <c r="I2581" s="113">
        <v>45428</v>
      </c>
      <c r="J2581" s="111">
        <v>50000</v>
      </c>
      <c r="K2581" s="112" t="s">
        <v>20</v>
      </c>
      <c r="L2581" s="112" t="s">
        <v>158</v>
      </c>
      <c r="O2581" s="71"/>
      <c r="P2581" s="54"/>
      <c r="Q2581" s="72"/>
    </row>
    <row r="2582" spans="1:17" x14ac:dyDescent="0.25">
      <c r="A2582" s="107" t="s">
        <v>1743</v>
      </c>
      <c r="B2582" s="108">
        <v>202403</v>
      </c>
      <c r="C2582" s="108">
        <v>202403</v>
      </c>
      <c r="D2582" s="108" t="s">
        <v>1015</v>
      </c>
      <c r="E2582" s="109">
        <v>8917316071</v>
      </c>
      <c r="F2582" s="107" t="s">
        <v>1744</v>
      </c>
      <c r="G2582" s="110" t="s">
        <v>1778</v>
      </c>
      <c r="H2582" s="111">
        <v>290000</v>
      </c>
      <c r="I2582" s="113">
        <v>45428</v>
      </c>
      <c r="J2582" s="111">
        <v>96666</v>
      </c>
      <c r="K2582" s="112" t="s">
        <v>20</v>
      </c>
      <c r="L2582" s="112" t="s">
        <v>158</v>
      </c>
      <c r="O2582" s="71"/>
      <c r="P2582" s="54"/>
      <c r="Q2582" s="72"/>
    </row>
    <row r="2583" spans="1:17" x14ac:dyDescent="0.25">
      <c r="A2583" s="107" t="s">
        <v>1914</v>
      </c>
      <c r="B2583" s="108">
        <v>202404</v>
      </c>
      <c r="C2583" s="108">
        <v>202404</v>
      </c>
      <c r="D2583" s="108" t="s">
        <v>1015</v>
      </c>
      <c r="E2583" s="109">
        <v>7852947419</v>
      </c>
      <c r="F2583" s="107" t="s">
        <v>1915</v>
      </c>
      <c r="G2583" s="110" t="s">
        <v>1792</v>
      </c>
      <c r="H2583" s="111">
        <v>260000</v>
      </c>
      <c r="I2583" s="113">
        <v>45428</v>
      </c>
      <c r="J2583" s="111">
        <v>41667</v>
      </c>
      <c r="K2583" s="112" t="s">
        <v>20</v>
      </c>
      <c r="L2583" s="112" t="s">
        <v>158</v>
      </c>
      <c r="O2583" s="71"/>
      <c r="P2583" s="54"/>
      <c r="Q2583" s="72"/>
    </row>
    <row r="2584" spans="1:17" x14ac:dyDescent="0.25">
      <c r="A2584" s="107" t="s">
        <v>4389</v>
      </c>
      <c r="B2584" s="108">
        <v>202405</v>
      </c>
      <c r="C2584" s="108">
        <v>202405</v>
      </c>
      <c r="D2584" s="108" t="s">
        <v>1015</v>
      </c>
      <c r="E2584" s="109">
        <v>6370494490</v>
      </c>
      <c r="F2584" s="107" t="s">
        <v>1951</v>
      </c>
      <c r="G2584" s="110" t="s">
        <v>1792</v>
      </c>
      <c r="H2584" s="111">
        <v>260000</v>
      </c>
      <c r="I2584" s="113">
        <v>45428</v>
      </c>
      <c r="J2584" s="111">
        <v>10000</v>
      </c>
      <c r="K2584" s="112" t="s">
        <v>20</v>
      </c>
      <c r="L2584" s="112" t="s">
        <v>158</v>
      </c>
      <c r="O2584" s="71"/>
      <c r="P2584" s="54"/>
      <c r="Q2584" s="72"/>
    </row>
    <row r="2585" spans="1:17" x14ac:dyDescent="0.25">
      <c r="A2585" s="107" t="s">
        <v>1960</v>
      </c>
      <c r="B2585" s="108">
        <v>202405</v>
      </c>
      <c r="C2585" s="108">
        <v>202405</v>
      </c>
      <c r="D2585" s="108" t="s">
        <v>1015</v>
      </c>
      <c r="E2585" s="109">
        <v>8327727235</v>
      </c>
      <c r="F2585" s="107" t="s">
        <v>1961</v>
      </c>
      <c r="G2585" s="110" t="s">
        <v>1792</v>
      </c>
      <c r="H2585" s="111">
        <v>260000</v>
      </c>
      <c r="I2585" s="113">
        <v>45428</v>
      </c>
      <c r="J2585" s="111">
        <v>5000</v>
      </c>
      <c r="K2585" s="112" t="s">
        <v>20</v>
      </c>
      <c r="L2585" s="112" t="s">
        <v>158</v>
      </c>
      <c r="O2585" s="71"/>
      <c r="P2585" s="54"/>
      <c r="Q2585" s="72"/>
    </row>
    <row r="2586" spans="1:17" x14ac:dyDescent="0.25">
      <c r="A2586" s="107" t="s">
        <v>1329</v>
      </c>
      <c r="B2586" s="108">
        <v>202311</v>
      </c>
      <c r="C2586" s="108">
        <v>202311</v>
      </c>
      <c r="D2586" s="108" t="s">
        <v>1015</v>
      </c>
      <c r="E2586" s="109">
        <v>8763655674</v>
      </c>
      <c r="F2586" s="107" t="s">
        <v>1477</v>
      </c>
      <c r="G2586" s="110" t="s">
        <v>1792</v>
      </c>
      <c r="H2586" s="111">
        <v>240000</v>
      </c>
      <c r="I2586" s="113">
        <v>45429</v>
      </c>
      <c r="J2586" s="111">
        <v>20000</v>
      </c>
      <c r="K2586" s="112" t="s">
        <v>20</v>
      </c>
      <c r="L2586" s="112" t="s">
        <v>158</v>
      </c>
      <c r="O2586" s="71"/>
      <c r="P2586" s="54"/>
      <c r="Q2586" s="72"/>
    </row>
    <row r="2587" spans="1:17" x14ac:dyDescent="0.25">
      <c r="A2587" s="107" t="s">
        <v>4373</v>
      </c>
      <c r="B2587" s="108">
        <v>202303</v>
      </c>
      <c r="C2587" s="108">
        <v>202303</v>
      </c>
      <c r="D2587" s="108" t="s">
        <v>1015</v>
      </c>
      <c r="E2587" s="109">
        <v>8637255813</v>
      </c>
      <c r="F2587" s="107" t="s">
        <v>1795</v>
      </c>
      <c r="G2587" s="110" t="s">
        <v>1778</v>
      </c>
      <c r="H2587" s="111">
        <v>280000</v>
      </c>
      <c r="I2587" s="113">
        <v>45429</v>
      </c>
      <c r="J2587" s="111">
        <v>40000</v>
      </c>
      <c r="K2587" s="112" t="s">
        <v>20</v>
      </c>
      <c r="L2587" s="112" t="s">
        <v>158</v>
      </c>
      <c r="O2587" s="71"/>
      <c r="P2587" s="54"/>
      <c r="Q2587" s="72"/>
    </row>
    <row r="2588" spans="1:17" x14ac:dyDescent="0.25">
      <c r="A2588" s="107" t="s">
        <v>1962</v>
      </c>
      <c r="B2588" s="108">
        <v>202405</v>
      </c>
      <c r="C2588" s="108">
        <v>202405</v>
      </c>
      <c r="D2588" s="108" t="s">
        <v>1015</v>
      </c>
      <c r="E2588" s="109">
        <v>8871308006</v>
      </c>
      <c r="F2588" s="107" t="s">
        <v>1943</v>
      </c>
      <c r="G2588" s="110" t="s">
        <v>1778</v>
      </c>
      <c r="H2588" s="111">
        <v>280000</v>
      </c>
      <c r="I2588" s="113">
        <v>45429</v>
      </c>
      <c r="J2588" s="111">
        <v>91667</v>
      </c>
      <c r="K2588" s="112" t="s">
        <v>10</v>
      </c>
      <c r="L2588" s="112" t="s">
        <v>158</v>
      </c>
      <c r="O2588" s="71"/>
      <c r="P2588" s="54"/>
      <c r="Q2588" s="72"/>
    </row>
    <row r="2589" spans="1:17" x14ac:dyDescent="0.25">
      <c r="A2589" s="107" t="s">
        <v>1737</v>
      </c>
      <c r="B2589" s="108">
        <v>202401</v>
      </c>
      <c r="C2589" s="108">
        <v>202401</v>
      </c>
      <c r="D2589" s="108" t="s">
        <v>1014</v>
      </c>
      <c r="E2589" s="109">
        <v>8374879289</v>
      </c>
      <c r="F2589" s="107" t="s">
        <v>1738</v>
      </c>
      <c r="G2589" s="110" t="s">
        <v>1778</v>
      </c>
      <c r="H2589" s="111">
        <v>290000</v>
      </c>
      <c r="I2589" s="113">
        <v>45429</v>
      </c>
      <c r="J2589" s="111">
        <v>25000</v>
      </c>
      <c r="K2589" s="112" t="s">
        <v>10</v>
      </c>
      <c r="L2589" s="112" t="s">
        <v>158</v>
      </c>
      <c r="O2589" s="71"/>
      <c r="P2589" s="54"/>
      <c r="Q2589" s="72"/>
    </row>
    <row r="2590" spans="1:17" x14ac:dyDescent="0.25">
      <c r="A2590" s="107" t="s">
        <v>1963</v>
      </c>
      <c r="B2590" s="108">
        <v>202405</v>
      </c>
      <c r="C2590" s="108">
        <v>202405</v>
      </c>
      <c r="D2590" s="108" t="s">
        <v>1014</v>
      </c>
      <c r="E2590" s="109">
        <v>9510625211</v>
      </c>
      <c r="F2590" s="107" t="s">
        <v>4392</v>
      </c>
      <c r="G2590" s="110" t="s">
        <v>1778</v>
      </c>
      <c r="H2590" s="111">
        <v>290000</v>
      </c>
      <c r="I2590" s="113">
        <v>45430</v>
      </c>
      <c r="J2590" s="111">
        <v>270000</v>
      </c>
      <c r="K2590" s="112" t="s">
        <v>20</v>
      </c>
      <c r="L2590" s="112" t="s">
        <v>158</v>
      </c>
      <c r="O2590" s="71"/>
      <c r="P2590" s="54"/>
      <c r="Q2590" s="72"/>
    </row>
    <row r="2591" spans="1:17" x14ac:dyDescent="0.25">
      <c r="A2591" s="107" t="s">
        <v>1538</v>
      </c>
      <c r="B2591" s="108">
        <v>202304</v>
      </c>
      <c r="C2591" s="108">
        <v>202304</v>
      </c>
      <c r="D2591" s="108" t="s">
        <v>1015</v>
      </c>
      <c r="E2591" s="109">
        <v>8658827957</v>
      </c>
      <c r="F2591" s="107" t="s">
        <v>1539</v>
      </c>
      <c r="G2591" s="110" t="s">
        <v>1792</v>
      </c>
      <c r="H2591" s="111">
        <v>270000</v>
      </c>
      <c r="I2591" s="113">
        <v>45430</v>
      </c>
      <c r="J2591" s="111">
        <v>40000</v>
      </c>
      <c r="K2591" s="112" t="s">
        <v>20</v>
      </c>
      <c r="L2591" s="112" t="s">
        <v>158</v>
      </c>
      <c r="O2591" s="71"/>
      <c r="P2591" s="54"/>
      <c r="Q2591" s="72"/>
    </row>
    <row r="2592" spans="1:17" x14ac:dyDescent="0.25">
      <c r="A2592" s="107" t="s">
        <v>1936</v>
      </c>
      <c r="B2592" s="108">
        <v>202405</v>
      </c>
      <c r="C2592" s="108">
        <v>202405</v>
      </c>
      <c r="D2592" s="108" t="s">
        <v>1014</v>
      </c>
      <c r="E2592" s="109">
        <v>8837435966</v>
      </c>
      <c r="F2592" s="107" t="s">
        <v>1937</v>
      </c>
      <c r="G2592" s="110" t="s">
        <v>1778</v>
      </c>
      <c r="H2592" s="111">
        <v>260000</v>
      </c>
      <c r="I2592" s="113">
        <v>45430</v>
      </c>
      <c r="J2592" s="111">
        <v>81666</v>
      </c>
      <c r="K2592" s="112" t="s">
        <v>20</v>
      </c>
      <c r="L2592" s="112" t="s">
        <v>158</v>
      </c>
      <c r="O2592" s="71"/>
      <c r="P2592" s="54"/>
      <c r="Q2592" s="72"/>
    </row>
    <row r="2593" spans="1:17" x14ac:dyDescent="0.25">
      <c r="A2593" s="107" t="s">
        <v>1964</v>
      </c>
      <c r="B2593" s="108">
        <v>202405</v>
      </c>
      <c r="C2593" s="108">
        <v>202405</v>
      </c>
      <c r="D2593" s="108" t="s">
        <v>1015</v>
      </c>
      <c r="E2593" s="109">
        <v>9302595031</v>
      </c>
      <c r="F2593" s="107" t="s">
        <v>1965</v>
      </c>
      <c r="G2593" s="110" t="s">
        <v>1778</v>
      </c>
      <c r="H2593" s="111">
        <v>290000</v>
      </c>
      <c r="I2593" s="113">
        <v>45430</v>
      </c>
      <c r="J2593" s="111">
        <v>5000</v>
      </c>
      <c r="K2593" s="112" t="s">
        <v>20</v>
      </c>
      <c r="L2593" s="112" t="s">
        <v>1968</v>
      </c>
      <c r="O2593" s="71"/>
      <c r="P2593" s="54"/>
      <c r="Q2593" s="72"/>
    </row>
    <row r="2594" spans="1:17" x14ac:dyDescent="0.25">
      <c r="A2594" s="107" t="s">
        <v>1960</v>
      </c>
      <c r="B2594" s="108">
        <v>202405</v>
      </c>
      <c r="C2594" s="108">
        <v>202405</v>
      </c>
      <c r="D2594" s="108" t="s">
        <v>1015</v>
      </c>
      <c r="E2594" s="109">
        <v>8327727235</v>
      </c>
      <c r="F2594" s="107" t="s">
        <v>1961</v>
      </c>
      <c r="G2594" s="110" t="s">
        <v>1778</v>
      </c>
      <c r="H2594" s="111">
        <v>280000</v>
      </c>
      <c r="I2594" s="113">
        <v>45430</v>
      </c>
      <c r="J2594" s="111">
        <v>5000</v>
      </c>
      <c r="K2594" s="112" t="s">
        <v>20</v>
      </c>
      <c r="L2594" s="112" t="s">
        <v>1966</v>
      </c>
      <c r="O2594" s="71"/>
      <c r="P2594" s="54"/>
      <c r="Q2594" s="72"/>
    </row>
    <row r="2595" spans="1:17" x14ac:dyDescent="0.25">
      <c r="A2595" s="107" t="s">
        <v>1967</v>
      </c>
      <c r="B2595" s="108">
        <v>202405</v>
      </c>
      <c r="C2595" s="108">
        <v>202405</v>
      </c>
      <c r="D2595" s="108" t="s">
        <v>1015</v>
      </c>
      <c r="E2595" s="109">
        <v>7751019039</v>
      </c>
      <c r="F2595" s="107" t="s">
        <v>1969</v>
      </c>
      <c r="G2595" s="110" t="s">
        <v>1778</v>
      </c>
      <c r="H2595" s="111">
        <v>290000</v>
      </c>
      <c r="I2595" s="113">
        <v>45430</v>
      </c>
      <c r="J2595" s="111">
        <v>5000</v>
      </c>
      <c r="K2595" s="112" t="s">
        <v>20</v>
      </c>
      <c r="L2595" s="112" t="s">
        <v>1966</v>
      </c>
      <c r="O2595" s="71"/>
      <c r="P2595" s="54"/>
      <c r="Q2595" s="72"/>
    </row>
    <row r="2596" spans="1:17" x14ac:dyDescent="0.25">
      <c r="A2596" s="107" t="s">
        <v>1946</v>
      </c>
      <c r="B2596" s="108">
        <v>202405</v>
      </c>
      <c r="C2596" s="108">
        <v>202405</v>
      </c>
      <c r="D2596" s="108" t="s">
        <v>1014</v>
      </c>
      <c r="E2596" s="109">
        <v>6370958758</v>
      </c>
      <c r="F2596" s="107" t="s">
        <v>4386</v>
      </c>
      <c r="G2596" s="110" t="s">
        <v>1792</v>
      </c>
      <c r="H2596" s="111">
        <v>240000</v>
      </c>
      <c r="I2596" s="113">
        <v>45432</v>
      </c>
      <c r="J2596" s="111">
        <v>50000</v>
      </c>
      <c r="K2596" s="112" t="s">
        <v>20</v>
      </c>
      <c r="L2596" s="112" t="s">
        <v>158</v>
      </c>
      <c r="O2596" s="71"/>
      <c r="P2596" s="54"/>
      <c r="Q2596" s="72"/>
    </row>
    <row r="2597" spans="1:17" x14ac:dyDescent="0.25">
      <c r="A2597" s="107" t="s">
        <v>1681</v>
      </c>
      <c r="B2597" s="108">
        <v>202303</v>
      </c>
      <c r="C2597" s="108">
        <v>202303</v>
      </c>
      <c r="D2597" s="108" t="s">
        <v>1014</v>
      </c>
      <c r="E2597" s="109">
        <v>8982224581</v>
      </c>
      <c r="F2597" s="107" t="s">
        <v>1682</v>
      </c>
      <c r="G2597" s="110" t="s">
        <v>1792</v>
      </c>
      <c r="H2597" s="111">
        <v>280000</v>
      </c>
      <c r="I2597" s="113">
        <v>45432</v>
      </c>
      <c r="J2597" s="111">
        <v>50000</v>
      </c>
      <c r="K2597" s="112" t="s">
        <v>20</v>
      </c>
      <c r="L2597" s="112" t="s">
        <v>158</v>
      </c>
      <c r="O2597" s="71"/>
      <c r="P2597" s="54"/>
      <c r="Q2597" s="72"/>
    </row>
    <row r="2598" spans="1:17" x14ac:dyDescent="0.25">
      <c r="A2598" s="107" t="s">
        <v>1711</v>
      </c>
      <c r="B2598" s="108">
        <v>202402</v>
      </c>
      <c r="C2598" s="108">
        <v>202402</v>
      </c>
      <c r="D2598" s="108" t="s">
        <v>1014</v>
      </c>
      <c r="E2598" s="109">
        <v>9027288046</v>
      </c>
      <c r="F2598" s="107" t="s">
        <v>1712</v>
      </c>
      <c r="G2598" s="110" t="s">
        <v>1778</v>
      </c>
      <c r="H2598" s="111">
        <v>280000</v>
      </c>
      <c r="I2598" s="113">
        <v>45432</v>
      </c>
      <c r="J2598" s="111">
        <v>40000</v>
      </c>
      <c r="K2598" s="112" t="s">
        <v>20</v>
      </c>
      <c r="L2598" s="112" t="s">
        <v>158</v>
      </c>
      <c r="O2598" s="71"/>
      <c r="P2598" s="54"/>
      <c r="Q2598" s="72"/>
    </row>
    <row r="2599" spans="1:17" x14ac:dyDescent="0.25">
      <c r="A2599" s="107" t="s">
        <v>4389</v>
      </c>
      <c r="B2599" s="108">
        <v>202405</v>
      </c>
      <c r="C2599" s="108">
        <v>202405</v>
      </c>
      <c r="D2599" s="108" t="s">
        <v>1015</v>
      </c>
      <c r="E2599" s="109">
        <v>6370494490</v>
      </c>
      <c r="F2599" s="107" t="s">
        <v>1951</v>
      </c>
      <c r="G2599" s="110" t="s">
        <v>1792</v>
      </c>
      <c r="H2599" s="111">
        <v>260000</v>
      </c>
      <c r="I2599" s="113">
        <v>45432</v>
      </c>
      <c r="J2599" s="111">
        <v>17000</v>
      </c>
      <c r="K2599" s="112" t="s">
        <v>20</v>
      </c>
      <c r="L2599" s="112" t="s">
        <v>158</v>
      </c>
      <c r="O2599" s="71"/>
      <c r="P2599" s="54"/>
      <c r="Q2599" s="72"/>
    </row>
    <row r="2600" spans="1:17" x14ac:dyDescent="0.25">
      <c r="A2600" s="107" t="s">
        <v>4367</v>
      </c>
      <c r="B2600" s="108">
        <v>202403</v>
      </c>
      <c r="C2600" s="108">
        <v>202403</v>
      </c>
      <c r="D2600" s="108" t="s">
        <v>1014</v>
      </c>
      <c r="E2600" s="109">
        <v>8860011727</v>
      </c>
      <c r="F2600" s="107" t="s">
        <v>1768</v>
      </c>
      <c r="G2600" s="110" t="s">
        <v>1778</v>
      </c>
      <c r="H2600" s="111">
        <v>300000</v>
      </c>
      <c r="I2600" s="113">
        <v>45432</v>
      </c>
      <c r="J2600" s="111">
        <v>28333</v>
      </c>
      <c r="K2600" s="112" t="s">
        <v>20</v>
      </c>
      <c r="L2600" s="112" t="s">
        <v>158</v>
      </c>
      <c r="O2600" s="71"/>
      <c r="P2600" s="54"/>
      <c r="Q2600" s="72"/>
    </row>
    <row r="2601" spans="1:17" x14ac:dyDescent="0.25">
      <c r="A2601" s="107" t="s">
        <v>1925</v>
      </c>
      <c r="B2601" s="108">
        <v>202405</v>
      </c>
      <c r="C2601" s="108">
        <v>202405</v>
      </c>
      <c r="D2601" s="108" t="s">
        <v>1015</v>
      </c>
      <c r="E2601" s="109">
        <v>9337938344</v>
      </c>
      <c r="F2601" s="107" t="s">
        <v>1926</v>
      </c>
      <c r="G2601" s="110" t="s">
        <v>1778</v>
      </c>
      <c r="H2601" s="111">
        <v>290000</v>
      </c>
      <c r="I2601" s="113">
        <v>45432</v>
      </c>
      <c r="J2601" s="111">
        <v>85000</v>
      </c>
      <c r="K2601" s="112" t="s">
        <v>20</v>
      </c>
      <c r="L2601" s="112" t="s">
        <v>158</v>
      </c>
      <c r="O2601" s="71"/>
      <c r="P2601" s="54"/>
      <c r="Q2601" s="72"/>
    </row>
    <row r="2602" spans="1:17" x14ac:dyDescent="0.25">
      <c r="A2602" s="107" t="s">
        <v>1970</v>
      </c>
      <c r="B2602" s="108">
        <v>202405</v>
      </c>
      <c r="C2602" s="108">
        <v>202405</v>
      </c>
      <c r="D2602" s="108" t="s">
        <v>1014</v>
      </c>
      <c r="E2602" s="109">
        <v>6361104235</v>
      </c>
      <c r="F2602" s="107" t="s">
        <v>1972</v>
      </c>
      <c r="G2602" s="110" t="s">
        <v>1971</v>
      </c>
      <c r="H2602" s="111">
        <v>41300</v>
      </c>
      <c r="I2602" s="113">
        <v>45432</v>
      </c>
      <c r="J2602" s="111">
        <v>41400</v>
      </c>
      <c r="K2602" s="112" t="s">
        <v>20</v>
      </c>
      <c r="L2602" s="112" t="s">
        <v>158</v>
      </c>
      <c r="O2602" s="71"/>
      <c r="P2602" s="54"/>
      <c r="Q2602" s="72"/>
    </row>
    <row r="2603" spans="1:17" x14ac:dyDescent="0.25">
      <c r="A2603" s="107" t="s">
        <v>1973</v>
      </c>
      <c r="B2603" s="108">
        <v>202405</v>
      </c>
      <c r="C2603" s="108">
        <v>202405</v>
      </c>
      <c r="D2603" s="108" t="s">
        <v>1015</v>
      </c>
      <c r="E2603" s="109">
        <v>8280225730</v>
      </c>
      <c r="F2603" s="107" t="s">
        <v>1974</v>
      </c>
      <c r="G2603" s="110" t="s">
        <v>1778</v>
      </c>
      <c r="H2603" s="111">
        <v>290000</v>
      </c>
      <c r="I2603" s="113">
        <v>45432</v>
      </c>
      <c r="J2603" s="111">
        <v>5000</v>
      </c>
      <c r="K2603" s="112" t="s">
        <v>20</v>
      </c>
      <c r="L2603" s="112" t="s">
        <v>158</v>
      </c>
      <c r="O2603" s="71"/>
      <c r="P2603" s="54"/>
      <c r="Q2603" s="72"/>
    </row>
    <row r="2604" spans="1:17" x14ac:dyDescent="0.25">
      <c r="A2604" s="107" t="s">
        <v>4375</v>
      </c>
      <c r="B2604" s="108">
        <v>202403</v>
      </c>
      <c r="C2604" s="108">
        <v>202403</v>
      </c>
      <c r="D2604" s="108" t="s">
        <v>1014</v>
      </c>
      <c r="E2604" s="109">
        <v>8593905069</v>
      </c>
      <c r="F2604" s="107" t="s">
        <v>1813</v>
      </c>
      <c r="G2604" s="110" t="s">
        <v>1778</v>
      </c>
      <c r="H2604" s="111">
        <v>290000</v>
      </c>
      <c r="I2604" s="113">
        <v>45433</v>
      </c>
      <c r="J2604" s="111">
        <v>93333</v>
      </c>
      <c r="K2604" s="112" t="s">
        <v>20</v>
      </c>
      <c r="L2604" s="112" t="s">
        <v>158</v>
      </c>
      <c r="O2604" s="71"/>
      <c r="P2604" s="54"/>
      <c r="Q2604" s="72"/>
    </row>
    <row r="2605" spans="1:17" x14ac:dyDescent="0.25">
      <c r="A2605" s="107" t="s">
        <v>1975</v>
      </c>
      <c r="B2605" s="108">
        <v>202405</v>
      </c>
      <c r="C2605" s="108">
        <v>202405</v>
      </c>
      <c r="D2605" s="108" t="s">
        <v>1014</v>
      </c>
      <c r="E2605" s="109">
        <v>9054928758</v>
      </c>
      <c r="F2605" s="107" t="s">
        <v>4393</v>
      </c>
      <c r="G2605" s="110" t="s">
        <v>1778</v>
      </c>
      <c r="H2605" s="111">
        <v>290000</v>
      </c>
      <c r="I2605" s="113">
        <v>45433</v>
      </c>
      <c r="J2605" s="111">
        <v>260000</v>
      </c>
      <c r="K2605" s="112" t="s">
        <v>20</v>
      </c>
      <c r="L2605" s="112" t="s">
        <v>158</v>
      </c>
      <c r="O2605" s="71"/>
      <c r="P2605" s="54"/>
      <c r="Q2605" s="72"/>
    </row>
    <row r="2606" spans="1:17" x14ac:dyDescent="0.25">
      <c r="A2606" s="107" t="s">
        <v>4394</v>
      </c>
      <c r="B2606" s="108">
        <v>202405</v>
      </c>
      <c r="C2606" s="108">
        <v>202405</v>
      </c>
      <c r="D2606" s="108" t="s">
        <v>1015</v>
      </c>
      <c r="E2606" s="109">
        <v>6372810182</v>
      </c>
      <c r="F2606" s="107" t="s">
        <v>1977</v>
      </c>
      <c r="G2606" s="110" t="s">
        <v>1778</v>
      </c>
      <c r="H2606" s="111">
        <v>290000</v>
      </c>
      <c r="I2606" s="113">
        <v>45433</v>
      </c>
      <c r="J2606" s="111">
        <v>5000</v>
      </c>
      <c r="K2606" s="112" t="s">
        <v>689</v>
      </c>
      <c r="L2606" s="112" t="s">
        <v>158</v>
      </c>
      <c r="O2606" s="71"/>
      <c r="P2606" s="54"/>
      <c r="Q2606" s="72"/>
    </row>
    <row r="2607" spans="1:17" x14ac:dyDescent="0.25">
      <c r="A2607" s="107" t="s">
        <v>1978</v>
      </c>
      <c r="B2607" s="108">
        <v>202405</v>
      </c>
      <c r="C2607" s="108">
        <v>202405</v>
      </c>
      <c r="D2607" s="108" t="s">
        <v>1014</v>
      </c>
      <c r="E2607" s="109">
        <v>7008891889</v>
      </c>
      <c r="F2607" s="107" t="s">
        <v>1979</v>
      </c>
      <c r="G2607" s="110" t="s">
        <v>1778</v>
      </c>
      <c r="H2607" s="111">
        <v>290000</v>
      </c>
      <c r="I2607" s="113">
        <v>45434</v>
      </c>
      <c r="J2607" s="111">
        <v>5000</v>
      </c>
      <c r="K2607" s="112" t="s">
        <v>689</v>
      </c>
      <c r="L2607" s="112" t="s">
        <v>158</v>
      </c>
      <c r="O2607" s="71"/>
      <c r="P2607" s="54"/>
      <c r="Q2607" s="72"/>
    </row>
    <row r="2608" spans="1:17" x14ac:dyDescent="0.25">
      <c r="A2608" s="107" t="s">
        <v>1980</v>
      </c>
      <c r="B2608" s="108">
        <v>202405</v>
      </c>
      <c r="C2608" s="108">
        <v>202405</v>
      </c>
      <c r="D2608" s="108" t="s">
        <v>1015</v>
      </c>
      <c r="E2608" s="109">
        <v>8457944362</v>
      </c>
      <c r="F2608" s="107" t="s">
        <v>1981</v>
      </c>
      <c r="G2608" s="110" t="s">
        <v>1778</v>
      </c>
      <c r="H2608" s="111">
        <v>270000</v>
      </c>
      <c r="I2608" s="113">
        <v>45434</v>
      </c>
      <c r="J2608" s="111">
        <v>5000</v>
      </c>
      <c r="K2608" s="112" t="s">
        <v>689</v>
      </c>
      <c r="L2608" s="112" t="s">
        <v>158</v>
      </c>
      <c r="O2608" s="71"/>
      <c r="P2608" s="54"/>
      <c r="Q2608" s="72"/>
    </row>
    <row r="2609" spans="1:17" x14ac:dyDescent="0.25">
      <c r="A2609" s="107" t="s">
        <v>1982</v>
      </c>
      <c r="B2609" s="108">
        <v>202405</v>
      </c>
      <c r="C2609" s="108">
        <v>202405</v>
      </c>
      <c r="D2609" s="108" t="s">
        <v>1015</v>
      </c>
      <c r="E2609" s="109">
        <v>9668994742</v>
      </c>
      <c r="F2609" s="107" t="s">
        <v>1983</v>
      </c>
      <c r="G2609" s="110" t="s">
        <v>1778</v>
      </c>
      <c r="H2609" s="111">
        <v>270000</v>
      </c>
      <c r="I2609" s="113">
        <v>45434</v>
      </c>
      <c r="J2609" s="111">
        <v>5000</v>
      </c>
      <c r="K2609" s="112" t="s">
        <v>689</v>
      </c>
      <c r="L2609" s="112" t="s">
        <v>158</v>
      </c>
      <c r="O2609" s="71"/>
      <c r="P2609" s="54"/>
      <c r="Q2609" s="72"/>
    </row>
    <row r="2610" spans="1:17" x14ac:dyDescent="0.25">
      <c r="A2610" s="107" t="s">
        <v>1984</v>
      </c>
      <c r="B2610" s="108">
        <v>202405</v>
      </c>
      <c r="C2610" s="108">
        <v>202405</v>
      </c>
      <c r="D2610" s="108" t="s">
        <v>1014</v>
      </c>
      <c r="E2610" s="109" t="s">
        <v>1986</v>
      </c>
      <c r="F2610" s="107" t="s">
        <v>1985</v>
      </c>
      <c r="G2610" s="110" t="s">
        <v>1792</v>
      </c>
      <c r="H2610" s="111">
        <v>260000</v>
      </c>
      <c r="I2610" s="113">
        <v>45434</v>
      </c>
      <c r="J2610" s="111">
        <v>5000</v>
      </c>
      <c r="K2610" s="112" t="s">
        <v>689</v>
      </c>
      <c r="L2610" s="112" t="s">
        <v>158</v>
      </c>
      <c r="O2610" s="71"/>
      <c r="P2610" s="54"/>
      <c r="Q2610" s="72"/>
    </row>
    <row r="2611" spans="1:17" x14ac:dyDescent="0.25">
      <c r="A2611" s="107" t="s">
        <v>1697</v>
      </c>
      <c r="B2611" s="108">
        <v>202402</v>
      </c>
      <c r="C2611" s="108">
        <v>202402</v>
      </c>
      <c r="D2611" s="108" t="s">
        <v>1014</v>
      </c>
      <c r="E2611" s="109">
        <v>7008091508</v>
      </c>
      <c r="F2611" s="107" t="s">
        <v>1698</v>
      </c>
      <c r="G2611" s="110" t="s">
        <v>1792</v>
      </c>
      <c r="H2611" s="111">
        <v>270000</v>
      </c>
      <c r="I2611" s="113">
        <v>45434</v>
      </c>
      <c r="J2611" s="111">
        <v>25000</v>
      </c>
      <c r="K2611" s="112" t="s">
        <v>20</v>
      </c>
      <c r="L2611" s="112" t="s">
        <v>158</v>
      </c>
      <c r="O2611" s="71"/>
      <c r="P2611" s="54"/>
      <c r="Q2611" s="72"/>
    </row>
    <row r="2612" spans="1:17" x14ac:dyDescent="0.25">
      <c r="A2612" s="107" t="s">
        <v>1729</v>
      </c>
      <c r="B2612" s="108">
        <v>202402</v>
      </c>
      <c r="C2612" s="108">
        <v>202402</v>
      </c>
      <c r="D2612" s="108" t="s">
        <v>1014</v>
      </c>
      <c r="E2612" s="109">
        <v>8260620878</v>
      </c>
      <c r="F2612" s="107" t="s">
        <v>1730</v>
      </c>
      <c r="G2612" s="110" t="s">
        <v>1778</v>
      </c>
      <c r="H2612" s="111">
        <v>270000</v>
      </c>
      <c r="I2612" s="113">
        <v>45434</v>
      </c>
      <c r="J2612" s="111">
        <v>80000</v>
      </c>
      <c r="K2612" s="112" t="s">
        <v>20</v>
      </c>
      <c r="L2612" s="112" t="s">
        <v>158</v>
      </c>
      <c r="O2612" s="71"/>
      <c r="P2612" s="54"/>
      <c r="Q2612" s="72"/>
    </row>
    <row r="2613" spans="1:17" x14ac:dyDescent="0.25">
      <c r="A2613" s="107" t="s">
        <v>1847</v>
      </c>
      <c r="B2613" s="108">
        <v>202404</v>
      </c>
      <c r="C2613" s="108">
        <v>202404</v>
      </c>
      <c r="D2613" s="108" t="s">
        <v>1015</v>
      </c>
      <c r="E2613" s="109">
        <v>6370873441</v>
      </c>
      <c r="F2613" s="107" t="s">
        <v>1848</v>
      </c>
      <c r="G2613" s="110" t="s">
        <v>1778</v>
      </c>
      <c r="H2613" s="111">
        <v>270000</v>
      </c>
      <c r="I2613" s="113">
        <v>45434</v>
      </c>
      <c r="J2613" s="111">
        <v>88333</v>
      </c>
      <c r="K2613" s="112" t="s">
        <v>20</v>
      </c>
      <c r="L2613" s="112" t="s">
        <v>158</v>
      </c>
      <c r="O2613" s="71"/>
      <c r="P2613" s="54"/>
      <c r="Q2613" s="72"/>
    </row>
    <row r="2614" spans="1:17" x14ac:dyDescent="0.25">
      <c r="A2614" s="107" t="s">
        <v>4378</v>
      </c>
      <c r="B2614" s="108">
        <v>202404</v>
      </c>
      <c r="C2614" s="108">
        <v>202404</v>
      </c>
      <c r="D2614" s="108" t="s">
        <v>1014</v>
      </c>
      <c r="E2614" s="109">
        <v>7762041685</v>
      </c>
      <c r="F2614" s="107" t="s">
        <v>1853</v>
      </c>
      <c r="G2614" s="110" t="s">
        <v>1792</v>
      </c>
      <c r="H2614" s="111">
        <v>260000</v>
      </c>
      <c r="I2614" s="113">
        <v>45435</v>
      </c>
      <c r="J2614" s="111">
        <v>40000</v>
      </c>
      <c r="K2614" s="112" t="s">
        <v>20</v>
      </c>
      <c r="L2614" s="112" t="s">
        <v>158</v>
      </c>
      <c r="O2614" s="71"/>
      <c r="P2614" s="54"/>
      <c r="Q2614" s="72"/>
    </row>
    <row r="2615" spans="1:17" x14ac:dyDescent="0.25">
      <c r="A2615" s="107" t="s">
        <v>1709</v>
      </c>
      <c r="B2615" s="108">
        <v>202402</v>
      </c>
      <c r="C2615" s="108">
        <v>202402</v>
      </c>
      <c r="D2615" s="108" t="s">
        <v>1014</v>
      </c>
      <c r="E2615" s="109">
        <v>9348585571</v>
      </c>
      <c r="F2615" s="107" t="s">
        <v>1710</v>
      </c>
      <c r="G2615" s="110" t="s">
        <v>1778</v>
      </c>
      <c r="H2615" s="111">
        <v>250000</v>
      </c>
      <c r="I2615" s="113">
        <v>45435</v>
      </c>
      <c r="J2615" s="111">
        <v>96666</v>
      </c>
      <c r="K2615" s="112" t="s">
        <v>20</v>
      </c>
      <c r="L2615" s="112" t="s">
        <v>158</v>
      </c>
      <c r="O2615" s="71"/>
      <c r="P2615" s="54"/>
      <c r="Q2615" s="72"/>
    </row>
    <row r="2616" spans="1:17" x14ac:dyDescent="0.25">
      <c r="A2616" s="107" t="s">
        <v>1987</v>
      </c>
      <c r="B2616" s="108">
        <v>202405</v>
      </c>
      <c r="C2616" s="108">
        <v>202405</v>
      </c>
      <c r="D2616" s="108" t="s">
        <v>1014</v>
      </c>
      <c r="E2616" s="109">
        <v>9449085687</v>
      </c>
      <c r="F2616" s="107" t="s">
        <v>1855</v>
      </c>
      <c r="G2616" s="110" t="s">
        <v>1778</v>
      </c>
      <c r="H2616" s="111">
        <v>290000</v>
      </c>
      <c r="I2616" s="113">
        <v>45435</v>
      </c>
      <c r="J2616" s="111">
        <v>93333</v>
      </c>
      <c r="K2616" s="112" t="s">
        <v>20</v>
      </c>
      <c r="L2616" s="112" t="s">
        <v>158</v>
      </c>
      <c r="O2616" s="71"/>
      <c r="P2616" s="54"/>
      <c r="Q2616" s="72"/>
    </row>
    <row r="2617" spans="1:17" x14ac:dyDescent="0.25">
      <c r="A2617" s="107" t="s">
        <v>1988</v>
      </c>
      <c r="B2617" s="108">
        <v>202405</v>
      </c>
      <c r="C2617" s="108">
        <v>202405</v>
      </c>
      <c r="D2617" s="108" t="s">
        <v>1014</v>
      </c>
      <c r="E2617" s="109">
        <v>9902251568</v>
      </c>
      <c r="F2617" s="107" t="s">
        <v>1989</v>
      </c>
      <c r="G2617" s="110" t="s">
        <v>1792</v>
      </c>
      <c r="H2617" s="111">
        <v>260000</v>
      </c>
      <c r="I2617" s="113">
        <v>45435</v>
      </c>
      <c r="J2617" s="111">
        <v>5000</v>
      </c>
      <c r="K2617" s="112" t="s">
        <v>20</v>
      </c>
      <c r="L2617" s="112" t="s">
        <v>158</v>
      </c>
      <c r="O2617" s="71"/>
      <c r="P2617" s="54"/>
      <c r="Q2617" s="72"/>
    </row>
    <row r="2618" spans="1:17" x14ac:dyDescent="0.25">
      <c r="A2618" s="107" t="s">
        <v>4395</v>
      </c>
      <c r="B2618" s="108">
        <v>202405</v>
      </c>
      <c r="C2618" s="108">
        <v>202405</v>
      </c>
      <c r="D2618" s="108" t="s">
        <v>1014</v>
      </c>
      <c r="E2618" s="109">
        <v>7038502967</v>
      </c>
      <c r="F2618" s="107" t="s">
        <v>1991</v>
      </c>
      <c r="G2618" s="110" t="s">
        <v>1792</v>
      </c>
      <c r="H2618" s="111">
        <v>260000</v>
      </c>
      <c r="I2618" s="113">
        <v>45435</v>
      </c>
      <c r="J2618" s="111">
        <v>5000</v>
      </c>
      <c r="K2618" s="112" t="s">
        <v>20</v>
      </c>
      <c r="L2618" s="112" t="s">
        <v>158</v>
      </c>
      <c r="O2618" s="71"/>
      <c r="P2618" s="54"/>
      <c r="Q2618" s="72"/>
    </row>
    <row r="2619" spans="1:17" x14ac:dyDescent="0.25">
      <c r="A2619" s="107" t="s">
        <v>1992</v>
      </c>
      <c r="B2619" s="108">
        <v>202405</v>
      </c>
      <c r="C2619" s="108">
        <v>202405</v>
      </c>
      <c r="D2619" s="108" t="s">
        <v>1015</v>
      </c>
      <c r="E2619" s="109">
        <v>8328827335</v>
      </c>
      <c r="F2619" s="107" t="s">
        <v>1627</v>
      </c>
      <c r="G2619" s="110" t="s">
        <v>1792</v>
      </c>
      <c r="H2619" s="111">
        <v>260000</v>
      </c>
      <c r="I2619" s="113">
        <v>45436</v>
      </c>
      <c r="J2619" s="111">
        <v>80000</v>
      </c>
      <c r="K2619" s="112" t="s">
        <v>20</v>
      </c>
      <c r="L2619" s="112" t="s">
        <v>158</v>
      </c>
      <c r="O2619" s="71"/>
      <c r="P2619" s="54"/>
      <c r="Q2619" s="72"/>
    </row>
    <row r="2620" spans="1:17" x14ac:dyDescent="0.25">
      <c r="A2620" s="107" t="s">
        <v>4396</v>
      </c>
      <c r="B2620" s="108">
        <v>202405</v>
      </c>
      <c r="C2620" s="108">
        <v>202405</v>
      </c>
      <c r="D2620" s="108" t="s">
        <v>1014</v>
      </c>
      <c r="E2620" s="109">
        <v>8956665843</v>
      </c>
      <c r="F2620" s="107" t="s">
        <v>1993</v>
      </c>
      <c r="G2620" s="110" t="s">
        <v>1778</v>
      </c>
      <c r="H2620" s="111">
        <v>290000</v>
      </c>
      <c r="I2620" s="113">
        <v>45436</v>
      </c>
      <c r="J2620" s="111">
        <v>5000</v>
      </c>
      <c r="K2620" s="112" t="s">
        <v>20</v>
      </c>
      <c r="L2620" s="112" t="s">
        <v>158</v>
      </c>
      <c r="O2620" s="71"/>
      <c r="P2620" s="54"/>
      <c r="Q2620" s="72"/>
    </row>
    <row r="2621" spans="1:17" x14ac:dyDescent="0.25">
      <c r="A2621" s="107" t="s">
        <v>4364</v>
      </c>
      <c r="B2621" s="108">
        <v>202403</v>
      </c>
      <c r="C2621" s="108">
        <v>202403</v>
      </c>
      <c r="D2621" s="108" t="s">
        <v>1014</v>
      </c>
      <c r="E2621" s="109">
        <v>8114975556</v>
      </c>
      <c r="F2621" s="107" t="s">
        <v>1753</v>
      </c>
      <c r="G2621" s="110" t="s">
        <v>1778</v>
      </c>
      <c r="H2621" s="111">
        <v>290000</v>
      </c>
      <c r="I2621" s="113">
        <v>45436</v>
      </c>
      <c r="J2621" s="111">
        <v>50000</v>
      </c>
      <c r="K2621" s="112" t="s">
        <v>20</v>
      </c>
      <c r="L2621" s="112" t="s">
        <v>158</v>
      </c>
      <c r="O2621" s="71"/>
      <c r="P2621" s="54"/>
      <c r="Q2621" s="72"/>
    </row>
    <row r="2622" spans="1:17" x14ac:dyDescent="0.25">
      <c r="A2622" s="107" t="s">
        <v>977</v>
      </c>
      <c r="B2622" s="108">
        <v>202402</v>
      </c>
      <c r="C2622" s="108">
        <v>202402</v>
      </c>
      <c r="D2622" s="108" t="s">
        <v>1014</v>
      </c>
      <c r="E2622" s="109">
        <v>9304907066</v>
      </c>
      <c r="F2622" s="107" t="s">
        <v>1641</v>
      </c>
      <c r="G2622" s="110" t="s">
        <v>1778</v>
      </c>
      <c r="H2622" s="111">
        <v>270000</v>
      </c>
      <c r="I2622" s="113">
        <v>45437</v>
      </c>
      <c r="J2622" s="111">
        <v>55000</v>
      </c>
      <c r="K2622" s="112" t="s">
        <v>20</v>
      </c>
      <c r="L2622" s="112" t="s">
        <v>158</v>
      </c>
      <c r="O2622" s="71"/>
      <c r="P2622" s="54"/>
      <c r="Q2622" s="72"/>
    </row>
    <row r="2623" spans="1:17" x14ac:dyDescent="0.25">
      <c r="A2623" s="107" t="s">
        <v>1747</v>
      </c>
      <c r="B2623" s="108">
        <v>202402</v>
      </c>
      <c r="C2623" s="108">
        <v>202402</v>
      </c>
      <c r="D2623" s="108" t="s">
        <v>1014</v>
      </c>
      <c r="E2623" s="109">
        <v>9304471321</v>
      </c>
      <c r="F2623" s="107" t="s">
        <v>1643</v>
      </c>
      <c r="G2623" s="110" t="s">
        <v>1778</v>
      </c>
      <c r="H2623" s="111">
        <v>270000</v>
      </c>
      <c r="I2623" s="113">
        <v>45437</v>
      </c>
      <c r="J2623" s="111">
        <v>55000</v>
      </c>
      <c r="K2623" s="112" t="s">
        <v>20</v>
      </c>
      <c r="L2623" s="112" t="s">
        <v>158</v>
      </c>
      <c r="O2623" s="71"/>
      <c r="P2623" s="54"/>
      <c r="Q2623" s="72"/>
    </row>
    <row r="2624" spans="1:17" x14ac:dyDescent="0.25">
      <c r="A2624" s="107" t="s">
        <v>1776</v>
      </c>
      <c r="B2624" s="108">
        <v>202403</v>
      </c>
      <c r="C2624" s="108">
        <v>202403</v>
      </c>
      <c r="D2624" s="108" t="s">
        <v>1014</v>
      </c>
      <c r="E2624" s="109">
        <v>9731501304</v>
      </c>
      <c r="F2624" s="107" t="s">
        <v>1777</v>
      </c>
      <c r="G2624" s="110" t="s">
        <v>1778</v>
      </c>
      <c r="H2624" s="111">
        <v>270000</v>
      </c>
      <c r="I2624" s="113">
        <v>45437</v>
      </c>
      <c r="J2624" s="111">
        <v>68000</v>
      </c>
      <c r="K2624" s="112" t="s">
        <v>20</v>
      </c>
      <c r="L2624" s="112" t="s">
        <v>158</v>
      </c>
      <c r="O2624" s="71"/>
      <c r="P2624" s="54"/>
      <c r="Q2624" s="72"/>
    </row>
    <row r="2625" spans="1:17" x14ac:dyDescent="0.25">
      <c r="A2625" s="107" t="s">
        <v>1933</v>
      </c>
      <c r="B2625" s="108">
        <v>202405</v>
      </c>
      <c r="C2625" s="108">
        <v>202405</v>
      </c>
      <c r="D2625" s="108" t="s">
        <v>1015</v>
      </c>
      <c r="E2625" s="109">
        <v>9668220059</v>
      </c>
      <c r="F2625" s="107" t="s">
        <v>1934</v>
      </c>
      <c r="G2625" s="110" t="s">
        <v>1778</v>
      </c>
      <c r="H2625" s="111">
        <v>280000</v>
      </c>
      <c r="I2625" s="113">
        <v>45439</v>
      </c>
      <c r="J2625" s="111">
        <v>24000</v>
      </c>
      <c r="K2625" s="112" t="s">
        <v>20</v>
      </c>
      <c r="L2625" s="112" t="s">
        <v>1935</v>
      </c>
      <c r="O2625" s="71"/>
      <c r="P2625" s="54"/>
      <c r="Q2625" s="72"/>
    </row>
    <row r="2626" spans="1:17" x14ac:dyDescent="0.25">
      <c r="A2626" s="107" t="s">
        <v>1931</v>
      </c>
      <c r="B2626" s="108">
        <v>202405</v>
      </c>
      <c r="C2626" s="108">
        <v>202405</v>
      </c>
      <c r="D2626" s="108" t="s">
        <v>1015</v>
      </c>
      <c r="E2626" s="109">
        <v>6372749159</v>
      </c>
      <c r="F2626" s="107" t="s">
        <v>1932</v>
      </c>
      <c r="G2626" s="110" t="s">
        <v>1778</v>
      </c>
      <c r="H2626" s="111">
        <v>280000</v>
      </c>
      <c r="I2626" s="113">
        <v>45439</v>
      </c>
      <c r="J2626" s="111">
        <v>24000</v>
      </c>
      <c r="K2626" s="112" t="s">
        <v>20</v>
      </c>
      <c r="L2626" s="112" t="s">
        <v>1935</v>
      </c>
      <c r="O2626" s="71"/>
      <c r="P2626" s="54"/>
      <c r="Q2626" s="72"/>
    </row>
    <row r="2627" spans="1:17" x14ac:dyDescent="0.25">
      <c r="A2627" s="107" t="s">
        <v>4368</v>
      </c>
      <c r="B2627" s="108">
        <v>202403</v>
      </c>
      <c r="C2627" s="108">
        <v>202403</v>
      </c>
      <c r="D2627" s="108" t="s">
        <v>1014</v>
      </c>
      <c r="E2627" s="109">
        <v>9071585125</v>
      </c>
      <c r="F2627" s="107" t="s">
        <v>4369</v>
      </c>
      <c r="G2627" s="110" t="s">
        <v>1778</v>
      </c>
      <c r="H2627" s="111">
        <v>290000</v>
      </c>
      <c r="I2627" s="113">
        <v>45439</v>
      </c>
      <c r="J2627" s="111">
        <v>93333</v>
      </c>
      <c r="K2627" s="112" t="s">
        <v>20</v>
      </c>
      <c r="L2627" s="112" t="s">
        <v>158</v>
      </c>
      <c r="O2627" s="71"/>
      <c r="P2627" s="54"/>
      <c r="Q2627" s="72"/>
    </row>
    <row r="2628" spans="1:17" x14ac:dyDescent="0.25">
      <c r="A2628" s="107" t="s">
        <v>1984</v>
      </c>
      <c r="B2628" s="108">
        <v>202405</v>
      </c>
      <c r="C2628" s="108">
        <v>202405</v>
      </c>
      <c r="D2628" s="108" t="s">
        <v>1014</v>
      </c>
      <c r="E2628" s="109" t="s">
        <v>1986</v>
      </c>
      <c r="F2628" s="107" t="s">
        <v>1985</v>
      </c>
      <c r="G2628" s="110" t="s">
        <v>1792</v>
      </c>
      <c r="H2628" s="111">
        <v>260000</v>
      </c>
      <c r="I2628" s="113">
        <v>45439</v>
      </c>
      <c r="J2628" s="111">
        <v>81667</v>
      </c>
      <c r="K2628" s="112" t="s">
        <v>689</v>
      </c>
      <c r="L2628" s="112" t="s">
        <v>158</v>
      </c>
      <c r="O2628" s="71"/>
      <c r="P2628" s="54"/>
      <c r="Q2628" s="72"/>
    </row>
    <row r="2629" spans="1:17" x14ac:dyDescent="0.25">
      <c r="A2629" s="107" t="s">
        <v>1964</v>
      </c>
      <c r="B2629" s="108">
        <v>202405</v>
      </c>
      <c r="C2629" s="108">
        <v>202405</v>
      </c>
      <c r="D2629" s="108" t="s">
        <v>1015</v>
      </c>
      <c r="E2629" s="109">
        <v>9302595031</v>
      </c>
      <c r="F2629" s="107" t="s">
        <v>1965</v>
      </c>
      <c r="G2629" s="110" t="s">
        <v>1778</v>
      </c>
      <c r="H2629" s="111">
        <v>290000</v>
      </c>
      <c r="I2629" s="113">
        <v>45439</v>
      </c>
      <c r="J2629" s="111">
        <v>50000</v>
      </c>
      <c r="K2629" s="112" t="s">
        <v>20</v>
      </c>
      <c r="L2629" s="112" t="s">
        <v>158</v>
      </c>
      <c r="O2629" s="71"/>
      <c r="P2629" s="54"/>
      <c r="Q2629" s="72"/>
    </row>
    <row r="2630" spans="1:17" x14ac:dyDescent="0.25">
      <c r="A2630" s="107" t="s">
        <v>1253</v>
      </c>
      <c r="B2630" s="108">
        <v>202310</v>
      </c>
      <c r="C2630" s="108">
        <v>202310</v>
      </c>
      <c r="D2630" s="108" t="s">
        <v>1015</v>
      </c>
      <c r="E2630" s="109">
        <v>7749975244</v>
      </c>
      <c r="F2630" s="107" t="s">
        <v>1254</v>
      </c>
      <c r="G2630" s="110" t="s">
        <v>1778</v>
      </c>
      <c r="H2630" s="111">
        <v>260000</v>
      </c>
      <c r="I2630" s="113">
        <v>45439</v>
      </c>
      <c r="J2630" s="111">
        <v>25000</v>
      </c>
      <c r="K2630" s="112" t="s">
        <v>20</v>
      </c>
      <c r="L2630" s="112" t="s">
        <v>158</v>
      </c>
      <c r="O2630" s="71"/>
      <c r="P2630" s="54"/>
      <c r="Q2630" s="72"/>
    </row>
    <row r="2631" spans="1:17" x14ac:dyDescent="0.25">
      <c r="A2631" s="107" t="s">
        <v>1994</v>
      </c>
      <c r="B2631" s="108">
        <v>202405</v>
      </c>
      <c r="C2631" s="108">
        <v>202405</v>
      </c>
      <c r="D2631" s="108" t="s">
        <v>1015</v>
      </c>
      <c r="E2631" s="109">
        <v>8117964156</v>
      </c>
      <c r="F2631" s="107" t="s">
        <v>1995</v>
      </c>
      <c r="G2631" s="110" t="s">
        <v>1778</v>
      </c>
      <c r="H2631" s="111">
        <v>290000</v>
      </c>
      <c r="I2631" s="113">
        <v>45439</v>
      </c>
      <c r="J2631" s="111">
        <v>5000</v>
      </c>
      <c r="K2631" s="112" t="s">
        <v>20</v>
      </c>
      <c r="L2631" s="112" t="s">
        <v>158</v>
      </c>
      <c r="O2631" s="71"/>
      <c r="P2631" s="54"/>
      <c r="Q2631" s="72"/>
    </row>
    <row r="2632" spans="1:17" x14ac:dyDescent="0.25">
      <c r="A2632" s="107" t="s">
        <v>1905</v>
      </c>
      <c r="B2632" s="108">
        <v>202404</v>
      </c>
      <c r="C2632" s="108">
        <v>202404</v>
      </c>
      <c r="D2632" s="108" t="s">
        <v>1015</v>
      </c>
      <c r="E2632" s="109">
        <v>7008717261</v>
      </c>
      <c r="F2632" s="107" t="s">
        <v>1906</v>
      </c>
      <c r="G2632" s="110" t="s">
        <v>1778</v>
      </c>
      <c r="H2632" s="111">
        <v>280000</v>
      </c>
      <c r="I2632" s="113">
        <v>45440</v>
      </c>
      <c r="J2632" s="111">
        <v>200000</v>
      </c>
      <c r="K2632" s="112" t="s">
        <v>20</v>
      </c>
      <c r="L2632" s="112" t="s">
        <v>158</v>
      </c>
      <c r="O2632" s="71"/>
      <c r="P2632" s="54"/>
      <c r="Q2632" s="72"/>
    </row>
    <row r="2633" spans="1:17" x14ac:dyDescent="0.25">
      <c r="A2633" s="107" t="s">
        <v>1808</v>
      </c>
      <c r="B2633" s="108">
        <v>202403</v>
      </c>
      <c r="C2633" s="108">
        <v>202403</v>
      </c>
      <c r="D2633" s="108" t="s">
        <v>1014</v>
      </c>
      <c r="E2633" s="109">
        <v>9110664670</v>
      </c>
      <c r="F2633" s="107" t="s">
        <v>1809</v>
      </c>
      <c r="G2633" s="110" t="s">
        <v>1792</v>
      </c>
      <c r="H2633" s="111">
        <v>290000</v>
      </c>
      <c r="I2633" s="113">
        <v>45440</v>
      </c>
      <c r="J2633" s="111">
        <v>96666</v>
      </c>
      <c r="K2633" s="112" t="s">
        <v>20</v>
      </c>
      <c r="L2633" s="112" t="s">
        <v>158</v>
      </c>
      <c r="O2633" s="71"/>
      <c r="P2633" s="54"/>
      <c r="Q2633" s="72"/>
    </row>
    <row r="2634" spans="1:17" x14ac:dyDescent="0.25">
      <c r="A2634" s="107" t="s">
        <v>1721</v>
      </c>
      <c r="B2634" s="108">
        <v>202402</v>
      </c>
      <c r="C2634" s="108">
        <v>202402</v>
      </c>
      <c r="D2634" s="108" t="s">
        <v>1014</v>
      </c>
      <c r="E2634" s="109">
        <v>7854078563</v>
      </c>
      <c r="F2634" s="107" t="s">
        <v>1722</v>
      </c>
      <c r="G2634" s="110" t="s">
        <v>1792</v>
      </c>
      <c r="H2634" s="111">
        <v>240000</v>
      </c>
      <c r="I2634" s="113">
        <v>45440</v>
      </c>
      <c r="J2634" s="111">
        <v>25000</v>
      </c>
      <c r="K2634" s="112" t="s">
        <v>20</v>
      </c>
      <c r="L2634" s="112" t="s">
        <v>158</v>
      </c>
      <c r="O2634" s="71"/>
      <c r="P2634" s="54"/>
      <c r="Q2634" s="72"/>
    </row>
    <row r="2635" spans="1:17" x14ac:dyDescent="0.25">
      <c r="A2635" s="107" t="s">
        <v>1997</v>
      </c>
      <c r="B2635" s="108">
        <v>202405</v>
      </c>
      <c r="C2635" s="108">
        <v>202405</v>
      </c>
      <c r="D2635" s="108" t="s">
        <v>1014</v>
      </c>
      <c r="E2635" s="109">
        <v>9494801643</v>
      </c>
      <c r="F2635" s="107" t="s">
        <v>1998</v>
      </c>
      <c r="G2635" s="110" t="s">
        <v>1792</v>
      </c>
      <c r="H2635" s="111">
        <v>260000</v>
      </c>
      <c r="I2635" s="113">
        <v>45441</v>
      </c>
      <c r="J2635" s="111">
        <v>5000</v>
      </c>
      <c r="K2635" s="112" t="s">
        <v>20</v>
      </c>
      <c r="L2635" s="112" t="s">
        <v>142</v>
      </c>
      <c r="O2635" s="71"/>
      <c r="P2635" s="54"/>
      <c r="Q2635" s="72"/>
    </row>
    <row r="2636" spans="1:17" x14ac:dyDescent="0.25">
      <c r="A2636" s="107" t="s">
        <v>1895</v>
      </c>
      <c r="B2636" s="108">
        <v>202404</v>
      </c>
      <c r="C2636" s="108">
        <v>202404</v>
      </c>
      <c r="D2636" s="108" t="s">
        <v>1014</v>
      </c>
      <c r="E2636" s="109">
        <v>9852490894</v>
      </c>
      <c r="F2636" s="107" t="s">
        <v>1896</v>
      </c>
      <c r="G2636" s="110" t="s">
        <v>1778</v>
      </c>
      <c r="H2636" s="111">
        <v>270000</v>
      </c>
      <c r="I2636" s="113">
        <v>45441</v>
      </c>
      <c r="J2636" s="111">
        <v>38333</v>
      </c>
      <c r="K2636" s="112" t="s">
        <v>20</v>
      </c>
      <c r="L2636" s="112" t="s">
        <v>158</v>
      </c>
      <c r="O2636" s="71"/>
      <c r="P2636" s="54"/>
      <c r="Q2636" s="72"/>
    </row>
    <row r="2637" spans="1:17" x14ac:dyDescent="0.25">
      <c r="A2637" s="107" t="s">
        <v>1884</v>
      </c>
      <c r="B2637" s="108">
        <v>202404</v>
      </c>
      <c r="C2637" s="108">
        <v>202404</v>
      </c>
      <c r="D2637" s="108" t="s">
        <v>1014</v>
      </c>
      <c r="E2637" s="109">
        <v>6369649815</v>
      </c>
      <c r="F2637" s="107" t="s">
        <v>1885</v>
      </c>
      <c r="G2637" s="110" t="s">
        <v>1778</v>
      </c>
      <c r="H2637" s="111">
        <v>280000</v>
      </c>
      <c r="I2637" s="113">
        <v>45441</v>
      </c>
      <c r="J2637" s="111">
        <v>54000</v>
      </c>
      <c r="K2637" s="112" t="s">
        <v>20</v>
      </c>
      <c r="L2637" s="112" t="s">
        <v>158</v>
      </c>
      <c r="O2637" s="71"/>
      <c r="P2637" s="54"/>
      <c r="Q2637" s="72"/>
    </row>
    <row r="2638" spans="1:17" x14ac:dyDescent="0.25">
      <c r="A2638" s="107" t="s">
        <v>1973</v>
      </c>
      <c r="B2638" s="108">
        <v>202405</v>
      </c>
      <c r="C2638" s="108">
        <v>202405</v>
      </c>
      <c r="D2638" s="108" t="s">
        <v>1015</v>
      </c>
      <c r="E2638" s="109">
        <v>8280225730</v>
      </c>
      <c r="F2638" s="107" t="s">
        <v>1974</v>
      </c>
      <c r="G2638" s="110" t="s">
        <v>1778</v>
      </c>
      <c r="H2638" s="111">
        <v>290000</v>
      </c>
      <c r="I2638" s="113">
        <v>45441</v>
      </c>
      <c r="J2638" s="111">
        <v>81666</v>
      </c>
      <c r="K2638" s="112" t="s">
        <v>20</v>
      </c>
      <c r="L2638" s="112" t="s">
        <v>158</v>
      </c>
      <c r="O2638" s="71"/>
      <c r="P2638" s="54"/>
      <c r="Q2638" s="72"/>
    </row>
    <row r="2639" spans="1:17" x14ac:dyDescent="0.25">
      <c r="A2639" s="107" t="s">
        <v>4394</v>
      </c>
      <c r="B2639" s="108">
        <v>202405</v>
      </c>
      <c r="C2639" s="108">
        <v>202405</v>
      </c>
      <c r="D2639" s="108" t="s">
        <v>1015</v>
      </c>
      <c r="E2639" s="109">
        <v>6372810182</v>
      </c>
      <c r="F2639" s="107" t="s">
        <v>1977</v>
      </c>
      <c r="G2639" s="110" t="s">
        <v>1778</v>
      </c>
      <c r="H2639" s="111">
        <v>290000</v>
      </c>
      <c r="I2639" s="113">
        <v>45441</v>
      </c>
      <c r="J2639" s="111">
        <v>50000</v>
      </c>
      <c r="K2639" s="112" t="s">
        <v>20</v>
      </c>
      <c r="L2639" s="112" t="s">
        <v>158</v>
      </c>
      <c r="O2639" s="71"/>
      <c r="P2639" s="54"/>
      <c r="Q2639" s="72"/>
    </row>
    <row r="2640" spans="1:17" x14ac:dyDescent="0.25">
      <c r="A2640" s="107" t="s">
        <v>1727</v>
      </c>
      <c r="B2640" s="108">
        <v>202402</v>
      </c>
      <c r="C2640" s="108">
        <v>202402</v>
      </c>
      <c r="D2640" s="108" t="s">
        <v>1014</v>
      </c>
      <c r="E2640" s="109">
        <v>7002125396</v>
      </c>
      <c r="F2640" s="107" t="s">
        <v>1728</v>
      </c>
      <c r="G2640" s="110" t="s">
        <v>1778</v>
      </c>
      <c r="H2640" s="111">
        <v>270000</v>
      </c>
      <c r="I2640" s="113">
        <v>45441</v>
      </c>
      <c r="J2640" s="111">
        <v>15000</v>
      </c>
      <c r="K2640" s="112" t="s">
        <v>20</v>
      </c>
      <c r="L2640" s="112" t="s">
        <v>158</v>
      </c>
      <c r="O2640" s="71"/>
      <c r="P2640" s="54"/>
      <c r="Q2640" s="72"/>
    </row>
    <row r="2641" spans="1:17" x14ac:dyDescent="0.25">
      <c r="A2641" s="107" t="s">
        <v>1999</v>
      </c>
      <c r="B2641" s="108">
        <v>202405</v>
      </c>
      <c r="C2641" s="108">
        <v>202405</v>
      </c>
      <c r="D2641" s="108" t="s">
        <v>1015</v>
      </c>
      <c r="E2641" s="109">
        <v>8908160001</v>
      </c>
      <c r="F2641" s="107" t="s">
        <v>2000</v>
      </c>
      <c r="G2641" s="110" t="s">
        <v>1778</v>
      </c>
      <c r="H2641" s="111">
        <v>318600</v>
      </c>
      <c r="I2641" s="113">
        <v>45442</v>
      </c>
      <c r="J2641" s="111">
        <v>5000</v>
      </c>
      <c r="K2641" s="112" t="s">
        <v>20</v>
      </c>
      <c r="L2641" s="112" t="s">
        <v>158</v>
      </c>
      <c r="O2641" s="71"/>
      <c r="P2641" s="54"/>
      <c r="Q2641" s="72"/>
    </row>
    <row r="2642" spans="1:17" x14ac:dyDescent="0.25">
      <c r="A2642" s="107" t="s">
        <v>4397</v>
      </c>
      <c r="B2642" s="108">
        <v>202405</v>
      </c>
      <c r="C2642" s="108">
        <v>202405</v>
      </c>
      <c r="D2642" s="108" t="s">
        <v>1015</v>
      </c>
      <c r="E2642" s="109" t="s">
        <v>2002</v>
      </c>
      <c r="F2642" s="107" t="s">
        <v>2003</v>
      </c>
      <c r="G2642" s="110" t="s">
        <v>1778</v>
      </c>
      <c r="H2642" s="111">
        <v>290000</v>
      </c>
      <c r="I2642" s="113">
        <v>45442</v>
      </c>
      <c r="J2642" s="111">
        <v>5000</v>
      </c>
      <c r="K2642" s="112" t="s">
        <v>20</v>
      </c>
      <c r="L2642" s="112" t="s">
        <v>158</v>
      </c>
      <c r="O2642" s="71"/>
      <c r="P2642" s="54"/>
      <c r="Q2642" s="72"/>
    </row>
    <row r="2643" spans="1:17" x14ac:dyDescent="0.25">
      <c r="A2643" s="107" t="s">
        <v>4366</v>
      </c>
      <c r="B2643" s="108">
        <v>202303</v>
      </c>
      <c r="C2643" s="108">
        <v>202303</v>
      </c>
      <c r="D2643" s="108" t="s">
        <v>1015</v>
      </c>
      <c r="E2643" s="109">
        <v>7008031664</v>
      </c>
      <c r="F2643" s="107" t="s">
        <v>1765</v>
      </c>
      <c r="G2643" s="110" t="s">
        <v>1792</v>
      </c>
      <c r="H2643" s="111">
        <v>260000</v>
      </c>
      <c r="I2643" s="113">
        <v>45442</v>
      </c>
      <c r="J2643" s="111">
        <v>65000</v>
      </c>
      <c r="K2643" s="112" t="s">
        <v>689</v>
      </c>
      <c r="L2643" s="112" t="s">
        <v>158</v>
      </c>
      <c r="O2643" s="71"/>
      <c r="P2643" s="54"/>
      <c r="Q2643" s="72"/>
    </row>
    <row r="2644" spans="1:17" x14ac:dyDescent="0.25">
      <c r="A2644" s="107" t="s">
        <v>4382</v>
      </c>
      <c r="B2644" s="108">
        <v>202404</v>
      </c>
      <c r="C2644" s="108">
        <v>202404</v>
      </c>
      <c r="D2644" s="108" t="s">
        <v>1014</v>
      </c>
      <c r="E2644" s="109">
        <v>9993278891</v>
      </c>
      <c r="F2644" s="107" t="s">
        <v>1887</v>
      </c>
      <c r="G2644" s="110" t="s">
        <v>1778</v>
      </c>
      <c r="H2644" s="111">
        <v>280000</v>
      </c>
      <c r="I2644" s="113">
        <v>45442</v>
      </c>
      <c r="J2644" s="111">
        <v>90000</v>
      </c>
      <c r="K2644" s="112" t="s">
        <v>20</v>
      </c>
      <c r="L2644" s="112" t="s">
        <v>158</v>
      </c>
      <c r="O2644" s="71"/>
      <c r="P2644" s="54"/>
      <c r="Q2644" s="72"/>
    </row>
    <row r="2645" spans="1:17" x14ac:dyDescent="0.25">
      <c r="A2645" s="107" t="s">
        <v>1820</v>
      </c>
      <c r="B2645" s="108">
        <v>202403</v>
      </c>
      <c r="C2645" s="108">
        <v>202403</v>
      </c>
      <c r="D2645" s="108" t="s">
        <v>1014</v>
      </c>
      <c r="E2645" s="109" t="s">
        <v>1821</v>
      </c>
      <c r="F2645" s="107" t="s">
        <v>1822</v>
      </c>
      <c r="G2645" s="110" t="s">
        <v>1778</v>
      </c>
      <c r="H2645" s="111">
        <v>300000</v>
      </c>
      <c r="I2645" s="113">
        <v>45442</v>
      </c>
      <c r="J2645" s="111">
        <v>55000</v>
      </c>
      <c r="K2645" s="112" t="s">
        <v>20</v>
      </c>
      <c r="L2645" s="112" t="s">
        <v>158</v>
      </c>
      <c r="O2645" s="71"/>
      <c r="P2645" s="54"/>
      <c r="Q2645" s="72"/>
    </row>
    <row r="2646" spans="1:17" x14ac:dyDescent="0.25">
      <c r="A2646" s="107" t="s">
        <v>1865</v>
      </c>
      <c r="B2646" s="108">
        <v>202404</v>
      </c>
      <c r="C2646" s="108">
        <v>202404</v>
      </c>
      <c r="D2646" s="108" t="s">
        <v>1014</v>
      </c>
      <c r="E2646" s="109">
        <v>7775917708</v>
      </c>
      <c r="F2646" s="107" t="s">
        <v>1866</v>
      </c>
      <c r="G2646" s="110" t="s">
        <v>1778</v>
      </c>
      <c r="H2646" s="111">
        <v>270000</v>
      </c>
      <c r="I2646" s="113">
        <v>45442</v>
      </c>
      <c r="J2646" s="111">
        <v>50000</v>
      </c>
      <c r="K2646" s="112" t="s">
        <v>20</v>
      </c>
      <c r="L2646" s="112" t="s">
        <v>158</v>
      </c>
      <c r="O2646" s="71"/>
      <c r="P2646" s="54"/>
      <c r="Q2646" s="72"/>
    </row>
    <row r="2647" spans="1:17" x14ac:dyDescent="0.25">
      <c r="A2647" s="107" t="s">
        <v>4397</v>
      </c>
      <c r="B2647" s="108">
        <v>202405</v>
      </c>
      <c r="C2647" s="108">
        <v>202405</v>
      </c>
      <c r="D2647" s="108" t="s">
        <v>1015</v>
      </c>
      <c r="E2647" s="109" t="s">
        <v>2002</v>
      </c>
      <c r="F2647" s="107" t="s">
        <v>2003</v>
      </c>
      <c r="G2647" s="110" t="s">
        <v>1778</v>
      </c>
      <c r="H2647" s="111">
        <v>290000</v>
      </c>
      <c r="I2647" s="113">
        <v>45442</v>
      </c>
      <c r="J2647" s="111">
        <v>5000</v>
      </c>
      <c r="K2647" s="112" t="s">
        <v>20</v>
      </c>
      <c r="L2647" s="112" t="s">
        <v>158</v>
      </c>
      <c r="O2647" s="71"/>
      <c r="P2647" s="54"/>
      <c r="Q2647" s="72"/>
    </row>
    <row r="2648" spans="1:17" x14ac:dyDescent="0.25">
      <c r="A2648" s="107" t="s">
        <v>4365</v>
      </c>
      <c r="B2648" s="108">
        <v>202401</v>
      </c>
      <c r="C2648" s="108">
        <v>202401</v>
      </c>
      <c r="D2648" s="108" t="s">
        <v>1014</v>
      </c>
      <c r="E2648" s="109">
        <v>9035210110</v>
      </c>
      <c r="F2648" s="107" t="s">
        <v>1755</v>
      </c>
      <c r="G2648" s="110" t="s">
        <v>1778</v>
      </c>
      <c r="H2648" s="111">
        <v>290000</v>
      </c>
      <c r="I2648" s="113">
        <v>45443</v>
      </c>
      <c r="J2648" s="111">
        <v>75000</v>
      </c>
      <c r="K2648" s="112" t="s">
        <v>20</v>
      </c>
      <c r="L2648" s="112" t="s">
        <v>158</v>
      </c>
      <c r="O2648" s="71"/>
      <c r="P2648" s="54"/>
      <c r="Q2648" s="72"/>
    </row>
    <row r="2649" spans="1:17" x14ac:dyDescent="0.25">
      <c r="A2649" s="107" t="s">
        <v>2004</v>
      </c>
      <c r="B2649" s="108">
        <v>202405</v>
      </c>
      <c r="C2649" s="108">
        <v>202405</v>
      </c>
      <c r="D2649" s="108" t="s">
        <v>1015</v>
      </c>
      <c r="E2649" s="109">
        <v>8457944362</v>
      </c>
      <c r="F2649" s="107" t="s">
        <v>1981</v>
      </c>
      <c r="G2649" s="110" t="s">
        <v>1778</v>
      </c>
      <c r="H2649" s="111">
        <v>280000</v>
      </c>
      <c r="I2649" s="113">
        <v>45443</v>
      </c>
      <c r="J2649" s="111">
        <v>25000</v>
      </c>
      <c r="K2649" s="112" t="s">
        <v>20</v>
      </c>
      <c r="L2649" s="112" t="s">
        <v>158</v>
      </c>
      <c r="O2649" s="71"/>
      <c r="P2649" s="54"/>
      <c r="Q2649" s="72"/>
    </row>
    <row r="2650" spans="1:17" x14ac:dyDescent="0.25">
      <c r="A2650" s="107" t="s">
        <v>1400</v>
      </c>
      <c r="B2650" s="108">
        <v>202311</v>
      </c>
      <c r="C2650" s="108">
        <v>202311</v>
      </c>
      <c r="D2650" s="108" t="s">
        <v>1014</v>
      </c>
      <c r="E2650" s="109">
        <v>7000166173</v>
      </c>
      <c r="F2650" s="107" t="s">
        <v>1668</v>
      </c>
      <c r="G2650" s="110" t="s">
        <v>1778</v>
      </c>
      <c r="H2650" s="111">
        <v>280000</v>
      </c>
      <c r="I2650" s="113">
        <v>45444</v>
      </c>
      <c r="J2650" s="111">
        <v>95000</v>
      </c>
      <c r="K2650" s="112" t="s">
        <v>20</v>
      </c>
      <c r="L2650" s="112" t="s">
        <v>158</v>
      </c>
      <c r="O2650" s="71"/>
      <c r="P2650" s="54"/>
      <c r="Q2650" s="72"/>
    </row>
    <row r="2651" spans="1:17" x14ac:dyDescent="0.25">
      <c r="A2651" s="107" t="s">
        <v>4395</v>
      </c>
      <c r="B2651" s="108">
        <v>202405</v>
      </c>
      <c r="C2651" s="108">
        <v>202405</v>
      </c>
      <c r="D2651" s="108" t="s">
        <v>1014</v>
      </c>
      <c r="E2651" s="109">
        <v>7038502967</v>
      </c>
      <c r="F2651" s="107" t="s">
        <v>1991</v>
      </c>
      <c r="G2651" s="110" t="s">
        <v>1792</v>
      </c>
      <c r="H2651" s="111">
        <v>260000</v>
      </c>
      <c r="I2651" s="113">
        <v>45444</v>
      </c>
      <c r="J2651" s="111">
        <v>75000</v>
      </c>
      <c r="K2651" s="112" t="s">
        <v>20</v>
      </c>
      <c r="L2651" s="112" t="s">
        <v>158</v>
      </c>
      <c r="O2651" s="71"/>
      <c r="P2651" s="54"/>
      <c r="Q2651" s="72"/>
    </row>
    <row r="2652" spans="1:17" x14ac:dyDescent="0.25">
      <c r="A2652" s="107" t="s">
        <v>1925</v>
      </c>
      <c r="B2652" s="108">
        <v>202405</v>
      </c>
      <c r="C2652" s="108">
        <v>202405</v>
      </c>
      <c r="D2652" s="108" t="s">
        <v>1015</v>
      </c>
      <c r="E2652" s="109">
        <v>9337938344</v>
      </c>
      <c r="F2652" s="107" t="s">
        <v>1926</v>
      </c>
      <c r="G2652" s="110" t="s">
        <v>1778</v>
      </c>
      <c r="H2652" s="111">
        <v>290000</v>
      </c>
      <c r="I2652" s="113">
        <v>45444</v>
      </c>
      <c r="J2652" s="111">
        <v>50000</v>
      </c>
      <c r="K2652" s="112" t="s">
        <v>20</v>
      </c>
      <c r="L2652" s="112" t="s">
        <v>158</v>
      </c>
      <c r="O2652" s="71"/>
      <c r="P2652" s="54"/>
      <c r="Q2652" s="72"/>
    </row>
    <row r="2653" spans="1:17" x14ac:dyDescent="0.25">
      <c r="A2653" s="107" t="s">
        <v>4391</v>
      </c>
      <c r="B2653" s="108">
        <v>202405</v>
      </c>
      <c r="C2653" s="108">
        <v>202405</v>
      </c>
      <c r="D2653" s="108" t="s">
        <v>1015</v>
      </c>
      <c r="E2653" s="109">
        <v>7008252608</v>
      </c>
      <c r="F2653" s="107" t="s">
        <v>1959</v>
      </c>
      <c r="G2653" s="110" t="s">
        <v>1778</v>
      </c>
      <c r="H2653" s="111">
        <v>290000</v>
      </c>
      <c r="I2653" s="113">
        <v>45444</v>
      </c>
      <c r="J2653" s="111">
        <v>95000</v>
      </c>
      <c r="K2653" s="112" t="s">
        <v>20</v>
      </c>
      <c r="L2653" s="112" t="s">
        <v>158</v>
      </c>
      <c r="O2653" s="71"/>
      <c r="P2653" s="54"/>
      <c r="Q2653" s="72"/>
    </row>
    <row r="2654" spans="1:17" x14ac:dyDescent="0.25">
      <c r="A2654" s="107" t="s">
        <v>1525</v>
      </c>
      <c r="B2654" s="108">
        <v>202304</v>
      </c>
      <c r="C2654" s="108">
        <v>202304</v>
      </c>
      <c r="D2654" s="108" t="s">
        <v>1014</v>
      </c>
      <c r="E2654" s="109">
        <v>6372766170</v>
      </c>
      <c r="F2654" s="107" t="s">
        <v>1526</v>
      </c>
      <c r="G2654" s="110" t="s">
        <v>2006</v>
      </c>
      <c r="H2654" s="111">
        <v>260000</v>
      </c>
      <c r="I2654" s="113">
        <v>45444</v>
      </c>
      <c r="J2654" s="111">
        <f>30000+20000</f>
        <v>50000</v>
      </c>
      <c r="K2654" s="112" t="s">
        <v>20</v>
      </c>
      <c r="L2654" s="112" t="s">
        <v>158</v>
      </c>
      <c r="O2654" s="71"/>
      <c r="P2654" s="54"/>
      <c r="Q2654" s="72"/>
    </row>
    <row r="2655" spans="1:17" x14ac:dyDescent="0.25">
      <c r="A2655" s="107" t="s">
        <v>4395</v>
      </c>
      <c r="B2655" s="108">
        <v>202405</v>
      </c>
      <c r="C2655" s="108">
        <v>202405</v>
      </c>
      <c r="D2655" s="108" t="s">
        <v>1014</v>
      </c>
      <c r="E2655" s="109">
        <v>7038502967</v>
      </c>
      <c r="F2655" s="107" t="s">
        <v>1991</v>
      </c>
      <c r="G2655" s="110" t="s">
        <v>1792</v>
      </c>
      <c r="H2655" s="111">
        <v>260000</v>
      </c>
      <c r="I2655" s="113">
        <v>45446</v>
      </c>
      <c r="J2655" s="111">
        <v>200000</v>
      </c>
      <c r="K2655" s="112" t="s">
        <v>20</v>
      </c>
      <c r="L2655" s="112" t="s">
        <v>158</v>
      </c>
      <c r="O2655" s="71"/>
      <c r="P2655" s="54"/>
      <c r="Q2655" s="72"/>
    </row>
    <row r="2656" spans="1:17" x14ac:dyDescent="0.25">
      <c r="A2656" s="107" t="s">
        <v>1806</v>
      </c>
      <c r="B2656" s="108">
        <v>202403</v>
      </c>
      <c r="C2656" s="108">
        <v>202403</v>
      </c>
      <c r="D2656" s="108" t="s">
        <v>1014</v>
      </c>
      <c r="E2656" s="109">
        <v>9040137519</v>
      </c>
      <c r="F2656" s="107" t="s">
        <v>1807</v>
      </c>
      <c r="G2656" s="110" t="s">
        <v>1778</v>
      </c>
      <c r="H2656" s="111">
        <v>290000</v>
      </c>
      <c r="I2656" s="113">
        <v>45446</v>
      </c>
      <c r="J2656" s="111">
        <v>40000</v>
      </c>
      <c r="K2656" s="112" t="s">
        <v>20</v>
      </c>
      <c r="L2656" s="112" t="s">
        <v>158</v>
      </c>
      <c r="O2656" s="71"/>
      <c r="P2656" s="54"/>
      <c r="Q2656" s="72"/>
    </row>
    <row r="2657" spans="1:17" x14ac:dyDescent="0.25">
      <c r="A2657" s="107" t="s">
        <v>1779</v>
      </c>
      <c r="B2657" s="108">
        <v>202403</v>
      </c>
      <c r="C2657" s="108">
        <v>202403</v>
      </c>
      <c r="D2657" s="108" t="s">
        <v>1014</v>
      </c>
      <c r="E2657" s="109">
        <v>7978916934</v>
      </c>
      <c r="F2657" s="107" t="s">
        <v>1780</v>
      </c>
      <c r="G2657" s="110" t="s">
        <v>1778</v>
      </c>
      <c r="H2657" s="111">
        <v>270000</v>
      </c>
      <c r="I2657" s="113">
        <v>45446</v>
      </c>
      <c r="J2657" s="111">
        <v>63750</v>
      </c>
      <c r="K2657" s="112" t="s">
        <v>20</v>
      </c>
      <c r="L2657" s="112" t="s">
        <v>158</v>
      </c>
      <c r="O2657" s="71"/>
      <c r="P2657" s="54"/>
      <c r="Q2657" s="72"/>
    </row>
    <row r="2658" spans="1:17" x14ac:dyDescent="0.25">
      <c r="A2658" s="107" t="s">
        <v>2007</v>
      </c>
      <c r="B2658" s="108">
        <v>202405</v>
      </c>
      <c r="C2658" s="108">
        <v>202405</v>
      </c>
      <c r="D2658" s="108" t="s">
        <v>1015</v>
      </c>
      <c r="E2658" s="109">
        <v>7978452530</v>
      </c>
      <c r="F2658" s="107" t="s">
        <v>2008</v>
      </c>
      <c r="G2658" s="110" t="s">
        <v>1778</v>
      </c>
      <c r="H2658" s="111">
        <v>318000</v>
      </c>
      <c r="I2658" s="113">
        <v>45446</v>
      </c>
      <c r="J2658" s="111">
        <v>5000</v>
      </c>
      <c r="K2658" s="112" t="s">
        <v>20</v>
      </c>
      <c r="L2658" s="112" t="s">
        <v>2009</v>
      </c>
      <c r="O2658" s="71"/>
      <c r="P2658" s="54"/>
      <c r="Q2658" s="72"/>
    </row>
    <row r="2659" spans="1:17" x14ac:dyDescent="0.25">
      <c r="A2659" s="107" t="s">
        <v>1810</v>
      </c>
      <c r="B2659" s="108">
        <v>202403</v>
      </c>
      <c r="C2659" s="108">
        <v>202403</v>
      </c>
      <c r="D2659" s="108" t="s">
        <v>1015</v>
      </c>
      <c r="E2659" s="109">
        <v>9644871269</v>
      </c>
      <c r="F2659" s="107" t="s">
        <v>1811</v>
      </c>
      <c r="G2659" s="110" t="s">
        <v>1792</v>
      </c>
      <c r="H2659" s="111">
        <v>265000</v>
      </c>
      <c r="I2659" s="113">
        <v>45446</v>
      </c>
      <c r="J2659" s="111">
        <v>63000</v>
      </c>
      <c r="K2659" s="112" t="s">
        <v>20</v>
      </c>
      <c r="L2659" s="112" t="s">
        <v>158</v>
      </c>
      <c r="O2659" s="71"/>
      <c r="P2659" s="54"/>
      <c r="Q2659" s="72"/>
    </row>
    <row r="2660" spans="1:17" x14ac:dyDescent="0.25">
      <c r="A2660" s="107" t="s">
        <v>2010</v>
      </c>
      <c r="B2660" s="108">
        <v>202405</v>
      </c>
      <c r="C2660" s="108">
        <v>202405</v>
      </c>
      <c r="D2660" s="108" t="s">
        <v>1014</v>
      </c>
      <c r="E2660" s="109">
        <v>9668994742</v>
      </c>
      <c r="F2660" s="107" t="s">
        <v>1983</v>
      </c>
      <c r="G2660" s="110" t="s">
        <v>1778</v>
      </c>
      <c r="H2660" s="111">
        <v>270000</v>
      </c>
      <c r="I2660" s="113">
        <v>45447</v>
      </c>
      <c r="J2660" s="111">
        <v>95000</v>
      </c>
      <c r="K2660" s="112" t="s">
        <v>20</v>
      </c>
      <c r="L2660" s="112" t="s">
        <v>158</v>
      </c>
      <c r="O2660" s="71"/>
      <c r="P2660" s="54"/>
      <c r="Q2660" s="72"/>
    </row>
    <row r="2661" spans="1:17" x14ac:dyDescent="0.25">
      <c r="A2661" s="107" t="s">
        <v>1833</v>
      </c>
      <c r="B2661" s="108">
        <v>202401</v>
      </c>
      <c r="C2661" s="108">
        <v>202401</v>
      </c>
      <c r="D2661" s="108" t="s">
        <v>1014</v>
      </c>
      <c r="E2661" s="109">
        <v>8658699856</v>
      </c>
      <c r="F2661" s="107" t="s">
        <v>1561</v>
      </c>
      <c r="G2661" s="110" t="s">
        <v>1778</v>
      </c>
      <c r="H2661" s="111">
        <v>280000</v>
      </c>
      <c r="I2661" s="113">
        <v>45447</v>
      </c>
      <c r="J2661" s="111">
        <v>80000</v>
      </c>
      <c r="K2661" s="112" t="s">
        <v>20</v>
      </c>
      <c r="L2661" s="112" t="s">
        <v>158</v>
      </c>
      <c r="O2661" s="71"/>
      <c r="P2661" s="54"/>
      <c r="Q2661" s="72"/>
    </row>
    <row r="2662" spans="1:17" x14ac:dyDescent="0.25">
      <c r="A2662" s="107" t="s">
        <v>4346</v>
      </c>
      <c r="B2662" s="108">
        <v>202401</v>
      </c>
      <c r="C2662" s="108">
        <v>202401</v>
      </c>
      <c r="D2662" s="108" t="s">
        <v>1014</v>
      </c>
      <c r="E2662" s="109">
        <v>8018405904</v>
      </c>
      <c r="F2662" s="107" t="s">
        <v>1590</v>
      </c>
      <c r="G2662" s="110" t="s">
        <v>77</v>
      </c>
      <c r="H2662" s="111">
        <v>260000</v>
      </c>
      <c r="I2662" s="113">
        <v>45447</v>
      </c>
      <c r="J2662" s="111">
        <v>40000</v>
      </c>
      <c r="K2662" s="112" t="s">
        <v>20</v>
      </c>
      <c r="L2662" s="112" t="s">
        <v>158</v>
      </c>
      <c r="O2662" s="71"/>
      <c r="P2662" s="54"/>
      <c r="Q2662" s="72"/>
    </row>
    <row r="2663" spans="1:17" x14ac:dyDescent="0.25">
      <c r="A2663" s="107" t="s">
        <v>4385</v>
      </c>
      <c r="B2663" s="108">
        <v>202405</v>
      </c>
      <c r="C2663" s="108">
        <v>202405</v>
      </c>
      <c r="D2663" s="108" t="s">
        <v>1014</v>
      </c>
      <c r="E2663" s="109">
        <v>9567245198</v>
      </c>
      <c r="F2663" s="107" t="s">
        <v>1940</v>
      </c>
      <c r="G2663" s="110" t="s">
        <v>1778</v>
      </c>
      <c r="H2663" s="111">
        <v>280000</v>
      </c>
      <c r="I2663" s="113">
        <v>45447</v>
      </c>
      <c r="J2663" s="111">
        <v>50000</v>
      </c>
      <c r="K2663" s="112" t="s">
        <v>20</v>
      </c>
      <c r="L2663" s="112" t="s">
        <v>158</v>
      </c>
      <c r="O2663" s="71"/>
      <c r="P2663" s="54"/>
      <c r="Q2663" s="72"/>
    </row>
    <row r="2664" spans="1:17" x14ac:dyDescent="0.25">
      <c r="A2664" s="107" t="s">
        <v>2011</v>
      </c>
      <c r="B2664" s="108">
        <v>202405</v>
      </c>
      <c r="C2664" s="108">
        <v>202406</v>
      </c>
      <c r="D2664" s="108" t="s">
        <v>1015</v>
      </c>
      <c r="E2664" s="109">
        <v>9777298399</v>
      </c>
      <c r="F2664" s="107" t="s">
        <v>2012</v>
      </c>
      <c r="G2664" s="110" t="s">
        <v>1778</v>
      </c>
      <c r="H2664" s="111">
        <v>280000</v>
      </c>
      <c r="I2664" s="113">
        <v>45447</v>
      </c>
      <c r="J2664" s="111">
        <v>5000</v>
      </c>
      <c r="K2664" s="112" t="s">
        <v>20</v>
      </c>
      <c r="L2664" s="112" t="s">
        <v>158</v>
      </c>
      <c r="O2664" s="71"/>
      <c r="P2664" s="54"/>
      <c r="Q2664" s="72"/>
    </row>
    <row r="2665" spans="1:17" x14ac:dyDescent="0.25">
      <c r="A2665" s="107" t="s">
        <v>2013</v>
      </c>
      <c r="B2665" s="108">
        <v>202405</v>
      </c>
      <c r="C2665" s="108">
        <v>202406</v>
      </c>
      <c r="D2665" s="108" t="s">
        <v>1015</v>
      </c>
      <c r="E2665" s="109">
        <v>9337910745</v>
      </c>
      <c r="F2665" s="107" t="s">
        <v>2014</v>
      </c>
      <c r="G2665" s="110" t="s">
        <v>1778</v>
      </c>
      <c r="H2665" s="111">
        <v>280000</v>
      </c>
      <c r="I2665" s="113">
        <v>45447</v>
      </c>
      <c r="J2665" s="111">
        <v>5000</v>
      </c>
      <c r="K2665" s="112" t="s">
        <v>20</v>
      </c>
      <c r="L2665" s="112" t="s">
        <v>158</v>
      </c>
      <c r="O2665" s="71"/>
      <c r="P2665" s="54"/>
      <c r="Q2665" s="72"/>
    </row>
    <row r="2666" spans="1:17" x14ac:dyDescent="0.25">
      <c r="A2666" s="107" t="s">
        <v>4398</v>
      </c>
      <c r="B2666" s="108">
        <v>202406</v>
      </c>
      <c r="C2666" s="108">
        <v>202406</v>
      </c>
      <c r="D2666" s="108" t="s">
        <v>1015</v>
      </c>
      <c r="E2666" s="109">
        <v>9407067625</v>
      </c>
      <c r="F2666" s="107" t="s">
        <v>2016</v>
      </c>
      <c r="G2666" s="110" t="s">
        <v>1778</v>
      </c>
      <c r="H2666" s="111">
        <v>280000</v>
      </c>
      <c r="I2666" s="113">
        <v>45448</v>
      </c>
      <c r="J2666" s="111">
        <v>280000</v>
      </c>
      <c r="K2666" s="112" t="s">
        <v>20</v>
      </c>
      <c r="L2666" s="112" t="s">
        <v>158</v>
      </c>
      <c r="O2666" s="71"/>
      <c r="P2666" s="54"/>
      <c r="Q2666" s="72"/>
    </row>
    <row r="2667" spans="1:17" x14ac:dyDescent="0.25">
      <c r="A2667" s="107" t="s">
        <v>1992</v>
      </c>
      <c r="B2667" s="108">
        <v>202406</v>
      </c>
      <c r="C2667" s="108">
        <v>202406</v>
      </c>
      <c r="D2667" s="108" t="s">
        <v>1015</v>
      </c>
      <c r="E2667" s="109">
        <v>7978079266</v>
      </c>
      <c r="F2667" s="107" t="s">
        <v>2018</v>
      </c>
      <c r="G2667" s="110" t="s">
        <v>1778</v>
      </c>
      <c r="H2667" s="111">
        <v>280000</v>
      </c>
      <c r="I2667" s="113">
        <v>45448</v>
      </c>
      <c r="J2667" s="111">
        <v>5000</v>
      </c>
      <c r="K2667" s="112" t="s">
        <v>20</v>
      </c>
      <c r="L2667" s="112" t="s">
        <v>158</v>
      </c>
      <c r="O2667" s="71"/>
      <c r="P2667" s="54"/>
      <c r="Q2667" s="72"/>
    </row>
    <row r="2668" spans="1:17" x14ac:dyDescent="0.25">
      <c r="A2668" s="107" t="s">
        <v>2019</v>
      </c>
      <c r="B2668" s="108">
        <v>202406</v>
      </c>
      <c r="C2668" s="108">
        <v>202406</v>
      </c>
      <c r="D2668" s="108" t="s">
        <v>1015</v>
      </c>
      <c r="E2668" s="109">
        <v>7735703039</v>
      </c>
      <c r="F2668" s="107" t="s">
        <v>2020</v>
      </c>
      <c r="G2668" s="110" t="s">
        <v>1778</v>
      </c>
      <c r="H2668" s="111">
        <v>280000</v>
      </c>
      <c r="I2668" s="113">
        <v>45448</v>
      </c>
      <c r="J2668" s="111">
        <v>5000</v>
      </c>
      <c r="K2668" s="112" t="s">
        <v>20</v>
      </c>
      <c r="L2668" s="112" t="s">
        <v>158</v>
      </c>
      <c r="O2668" s="71"/>
      <c r="P2668" s="54"/>
      <c r="Q2668" s="72"/>
    </row>
    <row r="2669" spans="1:17" x14ac:dyDescent="0.25">
      <c r="A2669" s="107" t="s">
        <v>1912</v>
      </c>
      <c r="B2669" s="108">
        <v>202404</v>
      </c>
      <c r="C2669" s="108">
        <v>202404</v>
      </c>
      <c r="D2669" s="108" t="s">
        <v>1015</v>
      </c>
      <c r="E2669" s="109">
        <v>9011020036</v>
      </c>
      <c r="F2669" s="107" t="s">
        <v>1913</v>
      </c>
      <c r="G2669" s="110" t="s">
        <v>1792</v>
      </c>
      <c r="H2669" s="111">
        <v>260000</v>
      </c>
      <c r="I2669" s="113">
        <v>45448</v>
      </c>
      <c r="J2669" s="111">
        <v>20000</v>
      </c>
      <c r="K2669" s="112" t="s">
        <v>20</v>
      </c>
      <c r="L2669" s="112" t="s">
        <v>158</v>
      </c>
      <c r="O2669" s="71"/>
      <c r="P2669" s="54"/>
      <c r="Q2669" s="72"/>
    </row>
    <row r="2670" spans="1:17" x14ac:dyDescent="0.25">
      <c r="A2670" s="107" t="s">
        <v>1897</v>
      </c>
      <c r="B2670" s="108">
        <v>202404</v>
      </c>
      <c r="C2670" s="108">
        <v>202404</v>
      </c>
      <c r="D2670" s="108" t="s">
        <v>1015</v>
      </c>
      <c r="E2670" s="109">
        <v>9178995836</v>
      </c>
      <c r="F2670" s="107" t="s">
        <v>1898</v>
      </c>
      <c r="G2670" s="110" t="s">
        <v>1792</v>
      </c>
      <c r="H2670" s="111">
        <v>260000</v>
      </c>
      <c r="I2670" s="113">
        <v>45448</v>
      </c>
      <c r="J2670" s="111">
        <v>50000</v>
      </c>
      <c r="K2670" s="112" t="s">
        <v>20</v>
      </c>
      <c r="L2670" s="112" t="s">
        <v>158</v>
      </c>
      <c r="O2670" s="71"/>
      <c r="P2670" s="54"/>
      <c r="Q2670" s="72"/>
    </row>
    <row r="2671" spans="1:17" x14ac:dyDescent="0.25">
      <c r="A2671" s="107" t="s">
        <v>2021</v>
      </c>
      <c r="B2671" s="108">
        <v>202406</v>
      </c>
      <c r="C2671" s="108">
        <v>202406</v>
      </c>
      <c r="D2671" s="108" t="s">
        <v>1014</v>
      </c>
      <c r="E2671" s="109">
        <v>6261802997</v>
      </c>
      <c r="F2671" s="107" t="s">
        <v>2023</v>
      </c>
      <c r="G2671" s="110" t="s">
        <v>1778</v>
      </c>
      <c r="H2671" s="111">
        <v>290000</v>
      </c>
      <c r="I2671" s="113">
        <v>45449</v>
      </c>
      <c r="J2671" s="111">
        <v>48333</v>
      </c>
      <c r="K2671" s="112" t="s">
        <v>20</v>
      </c>
      <c r="L2671" s="112" t="s">
        <v>158</v>
      </c>
      <c r="O2671" s="71"/>
      <c r="P2671" s="54"/>
      <c r="Q2671" s="72"/>
    </row>
    <row r="2672" spans="1:17" x14ac:dyDescent="0.25">
      <c r="A2672" s="107" t="s">
        <v>2022</v>
      </c>
      <c r="B2672" s="108">
        <v>202406</v>
      </c>
      <c r="C2672" s="108">
        <v>202406</v>
      </c>
      <c r="D2672" s="108" t="s">
        <v>1014</v>
      </c>
      <c r="E2672" s="109">
        <v>9669953247</v>
      </c>
      <c r="F2672" s="107" t="s">
        <v>2024</v>
      </c>
      <c r="G2672" s="110" t="s">
        <v>1778</v>
      </c>
      <c r="H2672" s="111">
        <v>290000</v>
      </c>
      <c r="I2672" s="113">
        <v>45449</v>
      </c>
      <c r="J2672" s="111">
        <v>48333</v>
      </c>
      <c r="K2672" s="112" t="s">
        <v>20</v>
      </c>
      <c r="L2672" s="112" t="s">
        <v>158</v>
      </c>
      <c r="O2672" s="71"/>
      <c r="P2672" s="54"/>
      <c r="Q2672" s="72"/>
    </row>
    <row r="2673" spans="1:17" x14ac:dyDescent="0.25">
      <c r="A2673" s="107" t="s">
        <v>4399</v>
      </c>
      <c r="B2673" s="108">
        <v>202406</v>
      </c>
      <c r="C2673" s="108">
        <v>202406</v>
      </c>
      <c r="D2673" s="108" t="s">
        <v>1014</v>
      </c>
      <c r="E2673" s="109">
        <v>8085363713</v>
      </c>
      <c r="F2673" s="107" t="s">
        <v>2026</v>
      </c>
      <c r="G2673" s="110" t="s">
        <v>1792</v>
      </c>
      <c r="H2673" s="111">
        <v>255000</v>
      </c>
      <c r="I2673" s="113">
        <v>45449</v>
      </c>
      <c r="J2673" s="111">
        <v>63750</v>
      </c>
      <c r="K2673" s="112" t="s">
        <v>20</v>
      </c>
      <c r="L2673" s="112" t="s">
        <v>158</v>
      </c>
      <c r="O2673" s="71"/>
      <c r="P2673" s="54"/>
      <c r="Q2673" s="72"/>
    </row>
    <row r="2674" spans="1:17" x14ac:dyDescent="0.25">
      <c r="A2674" s="107" t="s">
        <v>4389</v>
      </c>
      <c r="B2674" s="108">
        <v>202405</v>
      </c>
      <c r="C2674" s="108">
        <v>202405</v>
      </c>
      <c r="D2674" s="108" t="s">
        <v>1015</v>
      </c>
      <c r="E2674" s="109">
        <v>6370494490</v>
      </c>
      <c r="F2674" s="107" t="s">
        <v>1951</v>
      </c>
      <c r="G2674" s="110" t="s">
        <v>1792</v>
      </c>
      <c r="H2674" s="111">
        <v>260000</v>
      </c>
      <c r="I2674" s="113">
        <v>45449</v>
      </c>
      <c r="J2674" s="111">
        <v>10000</v>
      </c>
      <c r="K2674" s="112" t="s">
        <v>20</v>
      </c>
      <c r="L2674" s="112" t="s">
        <v>158</v>
      </c>
      <c r="O2674" s="71"/>
      <c r="P2674" s="54"/>
      <c r="Q2674" s="72"/>
    </row>
    <row r="2675" spans="1:17" x14ac:dyDescent="0.25">
      <c r="A2675" s="107" t="s">
        <v>2027</v>
      </c>
      <c r="B2675" s="108">
        <v>202405</v>
      </c>
      <c r="C2675" s="108">
        <v>202405</v>
      </c>
      <c r="D2675" s="108" t="s">
        <v>1014</v>
      </c>
      <c r="E2675" s="109">
        <v>9494801643</v>
      </c>
      <c r="F2675" s="107" t="s">
        <v>1998</v>
      </c>
      <c r="G2675" s="110" t="s">
        <v>1792</v>
      </c>
      <c r="H2675" s="111">
        <v>260000</v>
      </c>
      <c r="I2675" s="113">
        <v>45449</v>
      </c>
      <c r="J2675" s="111">
        <v>85000</v>
      </c>
      <c r="K2675" s="112" t="s">
        <v>20</v>
      </c>
      <c r="L2675" s="112" t="s">
        <v>158</v>
      </c>
      <c r="O2675" s="71"/>
      <c r="P2675" s="54"/>
      <c r="Q2675" s="72"/>
    </row>
    <row r="2676" spans="1:17" x14ac:dyDescent="0.25">
      <c r="A2676" s="107" t="s">
        <v>1903</v>
      </c>
      <c r="B2676" s="108">
        <v>202404</v>
      </c>
      <c r="C2676" s="108">
        <v>202404</v>
      </c>
      <c r="D2676" s="108" t="s">
        <v>1014</v>
      </c>
      <c r="E2676" s="109">
        <v>9483195630</v>
      </c>
      <c r="F2676" s="107" t="s">
        <v>1904</v>
      </c>
      <c r="G2676" s="110" t="s">
        <v>1792</v>
      </c>
      <c r="H2676" s="111">
        <v>260000</v>
      </c>
      <c r="I2676" s="113">
        <v>45449</v>
      </c>
      <c r="J2676" s="111">
        <v>63750</v>
      </c>
      <c r="K2676" s="112" t="s">
        <v>20</v>
      </c>
      <c r="L2676" s="112" t="s">
        <v>158</v>
      </c>
      <c r="O2676" s="71"/>
      <c r="P2676" s="54"/>
      <c r="Q2676" s="72"/>
    </row>
    <row r="2677" spans="1:17" x14ac:dyDescent="0.25">
      <c r="A2677" s="107" t="s">
        <v>4365</v>
      </c>
      <c r="B2677" s="108">
        <v>202401</v>
      </c>
      <c r="C2677" s="108">
        <v>202401</v>
      </c>
      <c r="D2677" s="108" t="s">
        <v>1014</v>
      </c>
      <c r="E2677" s="109">
        <v>9035210110</v>
      </c>
      <c r="F2677" s="107" t="s">
        <v>1755</v>
      </c>
      <c r="G2677" s="110" t="s">
        <v>1778</v>
      </c>
      <c r="H2677" s="111">
        <v>290000</v>
      </c>
      <c r="I2677" s="113">
        <v>45449</v>
      </c>
      <c r="J2677" s="111">
        <v>20000</v>
      </c>
      <c r="K2677" s="112" t="s">
        <v>20</v>
      </c>
      <c r="L2677" s="112" t="s">
        <v>158</v>
      </c>
      <c r="O2677" s="71"/>
      <c r="P2677" s="54"/>
      <c r="Q2677" s="72"/>
    </row>
    <row r="2678" spans="1:17" x14ac:dyDescent="0.25">
      <c r="A2678" s="107" t="s">
        <v>2051</v>
      </c>
      <c r="B2678" s="108">
        <v>202406</v>
      </c>
      <c r="C2678" s="108">
        <v>202406</v>
      </c>
      <c r="D2678" s="108" t="s">
        <v>1014</v>
      </c>
      <c r="E2678" s="109">
        <v>8917287618</v>
      </c>
      <c r="F2678" s="107" t="s">
        <v>2029</v>
      </c>
      <c r="G2678" s="110" t="s">
        <v>1778</v>
      </c>
      <c r="H2678" s="111">
        <v>290000</v>
      </c>
      <c r="I2678" s="113">
        <v>45449</v>
      </c>
      <c r="J2678" s="111">
        <v>5000</v>
      </c>
      <c r="K2678" s="112" t="s">
        <v>20</v>
      </c>
      <c r="L2678" s="112" t="s">
        <v>158</v>
      </c>
      <c r="O2678" s="71"/>
      <c r="P2678" s="54"/>
      <c r="Q2678" s="72"/>
    </row>
    <row r="2679" spans="1:17" x14ac:dyDescent="0.25">
      <c r="A2679" s="107" t="s">
        <v>4397</v>
      </c>
      <c r="B2679" s="108">
        <v>202406</v>
      </c>
      <c r="C2679" s="108">
        <v>202406</v>
      </c>
      <c r="D2679" s="108" t="s">
        <v>1014</v>
      </c>
      <c r="E2679" s="109">
        <v>8917277756</v>
      </c>
      <c r="F2679" s="107" t="s">
        <v>2003</v>
      </c>
      <c r="G2679" s="110" t="s">
        <v>1778</v>
      </c>
      <c r="H2679" s="111">
        <v>290000</v>
      </c>
      <c r="I2679" s="113">
        <v>45450</v>
      </c>
      <c r="J2679" s="111">
        <v>66250</v>
      </c>
      <c r="K2679" s="112" t="s">
        <v>20</v>
      </c>
      <c r="L2679" s="112" t="s">
        <v>158</v>
      </c>
      <c r="O2679" s="71"/>
      <c r="P2679" s="54"/>
      <c r="Q2679" s="72"/>
    </row>
    <row r="2680" spans="1:17" x14ac:dyDescent="0.25">
      <c r="A2680" s="107" t="s">
        <v>4372</v>
      </c>
      <c r="B2680" s="108">
        <v>202303</v>
      </c>
      <c r="C2680" s="108">
        <v>202303</v>
      </c>
      <c r="D2680" s="108" t="s">
        <v>1014</v>
      </c>
      <c r="E2680" s="109">
        <v>8260457167</v>
      </c>
      <c r="F2680" s="107" t="s">
        <v>1790</v>
      </c>
      <c r="G2680" s="110" t="s">
        <v>1792</v>
      </c>
      <c r="H2680" s="111">
        <v>280000</v>
      </c>
      <c r="I2680" s="113">
        <v>45450</v>
      </c>
      <c r="J2680" s="111">
        <v>68750</v>
      </c>
      <c r="K2680" s="112" t="s">
        <v>20</v>
      </c>
      <c r="L2680" s="112" t="s">
        <v>158</v>
      </c>
      <c r="O2680" s="71"/>
      <c r="P2680" s="54"/>
      <c r="Q2680" s="72"/>
    </row>
    <row r="2681" spans="1:17" x14ac:dyDescent="0.25">
      <c r="A2681" s="107" t="s">
        <v>2031</v>
      </c>
      <c r="B2681" s="108">
        <v>202406</v>
      </c>
      <c r="C2681" s="108">
        <v>202406</v>
      </c>
      <c r="D2681" s="108" t="s">
        <v>1014</v>
      </c>
      <c r="E2681" s="109">
        <v>9902251568</v>
      </c>
      <c r="F2681" s="107" t="s">
        <v>2032</v>
      </c>
      <c r="G2681" s="110" t="s">
        <v>1792</v>
      </c>
      <c r="H2681" s="111">
        <v>255000</v>
      </c>
      <c r="I2681" s="113">
        <v>45450</v>
      </c>
      <c r="J2681" s="111">
        <v>255000</v>
      </c>
      <c r="K2681" s="112" t="s">
        <v>20</v>
      </c>
      <c r="L2681" s="112" t="s">
        <v>158</v>
      </c>
      <c r="O2681" s="71"/>
      <c r="P2681" s="54"/>
      <c r="Q2681" s="72"/>
    </row>
    <row r="2682" spans="1:17" x14ac:dyDescent="0.25">
      <c r="A2682" s="107" t="s">
        <v>4377</v>
      </c>
      <c r="B2682" s="108">
        <v>202404</v>
      </c>
      <c r="C2682" s="108">
        <v>202404</v>
      </c>
      <c r="D2682" s="108" t="s">
        <v>1014</v>
      </c>
      <c r="E2682" s="109">
        <v>7718925432</v>
      </c>
      <c r="F2682" s="107" t="s">
        <v>1837</v>
      </c>
      <c r="G2682" s="110" t="s">
        <v>1778</v>
      </c>
      <c r="H2682" s="111">
        <v>280000</v>
      </c>
      <c r="I2682" s="113">
        <v>45451</v>
      </c>
      <c r="J2682" s="111">
        <v>85000</v>
      </c>
      <c r="K2682" s="112" t="s">
        <v>20</v>
      </c>
      <c r="L2682" s="112" t="s">
        <v>158</v>
      </c>
      <c r="O2682" s="71"/>
      <c r="P2682" s="54"/>
      <c r="Q2682" s="72"/>
    </row>
    <row r="2683" spans="1:17" x14ac:dyDescent="0.25">
      <c r="A2683" s="107" t="s">
        <v>1838</v>
      </c>
      <c r="B2683" s="108">
        <v>202404</v>
      </c>
      <c r="C2683" s="108">
        <v>202404</v>
      </c>
      <c r="D2683" s="108" t="s">
        <v>1014</v>
      </c>
      <c r="E2683" s="109">
        <v>7887927005</v>
      </c>
      <c r="F2683" s="107" t="s">
        <v>1839</v>
      </c>
      <c r="G2683" s="110" t="s">
        <v>1778</v>
      </c>
      <c r="H2683" s="111">
        <v>280000</v>
      </c>
      <c r="I2683" s="113">
        <v>45451</v>
      </c>
      <c r="J2683" s="111">
        <v>85000</v>
      </c>
      <c r="K2683" s="112" t="s">
        <v>20</v>
      </c>
      <c r="L2683" s="112" t="s">
        <v>158</v>
      </c>
      <c r="O2683" s="71"/>
      <c r="P2683" s="54"/>
      <c r="Q2683" s="72"/>
    </row>
    <row r="2684" spans="1:17" x14ac:dyDescent="0.25">
      <c r="A2684" s="107" t="s">
        <v>4381</v>
      </c>
      <c r="B2684" s="108">
        <v>202404</v>
      </c>
      <c r="C2684" s="108">
        <v>202404</v>
      </c>
      <c r="D2684" s="108" t="s">
        <v>1015</v>
      </c>
      <c r="E2684" s="109">
        <v>7878655219</v>
      </c>
      <c r="F2684" s="107" t="s">
        <v>1883</v>
      </c>
      <c r="G2684" s="110" t="s">
        <v>1778</v>
      </c>
      <c r="H2684" s="111">
        <v>280000</v>
      </c>
      <c r="I2684" s="113">
        <v>45451</v>
      </c>
      <c r="J2684" s="111">
        <v>95000</v>
      </c>
      <c r="K2684" s="112" t="s">
        <v>20</v>
      </c>
      <c r="L2684" s="112" t="s">
        <v>158</v>
      </c>
      <c r="O2684" s="71"/>
      <c r="P2684" s="54"/>
      <c r="Q2684" s="72"/>
    </row>
    <row r="2685" spans="1:17" x14ac:dyDescent="0.25">
      <c r="A2685" s="107" t="s">
        <v>1294</v>
      </c>
      <c r="B2685" s="108">
        <v>202310</v>
      </c>
      <c r="C2685" s="108">
        <v>202310</v>
      </c>
      <c r="D2685" s="108" t="s">
        <v>1014</v>
      </c>
      <c r="E2685" s="109">
        <v>7224826454</v>
      </c>
      <c r="F2685" s="107" t="s">
        <v>1295</v>
      </c>
      <c r="G2685" s="110" t="s">
        <v>1778</v>
      </c>
      <c r="H2685" s="111">
        <v>270000</v>
      </c>
      <c r="I2685" s="113">
        <v>45451</v>
      </c>
      <c r="J2685" s="111">
        <v>40000</v>
      </c>
      <c r="K2685" s="112" t="s">
        <v>20</v>
      </c>
      <c r="L2685" s="112" t="s">
        <v>158</v>
      </c>
      <c r="O2685" s="71"/>
      <c r="P2685" s="54"/>
      <c r="Q2685" s="72"/>
    </row>
    <row r="2686" spans="1:17" x14ac:dyDescent="0.25">
      <c r="A2686" s="107" t="s">
        <v>2033</v>
      </c>
      <c r="B2686" s="108">
        <v>202406</v>
      </c>
      <c r="C2686" s="108">
        <v>202406</v>
      </c>
      <c r="D2686" s="108" t="s">
        <v>1014</v>
      </c>
      <c r="E2686" s="109">
        <v>7082062269</v>
      </c>
      <c r="F2686" s="107" t="s">
        <v>2034</v>
      </c>
      <c r="G2686" s="110" t="s">
        <v>1778</v>
      </c>
      <c r="H2686" s="111">
        <v>280000</v>
      </c>
      <c r="I2686" s="113">
        <v>45451</v>
      </c>
      <c r="J2686" s="111">
        <v>5000</v>
      </c>
      <c r="K2686" s="112" t="s">
        <v>20</v>
      </c>
      <c r="L2686" s="112" t="s">
        <v>158</v>
      </c>
      <c r="O2686" s="71"/>
      <c r="P2686" s="54"/>
      <c r="Q2686" s="72"/>
    </row>
    <row r="2687" spans="1:17" x14ac:dyDescent="0.25">
      <c r="A2687" s="107" t="s">
        <v>2035</v>
      </c>
      <c r="B2687" s="108">
        <v>202406</v>
      </c>
      <c r="C2687" s="108">
        <v>202406</v>
      </c>
      <c r="D2687" s="108" t="s">
        <v>1014</v>
      </c>
      <c r="E2687" s="109">
        <v>6382550992</v>
      </c>
      <c r="F2687" s="107" t="s">
        <v>2036</v>
      </c>
      <c r="G2687" s="110" t="s">
        <v>1778</v>
      </c>
      <c r="H2687" s="111">
        <v>280000</v>
      </c>
      <c r="I2687" s="113">
        <v>45451</v>
      </c>
      <c r="J2687" s="111">
        <v>5000</v>
      </c>
      <c r="K2687" s="112" t="s">
        <v>20</v>
      </c>
      <c r="L2687" s="112" t="s">
        <v>158</v>
      </c>
      <c r="O2687" s="71"/>
      <c r="P2687" s="54"/>
      <c r="Q2687" s="72"/>
    </row>
    <row r="2688" spans="1:17" x14ac:dyDescent="0.25">
      <c r="A2688" s="107" t="s">
        <v>4381</v>
      </c>
      <c r="B2688" s="108">
        <v>202404</v>
      </c>
      <c r="C2688" s="108">
        <v>202404</v>
      </c>
      <c r="D2688" s="108" t="s">
        <v>1015</v>
      </c>
      <c r="E2688" s="109">
        <v>7878655219</v>
      </c>
      <c r="F2688" s="107" t="s">
        <v>1883</v>
      </c>
      <c r="G2688" s="110" t="s">
        <v>1778</v>
      </c>
      <c r="H2688" s="111">
        <v>280000</v>
      </c>
      <c r="I2688" s="113">
        <v>45453</v>
      </c>
      <c r="J2688" s="111">
        <v>85000</v>
      </c>
      <c r="K2688" s="112" t="s">
        <v>20</v>
      </c>
      <c r="L2688" s="112" t="s">
        <v>158</v>
      </c>
      <c r="O2688" s="71"/>
      <c r="P2688" s="54"/>
      <c r="Q2688" s="72"/>
    </row>
    <row r="2689" spans="1:17" x14ac:dyDescent="0.25">
      <c r="A2689" s="107" t="s">
        <v>1936</v>
      </c>
      <c r="B2689" s="108">
        <v>202405</v>
      </c>
      <c r="C2689" s="108">
        <v>202405</v>
      </c>
      <c r="D2689" s="108" t="s">
        <v>1014</v>
      </c>
      <c r="E2689" s="109">
        <v>8837435966</v>
      </c>
      <c r="F2689" s="107" t="s">
        <v>1937</v>
      </c>
      <c r="G2689" s="110" t="s">
        <v>1778</v>
      </c>
      <c r="H2689" s="111">
        <v>260000</v>
      </c>
      <c r="I2689" s="113">
        <v>45453</v>
      </c>
      <c r="J2689" s="111">
        <v>86666</v>
      </c>
      <c r="K2689" s="112" t="s">
        <v>20</v>
      </c>
      <c r="L2689" s="112" t="s">
        <v>158</v>
      </c>
      <c r="O2689" s="71"/>
      <c r="P2689" s="54"/>
      <c r="Q2689" s="72"/>
    </row>
    <row r="2690" spans="1:17" x14ac:dyDescent="0.25">
      <c r="A2690" s="107" t="s">
        <v>4389</v>
      </c>
      <c r="B2690" s="108">
        <v>202405</v>
      </c>
      <c r="C2690" s="108">
        <v>202405</v>
      </c>
      <c r="D2690" s="108" t="s">
        <v>1015</v>
      </c>
      <c r="E2690" s="109">
        <v>6370494490</v>
      </c>
      <c r="F2690" s="107" t="s">
        <v>1951</v>
      </c>
      <c r="G2690" s="110" t="s">
        <v>1792</v>
      </c>
      <c r="H2690" s="111">
        <v>260000</v>
      </c>
      <c r="I2690" s="113">
        <v>45453</v>
      </c>
      <c r="J2690" s="111">
        <v>43000</v>
      </c>
      <c r="K2690" s="112" t="s">
        <v>20</v>
      </c>
      <c r="L2690" s="112" t="s">
        <v>158</v>
      </c>
      <c r="O2690" s="71"/>
      <c r="P2690" s="54"/>
      <c r="Q2690" s="72"/>
    </row>
    <row r="2691" spans="1:17" x14ac:dyDescent="0.25">
      <c r="A2691" s="107" t="s">
        <v>2011</v>
      </c>
      <c r="B2691" s="108">
        <v>202405</v>
      </c>
      <c r="C2691" s="108">
        <v>202406</v>
      </c>
      <c r="D2691" s="108" t="s">
        <v>1015</v>
      </c>
      <c r="E2691" s="109">
        <v>9777298399</v>
      </c>
      <c r="F2691" s="107" t="s">
        <v>2012</v>
      </c>
      <c r="G2691" s="110" t="s">
        <v>1778</v>
      </c>
      <c r="H2691" s="111">
        <v>280000</v>
      </c>
      <c r="I2691" s="113">
        <v>45453</v>
      </c>
      <c r="J2691" s="111">
        <v>60000</v>
      </c>
      <c r="K2691" s="112" t="s">
        <v>20</v>
      </c>
      <c r="L2691" s="112" t="s">
        <v>158</v>
      </c>
      <c r="O2691" s="71"/>
      <c r="P2691" s="54"/>
      <c r="Q2691" s="72"/>
    </row>
    <row r="2692" spans="1:17" x14ac:dyDescent="0.25">
      <c r="A2692" s="107" t="s">
        <v>4400</v>
      </c>
      <c r="B2692" s="108">
        <v>202406</v>
      </c>
      <c r="C2692" s="108">
        <v>202406</v>
      </c>
      <c r="D2692" s="108" t="s">
        <v>1014</v>
      </c>
      <c r="E2692" s="109">
        <v>9111088360</v>
      </c>
      <c r="F2692" s="107" t="s">
        <v>2038</v>
      </c>
      <c r="G2692" s="110" t="s">
        <v>1778</v>
      </c>
      <c r="H2692" s="111">
        <v>318600</v>
      </c>
      <c r="I2692" s="113">
        <v>45453</v>
      </c>
      <c r="J2692" s="111">
        <v>5000</v>
      </c>
      <c r="K2692" s="112" t="s">
        <v>20</v>
      </c>
      <c r="L2692" s="112" t="s">
        <v>158</v>
      </c>
      <c r="O2692" s="71"/>
      <c r="P2692" s="54"/>
      <c r="Q2692" s="72"/>
    </row>
    <row r="2693" spans="1:17" x14ac:dyDescent="0.25">
      <c r="A2693" s="107" t="s">
        <v>2039</v>
      </c>
      <c r="B2693" s="108">
        <v>202406</v>
      </c>
      <c r="C2693" s="108">
        <v>202406</v>
      </c>
      <c r="D2693" s="108" t="s">
        <v>1014</v>
      </c>
      <c r="E2693" s="109">
        <v>8296392591</v>
      </c>
      <c r="F2693" s="107" t="s">
        <v>2040</v>
      </c>
      <c r="G2693" s="110" t="s">
        <v>1778</v>
      </c>
      <c r="H2693" s="111">
        <v>270000</v>
      </c>
      <c r="I2693" s="113">
        <v>45453</v>
      </c>
      <c r="J2693" s="111">
        <v>5000</v>
      </c>
      <c r="K2693" s="112" t="s">
        <v>20</v>
      </c>
      <c r="L2693" s="112" t="s">
        <v>158</v>
      </c>
      <c r="O2693" s="71"/>
      <c r="P2693" s="54"/>
      <c r="Q2693" s="72"/>
    </row>
    <row r="2694" spans="1:17" x14ac:dyDescent="0.25">
      <c r="A2694" s="107" t="s">
        <v>1575</v>
      </c>
      <c r="B2694" s="108">
        <v>202401</v>
      </c>
      <c r="C2694" s="108">
        <v>202401</v>
      </c>
      <c r="D2694" s="108" t="s">
        <v>1014</v>
      </c>
      <c r="E2694" s="109">
        <v>9495617921</v>
      </c>
      <c r="F2694" s="107" t="s">
        <v>4104</v>
      </c>
      <c r="G2694" s="110" t="s">
        <v>1792</v>
      </c>
      <c r="H2694" s="111">
        <v>270000</v>
      </c>
      <c r="I2694" s="113">
        <v>45453</v>
      </c>
      <c r="J2694" s="111">
        <v>20000</v>
      </c>
      <c r="K2694" s="112" t="s">
        <v>20</v>
      </c>
      <c r="L2694" s="112" t="s">
        <v>158</v>
      </c>
      <c r="O2694" s="71"/>
      <c r="P2694" s="54"/>
      <c r="Q2694" s="72"/>
    </row>
    <row r="2695" spans="1:17" x14ac:dyDescent="0.25">
      <c r="A2695" s="107" t="s">
        <v>4401</v>
      </c>
      <c r="B2695" s="108">
        <v>202406</v>
      </c>
      <c r="C2695" s="108">
        <v>202406</v>
      </c>
      <c r="D2695" s="108" t="s">
        <v>1014</v>
      </c>
      <c r="E2695" s="109">
        <v>9742760672</v>
      </c>
      <c r="F2695" s="107" t="s">
        <v>2042</v>
      </c>
      <c r="G2695" s="110" t="s">
        <v>1778</v>
      </c>
      <c r="H2695" s="111">
        <v>280000</v>
      </c>
      <c r="I2695" s="113">
        <v>45454</v>
      </c>
      <c r="J2695" s="111">
        <v>275000</v>
      </c>
      <c r="K2695" s="112" t="s">
        <v>20</v>
      </c>
      <c r="L2695" s="112" t="s">
        <v>158</v>
      </c>
      <c r="O2695" s="71"/>
      <c r="P2695" s="54"/>
      <c r="Q2695" s="72"/>
    </row>
    <row r="2696" spans="1:17" x14ac:dyDescent="0.25">
      <c r="A2696" s="107" t="s">
        <v>2007</v>
      </c>
      <c r="B2696" s="108">
        <v>202405</v>
      </c>
      <c r="C2696" s="108">
        <v>202405</v>
      </c>
      <c r="D2696" s="108" t="s">
        <v>1015</v>
      </c>
      <c r="E2696" s="109">
        <v>7978452530</v>
      </c>
      <c r="F2696" s="107" t="s">
        <v>2008</v>
      </c>
      <c r="G2696" s="110" t="s">
        <v>1778</v>
      </c>
      <c r="H2696" s="111">
        <v>318000</v>
      </c>
      <c r="I2696" s="113">
        <v>45454</v>
      </c>
      <c r="J2696" s="111">
        <v>105000</v>
      </c>
      <c r="K2696" s="112" t="s">
        <v>20</v>
      </c>
      <c r="L2696" s="112" t="s">
        <v>158</v>
      </c>
      <c r="O2696" s="71"/>
      <c r="P2696" s="54"/>
      <c r="Q2696" s="72"/>
    </row>
    <row r="2697" spans="1:17" x14ac:dyDescent="0.25">
      <c r="A2697" s="107" t="s">
        <v>1638</v>
      </c>
      <c r="B2697" s="108">
        <v>202401</v>
      </c>
      <c r="C2697" s="108">
        <v>202401</v>
      </c>
      <c r="D2697" s="108" t="s">
        <v>1014</v>
      </c>
      <c r="E2697" s="109">
        <v>6370388095</v>
      </c>
      <c r="F2697" s="107" t="s">
        <v>1569</v>
      </c>
      <c r="G2697" s="110" t="s">
        <v>19</v>
      </c>
      <c r="H2697" s="111">
        <v>270000</v>
      </c>
      <c r="I2697" s="113">
        <v>45455</v>
      </c>
      <c r="J2697" s="111">
        <v>80000</v>
      </c>
      <c r="K2697" s="112" t="s">
        <v>20</v>
      </c>
      <c r="L2697" s="112" t="s">
        <v>158</v>
      </c>
      <c r="O2697" s="71"/>
      <c r="P2697" s="54"/>
      <c r="Q2697" s="72"/>
    </row>
    <row r="2698" spans="1:17" x14ac:dyDescent="0.25">
      <c r="A2698" s="107" t="s">
        <v>1962</v>
      </c>
      <c r="B2698" s="108">
        <v>202405</v>
      </c>
      <c r="C2698" s="108">
        <v>202405</v>
      </c>
      <c r="D2698" s="108" t="s">
        <v>1014</v>
      </c>
      <c r="E2698" s="109">
        <v>8871308006</v>
      </c>
      <c r="F2698" s="107" t="s">
        <v>1943</v>
      </c>
      <c r="G2698" s="110" t="s">
        <v>1778</v>
      </c>
      <c r="H2698" s="111">
        <v>270000</v>
      </c>
      <c r="I2698" s="113">
        <v>45455</v>
      </c>
      <c r="J2698" s="111">
        <v>91667</v>
      </c>
      <c r="K2698" s="112" t="s">
        <v>20</v>
      </c>
      <c r="L2698" s="112" t="s">
        <v>158</v>
      </c>
      <c r="O2698" s="71"/>
      <c r="P2698" s="54"/>
      <c r="Q2698" s="72"/>
    </row>
    <row r="2699" spans="1:17" x14ac:dyDescent="0.25">
      <c r="A2699" s="107" t="s">
        <v>2011</v>
      </c>
      <c r="B2699" s="108">
        <v>202405</v>
      </c>
      <c r="C2699" s="108">
        <v>202406</v>
      </c>
      <c r="D2699" s="108" t="s">
        <v>1015</v>
      </c>
      <c r="E2699" s="109">
        <v>9777298399</v>
      </c>
      <c r="F2699" s="107" t="s">
        <v>2012</v>
      </c>
      <c r="G2699" s="110" t="s">
        <v>1778</v>
      </c>
      <c r="H2699" s="111">
        <v>280000</v>
      </c>
      <c r="I2699" s="113">
        <v>45455</v>
      </c>
      <c r="J2699" s="111">
        <v>41000</v>
      </c>
      <c r="K2699" s="112" t="s">
        <v>20</v>
      </c>
      <c r="L2699" s="112" t="s">
        <v>158</v>
      </c>
      <c r="O2699" s="71"/>
      <c r="P2699" s="54"/>
      <c r="Q2699" s="72"/>
    </row>
    <row r="2700" spans="1:17" x14ac:dyDescent="0.25">
      <c r="A2700" s="107" t="s">
        <v>1314</v>
      </c>
      <c r="B2700" s="108">
        <v>202311</v>
      </c>
      <c r="C2700" s="108">
        <v>202311</v>
      </c>
      <c r="D2700" s="108" t="s">
        <v>1015</v>
      </c>
      <c r="E2700" s="109">
        <v>9148664989</v>
      </c>
      <c r="F2700" s="107" t="s">
        <v>1106</v>
      </c>
      <c r="G2700" s="110" t="s">
        <v>19</v>
      </c>
      <c r="H2700" s="111">
        <v>300000</v>
      </c>
      <c r="I2700" s="113">
        <v>45455</v>
      </c>
      <c r="J2700" s="111">
        <v>53000</v>
      </c>
      <c r="K2700" s="112" t="s">
        <v>20</v>
      </c>
      <c r="L2700" s="112" t="s">
        <v>158</v>
      </c>
      <c r="O2700" s="71"/>
      <c r="P2700" s="54"/>
      <c r="Q2700" s="72"/>
    </row>
    <row r="2701" spans="1:17" x14ac:dyDescent="0.25">
      <c r="A2701" s="107" t="s">
        <v>4385</v>
      </c>
      <c r="B2701" s="108">
        <v>202405</v>
      </c>
      <c r="C2701" s="108">
        <v>202405</v>
      </c>
      <c r="D2701" s="108" t="s">
        <v>1014</v>
      </c>
      <c r="E2701" s="109">
        <v>9567245198</v>
      </c>
      <c r="F2701" s="107" t="s">
        <v>1940</v>
      </c>
      <c r="G2701" s="110" t="s">
        <v>1778</v>
      </c>
      <c r="H2701" s="111">
        <v>280000</v>
      </c>
      <c r="I2701" s="113">
        <v>45455</v>
      </c>
      <c r="J2701" s="111">
        <v>60000</v>
      </c>
      <c r="K2701" s="112" t="s">
        <v>689</v>
      </c>
      <c r="L2701" s="112" t="s">
        <v>158</v>
      </c>
      <c r="O2701" s="71"/>
      <c r="P2701" s="54"/>
      <c r="Q2701" s="72"/>
    </row>
    <row r="2702" spans="1:17" x14ac:dyDescent="0.25">
      <c r="A2702" s="107" t="s">
        <v>1946</v>
      </c>
      <c r="B2702" s="108">
        <v>202405</v>
      </c>
      <c r="C2702" s="108">
        <v>202405</v>
      </c>
      <c r="D2702" s="108" t="s">
        <v>1014</v>
      </c>
      <c r="E2702" s="109">
        <v>6370958758</v>
      </c>
      <c r="F2702" s="107" t="s">
        <v>4386</v>
      </c>
      <c r="G2702" s="110" t="s">
        <v>1792</v>
      </c>
      <c r="H2702" s="111">
        <v>240000</v>
      </c>
      <c r="I2702" s="113">
        <v>45455</v>
      </c>
      <c r="J2702" s="111">
        <v>50000</v>
      </c>
      <c r="K2702" s="112" t="s">
        <v>20</v>
      </c>
      <c r="L2702" s="112" t="s">
        <v>158</v>
      </c>
      <c r="O2702" s="71"/>
      <c r="P2702" s="54"/>
      <c r="Q2702" s="72"/>
    </row>
    <row r="2703" spans="1:17" x14ac:dyDescent="0.25">
      <c r="A2703" s="107" t="s">
        <v>2043</v>
      </c>
      <c r="B2703" s="108">
        <v>202406</v>
      </c>
      <c r="C2703" s="108">
        <v>202406</v>
      </c>
      <c r="D2703" s="108" t="s">
        <v>1015</v>
      </c>
      <c r="E2703" s="109">
        <v>7377078791</v>
      </c>
      <c r="F2703" s="107" t="s">
        <v>2044</v>
      </c>
      <c r="G2703" s="110" t="s">
        <v>1778</v>
      </c>
      <c r="H2703" s="111">
        <v>280000</v>
      </c>
      <c r="I2703" s="113">
        <v>45455</v>
      </c>
      <c r="J2703" s="111">
        <v>5000</v>
      </c>
      <c r="K2703" s="112" t="s">
        <v>20</v>
      </c>
      <c r="L2703" s="112" t="s">
        <v>158</v>
      </c>
      <c r="O2703" s="71"/>
      <c r="P2703" s="54"/>
      <c r="Q2703" s="72"/>
    </row>
    <row r="2704" spans="1:17" x14ac:dyDescent="0.25">
      <c r="A2704" s="107" t="s">
        <v>4402</v>
      </c>
      <c r="B2704" s="108">
        <v>202406</v>
      </c>
      <c r="C2704" s="108">
        <v>202406</v>
      </c>
      <c r="D2704" s="108" t="s">
        <v>1015</v>
      </c>
      <c r="E2704" s="109">
        <v>7381971406</v>
      </c>
      <c r="F2704" s="107" t="s">
        <v>2046</v>
      </c>
      <c r="G2704" s="110" t="s">
        <v>1792</v>
      </c>
      <c r="H2704" s="111">
        <v>250000</v>
      </c>
      <c r="I2704" s="113">
        <v>45455</v>
      </c>
      <c r="J2704" s="111">
        <v>5000</v>
      </c>
      <c r="K2704" s="112" t="s">
        <v>20</v>
      </c>
      <c r="L2704" s="112" t="s">
        <v>158</v>
      </c>
      <c r="O2704" s="71"/>
      <c r="P2704" s="54"/>
      <c r="Q2704" s="72"/>
    </row>
    <row r="2705" spans="1:17" x14ac:dyDescent="0.25">
      <c r="A2705" s="107" t="s">
        <v>4401</v>
      </c>
      <c r="B2705" s="108">
        <v>202406</v>
      </c>
      <c r="C2705" s="108">
        <v>202406</v>
      </c>
      <c r="D2705" s="108" t="s">
        <v>1014</v>
      </c>
      <c r="E2705" s="109">
        <v>9742760672</v>
      </c>
      <c r="F2705" s="107" t="s">
        <v>2042</v>
      </c>
      <c r="G2705" s="110" t="s">
        <v>1778</v>
      </c>
      <c r="H2705" s="111">
        <v>280000</v>
      </c>
      <c r="I2705" s="113">
        <v>45455</v>
      </c>
      <c r="J2705" s="111">
        <v>5000</v>
      </c>
      <c r="K2705" s="112" t="s">
        <v>20</v>
      </c>
      <c r="L2705" s="112" t="s">
        <v>158</v>
      </c>
      <c r="O2705" s="71"/>
      <c r="P2705" s="54"/>
      <c r="Q2705" s="72"/>
    </row>
    <row r="2706" spans="1:17" x14ac:dyDescent="0.25">
      <c r="A2706" s="107" t="s">
        <v>1907</v>
      </c>
      <c r="B2706" s="108">
        <v>202405</v>
      </c>
      <c r="C2706" s="108">
        <v>202405</v>
      </c>
      <c r="D2706" s="108" t="s">
        <v>1015</v>
      </c>
      <c r="E2706" s="109">
        <v>6370171059</v>
      </c>
      <c r="F2706" s="107" t="s">
        <v>1908</v>
      </c>
      <c r="G2706" s="110" t="s">
        <v>1778</v>
      </c>
      <c r="H2706" s="111">
        <v>280000</v>
      </c>
      <c r="I2706" s="113">
        <v>45456</v>
      </c>
      <c r="J2706" s="111">
        <v>50000</v>
      </c>
      <c r="K2706" s="112" t="s">
        <v>20</v>
      </c>
      <c r="L2706" s="112" t="s">
        <v>158</v>
      </c>
      <c r="O2706" s="71"/>
      <c r="P2706" s="54"/>
      <c r="Q2706" s="72"/>
    </row>
    <row r="2707" spans="1:17" x14ac:dyDescent="0.25">
      <c r="A2707" s="107" t="s">
        <v>1992</v>
      </c>
      <c r="B2707" s="108">
        <v>202406</v>
      </c>
      <c r="C2707" s="108">
        <v>202406</v>
      </c>
      <c r="D2707" s="108" t="s">
        <v>1015</v>
      </c>
      <c r="E2707" s="109">
        <v>7978079266</v>
      </c>
      <c r="F2707" s="107" t="s">
        <v>2018</v>
      </c>
      <c r="G2707" s="110" t="s">
        <v>1778</v>
      </c>
      <c r="H2707" s="111">
        <v>280000</v>
      </c>
      <c r="I2707" s="113">
        <v>45456</v>
      </c>
      <c r="J2707" s="111">
        <v>104533</v>
      </c>
      <c r="K2707" s="112" t="s">
        <v>20</v>
      </c>
      <c r="L2707" s="112" t="s">
        <v>158</v>
      </c>
      <c r="O2707" s="71"/>
      <c r="P2707" s="54"/>
      <c r="Q2707" s="72"/>
    </row>
    <row r="2708" spans="1:17" x14ac:dyDescent="0.25">
      <c r="A2708" s="107" t="s">
        <v>1828</v>
      </c>
      <c r="B2708" s="108">
        <v>202404</v>
      </c>
      <c r="C2708" s="108">
        <v>202404</v>
      </c>
      <c r="D2708" s="108" t="s">
        <v>1015</v>
      </c>
      <c r="E2708" s="109">
        <v>8917590380</v>
      </c>
      <c r="F2708" s="107" t="s">
        <v>1829</v>
      </c>
      <c r="G2708" s="110" t="s">
        <v>1778</v>
      </c>
      <c r="H2708" s="111">
        <v>290000</v>
      </c>
      <c r="I2708" s="113">
        <v>45456</v>
      </c>
      <c r="J2708" s="111">
        <v>86666</v>
      </c>
      <c r="K2708" s="112" t="s">
        <v>20</v>
      </c>
      <c r="L2708" s="112" t="s">
        <v>158</v>
      </c>
      <c r="O2708" s="71"/>
      <c r="P2708" s="54"/>
      <c r="Q2708" s="72"/>
    </row>
    <row r="2709" spans="1:17" x14ac:dyDescent="0.25">
      <c r="A2709" s="107" t="s">
        <v>1607</v>
      </c>
      <c r="B2709" s="108">
        <v>202311</v>
      </c>
      <c r="C2709" s="108">
        <v>202311</v>
      </c>
      <c r="D2709" s="108" t="s">
        <v>1014</v>
      </c>
      <c r="E2709" s="109">
        <v>9090000869</v>
      </c>
      <c r="F2709" s="107" t="s">
        <v>1391</v>
      </c>
      <c r="G2709" s="110" t="s">
        <v>1778</v>
      </c>
      <c r="H2709" s="111">
        <v>270000</v>
      </c>
      <c r="I2709" s="113">
        <v>45456</v>
      </c>
      <c r="J2709" s="111">
        <v>30000</v>
      </c>
      <c r="K2709" s="112" t="s">
        <v>20</v>
      </c>
      <c r="L2709" s="112" t="s">
        <v>158</v>
      </c>
      <c r="O2709" s="71"/>
      <c r="P2709" s="54"/>
      <c r="Q2709" s="72"/>
    </row>
    <row r="2710" spans="1:17" x14ac:dyDescent="0.25">
      <c r="A2710" s="107" t="s">
        <v>1284</v>
      </c>
      <c r="B2710" s="108">
        <v>202311</v>
      </c>
      <c r="C2710" s="108">
        <v>202311</v>
      </c>
      <c r="D2710" s="108" t="s">
        <v>1014</v>
      </c>
      <c r="E2710" s="109">
        <v>8624067392</v>
      </c>
      <c r="F2710" s="107" t="s">
        <v>1491</v>
      </c>
      <c r="G2710" s="110" t="s">
        <v>1778</v>
      </c>
      <c r="H2710" s="111">
        <v>280000</v>
      </c>
      <c r="I2710" s="113">
        <v>45456</v>
      </c>
      <c r="J2710" s="111">
        <v>30000</v>
      </c>
      <c r="K2710" s="112" t="s">
        <v>20</v>
      </c>
      <c r="L2710" s="112" t="s">
        <v>158</v>
      </c>
      <c r="O2710" s="71"/>
      <c r="P2710" s="54"/>
      <c r="Q2710" s="72"/>
    </row>
    <row r="2711" spans="1:17" x14ac:dyDescent="0.25">
      <c r="A2711" s="107" t="s">
        <v>4156</v>
      </c>
      <c r="B2711" s="108">
        <v>202209</v>
      </c>
      <c r="C2711" s="108">
        <v>202209</v>
      </c>
      <c r="D2711" s="108" t="s">
        <v>1014</v>
      </c>
      <c r="E2711" s="109">
        <v>9692961619</v>
      </c>
      <c r="F2711" s="107" t="s">
        <v>55</v>
      </c>
      <c r="G2711" s="110" t="s">
        <v>1778</v>
      </c>
      <c r="H2711" s="111">
        <v>220000</v>
      </c>
      <c r="I2711" s="113">
        <v>45457</v>
      </c>
      <c r="J2711" s="111">
        <v>40000</v>
      </c>
      <c r="K2711" s="112" t="s">
        <v>20</v>
      </c>
      <c r="L2711" s="112" t="s">
        <v>158</v>
      </c>
      <c r="O2711" s="71"/>
      <c r="P2711" s="54"/>
      <c r="Q2711" s="72"/>
    </row>
    <row r="2712" spans="1:17" x14ac:dyDescent="0.25">
      <c r="A2712" s="107" t="s">
        <v>1907</v>
      </c>
      <c r="B2712" s="108">
        <v>202405</v>
      </c>
      <c r="C2712" s="108">
        <v>202405</v>
      </c>
      <c r="D2712" s="108" t="s">
        <v>1015</v>
      </c>
      <c r="E2712" s="109">
        <v>6370171059</v>
      </c>
      <c r="F2712" s="107" t="s">
        <v>1908</v>
      </c>
      <c r="G2712" s="110" t="s">
        <v>1778</v>
      </c>
      <c r="H2712" s="111">
        <v>280000</v>
      </c>
      <c r="I2712" s="113">
        <v>45457</v>
      </c>
      <c r="J2712" s="111">
        <v>35000</v>
      </c>
      <c r="K2712" s="112" t="s">
        <v>20</v>
      </c>
      <c r="L2712" s="112" t="s">
        <v>158</v>
      </c>
      <c r="O2712" s="71"/>
      <c r="P2712" s="54"/>
      <c r="Q2712" s="72"/>
    </row>
    <row r="2713" spans="1:17" x14ac:dyDescent="0.25">
      <c r="A2713" s="107" t="s">
        <v>1825</v>
      </c>
      <c r="B2713" s="108">
        <v>202404</v>
      </c>
      <c r="C2713" s="108">
        <v>202404</v>
      </c>
      <c r="D2713" s="108" t="s">
        <v>1014</v>
      </c>
      <c r="E2713" s="109">
        <v>8530583822</v>
      </c>
      <c r="F2713" s="107" t="s">
        <v>1458</v>
      </c>
      <c r="G2713" s="110" t="s">
        <v>1778</v>
      </c>
      <c r="H2713" s="111">
        <v>290000</v>
      </c>
      <c r="I2713" s="113">
        <v>45457</v>
      </c>
      <c r="J2713" s="111">
        <v>100000</v>
      </c>
      <c r="K2713" s="112" t="s">
        <v>20</v>
      </c>
      <c r="L2713" s="112" t="s">
        <v>158</v>
      </c>
      <c r="O2713" s="71"/>
      <c r="P2713" s="54"/>
      <c r="Q2713" s="72"/>
    </row>
    <row r="2714" spans="1:17" x14ac:dyDescent="0.25">
      <c r="A2714" s="107" t="s">
        <v>1653</v>
      </c>
      <c r="B2714" s="108">
        <v>202312</v>
      </c>
      <c r="C2714" s="108">
        <v>202312</v>
      </c>
      <c r="D2714" s="108" t="s">
        <v>1014</v>
      </c>
      <c r="E2714" s="109">
        <v>9556184148</v>
      </c>
      <c r="F2714" s="107" t="s">
        <v>1654</v>
      </c>
      <c r="G2714" s="110" t="s">
        <v>1792</v>
      </c>
      <c r="H2714" s="111">
        <v>265000</v>
      </c>
      <c r="I2714" s="113">
        <v>45457</v>
      </c>
      <c r="J2714" s="111">
        <v>50000</v>
      </c>
      <c r="K2714" s="112" t="s">
        <v>20</v>
      </c>
      <c r="L2714" s="112" t="s">
        <v>158</v>
      </c>
      <c r="O2714" s="71"/>
      <c r="P2714" s="54"/>
      <c r="Q2714" s="72"/>
    </row>
    <row r="2715" spans="1:17" x14ac:dyDescent="0.25">
      <c r="A2715" s="107" t="s">
        <v>2047</v>
      </c>
      <c r="B2715" s="108">
        <v>202406</v>
      </c>
      <c r="C2715" s="108">
        <v>202406</v>
      </c>
      <c r="D2715" s="108" t="s">
        <v>1014</v>
      </c>
      <c r="E2715" s="109">
        <v>7459003323</v>
      </c>
      <c r="F2715" s="107" t="s">
        <v>2048</v>
      </c>
      <c r="G2715" s="110" t="s">
        <v>1792</v>
      </c>
      <c r="H2715" s="111">
        <v>295000</v>
      </c>
      <c r="I2715" s="113">
        <v>45457</v>
      </c>
      <c r="J2715" s="111">
        <v>90000</v>
      </c>
      <c r="K2715" s="112" t="s">
        <v>20</v>
      </c>
      <c r="L2715" s="112" t="s">
        <v>158</v>
      </c>
      <c r="O2715" s="71"/>
      <c r="P2715" s="54"/>
      <c r="Q2715" s="72"/>
    </row>
    <row r="2716" spans="1:17" x14ac:dyDescent="0.25">
      <c r="A2716" s="107" t="s">
        <v>4403</v>
      </c>
      <c r="B2716" s="108">
        <v>202406</v>
      </c>
      <c r="C2716" s="108">
        <v>202406</v>
      </c>
      <c r="D2716" s="108" t="s">
        <v>1015</v>
      </c>
      <c r="E2716" s="109">
        <v>7735578292</v>
      </c>
      <c r="F2716" s="107" t="s">
        <v>2050</v>
      </c>
      <c r="G2716" s="110" t="s">
        <v>1778</v>
      </c>
      <c r="H2716" s="111">
        <v>318000</v>
      </c>
      <c r="I2716" s="113">
        <v>45457</v>
      </c>
      <c r="J2716" s="111">
        <v>5000</v>
      </c>
      <c r="K2716" s="112" t="s">
        <v>20</v>
      </c>
      <c r="L2716" s="112" t="s">
        <v>158</v>
      </c>
      <c r="O2716" s="71"/>
      <c r="P2716" s="54"/>
      <c r="Q2716" s="72"/>
    </row>
    <row r="2717" spans="1:17" x14ac:dyDescent="0.25">
      <c r="A2717" s="107" t="s">
        <v>2051</v>
      </c>
      <c r="B2717" s="108">
        <v>202406</v>
      </c>
      <c r="C2717" s="108">
        <v>202406</v>
      </c>
      <c r="D2717" s="108" t="s">
        <v>1015</v>
      </c>
      <c r="E2717" s="109">
        <v>8917287618</v>
      </c>
      <c r="F2717" s="107" t="s">
        <v>2029</v>
      </c>
      <c r="G2717" s="110" t="s">
        <v>1778</v>
      </c>
      <c r="H2717" s="111">
        <v>318000</v>
      </c>
      <c r="I2717" s="113">
        <v>45458</v>
      </c>
      <c r="J2717" s="111">
        <v>100000</v>
      </c>
      <c r="K2717" s="112" t="s">
        <v>20</v>
      </c>
      <c r="L2717" s="112" t="s">
        <v>158</v>
      </c>
      <c r="O2717" s="71"/>
      <c r="P2717" s="54"/>
      <c r="Q2717" s="72"/>
    </row>
    <row r="2718" spans="1:17" x14ac:dyDescent="0.25">
      <c r="A2718" s="107" t="s">
        <v>1921</v>
      </c>
      <c r="B2718" s="108">
        <v>202405</v>
      </c>
      <c r="C2718" s="108">
        <v>202405</v>
      </c>
      <c r="D2718" s="108" t="s">
        <v>1015</v>
      </c>
      <c r="E2718" s="109" t="s">
        <v>1922</v>
      </c>
      <c r="F2718" s="107" t="s">
        <v>1923</v>
      </c>
      <c r="G2718" s="110" t="s">
        <v>1778</v>
      </c>
      <c r="H2718" s="111">
        <v>270000</v>
      </c>
      <c r="I2718" s="113">
        <v>45458</v>
      </c>
      <c r="J2718" s="111">
        <v>55000</v>
      </c>
      <c r="K2718" s="112" t="s">
        <v>20</v>
      </c>
      <c r="L2718" s="112" t="s">
        <v>158</v>
      </c>
      <c r="O2718" s="71"/>
      <c r="P2718" s="54"/>
      <c r="Q2718" s="72"/>
    </row>
    <row r="2719" spans="1:17" x14ac:dyDescent="0.25">
      <c r="A2719" s="107" t="s">
        <v>4404</v>
      </c>
      <c r="B2719" s="108">
        <v>202406</v>
      </c>
      <c r="C2719" s="108">
        <v>202406</v>
      </c>
      <c r="D2719" s="108" t="s">
        <v>1015</v>
      </c>
      <c r="E2719" s="109">
        <v>8617696439</v>
      </c>
      <c r="F2719" s="107" t="s">
        <v>2053</v>
      </c>
      <c r="G2719" s="110" t="s">
        <v>1778</v>
      </c>
      <c r="H2719" s="111">
        <v>318000</v>
      </c>
      <c r="I2719" s="113">
        <v>45458</v>
      </c>
      <c r="J2719" s="111">
        <f>70000+35000</f>
        <v>105000</v>
      </c>
      <c r="K2719" s="112" t="s">
        <v>689</v>
      </c>
      <c r="L2719" s="112" t="s">
        <v>158</v>
      </c>
      <c r="O2719" s="71"/>
      <c r="P2719" s="54"/>
      <c r="Q2719" s="72"/>
    </row>
    <row r="2720" spans="1:17" x14ac:dyDescent="0.25">
      <c r="A2720" s="107" t="s">
        <v>4346</v>
      </c>
      <c r="B2720" s="108">
        <v>202401</v>
      </c>
      <c r="C2720" s="108">
        <v>202401</v>
      </c>
      <c r="D2720" s="108" t="s">
        <v>1015</v>
      </c>
      <c r="E2720" s="109">
        <v>8018405904</v>
      </c>
      <c r="F2720" s="107" t="s">
        <v>1590</v>
      </c>
      <c r="G2720" s="110" t="s">
        <v>77</v>
      </c>
      <c r="H2720" s="111">
        <v>260000</v>
      </c>
      <c r="I2720" s="113">
        <v>45458</v>
      </c>
      <c r="J2720" s="111">
        <v>40000</v>
      </c>
      <c r="K2720" s="112" t="s">
        <v>20</v>
      </c>
      <c r="L2720" s="112" t="s">
        <v>158</v>
      </c>
      <c r="O2720" s="71"/>
      <c r="P2720" s="54"/>
      <c r="Q2720" s="72"/>
    </row>
    <row r="2721" spans="1:17" x14ac:dyDescent="0.25">
      <c r="A2721" s="107" t="s">
        <v>1535</v>
      </c>
      <c r="B2721" s="108">
        <v>202312</v>
      </c>
      <c r="C2721" s="108">
        <v>202312</v>
      </c>
      <c r="D2721" s="108" t="s">
        <v>1014</v>
      </c>
      <c r="E2721" s="109" t="s">
        <v>1537</v>
      </c>
      <c r="F2721" s="107" t="s">
        <v>1536</v>
      </c>
      <c r="G2721" s="110" t="s">
        <v>19</v>
      </c>
      <c r="H2721" s="111">
        <v>280000</v>
      </c>
      <c r="I2721" s="113">
        <v>45458</v>
      </c>
      <c r="J2721" s="111">
        <v>26133</v>
      </c>
      <c r="K2721" s="112" t="s">
        <v>689</v>
      </c>
      <c r="L2721" s="112" t="s">
        <v>158</v>
      </c>
      <c r="O2721" s="71"/>
      <c r="P2721" s="54"/>
      <c r="Q2721" s="72"/>
    </row>
    <row r="2722" spans="1:17" x14ac:dyDescent="0.25">
      <c r="A2722" s="107" t="s">
        <v>1446</v>
      </c>
      <c r="B2722" s="108">
        <v>202312</v>
      </c>
      <c r="C2722" s="108">
        <v>202312</v>
      </c>
      <c r="D2722" s="108" t="s">
        <v>1015</v>
      </c>
      <c r="E2722" s="109">
        <v>6371335044</v>
      </c>
      <c r="F2722" s="107" t="s">
        <v>1451</v>
      </c>
      <c r="G2722" s="110" t="s">
        <v>1778</v>
      </c>
      <c r="H2722" s="111">
        <v>290000</v>
      </c>
      <c r="I2722" s="113">
        <v>45460</v>
      </c>
      <c r="J2722" s="111">
        <v>50000</v>
      </c>
      <c r="K2722" s="112" t="s">
        <v>20</v>
      </c>
      <c r="L2722" s="112" t="s">
        <v>158</v>
      </c>
      <c r="O2722" s="71"/>
      <c r="P2722" s="54"/>
      <c r="Q2722" s="72"/>
    </row>
    <row r="2723" spans="1:17" x14ac:dyDescent="0.25">
      <c r="A2723" s="107" t="s">
        <v>4373</v>
      </c>
      <c r="B2723" s="108">
        <v>202303</v>
      </c>
      <c r="C2723" s="108">
        <v>202303</v>
      </c>
      <c r="D2723" s="108" t="s">
        <v>1015</v>
      </c>
      <c r="E2723" s="109">
        <v>8637255813</v>
      </c>
      <c r="F2723" s="107" t="s">
        <v>1795</v>
      </c>
      <c r="G2723" s="110" t="s">
        <v>1778</v>
      </c>
      <c r="H2723" s="111">
        <v>280000</v>
      </c>
      <c r="I2723" s="113">
        <v>45460</v>
      </c>
      <c r="J2723" s="111">
        <v>40000</v>
      </c>
      <c r="K2723" s="112" t="s">
        <v>20</v>
      </c>
      <c r="L2723" s="112" t="s">
        <v>158</v>
      </c>
      <c r="O2723" s="71"/>
      <c r="P2723" s="54"/>
      <c r="Q2723" s="72"/>
    </row>
    <row r="2724" spans="1:17" x14ac:dyDescent="0.25">
      <c r="A2724" s="107" t="s">
        <v>4353</v>
      </c>
      <c r="B2724" s="108">
        <v>202402</v>
      </c>
      <c r="C2724" s="108">
        <v>202402</v>
      </c>
      <c r="D2724" s="108" t="s">
        <v>1015</v>
      </c>
      <c r="E2724" s="109">
        <v>7008591898</v>
      </c>
      <c r="F2724" s="107" t="s">
        <v>1645</v>
      </c>
      <c r="G2724" s="110" t="s">
        <v>1778</v>
      </c>
      <c r="H2724" s="111">
        <v>280000</v>
      </c>
      <c r="I2724" s="113">
        <v>45460</v>
      </c>
      <c r="J2724" s="111">
        <v>88333</v>
      </c>
      <c r="K2724" s="112" t="s">
        <v>20</v>
      </c>
      <c r="L2724" s="112" t="s">
        <v>158</v>
      </c>
      <c r="O2724" s="71"/>
      <c r="P2724" s="54"/>
      <c r="Q2724" s="72"/>
    </row>
    <row r="2725" spans="1:17" x14ac:dyDescent="0.25">
      <c r="A2725" s="107" t="s">
        <v>2054</v>
      </c>
      <c r="B2725" s="108">
        <v>202406</v>
      </c>
      <c r="C2725" s="108">
        <v>202406</v>
      </c>
      <c r="D2725" s="108" t="s">
        <v>1015</v>
      </c>
      <c r="E2725" s="109">
        <v>8895528887</v>
      </c>
      <c r="F2725" s="107" t="s">
        <v>2055</v>
      </c>
      <c r="G2725" s="110" t="s">
        <v>1778</v>
      </c>
      <c r="H2725" s="111">
        <v>280000</v>
      </c>
      <c r="I2725" s="113">
        <v>45460</v>
      </c>
      <c r="J2725" s="111">
        <v>104538</v>
      </c>
      <c r="K2725" s="112" t="s">
        <v>20</v>
      </c>
      <c r="L2725" s="112" t="s">
        <v>158</v>
      </c>
      <c r="O2725" s="71"/>
      <c r="P2725" s="54"/>
      <c r="Q2725" s="72"/>
    </row>
    <row r="2726" spans="1:17" x14ac:dyDescent="0.25">
      <c r="A2726" s="107" t="s">
        <v>1740</v>
      </c>
      <c r="B2726" s="108">
        <v>202403</v>
      </c>
      <c r="C2726" s="108">
        <v>202403</v>
      </c>
      <c r="D2726" s="108" t="s">
        <v>1014</v>
      </c>
      <c r="E2726" s="109">
        <v>8260987517</v>
      </c>
      <c r="F2726" s="107" t="s">
        <v>1724</v>
      </c>
      <c r="G2726" s="110" t="s">
        <v>1778</v>
      </c>
      <c r="H2726" s="111">
        <v>270000</v>
      </c>
      <c r="I2726" s="113">
        <v>45460</v>
      </c>
      <c r="J2726" s="111">
        <v>55000</v>
      </c>
      <c r="K2726" s="112" t="s">
        <v>20</v>
      </c>
      <c r="L2726" s="112" t="s">
        <v>158</v>
      </c>
      <c r="O2726" s="71"/>
      <c r="P2726" s="54"/>
      <c r="Q2726" s="72"/>
    </row>
    <row r="2727" spans="1:17" x14ac:dyDescent="0.25">
      <c r="A2727" s="107" t="s">
        <v>1601</v>
      </c>
      <c r="B2727" s="108">
        <v>202401</v>
      </c>
      <c r="C2727" s="108">
        <v>202401</v>
      </c>
      <c r="D2727" s="108" t="s">
        <v>1014</v>
      </c>
      <c r="E2727" s="109">
        <v>8088797078</v>
      </c>
      <c r="F2727" s="107" t="s">
        <v>1602</v>
      </c>
      <c r="G2727" s="110" t="s">
        <v>1778</v>
      </c>
      <c r="H2727" s="111">
        <v>270000</v>
      </c>
      <c r="I2727" s="113">
        <v>45460</v>
      </c>
      <c r="J2727" s="111">
        <v>20000</v>
      </c>
      <c r="K2727" s="112" t="s">
        <v>20</v>
      </c>
      <c r="L2727" s="112" t="s">
        <v>158</v>
      </c>
      <c r="O2727" s="71"/>
      <c r="P2727" s="54"/>
      <c r="Q2727" s="72"/>
    </row>
    <row r="2728" spans="1:17" x14ac:dyDescent="0.25">
      <c r="A2728" s="107" t="s">
        <v>2057</v>
      </c>
      <c r="B2728" s="108">
        <v>202406</v>
      </c>
      <c r="C2728" s="108">
        <v>202406</v>
      </c>
      <c r="D2728" s="108" t="s">
        <v>1015</v>
      </c>
      <c r="E2728" s="109" t="s">
        <v>2056</v>
      </c>
      <c r="F2728" s="107"/>
      <c r="G2728" s="110" t="s">
        <v>1778</v>
      </c>
      <c r="H2728" s="111">
        <v>290000</v>
      </c>
      <c r="I2728" s="113">
        <v>45460</v>
      </c>
      <c r="J2728" s="111">
        <v>5000</v>
      </c>
      <c r="K2728" s="112" t="s">
        <v>20</v>
      </c>
      <c r="L2728" s="112" t="s">
        <v>158</v>
      </c>
      <c r="O2728" s="71"/>
      <c r="P2728" s="54"/>
      <c r="Q2728" s="72"/>
    </row>
    <row r="2729" spans="1:17" x14ac:dyDescent="0.25">
      <c r="A2729" s="107" t="s">
        <v>2058</v>
      </c>
      <c r="B2729" s="108">
        <v>202406</v>
      </c>
      <c r="C2729" s="108">
        <v>202406</v>
      </c>
      <c r="D2729" s="108" t="s">
        <v>1014</v>
      </c>
      <c r="E2729" s="109">
        <v>9903155622</v>
      </c>
      <c r="F2729" s="107" t="s">
        <v>2059</v>
      </c>
      <c r="G2729" s="110" t="s">
        <v>1778</v>
      </c>
      <c r="H2729" s="111">
        <v>280000</v>
      </c>
      <c r="I2729" s="113">
        <v>45461</v>
      </c>
      <c r="J2729" s="111">
        <v>280000</v>
      </c>
      <c r="K2729" s="112" t="s">
        <v>20</v>
      </c>
      <c r="L2729" s="112" t="s">
        <v>158</v>
      </c>
      <c r="O2729" s="71"/>
      <c r="P2729" s="54"/>
      <c r="Q2729" s="72"/>
    </row>
    <row r="2730" spans="1:17" x14ac:dyDescent="0.25">
      <c r="A2730" s="107" t="s">
        <v>4394</v>
      </c>
      <c r="B2730" s="108">
        <v>202406</v>
      </c>
      <c r="C2730" s="108">
        <v>202406</v>
      </c>
      <c r="D2730" s="108" t="s">
        <v>1015</v>
      </c>
      <c r="E2730" s="109">
        <v>6372810182</v>
      </c>
      <c r="F2730" s="107" t="s">
        <v>1977</v>
      </c>
      <c r="G2730" s="110" t="s">
        <v>1778</v>
      </c>
      <c r="H2730" s="111">
        <v>290000</v>
      </c>
      <c r="I2730" s="113">
        <v>45461</v>
      </c>
      <c r="J2730" s="111">
        <v>70000</v>
      </c>
      <c r="K2730" s="112" t="s">
        <v>20</v>
      </c>
      <c r="L2730" s="112" t="s">
        <v>158</v>
      </c>
      <c r="O2730" s="71"/>
      <c r="P2730" s="54"/>
      <c r="Q2730" s="72"/>
    </row>
    <row r="2731" spans="1:17" x14ac:dyDescent="0.25">
      <c r="A2731" s="107" t="s">
        <v>4350</v>
      </c>
      <c r="B2731" s="108">
        <v>202402</v>
      </c>
      <c r="C2731" s="108">
        <v>202402</v>
      </c>
      <c r="D2731" s="108" t="s">
        <v>1014</v>
      </c>
      <c r="E2731" s="109">
        <v>6370883992</v>
      </c>
      <c r="F2731" s="107" t="s">
        <v>1619</v>
      </c>
      <c r="G2731" s="110" t="s">
        <v>19</v>
      </c>
      <c r="H2731" s="111">
        <v>280000</v>
      </c>
      <c r="I2731" s="113">
        <v>45462</v>
      </c>
      <c r="J2731" s="111">
        <v>50000</v>
      </c>
      <c r="K2731" s="112" t="s">
        <v>20</v>
      </c>
      <c r="L2731" s="112" t="s">
        <v>158</v>
      </c>
      <c r="O2731" s="71"/>
      <c r="P2731" s="54"/>
      <c r="Q2731" s="72"/>
    </row>
    <row r="2732" spans="1:17" x14ac:dyDescent="0.25">
      <c r="A2732" s="107" t="s">
        <v>4400</v>
      </c>
      <c r="B2732" s="108">
        <v>202406</v>
      </c>
      <c r="C2732" s="108">
        <v>202406</v>
      </c>
      <c r="D2732" s="108" t="s">
        <v>1014</v>
      </c>
      <c r="E2732" s="109">
        <v>9111088360</v>
      </c>
      <c r="F2732" s="107" t="s">
        <v>2038</v>
      </c>
      <c r="G2732" s="110" t="s">
        <v>1778</v>
      </c>
      <c r="H2732" s="111">
        <v>318600</v>
      </c>
      <c r="I2732" s="113">
        <v>45462</v>
      </c>
      <c r="J2732" s="111">
        <v>95000</v>
      </c>
      <c r="K2732" s="112" t="s">
        <v>20</v>
      </c>
      <c r="L2732" s="112" t="s">
        <v>158</v>
      </c>
      <c r="O2732" s="71"/>
      <c r="P2732" s="54"/>
      <c r="Q2732" s="72"/>
    </row>
    <row r="2733" spans="1:17" x14ac:dyDescent="0.25">
      <c r="A2733" s="107" t="s">
        <v>4360</v>
      </c>
      <c r="B2733" s="108">
        <v>202401</v>
      </c>
      <c r="C2733" s="108">
        <v>202401</v>
      </c>
      <c r="D2733" s="108" t="s">
        <v>1015</v>
      </c>
      <c r="E2733" s="109">
        <v>9938506001</v>
      </c>
      <c r="F2733" s="107" t="s">
        <v>1717</v>
      </c>
      <c r="G2733" s="110" t="s">
        <v>1778</v>
      </c>
      <c r="H2733" s="111">
        <v>280000</v>
      </c>
      <c r="I2733" s="113">
        <v>45462</v>
      </c>
      <c r="J2733" s="111">
        <v>20000</v>
      </c>
      <c r="K2733" s="112" t="s">
        <v>20</v>
      </c>
      <c r="L2733" s="112" t="s">
        <v>158</v>
      </c>
      <c r="O2733" s="71"/>
      <c r="P2733" s="54"/>
      <c r="Q2733" s="72"/>
    </row>
    <row r="2734" spans="1:17" x14ac:dyDescent="0.25">
      <c r="A2734" s="107" t="s">
        <v>2033</v>
      </c>
      <c r="B2734" s="108">
        <v>202406</v>
      </c>
      <c r="C2734" s="108">
        <v>202406</v>
      </c>
      <c r="D2734" s="108" t="s">
        <v>1014</v>
      </c>
      <c r="E2734" s="109">
        <v>7082062269</v>
      </c>
      <c r="F2734" s="107" t="s">
        <v>2034</v>
      </c>
      <c r="G2734" s="110" t="s">
        <v>1778</v>
      </c>
      <c r="H2734" s="111">
        <v>280000</v>
      </c>
      <c r="I2734" s="113">
        <v>45462</v>
      </c>
      <c r="J2734" s="111">
        <v>90000</v>
      </c>
      <c r="K2734" s="112" t="s">
        <v>689</v>
      </c>
      <c r="L2734" s="112" t="s">
        <v>158</v>
      </c>
      <c r="O2734" s="71"/>
      <c r="P2734" s="54"/>
      <c r="Q2734" s="72"/>
    </row>
    <row r="2735" spans="1:17" x14ac:dyDescent="0.25">
      <c r="A2735" s="107" t="s">
        <v>1766</v>
      </c>
      <c r="B2735" s="108">
        <v>202303</v>
      </c>
      <c r="C2735" s="108">
        <v>202303</v>
      </c>
      <c r="D2735" s="108" t="s">
        <v>1014</v>
      </c>
      <c r="E2735" s="109">
        <v>9502720256</v>
      </c>
      <c r="F2735" s="107" t="s">
        <v>1719</v>
      </c>
      <c r="G2735" s="110" t="s">
        <v>2006</v>
      </c>
      <c r="H2735" s="111">
        <v>250000</v>
      </c>
      <c r="I2735" s="113">
        <v>45462</v>
      </c>
      <c r="J2735" s="111">
        <v>60000</v>
      </c>
      <c r="K2735" s="112" t="s">
        <v>20</v>
      </c>
      <c r="L2735" s="112" t="s">
        <v>158</v>
      </c>
      <c r="O2735" s="71"/>
      <c r="P2735" s="54"/>
      <c r="Q2735" s="72"/>
    </row>
    <row r="2736" spans="1:17" x14ac:dyDescent="0.25">
      <c r="A2736" s="107" t="s">
        <v>4405</v>
      </c>
      <c r="B2736" s="108">
        <v>202406</v>
      </c>
      <c r="C2736" s="108">
        <v>202406</v>
      </c>
      <c r="D2736" s="108" t="s">
        <v>1015</v>
      </c>
      <c r="E2736" s="109">
        <v>7608923967</v>
      </c>
      <c r="F2736" s="107" t="s">
        <v>2062</v>
      </c>
      <c r="G2736" s="110" t="s">
        <v>1778</v>
      </c>
      <c r="H2736" s="111">
        <v>318600</v>
      </c>
      <c r="I2736" s="113">
        <v>45462</v>
      </c>
      <c r="J2736" s="111">
        <v>5000</v>
      </c>
      <c r="K2736" s="112" t="s">
        <v>20</v>
      </c>
      <c r="L2736" s="112" t="s">
        <v>158</v>
      </c>
      <c r="O2736" s="71"/>
      <c r="P2736" s="54"/>
      <c r="Q2736" s="72"/>
    </row>
    <row r="2737" spans="1:17" x14ac:dyDescent="0.25">
      <c r="A2737" s="107" t="s">
        <v>2063</v>
      </c>
      <c r="B2737" s="108">
        <v>202406</v>
      </c>
      <c r="C2737" s="108">
        <v>202406</v>
      </c>
      <c r="D2737" s="108" t="s">
        <v>1015</v>
      </c>
      <c r="E2737" s="109">
        <v>9556443864</v>
      </c>
      <c r="F2737" s="107" t="s">
        <v>2064</v>
      </c>
      <c r="G2737" s="110" t="s">
        <v>1778</v>
      </c>
      <c r="H2737" s="111">
        <v>318600</v>
      </c>
      <c r="I2737" s="113">
        <v>45462</v>
      </c>
      <c r="J2737" s="111">
        <v>5000</v>
      </c>
      <c r="K2737" s="112" t="s">
        <v>20</v>
      </c>
      <c r="L2737" s="112" t="s">
        <v>142</v>
      </c>
      <c r="O2737" s="71"/>
      <c r="P2737" s="54"/>
      <c r="Q2737" s="72"/>
    </row>
    <row r="2738" spans="1:17" x14ac:dyDescent="0.25">
      <c r="A2738" s="107" t="s">
        <v>4406</v>
      </c>
      <c r="B2738" s="108">
        <v>202406</v>
      </c>
      <c r="C2738" s="108">
        <v>202406</v>
      </c>
      <c r="D2738" s="108" t="s">
        <v>1014</v>
      </c>
      <c r="E2738" s="109">
        <v>7694979545</v>
      </c>
      <c r="F2738" s="107" t="s">
        <v>2066</v>
      </c>
      <c r="G2738" s="110" t="s">
        <v>2006</v>
      </c>
      <c r="H2738" s="111">
        <v>260000</v>
      </c>
      <c r="I2738" s="113">
        <v>45462</v>
      </c>
      <c r="J2738" s="111">
        <v>5000</v>
      </c>
      <c r="K2738" s="112" t="s">
        <v>20</v>
      </c>
      <c r="L2738" s="112" t="s">
        <v>2009</v>
      </c>
      <c r="O2738" s="71"/>
      <c r="P2738" s="54"/>
      <c r="Q2738" s="72"/>
    </row>
    <row r="2739" spans="1:17" x14ac:dyDescent="0.25">
      <c r="A2739" s="107" t="s">
        <v>2067</v>
      </c>
      <c r="B2739" s="108">
        <v>202406</v>
      </c>
      <c r="C2739" s="108">
        <v>202406</v>
      </c>
      <c r="D2739" s="108" t="s">
        <v>1015</v>
      </c>
      <c r="E2739" s="109">
        <v>7735920233</v>
      </c>
      <c r="F2739" s="107" t="s">
        <v>2068</v>
      </c>
      <c r="G2739" s="110" t="s">
        <v>1778</v>
      </c>
      <c r="H2739" s="111">
        <v>290000</v>
      </c>
      <c r="I2739" s="113">
        <v>45462</v>
      </c>
      <c r="J2739" s="111">
        <v>5000</v>
      </c>
      <c r="K2739" s="112" t="s">
        <v>20</v>
      </c>
      <c r="L2739" s="112" t="s">
        <v>142</v>
      </c>
      <c r="O2739" s="71"/>
      <c r="P2739" s="54"/>
      <c r="Q2739" s="72"/>
    </row>
    <row r="2740" spans="1:17" x14ac:dyDescent="0.25">
      <c r="A2740" s="107" t="s">
        <v>4403</v>
      </c>
      <c r="B2740" s="108">
        <v>202406</v>
      </c>
      <c r="C2740" s="108">
        <v>202406</v>
      </c>
      <c r="D2740" s="108" t="s">
        <v>1015</v>
      </c>
      <c r="E2740" s="109">
        <v>7735578292</v>
      </c>
      <c r="F2740" s="107" t="s">
        <v>2050</v>
      </c>
      <c r="G2740" s="110" t="s">
        <v>1778</v>
      </c>
      <c r="H2740" s="111">
        <v>318000</v>
      </c>
      <c r="I2740" s="113">
        <v>45463</v>
      </c>
      <c r="J2740" s="111">
        <v>80000</v>
      </c>
      <c r="K2740" s="112" t="s">
        <v>20</v>
      </c>
      <c r="L2740" s="112" t="s">
        <v>158</v>
      </c>
      <c r="O2740" s="71"/>
      <c r="P2740" s="54"/>
      <c r="Q2740" s="72"/>
    </row>
    <row r="2741" spans="1:17" x14ac:dyDescent="0.25">
      <c r="A2741" s="107" t="s">
        <v>4394</v>
      </c>
      <c r="B2741" s="108">
        <v>202406</v>
      </c>
      <c r="C2741" s="108">
        <v>202406</v>
      </c>
      <c r="D2741" s="108" t="s">
        <v>1015</v>
      </c>
      <c r="E2741" s="109">
        <v>6372810182</v>
      </c>
      <c r="F2741" s="107" t="s">
        <v>1977</v>
      </c>
      <c r="G2741" s="110" t="s">
        <v>1778</v>
      </c>
      <c r="H2741" s="111">
        <v>290000</v>
      </c>
      <c r="I2741" s="113">
        <v>45463</v>
      </c>
      <c r="J2741" s="111">
        <v>25000</v>
      </c>
      <c r="K2741" s="112" t="s">
        <v>20</v>
      </c>
      <c r="L2741" s="112" t="s">
        <v>158</v>
      </c>
      <c r="O2741" s="71"/>
      <c r="P2741" s="54"/>
      <c r="Q2741" s="72"/>
    </row>
    <row r="2742" spans="1:17" x14ac:dyDescent="0.25">
      <c r="A2742" s="107" t="s">
        <v>1711</v>
      </c>
      <c r="B2742" s="108">
        <v>202402</v>
      </c>
      <c r="C2742" s="108">
        <v>202402</v>
      </c>
      <c r="D2742" s="108" t="s">
        <v>1014</v>
      </c>
      <c r="E2742" s="109">
        <v>9027288046</v>
      </c>
      <c r="F2742" s="107" t="s">
        <v>1712</v>
      </c>
      <c r="G2742" s="110" t="s">
        <v>19</v>
      </c>
      <c r="H2742" s="111">
        <v>280000</v>
      </c>
      <c r="I2742" s="113">
        <v>45463</v>
      </c>
      <c r="J2742" s="111">
        <v>40000</v>
      </c>
      <c r="K2742" s="112" t="s">
        <v>20</v>
      </c>
      <c r="L2742" s="112" t="s">
        <v>158</v>
      </c>
      <c r="O2742" s="71"/>
      <c r="P2742" s="54"/>
      <c r="Q2742" s="72"/>
    </row>
    <row r="2743" spans="1:17" x14ac:dyDescent="0.25">
      <c r="A2743" s="107" t="s">
        <v>2035</v>
      </c>
      <c r="B2743" s="108">
        <v>202406</v>
      </c>
      <c r="C2743" s="108">
        <v>202406</v>
      </c>
      <c r="D2743" s="108" t="s">
        <v>1014</v>
      </c>
      <c r="E2743" s="109">
        <v>6382550992</v>
      </c>
      <c r="F2743" s="107" t="s">
        <v>2036</v>
      </c>
      <c r="G2743" s="110" t="s">
        <v>1778</v>
      </c>
      <c r="H2743" s="111">
        <v>280000</v>
      </c>
      <c r="I2743" s="113">
        <v>45463</v>
      </c>
      <c r="J2743" s="111">
        <f>50000+17500</f>
        <v>67500</v>
      </c>
      <c r="K2743" s="112" t="s">
        <v>20</v>
      </c>
      <c r="L2743" s="112" t="s">
        <v>158</v>
      </c>
      <c r="O2743" s="71"/>
      <c r="P2743" s="54"/>
      <c r="Q2743" s="72"/>
    </row>
    <row r="2744" spans="1:17" x14ac:dyDescent="0.25">
      <c r="A2744" s="107" t="s">
        <v>1903</v>
      </c>
      <c r="B2744" s="108">
        <v>202404</v>
      </c>
      <c r="C2744" s="108">
        <v>202404</v>
      </c>
      <c r="D2744" s="108" t="s">
        <v>1014</v>
      </c>
      <c r="E2744" s="109">
        <v>9483195630</v>
      </c>
      <c r="F2744" s="107" t="s">
        <v>1904</v>
      </c>
      <c r="G2744" s="110" t="s">
        <v>1792</v>
      </c>
      <c r="H2744" s="111">
        <v>260000</v>
      </c>
      <c r="I2744" s="113">
        <v>45463</v>
      </c>
      <c r="J2744" s="111">
        <v>63750</v>
      </c>
      <c r="K2744" s="112" t="s">
        <v>20</v>
      </c>
      <c r="L2744" s="112" t="s">
        <v>158</v>
      </c>
      <c r="O2744" s="71"/>
      <c r="P2744" s="54"/>
      <c r="Q2744" s="72"/>
    </row>
    <row r="2745" spans="1:17" x14ac:dyDescent="0.25">
      <c r="A2745" s="107" t="s">
        <v>4344</v>
      </c>
      <c r="B2745" s="108">
        <v>202401</v>
      </c>
      <c r="C2745" s="108">
        <v>202401</v>
      </c>
      <c r="D2745" s="108" t="s">
        <v>1014</v>
      </c>
      <c r="E2745" s="109">
        <v>6260648072</v>
      </c>
      <c r="F2745" s="107" t="s">
        <v>1571</v>
      </c>
      <c r="G2745" s="110" t="s">
        <v>77</v>
      </c>
      <c r="H2745" s="111">
        <v>260000</v>
      </c>
      <c r="I2745" s="113">
        <v>45463</v>
      </c>
      <c r="J2745" s="111">
        <v>25000</v>
      </c>
      <c r="K2745" s="112" t="s">
        <v>20</v>
      </c>
      <c r="L2745" s="112" t="s">
        <v>158</v>
      </c>
      <c r="O2745" s="71"/>
      <c r="P2745" s="54"/>
      <c r="Q2745" s="72"/>
    </row>
    <row r="2746" spans="1:17" x14ac:dyDescent="0.25">
      <c r="A2746" s="107" t="s">
        <v>1506</v>
      </c>
      <c r="B2746" s="108">
        <v>202401</v>
      </c>
      <c r="C2746" s="108">
        <v>202401</v>
      </c>
      <c r="D2746" s="108" t="s">
        <v>1014</v>
      </c>
      <c r="E2746" s="109">
        <v>7326062408</v>
      </c>
      <c r="F2746" s="107" t="s">
        <v>1507</v>
      </c>
      <c r="G2746" s="110" t="s">
        <v>1778</v>
      </c>
      <c r="H2746" s="111">
        <v>260000</v>
      </c>
      <c r="I2746" s="113">
        <v>45463</v>
      </c>
      <c r="J2746" s="111">
        <v>40000</v>
      </c>
      <c r="K2746" s="112" t="s">
        <v>20</v>
      </c>
      <c r="L2746" s="112" t="s">
        <v>158</v>
      </c>
      <c r="O2746" s="71"/>
      <c r="P2746" s="54"/>
      <c r="Q2746" s="72"/>
    </row>
    <row r="2747" spans="1:17" x14ac:dyDescent="0.25">
      <c r="A2747" s="107" t="s">
        <v>2069</v>
      </c>
      <c r="B2747" s="108">
        <v>202406</v>
      </c>
      <c r="C2747" s="108">
        <v>202406</v>
      </c>
      <c r="D2747" s="108" t="s">
        <v>1014</v>
      </c>
      <c r="E2747" s="109">
        <v>9476085956</v>
      </c>
      <c r="F2747" s="107" t="s">
        <v>2070</v>
      </c>
      <c r="G2747" s="110" t="s">
        <v>1778</v>
      </c>
      <c r="H2747" s="111">
        <v>280000</v>
      </c>
      <c r="I2747" s="113">
        <v>45463</v>
      </c>
      <c r="J2747" s="111">
        <v>5000</v>
      </c>
      <c r="K2747" s="112" t="s">
        <v>20</v>
      </c>
      <c r="L2747" s="112" t="s">
        <v>2009</v>
      </c>
      <c r="O2747" s="71"/>
      <c r="P2747" s="54"/>
      <c r="Q2747" s="72"/>
    </row>
    <row r="2748" spans="1:17" x14ac:dyDescent="0.25">
      <c r="A2748" s="107" t="s">
        <v>2071</v>
      </c>
      <c r="B2748" s="108">
        <v>202406</v>
      </c>
      <c r="C2748" s="108">
        <v>202406</v>
      </c>
      <c r="D2748" s="108" t="s">
        <v>1014</v>
      </c>
      <c r="E2748" s="109">
        <v>9853684098</v>
      </c>
      <c r="F2748" s="107" t="s">
        <v>2072</v>
      </c>
      <c r="G2748" s="110" t="s">
        <v>1778</v>
      </c>
      <c r="H2748" s="111">
        <v>280000</v>
      </c>
      <c r="I2748" s="113">
        <v>45463</v>
      </c>
      <c r="J2748" s="111">
        <v>5000</v>
      </c>
      <c r="K2748" s="112" t="s">
        <v>20</v>
      </c>
      <c r="L2748" s="112" t="s">
        <v>2073</v>
      </c>
      <c r="O2748" s="71"/>
      <c r="P2748" s="54"/>
      <c r="Q2748" s="72"/>
    </row>
    <row r="2749" spans="1:17" x14ac:dyDescent="0.25">
      <c r="A2749" s="107" t="s">
        <v>2074</v>
      </c>
      <c r="B2749" s="108">
        <v>202406</v>
      </c>
      <c r="C2749" s="108">
        <v>202406</v>
      </c>
      <c r="D2749" s="108" t="s">
        <v>1014</v>
      </c>
      <c r="E2749" s="109">
        <v>7978344123</v>
      </c>
      <c r="F2749" s="107" t="s">
        <v>2075</v>
      </c>
      <c r="G2749" s="110" t="s">
        <v>1778</v>
      </c>
      <c r="H2749" s="111">
        <v>280000</v>
      </c>
      <c r="I2749" s="113">
        <v>45464</v>
      </c>
      <c r="J2749" s="111">
        <v>95000</v>
      </c>
      <c r="K2749" s="112" t="s">
        <v>20</v>
      </c>
      <c r="L2749" s="112" t="s">
        <v>158</v>
      </c>
      <c r="O2749" s="71"/>
      <c r="P2749" s="54"/>
      <c r="Q2749" s="72"/>
    </row>
    <row r="2750" spans="1:17" x14ac:dyDescent="0.25">
      <c r="A2750" s="107" t="s">
        <v>2033</v>
      </c>
      <c r="B2750" s="108">
        <v>202406</v>
      </c>
      <c r="C2750" s="108">
        <v>202406</v>
      </c>
      <c r="D2750" s="108" t="s">
        <v>1014</v>
      </c>
      <c r="E2750" s="109">
        <v>7082062269</v>
      </c>
      <c r="F2750" s="107" t="s">
        <v>2034</v>
      </c>
      <c r="G2750" s="110" t="s">
        <v>1778</v>
      </c>
      <c r="H2750" s="111">
        <v>280000</v>
      </c>
      <c r="I2750" s="113">
        <v>45464</v>
      </c>
      <c r="J2750" s="111">
        <v>60000</v>
      </c>
      <c r="K2750" s="112" t="s">
        <v>689</v>
      </c>
      <c r="L2750" s="112" t="s">
        <v>158</v>
      </c>
      <c r="O2750" s="71"/>
      <c r="P2750" s="54"/>
      <c r="Q2750" s="72"/>
    </row>
    <row r="2751" spans="1:17" x14ac:dyDescent="0.25">
      <c r="A2751" s="107" t="s">
        <v>1845</v>
      </c>
      <c r="B2751" s="108">
        <v>202404</v>
      </c>
      <c r="C2751" s="108">
        <v>202404</v>
      </c>
      <c r="D2751" s="108" t="s">
        <v>1015</v>
      </c>
      <c r="E2751" s="109">
        <v>9853985734</v>
      </c>
      <c r="F2751" s="107" t="s">
        <v>1846</v>
      </c>
      <c r="G2751" s="110" t="s">
        <v>1778</v>
      </c>
      <c r="H2751" s="111">
        <v>290000</v>
      </c>
      <c r="I2751" s="113">
        <v>45464</v>
      </c>
      <c r="J2751" s="111">
        <v>71250</v>
      </c>
      <c r="K2751" s="112" t="s">
        <v>689</v>
      </c>
      <c r="L2751" s="112" t="s">
        <v>158</v>
      </c>
      <c r="O2751" s="71"/>
      <c r="P2751" s="54"/>
      <c r="Q2751" s="72"/>
    </row>
    <row r="2752" spans="1:17" x14ac:dyDescent="0.25">
      <c r="A2752" s="107" t="s">
        <v>2039</v>
      </c>
      <c r="B2752" s="108">
        <v>202406</v>
      </c>
      <c r="C2752" s="108">
        <v>202406</v>
      </c>
      <c r="D2752" s="108" t="s">
        <v>1014</v>
      </c>
      <c r="E2752" s="109">
        <v>8296392591</v>
      </c>
      <c r="F2752" s="107" t="s">
        <v>2040</v>
      </c>
      <c r="G2752" s="110" t="s">
        <v>1778</v>
      </c>
      <c r="H2752" s="111">
        <v>270000</v>
      </c>
      <c r="I2752" s="113">
        <v>45464</v>
      </c>
      <c r="J2752" s="111">
        <v>90000</v>
      </c>
      <c r="K2752" s="112" t="s">
        <v>20</v>
      </c>
      <c r="L2752" s="112" t="s">
        <v>158</v>
      </c>
      <c r="O2752" s="71"/>
      <c r="P2752" s="54"/>
      <c r="Q2752" s="72"/>
    </row>
    <row r="2753" spans="1:17" x14ac:dyDescent="0.25">
      <c r="A2753" s="107" t="s">
        <v>1638</v>
      </c>
      <c r="B2753" s="108">
        <v>202401</v>
      </c>
      <c r="C2753" s="108">
        <v>202401</v>
      </c>
      <c r="D2753" s="108" t="s">
        <v>1014</v>
      </c>
      <c r="E2753" s="109">
        <v>6370388095</v>
      </c>
      <c r="F2753" s="107" t="s">
        <v>1569</v>
      </c>
      <c r="G2753" s="110" t="s">
        <v>19</v>
      </c>
      <c r="H2753" s="111">
        <v>270000</v>
      </c>
      <c r="I2753" s="113">
        <v>45464</v>
      </c>
      <c r="J2753" s="111">
        <v>15000</v>
      </c>
      <c r="K2753" s="112" t="s">
        <v>689</v>
      </c>
      <c r="L2753" s="112" t="s">
        <v>158</v>
      </c>
      <c r="O2753" s="71"/>
      <c r="P2753" s="54"/>
      <c r="Q2753" s="72"/>
    </row>
    <row r="2754" spans="1:17" x14ac:dyDescent="0.25">
      <c r="A2754" s="107" t="s">
        <v>1914</v>
      </c>
      <c r="B2754" s="108">
        <v>202404</v>
      </c>
      <c r="C2754" s="108">
        <v>202404</v>
      </c>
      <c r="D2754" s="108" t="s">
        <v>1015</v>
      </c>
      <c r="E2754" s="109">
        <v>7852947419</v>
      </c>
      <c r="F2754" s="107" t="s">
        <v>1915</v>
      </c>
      <c r="G2754" s="110" t="s">
        <v>1792</v>
      </c>
      <c r="H2754" s="111">
        <v>260000</v>
      </c>
      <c r="I2754" s="113">
        <v>45464</v>
      </c>
      <c r="J2754" s="111">
        <v>50000</v>
      </c>
      <c r="K2754" s="112" t="s">
        <v>20</v>
      </c>
      <c r="L2754" s="112" t="s">
        <v>158</v>
      </c>
      <c r="O2754" s="71"/>
      <c r="P2754" s="54"/>
      <c r="Q2754" s="72"/>
    </row>
    <row r="2755" spans="1:17" x14ac:dyDescent="0.25">
      <c r="A2755" s="107" t="s">
        <v>2074</v>
      </c>
      <c r="B2755" s="108">
        <v>202406</v>
      </c>
      <c r="C2755" s="108">
        <v>202406</v>
      </c>
      <c r="D2755" s="108" t="s">
        <v>1014</v>
      </c>
      <c r="E2755" s="109">
        <v>7978344123</v>
      </c>
      <c r="F2755" s="107" t="s">
        <v>2075</v>
      </c>
      <c r="G2755" s="110" t="s">
        <v>1778</v>
      </c>
      <c r="H2755" s="111">
        <v>280000</v>
      </c>
      <c r="I2755" s="113">
        <v>45464</v>
      </c>
      <c r="J2755" s="111">
        <v>5000</v>
      </c>
      <c r="K2755" s="112" t="s">
        <v>20</v>
      </c>
      <c r="L2755" s="112" t="s">
        <v>158</v>
      </c>
      <c r="O2755" s="71"/>
      <c r="P2755" s="54"/>
      <c r="Q2755" s="72"/>
    </row>
    <row r="2756" spans="1:17" x14ac:dyDescent="0.25">
      <c r="A2756" s="107" t="s">
        <v>4396</v>
      </c>
      <c r="B2756" s="108">
        <v>202405</v>
      </c>
      <c r="C2756" s="108">
        <v>202405</v>
      </c>
      <c r="D2756" s="108" t="s">
        <v>1014</v>
      </c>
      <c r="E2756" s="109">
        <v>8956665843</v>
      </c>
      <c r="F2756" s="107" t="s">
        <v>1993</v>
      </c>
      <c r="G2756" s="110" t="s">
        <v>1778</v>
      </c>
      <c r="H2756" s="111">
        <v>290000</v>
      </c>
      <c r="I2756" s="113">
        <v>45465</v>
      </c>
      <c r="J2756" s="111">
        <v>104530</v>
      </c>
      <c r="K2756" s="112" t="s">
        <v>20</v>
      </c>
      <c r="L2756" s="112" t="s">
        <v>158</v>
      </c>
      <c r="O2756" s="71"/>
      <c r="P2756" s="54"/>
      <c r="Q2756" s="72"/>
    </row>
    <row r="2757" spans="1:17" x14ac:dyDescent="0.25">
      <c r="A2757" s="107" t="s">
        <v>2039</v>
      </c>
      <c r="B2757" s="108">
        <v>202406</v>
      </c>
      <c r="C2757" s="108">
        <v>202406</v>
      </c>
      <c r="D2757" s="108" t="s">
        <v>1014</v>
      </c>
      <c r="E2757" s="109">
        <v>8296392591</v>
      </c>
      <c r="F2757" s="107" t="s">
        <v>2040</v>
      </c>
      <c r="G2757" s="110" t="s">
        <v>1778</v>
      </c>
      <c r="H2757" s="111">
        <v>270000</v>
      </c>
      <c r="I2757" s="113">
        <v>45465</v>
      </c>
      <c r="J2757" s="111">
        <f>23000+82000</f>
        <v>105000</v>
      </c>
      <c r="K2757" s="112" t="s">
        <v>20</v>
      </c>
      <c r="L2757" s="112" t="s">
        <v>158</v>
      </c>
      <c r="O2757" s="71"/>
      <c r="P2757" s="54"/>
      <c r="Q2757" s="72"/>
    </row>
    <row r="2758" spans="1:17" x14ac:dyDescent="0.25">
      <c r="A2758" s="107" t="s">
        <v>4378</v>
      </c>
      <c r="B2758" s="108">
        <v>202304</v>
      </c>
      <c r="C2758" s="108">
        <v>202304</v>
      </c>
      <c r="D2758" s="108" t="s">
        <v>1014</v>
      </c>
      <c r="E2758" s="109" t="s">
        <v>1852</v>
      </c>
      <c r="F2758" s="107" t="s">
        <v>1853</v>
      </c>
      <c r="G2758" s="110" t="s">
        <v>1778</v>
      </c>
      <c r="H2758" s="111">
        <v>260000</v>
      </c>
      <c r="I2758" s="113">
        <v>45465</v>
      </c>
      <c r="J2758" s="111">
        <v>40000</v>
      </c>
      <c r="K2758" s="112" t="s">
        <v>20</v>
      </c>
      <c r="L2758" s="112" t="s">
        <v>158</v>
      </c>
      <c r="O2758" s="71"/>
      <c r="P2758" s="54"/>
      <c r="Q2758" s="72"/>
    </row>
    <row r="2759" spans="1:17" x14ac:dyDescent="0.25">
      <c r="A2759" s="107" t="s">
        <v>2013</v>
      </c>
      <c r="B2759" s="108">
        <v>202405</v>
      </c>
      <c r="C2759" s="108">
        <v>202406</v>
      </c>
      <c r="D2759" s="108" t="s">
        <v>1015</v>
      </c>
      <c r="E2759" s="109">
        <v>9337910745</v>
      </c>
      <c r="F2759" s="107" t="s">
        <v>2014</v>
      </c>
      <c r="G2759" s="110" t="s">
        <v>1778</v>
      </c>
      <c r="H2759" s="111">
        <v>280000</v>
      </c>
      <c r="I2759" s="113">
        <v>45465</v>
      </c>
      <c r="J2759" s="111">
        <v>100000</v>
      </c>
      <c r="K2759" s="112" t="s">
        <v>20</v>
      </c>
      <c r="L2759" s="112" t="s">
        <v>158</v>
      </c>
      <c r="O2759" s="71"/>
      <c r="P2759" s="54"/>
      <c r="Q2759" s="72"/>
    </row>
    <row r="2760" spans="1:17" x14ac:dyDescent="0.25">
      <c r="A2760" s="107" t="s">
        <v>2063</v>
      </c>
      <c r="B2760" s="108">
        <v>202406</v>
      </c>
      <c r="C2760" s="108">
        <v>202406</v>
      </c>
      <c r="D2760" s="108" t="s">
        <v>1015</v>
      </c>
      <c r="E2760" s="109">
        <v>9556443864</v>
      </c>
      <c r="F2760" s="107" t="s">
        <v>2064</v>
      </c>
      <c r="G2760" s="110" t="s">
        <v>1778</v>
      </c>
      <c r="H2760" s="111">
        <v>318600</v>
      </c>
      <c r="I2760" s="113">
        <v>45467</v>
      </c>
      <c r="J2760" s="111">
        <f>15200+86000</f>
        <v>101200</v>
      </c>
      <c r="K2760" s="112" t="s">
        <v>20</v>
      </c>
      <c r="L2760" s="112" t="s">
        <v>158</v>
      </c>
      <c r="O2760" s="71"/>
      <c r="P2760" s="54"/>
      <c r="Q2760" s="72"/>
    </row>
    <row r="2761" spans="1:17" x14ac:dyDescent="0.25">
      <c r="A2761" s="107" t="s">
        <v>1609</v>
      </c>
      <c r="B2761" s="108">
        <v>202312</v>
      </c>
      <c r="C2761" s="108">
        <v>202312</v>
      </c>
      <c r="D2761" s="108" t="s">
        <v>1014</v>
      </c>
      <c r="E2761" s="109">
        <v>8924820464</v>
      </c>
      <c r="F2761" s="107" t="s">
        <v>1455</v>
      </c>
      <c r="G2761" s="110" t="s">
        <v>19</v>
      </c>
      <c r="H2761" s="111">
        <v>270000</v>
      </c>
      <c r="I2761" s="113">
        <v>45467</v>
      </c>
      <c r="J2761" s="111">
        <v>20000</v>
      </c>
      <c r="K2761" s="112" t="s">
        <v>20</v>
      </c>
      <c r="L2761" s="112" t="s">
        <v>158</v>
      </c>
      <c r="O2761" s="71"/>
      <c r="P2761" s="54"/>
      <c r="Q2761" s="72"/>
    </row>
    <row r="2762" spans="1:17" x14ac:dyDescent="0.25">
      <c r="A2762" s="107" t="s">
        <v>1931</v>
      </c>
      <c r="B2762" s="108">
        <v>202405</v>
      </c>
      <c r="C2762" s="108">
        <v>202405</v>
      </c>
      <c r="D2762" s="108" t="s">
        <v>1015</v>
      </c>
      <c r="E2762" s="109">
        <v>6372749159</v>
      </c>
      <c r="F2762" s="107" t="s">
        <v>1932</v>
      </c>
      <c r="G2762" s="110" t="s">
        <v>1778</v>
      </c>
      <c r="H2762" s="111">
        <v>280000</v>
      </c>
      <c r="I2762" s="113">
        <v>45467</v>
      </c>
      <c r="J2762" s="111">
        <v>24000</v>
      </c>
      <c r="K2762" s="112" t="s">
        <v>689</v>
      </c>
      <c r="L2762" s="112" t="s">
        <v>158</v>
      </c>
      <c r="O2762" s="71"/>
      <c r="P2762" s="54"/>
      <c r="Q2762" s="72"/>
    </row>
    <row r="2763" spans="1:17" x14ac:dyDescent="0.25">
      <c r="A2763" s="107" t="s">
        <v>1933</v>
      </c>
      <c r="B2763" s="108">
        <v>202405</v>
      </c>
      <c r="C2763" s="108">
        <v>202405</v>
      </c>
      <c r="D2763" s="108" t="s">
        <v>1015</v>
      </c>
      <c r="E2763" s="109">
        <v>9668220059</v>
      </c>
      <c r="F2763" s="107" t="s">
        <v>1934</v>
      </c>
      <c r="G2763" s="110" t="s">
        <v>1778</v>
      </c>
      <c r="H2763" s="111">
        <v>280000</v>
      </c>
      <c r="I2763" s="113">
        <v>45467</v>
      </c>
      <c r="J2763" s="111">
        <v>24000</v>
      </c>
      <c r="K2763" s="112" t="s">
        <v>689</v>
      </c>
      <c r="L2763" s="112" t="s">
        <v>158</v>
      </c>
      <c r="O2763" s="71"/>
      <c r="P2763" s="54"/>
      <c r="Q2763" s="72"/>
    </row>
    <row r="2764" spans="1:17" x14ac:dyDescent="0.25">
      <c r="A2764" s="107" t="s">
        <v>2043</v>
      </c>
      <c r="B2764" s="108">
        <v>202406</v>
      </c>
      <c r="C2764" s="108">
        <v>202406</v>
      </c>
      <c r="D2764" s="108" t="s">
        <v>1015</v>
      </c>
      <c r="E2764" s="109">
        <v>7377078791</v>
      </c>
      <c r="F2764" s="107" t="s">
        <v>2044</v>
      </c>
      <c r="G2764" s="110" t="s">
        <v>1778</v>
      </c>
      <c r="H2764" s="111">
        <v>280000</v>
      </c>
      <c r="I2764" s="113">
        <v>45467</v>
      </c>
      <c r="J2764" s="111">
        <v>68750</v>
      </c>
      <c r="K2764" s="112" t="s">
        <v>20</v>
      </c>
      <c r="L2764" s="112" t="s">
        <v>158</v>
      </c>
      <c r="O2764" s="71"/>
      <c r="P2764" s="54"/>
      <c r="Q2764" s="72"/>
    </row>
    <row r="2765" spans="1:17" x14ac:dyDescent="0.25">
      <c r="A2765" s="107" t="s">
        <v>1954</v>
      </c>
      <c r="B2765" s="108">
        <v>202402</v>
      </c>
      <c r="C2765" s="108">
        <v>202402</v>
      </c>
      <c r="D2765" s="108" t="s">
        <v>1015</v>
      </c>
      <c r="E2765" s="109">
        <v>7684896701</v>
      </c>
      <c r="F2765" s="107" t="s">
        <v>1955</v>
      </c>
      <c r="G2765" s="110" t="s">
        <v>1778</v>
      </c>
      <c r="H2765" s="111">
        <v>270000</v>
      </c>
      <c r="I2765" s="113">
        <v>45467</v>
      </c>
      <c r="J2765" s="111">
        <v>80000</v>
      </c>
      <c r="K2765" s="112" t="s">
        <v>20</v>
      </c>
      <c r="L2765" s="112" t="s">
        <v>158</v>
      </c>
      <c r="O2765" s="71"/>
      <c r="P2765" s="54"/>
      <c r="Q2765" s="72"/>
    </row>
    <row r="2766" spans="1:17" x14ac:dyDescent="0.25">
      <c r="A2766" s="107" t="s">
        <v>2076</v>
      </c>
      <c r="B2766" s="108">
        <v>202405</v>
      </c>
      <c r="C2766" s="108">
        <v>202405</v>
      </c>
      <c r="D2766" s="108" t="s">
        <v>1015</v>
      </c>
      <c r="E2766" s="109">
        <v>7325830289</v>
      </c>
      <c r="F2766" s="107" t="s">
        <v>2077</v>
      </c>
      <c r="G2766" s="110" t="s">
        <v>1778</v>
      </c>
      <c r="H2766" s="111">
        <v>290000</v>
      </c>
      <c r="I2766" s="113">
        <v>45467</v>
      </c>
      <c r="J2766" s="111">
        <v>50000</v>
      </c>
      <c r="K2766" s="112" t="s">
        <v>20</v>
      </c>
      <c r="L2766" s="112" t="s">
        <v>158</v>
      </c>
      <c r="O2766" s="71"/>
      <c r="P2766" s="54"/>
      <c r="Q2766" s="72"/>
    </row>
    <row r="2767" spans="1:17" x14ac:dyDescent="0.25">
      <c r="A2767" s="107" t="s">
        <v>4407</v>
      </c>
      <c r="B2767" s="108">
        <v>202406</v>
      </c>
      <c r="C2767" s="108">
        <v>202406</v>
      </c>
      <c r="D2767" s="108" t="s">
        <v>1014</v>
      </c>
      <c r="E2767" s="109">
        <v>9958139119</v>
      </c>
      <c r="F2767" s="107" t="s">
        <v>2079</v>
      </c>
      <c r="G2767" s="110" t="s">
        <v>1778</v>
      </c>
      <c r="H2767" s="111">
        <v>290000</v>
      </c>
      <c r="I2767" s="113">
        <v>45467</v>
      </c>
      <c r="J2767" s="111">
        <v>5000</v>
      </c>
      <c r="K2767" s="112" t="s">
        <v>20</v>
      </c>
      <c r="L2767" s="112" t="s">
        <v>158</v>
      </c>
      <c r="O2767" s="71"/>
      <c r="P2767" s="54"/>
      <c r="Q2767" s="72"/>
    </row>
    <row r="2768" spans="1:17" x14ac:dyDescent="0.25">
      <c r="A2768" s="107" t="s">
        <v>1649</v>
      </c>
      <c r="B2768" s="108">
        <v>202309</v>
      </c>
      <c r="C2768" s="108">
        <v>202309</v>
      </c>
      <c r="D2768" s="108" t="s">
        <v>1014</v>
      </c>
      <c r="E2768" s="109">
        <v>9348339878</v>
      </c>
      <c r="F2768" s="107" t="s">
        <v>1650</v>
      </c>
      <c r="G2768" s="110" t="s">
        <v>19</v>
      </c>
      <c r="H2768" s="111">
        <v>280000</v>
      </c>
      <c r="I2768" s="113">
        <v>45468</v>
      </c>
      <c r="J2768" s="111">
        <v>28333</v>
      </c>
      <c r="K2768" s="112" t="s">
        <v>20</v>
      </c>
      <c r="L2768" s="112" t="s">
        <v>158</v>
      </c>
      <c r="O2768" s="71"/>
      <c r="P2768" s="54"/>
      <c r="Q2768" s="72"/>
    </row>
    <row r="2769" spans="1:17" x14ac:dyDescent="0.25">
      <c r="A2769" s="107" t="s">
        <v>4394</v>
      </c>
      <c r="B2769" s="108">
        <v>202406</v>
      </c>
      <c r="C2769" s="108">
        <v>202406</v>
      </c>
      <c r="D2769" s="108" t="s">
        <v>1015</v>
      </c>
      <c r="E2769" s="109">
        <v>6372810182</v>
      </c>
      <c r="F2769" s="107" t="s">
        <v>1977</v>
      </c>
      <c r="G2769" s="110" t="s">
        <v>1778</v>
      </c>
      <c r="H2769" s="111">
        <v>290000</v>
      </c>
      <c r="I2769" s="113">
        <v>45468</v>
      </c>
      <c r="J2769" s="111">
        <v>50000</v>
      </c>
      <c r="K2769" s="112" t="s">
        <v>20</v>
      </c>
      <c r="L2769" s="112" t="s">
        <v>158</v>
      </c>
      <c r="O2769" s="71"/>
      <c r="P2769" s="54"/>
      <c r="Q2769" s="72"/>
    </row>
    <row r="2770" spans="1:17" x14ac:dyDescent="0.25">
      <c r="A2770" s="107" t="s">
        <v>4383</v>
      </c>
      <c r="B2770" s="108">
        <v>202404</v>
      </c>
      <c r="C2770" s="108">
        <v>202404</v>
      </c>
      <c r="D2770" s="108" t="s">
        <v>1014</v>
      </c>
      <c r="E2770" s="109">
        <v>9322058332</v>
      </c>
      <c r="F2770" s="107" t="s">
        <v>1891</v>
      </c>
      <c r="G2770" s="110" t="s">
        <v>1792</v>
      </c>
      <c r="H2770" s="111">
        <v>260000</v>
      </c>
      <c r="I2770" s="113">
        <v>45468</v>
      </c>
      <c r="J2770" s="111">
        <v>30000</v>
      </c>
      <c r="K2770" s="112" t="s">
        <v>20</v>
      </c>
      <c r="L2770" s="112" t="s">
        <v>158</v>
      </c>
      <c r="O2770" s="71"/>
      <c r="P2770" s="54"/>
      <c r="Q2770" s="72"/>
    </row>
    <row r="2771" spans="1:17" x14ac:dyDescent="0.25">
      <c r="A2771" s="107" t="s">
        <v>1964</v>
      </c>
      <c r="B2771" s="108">
        <v>202405</v>
      </c>
      <c r="C2771" s="108">
        <v>202405</v>
      </c>
      <c r="D2771" s="108" t="s">
        <v>1015</v>
      </c>
      <c r="E2771" s="109">
        <v>9302595031</v>
      </c>
      <c r="F2771" s="107" t="s">
        <v>1965</v>
      </c>
      <c r="G2771" s="110" t="s">
        <v>1778</v>
      </c>
      <c r="H2771" s="111">
        <v>290000</v>
      </c>
      <c r="I2771" s="113">
        <v>45468</v>
      </c>
      <c r="J2771" s="111">
        <v>50000</v>
      </c>
      <c r="K2771" s="112" t="s">
        <v>20</v>
      </c>
      <c r="L2771" s="112" t="s">
        <v>158</v>
      </c>
      <c r="O2771" s="71"/>
      <c r="P2771" s="54"/>
      <c r="Q2771" s="72"/>
    </row>
    <row r="2772" spans="1:17" x14ac:dyDescent="0.25">
      <c r="A2772" s="107" t="s">
        <v>4390</v>
      </c>
      <c r="B2772" s="108">
        <v>202405</v>
      </c>
      <c r="C2772" s="108">
        <v>202405</v>
      </c>
      <c r="D2772" s="108" t="s">
        <v>1015</v>
      </c>
      <c r="E2772" s="109">
        <v>9778973006</v>
      </c>
      <c r="F2772" s="107" t="s">
        <v>1957</v>
      </c>
      <c r="G2772" s="110" t="s">
        <v>1778</v>
      </c>
      <c r="H2772" s="111">
        <v>290000</v>
      </c>
      <c r="I2772" s="113">
        <v>45468</v>
      </c>
      <c r="J2772" s="111">
        <v>95000</v>
      </c>
      <c r="K2772" s="112" t="s">
        <v>20</v>
      </c>
      <c r="L2772" s="112" t="s">
        <v>158</v>
      </c>
      <c r="O2772" s="71"/>
      <c r="P2772" s="54"/>
      <c r="Q2772" s="72"/>
    </row>
    <row r="2773" spans="1:17" x14ac:dyDescent="0.25">
      <c r="A2773" s="107" t="s">
        <v>1925</v>
      </c>
      <c r="B2773" s="108">
        <v>202405</v>
      </c>
      <c r="C2773" s="108">
        <v>202405</v>
      </c>
      <c r="D2773" s="108" t="s">
        <v>1015</v>
      </c>
      <c r="E2773" s="109">
        <v>9337938344</v>
      </c>
      <c r="F2773" s="107" t="s">
        <v>1926</v>
      </c>
      <c r="G2773" s="110" t="s">
        <v>1778</v>
      </c>
      <c r="H2773" s="111">
        <v>290000</v>
      </c>
      <c r="I2773" s="113">
        <v>45468</v>
      </c>
      <c r="J2773" s="111">
        <v>50000</v>
      </c>
      <c r="K2773" s="112" t="s">
        <v>689</v>
      </c>
      <c r="L2773" s="112" t="s">
        <v>158</v>
      </c>
      <c r="O2773" s="71"/>
      <c r="P2773" s="54"/>
      <c r="Q2773" s="72"/>
    </row>
    <row r="2774" spans="1:17" x14ac:dyDescent="0.25">
      <c r="A2774" s="107" t="s">
        <v>1681</v>
      </c>
      <c r="B2774" s="108">
        <v>202303</v>
      </c>
      <c r="C2774" s="108">
        <v>202303</v>
      </c>
      <c r="D2774" s="108" t="s">
        <v>1014</v>
      </c>
      <c r="E2774" s="109">
        <v>8982224581</v>
      </c>
      <c r="F2774" s="107" t="s">
        <v>1682</v>
      </c>
      <c r="G2774" s="110" t="s">
        <v>1792</v>
      </c>
      <c r="H2774" s="111">
        <v>280000</v>
      </c>
      <c r="I2774" s="113">
        <v>45468</v>
      </c>
      <c r="J2774" s="111">
        <v>55000</v>
      </c>
      <c r="K2774" s="112" t="s">
        <v>20</v>
      </c>
      <c r="L2774" s="112" t="s">
        <v>158</v>
      </c>
      <c r="O2774" s="71"/>
      <c r="P2774" s="54"/>
      <c r="Q2774" s="72"/>
    </row>
    <row r="2775" spans="1:17" x14ac:dyDescent="0.25">
      <c r="A2775" s="107" t="s">
        <v>1895</v>
      </c>
      <c r="B2775" s="108">
        <v>202404</v>
      </c>
      <c r="C2775" s="108">
        <v>202404</v>
      </c>
      <c r="D2775" s="108" t="s">
        <v>1014</v>
      </c>
      <c r="E2775" s="109">
        <v>9852490894</v>
      </c>
      <c r="F2775" s="107" t="s">
        <v>1896</v>
      </c>
      <c r="G2775" s="110" t="s">
        <v>1778</v>
      </c>
      <c r="H2775" s="111">
        <v>270000</v>
      </c>
      <c r="I2775" s="113">
        <v>45469</v>
      </c>
      <c r="J2775" s="111">
        <v>50000</v>
      </c>
      <c r="K2775" s="112" t="s">
        <v>20</v>
      </c>
      <c r="L2775" s="112" t="s">
        <v>1900</v>
      </c>
      <c r="O2775" s="71"/>
      <c r="P2775" s="54"/>
      <c r="Q2775" s="72"/>
    </row>
    <row r="2776" spans="1:17" x14ac:dyDescent="0.25">
      <c r="A2776" s="107" t="s">
        <v>2067</v>
      </c>
      <c r="B2776" s="108">
        <v>202406</v>
      </c>
      <c r="C2776" s="108">
        <v>202406</v>
      </c>
      <c r="D2776" s="108" t="s">
        <v>1015</v>
      </c>
      <c r="E2776" s="109">
        <v>7735920233</v>
      </c>
      <c r="F2776" s="107" t="s">
        <v>2068</v>
      </c>
      <c r="G2776" s="110" t="s">
        <v>1778</v>
      </c>
      <c r="H2776" s="111">
        <v>290000</v>
      </c>
      <c r="I2776" s="113">
        <v>45469</v>
      </c>
      <c r="J2776" s="111">
        <v>100000</v>
      </c>
      <c r="K2776" s="112" t="s">
        <v>20</v>
      </c>
      <c r="L2776" s="112" t="s">
        <v>142</v>
      </c>
      <c r="O2776" s="71"/>
      <c r="P2776" s="54"/>
      <c r="Q2776" s="72"/>
    </row>
    <row r="2777" spans="1:17" x14ac:dyDescent="0.25">
      <c r="A2777" s="107" t="s">
        <v>2076</v>
      </c>
      <c r="B2777" s="108">
        <v>202405</v>
      </c>
      <c r="C2777" s="108">
        <v>202405</v>
      </c>
      <c r="D2777" s="108" t="s">
        <v>1015</v>
      </c>
      <c r="E2777" s="109">
        <v>7325830289</v>
      </c>
      <c r="F2777" s="107" t="s">
        <v>2077</v>
      </c>
      <c r="G2777" s="110" t="s">
        <v>1778</v>
      </c>
      <c r="H2777" s="111">
        <v>290000</v>
      </c>
      <c r="I2777" s="113">
        <v>45469</v>
      </c>
      <c r="J2777" s="111">
        <v>15000</v>
      </c>
      <c r="K2777" s="112" t="s">
        <v>20</v>
      </c>
      <c r="L2777" s="112" t="s">
        <v>158</v>
      </c>
      <c r="O2777" s="71"/>
      <c r="P2777" s="54"/>
      <c r="Q2777" s="72"/>
    </row>
    <row r="2778" spans="1:17" x14ac:dyDescent="0.25">
      <c r="A2778" s="107" t="s">
        <v>4403</v>
      </c>
      <c r="B2778" s="108">
        <v>202406</v>
      </c>
      <c r="C2778" s="108">
        <v>202406</v>
      </c>
      <c r="D2778" s="108" t="s">
        <v>1015</v>
      </c>
      <c r="E2778" s="109">
        <v>7735578292</v>
      </c>
      <c r="F2778" s="107" t="s">
        <v>2050</v>
      </c>
      <c r="G2778" s="110" t="s">
        <v>1778</v>
      </c>
      <c r="H2778" s="111">
        <v>318000</v>
      </c>
      <c r="I2778" s="113">
        <v>45469</v>
      </c>
      <c r="J2778" s="111">
        <v>83000</v>
      </c>
      <c r="K2778" s="112" t="s">
        <v>20</v>
      </c>
      <c r="L2778" s="112" t="s">
        <v>158</v>
      </c>
      <c r="O2778" s="71"/>
      <c r="P2778" s="54"/>
      <c r="Q2778" s="72"/>
    </row>
    <row r="2779" spans="1:17" x14ac:dyDescent="0.25">
      <c r="A2779" s="107" t="s">
        <v>1984</v>
      </c>
      <c r="B2779" s="108">
        <v>202405</v>
      </c>
      <c r="C2779" s="108">
        <v>202405</v>
      </c>
      <c r="D2779" s="108" t="s">
        <v>1014</v>
      </c>
      <c r="E2779" s="109" t="s">
        <v>1986</v>
      </c>
      <c r="F2779" s="107" t="s">
        <v>1985</v>
      </c>
      <c r="G2779" s="110" t="s">
        <v>1792</v>
      </c>
      <c r="H2779" s="111">
        <v>260000</v>
      </c>
      <c r="I2779" s="113">
        <v>45469</v>
      </c>
      <c r="J2779" s="111">
        <v>86666</v>
      </c>
      <c r="K2779" s="112" t="s">
        <v>689</v>
      </c>
      <c r="L2779" s="112" t="s">
        <v>158</v>
      </c>
      <c r="O2779" s="71"/>
      <c r="P2779" s="54"/>
      <c r="Q2779" s="72"/>
    </row>
    <row r="2780" spans="1:17" x14ac:dyDescent="0.25">
      <c r="A2780" s="107" t="s">
        <v>4406</v>
      </c>
      <c r="B2780" s="108">
        <v>202406</v>
      </c>
      <c r="C2780" s="108">
        <v>202406</v>
      </c>
      <c r="D2780" s="108" t="s">
        <v>1014</v>
      </c>
      <c r="E2780" s="109">
        <v>7694979545</v>
      </c>
      <c r="F2780" s="107" t="s">
        <v>2066</v>
      </c>
      <c r="G2780" s="110" t="s">
        <v>2006</v>
      </c>
      <c r="H2780" s="111">
        <v>260000</v>
      </c>
      <c r="I2780" s="113">
        <v>45470</v>
      </c>
      <c r="J2780" s="111">
        <v>60000</v>
      </c>
      <c r="K2780" s="112" t="s">
        <v>20</v>
      </c>
      <c r="L2780" s="112" t="s">
        <v>2009</v>
      </c>
      <c r="O2780" s="71"/>
      <c r="P2780" s="54"/>
      <c r="Q2780" s="72"/>
    </row>
    <row r="2781" spans="1:17" x14ac:dyDescent="0.25">
      <c r="A2781" s="107" t="s">
        <v>1737</v>
      </c>
      <c r="B2781" s="108">
        <v>202401</v>
      </c>
      <c r="C2781" s="108">
        <v>202401</v>
      </c>
      <c r="D2781" s="108" t="s">
        <v>1014</v>
      </c>
      <c r="E2781" s="109">
        <v>8374879289</v>
      </c>
      <c r="F2781" s="107" t="s">
        <v>1738</v>
      </c>
      <c r="G2781" s="110" t="s">
        <v>19</v>
      </c>
      <c r="H2781" s="111">
        <v>290000</v>
      </c>
      <c r="I2781" s="113">
        <v>45470</v>
      </c>
      <c r="J2781" s="111">
        <v>25000</v>
      </c>
      <c r="K2781" s="112" t="s">
        <v>689</v>
      </c>
      <c r="L2781" s="112" t="s">
        <v>158</v>
      </c>
      <c r="O2781" s="71"/>
      <c r="P2781" s="54"/>
      <c r="Q2781" s="72"/>
    </row>
    <row r="2782" spans="1:17" x14ac:dyDescent="0.25">
      <c r="A2782" s="107" t="s">
        <v>4383</v>
      </c>
      <c r="B2782" s="108">
        <v>202404</v>
      </c>
      <c r="C2782" s="108">
        <v>202404</v>
      </c>
      <c r="D2782" s="108" t="s">
        <v>1014</v>
      </c>
      <c r="E2782" s="109">
        <v>9322058332</v>
      </c>
      <c r="F2782" s="107" t="s">
        <v>1891</v>
      </c>
      <c r="G2782" s="110" t="s">
        <v>1792</v>
      </c>
      <c r="H2782" s="111">
        <v>260000</v>
      </c>
      <c r="I2782" s="113">
        <v>45470</v>
      </c>
      <c r="J2782" s="111">
        <v>50000</v>
      </c>
      <c r="K2782" s="112" t="s">
        <v>20</v>
      </c>
      <c r="L2782" s="112" t="s">
        <v>1902</v>
      </c>
      <c r="O2782" s="71"/>
      <c r="P2782" s="54"/>
      <c r="Q2782" s="72"/>
    </row>
    <row r="2783" spans="1:17" x14ac:dyDescent="0.25">
      <c r="A2783" s="107" t="s">
        <v>4380</v>
      </c>
      <c r="B2783" s="108">
        <v>202404</v>
      </c>
      <c r="C2783" s="108">
        <v>202404</v>
      </c>
      <c r="D2783" s="108" t="s">
        <v>1014</v>
      </c>
      <c r="E2783" s="109">
        <v>8851021191</v>
      </c>
      <c r="F2783" s="107" t="s">
        <v>1878</v>
      </c>
      <c r="G2783" s="110" t="s">
        <v>1778</v>
      </c>
      <c r="H2783" s="111">
        <v>280000</v>
      </c>
      <c r="I2783" s="113">
        <v>45470</v>
      </c>
      <c r="J2783" s="111">
        <v>88335</v>
      </c>
      <c r="K2783" s="112" t="s">
        <v>20</v>
      </c>
      <c r="L2783" s="112" t="s">
        <v>158</v>
      </c>
      <c r="O2783" s="71"/>
      <c r="P2783" s="54"/>
      <c r="Q2783" s="72"/>
    </row>
    <row r="2784" spans="1:17" x14ac:dyDescent="0.25">
      <c r="A2784" s="107" t="s">
        <v>1925</v>
      </c>
      <c r="B2784" s="108">
        <v>202405</v>
      </c>
      <c r="C2784" s="108">
        <v>202405</v>
      </c>
      <c r="D2784" s="108" t="s">
        <v>1015</v>
      </c>
      <c r="E2784" s="109">
        <v>9337938344</v>
      </c>
      <c r="F2784" s="107" t="s">
        <v>1926</v>
      </c>
      <c r="G2784" s="110" t="s">
        <v>1778</v>
      </c>
      <c r="H2784" s="111">
        <v>290000</v>
      </c>
      <c r="I2784" s="113">
        <v>45470</v>
      </c>
      <c r="J2784" s="111">
        <v>40000</v>
      </c>
      <c r="K2784" s="112" t="s">
        <v>689</v>
      </c>
      <c r="L2784" s="112" t="s">
        <v>1899</v>
      </c>
      <c r="O2784" s="71"/>
      <c r="P2784" s="54"/>
      <c r="Q2784" s="72"/>
    </row>
    <row r="2785" spans="1:17" x14ac:dyDescent="0.25">
      <c r="A2785" s="107" t="s">
        <v>1897</v>
      </c>
      <c r="B2785" s="108">
        <v>202404</v>
      </c>
      <c r="C2785" s="108">
        <v>202404</v>
      </c>
      <c r="D2785" s="108" t="s">
        <v>1015</v>
      </c>
      <c r="E2785" s="109">
        <v>9178995836</v>
      </c>
      <c r="F2785" s="107" t="s">
        <v>1898</v>
      </c>
      <c r="G2785" s="110" t="s">
        <v>1792</v>
      </c>
      <c r="H2785" s="111">
        <v>260000</v>
      </c>
      <c r="I2785" s="113">
        <v>45470</v>
      </c>
      <c r="J2785" s="111">
        <v>50000</v>
      </c>
      <c r="K2785" s="112" t="s">
        <v>20</v>
      </c>
      <c r="L2785" s="112" t="s">
        <v>1899</v>
      </c>
      <c r="O2785" s="71"/>
      <c r="P2785" s="54"/>
      <c r="Q2785" s="72"/>
    </row>
    <row r="2786" spans="1:17" x14ac:dyDescent="0.25">
      <c r="A2786" s="107" t="s">
        <v>4394</v>
      </c>
      <c r="B2786" s="108">
        <v>202405</v>
      </c>
      <c r="C2786" s="108">
        <v>202405</v>
      </c>
      <c r="D2786" s="108" t="s">
        <v>1015</v>
      </c>
      <c r="E2786" s="109">
        <v>6372810182</v>
      </c>
      <c r="F2786" s="107" t="s">
        <v>1977</v>
      </c>
      <c r="G2786" s="110" t="s">
        <v>1778</v>
      </c>
      <c r="H2786" s="111">
        <v>290000</v>
      </c>
      <c r="I2786" s="113">
        <v>45471</v>
      </c>
      <c r="J2786" s="111">
        <v>45000</v>
      </c>
      <c r="K2786" s="112" t="s">
        <v>689</v>
      </c>
      <c r="L2786" s="112" t="s">
        <v>158</v>
      </c>
      <c r="O2786" s="71"/>
      <c r="P2786" s="54"/>
      <c r="Q2786" s="72"/>
    </row>
    <row r="2787" spans="1:17" x14ac:dyDescent="0.25">
      <c r="A2787" s="107" t="s">
        <v>1854</v>
      </c>
      <c r="B2787" s="108">
        <v>202404</v>
      </c>
      <c r="C2787" s="108">
        <v>202404</v>
      </c>
      <c r="D2787" s="108" t="s">
        <v>1014</v>
      </c>
      <c r="E2787" s="109">
        <v>9449085687</v>
      </c>
      <c r="F2787" s="107" t="s">
        <v>1855</v>
      </c>
      <c r="G2787" s="110" t="s">
        <v>1778</v>
      </c>
      <c r="H2787" s="111">
        <v>290000</v>
      </c>
      <c r="I2787" s="113">
        <v>45471</v>
      </c>
      <c r="J2787" s="111">
        <v>93333</v>
      </c>
      <c r="K2787" s="112" t="s">
        <v>20</v>
      </c>
      <c r="L2787" s="112" t="s">
        <v>158</v>
      </c>
      <c r="O2787" s="71"/>
      <c r="P2787" s="54"/>
      <c r="Q2787" s="72"/>
    </row>
    <row r="2788" spans="1:17" x14ac:dyDescent="0.25">
      <c r="A2788" s="107" t="s">
        <v>1973</v>
      </c>
      <c r="B2788" s="108">
        <v>202405</v>
      </c>
      <c r="C2788" s="108">
        <v>202405</v>
      </c>
      <c r="D2788" s="108" t="s">
        <v>1015</v>
      </c>
      <c r="E2788" s="109">
        <v>8280225730</v>
      </c>
      <c r="F2788" s="107" t="s">
        <v>1974</v>
      </c>
      <c r="G2788" s="110" t="s">
        <v>1778</v>
      </c>
      <c r="H2788" s="111">
        <v>290000</v>
      </c>
      <c r="I2788" s="113">
        <v>45471</v>
      </c>
      <c r="J2788" s="111">
        <v>86666</v>
      </c>
      <c r="K2788" s="112" t="s">
        <v>20</v>
      </c>
      <c r="L2788" s="112" t="s">
        <v>158</v>
      </c>
      <c r="O2788" s="71"/>
      <c r="P2788" s="54"/>
      <c r="Q2788" s="72"/>
    </row>
    <row r="2789" spans="1:17" x14ac:dyDescent="0.25">
      <c r="A2789" s="107" t="s">
        <v>4382</v>
      </c>
      <c r="B2789" s="108">
        <v>202404</v>
      </c>
      <c r="C2789" s="108">
        <v>202404</v>
      </c>
      <c r="D2789" s="108" t="s">
        <v>1014</v>
      </c>
      <c r="E2789" s="109">
        <v>9993278891</v>
      </c>
      <c r="F2789" s="107" t="s">
        <v>1887</v>
      </c>
      <c r="G2789" s="110" t="s">
        <v>1778</v>
      </c>
      <c r="H2789" s="111">
        <v>280000</v>
      </c>
      <c r="I2789" s="113">
        <v>45471</v>
      </c>
      <c r="J2789" s="111">
        <v>90000</v>
      </c>
      <c r="K2789" s="112" t="s">
        <v>689</v>
      </c>
      <c r="L2789" s="112" t="s">
        <v>158</v>
      </c>
      <c r="O2789" s="71"/>
      <c r="P2789" s="54"/>
      <c r="Q2789" s="72"/>
    </row>
    <row r="2790" spans="1:17" x14ac:dyDescent="0.25">
      <c r="A2790" s="107" t="s">
        <v>1727</v>
      </c>
      <c r="B2790" s="108">
        <v>202402</v>
      </c>
      <c r="C2790" s="108">
        <v>202402</v>
      </c>
      <c r="D2790" s="108" t="s">
        <v>1014</v>
      </c>
      <c r="E2790" s="109">
        <v>7002125396</v>
      </c>
      <c r="F2790" s="107" t="s">
        <v>1728</v>
      </c>
      <c r="G2790" s="110" t="s">
        <v>19</v>
      </c>
      <c r="H2790" s="111">
        <v>270000</v>
      </c>
      <c r="I2790" s="113">
        <v>45471</v>
      </c>
      <c r="J2790" s="111">
        <v>15000</v>
      </c>
      <c r="K2790" s="112" t="s">
        <v>20</v>
      </c>
      <c r="L2790" s="112" t="s">
        <v>158</v>
      </c>
      <c r="O2790" s="71"/>
      <c r="P2790" s="54"/>
      <c r="Q2790" s="72"/>
    </row>
    <row r="2791" spans="1:17" x14ac:dyDescent="0.25">
      <c r="A2791" s="107" t="s">
        <v>1826</v>
      </c>
      <c r="B2791" s="108">
        <v>202403</v>
      </c>
      <c r="C2791" s="108">
        <v>202403</v>
      </c>
      <c r="D2791" s="108" t="s">
        <v>1015</v>
      </c>
      <c r="E2791" s="109">
        <v>9040701954</v>
      </c>
      <c r="F2791" s="107" t="s">
        <v>1827</v>
      </c>
      <c r="G2791" s="110" t="s">
        <v>1792</v>
      </c>
      <c r="H2791" s="111">
        <v>270000</v>
      </c>
      <c r="I2791" s="113">
        <v>45472</v>
      </c>
      <c r="J2791" s="111">
        <v>50000</v>
      </c>
      <c r="K2791" s="112" t="s">
        <v>20</v>
      </c>
      <c r="L2791" s="112" t="s">
        <v>158</v>
      </c>
      <c r="O2791" s="71"/>
      <c r="P2791" s="54"/>
      <c r="Q2791" s="72"/>
    </row>
    <row r="2792" spans="1:17" x14ac:dyDescent="0.25">
      <c r="A2792" s="107" t="s">
        <v>2069</v>
      </c>
      <c r="B2792" s="108">
        <v>202406</v>
      </c>
      <c r="C2792" s="108">
        <v>202406</v>
      </c>
      <c r="D2792" s="108" t="s">
        <v>1014</v>
      </c>
      <c r="E2792" s="109">
        <v>9476085956</v>
      </c>
      <c r="F2792" s="107" t="s">
        <v>2070</v>
      </c>
      <c r="G2792" s="110" t="s">
        <v>1778</v>
      </c>
      <c r="H2792" s="111">
        <v>280000</v>
      </c>
      <c r="I2792" s="113">
        <v>45472</v>
      </c>
      <c r="J2792" s="111">
        <v>50000</v>
      </c>
      <c r="K2792" s="112" t="s">
        <v>20</v>
      </c>
      <c r="L2792" s="112" t="s">
        <v>2009</v>
      </c>
      <c r="O2792" s="71"/>
      <c r="P2792" s="54"/>
      <c r="Q2792" s="72"/>
    </row>
    <row r="2793" spans="1:17" x14ac:dyDescent="0.25">
      <c r="A2793" s="107" t="s">
        <v>1820</v>
      </c>
      <c r="B2793" s="108">
        <v>202403</v>
      </c>
      <c r="C2793" s="108">
        <v>202403</v>
      </c>
      <c r="D2793" s="108" t="s">
        <v>1014</v>
      </c>
      <c r="E2793" s="109" t="s">
        <v>1821</v>
      </c>
      <c r="F2793" s="107" t="s">
        <v>1822</v>
      </c>
      <c r="G2793" s="110" t="s">
        <v>19</v>
      </c>
      <c r="H2793" s="111">
        <v>300000</v>
      </c>
      <c r="I2793" s="113">
        <v>45474</v>
      </c>
      <c r="J2793" s="111">
        <v>55000</v>
      </c>
      <c r="K2793" s="112" t="s">
        <v>20</v>
      </c>
      <c r="L2793" s="112" t="s">
        <v>158</v>
      </c>
      <c r="O2793" s="71"/>
      <c r="P2793" s="54"/>
      <c r="Q2793" s="72"/>
    </row>
    <row r="2794" spans="1:17" x14ac:dyDescent="0.25">
      <c r="A2794" s="107" t="s">
        <v>4391</v>
      </c>
      <c r="B2794" s="108">
        <v>202405</v>
      </c>
      <c r="C2794" s="108">
        <v>202405</v>
      </c>
      <c r="D2794" s="108" t="s">
        <v>1015</v>
      </c>
      <c r="E2794" s="109">
        <v>8658177526</v>
      </c>
      <c r="F2794" s="107" t="s">
        <v>1959</v>
      </c>
      <c r="G2794" s="110" t="s">
        <v>1778</v>
      </c>
      <c r="H2794" s="111">
        <v>290000</v>
      </c>
      <c r="I2794" s="113">
        <v>45474</v>
      </c>
      <c r="J2794" s="111">
        <v>95000</v>
      </c>
      <c r="K2794" s="112" t="s">
        <v>20</v>
      </c>
      <c r="L2794" s="112" t="s">
        <v>158</v>
      </c>
      <c r="O2794" s="71"/>
      <c r="P2794" s="54"/>
      <c r="Q2794" s="72"/>
    </row>
    <row r="2795" spans="1:17" x14ac:dyDescent="0.25">
      <c r="A2795" s="107" t="s">
        <v>1806</v>
      </c>
      <c r="B2795" s="108">
        <v>202403</v>
      </c>
      <c r="C2795" s="108">
        <v>202403</v>
      </c>
      <c r="D2795" s="108" t="s">
        <v>1014</v>
      </c>
      <c r="E2795" s="109">
        <v>9040137519</v>
      </c>
      <c r="F2795" s="107" t="s">
        <v>1807</v>
      </c>
      <c r="G2795" s="110" t="s">
        <v>1778</v>
      </c>
      <c r="H2795" s="111">
        <v>290000</v>
      </c>
      <c r="I2795" s="113">
        <v>45474</v>
      </c>
      <c r="J2795" s="111">
        <v>50000</v>
      </c>
      <c r="K2795" s="112" t="s">
        <v>20</v>
      </c>
      <c r="L2795" s="112" t="s">
        <v>158</v>
      </c>
      <c r="O2795" s="71"/>
      <c r="P2795" s="54"/>
      <c r="Q2795" s="72"/>
    </row>
    <row r="2796" spans="1:17" x14ac:dyDescent="0.25">
      <c r="A2796" s="107" t="s">
        <v>2080</v>
      </c>
      <c r="B2796" s="108">
        <v>202406</v>
      </c>
      <c r="C2796" s="108">
        <v>202406</v>
      </c>
      <c r="D2796" s="108" t="s">
        <v>1014</v>
      </c>
      <c r="E2796" s="109">
        <v>8260610399</v>
      </c>
      <c r="F2796" s="107" t="s">
        <v>2081</v>
      </c>
      <c r="G2796" s="110" t="s">
        <v>1778</v>
      </c>
      <c r="H2796" s="111">
        <v>280000</v>
      </c>
      <c r="I2796" s="113">
        <v>45474</v>
      </c>
      <c r="J2796" s="111">
        <v>68750</v>
      </c>
      <c r="K2796" s="112" t="s">
        <v>20</v>
      </c>
      <c r="L2796" s="112" t="s">
        <v>158</v>
      </c>
      <c r="O2796" s="71"/>
      <c r="P2796" s="54"/>
      <c r="Q2796" s="72"/>
    </row>
    <row r="2797" spans="1:17" x14ac:dyDescent="0.25">
      <c r="A2797" s="107" t="s">
        <v>1709</v>
      </c>
      <c r="B2797" s="108">
        <v>202402</v>
      </c>
      <c r="C2797" s="108">
        <v>202402</v>
      </c>
      <c r="D2797" s="108" t="s">
        <v>1014</v>
      </c>
      <c r="E2797" s="109">
        <v>9348585571</v>
      </c>
      <c r="F2797" s="107" t="s">
        <v>1710</v>
      </c>
      <c r="G2797" s="110" t="s">
        <v>1778</v>
      </c>
      <c r="H2797" s="111">
        <v>250000</v>
      </c>
      <c r="I2797" s="113">
        <v>45475</v>
      </c>
      <c r="J2797" s="111">
        <v>96666</v>
      </c>
      <c r="K2797" s="112" t="s">
        <v>689</v>
      </c>
      <c r="L2797" s="112" t="s">
        <v>158</v>
      </c>
      <c r="O2797" s="71"/>
      <c r="P2797" s="54"/>
      <c r="Q2797" s="72"/>
    </row>
    <row r="2798" spans="1:17" x14ac:dyDescent="0.25">
      <c r="A2798" s="107" t="s">
        <v>1992</v>
      </c>
      <c r="B2798" s="108">
        <v>202406</v>
      </c>
      <c r="C2798" s="108">
        <v>202406</v>
      </c>
      <c r="D2798" s="108" t="s">
        <v>1014</v>
      </c>
      <c r="E2798" s="109">
        <v>8328827335</v>
      </c>
      <c r="F2798" s="107" t="s">
        <v>1627</v>
      </c>
      <c r="G2798" s="110" t="s">
        <v>1778</v>
      </c>
      <c r="H2798" s="111">
        <v>270000</v>
      </c>
      <c r="I2798" s="113">
        <v>45475</v>
      </c>
      <c r="J2798" s="111">
        <v>90000</v>
      </c>
      <c r="K2798" s="112" t="s">
        <v>689</v>
      </c>
      <c r="L2798" s="112" t="s">
        <v>158</v>
      </c>
      <c r="O2798" s="71"/>
      <c r="P2798" s="54"/>
      <c r="Q2798" s="72"/>
    </row>
    <row r="2799" spans="1:17" x14ac:dyDescent="0.25">
      <c r="A2799" s="107" t="s">
        <v>2082</v>
      </c>
      <c r="B2799" s="108">
        <v>202407</v>
      </c>
      <c r="C2799" s="108">
        <v>202407</v>
      </c>
      <c r="D2799" s="108" t="s">
        <v>1014</v>
      </c>
      <c r="E2799" s="109">
        <v>7852947419</v>
      </c>
      <c r="F2799" s="107" t="s">
        <v>1915</v>
      </c>
      <c r="G2799" s="110" t="s">
        <v>1778</v>
      </c>
      <c r="H2799" s="111">
        <v>280000</v>
      </c>
      <c r="I2799" s="113">
        <v>45475</v>
      </c>
      <c r="J2799" s="111">
        <v>5000</v>
      </c>
      <c r="K2799" s="112" t="s">
        <v>20</v>
      </c>
      <c r="L2799" s="112" t="s">
        <v>142</v>
      </c>
      <c r="O2799" s="71"/>
      <c r="P2799" s="54"/>
      <c r="Q2799" s="72"/>
    </row>
    <row r="2800" spans="1:17" x14ac:dyDescent="0.25">
      <c r="A2800" s="107" t="s">
        <v>2083</v>
      </c>
      <c r="B2800" s="108">
        <v>202407</v>
      </c>
      <c r="C2800" s="108">
        <v>202407</v>
      </c>
      <c r="D2800" s="108" t="s">
        <v>1014</v>
      </c>
      <c r="E2800" s="109">
        <v>8260507879</v>
      </c>
      <c r="F2800" s="107" t="s">
        <v>2084</v>
      </c>
      <c r="G2800" s="110" t="s">
        <v>1778</v>
      </c>
      <c r="H2800" s="111">
        <v>280000</v>
      </c>
      <c r="I2800" s="113">
        <v>45475</v>
      </c>
      <c r="J2800" s="111">
        <v>5000</v>
      </c>
      <c r="K2800" s="112" t="s">
        <v>20</v>
      </c>
      <c r="L2800" s="112" t="s">
        <v>2009</v>
      </c>
      <c r="O2800" s="71"/>
      <c r="P2800" s="54"/>
      <c r="Q2800" s="72"/>
    </row>
    <row r="2801" spans="1:17" x14ac:dyDescent="0.25">
      <c r="A2801" s="107" t="s">
        <v>4408</v>
      </c>
      <c r="B2801" s="108">
        <v>202407</v>
      </c>
      <c r="C2801" s="108">
        <v>202407</v>
      </c>
      <c r="D2801" s="108" t="s">
        <v>1015</v>
      </c>
      <c r="E2801" s="109">
        <v>6372135419</v>
      </c>
      <c r="F2801" s="107" t="s">
        <v>2086</v>
      </c>
      <c r="G2801" s="110" t="s">
        <v>1778</v>
      </c>
      <c r="H2801" s="111">
        <v>280000</v>
      </c>
      <c r="I2801" s="113">
        <v>45475</v>
      </c>
      <c r="J2801" s="111">
        <v>5000</v>
      </c>
      <c r="K2801" s="112" t="s">
        <v>20</v>
      </c>
      <c r="L2801" s="112" t="s">
        <v>2009</v>
      </c>
      <c r="O2801" s="71"/>
      <c r="P2801" s="54"/>
      <c r="Q2801" s="72"/>
    </row>
    <row r="2802" spans="1:17" x14ac:dyDescent="0.25">
      <c r="A2802" s="107" t="s">
        <v>4409</v>
      </c>
      <c r="B2802" s="108">
        <v>202407</v>
      </c>
      <c r="C2802" s="108">
        <v>202407</v>
      </c>
      <c r="D2802" s="108" t="s">
        <v>1015</v>
      </c>
      <c r="E2802" s="109">
        <v>7873739398</v>
      </c>
      <c r="F2802" s="107" t="s">
        <v>2088</v>
      </c>
      <c r="G2802" s="110" t="s">
        <v>1778</v>
      </c>
      <c r="H2802" s="111">
        <v>318000</v>
      </c>
      <c r="I2802" s="113">
        <v>45475</v>
      </c>
      <c r="J2802" s="111">
        <v>5000</v>
      </c>
      <c r="K2802" s="112" t="s">
        <v>20</v>
      </c>
      <c r="L2802" s="112" t="s">
        <v>1899</v>
      </c>
      <c r="O2802" s="71"/>
      <c r="P2802" s="54"/>
      <c r="Q2802" s="72"/>
    </row>
    <row r="2803" spans="1:17" x14ac:dyDescent="0.25">
      <c r="A2803" s="107" t="s">
        <v>2911</v>
      </c>
      <c r="B2803" s="108">
        <v>202407</v>
      </c>
      <c r="C2803" s="108">
        <v>202407</v>
      </c>
      <c r="D2803" s="108" t="s">
        <v>1015</v>
      </c>
      <c r="E2803" s="109">
        <v>9040417817</v>
      </c>
      <c r="F2803" s="107" t="s">
        <v>2090</v>
      </c>
      <c r="G2803" s="110" t="s">
        <v>1778</v>
      </c>
      <c r="H2803" s="111">
        <v>318000</v>
      </c>
      <c r="I2803" s="113">
        <v>45475</v>
      </c>
      <c r="J2803" s="111">
        <v>5000</v>
      </c>
      <c r="K2803" s="112" t="s">
        <v>20</v>
      </c>
      <c r="L2803" s="112" t="s">
        <v>2009</v>
      </c>
      <c r="O2803" s="71"/>
      <c r="P2803" s="54"/>
      <c r="Q2803" s="72"/>
    </row>
    <row r="2804" spans="1:17" x14ac:dyDescent="0.25">
      <c r="A2804" s="107" t="s">
        <v>2091</v>
      </c>
      <c r="B2804" s="108">
        <v>202407</v>
      </c>
      <c r="C2804" s="108">
        <v>202407</v>
      </c>
      <c r="D2804" s="108" t="s">
        <v>1015</v>
      </c>
      <c r="E2804" s="109">
        <v>9951051199</v>
      </c>
      <c r="F2804" s="107" t="s">
        <v>2092</v>
      </c>
      <c r="G2804" s="110" t="s">
        <v>1778</v>
      </c>
      <c r="H2804" s="111">
        <v>318000</v>
      </c>
      <c r="I2804" s="113">
        <v>45475</v>
      </c>
      <c r="J2804" s="111">
        <v>5000</v>
      </c>
      <c r="K2804" s="112" t="s">
        <v>20</v>
      </c>
      <c r="L2804" s="112" t="s">
        <v>2073</v>
      </c>
      <c r="O2804" s="71"/>
      <c r="P2804" s="54"/>
      <c r="Q2804" s="72"/>
    </row>
    <row r="2805" spans="1:17" x14ac:dyDescent="0.25">
      <c r="A2805" s="107" t="s">
        <v>1914</v>
      </c>
      <c r="B2805" s="108">
        <v>202404</v>
      </c>
      <c r="C2805" s="108">
        <v>202404</v>
      </c>
      <c r="D2805" s="108" t="s">
        <v>1015</v>
      </c>
      <c r="E2805" s="109">
        <v>7852947419</v>
      </c>
      <c r="F2805" s="107" t="s">
        <v>1915</v>
      </c>
      <c r="G2805" s="110" t="s">
        <v>1792</v>
      </c>
      <c r="H2805" s="111">
        <v>260000</v>
      </c>
      <c r="I2805" s="113">
        <v>45475</v>
      </c>
      <c r="J2805" s="111">
        <v>35000</v>
      </c>
      <c r="K2805" s="112" t="s">
        <v>20</v>
      </c>
      <c r="L2805" s="112" t="s">
        <v>158</v>
      </c>
      <c r="O2805" s="71"/>
      <c r="P2805" s="54"/>
      <c r="Q2805" s="72"/>
    </row>
    <row r="2806" spans="1:17" x14ac:dyDescent="0.25">
      <c r="A2806" s="107" t="s">
        <v>1960</v>
      </c>
      <c r="B2806" s="108">
        <v>202406</v>
      </c>
      <c r="C2806" s="108">
        <v>202406</v>
      </c>
      <c r="D2806" s="108" t="s">
        <v>1014</v>
      </c>
      <c r="E2806" s="109">
        <v>8327727235</v>
      </c>
      <c r="F2806" s="107" t="s">
        <v>1961</v>
      </c>
      <c r="G2806" s="110" t="s">
        <v>1778</v>
      </c>
      <c r="H2806" s="111">
        <v>280000</v>
      </c>
      <c r="I2806" s="113">
        <v>45475</v>
      </c>
      <c r="J2806" s="111">
        <v>75000</v>
      </c>
      <c r="K2806" s="112" t="s">
        <v>20</v>
      </c>
      <c r="L2806" s="112" t="s">
        <v>158</v>
      </c>
      <c r="O2806" s="71"/>
      <c r="P2806" s="54"/>
      <c r="Q2806" s="72"/>
    </row>
    <row r="2807" spans="1:17" x14ac:dyDescent="0.25">
      <c r="A2807" s="107" t="s">
        <v>2069</v>
      </c>
      <c r="B2807" s="108">
        <v>202406</v>
      </c>
      <c r="C2807" s="108">
        <v>202406</v>
      </c>
      <c r="D2807" s="108" t="s">
        <v>1014</v>
      </c>
      <c r="E2807" s="109">
        <v>9476085956</v>
      </c>
      <c r="F2807" s="107" t="s">
        <v>2070</v>
      </c>
      <c r="G2807" s="110" t="s">
        <v>1778</v>
      </c>
      <c r="H2807" s="111">
        <v>280000</v>
      </c>
      <c r="I2807" s="113">
        <v>45476</v>
      </c>
      <c r="J2807" s="111">
        <v>16250</v>
      </c>
      <c r="K2807" s="112" t="s">
        <v>20</v>
      </c>
      <c r="L2807" s="112" t="s">
        <v>158</v>
      </c>
      <c r="O2807" s="71"/>
      <c r="P2807" s="54"/>
      <c r="Q2807" s="72"/>
    </row>
    <row r="2808" spans="1:17" x14ac:dyDescent="0.25">
      <c r="A2808" s="107" t="s">
        <v>2004</v>
      </c>
      <c r="B2808" s="108">
        <v>202405</v>
      </c>
      <c r="C2808" s="108">
        <v>202405</v>
      </c>
      <c r="D2808" s="108" t="s">
        <v>1015</v>
      </c>
      <c r="E2808" s="109">
        <v>8457944362</v>
      </c>
      <c r="F2808" s="107" t="s">
        <v>1981</v>
      </c>
      <c r="G2808" s="110" t="s">
        <v>1778</v>
      </c>
      <c r="H2808" s="111">
        <v>280000</v>
      </c>
      <c r="I2808" s="113">
        <v>45476</v>
      </c>
      <c r="J2808" s="111">
        <v>70000</v>
      </c>
      <c r="K2808" s="112" t="s">
        <v>20</v>
      </c>
      <c r="L2808" s="112" t="s">
        <v>158</v>
      </c>
      <c r="O2808" s="71"/>
      <c r="P2808" s="54"/>
      <c r="Q2808" s="72"/>
    </row>
    <row r="2809" spans="1:17" x14ac:dyDescent="0.25">
      <c r="A2809" s="107" t="s">
        <v>2093</v>
      </c>
      <c r="B2809" s="108">
        <v>202407</v>
      </c>
      <c r="C2809" s="108">
        <v>202407</v>
      </c>
      <c r="D2809" s="108" t="s">
        <v>1015</v>
      </c>
      <c r="E2809" s="109">
        <v>7008569094</v>
      </c>
      <c r="F2809" s="107" t="s">
        <v>2094</v>
      </c>
      <c r="G2809" s="110" t="s">
        <v>1778</v>
      </c>
      <c r="H2809" s="111">
        <v>280000</v>
      </c>
      <c r="I2809" s="113">
        <v>45476</v>
      </c>
      <c r="J2809" s="111">
        <v>260000</v>
      </c>
      <c r="K2809" s="112" t="s">
        <v>20</v>
      </c>
      <c r="L2809" s="112" t="s">
        <v>158</v>
      </c>
      <c r="O2809" s="71"/>
      <c r="P2809" s="54"/>
      <c r="Q2809" s="72"/>
    </row>
    <row r="2810" spans="1:17" x14ac:dyDescent="0.25">
      <c r="A2810" s="107" t="s">
        <v>1936</v>
      </c>
      <c r="B2810" s="108">
        <v>202405</v>
      </c>
      <c r="C2810" s="108">
        <v>202405</v>
      </c>
      <c r="D2810" s="108" t="s">
        <v>1014</v>
      </c>
      <c r="E2810" s="109">
        <v>8837435966</v>
      </c>
      <c r="F2810" s="107" t="s">
        <v>1937</v>
      </c>
      <c r="G2810" s="110" t="s">
        <v>1778</v>
      </c>
      <c r="H2810" s="111">
        <v>260000</v>
      </c>
      <c r="I2810" s="113">
        <v>45477</v>
      </c>
      <c r="J2810" s="111">
        <v>86666</v>
      </c>
      <c r="K2810" s="112" t="s">
        <v>20</v>
      </c>
      <c r="L2810" s="112" t="s">
        <v>158</v>
      </c>
      <c r="O2810" s="71"/>
      <c r="P2810" s="54"/>
      <c r="Q2810" s="72"/>
    </row>
    <row r="2811" spans="1:17" x14ac:dyDescent="0.25">
      <c r="A2811" s="107" t="s">
        <v>1575</v>
      </c>
      <c r="B2811" s="108">
        <v>202401</v>
      </c>
      <c r="C2811" s="108">
        <v>202401</v>
      </c>
      <c r="D2811" s="108" t="s">
        <v>1014</v>
      </c>
      <c r="E2811" s="109">
        <v>9495617921</v>
      </c>
      <c r="F2811" s="107" t="s">
        <v>4104</v>
      </c>
      <c r="G2811" s="110" t="s">
        <v>77</v>
      </c>
      <c r="H2811" s="111">
        <v>270000</v>
      </c>
      <c r="I2811" s="113">
        <v>45477</v>
      </c>
      <c r="J2811" s="111">
        <v>25000</v>
      </c>
      <c r="K2811" s="112" t="s">
        <v>20</v>
      </c>
      <c r="L2811" s="112" t="s">
        <v>158</v>
      </c>
      <c r="O2811" s="71"/>
      <c r="P2811" s="54"/>
      <c r="Q2811" s="72"/>
    </row>
    <row r="2812" spans="1:17" x14ac:dyDescent="0.25">
      <c r="A2812" s="107" t="s">
        <v>4400</v>
      </c>
      <c r="B2812" s="108">
        <v>202406</v>
      </c>
      <c r="C2812" s="108">
        <v>202406</v>
      </c>
      <c r="D2812" s="108" t="s">
        <v>1014</v>
      </c>
      <c r="E2812" s="109">
        <v>9111088360</v>
      </c>
      <c r="F2812" s="107" t="s">
        <v>2038</v>
      </c>
      <c r="G2812" s="110" t="s">
        <v>1778</v>
      </c>
      <c r="H2812" s="111">
        <v>318600</v>
      </c>
      <c r="I2812" s="113">
        <v>45477</v>
      </c>
      <c r="J2812" s="111">
        <v>15000</v>
      </c>
      <c r="K2812" s="112" t="s">
        <v>20</v>
      </c>
      <c r="L2812" s="112" t="s">
        <v>158</v>
      </c>
      <c r="O2812" s="71"/>
      <c r="P2812" s="54"/>
      <c r="Q2812" s="72"/>
    </row>
    <row r="2813" spans="1:17" x14ac:dyDescent="0.25">
      <c r="A2813" s="107" t="s">
        <v>4156</v>
      </c>
      <c r="B2813" s="108">
        <v>202209</v>
      </c>
      <c r="C2813" s="108">
        <v>202209</v>
      </c>
      <c r="D2813" s="108" t="s">
        <v>1014</v>
      </c>
      <c r="E2813" s="109">
        <v>9692961619</v>
      </c>
      <c r="F2813" s="107" t="s">
        <v>55</v>
      </c>
      <c r="G2813" s="110" t="s">
        <v>1778</v>
      </c>
      <c r="H2813" s="111">
        <v>220000</v>
      </c>
      <c r="I2813" s="113">
        <v>45477</v>
      </c>
      <c r="J2813" s="111">
        <v>20000</v>
      </c>
      <c r="K2813" s="112" t="s">
        <v>20</v>
      </c>
      <c r="L2813" s="112" t="s">
        <v>158</v>
      </c>
      <c r="O2813" s="71"/>
      <c r="P2813" s="54"/>
      <c r="Q2813" s="72"/>
    </row>
    <row r="2814" spans="1:17" x14ac:dyDescent="0.25">
      <c r="A2814" s="107" t="s">
        <v>1779</v>
      </c>
      <c r="B2814" s="108">
        <v>202403</v>
      </c>
      <c r="C2814" s="108">
        <v>202403</v>
      </c>
      <c r="D2814" s="108" t="s">
        <v>1014</v>
      </c>
      <c r="E2814" s="109">
        <v>7978916934</v>
      </c>
      <c r="F2814" s="107" t="s">
        <v>1780</v>
      </c>
      <c r="G2814" s="110" t="s">
        <v>1778</v>
      </c>
      <c r="H2814" s="111">
        <v>270000</v>
      </c>
      <c r="I2814" s="113">
        <v>45477</v>
      </c>
      <c r="J2814" s="111">
        <v>63750</v>
      </c>
      <c r="K2814" s="112" t="s">
        <v>20</v>
      </c>
      <c r="L2814" s="112" t="s">
        <v>158</v>
      </c>
      <c r="O2814" s="71"/>
      <c r="P2814" s="54"/>
      <c r="Q2814" s="72"/>
    </row>
    <row r="2815" spans="1:17" x14ac:dyDescent="0.25">
      <c r="A2815" s="107" t="s">
        <v>1776</v>
      </c>
      <c r="B2815" s="108">
        <v>202403</v>
      </c>
      <c r="C2815" s="108">
        <v>202403</v>
      </c>
      <c r="D2815" s="108" t="s">
        <v>1014</v>
      </c>
      <c r="E2815" s="109">
        <v>9731501304</v>
      </c>
      <c r="F2815" s="107" t="s">
        <v>1777</v>
      </c>
      <c r="G2815" s="110" t="s">
        <v>1778</v>
      </c>
      <c r="H2815" s="111">
        <v>270000</v>
      </c>
      <c r="I2815" s="113">
        <v>45477</v>
      </c>
      <c r="J2815" s="111">
        <v>71000</v>
      </c>
      <c r="K2815" s="112" t="s">
        <v>20</v>
      </c>
      <c r="L2815" s="112" t="s">
        <v>158</v>
      </c>
      <c r="O2815" s="71"/>
      <c r="P2815" s="54"/>
      <c r="Q2815" s="72"/>
    </row>
    <row r="2816" spans="1:17" x14ac:dyDescent="0.25">
      <c r="A2816" s="107" t="s">
        <v>2095</v>
      </c>
      <c r="B2816" s="108">
        <v>202407</v>
      </c>
      <c r="C2816" s="108">
        <v>202407</v>
      </c>
      <c r="D2816" s="108" t="s">
        <v>1015</v>
      </c>
      <c r="E2816" s="109">
        <v>7008534663</v>
      </c>
      <c r="F2816" s="107" t="s">
        <v>2096</v>
      </c>
      <c r="G2816" s="110" t="s">
        <v>1778</v>
      </c>
      <c r="H2816" s="111">
        <v>318600</v>
      </c>
      <c r="I2816" s="113">
        <v>45477</v>
      </c>
      <c r="J2816" s="111">
        <v>5000</v>
      </c>
      <c r="K2816" s="112" t="s">
        <v>20</v>
      </c>
      <c r="L2816" s="112" t="s">
        <v>158</v>
      </c>
      <c r="O2816" s="71"/>
      <c r="P2816" s="54"/>
      <c r="Q2816" s="72"/>
    </row>
    <row r="2817" spans="1:17" x14ac:dyDescent="0.25">
      <c r="A2817" s="107" t="s">
        <v>2097</v>
      </c>
      <c r="B2817" s="108">
        <v>202407</v>
      </c>
      <c r="C2817" s="108">
        <v>202407</v>
      </c>
      <c r="D2817" s="108" t="s">
        <v>1014</v>
      </c>
      <c r="E2817" s="109">
        <v>8349866668</v>
      </c>
      <c r="F2817" s="107" t="s">
        <v>2098</v>
      </c>
      <c r="G2817" s="110" t="s">
        <v>1778</v>
      </c>
      <c r="H2817" s="111">
        <v>275000</v>
      </c>
      <c r="I2817" s="113">
        <v>45477</v>
      </c>
      <c r="J2817" s="111">
        <v>5000</v>
      </c>
      <c r="K2817" s="112" t="s">
        <v>20</v>
      </c>
      <c r="L2817" s="112" t="s">
        <v>158</v>
      </c>
      <c r="O2817" s="71"/>
      <c r="P2817" s="54"/>
      <c r="Q2817" s="72"/>
    </row>
    <row r="2818" spans="1:17" x14ac:dyDescent="0.25">
      <c r="A2818" s="107" t="s">
        <v>2099</v>
      </c>
      <c r="B2818" s="108">
        <v>202407</v>
      </c>
      <c r="C2818" s="108">
        <v>202407</v>
      </c>
      <c r="D2818" s="108" t="s">
        <v>1014</v>
      </c>
      <c r="E2818" s="109">
        <v>8349866668</v>
      </c>
      <c r="F2818" s="107" t="s">
        <v>2098</v>
      </c>
      <c r="G2818" s="110" t="s">
        <v>1778</v>
      </c>
      <c r="H2818" s="111">
        <v>275000</v>
      </c>
      <c r="I2818" s="113">
        <v>45477</v>
      </c>
      <c r="J2818" s="111">
        <v>5000</v>
      </c>
      <c r="K2818" s="112" t="s">
        <v>20</v>
      </c>
      <c r="L2818" s="112" t="s">
        <v>158</v>
      </c>
      <c r="O2818" s="71"/>
      <c r="P2818" s="54"/>
      <c r="Q2818" s="72"/>
    </row>
    <row r="2819" spans="1:17" x14ac:dyDescent="0.25">
      <c r="A2819" s="107" t="s">
        <v>2100</v>
      </c>
      <c r="B2819" s="108">
        <v>202407</v>
      </c>
      <c r="C2819" s="108">
        <v>202407</v>
      </c>
      <c r="D2819" s="108" t="s">
        <v>1014</v>
      </c>
      <c r="E2819" s="109">
        <v>9668105128</v>
      </c>
      <c r="F2819" s="107" t="s">
        <v>2101</v>
      </c>
      <c r="G2819" s="110" t="s">
        <v>1778</v>
      </c>
      <c r="H2819" s="111">
        <v>280000</v>
      </c>
      <c r="I2819" s="113">
        <v>45477</v>
      </c>
      <c r="J2819" s="111">
        <v>5000</v>
      </c>
      <c r="K2819" s="112" t="s">
        <v>20</v>
      </c>
      <c r="L2819" s="112" t="s">
        <v>158</v>
      </c>
      <c r="O2819" s="71"/>
      <c r="P2819" s="54"/>
      <c r="Q2819" s="72"/>
    </row>
    <row r="2820" spans="1:17" x14ac:dyDescent="0.25">
      <c r="A2820" s="107" t="s">
        <v>2102</v>
      </c>
      <c r="B2820" s="108">
        <v>202407</v>
      </c>
      <c r="C2820" s="108">
        <v>202407</v>
      </c>
      <c r="D2820" s="108" t="s">
        <v>1014</v>
      </c>
      <c r="E2820" s="109">
        <v>9900153396</v>
      </c>
      <c r="F2820" s="107" t="s">
        <v>2103</v>
      </c>
      <c r="G2820" s="110" t="s">
        <v>1778</v>
      </c>
      <c r="H2820" s="111">
        <v>280000</v>
      </c>
      <c r="I2820" s="113">
        <v>45477</v>
      </c>
      <c r="J2820" s="111">
        <v>5000</v>
      </c>
      <c r="K2820" s="112" t="s">
        <v>20</v>
      </c>
      <c r="L2820" s="112" t="s">
        <v>158</v>
      </c>
      <c r="O2820" s="71"/>
      <c r="P2820" s="54"/>
      <c r="Q2820" s="72"/>
    </row>
    <row r="2821" spans="1:17" x14ac:dyDescent="0.25">
      <c r="A2821" s="107" t="s">
        <v>2104</v>
      </c>
      <c r="B2821" s="108">
        <v>202406</v>
      </c>
      <c r="C2821" s="108">
        <v>202406</v>
      </c>
      <c r="D2821" s="108" t="s">
        <v>1014</v>
      </c>
      <c r="E2821" s="109">
        <v>9424858387</v>
      </c>
      <c r="F2821" s="107" t="s">
        <v>4410</v>
      </c>
      <c r="G2821" s="110" t="s">
        <v>1778</v>
      </c>
      <c r="H2821" s="111">
        <v>280000</v>
      </c>
      <c r="I2821" s="113">
        <v>45478</v>
      </c>
      <c r="J2821" s="111">
        <v>200000</v>
      </c>
      <c r="K2821" s="112" t="s">
        <v>20</v>
      </c>
      <c r="L2821" s="112" t="s">
        <v>158</v>
      </c>
      <c r="O2821" s="71"/>
      <c r="P2821" s="54"/>
      <c r="Q2821" s="72"/>
    </row>
    <row r="2822" spans="1:17" x14ac:dyDescent="0.25">
      <c r="A2822" s="107" t="s">
        <v>1997</v>
      </c>
      <c r="B2822" s="108">
        <v>202405</v>
      </c>
      <c r="C2822" s="108">
        <v>202405</v>
      </c>
      <c r="D2822" s="108" t="s">
        <v>1014</v>
      </c>
      <c r="E2822" s="109">
        <v>9494801643</v>
      </c>
      <c r="F2822" s="107" t="s">
        <v>1998</v>
      </c>
      <c r="G2822" s="110" t="s">
        <v>1792</v>
      </c>
      <c r="H2822" s="111">
        <v>260000</v>
      </c>
      <c r="I2822" s="113">
        <v>45478</v>
      </c>
      <c r="J2822" s="111">
        <v>85000</v>
      </c>
      <c r="K2822" s="112" t="s">
        <v>20</v>
      </c>
      <c r="L2822" s="112" t="s">
        <v>158</v>
      </c>
      <c r="O2822" s="71"/>
      <c r="P2822" s="54"/>
      <c r="Q2822" s="72"/>
    </row>
    <row r="2823" spans="1:17" x14ac:dyDescent="0.25">
      <c r="A2823" s="107" t="s">
        <v>4389</v>
      </c>
      <c r="B2823" s="108">
        <v>202405</v>
      </c>
      <c r="C2823" s="108">
        <v>202405</v>
      </c>
      <c r="D2823" s="108" t="s">
        <v>1015</v>
      </c>
      <c r="E2823" s="109">
        <v>6370494490</v>
      </c>
      <c r="F2823" s="107" t="s">
        <v>1951</v>
      </c>
      <c r="G2823" s="110" t="s">
        <v>1792</v>
      </c>
      <c r="H2823" s="111">
        <v>260000</v>
      </c>
      <c r="I2823" s="113">
        <v>45478</v>
      </c>
      <c r="J2823" s="111">
        <v>40000</v>
      </c>
      <c r="K2823" s="112" t="s">
        <v>20</v>
      </c>
      <c r="L2823" s="112" t="s">
        <v>158</v>
      </c>
      <c r="O2823" s="71"/>
      <c r="P2823" s="54"/>
      <c r="Q2823" s="72"/>
    </row>
    <row r="2824" spans="1:17" x14ac:dyDescent="0.25">
      <c r="A2824" s="107" t="s">
        <v>4411</v>
      </c>
      <c r="B2824" s="108">
        <v>202405</v>
      </c>
      <c r="C2824" s="108">
        <v>202405</v>
      </c>
      <c r="D2824" s="108" t="s">
        <v>1015</v>
      </c>
      <c r="E2824" s="109">
        <v>9078225834</v>
      </c>
      <c r="F2824" s="107" t="s">
        <v>2106</v>
      </c>
      <c r="G2824" s="110" t="s">
        <v>1778</v>
      </c>
      <c r="H2824" s="111">
        <v>318600</v>
      </c>
      <c r="I2824" s="113">
        <v>45478</v>
      </c>
      <c r="J2824" s="111">
        <v>5000</v>
      </c>
      <c r="K2824" s="112" t="s">
        <v>20</v>
      </c>
      <c r="L2824" s="112" t="s">
        <v>158</v>
      </c>
      <c r="O2824" s="71"/>
      <c r="P2824" s="54"/>
      <c r="Q2824" s="72"/>
    </row>
    <row r="2825" spans="1:17" x14ac:dyDescent="0.25">
      <c r="A2825" s="107" t="s">
        <v>4412</v>
      </c>
      <c r="B2825" s="108">
        <v>202405</v>
      </c>
      <c r="C2825" s="108">
        <v>202405</v>
      </c>
      <c r="D2825" s="108" t="s">
        <v>1014</v>
      </c>
      <c r="E2825" s="109">
        <v>9645288218</v>
      </c>
      <c r="F2825" s="107" t="s">
        <v>1944</v>
      </c>
      <c r="G2825" s="110" t="s">
        <v>1792</v>
      </c>
      <c r="H2825" s="111">
        <v>270000</v>
      </c>
      <c r="I2825" s="113">
        <v>45478</v>
      </c>
      <c r="J2825" s="111">
        <v>5000</v>
      </c>
      <c r="K2825" s="112" t="s">
        <v>20</v>
      </c>
      <c r="L2825" s="112" t="s">
        <v>158</v>
      </c>
      <c r="O2825" s="71"/>
      <c r="P2825" s="54"/>
      <c r="Q2825" s="72"/>
    </row>
    <row r="2826" spans="1:17" x14ac:dyDescent="0.25">
      <c r="A2826" s="107" t="s">
        <v>4413</v>
      </c>
      <c r="B2826" s="108">
        <v>202405</v>
      </c>
      <c r="C2826" s="108">
        <v>202405</v>
      </c>
      <c r="D2826" s="108" t="s">
        <v>1014</v>
      </c>
      <c r="E2826" s="109">
        <v>7000786395</v>
      </c>
      <c r="F2826" s="107" t="s">
        <v>2109</v>
      </c>
      <c r="G2826" s="110" t="s">
        <v>1792</v>
      </c>
      <c r="H2826" s="111">
        <v>270000</v>
      </c>
      <c r="I2826" s="113">
        <v>45478</v>
      </c>
      <c r="J2826" s="111">
        <v>5000</v>
      </c>
      <c r="K2826" s="112" t="s">
        <v>20</v>
      </c>
      <c r="L2826" s="112" t="s">
        <v>158</v>
      </c>
      <c r="O2826" s="71"/>
      <c r="P2826" s="54"/>
      <c r="Q2826" s="72"/>
    </row>
    <row r="2827" spans="1:17" x14ac:dyDescent="0.25">
      <c r="A2827" s="107" t="s">
        <v>4365</v>
      </c>
      <c r="B2827" s="108">
        <v>202401</v>
      </c>
      <c r="C2827" s="108">
        <v>202401</v>
      </c>
      <c r="D2827" s="108" t="s">
        <v>1014</v>
      </c>
      <c r="E2827" s="109">
        <v>9035210110</v>
      </c>
      <c r="F2827" s="107" t="s">
        <v>1755</v>
      </c>
      <c r="G2827" s="110" t="s">
        <v>1778</v>
      </c>
      <c r="H2827" s="111">
        <v>290000</v>
      </c>
      <c r="I2827" s="113">
        <v>45478</v>
      </c>
      <c r="J2827" s="111">
        <v>15000</v>
      </c>
      <c r="K2827" s="112" t="s">
        <v>20</v>
      </c>
      <c r="L2827" s="112" t="s">
        <v>158</v>
      </c>
      <c r="O2827" s="71"/>
      <c r="P2827" s="54"/>
      <c r="Q2827" s="72"/>
    </row>
    <row r="2828" spans="1:17" x14ac:dyDescent="0.25">
      <c r="A2828" s="107" t="s">
        <v>1847</v>
      </c>
      <c r="B2828" s="108">
        <v>202404</v>
      </c>
      <c r="C2828" s="108">
        <v>202404</v>
      </c>
      <c r="D2828" s="108" t="s">
        <v>1015</v>
      </c>
      <c r="E2828" s="109">
        <v>6370873441</v>
      </c>
      <c r="F2828" s="107" t="s">
        <v>1848</v>
      </c>
      <c r="G2828" s="110" t="s">
        <v>1778</v>
      </c>
      <c r="H2828" s="111">
        <v>270000</v>
      </c>
      <c r="I2828" s="113">
        <v>45479</v>
      </c>
      <c r="J2828" s="111">
        <v>93333</v>
      </c>
      <c r="K2828" s="112" t="s">
        <v>20</v>
      </c>
      <c r="L2828" s="112" t="s">
        <v>158</v>
      </c>
      <c r="O2828" s="71"/>
      <c r="P2828" s="54"/>
      <c r="Q2828" s="72"/>
    </row>
    <row r="2829" spans="1:17" x14ac:dyDescent="0.25">
      <c r="A2829" s="107" t="s">
        <v>2110</v>
      </c>
      <c r="B2829" s="108">
        <v>202407</v>
      </c>
      <c r="C2829" s="108">
        <v>202407</v>
      </c>
      <c r="D2829" s="108" t="s">
        <v>1014</v>
      </c>
      <c r="E2829" s="109">
        <v>7873073879</v>
      </c>
      <c r="F2829" s="107" t="s">
        <v>1840</v>
      </c>
      <c r="G2829" s="110" t="s">
        <v>1778</v>
      </c>
      <c r="H2829" s="111">
        <v>280000</v>
      </c>
      <c r="I2829" s="113">
        <v>45479</v>
      </c>
      <c r="J2829" s="111">
        <v>91667</v>
      </c>
      <c r="K2829" s="112" t="s">
        <v>20</v>
      </c>
      <c r="L2829" s="112" t="s">
        <v>158</v>
      </c>
      <c r="O2829" s="71"/>
      <c r="P2829" s="54"/>
      <c r="Q2829" s="72"/>
    </row>
    <row r="2830" spans="1:17" x14ac:dyDescent="0.25">
      <c r="A2830" s="107" t="s">
        <v>1895</v>
      </c>
      <c r="B2830" s="108">
        <v>202404</v>
      </c>
      <c r="C2830" s="108">
        <v>202404</v>
      </c>
      <c r="D2830" s="108" t="s">
        <v>1014</v>
      </c>
      <c r="E2830" s="109">
        <v>9852490894</v>
      </c>
      <c r="F2830" s="107" t="s">
        <v>1896</v>
      </c>
      <c r="G2830" s="110" t="s">
        <v>1778</v>
      </c>
      <c r="H2830" s="111">
        <v>270000</v>
      </c>
      <c r="I2830" s="113">
        <v>45479</v>
      </c>
      <c r="J2830" s="111">
        <f>80000+61667</f>
        <v>141667</v>
      </c>
      <c r="K2830" s="112" t="s">
        <v>20</v>
      </c>
      <c r="L2830" s="112" t="s">
        <v>158</v>
      </c>
      <c r="O2830" s="71"/>
      <c r="P2830" s="54"/>
      <c r="Q2830" s="72"/>
    </row>
    <row r="2831" spans="1:17" x14ac:dyDescent="0.25">
      <c r="A2831" s="107" t="s">
        <v>2111</v>
      </c>
      <c r="B2831" s="108">
        <v>202407</v>
      </c>
      <c r="C2831" s="108">
        <v>202407</v>
      </c>
      <c r="D2831" s="108" t="s">
        <v>1014</v>
      </c>
      <c r="E2831" s="109">
        <v>7397150068</v>
      </c>
      <c r="F2831" s="107" t="s">
        <v>2112</v>
      </c>
      <c r="G2831" s="110" t="s">
        <v>1778</v>
      </c>
      <c r="H2831" s="111">
        <v>270000</v>
      </c>
      <c r="I2831" s="113">
        <v>45479</v>
      </c>
      <c r="J2831" s="111">
        <v>10000</v>
      </c>
      <c r="K2831" s="112" t="s">
        <v>20</v>
      </c>
      <c r="L2831" s="112" t="s">
        <v>158</v>
      </c>
      <c r="O2831" s="71"/>
      <c r="P2831" s="54"/>
      <c r="Q2831" s="72"/>
    </row>
    <row r="2832" spans="1:17" x14ac:dyDescent="0.25">
      <c r="A2832" s="107" t="s">
        <v>2113</v>
      </c>
      <c r="B2832" s="108">
        <v>202407</v>
      </c>
      <c r="C2832" s="108">
        <v>202407</v>
      </c>
      <c r="D2832" s="108" t="s">
        <v>1014</v>
      </c>
      <c r="E2832" s="109">
        <v>9439179007</v>
      </c>
      <c r="F2832" s="107" t="s">
        <v>2115</v>
      </c>
      <c r="G2832" s="110" t="s">
        <v>1792</v>
      </c>
      <c r="H2832" s="111">
        <v>295000</v>
      </c>
      <c r="I2832" s="113">
        <v>45479</v>
      </c>
      <c r="J2832" s="111">
        <v>5000</v>
      </c>
      <c r="K2832" s="112" t="s">
        <v>20</v>
      </c>
      <c r="L2832" s="112" t="s">
        <v>158</v>
      </c>
      <c r="O2832" s="71"/>
      <c r="P2832" s="54"/>
      <c r="Q2832" s="72"/>
    </row>
    <row r="2833" spans="1:17" x14ac:dyDescent="0.25">
      <c r="A2833" s="107" t="s">
        <v>2114</v>
      </c>
      <c r="B2833" s="108">
        <v>202407</v>
      </c>
      <c r="C2833" s="108">
        <v>202407</v>
      </c>
      <c r="D2833" s="108" t="s">
        <v>1014</v>
      </c>
      <c r="E2833" s="109">
        <v>7978271633</v>
      </c>
      <c r="F2833" s="107" t="s">
        <v>2116</v>
      </c>
      <c r="G2833" s="110" t="s">
        <v>1792</v>
      </c>
      <c r="H2833" s="111">
        <v>290000</v>
      </c>
      <c r="I2833" s="113">
        <v>45479</v>
      </c>
      <c r="J2833" s="111">
        <v>5000</v>
      </c>
      <c r="K2833" s="112" t="s">
        <v>20</v>
      </c>
      <c r="L2833" s="112" t="s">
        <v>158</v>
      </c>
      <c r="O2833" s="71"/>
      <c r="P2833" s="54"/>
      <c r="Q2833" s="72"/>
    </row>
    <row r="2834" spans="1:17" x14ac:dyDescent="0.25">
      <c r="A2834" s="107" t="s">
        <v>4377</v>
      </c>
      <c r="B2834" s="108">
        <v>202404</v>
      </c>
      <c r="C2834" s="108">
        <v>202404</v>
      </c>
      <c r="D2834" s="108" t="s">
        <v>1014</v>
      </c>
      <c r="E2834" s="109">
        <v>7718925432</v>
      </c>
      <c r="F2834" s="107" t="s">
        <v>1837</v>
      </c>
      <c r="G2834" s="110" t="s">
        <v>1778</v>
      </c>
      <c r="H2834" s="111">
        <v>280000</v>
      </c>
      <c r="I2834" s="113">
        <v>45481</v>
      </c>
      <c r="J2834" s="111">
        <v>85000</v>
      </c>
      <c r="K2834" s="112" t="s">
        <v>20</v>
      </c>
      <c r="L2834" s="112" t="s">
        <v>158</v>
      </c>
      <c r="O2834" s="71"/>
      <c r="P2834" s="54"/>
      <c r="Q2834" s="72"/>
    </row>
    <row r="2835" spans="1:17" x14ac:dyDescent="0.25">
      <c r="A2835" s="107" t="s">
        <v>1838</v>
      </c>
      <c r="B2835" s="108">
        <v>202404</v>
      </c>
      <c r="C2835" s="108">
        <v>202404</v>
      </c>
      <c r="D2835" s="108" t="s">
        <v>1014</v>
      </c>
      <c r="E2835" s="109">
        <v>7887927005</v>
      </c>
      <c r="F2835" s="107" t="s">
        <v>1839</v>
      </c>
      <c r="G2835" s="110" t="s">
        <v>1778</v>
      </c>
      <c r="H2835" s="111">
        <v>280000</v>
      </c>
      <c r="I2835" s="113">
        <v>45481</v>
      </c>
      <c r="J2835" s="111">
        <v>85000</v>
      </c>
      <c r="K2835" s="112" t="s">
        <v>20</v>
      </c>
      <c r="L2835" s="112" t="s">
        <v>158</v>
      </c>
      <c r="O2835" s="71"/>
      <c r="P2835" s="54"/>
      <c r="Q2835" s="72"/>
    </row>
    <row r="2836" spans="1:17" x14ac:dyDescent="0.25">
      <c r="A2836" s="107" t="s">
        <v>2051</v>
      </c>
      <c r="B2836" s="108">
        <v>202406</v>
      </c>
      <c r="C2836" s="108">
        <v>202406</v>
      </c>
      <c r="D2836" s="108" t="s">
        <v>1014</v>
      </c>
      <c r="E2836" s="109">
        <v>8917287618</v>
      </c>
      <c r="F2836" s="107" t="s">
        <v>2029</v>
      </c>
      <c r="G2836" s="110" t="s">
        <v>1778</v>
      </c>
      <c r="H2836" s="111">
        <v>290000</v>
      </c>
      <c r="I2836" s="113">
        <v>45481</v>
      </c>
      <c r="J2836" s="111">
        <f>90000+15000</f>
        <v>105000</v>
      </c>
      <c r="K2836" s="112" t="s">
        <v>20</v>
      </c>
      <c r="L2836" s="112" t="s">
        <v>158</v>
      </c>
      <c r="O2836" s="71"/>
      <c r="P2836" s="54"/>
      <c r="Q2836" s="72"/>
    </row>
    <row r="2837" spans="1:17" x14ac:dyDescent="0.25">
      <c r="A2837" s="107" t="s">
        <v>1921</v>
      </c>
      <c r="B2837" s="108">
        <v>202405</v>
      </c>
      <c r="C2837" s="108">
        <v>202405</v>
      </c>
      <c r="D2837" s="108" t="s">
        <v>1015</v>
      </c>
      <c r="E2837" s="109" t="s">
        <v>1922</v>
      </c>
      <c r="F2837" s="107" t="s">
        <v>1923</v>
      </c>
      <c r="G2837" s="110" t="s">
        <v>1778</v>
      </c>
      <c r="H2837" s="111">
        <v>270000</v>
      </c>
      <c r="I2837" s="113">
        <v>45481</v>
      </c>
      <c r="J2837" s="111">
        <v>55000</v>
      </c>
      <c r="K2837" s="112" t="s">
        <v>20</v>
      </c>
      <c r="L2837" s="112" t="s">
        <v>158</v>
      </c>
      <c r="O2837" s="71"/>
      <c r="P2837" s="54"/>
      <c r="Q2837" s="72"/>
    </row>
    <row r="2838" spans="1:17" x14ac:dyDescent="0.25">
      <c r="A2838" s="107" t="s">
        <v>2117</v>
      </c>
      <c r="B2838" s="108">
        <v>202407</v>
      </c>
      <c r="C2838" s="108">
        <v>202407</v>
      </c>
      <c r="D2838" s="108" t="s">
        <v>1014</v>
      </c>
      <c r="E2838" s="109">
        <v>9439750159</v>
      </c>
      <c r="F2838" s="107" t="s">
        <v>2118</v>
      </c>
      <c r="G2838" s="110" t="s">
        <v>1778</v>
      </c>
      <c r="H2838" s="111">
        <v>318600</v>
      </c>
      <c r="I2838" s="113">
        <v>45481</v>
      </c>
      <c r="J2838" s="111">
        <v>5000</v>
      </c>
      <c r="K2838" s="112" t="s">
        <v>20</v>
      </c>
      <c r="L2838" s="112" t="s">
        <v>158</v>
      </c>
      <c r="O2838" s="71"/>
      <c r="P2838" s="54"/>
      <c r="Q2838" s="72"/>
    </row>
    <row r="2839" spans="1:17" x14ac:dyDescent="0.25">
      <c r="A2839" s="107" t="s">
        <v>2021</v>
      </c>
      <c r="B2839" s="108">
        <v>202406</v>
      </c>
      <c r="C2839" s="108">
        <v>202406</v>
      </c>
      <c r="D2839" s="108" t="s">
        <v>1014</v>
      </c>
      <c r="E2839" s="109">
        <v>6261802997</v>
      </c>
      <c r="F2839" s="107" t="s">
        <v>2023</v>
      </c>
      <c r="G2839" s="110" t="s">
        <v>1778</v>
      </c>
      <c r="H2839" s="111">
        <v>290000</v>
      </c>
      <c r="I2839" s="113">
        <v>45482</v>
      </c>
      <c r="J2839" s="111">
        <v>200000</v>
      </c>
      <c r="K2839" s="112" t="s">
        <v>20</v>
      </c>
      <c r="L2839" s="112" t="s">
        <v>158</v>
      </c>
      <c r="O2839" s="71"/>
      <c r="P2839" s="54"/>
      <c r="Q2839" s="72"/>
    </row>
    <row r="2840" spans="1:17" x14ac:dyDescent="0.25">
      <c r="A2840" s="107" t="s">
        <v>2119</v>
      </c>
      <c r="B2840" s="108">
        <v>202407</v>
      </c>
      <c r="C2840" s="108">
        <v>202407</v>
      </c>
      <c r="D2840" s="108" t="s">
        <v>1014</v>
      </c>
      <c r="E2840" s="109">
        <v>9902037501</v>
      </c>
      <c r="F2840" s="107" t="s">
        <v>2120</v>
      </c>
      <c r="G2840" s="110" t="s">
        <v>1778</v>
      </c>
      <c r="H2840" s="111">
        <v>290000</v>
      </c>
      <c r="I2840" s="113">
        <v>45482</v>
      </c>
      <c r="J2840" s="111">
        <v>98333</v>
      </c>
      <c r="K2840" s="112" t="s">
        <v>20</v>
      </c>
      <c r="L2840" s="112" t="s">
        <v>158</v>
      </c>
      <c r="O2840" s="71"/>
      <c r="P2840" s="54"/>
      <c r="Q2840" s="72"/>
    </row>
    <row r="2841" spans="1:17" x14ac:dyDescent="0.25">
      <c r="A2841" s="107" t="s">
        <v>1946</v>
      </c>
      <c r="B2841" s="108">
        <v>202405</v>
      </c>
      <c r="C2841" s="108">
        <v>202405</v>
      </c>
      <c r="D2841" s="108" t="s">
        <v>1014</v>
      </c>
      <c r="E2841" s="109">
        <v>6370958758</v>
      </c>
      <c r="F2841" s="107" t="s">
        <v>4386</v>
      </c>
      <c r="G2841" s="110" t="s">
        <v>1792</v>
      </c>
      <c r="H2841" s="111">
        <v>240000</v>
      </c>
      <c r="I2841" s="113">
        <v>45482</v>
      </c>
      <c r="J2841" s="111">
        <v>50000</v>
      </c>
      <c r="K2841" s="112" t="s">
        <v>20</v>
      </c>
      <c r="L2841" s="112" t="s">
        <v>158</v>
      </c>
      <c r="O2841" s="71"/>
      <c r="P2841" s="54"/>
      <c r="Q2841" s="72"/>
    </row>
    <row r="2842" spans="1:17" x14ac:dyDescent="0.25">
      <c r="A2842" s="107" t="s">
        <v>866</v>
      </c>
      <c r="B2842" s="108">
        <v>202407</v>
      </c>
      <c r="C2842" s="108">
        <v>202407</v>
      </c>
      <c r="D2842" s="108" t="s">
        <v>1014</v>
      </c>
      <c r="E2842" s="109">
        <v>9587361856</v>
      </c>
      <c r="F2842" s="107" t="s">
        <v>865</v>
      </c>
      <c r="G2842" s="110" t="s">
        <v>1792</v>
      </c>
      <c r="H2842" s="111">
        <v>290000</v>
      </c>
      <c r="I2842" s="113">
        <v>45483</v>
      </c>
      <c r="J2842" s="111">
        <v>100000</v>
      </c>
      <c r="K2842" s="112" t="s">
        <v>20</v>
      </c>
      <c r="L2842" s="112" t="s">
        <v>158</v>
      </c>
      <c r="O2842" s="71"/>
      <c r="P2842" s="54"/>
      <c r="Q2842" s="72"/>
    </row>
    <row r="2843" spans="1:17" x14ac:dyDescent="0.25">
      <c r="A2843" s="107" t="s">
        <v>2022</v>
      </c>
      <c r="B2843" s="108">
        <v>202406</v>
      </c>
      <c r="C2843" s="108">
        <v>202406</v>
      </c>
      <c r="D2843" s="108" t="s">
        <v>1014</v>
      </c>
      <c r="E2843" s="109">
        <v>9669953247</v>
      </c>
      <c r="F2843" s="107" t="s">
        <v>2024</v>
      </c>
      <c r="G2843" s="110" t="s">
        <v>1778</v>
      </c>
      <c r="H2843" s="111">
        <v>290000</v>
      </c>
      <c r="I2843" s="113">
        <v>45483</v>
      </c>
      <c r="J2843" s="111">
        <v>100000</v>
      </c>
      <c r="K2843" s="112" t="s">
        <v>20</v>
      </c>
      <c r="L2843" s="112" t="s">
        <v>158</v>
      </c>
      <c r="O2843" s="71"/>
      <c r="P2843" s="54"/>
      <c r="Q2843" s="72"/>
    </row>
    <row r="2844" spans="1:17" x14ac:dyDescent="0.25">
      <c r="A2844" s="107" t="s">
        <v>4414</v>
      </c>
      <c r="B2844" s="108">
        <v>202407</v>
      </c>
      <c r="C2844" s="108">
        <v>202407</v>
      </c>
      <c r="D2844" s="108" t="s">
        <v>1014</v>
      </c>
      <c r="E2844" s="109">
        <v>7735719911</v>
      </c>
      <c r="F2844" s="107" t="s">
        <v>2122</v>
      </c>
      <c r="G2844" s="110" t="s">
        <v>1778</v>
      </c>
      <c r="H2844" s="111">
        <v>318000</v>
      </c>
      <c r="I2844" s="113">
        <v>45483</v>
      </c>
      <c r="J2844" s="111">
        <v>100000</v>
      </c>
      <c r="K2844" s="112" t="s">
        <v>20</v>
      </c>
      <c r="L2844" s="112" t="s">
        <v>158</v>
      </c>
      <c r="O2844" s="71"/>
      <c r="P2844" s="54"/>
      <c r="Q2844" s="72"/>
    </row>
    <row r="2845" spans="1:17" x14ac:dyDescent="0.25">
      <c r="A2845" s="107" t="s">
        <v>4385</v>
      </c>
      <c r="B2845" s="108">
        <v>202405</v>
      </c>
      <c r="C2845" s="108">
        <v>202405</v>
      </c>
      <c r="D2845" s="108" t="s">
        <v>1014</v>
      </c>
      <c r="E2845" s="109">
        <v>9567245198</v>
      </c>
      <c r="F2845" s="107" t="s">
        <v>1940</v>
      </c>
      <c r="G2845" s="110" t="s">
        <v>1778</v>
      </c>
      <c r="H2845" s="111">
        <v>280000</v>
      </c>
      <c r="I2845" s="113">
        <v>45483</v>
      </c>
      <c r="J2845" s="111">
        <v>60000</v>
      </c>
      <c r="K2845" s="112" t="s">
        <v>20</v>
      </c>
      <c r="L2845" s="112" t="s">
        <v>158</v>
      </c>
      <c r="O2845" s="71"/>
      <c r="P2845" s="54"/>
      <c r="Q2845" s="72"/>
    </row>
    <row r="2846" spans="1:17" x14ac:dyDescent="0.25">
      <c r="A2846" s="107" t="s">
        <v>2123</v>
      </c>
      <c r="B2846" s="108">
        <v>202407</v>
      </c>
      <c r="C2846" s="108">
        <v>202407</v>
      </c>
      <c r="D2846" s="108" t="s">
        <v>1014</v>
      </c>
      <c r="E2846" s="109">
        <v>8637267037</v>
      </c>
      <c r="F2846" s="107" t="s">
        <v>2126</v>
      </c>
      <c r="G2846" s="110" t="s">
        <v>1778</v>
      </c>
      <c r="H2846" s="111">
        <v>318000</v>
      </c>
      <c r="I2846" s="113">
        <v>45483</v>
      </c>
      <c r="J2846" s="111">
        <v>5000</v>
      </c>
      <c r="K2846" s="112" t="s">
        <v>20</v>
      </c>
      <c r="L2846" s="112" t="s">
        <v>158</v>
      </c>
      <c r="O2846" s="71"/>
      <c r="P2846" s="54"/>
      <c r="Q2846" s="72"/>
    </row>
    <row r="2847" spans="1:17" x14ac:dyDescent="0.25">
      <c r="A2847" s="107" t="s">
        <v>2124</v>
      </c>
      <c r="B2847" s="108">
        <v>202407</v>
      </c>
      <c r="C2847" s="108">
        <v>202407</v>
      </c>
      <c r="D2847" s="108" t="s">
        <v>1014</v>
      </c>
      <c r="E2847" s="109">
        <v>9140650497</v>
      </c>
      <c r="F2847" s="107" t="s">
        <v>2127</v>
      </c>
      <c r="G2847" s="110" t="s">
        <v>1778</v>
      </c>
      <c r="H2847" s="111">
        <v>318000</v>
      </c>
      <c r="I2847" s="113">
        <v>45483</v>
      </c>
      <c r="J2847" s="111">
        <v>5000</v>
      </c>
      <c r="K2847" s="112" t="s">
        <v>20</v>
      </c>
      <c r="L2847" s="112" t="s">
        <v>158</v>
      </c>
      <c r="O2847" s="71"/>
      <c r="P2847" s="54"/>
      <c r="Q2847" s="72"/>
    </row>
    <row r="2848" spans="1:17" x14ac:dyDescent="0.25">
      <c r="A2848" s="107" t="s">
        <v>4415</v>
      </c>
      <c r="B2848" s="108">
        <v>202407</v>
      </c>
      <c r="C2848" s="108">
        <v>202407</v>
      </c>
      <c r="D2848" s="108" t="s">
        <v>1014</v>
      </c>
      <c r="E2848" s="109">
        <v>9556078737</v>
      </c>
      <c r="F2848" s="107" t="s">
        <v>2128</v>
      </c>
      <c r="G2848" s="110" t="s">
        <v>1778</v>
      </c>
      <c r="H2848" s="111">
        <v>318000</v>
      </c>
      <c r="I2848" s="113">
        <v>45483</v>
      </c>
      <c r="J2848" s="111">
        <v>5000</v>
      </c>
      <c r="K2848" s="112" t="s">
        <v>20</v>
      </c>
      <c r="L2848" s="112" t="s">
        <v>158</v>
      </c>
      <c r="O2848" s="71"/>
      <c r="P2848" s="54"/>
      <c r="Q2848" s="72"/>
    </row>
    <row r="2849" spans="1:17" x14ac:dyDescent="0.25">
      <c r="A2849" s="107" t="s">
        <v>4404</v>
      </c>
      <c r="B2849" s="108">
        <v>202406</v>
      </c>
      <c r="C2849" s="108">
        <v>202406</v>
      </c>
      <c r="D2849" s="108" t="s">
        <v>1015</v>
      </c>
      <c r="E2849" s="109">
        <v>8617696439</v>
      </c>
      <c r="F2849" s="107" t="s">
        <v>2053</v>
      </c>
      <c r="G2849" s="110" t="s">
        <v>1778</v>
      </c>
      <c r="H2849" s="111">
        <v>318000</v>
      </c>
      <c r="I2849" s="113">
        <v>45484</v>
      </c>
      <c r="J2849" s="111">
        <f>70000+35000</f>
        <v>105000</v>
      </c>
      <c r="K2849" s="112" t="s">
        <v>689</v>
      </c>
      <c r="L2849" s="112" t="s">
        <v>158</v>
      </c>
      <c r="O2849" s="71"/>
      <c r="P2849" s="54"/>
      <c r="Q2849" s="72"/>
    </row>
    <row r="2850" spans="1:17" x14ac:dyDescent="0.25">
      <c r="A2850" s="107" t="s">
        <v>1992</v>
      </c>
      <c r="B2850" s="108">
        <v>202406</v>
      </c>
      <c r="C2850" s="108">
        <v>202406</v>
      </c>
      <c r="D2850" s="108" t="s">
        <v>1015</v>
      </c>
      <c r="E2850" s="109">
        <v>7978079266</v>
      </c>
      <c r="F2850" s="107" t="s">
        <v>2018</v>
      </c>
      <c r="G2850" s="110" t="s">
        <v>1778</v>
      </c>
      <c r="H2850" s="111">
        <v>280000</v>
      </c>
      <c r="I2850" s="113">
        <v>45484</v>
      </c>
      <c r="J2850" s="111">
        <v>104533</v>
      </c>
      <c r="K2850" s="112" t="s">
        <v>20</v>
      </c>
      <c r="L2850" s="112" t="s">
        <v>158</v>
      </c>
      <c r="O2850" s="71"/>
      <c r="P2850" s="54"/>
      <c r="Q2850" s="72"/>
    </row>
    <row r="2851" spans="1:17" x14ac:dyDescent="0.25">
      <c r="A2851" s="107" t="s">
        <v>4397</v>
      </c>
      <c r="B2851" s="108">
        <v>202406</v>
      </c>
      <c r="C2851" s="108">
        <v>202406</v>
      </c>
      <c r="D2851" s="108" t="s">
        <v>1014</v>
      </c>
      <c r="E2851" s="109">
        <v>8917277756</v>
      </c>
      <c r="F2851" s="107" t="s">
        <v>2003</v>
      </c>
      <c r="G2851" s="110" t="s">
        <v>1778</v>
      </c>
      <c r="H2851" s="111">
        <v>290000</v>
      </c>
      <c r="I2851" s="113">
        <v>45484</v>
      </c>
      <c r="J2851" s="111">
        <v>66250</v>
      </c>
      <c r="K2851" s="112" t="s">
        <v>20</v>
      </c>
      <c r="L2851" s="112" t="s">
        <v>158</v>
      </c>
      <c r="O2851" s="71"/>
      <c r="P2851" s="54"/>
      <c r="Q2851" s="72"/>
    </row>
    <row r="2852" spans="1:17" x14ac:dyDescent="0.25">
      <c r="A2852" s="107" t="s">
        <v>2129</v>
      </c>
      <c r="B2852" s="108">
        <v>202407</v>
      </c>
      <c r="C2852" s="108">
        <v>202407</v>
      </c>
      <c r="D2852" s="108" t="s">
        <v>1014</v>
      </c>
      <c r="E2852" s="109">
        <v>9575691363</v>
      </c>
      <c r="F2852" s="107" t="s">
        <v>2130</v>
      </c>
      <c r="G2852" s="110" t="s">
        <v>1778</v>
      </c>
      <c r="H2852" s="111">
        <v>270000</v>
      </c>
      <c r="I2852" s="113">
        <v>45484</v>
      </c>
      <c r="J2852" s="111">
        <v>62500</v>
      </c>
      <c r="K2852" s="112" t="s">
        <v>20</v>
      </c>
      <c r="L2852" s="112" t="s">
        <v>158</v>
      </c>
      <c r="O2852" s="71"/>
      <c r="P2852" s="54"/>
      <c r="Q2852" s="72"/>
    </row>
    <row r="2853" spans="1:17" x14ac:dyDescent="0.25">
      <c r="A2853" s="107" t="s">
        <v>2021</v>
      </c>
      <c r="B2853" s="108">
        <v>202406</v>
      </c>
      <c r="C2853" s="108">
        <v>202406</v>
      </c>
      <c r="D2853" s="108" t="s">
        <v>1014</v>
      </c>
      <c r="E2853" s="109">
        <v>6261802997</v>
      </c>
      <c r="F2853" s="107" t="s">
        <v>2023</v>
      </c>
      <c r="G2853" s="110" t="s">
        <v>1778</v>
      </c>
      <c r="H2853" s="111">
        <v>290000</v>
      </c>
      <c r="I2853" s="113">
        <v>45484</v>
      </c>
      <c r="J2853" s="111">
        <v>36667</v>
      </c>
      <c r="K2853" s="112" t="s">
        <v>20</v>
      </c>
      <c r="L2853" s="112" t="s">
        <v>158</v>
      </c>
      <c r="O2853" s="71"/>
      <c r="P2853" s="54"/>
      <c r="Q2853" s="72"/>
    </row>
    <row r="2854" spans="1:17" x14ac:dyDescent="0.25">
      <c r="A2854" s="107" t="s">
        <v>1912</v>
      </c>
      <c r="B2854" s="108">
        <v>202404</v>
      </c>
      <c r="C2854" s="108">
        <v>202404</v>
      </c>
      <c r="D2854" s="108" t="s">
        <v>1015</v>
      </c>
      <c r="E2854" s="109">
        <v>9011020036</v>
      </c>
      <c r="F2854" s="107" t="s">
        <v>1913</v>
      </c>
      <c r="G2854" s="110" t="s">
        <v>1792</v>
      </c>
      <c r="H2854" s="111">
        <v>260000</v>
      </c>
      <c r="I2854" s="113">
        <v>45485</v>
      </c>
      <c r="J2854" s="111">
        <v>20000</v>
      </c>
      <c r="K2854" s="112" t="s">
        <v>20</v>
      </c>
      <c r="L2854" s="112" t="s">
        <v>158</v>
      </c>
      <c r="O2854" s="71"/>
      <c r="P2854" s="54"/>
      <c r="Q2854" s="72"/>
    </row>
    <row r="2855" spans="1:17" x14ac:dyDescent="0.25">
      <c r="A2855" s="107" t="s">
        <v>2131</v>
      </c>
      <c r="B2855" s="108">
        <v>202407</v>
      </c>
      <c r="C2855" s="108">
        <v>202407</v>
      </c>
      <c r="D2855" s="108" t="s">
        <v>1014</v>
      </c>
      <c r="E2855" s="109">
        <v>8103571611</v>
      </c>
      <c r="F2855" s="107" t="s">
        <v>2132</v>
      </c>
      <c r="G2855" s="110" t="s">
        <v>1778</v>
      </c>
      <c r="H2855" s="111">
        <v>290000</v>
      </c>
      <c r="I2855" s="113">
        <v>45485</v>
      </c>
      <c r="J2855" s="111">
        <v>10000</v>
      </c>
      <c r="K2855" s="112" t="s">
        <v>20</v>
      </c>
      <c r="L2855" s="112" t="s">
        <v>158</v>
      </c>
      <c r="O2855" s="71"/>
      <c r="P2855" s="54"/>
      <c r="Q2855" s="72"/>
    </row>
    <row r="2856" spans="1:17" x14ac:dyDescent="0.25">
      <c r="A2856" s="107" t="s">
        <v>2022</v>
      </c>
      <c r="B2856" s="108">
        <v>202406</v>
      </c>
      <c r="C2856" s="108">
        <v>202406</v>
      </c>
      <c r="D2856" s="108" t="s">
        <v>1014</v>
      </c>
      <c r="E2856" s="109">
        <v>9669953247</v>
      </c>
      <c r="F2856" s="107" t="s">
        <v>2024</v>
      </c>
      <c r="G2856" s="110" t="s">
        <v>1778</v>
      </c>
      <c r="H2856" s="111">
        <v>290000</v>
      </c>
      <c r="I2856" s="113">
        <v>45485</v>
      </c>
      <c r="J2856" s="111">
        <v>136667</v>
      </c>
      <c r="K2856" s="112" t="s">
        <v>20</v>
      </c>
      <c r="L2856" s="112" t="s">
        <v>158</v>
      </c>
      <c r="O2856" s="71"/>
      <c r="P2856" s="54"/>
      <c r="Q2856" s="72"/>
    </row>
    <row r="2857" spans="1:17" x14ac:dyDescent="0.25">
      <c r="A2857" s="107" t="s">
        <v>2133</v>
      </c>
      <c r="B2857" s="108">
        <v>202407</v>
      </c>
      <c r="C2857" s="108">
        <v>202407</v>
      </c>
      <c r="D2857" s="108" t="s">
        <v>1014</v>
      </c>
      <c r="E2857" s="109">
        <v>7411274576</v>
      </c>
      <c r="F2857" s="107" t="s">
        <v>2256</v>
      </c>
      <c r="G2857" s="110" t="s">
        <v>1778</v>
      </c>
      <c r="H2857" s="111">
        <v>290000</v>
      </c>
      <c r="I2857" s="113">
        <v>45485</v>
      </c>
      <c r="J2857" s="111">
        <v>150000</v>
      </c>
      <c r="K2857" s="112" t="s">
        <v>20</v>
      </c>
      <c r="L2857" s="112" t="s">
        <v>158</v>
      </c>
      <c r="O2857" s="71"/>
      <c r="P2857" s="54"/>
      <c r="Q2857" s="72"/>
    </row>
    <row r="2858" spans="1:17" x14ac:dyDescent="0.25">
      <c r="A2858" s="107" t="s">
        <v>4407</v>
      </c>
      <c r="B2858" s="108">
        <v>202406</v>
      </c>
      <c r="C2858" s="108">
        <v>202406</v>
      </c>
      <c r="D2858" s="108" t="s">
        <v>1014</v>
      </c>
      <c r="E2858" s="109">
        <v>9958139119</v>
      </c>
      <c r="F2858" s="107" t="s">
        <v>2079</v>
      </c>
      <c r="G2858" s="110" t="s">
        <v>1778</v>
      </c>
      <c r="H2858" s="111">
        <v>290000</v>
      </c>
      <c r="I2858" s="113">
        <v>45485</v>
      </c>
      <c r="J2858" s="111">
        <v>150000</v>
      </c>
      <c r="K2858" s="112" t="s">
        <v>20</v>
      </c>
      <c r="L2858" s="112" t="s">
        <v>158</v>
      </c>
      <c r="O2858" s="71"/>
      <c r="P2858" s="54"/>
      <c r="Q2858" s="72"/>
    </row>
    <row r="2859" spans="1:17" x14ac:dyDescent="0.25">
      <c r="A2859" s="107" t="s">
        <v>2134</v>
      </c>
      <c r="B2859" s="108">
        <v>202407</v>
      </c>
      <c r="C2859" s="108">
        <v>202407</v>
      </c>
      <c r="D2859" s="108" t="s">
        <v>1015</v>
      </c>
      <c r="E2859" s="109">
        <v>7008534663</v>
      </c>
      <c r="F2859" s="107" t="s">
        <v>2135</v>
      </c>
      <c r="G2859" s="110" t="s">
        <v>1778</v>
      </c>
      <c r="H2859" s="111">
        <v>290000</v>
      </c>
      <c r="I2859" s="113">
        <v>45486</v>
      </c>
      <c r="J2859" s="111">
        <v>313600</v>
      </c>
      <c r="K2859" s="112" t="s">
        <v>10</v>
      </c>
      <c r="L2859" s="112" t="s">
        <v>158</v>
      </c>
      <c r="O2859" s="71"/>
      <c r="P2859" s="54"/>
      <c r="Q2859" s="72"/>
    </row>
    <row r="2860" spans="1:17" x14ac:dyDescent="0.25">
      <c r="A2860" s="107" t="s">
        <v>4409</v>
      </c>
      <c r="B2860" s="108">
        <v>202407</v>
      </c>
      <c r="C2860" s="108">
        <v>202407</v>
      </c>
      <c r="D2860" s="108" t="s">
        <v>1015</v>
      </c>
      <c r="E2860" s="109">
        <v>7873739398</v>
      </c>
      <c r="F2860" s="107" t="s">
        <v>2088</v>
      </c>
      <c r="G2860" s="110" t="s">
        <v>1778</v>
      </c>
      <c r="H2860" s="111">
        <f>IF(G2860="APIDS",318600,295000)</f>
        <v>318600</v>
      </c>
      <c r="I2860" s="113">
        <v>45486</v>
      </c>
      <c r="J2860" s="111">
        <v>140000</v>
      </c>
      <c r="K2860" s="112" t="s">
        <v>689</v>
      </c>
      <c r="L2860" s="112" t="s">
        <v>158</v>
      </c>
      <c r="O2860" s="71"/>
      <c r="P2860" s="54"/>
      <c r="Q2860" s="72"/>
    </row>
    <row r="2861" spans="1:17" x14ac:dyDescent="0.25">
      <c r="A2861" s="107" t="s">
        <v>4413</v>
      </c>
      <c r="B2861" s="108">
        <v>202405</v>
      </c>
      <c r="C2861" s="108">
        <v>202405</v>
      </c>
      <c r="D2861" s="108" t="s">
        <v>1014</v>
      </c>
      <c r="E2861" s="109">
        <v>7000786395</v>
      </c>
      <c r="F2861" s="107" t="s">
        <v>2109</v>
      </c>
      <c r="G2861" s="110" t="s">
        <v>1792</v>
      </c>
      <c r="H2861" s="111">
        <v>270000</v>
      </c>
      <c r="I2861" s="113">
        <v>45488</v>
      </c>
      <c r="J2861" s="111">
        <v>65000</v>
      </c>
      <c r="K2861" s="112" t="s">
        <v>20</v>
      </c>
      <c r="L2861" s="112" t="s">
        <v>158</v>
      </c>
      <c r="O2861" s="71"/>
      <c r="P2861" s="54"/>
      <c r="Q2861" s="72"/>
    </row>
    <row r="2862" spans="1:17" x14ac:dyDescent="0.25">
      <c r="A2862" s="107" t="s">
        <v>2091</v>
      </c>
      <c r="B2862" s="108">
        <v>202407</v>
      </c>
      <c r="C2862" s="108">
        <v>202407</v>
      </c>
      <c r="D2862" s="108" t="s">
        <v>1014</v>
      </c>
      <c r="E2862" s="109">
        <v>9951051199</v>
      </c>
      <c r="F2862" s="107" t="s">
        <v>2092</v>
      </c>
      <c r="G2862" s="110" t="s">
        <v>1778</v>
      </c>
      <c r="H2862" s="111">
        <f>IF(G2862="APIDS",318600,295000)</f>
        <v>318600</v>
      </c>
      <c r="I2862" s="113">
        <v>45488</v>
      </c>
      <c r="J2862" s="111">
        <v>312000</v>
      </c>
      <c r="K2862" s="112" t="s">
        <v>20</v>
      </c>
      <c r="L2862" s="112" t="s">
        <v>158</v>
      </c>
      <c r="O2862" s="71"/>
      <c r="P2862" s="54"/>
      <c r="Q2862" s="72"/>
    </row>
    <row r="2863" spans="1:17" x14ac:dyDescent="0.25">
      <c r="A2863" s="107" t="s">
        <v>4373</v>
      </c>
      <c r="B2863" s="108">
        <v>202303</v>
      </c>
      <c r="C2863" s="108">
        <v>202303</v>
      </c>
      <c r="D2863" s="108" t="s">
        <v>1014</v>
      </c>
      <c r="E2863" s="109">
        <v>8637255813</v>
      </c>
      <c r="F2863" s="107" t="s">
        <v>1795</v>
      </c>
      <c r="G2863" s="110" t="s">
        <v>1778</v>
      </c>
      <c r="H2863" s="111">
        <v>280000</v>
      </c>
      <c r="I2863" s="113">
        <v>45489</v>
      </c>
      <c r="J2863" s="111">
        <v>40000</v>
      </c>
      <c r="K2863" s="112" t="s">
        <v>20</v>
      </c>
      <c r="L2863" s="112" t="s">
        <v>158</v>
      </c>
      <c r="O2863" s="71"/>
      <c r="P2863" s="54"/>
      <c r="Q2863" s="72"/>
    </row>
    <row r="2864" spans="1:17" x14ac:dyDescent="0.25">
      <c r="A2864" s="107" t="s">
        <v>4385</v>
      </c>
      <c r="B2864" s="108">
        <v>202405</v>
      </c>
      <c r="C2864" s="108">
        <v>202405</v>
      </c>
      <c r="D2864" s="108" t="s">
        <v>1014</v>
      </c>
      <c r="E2864" s="109">
        <v>9567245198</v>
      </c>
      <c r="F2864" s="107" t="s">
        <v>1940</v>
      </c>
      <c r="G2864" s="110" t="s">
        <v>1778</v>
      </c>
      <c r="H2864" s="111">
        <v>280000</v>
      </c>
      <c r="I2864" s="113">
        <v>45489</v>
      </c>
      <c r="J2864" s="111">
        <v>75000</v>
      </c>
      <c r="K2864" s="112" t="s">
        <v>20</v>
      </c>
      <c r="L2864" s="112" t="s">
        <v>158</v>
      </c>
      <c r="O2864" s="71"/>
      <c r="P2864" s="54"/>
      <c r="Q2864" s="72"/>
    </row>
    <row r="2865" spans="1:17" x14ac:dyDescent="0.25">
      <c r="A2865" s="107" t="s">
        <v>1793</v>
      </c>
      <c r="B2865" s="108">
        <v>202403</v>
      </c>
      <c r="C2865" s="108">
        <v>202403</v>
      </c>
      <c r="D2865" s="108" t="s">
        <v>1014</v>
      </c>
      <c r="E2865" s="109">
        <v>9003367908</v>
      </c>
      <c r="F2865" s="107" t="s">
        <v>1818</v>
      </c>
      <c r="G2865" s="110" t="s">
        <v>1792</v>
      </c>
      <c r="H2865" s="111">
        <v>255000</v>
      </c>
      <c r="I2865" s="113">
        <v>45489</v>
      </c>
      <c r="J2865" s="111">
        <v>30000</v>
      </c>
      <c r="K2865" s="112" t="s">
        <v>20</v>
      </c>
      <c r="L2865" s="112" t="s">
        <v>158</v>
      </c>
      <c r="O2865" s="71"/>
      <c r="P2865" s="54"/>
      <c r="Q2865" s="72"/>
    </row>
    <row r="2866" spans="1:17" x14ac:dyDescent="0.25">
      <c r="A2866" s="107" t="s">
        <v>2114</v>
      </c>
      <c r="B2866" s="108">
        <v>202407</v>
      </c>
      <c r="C2866" s="108">
        <v>202407</v>
      </c>
      <c r="D2866" s="108" t="s">
        <v>1014</v>
      </c>
      <c r="E2866" s="109">
        <v>7978271633</v>
      </c>
      <c r="F2866" s="107" t="s">
        <v>2116</v>
      </c>
      <c r="G2866" s="110" t="s">
        <v>1792</v>
      </c>
      <c r="H2866" s="111">
        <v>255000</v>
      </c>
      <c r="I2866" s="113">
        <v>45489</v>
      </c>
      <c r="J2866" s="111">
        <v>100000</v>
      </c>
      <c r="K2866" s="112" t="s">
        <v>20</v>
      </c>
      <c r="L2866" s="112" t="s">
        <v>158</v>
      </c>
      <c r="O2866" s="71"/>
      <c r="P2866" s="54"/>
      <c r="Q2866" s="72"/>
    </row>
    <row r="2867" spans="1:17" x14ac:dyDescent="0.25">
      <c r="A2867" s="107" t="s">
        <v>4416</v>
      </c>
      <c r="B2867" s="108">
        <v>202407</v>
      </c>
      <c r="C2867" s="108">
        <v>202407</v>
      </c>
      <c r="D2867" s="108" t="s">
        <v>1014</v>
      </c>
      <c r="E2867" s="109">
        <v>9039722875</v>
      </c>
      <c r="F2867" s="107" t="s">
        <v>2139</v>
      </c>
      <c r="G2867" s="110" t="s">
        <v>1778</v>
      </c>
      <c r="H2867" s="111">
        <v>280000</v>
      </c>
      <c r="I2867" s="113">
        <v>45489</v>
      </c>
      <c r="J2867" s="111">
        <v>20000</v>
      </c>
      <c r="K2867" s="112" t="s">
        <v>20</v>
      </c>
      <c r="L2867" s="112" t="s">
        <v>158</v>
      </c>
      <c r="O2867" s="71"/>
      <c r="P2867" s="54"/>
      <c r="Q2867" s="72"/>
    </row>
    <row r="2868" spans="1:17" x14ac:dyDescent="0.25">
      <c r="A2868" s="107" t="s">
        <v>1184</v>
      </c>
      <c r="B2868" s="108" t="s">
        <v>1156</v>
      </c>
      <c r="C2868" s="108">
        <v>202309</v>
      </c>
      <c r="D2868" s="108" t="s">
        <v>1014</v>
      </c>
      <c r="E2868" s="109">
        <v>8999532724</v>
      </c>
      <c r="F2868" s="107" t="s">
        <v>4299</v>
      </c>
      <c r="G2868" s="110" t="s">
        <v>1778</v>
      </c>
      <c r="H2868" s="111">
        <v>270000</v>
      </c>
      <c r="I2868" s="113">
        <v>45489</v>
      </c>
      <c r="J2868" s="111">
        <v>45000</v>
      </c>
      <c r="K2868" s="112" t="s">
        <v>20</v>
      </c>
      <c r="L2868" s="112" t="s">
        <v>158</v>
      </c>
      <c r="O2868" s="71"/>
      <c r="P2868" s="54"/>
      <c r="Q2868" s="72"/>
    </row>
    <row r="2869" spans="1:17" x14ac:dyDescent="0.25">
      <c r="A2869" s="107" t="s">
        <v>4417</v>
      </c>
      <c r="B2869" s="108">
        <v>202407</v>
      </c>
      <c r="C2869" s="108">
        <v>202407</v>
      </c>
      <c r="D2869" s="108" t="s">
        <v>1015</v>
      </c>
      <c r="E2869" s="109">
        <v>9348049991</v>
      </c>
      <c r="F2869" s="107" t="s">
        <v>2141</v>
      </c>
      <c r="G2869" s="110" t="s">
        <v>1778</v>
      </c>
      <c r="H2869" s="111">
        <v>270000</v>
      </c>
      <c r="I2869" s="113">
        <v>45489</v>
      </c>
      <c r="J2869" s="111">
        <v>5000</v>
      </c>
      <c r="K2869" s="112" t="s">
        <v>20</v>
      </c>
      <c r="L2869" s="112" t="s">
        <v>158</v>
      </c>
      <c r="O2869" s="71"/>
      <c r="P2869" s="54"/>
      <c r="Q2869" s="72"/>
    </row>
    <row r="2870" spans="1:17" x14ac:dyDescent="0.25">
      <c r="A2870" s="107" t="s">
        <v>2136</v>
      </c>
      <c r="B2870" s="108">
        <v>202407</v>
      </c>
      <c r="C2870" s="108">
        <v>202407</v>
      </c>
      <c r="D2870" s="108" t="s">
        <v>1014</v>
      </c>
      <c r="E2870" s="109">
        <v>6206375162</v>
      </c>
      <c r="F2870" s="107" t="s">
        <v>2137</v>
      </c>
      <c r="G2870" s="110" t="s">
        <v>1778</v>
      </c>
      <c r="H2870" s="111">
        <v>280000</v>
      </c>
      <c r="I2870" s="113">
        <v>45489</v>
      </c>
      <c r="J2870" s="111">
        <v>5000</v>
      </c>
      <c r="K2870" s="112" t="s">
        <v>20</v>
      </c>
      <c r="L2870" s="112" t="s">
        <v>158</v>
      </c>
      <c r="O2870" s="71"/>
      <c r="P2870" s="54"/>
      <c r="Q2870" s="72"/>
    </row>
    <row r="2871" spans="1:17" x14ac:dyDescent="0.25">
      <c r="A2871" s="107" t="s">
        <v>2097</v>
      </c>
      <c r="B2871" s="108">
        <v>202407</v>
      </c>
      <c r="C2871" s="108">
        <v>202407</v>
      </c>
      <c r="D2871" s="108" t="s">
        <v>1014</v>
      </c>
      <c r="E2871" s="109">
        <v>8349866668</v>
      </c>
      <c r="F2871" s="107" t="s">
        <v>2098</v>
      </c>
      <c r="G2871" s="110" t="s">
        <v>1778</v>
      </c>
      <c r="H2871" s="111">
        <v>275000</v>
      </c>
      <c r="I2871" s="113">
        <v>45490</v>
      </c>
      <c r="J2871" s="111">
        <v>50000</v>
      </c>
      <c r="K2871" s="112" t="s">
        <v>20</v>
      </c>
      <c r="L2871" s="112" t="s">
        <v>158</v>
      </c>
      <c r="O2871" s="71"/>
      <c r="P2871" s="54"/>
      <c r="Q2871" s="72"/>
    </row>
    <row r="2872" spans="1:17" x14ac:dyDescent="0.25">
      <c r="A2872" s="107" t="s">
        <v>2136</v>
      </c>
      <c r="B2872" s="108">
        <v>202407</v>
      </c>
      <c r="C2872" s="108">
        <v>202407</v>
      </c>
      <c r="D2872" s="108" t="s">
        <v>1014</v>
      </c>
      <c r="E2872" s="109">
        <v>6206375162</v>
      </c>
      <c r="F2872" s="107" t="s">
        <v>2137</v>
      </c>
      <c r="G2872" s="110" t="s">
        <v>1778</v>
      </c>
      <c r="H2872" s="111">
        <v>280000</v>
      </c>
      <c r="I2872" s="113">
        <v>45490</v>
      </c>
      <c r="J2872" s="111">
        <v>290000</v>
      </c>
      <c r="K2872" s="112" t="s">
        <v>20</v>
      </c>
      <c r="L2872" s="112" t="s">
        <v>158</v>
      </c>
      <c r="O2872" s="71"/>
      <c r="P2872" s="54"/>
      <c r="Q2872" s="72"/>
    </row>
    <row r="2873" spans="1:17" x14ac:dyDescent="0.25">
      <c r="A2873" s="107" t="s">
        <v>2911</v>
      </c>
      <c r="B2873" s="108">
        <v>202407</v>
      </c>
      <c r="C2873" s="108">
        <v>202407</v>
      </c>
      <c r="D2873" s="108" t="s">
        <v>1015</v>
      </c>
      <c r="E2873" s="109">
        <v>9040417817</v>
      </c>
      <c r="F2873" s="107" t="s">
        <v>2090</v>
      </c>
      <c r="G2873" s="110" t="s">
        <v>1778</v>
      </c>
      <c r="H2873" s="111">
        <v>318000</v>
      </c>
      <c r="I2873" s="113">
        <v>45490</v>
      </c>
      <c r="J2873" s="111">
        <v>31300</v>
      </c>
      <c r="K2873" s="112" t="s">
        <v>20</v>
      </c>
      <c r="L2873" s="112" t="s">
        <v>158</v>
      </c>
      <c r="O2873" s="71"/>
      <c r="P2873" s="54"/>
      <c r="Q2873" s="72"/>
    </row>
    <row r="2874" spans="1:17" x14ac:dyDescent="0.25">
      <c r="A2874" s="107" t="s">
        <v>1538</v>
      </c>
      <c r="B2874" s="108">
        <v>202304</v>
      </c>
      <c r="C2874" s="108">
        <v>202304</v>
      </c>
      <c r="D2874" s="108" t="s">
        <v>1014</v>
      </c>
      <c r="E2874" s="109">
        <v>8658827957</v>
      </c>
      <c r="F2874" s="107" t="s">
        <v>1539</v>
      </c>
      <c r="G2874" s="110" t="s">
        <v>77</v>
      </c>
      <c r="H2874" s="111">
        <v>270000</v>
      </c>
      <c r="I2874" s="113">
        <v>45491</v>
      </c>
      <c r="J2874" s="111">
        <v>30000</v>
      </c>
      <c r="K2874" s="112" t="s">
        <v>20</v>
      </c>
      <c r="L2874" s="112" t="s">
        <v>158</v>
      </c>
      <c r="O2874" s="71"/>
      <c r="P2874" s="54"/>
      <c r="Q2874" s="72"/>
    </row>
    <row r="2875" spans="1:17" x14ac:dyDescent="0.25">
      <c r="A2875" s="107" t="s">
        <v>2111</v>
      </c>
      <c r="B2875" s="108">
        <v>202407</v>
      </c>
      <c r="C2875" s="108">
        <v>202407</v>
      </c>
      <c r="D2875" s="108" t="s">
        <v>1014</v>
      </c>
      <c r="E2875" s="109">
        <v>7397150068</v>
      </c>
      <c r="F2875" s="107" t="s">
        <v>2112</v>
      </c>
      <c r="G2875" s="110" t="s">
        <v>1778</v>
      </c>
      <c r="H2875" s="111">
        <v>270000</v>
      </c>
      <c r="I2875" s="113">
        <v>45491</v>
      </c>
      <c r="J2875" s="111">
        <v>100000</v>
      </c>
      <c r="K2875" s="112" t="s">
        <v>20</v>
      </c>
      <c r="L2875" s="112" t="s">
        <v>158</v>
      </c>
      <c r="O2875" s="71"/>
      <c r="P2875" s="54"/>
      <c r="Q2875" s="72"/>
    </row>
    <row r="2876" spans="1:17" x14ac:dyDescent="0.25">
      <c r="A2876" s="107" t="s">
        <v>2035</v>
      </c>
      <c r="B2876" s="108">
        <v>202406</v>
      </c>
      <c r="C2876" s="108">
        <v>202406</v>
      </c>
      <c r="D2876" s="108" t="s">
        <v>1014</v>
      </c>
      <c r="E2876" s="109">
        <v>6382550992</v>
      </c>
      <c r="F2876" s="107" t="s">
        <v>2036</v>
      </c>
      <c r="G2876" s="110" t="s">
        <v>1778</v>
      </c>
      <c r="H2876" s="111">
        <v>280000</v>
      </c>
      <c r="I2876" s="113">
        <v>45491</v>
      </c>
      <c r="J2876" s="111">
        <v>67500</v>
      </c>
      <c r="K2876" s="112" t="s">
        <v>20</v>
      </c>
      <c r="L2876" s="112" t="s">
        <v>158</v>
      </c>
      <c r="O2876" s="71"/>
      <c r="P2876" s="54"/>
      <c r="Q2876" s="72"/>
    </row>
    <row r="2877" spans="1:17" x14ac:dyDescent="0.25">
      <c r="A2877" s="107" t="s">
        <v>1810</v>
      </c>
      <c r="B2877" s="108">
        <v>202403</v>
      </c>
      <c r="C2877" s="108">
        <v>202403</v>
      </c>
      <c r="D2877" s="108" t="s">
        <v>1014</v>
      </c>
      <c r="E2877" s="109">
        <v>9644871269</v>
      </c>
      <c r="F2877" s="107" t="s">
        <v>1811</v>
      </c>
      <c r="G2877" s="110" t="s">
        <v>1792</v>
      </c>
      <c r="H2877" s="111">
        <v>265000</v>
      </c>
      <c r="I2877" s="113">
        <v>45491</v>
      </c>
      <c r="J2877" s="111">
        <v>63000</v>
      </c>
      <c r="K2877" s="112" t="s">
        <v>20</v>
      </c>
      <c r="L2877" s="112" t="s">
        <v>158</v>
      </c>
      <c r="O2877" s="71"/>
      <c r="P2877" s="54"/>
      <c r="Q2877" s="72"/>
    </row>
    <row r="2878" spans="1:17" x14ac:dyDescent="0.25">
      <c r="A2878" s="107" t="s">
        <v>4418</v>
      </c>
      <c r="B2878" s="108">
        <v>202407</v>
      </c>
      <c r="C2878" s="108">
        <v>202407</v>
      </c>
      <c r="D2878" s="108" t="s">
        <v>1015</v>
      </c>
      <c r="E2878" s="109">
        <v>8456937357</v>
      </c>
      <c r="F2878" s="107" t="s">
        <v>2172</v>
      </c>
      <c r="G2878" s="110" t="s">
        <v>1778</v>
      </c>
      <c r="H2878" s="111">
        <v>290000</v>
      </c>
      <c r="I2878" s="113">
        <v>45491</v>
      </c>
      <c r="J2878" s="111">
        <v>100000</v>
      </c>
      <c r="K2878" s="112" t="s">
        <v>20</v>
      </c>
      <c r="L2878" s="112" t="s">
        <v>158</v>
      </c>
      <c r="O2878" s="71"/>
      <c r="P2878" s="54"/>
      <c r="Q2878" s="72"/>
    </row>
    <row r="2879" spans="1:17" x14ac:dyDescent="0.25">
      <c r="A2879" s="107" t="s">
        <v>2131</v>
      </c>
      <c r="B2879" s="108">
        <v>202407</v>
      </c>
      <c r="C2879" s="108">
        <v>202407</v>
      </c>
      <c r="D2879" s="108" t="s">
        <v>1015</v>
      </c>
      <c r="E2879" s="109">
        <v>8103571611</v>
      </c>
      <c r="F2879" s="107" t="s">
        <v>2132</v>
      </c>
      <c r="G2879" s="110" t="s">
        <v>1778</v>
      </c>
      <c r="H2879" s="111">
        <v>280000</v>
      </c>
      <c r="I2879" s="113">
        <v>45492</v>
      </c>
      <c r="J2879" s="111">
        <v>280000</v>
      </c>
      <c r="K2879" s="112" t="s">
        <v>20</v>
      </c>
      <c r="L2879" s="112" t="s">
        <v>158</v>
      </c>
      <c r="O2879" s="71"/>
      <c r="P2879" s="54"/>
      <c r="Q2879" s="72"/>
    </row>
    <row r="2880" spans="1:17" x14ac:dyDescent="0.25">
      <c r="A2880" s="107" t="s">
        <v>1711</v>
      </c>
      <c r="B2880" s="108">
        <v>202402</v>
      </c>
      <c r="C2880" s="108">
        <v>202402</v>
      </c>
      <c r="D2880" s="108" t="s">
        <v>1014</v>
      </c>
      <c r="E2880" s="109">
        <v>9027288046</v>
      </c>
      <c r="F2880" s="107" t="s">
        <v>1712</v>
      </c>
      <c r="G2880" s="110" t="s">
        <v>19</v>
      </c>
      <c r="H2880" s="111">
        <v>280000</v>
      </c>
      <c r="I2880" s="113">
        <v>45492</v>
      </c>
      <c r="J2880" s="111">
        <v>40000</v>
      </c>
      <c r="K2880" s="112" t="s">
        <v>20</v>
      </c>
      <c r="L2880" s="112" t="s">
        <v>158</v>
      </c>
      <c r="O2880" s="71"/>
      <c r="P2880" s="54"/>
      <c r="Q2880" s="72"/>
    </row>
    <row r="2881" spans="1:17" x14ac:dyDescent="0.25">
      <c r="A2881" s="107" t="s">
        <v>1607</v>
      </c>
      <c r="B2881" s="108">
        <v>202311</v>
      </c>
      <c r="C2881" s="108">
        <v>202311</v>
      </c>
      <c r="D2881" s="108" t="s">
        <v>1014</v>
      </c>
      <c r="E2881" s="109">
        <v>9090000869</v>
      </c>
      <c r="F2881" s="107" t="s">
        <v>1391</v>
      </c>
      <c r="G2881" s="110" t="s">
        <v>19</v>
      </c>
      <c r="H2881" s="111">
        <v>270000</v>
      </c>
      <c r="I2881" s="113">
        <v>45492</v>
      </c>
      <c r="J2881" s="111">
        <v>30000</v>
      </c>
      <c r="K2881" s="112" t="s">
        <v>20</v>
      </c>
      <c r="L2881" s="112" t="s">
        <v>158</v>
      </c>
      <c r="O2881" s="71"/>
      <c r="P2881" s="54"/>
      <c r="Q2881" s="72"/>
    </row>
    <row r="2882" spans="1:17" x14ac:dyDescent="0.25">
      <c r="A2882" s="107" t="s">
        <v>1907</v>
      </c>
      <c r="B2882" s="108">
        <v>202405</v>
      </c>
      <c r="C2882" s="108">
        <v>202405</v>
      </c>
      <c r="D2882" s="108" t="s">
        <v>1015</v>
      </c>
      <c r="E2882" s="109">
        <v>6370171059</v>
      </c>
      <c r="F2882" s="107" t="s">
        <v>1908</v>
      </c>
      <c r="G2882" s="110" t="s">
        <v>1778</v>
      </c>
      <c r="H2882" s="111">
        <v>280000</v>
      </c>
      <c r="I2882" s="113">
        <v>45493</v>
      </c>
      <c r="J2882" s="111">
        <v>50000</v>
      </c>
      <c r="K2882" s="112" t="s">
        <v>20</v>
      </c>
      <c r="L2882" s="112" t="s">
        <v>158</v>
      </c>
      <c r="O2882" s="71"/>
      <c r="P2882" s="54"/>
      <c r="Q2882" s="72"/>
    </row>
    <row r="2883" spans="1:17" x14ac:dyDescent="0.25">
      <c r="A2883" s="107" t="s">
        <v>4399</v>
      </c>
      <c r="B2883" s="108">
        <v>202406</v>
      </c>
      <c r="C2883" s="108">
        <v>202406</v>
      </c>
      <c r="D2883" s="108" t="s">
        <v>1014</v>
      </c>
      <c r="E2883" s="109">
        <v>8085363713</v>
      </c>
      <c r="F2883" s="107" t="s">
        <v>2026</v>
      </c>
      <c r="G2883" s="110" t="s">
        <v>1792</v>
      </c>
      <c r="H2883" s="111">
        <v>255000</v>
      </c>
      <c r="I2883" s="113">
        <v>45493</v>
      </c>
      <c r="J2883" s="111">
        <v>63750</v>
      </c>
      <c r="K2883" s="112" t="s">
        <v>20</v>
      </c>
      <c r="L2883" s="112" t="s">
        <v>158</v>
      </c>
      <c r="O2883" s="71"/>
      <c r="P2883" s="54"/>
      <c r="Q2883" s="72"/>
    </row>
    <row r="2884" spans="1:17" x14ac:dyDescent="0.25">
      <c r="A2884" s="107" t="s">
        <v>2102</v>
      </c>
      <c r="B2884" s="108">
        <v>202407</v>
      </c>
      <c r="C2884" s="108">
        <v>202407</v>
      </c>
      <c r="D2884" s="108" t="s">
        <v>1014</v>
      </c>
      <c r="E2884" s="109">
        <v>9900153396</v>
      </c>
      <c r="F2884" s="107" t="s">
        <v>2103</v>
      </c>
      <c r="G2884" s="110" t="s">
        <v>1778</v>
      </c>
      <c r="H2884" s="111">
        <v>280000</v>
      </c>
      <c r="I2884" s="113">
        <v>45493</v>
      </c>
      <c r="J2884" s="111">
        <v>90000</v>
      </c>
      <c r="K2884" s="112" t="s">
        <v>20</v>
      </c>
      <c r="L2884" s="112" t="s">
        <v>158</v>
      </c>
      <c r="O2884" s="71"/>
      <c r="P2884" s="54"/>
      <c r="Q2884" s="72"/>
    </row>
    <row r="2885" spans="1:17" x14ac:dyDescent="0.25">
      <c r="A2885" s="107" t="s">
        <v>2117</v>
      </c>
      <c r="B2885" s="108">
        <v>202407</v>
      </c>
      <c r="C2885" s="108">
        <v>202407</v>
      </c>
      <c r="D2885" s="108" t="s">
        <v>1014</v>
      </c>
      <c r="E2885" s="109">
        <v>9439750159</v>
      </c>
      <c r="F2885" s="107" t="s">
        <v>2118</v>
      </c>
      <c r="G2885" s="110" t="s">
        <v>1778</v>
      </c>
      <c r="H2885" s="111">
        <v>318600</v>
      </c>
      <c r="I2885" s="113">
        <v>45493</v>
      </c>
      <c r="J2885" s="111">
        <v>75000</v>
      </c>
      <c r="K2885" s="112" t="s">
        <v>20</v>
      </c>
      <c r="L2885" s="112" t="s">
        <v>158</v>
      </c>
      <c r="O2885" s="71"/>
      <c r="P2885" s="54"/>
      <c r="Q2885" s="72"/>
    </row>
    <row r="2886" spans="1:17" x14ac:dyDescent="0.25">
      <c r="A2886" s="107" t="s">
        <v>4419</v>
      </c>
      <c r="B2886" s="108">
        <v>202407</v>
      </c>
      <c r="C2886" s="108">
        <v>202407</v>
      </c>
      <c r="D2886" s="108" t="s">
        <v>1014</v>
      </c>
      <c r="E2886" s="109">
        <v>8092250893</v>
      </c>
      <c r="F2886" s="107" t="s">
        <v>2145</v>
      </c>
      <c r="G2886" s="110" t="s">
        <v>1778</v>
      </c>
      <c r="H2886" s="111">
        <v>318600</v>
      </c>
      <c r="I2886" s="113">
        <v>45493</v>
      </c>
      <c r="J2886" s="111">
        <v>5000</v>
      </c>
      <c r="K2886" s="112" t="s">
        <v>20</v>
      </c>
      <c r="L2886" s="112" t="s">
        <v>158</v>
      </c>
      <c r="O2886" s="71"/>
      <c r="P2886" s="54"/>
      <c r="Q2886" s="72"/>
    </row>
    <row r="2887" spans="1:17" x14ac:dyDescent="0.25">
      <c r="A2887" s="107" t="s">
        <v>2146</v>
      </c>
      <c r="B2887" s="108">
        <v>202407</v>
      </c>
      <c r="C2887" s="108">
        <v>202407</v>
      </c>
      <c r="D2887" s="108" t="s">
        <v>1014</v>
      </c>
      <c r="E2887" s="109">
        <v>9348168776</v>
      </c>
      <c r="F2887" s="107" t="s">
        <v>2147</v>
      </c>
      <c r="G2887" s="110" t="s">
        <v>1778</v>
      </c>
      <c r="H2887" s="111">
        <v>318600</v>
      </c>
      <c r="I2887" s="113">
        <v>45493</v>
      </c>
      <c r="J2887" s="111">
        <v>5000</v>
      </c>
      <c r="K2887" s="112" t="s">
        <v>20</v>
      </c>
      <c r="L2887" s="112" t="s">
        <v>158</v>
      </c>
      <c r="O2887" s="71"/>
      <c r="P2887" s="54"/>
      <c r="Q2887" s="72"/>
    </row>
    <row r="2888" spans="1:17" x14ac:dyDescent="0.25">
      <c r="A2888" s="107" t="s">
        <v>2148</v>
      </c>
      <c r="B2888" s="108">
        <v>202407</v>
      </c>
      <c r="C2888" s="108">
        <v>202407</v>
      </c>
      <c r="D2888" s="108" t="s">
        <v>1014</v>
      </c>
      <c r="E2888" s="109">
        <v>9853317562</v>
      </c>
      <c r="F2888" s="107" t="s">
        <v>2149</v>
      </c>
      <c r="G2888" s="110" t="s">
        <v>1778</v>
      </c>
      <c r="H2888" s="111">
        <v>318600</v>
      </c>
      <c r="I2888" s="113">
        <v>45493</v>
      </c>
      <c r="J2888" s="111">
        <v>5000</v>
      </c>
      <c r="K2888" s="112" t="s">
        <v>902</v>
      </c>
      <c r="L2888" s="112" t="s">
        <v>158</v>
      </c>
      <c r="O2888" s="71"/>
      <c r="P2888" s="54"/>
      <c r="Q2888" s="72"/>
    </row>
    <row r="2889" spans="1:17" x14ac:dyDescent="0.25">
      <c r="A2889" s="107" t="s">
        <v>2148</v>
      </c>
      <c r="B2889" s="108">
        <v>202407</v>
      </c>
      <c r="C2889" s="108">
        <v>202407</v>
      </c>
      <c r="D2889" s="108" t="s">
        <v>1014</v>
      </c>
      <c r="E2889" s="109">
        <v>9611245890</v>
      </c>
      <c r="F2889" s="107" t="s">
        <v>2150</v>
      </c>
      <c r="G2889" s="110" t="s">
        <v>1778</v>
      </c>
      <c r="H2889" s="111">
        <v>318600</v>
      </c>
      <c r="I2889" s="113">
        <v>45493</v>
      </c>
      <c r="J2889" s="111">
        <v>5000</v>
      </c>
      <c r="K2889" s="112" t="s">
        <v>20</v>
      </c>
      <c r="L2889" s="112" t="s">
        <v>158</v>
      </c>
      <c r="O2889" s="71"/>
      <c r="P2889" s="54"/>
      <c r="Q2889" s="72"/>
    </row>
    <row r="2890" spans="1:17" x14ac:dyDescent="0.25">
      <c r="A2890" s="107" t="s">
        <v>2151</v>
      </c>
      <c r="B2890" s="108">
        <v>202407</v>
      </c>
      <c r="C2890" s="108">
        <v>202407</v>
      </c>
      <c r="D2890" s="108" t="s">
        <v>1015</v>
      </c>
      <c r="E2890" s="109">
        <v>7749032456</v>
      </c>
      <c r="F2890" s="107" t="s">
        <v>2152</v>
      </c>
      <c r="G2890" s="110" t="s">
        <v>1778</v>
      </c>
      <c r="H2890" s="111">
        <v>318600</v>
      </c>
      <c r="I2890" s="113">
        <v>45493</v>
      </c>
      <c r="J2890" s="111">
        <v>5000</v>
      </c>
      <c r="K2890" s="112" t="s">
        <v>20</v>
      </c>
      <c r="L2890" s="112" t="s">
        <v>158</v>
      </c>
      <c r="O2890" s="71"/>
      <c r="P2890" s="54"/>
      <c r="Q2890" s="72"/>
    </row>
    <row r="2891" spans="1:17" x14ac:dyDescent="0.25">
      <c r="A2891" s="107" t="s">
        <v>2153</v>
      </c>
      <c r="B2891" s="108">
        <v>202407</v>
      </c>
      <c r="C2891" s="108">
        <v>202407</v>
      </c>
      <c r="D2891" s="108" t="s">
        <v>1015</v>
      </c>
      <c r="E2891" s="109">
        <v>7377779071</v>
      </c>
      <c r="F2891" s="107" t="s">
        <v>2154</v>
      </c>
      <c r="G2891" s="110" t="s">
        <v>1778</v>
      </c>
      <c r="H2891" s="111">
        <v>318600</v>
      </c>
      <c r="I2891" s="113">
        <v>45493</v>
      </c>
      <c r="J2891" s="111">
        <v>5000</v>
      </c>
      <c r="K2891" s="112" t="s">
        <v>20</v>
      </c>
      <c r="L2891" s="112" t="s">
        <v>158</v>
      </c>
      <c r="O2891" s="71"/>
      <c r="P2891" s="54"/>
      <c r="Q2891" s="72"/>
    </row>
    <row r="2892" spans="1:17" x14ac:dyDescent="0.25">
      <c r="A2892" s="107" t="s">
        <v>4420</v>
      </c>
      <c r="B2892" s="108">
        <v>202407</v>
      </c>
      <c r="C2892" s="108">
        <v>202407</v>
      </c>
      <c r="D2892" s="108" t="s">
        <v>1015</v>
      </c>
      <c r="E2892" s="109">
        <v>9668665181</v>
      </c>
      <c r="F2892" s="107" t="s">
        <v>2156</v>
      </c>
      <c r="G2892" s="110" t="s">
        <v>1778</v>
      </c>
      <c r="H2892" s="111">
        <v>318600</v>
      </c>
      <c r="I2892" s="113">
        <v>45493</v>
      </c>
      <c r="J2892" s="111">
        <v>5000</v>
      </c>
      <c r="K2892" s="112" t="s">
        <v>20</v>
      </c>
      <c r="L2892" s="112" t="s">
        <v>158</v>
      </c>
      <c r="O2892" s="71"/>
      <c r="P2892" s="54"/>
      <c r="Q2892" s="72"/>
    </row>
    <row r="2893" spans="1:17" x14ac:dyDescent="0.25">
      <c r="A2893" s="107" t="s">
        <v>2157</v>
      </c>
      <c r="B2893" s="108">
        <v>202407</v>
      </c>
      <c r="C2893" s="108">
        <v>202407</v>
      </c>
      <c r="D2893" s="108" t="s">
        <v>1015</v>
      </c>
      <c r="E2893" s="109">
        <v>9556444583</v>
      </c>
      <c r="F2893" s="107" t="s">
        <v>2158</v>
      </c>
      <c r="G2893" s="110" t="s">
        <v>1778</v>
      </c>
      <c r="H2893" s="111">
        <v>318600</v>
      </c>
      <c r="I2893" s="113">
        <v>45493</v>
      </c>
      <c r="J2893" s="111">
        <v>5000</v>
      </c>
      <c r="K2893" s="112" t="s">
        <v>20</v>
      </c>
      <c r="L2893" s="112" t="s">
        <v>158</v>
      </c>
      <c r="O2893" s="71"/>
      <c r="P2893" s="54"/>
      <c r="Q2893" s="72"/>
    </row>
    <row r="2894" spans="1:17" x14ac:dyDescent="0.25">
      <c r="A2894" s="107" t="s">
        <v>2159</v>
      </c>
      <c r="B2894" s="108">
        <v>202407</v>
      </c>
      <c r="C2894" s="108">
        <v>202407</v>
      </c>
      <c r="D2894" s="108" t="s">
        <v>1014</v>
      </c>
      <c r="E2894" s="109">
        <v>9553327627</v>
      </c>
      <c r="F2894" s="107" t="s">
        <v>2160</v>
      </c>
      <c r="G2894" s="110" t="s">
        <v>1778</v>
      </c>
      <c r="H2894" s="111">
        <v>318600</v>
      </c>
      <c r="I2894" s="113">
        <v>45493</v>
      </c>
      <c r="J2894" s="111">
        <v>5000</v>
      </c>
      <c r="K2894" s="112" t="s">
        <v>20</v>
      </c>
      <c r="L2894" s="112" t="s">
        <v>158</v>
      </c>
      <c r="O2894" s="71"/>
      <c r="P2894" s="54"/>
      <c r="Q2894" s="72"/>
    </row>
    <row r="2895" spans="1:17" x14ac:dyDescent="0.25">
      <c r="A2895" s="107" t="s">
        <v>4412</v>
      </c>
      <c r="B2895" s="108">
        <v>202405</v>
      </c>
      <c r="C2895" s="108">
        <v>202405</v>
      </c>
      <c r="D2895" s="108" t="s">
        <v>1014</v>
      </c>
      <c r="E2895" s="109">
        <v>9645288218</v>
      </c>
      <c r="F2895" s="107" t="s">
        <v>1944</v>
      </c>
      <c r="G2895" s="110" t="s">
        <v>1792</v>
      </c>
      <c r="H2895" s="111">
        <v>270000</v>
      </c>
      <c r="I2895" s="113">
        <v>45495</v>
      </c>
      <c r="J2895" s="111">
        <v>80000</v>
      </c>
      <c r="K2895" s="112" t="s">
        <v>20</v>
      </c>
      <c r="L2895" s="112" t="s">
        <v>158</v>
      </c>
      <c r="O2895" s="71"/>
      <c r="P2895" s="54"/>
      <c r="Q2895" s="72"/>
    </row>
    <row r="2896" spans="1:17" x14ac:dyDescent="0.25">
      <c r="A2896" s="107" t="s">
        <v>4396</v>
      </c>
      <c r="B2896" s="108">
        <v>202405</v>
      </c>
      <c r="C2896" s="108">
        <v>202405</v>
      </c>
      <c r="D2896" s="108" t="s">
        <v>1014</v>
      </c>
      <c r="E2896" s="109">
        <v>8956665843</v>
      </c>
      <c r="F2896" s="107" t="s">
        <v>1993</v>
      </c>
      <c r="G2896" s="110" t="s">
        <v>1778</v>
      </c>
      <c r="H2896" s="111">
        <v>290000</v>
      </c>
      <c r="I2896" s="113">
        <v>45495</v>
      </c>
      <c r="J2896" s="111">
        <v>104530</v>
      </c>
      <c r="K2896" s="112" t="s">
        <v>20</v>
      </c>
      <c r="L2896" s="112" t="s">
        <v>158</v>
      </c>
      <c r="O2896" s="71"/>
      <c r="P2896" s="54"/>
      <c r="Q2896" s="72"/>
    </row>
    <row r="2897" spans="1:17" x14ac:dyDescent="0.25">
      <c r="A2897" s="107" t="s">
        <v>4372</v>
      </c>
      <c r="B2897" s="108">
        <v>202303</v>
      </c>
      <c r="C2897" s="108">
        <v>202303</v>
      </c>
      <c r="D2897" s="108" t="s">
        <v>1014</v>
      </c>
      <c r="E2897" s="109">
        <v>8260457167</v>
      </c>
      <c r="F2897" s="107" t="s">
        <v>1790</v>
      </c>
      <c r="G2897" s="110" t="s">
        <v>1778</v>
      </c>
      <c r="H2897" s="111">
        <v>280000</v>
      </c>
      <c r="I2897" s="113">
        <v>45495</v>
      </c>
      <c r="J2897" s="111">
        <v>68750</v>
      </c>
      <c r="K2897" s="112" t="s">
        <v>20</v>
      </c>
      <c r="L2897" s="112" t="s">
        <v>158</v>
      </c>
      <c r="O2897" s="71"/>
      <c r="P2897" s="54"/>
      <c r="Q2897" s="72"/>
    </row>
    <row r="2898" spans="1:17" x14ac:dyDescent="0.25">
      <c r="A2898" s="107" t="s">
        <v>1931</v>
      </c>
      <c r="B2898" s="108">
        <v>202405</v>
      </c>
      <c r="C2898" s="108">
        <v>202405</v>
      </c>
      <c r="D2898" s="108" t="s">
        <v>1015</v>
      </c>
      <c r="E2898" s="109">
        <v>6372749159</v>
      </c>
      <c r="F2898" s="107" t="s">
        <v>1932</v>
      </c>
      <c r="G2898" s="110" t="s">
        <v>1778</v>
      </c>
      <c r="H2898" s="111">
        <v>280000</v>
      </c>
      <c r="I2898" s="113">
        <v>45495</v>
      </c>
      <c r="J2898" s="111">
        <v>48000</v>
      </c>
      <c r="K2898" s="112" t="s">
        <v>689</v>
      </c>
      <c r="L2898" s="112" t="s">
        <v>158</v>
      </c>
      <c r="O2898" s="71"/>
      <c r="P2898" s="54"/>
      <c r="Q2898" s="72"/>
    </row>
    <row r="2899" spans="1:17" x14ac:dyDescent="0.25">
      <c r="A2899" s="107" t="s">
        <v>1933</v>
      </c>
      <c r="B2899" s="108">
        <v>202405</v>
      </c>
      <c r="C2899" s="108">
        <v>202405</v>
      </c>
      <c r="D2899" s="108" t="s">
        <v>1015</v>
      </c>
      <c r="E2899" s="109">
        <v>9668220059</v>
      </c>
      <c r="F2899" s="107" t="s">
        <v>1934</v>
      </c>
      <c r="G2899" s="110" t="s">
        <v>1778</v>
      </c>
      <c r="H2899" s="111">
        <v>280000</v>
      </c>
      <c r="I2899" s="113">
        <v>45495</v>
      </c>
      <c r="J2899" s="111">
        <v>48000</v>
      </c>
      <c r="K2899" s="112" t="s">
        <v>689</v>
      </c>
      <c r="L2899" s="112" t="s">
        <v>158</v>
      </c>
      <c r="O2899" s="71"/>
      <c r="P2899" s="54"/>
      <c r="Q2899" s="72"/>
    </row>
    <row r="2900" spans="1:17" x14ac:dyDescent="0.25">
      <c r="A2900" s="107" t="s">
        <v>2111</v>
      </c>
      <c r="B2900" s="108">
        <v>202407</v>
      </c>
      <c r="C2900" s="108">
        <v>202407</v>
      </c>
      <c r="D2900" s="108" t="s">
        <v>1014</v>
      </c>
      <c r="E2900" s="109">
        <v>7397150068</v>
      </c>
      <c r="F2900" s="107" t="s">
        <v>2112</v>
      </c>
      <c r="G2900" s="110" t="s">
        <v>1778</v>
      </c>
      <c r="H2900" s="111">
        <v>270000</v>
      </c>
      <c r="I2900" s="113">
        <v>45496</v>
      </c>
      <c r="J2900" s="111">
        <v>60000</v>
      </c>
      <c r="K2900" s="112" t="s">
        <v>20</v>
      </c>
      <c r="L2900" s="112" t="s">
        <v>158</v>
      </c>
      <c r="O2900" s="71"/>
      <c r="P2900" s="54"/>
      <c r="Q2900" s="72"/>
    </row>
    <row r="2901" spans="1:17" x14ac:dyDescent="0.25">
      <c r="A2901" s="107" t="s">
        <v>4408</v>
      </c>
      <c r="B2901" s="108">
        <v>202407</v>
      </c>
      <c r="C2901" s="108">
        <v>202407</v>
      </c>
      <c r="D2901" s="108" t="s">
        <v>1015</v>
      </c>
      <c r="E2901" s="109">
        <v>6372135419</v>
      </c>
      <c r="F2901" s="107" t="s">
        <v>2086</v>
      </c>
      <c r="G2901" s="110" t="s">
        <v>1778</v>
      </c>
      <c r="H2901" s="111">
        <v>280000</v>
      </c>
      <c r="I2901" s="113">
        <v>45496</v>
      </c>
      <c r="J2901" s="111">
        <v>101000</v>
      </c>
      <c r="K2901" s="112" t="s">
        <v>20</v>
      </c>
      <c r="L2901" s="112" t="s">
        <v>158</v>
      </c>
      <c r="O2901" s="71"/>
      <c r="P2901" s="54"/>
      <c r="Q2901" s="72"/>
    </row>
    <row r="2902" spans="1:17" x14ac:dyDescent="0.25">
      <c r="A2902" s="107" t="s">
        <v>1982</v>
      </c>
      <c r="B2902" s="108">
        <v>202405</v>
      </c>
      <c r="C2902" s="108">
        <v>202405</v>
      </c>
      <c r="D2902" s="108" t="s">
        <v>1015</v>
      </c>
      <c r="E2902" s="109">
        <v>9668994742</v>
      </c>
      <c r="F2902" s="107" t="s">
        <v>1983</v>
      </c>
      <c r="G2902" s="110" t="s">
        <v>1778</v>
      </c>
      <c r="H2902" s="111">
        <v>270000</v>
      </c>
      <c r="I2902" s="113">
        <v>45496</v>
      </c>
      <c r="J2902" s="111">
        <v>95000</v>
      </c>
      <c r="K2902" s="112" t="s">
        <v>689</v>
      </c>
      <c r="L2902" s="112" t="s">
        <v>158</v>
      </c>
      <c r="O2902" s="71"/>
      <c r="P2902" s="54"/>
      <c r="Q2902" s="72"/>
    </row>
    <row r="2903" spans="1:17" x14ac:dyDescent="0.25">
      <c r="A2903" s="107" t="s">
        <v>4411</v>
      </c>
      <c r="B2903" s="108">
        <v>202405</v>
      </c>
      <c r="C2903" s="108">
        <v>202405</v>
      </c>
      <c r="D2903" s="108" t="s">
        <v>1015</v>
      </c>
      <c r="E2903" s="109">
        <v>9078225834</v>
      </c>
      <c r="F2903" s="107" t="s">
        <v>2106</v>
      </c>
      <c r="G2903" s="110" t="s">
        <v>1778</v>
      </c>
      <c r="H2903" s="111">
        <v>318600</v>
      </c>
      <c r="I2903" s="113">
        <v>45496</v>
      </c>
      <c r="J2903" s="111">
        <v>50000</v>
      </c>
      <c r="K2903" s="112" t="s">
        <v>20</v>
      </c>
      <c r="L2903" s="112" t="s">
        <v>158</v>
      </c>
      <c r="O2903" s="71"/>
      <c r="P2903" s="54"/>
      <c r="Q2903" s="72"/>
    </row>
    <row r="2904" spans="1:17" x14ac:dyDescent="0.25">
      <c r="A2904" s="107" t="s">
        <v>2022</v>
      </c>
      <c r="B2904" s="108">
        <v>202406</v>
      </c>
      <c r="C2904" s="108">
        <v>202406</v>
      </c>
      <c r="D2904" s="108" t="s">
        <v>1014</v>
      </c>
      <c r="E2904" s="109">
        <v>9669953247</v>
      </c>
      <c r="F2904" s="107" t="s">
        <v>2024</v>
      </c>
      <c r="G2904" s="110" t="s">
        <v>1778</v>
      </c>
      <c r="H2904" s="111">
        <v>290000</v>
      </c>
      <c r="I2904" s="113">
        <v>45496</v>
      </c>
      <c r="J2904" s="111">
        <v>36666</v>
      </c>
      <c r="K2904" s="112" t="s">
        <v>20</v>
      </c>
      <c r="L2904" s="112" t="s">
        <v>158</v>
      </c>
      <c r="O2904" s="71"/>
      <c r="P2904" s="54"/>
      <c r="Q2904" s="72"/>
    </row>
    <row r="2905" spans="1:17" x14ac:dyDescent="0.25">
      <c r="A2905" s="107" t="s">
        <v>2161</v>
      </c>
      <c r="B2905" s="108">
        <v>202407</v>
      </c>
      <c r="C2905" s="108">
        <v>202407</v>
      </c>
      <c r="D2905" s="108" t="s">
        <v>1015</v>
      </c>
      <c r="E2905" s="109">
        <v>8249529120</v>
      </c>
      <c r="F2905" s="107" t="s">
        <v>2162</v>
      </c>
      <c r="G2905" s="110" t="s">
        <v>1778</v>
      </c>
      <c r="H2905" s="111">
        <v>290000</v>
      </c>
      <c r="I2905" s="113">
        <v>45496</v>
      </c>
      <c r="J2905" s="111">
        <v>10000</v>
      </c>
      <c r="K2905" s="112" t="s">
        <v>20</v>
      </c>
      <c r="L2905" s="112" t="s">
        <v>158</v>
      </c>
      <c r="O2905" s="71"/>
      <c r="P2905" s="54"/>
      <c r="Q2905" s="72"/>
    </row>
    <row r="2906" spans="1:17" x14ac:dyDescent="0.25">
      <c r="A2906" s="107" t="s">
        <v>4390</v>
      </c>
      <c r="B2906" s="108">
        <v>202405</v>
      </c>
      <c r="C2906" s="108">
        <v>202405</v>
      </c>
      <c r="D2906" s="108" t="s">
        <v>1015</v>
      </c>
      <c r="E2906" s="109">
        <v>9778973006</v>
      </c>
      <c r="F2906" s="107" t="s">
        <v>1957</v>
      </c>
      <c r="G2906" s="110" t="s">
        <v>1778</v>
      </c>
      <c r="H2906" s="111">
        <v>290000</v>
      </c>
      <c r="I2906" s="113">
        <v>45497</v>
      </c>
      <c r="J2906" s="111">
        <v>95000</v>
      </c>
      <c r="K2906" s="112" t="s">
        <v>20</v>
      </c>
      <c r="L2906" s="112" t="s">
        <v>158</v>
      </c>
      <c r="O2906" s="71"/>
      <c r="P2906" s="54"/>
      <c r="Q2906" s="72"/>
    </row>
    <row r="2907" spans="1:17" x14ac:dyDescent="0.25">
      <c r="A2907" s="107" t="s">
        <v>2069</v>
      </c>
      <c r="B2907" s="108">
        <v>202406</v>
      </c>
      <c r="C2907" s="108">
        <v>202406</v>
      </c>
      <c r="D2907" s="108" t="s">
        <v>1014</v>
      </c>
      <c r="E2907" s="109">
        <v>9476085956</v>
      </c>
      <c r="F2907" s="107" t="s">
        <v>2070</v>
      </c>
      <c r="G2907" s="110" t="s">
        <v>1778</v>
      </c>
      <c r="H2907" s="111">
        <v>280000</v>
      </c>
      <c r="I2907" s="113">
        <v>45497</v>
      </c>
      <c r="J2907" s="111">
        <v>30000</v>
      </c>
      <c r="K2907" s="112" t="s">
        <v>20</v>
      </c>
      <c r="L2907" s="112" t="s">
        <v>2009</v>
      </c>
      <c r="O2907" s="71"/>
      <c r="P2907" s="54"/>
      <c r="Q2907" s="72"/>
    </row>
    <row r="2908" spans="1:17" x14ac:dyDescent="0.25">
      <c r="A2908" s="107" t="s">
        <v>1992</v>
      </c>
      <c r="B2908" s="108">
        <v>202405</v>
      </c>
      <c r="C2908" s="108">
        <v>202405</v>
      </c>
      <c r="D2908" s="108" t="s">
        <v>1015</v>
      </c>
      <c r="E2908" s="109">
        <v>8328827335</v>
      </c>
      <c r="F2908" s="107" t="s">
        <v>1627</v>
      </c>
      <c r="G2908" s="110" t="s">
        <v>1792</v>
      </c>
      <c r="H2908" s="111">
        <v>260000</v>
      </c>
      <c r="I2908" s="113">
        <v>45497</v>
      </c>
      <c r="J2908" s="111">
        <v>90000</v>
      </c>
      <c r="K2908" s="112" t="s">
        <v>20</v>
      </c>
      <c r="L2908" s="112" t="s">
        <v>158</v>
      </c>
      <c r="O2908" s="71"/>
      <c r="P2908" s="54"/>
      <c r="Q2908" s="72"/>
    </row>
    <row r="2909" spans="1:17" x14ac:dyDescent="0.25">
      <c r="A2909" s="107" t="s">
        <v>2161</v>
      </c>
      <c r="B2909" s="108">
        <v>202407</v>
      </c>
      <c r="C2909" s="108">
        <v>202407</v>
      </c>
      <c r="D2909" s="108" t="s">
        <v>1015</v>
      </c>
      <c r="E2909" s="109">
        <v>8249529120</v>
      </c>
      <c r="F2909" s="107" t="s">
        <v>2162</v>
      </c>
      <c r="G2909" s="110" t="s">
        <v>1778</v>
      </c>
      <c r="H2909" s="111">
        <v>290000</v>
      </c>
      <c r="I2909" s="113">
        <v>45497</v>
      </c>
      <c r="J2909" s="111">
        <v>89334</v>
      </c>
      <c r="K2909" s="112" t="s">
        <v>20</v>
      </c>
      <c r="L2909" s="112" t="s">
        <v>158</v>
      </c>
      <c r="O2909" s="71"/>
      <c r="P2909" s="54"/>
      <c r="Q2909" s="72"/>
    </row>
    <row r="2910" spans="1:17" x14ac:dyDescent="0.25">
      <c r="A2910" s="107" t="s">
        <v>1278</v>
      </c>
      <c r="B2910" s="108">
        <v>202311</v>
      </c>
      <c r="C2910" s="108">
        <v>202311</v>
      </c>
      <c r="D2910" s="108" t="s">
        <v>1014</v>
      </c>
      <c r="E2910" s="109">
        <v>9820054322</v>
      </c>
      <c r="F2910" s="107" t="s">
        <v>1338</v>
      </c>
      <c r="G2910" s="110" t="s">
        <v>1778</v>
      </c>
      <c r="H2910" s="111">
        <v>250000</v>
      </c>
      <c r="I2910" s="113">
        <v>45497</v>
      </c>
      <c r="J2910" s="111">
        <v>20000</v>
      </c>
      <c r="K2910" s="112" t="s">
        <v>20</v>
      </c>
      <c r="L2910" s="112" t="s">
        <v>158</v>
      </c>
      <c r="O2910" s="71"/>
      <c r="P2910" s="54"/>
      <c r="Q2910" s="72"/>
    </row>
    <row r="2911" spans="1:17" x14ac:dyDescent="0.25">
      <c r="A2911" s="107" t="s">
        <v>1727</v>
      </c>
      <c r="B2911" s="108">
        <v>202402</v>
      </c>
      <c r="C2911" s="108">
        <v>202402</v>
      </c>
      <c r="D2911" s="108" t="s">
        <v>1014</v>
      </c>
      <c r="E2911" s="109">
        <v>7002125396</v>
      </c>
      <c r="F2911" s="107" t="s">
        <v>1728</v>
      </c>
      <c r="G2911" s="110" t="s">
        <v>1778</v>
      </c>
      <c r="H2911" s="111">
        <v>290000</v>
      </c>
      <c r="I2911" s="113">
        <v>45497</v>
      </c>
      <c r="J2911" s="111">
        <v>12000</v>
      </c>
      <c r="K2911" s="112" t="s">
        <v>20</v>
      </c>
      <c r="L2911" s="112" t="s">
        <v>158</v>
      </c>
      <c r="O2911" s="71"/>
      <c r="P2911" s="54"/>
      <c r="Q2911" s="72"/>
    </row>
    <row r="2912" spans="1:17" x14ac:dyDescent="0.25">
      <c r="A2912" s="107" t="s">
        <v>2163</v>
      </c>
      <c r="B2912" s="108">
        <v>202408</v>
      </c>
      <c r="C2912" s="108">
        <v>202408</v>
      </c>
      <c r="D2912" s="108" t="s">
        <v>1015</v>
      </c>
      <c r="E2912" s="109">
        <v>8249417550</v>
      </c>
      <c r="F2912" s="107" t="s">
        <v>2164</v>
      </c>
      <c r="G2912" s="110" t="s">
        <v>1778</v>
      </c>
      <c r="H2912" s="111">
        <v>290000</v>
      </c>
      <c r="I2912" s="113">
        <v>45497</v>
      </c>
      <c r="J2912" s="111">
        <v>5000</v>
      </c>
      <c r="K2912" s="112" t="s">
        <v>20</v>
      </c>
      <c r="L2912" s="112" t="s">
        <v>158</v>
      </c>
      <c r="O2912" s="71"/>
      <c r="P2912" s="54"/>
      <c r="Q2912" s="72"/>
    </row>
    <row r="2913" spans="1:17" x14ac:dyDescent="0.25">
      <c r="A2913" s="107" t="s">
        <v>2083</v>
      </c>
      <c r="B2913" s="108">
        <v>202407</v>
      </c>
      <c r="C2913" s="108">
        <v>202407</v>
      </c>
      <c r="D2913" s="108" t="s">
        <v>1014</v>
      </c>
      <c r="E2913" s="109">
        <v>8260507879</v>
      </c>
      <c r="F2913" s="107" t="s">
        <v>2084</v>
      </c>
      <c r="G2913" s="110" t="s">
        <v>1778</v>
      </c>
      <c r="H2913" s="111">
        <v>280000</v>
      </c>
      <c r="I2913" s="113">
        <v>45498</v>
      </c>
      <c r="J2913" s="111">
        <v>50000</v>
      </c>
      <c r="K2913" s="112" t="s">
        <v>20</v>
      </c>
      <c r="L2913" s="112" t="s">
        <v>158</v>
      </c>
      <c r="O2913" s="71"/>
      <c r="P2913" s="54"/>
      <c r="Q2913" s="72"/>
    </row>
    <row r="2914" spans="1:17" x14ac:dyDescent="0.25">
      <c r="A2914" s="107" t="s">
        <v>2067</v>
      </c>
      <c r="B2914" s="108">
        <v>202406</v>
      </c>
      <c r="C2914" s="108">
        <v>202406</v>
      </c>
      <c r="D2914" s="108" t="s">
        <v>1015</v>
      </c>
      <c r="E2914" s="109">
        <v>7735920233</v>
      </c>
      <c r="F2914" s="107" t="s">
        <v>2068</v>
      </c>
      <c r="G2914" s="110" t="s">
        <v>1778</v>
      </c>
      <c r="H2914" s="111">
        <v>290000</v>
      </c>
      <c r="I2914" s="113">
        <v>45498</v>
      </c>
      <c r="J2914" s="111">
        <v>100000</v>
      </c>
      <c r="K2914" s="112" t="s">
        <v>20</v>
      </c>
      <c r="L2914" s="112" t="s">
        <v>158</v>
      </c>
      <c r="O2914" s="71"/>
      <c r="P2914" s="54"/>
      <c r="Q2914" s="72"/>
    </row>
    <row r="2915" spans="1:17" x14ac:dyDescent="0.25">
      <c r="A2915" s="107" t="s">
        <v>4394</v>
      </c>
      <c r="B2915" s="108">
        <v>202405</v>
      </c>
      <c r="C2915" s="108">
        <v>202405</v>
      </c>
      <c r="D2915" s="108" t="s">
        <v>1015</v>
      </c>
      <c r="E2915" s="109">
        <v>6372810182</v>
      </c>
      <c r="F2915" s="107" t="s">
        <v>1977</v>
      </c>
      <c r="G2915" s="110" t="s">
        <v>1778</v>
      </c>
      <c r="H2915" s="111">
        <v>290000</v>
      </c>
      <c r="I2915" s="113">
        <v>45498</v>
      </c>
      <c r="J2915" s="111">
        <v>45000</v>
      </c>
      <c r="K2915" s="112" t="s">
        <v>689</v>
      </c>
      <c r="L2915" s="112" t="s">
        <v>158</v>
      </c>
      <c r="O2915" s="71"/>
      <c r="P2915" s="54"/>
      <c r="Q2915" s="72"/>
    </row>
    <row r="2916" spans="1:17" x14ac:dyDescent="0.25">
      <c r="A2916" s="107" t="s">
        <v>2165</v>
      </c>
      <c r="B2916" s="108">
        <v>202407</v>
      </c>
      <c r="C2916" s="108">
        <v>202407</v>
      </c>
      <c r="D2916" s="108" t="s">
        <v>1014</v>
      </c>
      <c r="E2916" s="109">
        <v>9938390458</v>
      </c>
      <c r="F2916" s="107" t="s">
        <v>2166</v>
      </c>
      <c r="G2916" s="110" t="s">
        <v>1778</v>
      </c>
      <c r="H2916" s="111">
        <v>313600</v>
      </c>
      <c r="I2916" s="113">
        <v>45498</v>
      </c>
      <c r="J2916" s="111">
        <v>52166</v>
      </c>
      <c r="K2916" s="112" t="s">
        <v>689</v>
      </c>
      <c r="L2916" s="112" t="s">
        <v>158</v>
      </c>
      <c r="O2916" s="71"/>
      <c r="P2916" s="54"/>
      <c r="Q2916" s="72"/>
    </row>
    <row r="2917" spans="1:17" x14ac:dyDescent="0.25">
      <c r="A2917" s="107" t="s">
        <v>2167</v>
      </c>
      <c r="B2917" s="108">
        <v>202407</v>
      </c>
      <c r="C2917" s="108">
        <v>202407</v>
      </c>
      <c r="D2917" s="108" t="s">
        <v>1015</v>
      </c>
      <c r="E2917" s="109">
        <v>9439179007</v>
      </c>
      <c r="F2917" s="107" t="s">
        <v>2115</v>
      </c>
      <c r="G2917" s="110" t="s">
        <v>1778</v>
      </c>
      <c r="H2917" s="111">
        <v>313600</v>
      </c>
      <c r="I2917" s="113">
        <v>45498</v>
      </c>
      <c r="J2917" s="111">
        <v>75000</v>
      </c>
      <c r="K2917" s="112" t="s">
        <v>20</v>
      </c>
      <c r="L2917" s="112" t="s">
        <v>158</v>
      </c>
      <c r="O2917" s="71"/>
      <c r="P2917" s="54"/>
      <c r="Q2917" s="72"/>
    </row>
    <row r="2918" spans="1:17" x14ac:dyDescent="0.25">
      <c r="A2918" s="107" t="s">
        <v>2168</v>
      </c>
      <c r="B2918" s="108">
        <v>202407</v>
      </c>
      <c r="C2918" s="108">
        <v>202407</v>
      </c>
      <c r="D2918" s="108" t="s">
        <v>1015</v>
      </c>
      <c r="E2918" s="109">
        <v>8926061648</v>
      </c>
      <c r="F2918" s="107" t="s">
        <v>2169</v>
      </c>
      <c r="G2918" s="110" t="s">
        <v>1792</v>
      </c>
      <c r="H2918" s="111">
        <v>290000</v>
      </c>
      <c r="I2918" s="113">
        <v>45498</v>
      </c>
      <c r="J2918" s="111">
        <v>5000</v>
      </c>
      <c r="K2918" s="112" t="s">
        <v>20</v>
      </c>
      <c r="L2918" s="112" t="s">
        <v>158</v>
      </c>
      <c r="O2918" s="71"/>
      <c r="P2918" s="54"/>
      <c r="Q2918" s="72"/>
    </row>
    <row r="2919" spans="1:17" x14ac:dyDescent="0.25">
      <c r="A2919" s="107" t="s">
        <v>4421</v>
      </c>
      <c r="B2919" s="108">
        <v>202407</v>
      </c>
      <c r="C2919" s="108">
        <v>202407</v>
      </c>
      <c r="D2919" s="108" t="s">
        <v>1015</v>
      </c>
      <c r="E2919" s="109">
        <v>7609855903</v>
      </c>
      <c r="F2919" s="107" t="s">
        <v>2171</v>
      </c>
      <c r="G2919" s="110" t="s">
        <v>1778</v>
      </c>
      <c r="H2919" s="111">
        <v>313600</v>
      </c>
      <c r="I2919" s="113">
        <v>45498</v>
      </c>
      <c r="J2919" s="111">
        <v>5000</v>
      </c>
      <c r="K2919" s="112" t="s">
        <v>20</v>
      </c>
      <c r="L2919" s="112" t="s">
        <v>158</v>
      </c>
      <c r="O2919" s="71"/>
      <c r="P2919" s="54"/>
      <c r="Q2919" s="72"/>
    </row>
    <row r="2920" spans="1:17" x14ac:dyDescent="0.25">
      <c r="A2920" s="107" t="s">
        <v>4419</v>
      </c>
      <c r="B2920" s="108">
        <v>202407</v>
      </c>
      <c r="C2920" s="108">
        <v>202407</v>
      </c>
      <c r="D2920" s="108" t="s">
        <v>1015</v>
      </c>
      <c r="E2920" s="109">
        <v>8092250893</v>
      </c>
      <c r="F2920" s="107" t="s">
        <v>2145</v>
      </c>
      <c r="G2920" s="110" t="s">
        <v>1778</v>
      </c>
      <c r="H2920" s="111">
        <v>290000</v>
      </c>
      <c r="I2920" s="113">
        <v>45498</v>
      </c>
      <c r="J2920" s="111">
        <v>5000</v>
      </c>
      <c r="K2920" s="112" t="s">
        <v>20</v>
      </c>
      <c r="L2920" s="112" t="s">
        <v>158</v>
      </c>
      <c r="O2920" s="71"/>
      <c r="P2920" s="54"/>
      <c r="Q2920" s="72"/>
    </row>
    <row r="2921" spans="1:17" x14ac:dyDescent="0.25">
      <c r="A2921" s="107" t="s">
        <v>2146</v>
      </c>
      <c r="B2921" s="108">
        <v>202407</v>
      </c>
      <c r="C2921" s="108">
        <v>202407</v>
      </c>
      <c r="D2921" s="108" t="s">
        <v>1015</v>
      </c>
      <c r="E2921" s="109">
        <v>9348168776</v>
      </c>
      <c r="F2921" s="107" t="s">
        <v>2147</v>
      </c>
      <c r="G2921" s="110" t="s">
        <v>1778</v>
      </c>
      <c r="H2921" s="111">
        <v>313600</v>
      </c>
      <c r="I2921" s="113">
        <v>45498</v>
      </c>
      <c r="J2921" s="111">
        <v>5000</v>
      </c>
      <c r="K2921" s="112" t="s">
        <v>20</v>
      </c>
      <c r="L2921" s="112" t="s">
        <v>158</v>
      </c>
      <c r="O2921" s="71"/>
      <c r="P2921" s="54"/>
      <c r="Q2921" s="72"/>
    </row>
    <row r="2922" spans="1:17" x14ac:dyDescent="0.25">
      <c r="A2922" s="107" t="s">
        <v>2074</v>
      </c>
      <c r="B2922" s="108">
        <v>202406</v>
      </c>
      <c r="C2922" s="108">
        <v>202406</v>
      </c>
      <c r="D2922" s="108" t="s">
        <v>1014</v>
      </c>
      <c r="E2922" s="109">
        <v>7978344123</v>
      </c>
      <c r="F2922" s="107" t="s">
        <v>2075</v>
      </c>
      <c r="G2922" s="110" t="s">
        <v>1778</v>
      </c>
      <c r="H2922" s="111">
        <v>280000</v>
      </c>
      <c r="I2922" s="113">
        <v>45499</v>
      </c>
      <c r="J2922" s="111">
        <v>100000</v>
      </c>
      <c r="K2922" s="112" t="s">
        <v>20</v>
      </c>
      <c r="L2922" s="112" t="s">
        <v>158</v>
      </c>
      <c r="O2922" s="71"/>
      <c r="P2922" s="54"/>
      <c r="Q2922" s="72"/>
    </row>
    <row r="2923" spans="1:17" x14ac:dyDescent="0.25">
      <c r="A2923" s="107" t="s">
        <v>2043</v>
      </c>
      <c r="B2923" s="108">
        <v>202406</v>
      </c>
      <c r="C2923" s="108">
        <v>202406</v>
      </c>
      <c r="D2923" s="108" t="s">
        <v>1015</v>
      </c>
      <c r="E2923" s="109">
        <v>7377078791</v>
      </c>
      <c r="F2923" s="107" t="s">
        <v>2044</v>
      </c>
      <c r="G2923" s="110" t="s">
        <v>1778</v>
      </c>
      <c r="H2923" s="111">
        <v>280000</v>
      </c>
      <c r="I2923" s="113">
        <v>45499</v>
      </c>
      <c r="J2923" s="111">
        <v>68750</v>
      </c>
      <c r="K2923" s="112" t="s">
        <v>20</v>
      </c>
      <c r="L2923" s="112" t="s">
        <v>158</v>
      </c>
      <c r="O2923" s="71"/>
      <c r="P2923" s="54"/>
      <c r="Q2923" s="72"/>
    </row>
    <row r="2924" spans="1:17" x14ac:dyDescent="0.25">
      <c r="A2924" s="107" t="s">
        <v>2129</v>
      </c>
      <c r="B2924" s="108">
        <v>202407</v>
      </c>
      <c r="C2924" s="108">
        <v>202407</v>
      </c>
      <c r="D2924" s="108" t="s">
        <v>1014</v>
      </c>
      <c r="E2924" s="109">
        <v>9575691363</v>
      </c>
      <c r="F2924" s="107" t="s">
        <v>2130</v>
      </c>
      <c r="G2924" s="110" t="s">
        <v>1778</v>
      </c>
      <c r="H2924" s="111">
        <v>270000</v>
      </c>
      <c r="I2924" s="113">
        <v>45499</v>
      </c>
      <c r="J2924" s="111">
        <v>67500</v>
      </c>
      <c r="K2924" s="112" t="s">
        <v>20</v>
      </c>
      <c r="L2924" s="112" t="s">
        <v>158</v>
      </c>
      <c r="O2924" s="71"/>
      <c r="P2924" s="54"/>
      <c r="Q2924" s="72"/>
    </row>
    <row r="2925" spans="1:17" x14ac:dyDescent="0.25">
      <c r="A2925" s="107" t="s">
        <v>4406</v>
      </c>
      <c r="B2925" s="108">
        <v>202406</v>
      </c>
      <c r="C2925" s="108">
        <v>202406</v>
      </c>
      <c r="D2925" s="108" t="s">
        <v>1014</v>
      </c>
      <c r="E2925" s="109">
        <v>7694979545</v>
      </c>
      <c r="F2925" s="107" t="s">
        <v>2066</v>
      </c>
      <c r="G2925" s="110" t="s">
        <v>2006</v>
      </c>
      <c r="H2925" s="111">
        <v>260000</v>
      </c>
      <c r="I2925" s="113">
        <v>45499</v>
      </c>
      <c r="J2925" s="111">
        <v>50000</v>
      </c>
      <c r="K2925" s="112" t="s">
        <v>20</v>
      </c>
      <c r="L2925" s="112" t="s">
        <v>158</v>
      </c>
      <c r="O2925" s="71"/>
      <c r="P2925" s="54"/>
      <c r="Q2925" s="72"/>
    </row>
    <row r="2926" spans="1:17" x14ac:dyDescent="0.25">
      <c r="A2926" s="107" t="s">
        <v>1964</v>
      </c>
      <c r="B2926" s="108">
        <v>202405</v>
      </c>
      <c r="C2926" s="108">
        <v>202405</v>
      </c>
      <c r="D2926" s="108" t="s">
        <v>1015</v>
      </c>
      <c r="E2926" s="109">
        <v>9302595031</v>
      </c>
      <c r="F2926" s="107" t="s">
        <v>1965</v>
      </c>
      <c r="G2926" s="110" t="s">
        <v>1778</v>
      </c>
      <c r="H2926" s="111">
        <v>290000</v>
      </c>
      <c r="I2926" s="113">
        <v>45499</v>
      </c>
      <c r="J2926" s="111">
        <v>50000</v>
      </c>
      <c r="K2926" s="112" t="s">
        <v>20</v>
      </c>
      <c r="L2926" s="112" t="s">
        <v>158</v>
      </c>
      <c r="O2926" s="71"/>
      <c r="P2926" s="54"/>
      <c r="Q2926" s="72"/>
    </row>
    <row r="2927" spans="1:17" x14ac:dyDescent="0.25">
      <c r="A2927" s="107" t="s">
        <v>2013</v>
      </c>
      <c r="B2927" s="108">
        <v>202405</v>
      </c>
      <c r="C2927" s="108">
        <v>202406</v>
      </c>
      <c r="D2927" s="108" t="s">
        <v>1015</v>
      </c>
      <c r="E2927" s="109">
        <v>9337910745</v>
      </c>
      <c r="F2927" s="107" t="s">
        <v>2014</v>
      </c>
      <c r="G2927" s="110" t="s">
        <v>1778</v>
      </c>
      <c r="H2927" s="111">
        <v>280000</v>
      </c>
      <c r="I2927" s="113">
        <v>45500</v>
      </c>
      <c r="J2927" s="111">
        <v>50000</v>
      </c>
      <c r="K2927" s="112" t="s">
        <v>20</v>
      </c>
      <c r="L2927" s="112" t="s">
        <v>158</v>
      </c>
      <c r="O2927" s="71"/>
      <c r="P2927" s="54"/>
      <c r="Q2927" s="72"/>
    </row>
    <row r="2928" spans="1:17" x14ac:dyDescent="0.25">
      <c r="A2928" s="107" t="s">
        <v>1984</v>
      </c>
      <c r="B2928" s="108">
        <v>202405</v>
      </c>
      <c r="C2928" s="108">
        <v>202405</v>
      </c>
      <c r="D2928" s="108" t="s">
        <v>1014</v>
      </c>
      <c r="E2928" s="109" t="s">
        <v>1986</v>
      </c>
      <c r="F2928" s="107" t="s">
        <v>1985</v>
      </c>
      <c r="G2928" s="110" t="s">
        <v>1792</v>
      </c>
      <c r="H2928" s="111">
        <v>260000</v>
      </c>
      <c r="I2928" s="113">
        <v>45500</v>
      </c>
      <c r="J2928" s="111">
        <v>86666</v>
      </c>
      <c r="K2928" s="112" t="s">
        <v>689</v>
      </c>
      <c r="L2928" s="112" t="s">
        <v>158</v>
      </c>
      <c r="O2928" s="71"/>
      <c r="P2928" s="54"/>
      <c r="Q2928" s="72"/>
    </row>
    <row r="2929" spans="1:17" x14ac:dyDescent="0.25">
      <c r="A2929" s="107" t="s">
        <v>1845</v>
      </c>
      <c r="B2929" s="108">
        <v>202404</v>
      </c>
      <c r="C2929" s="108">
        <v>202404</v>
      </c>
      <c r="D2929" s="108" t="s">
        <v>1015</v>
      </c>
      <c r="E2929" s="109">
        <v>9853985734</v>
      </c>
      <c r="F2929" s="107" t="s">
        <v>1846</v>
      </c>
      <c r="G2929" s="110" t="s">
        <v>1778</v>
      </c>
      <c r="H2929" s="111">
        <v>290000</v>
      </c>
      <c r="I2929" s="113">
        <v>45500</v>
      </c>
      <c r="J2929" s="111">
        <v>71250</v>
      </c>
      <c r="K2929" s="112" t="s">
        <v>689</v>
      </c>
      <c r="L2929" s="112" t="s">
        <v>158</v>
      </c>
      <c r="O2929" s="71"/>
      <c r="P2929" s="54"/>
      <c r="Q2929" s="72"/>
    </row>
    <row r="2930" spans="1:17" x14ac:dyDescent="0.25">
      <c r="A2930" s="107" t="s">
        <v>2069</v>
      </c>
      <c r="B2930" s="108">
        <v>202406</v>
      </c>
      <c r="C2930" s="108">
        <v>202406</v>
      </c>
      <c r="D2930" s="108" t="s">
        <v>1014</v>
      </c>
      <c r="E2930" s="109">
        <v>9476085956</v>
      </c>
      <c r="F2930" s="107" t="s">
        <v>2070</v>
      </c>
      <c r="G2930" s="110" t="s">
        <v>1778</v>
      </c>
      <c r="H2930" s="111">
        <v>280000</v>
      </c>
      <c r="I2930" s="113">
        <v>45500</v>
      </c>
      <c r="J2930" s="111">
        <v>36250</v>
      </c>
      <c r="K2930" s="112" t="s">
        <v>20</v>
      </c>
      <c r="L2930" s="112" t="s">
        <v>158</v>
      </c>
      <c r="O2930" s="71"/>
      <c r="P2930" s="54"/>
      <c r="Q2930" s="72"/>
    </row>
    <row r="2931" spans="1:17" x14ac:dyDescent="0.25">
      <c r="A2931" s="107" t="s">
        <v>2054</v>
      </c>
      <c r="B2931" s="108">
        <v>202406</v>
      </c>
      <c r="C2931" s="108">
        <v>202406</v>
      </c>
      <c r="D2931" s="108" t="s">
        <v>1015</v>
      </c>
      <c r="E2931" s="109">
        <v>8895528887</v>
      </c>
      <c r="F2931" s="107" t="s">
        <v>2055</v>
      </c>
      <c r="G2931" s="110" t="s">
        <v>1778</v>
      </c>
      <c r="H2931" s="111">
        <v>280000</v>
      </c>
      <c r="I2931" s="113">
        <v>45500</v>
      </c>
      <c r="J2931" s="111">
        <v>104538</v>
      </c>
      <c r="K2931" s="112" t="s">
        <v>20</v>
      </c>
      <c r="L2931" s="112" t="s">
        <v>158</v>
      </c>
      <c r="O2931" s="71"/>
      <c r="P2931" s="54"/>
      <c r="Q2931" s="72"/>
    </row>
    <row r="2932" spans="1:17" x14ac:dyDescent="0.25">
      <c r="A2932" s="107" t="s">
        <v>1842</v>
      </c>
      <c r="B2932" s="108">
        <v>202404</v>
      </c>
      <c r="C2932" s="108">
        <v>202404</v>
      </c>
      <c r="D2932" s="108" t="s">
        <v>1015</v>
      </c>
      <c r="E2932" s="109">
        <v>7008624080</v>
      </c>
      <c r="F2932" s="107" t="s">
        <v>1843</v>
      </c>
      <c r="G2932" s="110" t="s">
        <v>1792</v>
      </c>
      <c r="H2932" s="111">
        <v>240000</v>
      </c>
      <c r="I2932" s="113">
        <v>45502</v>
      </c>
      <c r="J2932" s="111">
        <v>95000</v>
      </c>
      <c r="K2932" s="112" t="s">
        <v>689</v>
      </c>
      <c r="L2932" s="112" t="s">
        <v>158</v>
      </c>
      <c r="O2932" s="71"/>
      <c r="P2932" s="54"/>
      <c r="Q2932" s="72"/>
    </row>
    <row r="2933" spans="1:17" x14ac:dyDescent="0.25">
      <c r="A2933" s="107" t="s">
        <v>2151</v>
      </c>
      <c r="B2933" s="108">
        <v>202407</v>
      </c>
      <c r="C2933" s="108">
        <v>202407</v>
      </c>
      <c r="D2933" s="108" t="s">
        <v>1015</v>
      </c>
      <c r="E2933" s="109">
        <v>7749032456</v>
      </c>
      <c r="F2933" s="107" t="s">
        <v>2152</v>
      </c>
      <c r="G2933" s="110" t="s">
        <v>1778</v>
      </c>
      <c r="H2933" s="111">
        <v>318600</v>
      </c>
      <c r="I2933" s="113">
        <v>45502</v>
      </c>
      <c r="J2933" s="111">
        <v>50000</v>
      </c>
      <c r="K2933" s="112" t="s">
        <v>20</v>
      </c>
      <c r="L2933" s="112" t="s">
        <v>158</v>
      </c>
      <c r="O2933" s="71"/>
      <c r="P2933" s="54"/>
      <c r="Q2933" s="72"/>
    </row>
    <row r="2934" spans="1:17" x14ac:dyDescent="0.25">
      <c r="A2934" s="107" t="s">
        <v>4416</v>
      </c>
      <c r="B2934" s="108">
        <v>202407</v>
      </c>
      <c r="C2934" s="108">
        <v>202407</v>
      </c>
      <c r="D2934" s="108" t="s">
        <v>1014</v>
      </c>
      <c r="E2934" s="109">
        <v>9039722875</v>
      </c>
      <c r="F2934" s="107" t="s">
        <v>2139</v>
      </c>
      <c r="G2934" s="110" t="s">
        <v>1778</v>
      </c>
      <c r="H2934" s="111">
        <v>280000</v>
      </c>
      <c r="I2934" s="113">
        <v>45502</v>
      </c>
      <c r="J2934" s="111">
        <v>26200</v>
      </c>
      <c r="K2934" s="112" t="s">
        <v>20</v>
      </c>
      <c r="L2934" s="112" t="s">
        <v>158</v>
      </c>
      <c r="O2934" s="71"/>
      <c r="P2934" s="54"/>
      <c r="Q2934" s="72"/>
    </row>
    <row r="2935" spans="1:17" x14ac:dyDescent="0.25">
      <c r="A2935" s="107" t="s">
        <v>4419</v>
      </c>
      <c r="B2935" s="108">
        <v>202407</v>
      </c>
      <c r="C2935" s="108">
        <v>202407</v>
      </c>
      <c r="D2935" s="108" t="s">
        <v>1014</v>
      </c>
      <c r="E2935" s="109">
        <v>8092250893</v>
      </c>
      <c r="F2935" s="107" t="s">
        <v>2145</v>
      </c>
      <c r="G2935" s="110" t="s">
        <v>1778</v>
      </c>
      <c r="H2935" s="111">
        <v>318600</v>
      </c>
      <c r="I2935" s="113">
        <v>45502</v>
      </c>
      <c r="J2935" s="111">
        <v>72500</v>
      </c>
      <c r="K2935" s="112" t="s">
        <v>20</v>
      </c>
      <c r="L2935" s="112" t="s">
        <v>158</v>
      </c>
      <c r="O2935" s="71"/>
      <c r="P2935" s="54"/>
      <c r="Q2935" s="72"/>
    </row>
    <row r="2936" spans="1:17" x14ac:dyDescent="0.25">
      <c r="A2936" s="107" t="s">
        <v>2080</v>
      </c>
      <c r="B2936" s="108">
        <v>202406</v>
      </c>
      <c r="C2936" s="108">
        <v>202406</v>
      </c>
      <c r="D2936" s="108" t="s">
        <v>1014</v>
      </c>
      <c r="E2936" s="109">
        <v>8260610399</v>
      </c>
      <c r="F2936" s="107" t="s">
        <v>2081</v>
      </c>
      <c r="G2936" s="110" t="s">
        <v>1778</v>
      </c>
      <c r="H2936" s="111">
        <v>280000</v>
      </c>
      <c r="I2936" s="113">
        <v>45502</v>
      </c>
      <c r="J2936" s="111">
        <v>68750</v>
      </c>
      <c r="K2936" s="112" t="s">
        <v>20</v>
      </c>
      <c r="L2936" s="112" t="s">
        <v>158</v>
      </c>
      <c r="O2936" s="71"/>
      <c r="P2936" s="54"/>
      <c r="Q2936" s="72"/>
    </row>
    <row r="2937" spans="1:17" x14ac:dyDescent="0.25">
      <c r="A2937" s="107" t="s">
        <v>4378</v>
      </c>
      <c r="B2937" s="108">
        <v>202404</v>
      </c>
      <c r="C2937" s="108">
        <v>202404</v>
      </c>
      <c r="D2937" s="108" t="s">
        <v>1014</v>
      </c>
      <c r="E2937" s="109">
        <v>7762041685</v>
      </c>
      <c r="F2937" s="107" t="s">
        <v>1853</v>
      </c>
      <c r="G2937" s="110" t="s">
        <v>1792</v>
      </c>
      <c r="H2937" s="111">
        <v>260000</v>
      </c>
      <c r="I2937" s="113">
        <v>45502</v>
      </c>
      <c r="J2937" s="111">
        <v>40000</v>
      </c>
      <c r="K2937" s="112" t="s">
        <v>20</v>
      </c>
      <c r="L2937" s="112" t="s">
        <v>158</v>
      </c>
      <c r="O2937" s="71"/>
      <c r="P2937" s="54"/>
      <c r="Q2937" s="72"/>
    </row>
    <row r="2938" spans="1:17" x14ac:dyDescent="0.25">
      <c r="A2938" s="107" t="s">
        <v>1973</v>
      </c>
      <c r="B2938" s="108">
        <v>202405</v>
      </c>
      <c r="C2938" s="108">
        <v>202405</v>
      </c>
      <c r="D2938" s="108" t="s">
        <v>1015</v>
      </c>
      <c r="E2938" s="109">
        <v>8280225730</v>
      </c>
      <c r="F2938" s="107" t="s">
        <v>1974</v>
      </c>
      <c r="G2938" s="110" t="s">
        <v>1778</v>
      </c>
      <c r="H2938" s="111">
        <v>290000</v>
      </c>
      <c r="I2938" s="113">
        <v>45503</v>
      </c>
      <c r="J2938" s="111">
        <v>86666</v>
      </c>
      <c r="K2938" s="112" t="s">
        <v>20</v>
      </c>
      <c r="L2938" s="112" t="s">
        <v>158</v>
      </c>
      <c r="O2938" s="71"/>
      <c r="P2938" s="54"/>
      <c r="Q2938" s="72"/>
    </row>
    <row r="2939" spans="1:17" x14ac:dyDescent="0.25">
      <c r="A2939" s="107" t="s">
        <v>4422</v>
      </c>
      <c r="B2939" s="108">
        <v>202407</v>
      </c>
      <c r="C2939" s="108">
        <v>202407</v>
      </c>
      <c r="D2939" s="108" t="s">
        <v>1014</v>
      </c>
      <c r="E2939" s="109">
        <v>8770058736</v>
      </c>
      <c r="F2939" s="107" t="s">
        <v>2174</v>
      </c>
      <c r="G2939" s="110" t="s">
        <v>1778</v>
      </c>
      <c r="H2939" s="111">
        <v>290000</v>
      </c>
      <c r="I2939" s="113">
        <v>45503</v>
      </c>
      <c r="J2939" s="111">
        <v>80000</v>
      </c>
      <c r="K2939" s="112" t="s">
        <v>20</v>
      </c>
      <c r="L2939" s="112" t="s">
        <v>158</v>
      </c>
      <c r="O2939" s="71"/>
      <c r="P2939" s="54"/>
      <c r="Q2939" s="72"/>
    </row>
    <row r="2940" spans="1:17" x14ac:dyDescent="0.25">
      <c r="A2940" s="107" t="s">
        <v>1962</v>
      </c>
      <c r="B2940" s="108">
        <v>202405</v>
      </c>
      <c r="C2940" s="108">
        <v>202405</v>
      </c>
      <c r="D2940" s="108" t="s">
        <v>1014</v>
      </c>
      <c r="E2940" s="109">
        <v>8871308006</v>
      </c>
      <c r="F2940" s="107" t="s">
        <v>1943</v>
      </c>
      <c r="G2940" s="110" t="s">
        <v>1778</v>
      </c>
      <c r="H2940" s="111">
        <v>270000</v>
      </c>
      <c r="I2940" s="113">
        <v>45503</v>
      </c>
      <c r="J2940" s="111">
        <v>91667</v>
      </c>
      <c r="K2940" s="112" t="s">
        <v>20</v>
      </c>
      <c r="L2940" s="112" t="s">
        <v>158</v>
      </c>
      <c r="O2940" s="71"/>
      <c r="P2940" s="54"/>
      <c r="Q2940" s="72"/>
    </row>
    <row r="2941" spans="1:17" x14ac:dyDescent="0.25">
      <c r="A2941" s="107" t="s">
        <v>4422</v>
      </c>
      <c r="B2941" s="108">
        <v>202407</v>
      </c>
      <c r="C2941" s="108">
        <v>202407</v>
      </c>
      <c r="D2941" s="108" t="s">
        <v>1014</v>
      </c>
      <c r="E2941" s="109">
        <v>8770058736</v>
      </c>
      <c r="F2941" s="107" t="s">
        <v>2174</v>
      </c>
      <c r="G2941" s="110" t="s">
        <v>1778</v>
      </c>
      <c r="H2941" s="111">
        <v>290000</v>
      </c>
      <c r="I2941" s="113">
        <v>45503</v>
      </c>
      <c r="J2941" s="111">
        <v>10000</v>
      </c>
      <c r="K2941" s="112" t="s">
        <v>20</v>
      </c>
      <c r="L2941" s="112" t="s">
        <v>158</v>
      </c>
      <c r="O2941" s="71"/>
      <c r="P2941" s="54"/>
      <c r="Q2941" s="72"/>
    </row>
    <row r="2942" spans="1:17" x14ac:dyDescent="0.25">
      <c r="A2942" s="107" t="s">
        <v>2076</v>
      </c>
      <c r="B2942" s="108">
        <v>202405</v>
      </c>
      <c r="C2942" s="108">
        <v>202405</v>
      </c>
      <c r="D2942" s="108" t="s">
        <v>1015</v>
      </c>
      <c r="E2942" s="109">
        <v>7325830289</v>
      </c>
      <c r="F2942" s="107" t="s">
        <v>2077</v>
      </c>
      <c r="G2942" s="110" t="s">
        <v>1778</v>
      </c>
      <c r="H2942" s="111">
        <v>290000</v>
      </c>
      <c r="I2942" s="113">
        <v>45503</v>
      </c>
      <c r="J2942" s="111">
        <v>50000</v>
      </c>
      <c r="K2942" s="112" t="s">
        <v>20</v>
      </c>
      <c r="L2942" s="112" t="s">
        <v>158</v>
      </c>
      <c r="O2942" s="71"/>
      <c r="P2942" s="54"/>
      <c r="Q2942" s="72"/>
    </row>
    <row r="2943" spans="1:17" x14ac:dyDescent="0.25">
      <c r="A2943" s="107" t="s">
        <v>1893</v>
      </c>
      <c r="B2943" s="108">
        <v>202404</v>
      </c>
      <c r="C2943" s="108">
        <v>202404</v>
      </c>
      <c r="D2943" s="108" t="s">
        <v>1014</v>
      </c>
      <c r="E2943" s="109">
        <v>8012765464</v>
      </c>
      <c r="F2943" s="107" t="s">
        <v>1894</v>
      </c>
      <c r="G2943" s="110" t="s">
        <v>1778</v>
      </c>
      <c r="H2943" s="111">
        <v>270000</v>
      </c>
      <c r="I2943" s="113">
        <v>45503</v>
      </c>
      <c r="J2943" s="111">
        <v>10000</v>
      </c>
      <c r="K2943" s="112" t="s">
        <v>20</v>
      </c>
      <c r="L2943" s="112" t="s">
        <v>158</v>
      </c>
      <c r="O2943" s="71"/>
      <c r="P2943" s="54"/>
      <c r="Q2943" s="72"/>
    </row>
    <row r="2944" spans="1:17" x14ac:dyDescent="0.25">
      <c r="A2944" s="107" t="s">
        <v>2175</v>
      </c>
      <c r="B2944" s="108">
        <v>202407</v>
      </c>
      <c r="C2944" s="108">
        <v>202407</v>
      </c>
      <c r="D2944" s="108" t="s">
        <v>1015</v>
      </c>
      <c r="E2944" s="109">
        <v>8123866112</v>
      </c>
      <c r="F2944" s="107" t="s">
        <v>2176</v>
      </c>
      <c r="G2944" s="110" t="s">
        <v>1778</v>
      </c>
      <c r="H2944" s="111">
        <v>270000</v>
      </c>
      <c r="I2944" s="113">
        <v>45503</v>
      </c>
      <c r="J2944" s="111">
        <v>5000</v>
      </c>
      <c r="K2944" s="112" t="s">
        <v>20</v>
      </c>
      <c r="L2944" s="112" t="s">
        <v>158</v>
      </c>
      <c r="O2944" s="71"/>
      <c r="P2944" s="54"/>
      <c r="Q2944" s="72"/>
    </row>
    <row r="2945" spans="1:17" x14ac:dyDescent="0.25">
      <c r="A2945" s="107" t="s">
        <v>2177</v>
      </c>
      <c r="B2945" s="108">
        <v>202407</v>
      </c>
      <c r="C2945" s="108">
        <v>202407</v>
      </c>
      <c r="D2945" s="108" t="s">
        <v>1015</v>
      </c>
      <c r="E2945" s="109">
        <v>8093700512</v>
      </c>
      <c r="F2945" s="107" t="s">
        <v>2178</v>
      </c>
      <c r="G2945" s="110" t="s">
        <v>1778</v>
      </c>
      <c r="H2945" s="111">
        <v>270000</v>
      </c>
      <c r="I2945" s="113">
        <v>45503</v>
      </c>
      <c r="J2945" s="111">
        <v>5000</v>
      </c>
      <c r="K2945" s="112" t="s">
        <v>20</v>
      </c>
      <c r="L2945" s="112" t="s">
        <v>158</v>
      </c>
      <c r="O2945" s="71"/>
      <c r="P2945" s="54"/>
      <c r="Q2945" s="72"/>
    </row>
    <row r="2946" spans="1:17" x14ac:dyDescent="0.25">
      <c r="A2946" s="107" t="s">
        <v>4423</v>
      </c>
      <c r="B2946" s="108">
        <v>202407</v>
      </c>
      <c r="C2946" s="108">
        <v>202407</v>
      </c>
      <c r="D2946" s="108" t="s">
        <v>1015</v>
      </c>
      <c r="E2946" s="109">
        <v>9437650105</v>
      </c>
      <c r="F2946" s="107" t="s">
        <v>2180</v>
      </c>
      <c r="G2946" s="110" t="s">
        <v>1778</v>
      </c>
      <c r="H2946" s="111">
        <v>270000</v>
      </c>
      <c r="I2946" s="113">
        <v>45503</v>
      </c>
      <c r="J2946" s="111">
        <v>5000</v>
      </c>
      <c r="K2946" s="112" t="s">
        <v>20</v>
      </c>
      <c r="L2946" s="112" t="s">
        <v>158</v>
      </c>
      <c r="O2946" s="71"/>
      <c r="P2946" s="54"/>
      <c r="Q2946" s="72"/>
    </row>
    <row r="2947" spans="1:17" x14ac:dyDescent="0.25">
      <c r="A2947" s="107" t="s">
        <v>866</v>
      </c>
      <c r="B2947" s="108">
        <v>202407</v>
      </c>
      <c r="C2947" s="108">
        <v>202407</v>
      </c>
      <c r="D2947" s="108" t="s">
        <v>1014</v>
      </c>
      <c r="E2947" s="109">
        <v>9587361856</v>
      </c>
      <c r="F2947" s="107" t="s">
        <v>865</v>
      </c>
      <c r="G2947" s="110" t="s">
        <v>1792</v>
      </c>
      <c r="H2947" s="111">
        <v>290000</v>
      </c>
      <c r="I2947" s="113">
        <v>45504</v>
      </c>
      <c r="J2947" s="111">
        <v>100000</v>
      </c>
      <c r="K2947" s="112" t="s">
        <v>20</v>
      </c>
      <c r="L2947" s="112" t="s">
        <v>158</v>
      </c>
      <c r="O2947" s="71"/>
      <c r="P2947" s="54"/>
      <c r="Q2947" s="72"/>
    </row>
    <row r="2948" spans="1:17" x14ac:dyDescent="0.25">
      <c r="A2948" s="107" t="s">
        <v>1897</v>
      </c>
      <c r="B2948" s="108">
        <v>202404</v>
      </c>
      <c r="C2948" s="108">
        <v>202404</v>
      </c>
      <c r="D2948" s="108" t="s">
        <v>1015</v>
      </c>
      <c r="E2948" s="109">
        <v>9178995836</v>
      </c>
      <c r="F2948" s="107" t="s">
        <v>1898</v>
      </c>
      <c r="G2948" s="110" t="s">
        <v>1792</v>
      </c>
      <c r="H2948" s="111">
        <v>260000</v>
      </c>
      <c r="I2948" s="113">
        <v>45504</v>
      </c>
      <c r="J2948" s="111">
        <v>50000</v>
      </c>
      <c r="K2948" s="112" t="s">
        <v>20</v>
      </c>
      <c r="L2948" s="112" t="s">
        <v>158</v>
      </c>
      <c r="O2948" s="71"/>
      <c r="P2948" s="54"/>
      <c r="Q2948" s="72"/>
    </row>
    <row r="2949" spans="1:17" x14ac:dyDescent="0.25">
      <c r="A2949" s="107" t="s">
        <v>2181</v>
      </c>
      <c r="B2949" s="108">
        <v>202404</v>
      </c>
      <c r="C2949" s="108">
        <v>202404</v>
      </c>
      <c r="D2949" s="108" t="s">
        <v>1014</v>
      </c>
      <c r="E2949" s="109">
        <v>9611245890</v>
      </c>
      <c r="F2949" s="107" t="s">
        <v>2150</v>
      </c>
      <c r="G2949" s="110" t="s">
        <v>1792</v>
      </c>
      <c r="H2949" s="111">
        <v>260000</v>
      </c>
      <c r="I2949" s="113">
        <v>45504</v>
      </c>
      <c r="J2949" s="111">
        <v>106000</v>
      </c>
      <c r="K2949" s="112" t="s">
        <v>20</v>
      </c>
      <c r="L2949" s="112" t="s">
        <v>158</v>
      </c>
      <c r="O2949" s="71"/>
      <c r="P2949" s="54"/>
      <c r="Q2949" s="72"/>
    </row>
    <row r="2950" spans="1:17" x14ac:dyDescent="0.25">
      <c r="A2950" s="107" t="s">
        <v>1649</v>
      </c>
      <c r="B2950" s="108">
        <v>202309</v>
      </c>
      <c r="C2950" s="108">
        <v>202309</v>
      </c>
      <c r="D2950" s="108" t="s">
        <v>1014</v>
      </c>
      <c r="E2950" s="109">
        <v>9348339878</v>
      </c>
      <c r="F2950" s="107" t="s">
        <v>1650</v>
      </c>
      <c r="G2950" s="110" t="s">
        <v>1778</v>
      </c>
      <c r="H2950" s="111">
        <v>280000</v>
      </c>
      <c r="I2950" s="113">
        <v>45504</v>
      </c>
      <c r="J2950" s="111">
        <v>33334</v>
      </c>
      <c r="K2950" s="112" t="s">
        <v>20</v>
      </c>
      <c r="L2950" s="112" t="s">
        <v>158</v>
      </c>
      <c r="O2950" s="71"/>
      <c r="P2950" s="54"/>
      <c r="Q2950" s="72"/>
    </row>
    <row r="2951" spans="1:17" x14ac:dyDescent="0.25">
      <c r="A2951" s="107" t="s">
        <v>4420</v>
      </c>
      <c r="B2951" s="108">
        <v>202407</v>
      </c>
      <c r="C2951" s="108">
        <v>202407</v>
      </c>
      <c r="D2951" s="108" t="s">
        <v>1014</v>
      </c>
      <c r="E2951" s="109">
        <v>9668665181</v>
      </c>
      <c r="F2951" s="107" t="s">
        <v>2156</v>
      </c>
      <c r="G2951" s="110" t="s">
        <v>1778</v>
      </c>
      <c r="H2951" s="111">
        <v>280000</v>
      </c>
      <c r="I2951" s="113">
        <v>45504</v>
      </c>
      <c r="J2951" s="111">
        <v>20000</v>
      </c>
      <c r="K2951" s="112" t="s">
        <v>20</v>
      </c>
      <c r="L2951" s="112" t="s">
        <v>158</v>
      </c>
      <c r="O2951" s="71"/>
      <c r="P2951" s="54"/>
      <c r="Q2951" s="72"/>
    </row>
    <row r="2952" spans="1:17" x14ac:dyDescent="0.25">
      <c r="A2952" s="107" t="s">
        <v>4424</v>
      </c>
      <c r="B2952" s="108">
        <v>202407</v>
      </c>
      <c r="C2952" s="108">
        <v>202407</v>
      </c>
      <c r="D2952" s="108" t="s">
        <v>1015</v>
      </c>
      <c r="E2952" s="109">
        <v>6370070992</v>
      </c>
      <c r="F2952" s="107" t="s">
        <v>2183</v>
      </c>
      <c r="G2952" s="110" t="s">
        <v>1778</v>
      </c>
      <c r="H2952" s="111">
        <v>280000</v>
      </c>
      <c r="I2952" s="113">
        <v>45504</v>
      </c>
      <c r="J2952" s="111">
        <v>5000</v>
      </c>
      <c r="K2952" s="112" t="s">
        <v>20</v>
      </c>
      <c r="L2952" s="112" t="s">
        <v>158</v>
      </c>
      <c r="O2952" s="71"/>
      <c r="P2952" s="54"/>
      <c r="Q2952" s="72"/>
    </row>
    <row r="2953" spans="1:17" x14ac:dyDescent="0.25">
      <c r="A2953" s="107" t="s">
        <v>2047</v>
      </c>
      <c r="B2953" s="108">
        <v>202406</v>
      </c>
      <c r="C2953" s="108">
        <v>202406</v>
      </c>
      <c r="D2953" s="108" t="s">
        <v>1014</v>
      </c>
      <c r="E2953" s="109">
        <v>7459003323</v>
      </c>
      <c r="F2953" s="107" t="s">
        <v>2048</v>
      </c>
      <c r="G2953" s="110" t="s">
        <v>1792</v>
      </c>
      <c r="H2953" s="111">
        <v>295000</v>
      </c>
      <c r="I2953" s="113">
        <v>45505</v>
      </c>
      <c r="J2953" s="111">
        <v>90000</v>
      </c>
      <c r="K2953" s="112" t="s">
        <v>20</v>
      </c>
      <c r="L2953" s="112" t="s">
        <v>158</v>
      </c>
      <c r="O2953" s="71"/>
      <c r="P2953" s="54"/>
      <c r="Q2953" s="72"/>
    </row>
    <row r="2954" spans="1:17" x14ac:dyDescent="0.25">
      <c r="A2954" s="107" t="s">
        <v>1884</v>
      </c>
      <c r="B2954" s="108">
        <v>202404</v>
      </c>
      <c r="C2954" s="108">
        <v>202404</v>
      </c>
      <c r="D2954" s="108" t="s">
        <v>1014</v>
      </c>
      <c r="E2954" s="109">
        <v>6369649815</v>
      </c>
      <c r="F2954" s="107" t="s">
        <v>1885</v>
      </c>
      <c r="G2954" s="110" t="s">
        <v>1778</v>
      </c>
      <c r="H2954" s="111">
        <v>280000</v>
      </c>
      <c r="I2954" s="113">
        <v>45472</v>
      </c>
      <c r="J2954" s="111">
        <v>54000</v>
      </c>
      <c r="K2954" s="112" t="s">
        <v>20</v>
      </c>
      <c r="L2954" s="112" t="s">
        <v>158</v>
      </c>
      <c r="O2954" s="71"/>
      <c r="P2954" s="54"/>
      <c r="Q2954" s="72"/>
    </row>
    <row r="2955" spans="1:17" x14ac:dyDescent="0.25">
      <c r="A2955" s="107" t="s">
        <v>2100</v>
      </c>
      <c r="B2955" s="108">
        <v>202407</v>
      </c>
      <c r="C2955" s="108">
        <v>202407</v>
      </c>
      <c r="D2955" s="108" t="s">
        <v>1014</v>
      </c>
      <c r="E2955" s="109">
        <v>9668105128</v>
      </c>
      <c r="F2955" s="107" t="s">
        <v>2101</v>
      </c>
      <c r="G2955" s="110" t="s">
        <v>1778</v>
      </c>
      <c r="H2955" s="111">
        <v>280000</v>
      </c>
      <c r="I2955" s="113">
        <v>45506</v>
      </c>
      <c r="J2955" s="111">
        <v>50000</v>
      </c>
      <c r="K2955" s="112" t="s">
        <v>20</v>
      </c>
      <c r="L2955" s="112" t="s">
        <v>158</v>
      </c>
      <c r="O2955" s="71"/>
      <c r="P2955" s="54"/>
      <c r="Q2955" s="72"/>
    </row>
    <row r="2956" spans="1:17" x14ac:dyDescent="0.25">
      <c r="A2956" s="107" t="s">
        <v>4391</v>
      </c>
      <c r="B2956" s="108">
        <v>202405</v>
      </c>
      <c r="C2956" s="108">
        <v>202405</v>
      </c>
      <c r="D2956" s="108" t="s">
        <v>1015</v>
      </c>
      <c r="E2956" s="109">
        <v>7008252608</v>
      </c>
      <c r="F2956" s="107" t="s">
        <v>1959</v>
      </c>
      <c r="G2956" s="110" t="s">
        <v>1778</v>
      </c>
      <c r="H2956" s="111">
        <v>290000</v>
      </c>
      <c r="I2956" s="113">
        <v>45506</v>
      </c>
      <c r="J2956" s="111">
        <v>95000</v>
      </c>
      <c r="K2956" s="112" t="s">
        <v>20</v>
      </c>
      <c r="L2956" s="112" t="s">
        <v>158</v>
      </c>
      <c r="O2956" s="71"/>
      <c r="P2956" s="54"/>
      <c r="Q2956" s="72"/>
    </row>
    <row r="2957" spans="1:17" x14ac:dyDescent="0.25">
      <c r="A2957" s="107" t="s">
        <v>4350</v>
      </c>
      <c r="B2957" s="108">
        <v>202402</v>
      </c>
      <c r="C2957" s="108">
        <v>202402</v>
      </c>
      <c r="D2957" s="108" t="s">
        <v>1014</v>
      </c>
      <c r="E2957" s="109">
        <v>6370883992</v>
      </c>
      <c r="F2957" s="107" t="s">
        <v>1619</v>
      </c>
      <c r="G2957" s="110" t="s">
        <v>19</v>
      </c>
      <c r="H2957" s="111">
        <v>280000</v>
      </c>
      <c r="I2957" s="113">
        <v>45506</v>
      </c>
      <c r="J2957" s="111">
        <v>50000</v>
      </c>
      <c r="K2957" s="112" t="s">
        <v>20</v>
      </c>
      <c r="L2957" s="112" t="s">
        <v>158</v>
      </c>
      <c r="O2957" s="71"/>
      <c r="P2957" s="54"/>
      <c r="Q2957" s="72"/>
    </row>
    <row r="2958" spans="1:17" x14ac:dyDescent="0.25">
      <c r="A2958" s="107" t="s">
        <v>2063</v>
      </c>
      <c r="B2958" s="108">
        <v>202406</v>
      </c>
      <c r="C2958" s="108">
        <v>202406</v>
      </c>
      <c r="D2958" s="108" t="s">
        <v>1015</v>
      </c>
      <c r="E2958" s="109">
        <v>9556443864</v>
      </c>
      <c r="F2958" s="107" t="s">
        <v>2064</v>
      </c>
      <c r="G2958" s="110" t="s">
        <v>1778</v>
      </c>
      <c r="H2958" s="111">
        <v>318600</v>
      </c>
      <c r="I2958" s="113">
        <v>45506</v>
      </c>
      <c r="J2958" s="111">
        <v>75000</v>
      </c>
      <c r="K2958" s="112" t="s">
        <v>20</v>
      </c>
      <c r="L2958" s="112" t="s">
        <v>158</v>
      </c>
      <c r="O2958" s="71"/>
      <c r="P2958" s="54"/>
      <c r="Q2958" s="72"/>
    </row>
    <row r="2959" spans="1:17" x14ac:dyDescent="0.25">
      <c r="A2959" s="107" t="s">
        <v>2159</v>
      </c>
      <c r="B2959" s="108">
        <v>202407</v>
      </c>
      <c r="C2959" s="108">
        <v>202407</v>
      </c>
      <c r="D2959" s="108" t="s">
        <v>1014</v>
      </c>
      <c r="E2959" s="109">
        <v>9553327627</v>
      </c>
      <c r="F2959" s="107" t="s">
        <v>2160</v>
      </c>
      <c r="G2959" s="110" t="s">
        <v>1778</v>
      </c>
      <c r="H2959" s="111">
        <v>318600</v>
      </c>
      <c r="I2959" s="113">
        <v>45506</v>
      </c>
      <c r="J2959" s="111">
        <v>10000</v>
      </c>
      <c r="K2959" s="112" t="s">
        <v>20</v>
      </c>
      <c r="L2959" s="112" t="s">
        <v>158</v>
      </c>
      <c r="O2959" s="71"/>
      <c r="P2959" s="54"/>
      <c r="Q2959" s="72"/>
    </row>
    <row r="2960" spans="1:17" x14ac:dyDescent="0.25">
      <c r="A2960" s="107" t="s">
        <v>2184</v>
      </c>
      <c r="B2960" s="108">
        <v>202407</v>
      </c>
      <c r="C2960" s="108">
        <v>202407</v>
      </c>
      <c r="D2960" s="108" t="s">
        <v>1014</v>
      </c>
      <c r="E2960" s="109">
        <v>8847806051</v>
      </c>
      <c r="F2960" s="107" t="s">
        <v>2185</v>
      </c>
      <c r="G2960" s="110" t="s">
        <v>1778</v>
      </c>
      <c r="H2960" s="111">
        <v>318600</v>
      </c>
      <c r="I2960" s="113">
        <v>45506</v>
      </c>
      <c r="J2960" s="111">
        <v>5000</v>
      </c>
      <c r="K2960" s="112" t="s">
        <v>20</v>
      </c>
      <c r="L2960" s="112" t="s">
        <v>158</v>
      </c>
      <c r="O2960" s="71"/>
      <c r="P2960" s="54"/>
      <c r="Q2960" s="72"/>
    </row>
    <row r="2961" spans="1:17" x14ac:dyDescent="0.25">
      <c r="A2961" s="107" t="s">
        <v>1893</v>
      </c>
      <c r="B2961" s="108">
        <v>202404</v>
      </c>
      <c r="C2961" s="108">
        <v>202404</v>
      </c>
      <c r="D2961" s="108" t="s">
        <v>1014</v>
      </c>
      <c r="E2961" s="109">
        <v>8012765464</v>
      </c>
      <c r="F2961" s="107" t="s">
        <v>1894</v>
      </c>
      <c r="G2961" s="110" t="s">
        <v>1778</v>
      </c>
      <c r="H2961" s="111">
        <v>270000</v>
      </c>
      <c r="I2961" s="113">
        <v>45506</v>
      </c>
      <c r="J2961" s="111">
        <v>10000</v>
      </c>
      <c r="K2961" s="112" t="s">
        <v>20</v>
      </c>
      <c r="L2961" s="112" t="s">
        <v>158</v>
      </c>
      <c r="O2961" s="71"/>
      <c r="P2961" s="54"/>
      <c r="Q2961" s="72"/>
    </row>
    <row r="2962" spans="1:17" x14ac:dyDescent="0.25">
      <c r="A2962" s="107" t="s">
        <v>4425</v>
      </c>
      <c r="B2962" s="108">
        <v>202407</v>
      </c>
      <c r="C2962" s="108">
        <v>202407</v>
      </c>
      <c r="D2962" s="108" t="s">
        <v>1014</v>
      </c>
      <c r="E2962" s="109">
        <v>9668283467</v>
      </c>
      <c r="F2962" s="107" t="s">
        <v>2241</v>
      </c>
      <c r="G2962" s="110" t="s">
        <v>1778</v>
      </c>
      <c r="H2962" s="111">
        <v>270000</v>
      </c>
      <c r="I2962" s="113">
        <v>45506</v>
      </c>
      <c r="J2962" s="111">
        <v>5000</v>
      </c>
      <c r="K2962" s="112" t="s">
        <v>20</v>
      </c>
      <c r="L2962" s="112" t="s">
        <v>158</v>
      </c>
      <c r="O2962" s="71"/>
      <c r="P2962" s="54"/>
      <c r="Q2962" s="72"/>
    </row>
    <row r="2963" spans="1:17" x14ac:dyDescent="0.25">
      <c r="A2963" s="107" t="s">
        <v>2161</v>
      </c>
      <c r="B2963" s="108">
        <v>202407</v>
      </c>
      <c r="C2963" s="108">
        <v>202407</v>
      </c>
      <c r="D2963" s="108" t="s">
        <v>1015</v>
      </c>
      <c r="E2963" s="109">
        <v>8249529120</v>
      </c>
      <c r="F2963" s="107" t="s">
        <v>2162</v>
      </c>
      <c r="G2963" s="110" t="s">
        <v>1778</v>
      </c>
      <c r="H2963" s="111">
        <v>290000</v>
      </c>
      <c r="I2963" s="113">
        <v>45507</v>
      </c>
      <c r="J2963" s="111">
        <v>99333</v>
      </c>
      <c r="K2963" s="112" t="s">
        <v>20</v>
      </c>
      <c r="L2963" s="112" t="s">
        <v>158</v>
      </c>
      <c r="O2963" s="71"/>
      <c r="P2963" s="54"/>
      <c r="Q2963" s="72"/>
    </row>
    <row r="2964" spans="1:17" x14ac:dyDescent="0.25">
      <c r="A2964" s="107" t="s">
        <v>1945</v>
      </c>
      <c r="B2964" s="108">
        <v>202404</v>
      </c>
      <c r="C2964" s="108">
        <v>202404</v>
      </c>
      <c r="D2964" s="108" t="s">
        <v>1015</v>
      </c>
      <c r="E2964" s="109">
        <v>7873073879</v>
      </c>
      <c r="F2964" s="107" t="s">
        <v>1840</v>
      </c>
      <c r="G2964" s="110" t="s">
        <v>1778</v>
      </c>
      <c r="H2964" s="111">
        <v>280000</v>
      </c>
      <c r="I2964" s="113">
        <v>45507</v>
      </c>
      <c r="J2964" s="111">
        <v>91667</v>
      </c>
      <c r="K2964" s="112" t="s">
        <v>20</v>
      </c>
      <c r="L2964" s="112" t="s">
        <v>158</v>
      </c>
      <c r="O2964" s="71"/>
      <c r="P2964" s="54"/>
      <c r="Q2964" s="72"/>
    </row>
    <row r="2965" spans="1:17" x14ac:dyDescent="0.25">
      <c r="A2965" s="107" t="s">
        <v>2148</v>
      </c>
      <c r="B2965" s="108">
        <v>202407</v>
      </c>
      <c r="C2965" s="108">
        <v>202407</v>
      </c>
      <c r="D2965" s="108" t="s">
        <v>1015</v>
      </c>
      <c r="E2965" s="109">
        <v>9853317562</v>
      </c>
      <c r="F2965" s="107" t="s">
        <v>2149</v>
      </c>
      <c r="G2965" s="110" t="s">
        <v>1778</v>
      </c>
      <c r="H2965" s="111">
        <v>280000</v>
      </c>
      <c r="I2965" s="113">
        <v>45507</v>
      </c>
      <c r="J2965" s="111">
        <v>106000</v>
      </c>
      <c r="K2965" s="112" t="s">
        <v>20</v>
      </c>
      <c r="L2965" s="112" t="s">
        <v>158</v>
      </c>
      <c r="O2965" s="71"/>
      <c r="P2965" s="54"/>
      <c r="Q2965" s="72"/>
    </row>
    <row r="2966" spans="1:17" x14ac:dyDescent="0.25">
      <c r="A2966" s="107" t="s">
        <v>1903</v>
      </c>
      <c r="B2966" s="108">
        <v>202404</v>
      </c>
      <c r="C2966" s="108">
        <v>202404</v>
      </c>
      <c r="D2966" s="108" t="s">
        <v>1014</v>
      </c>
      <c r="E2966" s="109">
        <v>9483195630</v>
      </c>
      <c r="F2966" s="107" t="s">
        <v>1904</v>
      </c>
      <c r="G2966" s="110" t="s">
        <v>1792</v>
      </c>
      <c r="H2966" s="111">
        <v>260000</v>
      </c>
      <c r="I2966" s="113">
        <v>45509</v>
      </c>
      <c r="J2966" s="111">
        <v>63750</v>
      </c>
      <c r="K2966" s="112" t="s">
        <v>20</v>
      </c>
      <c r="L2966" s="112" t="s">
        <v>158</v>
      </c>
      <c r="O2966" s="71"/>
      <c r="P2966" s="54"/>
      <c r="Q2966" s="72"/>
    </row>
    <row r="2967" spans="1:17" x14ac:dyDescent="0.25">
      <c r="A2967" s="107" t="s">
        <v>2153</v>
      </c>
      <c r="B2967" s="108">
        <v>202407</v>
      </c>
      <c r="C2967" s="108">
        <v>202407</v>
      </c>
      <c r="D2967" s="108" t="s">
        <v>1015</v>
      </c>
      <c r="E2967" s="109">
        <v>7377779071</v>
      </c>
      <c r="F2967" s="107" t="s">
        <v>2154</v>
      </c>
      <c r="G2967" s="110" t="s">
        <v>1778</v>
      </c>
      <c r="H2967" s="111">
        <v>318600</v>
      </c>
      <c r="I2967" s="113">
        <v>45509</v>
      </c>
      <c r="J2967" s="111">
        <v>92000</v>
      </c>
      <c r="K2967" s="112" t="s">
        <v>902</v>
      </c>
      <c r="L2967" s="112" t="s">
        <v>158</v>
      </c>
      <c r="O2967" s="71"/>
      <c r="P2967" s="54"/>
      <c r="Q2967" s="72"/>
    </row>
    <row r="2968" spans="1:17" x14ac:dyDescent="0.25">
      <c r="A2968" s="107" t="s">
        <v>4389</v>
      </c>
      <c r="B2968" s="108">
        <v>202405</v>
      </c>
      <c r="C2968" s="108">
        <v>202405</v>
      </c>
      <c r="D2968" s="108" t="s">
        <v>1015</v>
      </c>
      <c r="E2968" s="109">
        <v>6370494490</v>
      </c>
      <c r="F2968" s="107" t="s">
        <v>1951</v>
      </c>
      <c r="G2968" s="110" t="s">
        <v>1792</v>
      </c>
      <c r="H2968" s="111">
        <v>260000</v>
      </c>
      <c r="I2968" s="113">
        <v>45509</v>
      </c>
      <c r="J2968" s="111">
        <v>18000</v>
      </c>
      <c r="K2968" s="112" t="s">
        <v>20</v>
      </c>
      <c r="L2968" s="112" t="s">
        <v>158</v>
      </c>
      <c r="O2968" s="71"/>
      <c r="P2968" s="54"/>
      <c r="Q2968" s="72"/>
    </row>
    <row r="2969" spans="1:17" x14ac:dyDescent="0.25">
      <c r="A2969" s="107" t="s">
        <v>1815</v>
      </c>
      <c r="B2969" s="108">
        <v>202403</v>
      </c>
      <c r="C2969" s="108">
        <v>202403</v>
      </c>
      <c r="D2969" s="108" t="s">
        <v>1014</v>
      </c>
      <c r="E2969" s="109">
        <v>8327739908</v>
      </c>
      <c r="F2969" s="107"/>
      <c r="G2969" s="110" t="s">
        <v>1778</v>
      </c>
      <c r="H2969" s="111">
        <v>265000</v>
      </c>
      <c r="I2969" s="113">
        <v>45509</v>
      </c>
      <c r="J2969" s="111">
        <v>65000</v>
      </c>
      <c r="K2969" s="112" t="s">
        <v>20</v>
      </c>
      <c r="L2969" s="112" t="s">
        <v>158</v>
      </c>
      <c r="O2969" s="71"/>
      <c r="P2969" s="54"/>
      <c r="Q2969" s="72"/>
    </row>
    <row r="2970" spans="1:17" x14ac:dyDescent="0.25">
      <c r="A2970" s="107" t="s">
        <v>4408</v>
      </c>
      <c r="B2970" s="108">
        <v>202407</v>
      </c>
      <c r="C2970" s="108">
        <v>202407</v>
      </c>
      <c r="D2970" s="108" t="s">
        <v>1015</v>
      </c>
      <c r="E2970" s="109">
        <v>6372135419</v>
      </c>
      <c r="F2970" s="107" t="s">
        <v>2086</v>
      </c>
      <c r="G2970" s="110" t="s">
        <v>1778</v>
      </c>
      <c r="H2970" s="111">
        <v>280000</v>
      </c>
      <c r="I2970" s="113">
        <v>45509</v>
      </c>
      <c r="J2970" s="111">
        <v>106000</v>
      </c>
      <c r="K2970" s="112" t="s">
        <v>20</v>
      </c>
      <c r="L2970" s="112" t="s">
        <v>158</v>
      </c>
      <c r="O2970" s="71"/>
      <c r="P2970" s="54"/>
      <c r="Q2970" s="72"/>
    </row>
    <row r="2971" spans="1:17" x14ac:dyDescent="0.25">
      <c r="A2971" s="107" t="s">
        <v>4149</v>
      </c>
      <c r="B2971" s="108">
        <v>202408</v>
      </c>
      <c r="C2971" s="108">
        <v>202408</v>
      </c>
      <c r="D2971" s="108" t="s">
        <v>1015</v>
      </c>
      <c r="E2971" s="109">
        <v>9737177328</v>
      </c>
      <c r="F2971" s="107" t="s">
        <v>127</v>
      </c>
      <c r="G2971" s="110" t="s">
        <v>1778</v>
      </c>
      <c r="H2971" s="111">
        <v>280000</v>
      </c>
      <c r="I2971" s="113">
        <v>45509</v>
      </c>
      <c r="J2971" s="111">
        <v>5000</v>
      </c>
      <c r="K2971" s="112" t="s">
        <v>20</v>
      </c>
      <c r="L2971" s="112" t="s">
        <v>158</v>
      </c>
      <c r="O2971" s="71"/>
      <c r="P2971" s="54"/>
      <c r="Q2971" s="72"/>
    </row>
    <row r="2972" spans="1:17" x14ac:dyDescent="0.25">
      <c r="A2972" s="107" t="s">
        <v>4426</v>
      </c>
      <c r="B2972" s="108">
        <v>202407</v>
      </c>
      <c r="C2972" s="108">
        <v>202407</v>
      </c>
      <c r="D2972" s="108" t="s">
        <v>1015</v>
      </c>
      <c r="E2972" s="109">
        <v>7205881321</v>
      </c>
      <c r="F2972" s="107" t="s">
        <v>2189</v>
      </c>
      <c r="G2972" s="110" t="s">
        <v>1778</v>
      </c>
      <c r="H2972" s="111">
        <v>280000</v>
      </c>
      <c r="I2972" s="113">
        <v>45510</v>
      </c>
      <c r="J2972" s="111">
        <v>60000</v>
      </c>
      <c r="K2972" s="112" t="s">
        <v>20</v>
      </c>
      <c r="L2972" s="112" t="s">
        <v>158</v>
      </c>
      <c r="O2972" s="71"/>
      <c r="P2972" s="54"/>
      <c r="Q2972" s="72"/>
    </row>
    <row r="2973" spans="1:17" x14ac:dyDescent="0.25">
      <c r="A2973" s="107" t="s">
        <v>2190</v>
      </c>
      <c r="B2973" s="108">
        <v>202408</v>
      </c>
      <c r="C2973" s="108">
        <v>202408</v>
      </c>
      <c r="D2973" s="108" t="s">
        <v>1014</v>
      </c>
      <c r="E2973" s="109">
        <v>9880225476</v>
      </c>
      <c r="F2973" s="107" t="s">
        <v>2211</v>
      </c>
      <c r="G2973" s="110" t="s">
        <v>1778</v>
      </c>
      <c r="H2973" s="111">
        <v>280000</v>
      </c>
      <c r="I2973" s="113">
        <v>45510</v>
      </c>
      <c r="J2973" s="111">
        <v>82600</v>
      </c>
      <c r="K2973" s="112" t="s">
        <v>20</v>
      </c>
      <c r="L2973" s="112" t="s">
        <v>158</v>
      </c>
      <c r="O2973" s="71"/>
      <c r="P2973" s="54"/>
      <c r="Q2973" s="72"/>
    </row>
    <row r="2974" spans="1:17" x14ac:dyDescent="0.25">
      <c r="A2974" s="107" t="s">
        <v>1624</v>
      </c>
      <c r="B2974" s="108">
        <v>202401</v>
      </c>
      <c r="C2974" s="108">
        <v>202401</v>
      </c>
      <c r="D2974" s="108" t="s">
        <v>1014</v>
      </c>
      <c r="E2974" s="109">
        <v>7377879972</v>
      </c>
      <c r="F2974" s="107" t="s">
        <v>1625</v>
      </c>
      <c r="G2974" s="110" t="s">
        <v>1778</v>
      </c>
      <c r="H2974" s="111">
        <v>250000</v>
      </c>
      <c r="I2974" s="113">
        <v>45510</v>
      </c>
      <c r="J2974" s="111">
        <v>5000</v>
      </c>
      <c r="K2974" s="112" t="s">
        <v>20</v>
      </c>
      <c r="L2974" s="112" t="s">
        <v>158</v>
      </c>
      <c r="O2974" s="71"/>
      <c r="P2974" s="54"/>
      <c r="Q2974" s="72"/>
    </row>
    <row r="2975" spans="1:17" x14ac:dyDescent="0.25">
      <c r="A2975" s="107" t="s">
        <v>4413</v>
      </c>
      <c r="B2975" s="108">
        <v>202405</v>
      </c>
      <c r="C2975" s="108">
        <v>202405</v>
      </c>
      <c r="D2975" s="108" t="s">
        <v>1014</v>
      </c>
      <c r="E2975" s="109">
        <v>7000786395</v>
      </c>
      <c r="F2975" s="107" t="s">
        <v>2109</v>
      </c>
      <c r="G2975" s="110" t="s">
        <v>1792</v>
      </c>
      <c r="H2975" s="111">
        <v>270000</v>
      </c>
      <c r="I2975" s="113">
        <v>45510</v>
      </c>
      <c r="J2975" s="111">
        <v>70000</v>
      </c>
      <c r="K2975" s="112" t="s">
        <v>20</v>
      </c>
      <c r="L2975" s="112" t="s">
        <v>158</v>
      </c>
      <c r="O2975" s="71"/>
      <c r="P2975" s="54"/>
      <c r="Q2975" s="72"/>
    </row>
    <row r="2976" spans="1:17" x14ac:dyDescent="0.25">
      <c r="A2976" s="107" t="s">
        <v>2001</v>
      </c>
      <c r="B2976" s="108">
        <v>202405</v>
      </c>
      <c r="C2976" s="108">
        <v>202405</v>
      </c>
      <c r="D2976" s="108" t="s">
        <v>1015</v>
      </c>
      <c r="E2976" s="109" t="s">
        <v>2002</v>
      </c>
      <c r="F2976" s="107" t="s">
        <v>2003</v>
      </c>
      <c r="G2976" s="110" t="s">
        <v>1778</v>
      </c>
      <c r="H2976" s="111">
        <v>290000</v>
      </c>
      <c r="I2976" s="113">
        <v>45510</v>
      </c>
      <c r="J2976" s="111">
        <v>66250</v>
      </c>
      <c r="K2976" s="112" t="s">
        <v>20</v>
      </c>
      <c r="L2976" s="112" t="s">
        <v>158</v>
      </c>
      <c r="O2976" s="71"/>
      <c r="P2976" s="54"/>
      <c r="Q2976" s="72"/>
    </row>
    <row r="2977" spans="1:17" x14ac:dyDescent="0.25">
      <c r="A2977" s="107" t="s">
        <v>4323</v>
      </c>
      <c r="B2977" s="108">
        <v>202311</v>
      </c>
      <c r="C2977" s="108">
        <v>202311</v>
      </c>
      <c r="D2977" s="108" t="s">
        <v>1014</v>
      </c>
      <c r="E2977" s="109">
        <v>8660831754</v>
      </c>
      <c r="F2977" s="107" t="s">
        <v>1916</v>
      </c>
      <c r="G2977" s="110" t="s">
        <v>1778</v>
      </c>
      <c r="H2977" s="111">
        <v>290000</v>
      </c>
      <c r="I2977" s="113">
        <v>45510</v>
      </c>
      <c r="J2977" s="111">
        <v>60000</v>
      </c>
      <c r="K2977" s="112" t="s">
        <v>20</v>
      </c>
      <c r="L2977" s="112" t="s">
        <v>158</v>
      </c>
      <c r="O2977" s="71"/>
      <c r="P2977" s="54"/>
      <c r="Q2977" s="72"/>
    </row>
    <row r="2978" spans="1:17" x14ac:dyDescent="0.25">
      <c r="A2978" s="107" t="s">
        <v>1538</v>
      </c>
      <c r="B2978" s="108">
        <v>202304</v>
      </c>
      <c r="C2978" s="108">
        <v>202304</v>
      </c>
      <c r="D2978" s="108" t="s">
        <v>1015</v>
      </c>
      <c r="E2978" s="109">
        <v>8658827957</v>
      </c>
      <c r="F2978" s="107" t="s">
        <v>1539</v>
      </c>
      <c r="G2978" s="110" t="s">
        <v>1792</v>
      </c>
      <c r="H2978" s="111">
        <v>290000</v>
      </c>
      <c r="I2978" s="113">
        <v>45511</v>
      </c>
      <c r="J2978" s="111">
        <v>40000</v>
      </c>
      <c r="K2978" s="112" t="s">
        <v>20</v>
      </c>
      <c r="L2978" s="112" t="s">
        <v>158</v>
      </c>
      <c r="O2978" s="71"/>
      <c r="P2978" s="54"/>
      <c r="Q2978" s="72"/>
    </row>
    <row r="2979" spans="1:17" x14ac:dyDescent="0.25">
      <c r="A2979" s="107" t="s">
        <v>1946</v>
      </c>
      <c r="B2979" s="108">
        <v>202405</v>
      </c>
      <c r="C2979" s="108">
        <v>202405</v>
      </c>
      <c r="D2979" s="108" t="s">
        <v>1014</v>
      </c>
      <c r="E2979" s="109">
        <v>6370958758</v>
      </c>
      <c r="F2979" s="107" t="s">
        <v>4386</v>
      </c>
      <c r="G2979" s="110" t="s">
        <v>1792</v>
      </c>
      <c r="H2979" s="111">
        <v>290000</v>
      </c>
      <c r="I2979" s="113">
        <v>45511</v>
      </c>
      <c r="J2979" s="111">
        <v>50000</v>
      </c>
      <c r="K2979" s="112" t="s">
        <v>20</v>
      </c>
      <c r="L2979" s="112" t="s">
        <v>158</v>
      </c>
      <c r="O2979" s="71"/>
      <c r="P2979" s="54"/>
      <c r="Q2979" s="72"/>
    </row>
    <row r="2980" spans="1:17" x14ac:dyDescent="0.25">
      <c r="A2980" s="107" t="s">
        <v>1960</v>
      </c>
      <c r="B2980" s="108">
        <v>202405</v>
      </c>
      <c r="C2980" s="108">
        <v>202405</v>
      </c>
      <c r="D2980" s="108" t="s">
        <v>1015</v>
      </c>
      <c r="E2980" s="109">
        <v>8327727235</v>
      </c>
      <c r="F2980" s="107" t="s">
        <v>1961</v>
      </c>
      <c r="G2980" s="110" t="s">
        <v>1792</v>
      </c>
      <c r="H2980" s="111">
        <v>260000</v>
      </c>
      <c r="I2980" s="113">
        <v>45511</v>
      </c>
      <c r="J2980" s="111">
        <v>70000</v>
      </c>
      <c r="K2980" s="112" t="s">
        <v>20</v>
      </c>
      <c r="L2980" s="112" t="s">
        <v>158</v>
      </c>
      <c r="O2980" s="71"/>
      <c r="P2980" s="54"/>
      <c r="Q2980" s="72"/>
    </row>
    <row r="2981" spans="1:17" x14ac:dyDescent="0.25">
      <c r="A2981" s="107" t="s">
        <v>1997</v>
      </c>
      <c r="B2981" s="108">
        <v>202405</v>
      </c>
      <c r="C2981" s="108">
        <v>202405</v>
      </c>
      <c r="D2981" s="108" t="s">
        <v>1014</v>
      </c>
      <c r="E2981" s="109">
        <v>9494801643</v>
      </c>
      <c r="F2981" s="107" t="s">
        <v>1998</v>
      </c>
      <c r="G2981" s="110" t="s">
        <v>1792</v>
      </c>
      <c r="H2981" s="111">
        <v>260000</v>
      </c>
      <c r="I2981" s="113">
        <v>45511</v>
      </c>
      <c r="J2981" s="111">
        <v>85000</v>
      </c>
      <c r="K2981" s="112" t="s">
        <v>20</v>
      </c>
      <c r="L2981" s="112" t="s">
        <v>158</v>
      </c>
      <c r="O2981" s="71"/>
      <c r="P2981" s="54"/>
      <c r="Q2981" s="72"/>
    </row>
    <row r="2982" spans="1:17" x14ac:dyDescent="0.25">
      <c r="A2982" s="107" t="s">
        <v>4333</v>
      </c>
      <c r="B2982" s="108">
        <v>202312</v>
      </c>
      <c r="C2982" s="108">
        <v>202312</v>
      </c>
      <c r="D2982" s="108" t="s">
        <v>1014</v>
      </c>
      <c r="E2982" s="109">
        <v>8904652972</v>
      </c>
      <c r="F2982" s="107" t="s">
        <v>1470</v>
      </c>
      <c r="G2982" s="110" t="s">
        <v>1778</v>
      </c>
      <c r="H2982" s="111">
        <v>270000</v>
      </c>
      <c r="I2982" s="113">
        <v>45511</v>
      </c>
      <c r="J2982" s="111">
        <v>15000</v>
      </c>
      <c r="K2982" s="112" t="s">
        <v>20</v>
      </c>
      <c r="L2982" s="112" t="s">
        <v>158</v>
      </c>
      <c r="O2982" s="71"/>
      <c r="P2982" s="54"/>
      <c r="Q2982" s="72"/>
    </row>
    <row r="2983" spans="1:17" x14ac:dyDescent="0.25">
      <c r="A2983" s="107" t="s">
        <v>1624</v>
      </c>
      <c r="B2983" s="108">
        <v>202401</v>
      </c>
      <c r="C2983" s="108">
        <v>202401</v>
      </c>
      <c r="D2983" s="108" t="s">
        <v>1014</v>
      </c>
      <c r="E2983" s="109">
        <v>7377879972</v>
      </c>
      <c r="F2983" s="107" t="s">
        <v>1625</v>
      </c>
      <c r="G2983" s="110" t="s">
        <v>1778</v>
      </c>
      <c r="H2983" s="111">
        <v>270000</v>
      </c>
      <c r="I2983" s="113">
        <v>45511</v>
      </c>
      <c r="J2983" s="111">
        <v>30000</v>
      </c>
      <c r="K2983" s="112" t="s">
        <v>20</v>
      </c>
      <c r="L2983" s="112" t="s">
        <v>158</v>
      </c>
      <c r="O2983" s="71"/>
      <c r="P2983" s="54"/>
      <c r="Q2983" s="72"/>
    </row>
    <row r="2984" spans="1:17" x14ac:dyDescent="0.25">
      <c r="A2984" s="107" t="s">
        <v>4427</v>
      </c>
      <c r="B2984" s="108">
        <v>202408</v>
      </c>
      <c r="C2984" s="108">
        <v>202408</v>
      </c>
      <c r="D2984" s="108" t="s">
        <v>1014</v>
      </c>
      <c r="E2984" s="109">
        <v>7566860655</v>
      </c>
      <c r="F2984" s="107" t="s">
        <v>2192</v>
      </c>
      <c r="G2984" s="110" t="s">
        <v>1778</v>
      </c>
      <c r="H2984" s="111">
        <v>290000</v>
      </c>
      <c r="I2984" s="113">
        <v>45511</v>
      </c>
      <c r="J2984" s="111">
        <v>5000</v>
      </c>
      <c r="K2984" s="112" t="s">
        <v>20</v>
      </c>
      <c r="L2984" s="112" t="s">
        <v>158</v>
      </c>
      <c r="O2984" s="71"/>
      <c r="P2984" s="54"/>
      <c r="Q2984" s="72"/>
    </row>
    <row r="2985" spans="1:17" x14ac:dyDescent="0.25">
      <c r="A2985" s="107" t="s">
        <v>2193</v>
      </c>
      <c r="B2985" s="108">
        <v>202408</v>
      </c>
      <c r="C2985" s="108">
        <v>202408</v>
      </c>
      <c r="D2985" s="108" t="s">
        <v>1014</v>
      </c>
      <c r="E2985" s="109">
        <v>8982618964</v>
      </c>
      <c r="F2985" s="107" t="s">
        <v>2194</v>
      </c>
      <c r="G2985" s="110" t="s">
        <v>1778</v>
      </c>
      <c r="H2985" s="111">
        <v>290000</v>
      </c>
      <c r="I2985" s="113">
        <v>45511</v>
      </c>
      <c r="J2985" s="111">
        <v>5000</v>
      </c>
      <c r="K2985" s="112" t="s">
        <v>20</v>
      </c>
      <c r="L2985" s="112" t="s">
        <v>158</v>
      </c>
      <c r="O2985" s="71"/>
      <c r="P2985" s="54"/>
      <c r="Q2985" s="72"/>
    </row>
    <row r="2986" spans="1:17" x14ac:dyDescent="0.25">
      <c r="A2986" s="107" t="s">
        <v>4428</v>
      </c>
      <c r="B2986" s="108">
        <v>202408</v>
      </c>
      <c r="C2986" s="108">
        <v>202408</v>
      </c>
      <c r="D2986" s="108" t="s">
        <v>1014</v>
      </c>
      <c r="E2986" s="109">
        <v>8340473608</v>
      </c>
      <c r="F2986" s="107" t="s">
        <v>2196</v>
      </c>
      <c r="G2986" s="110" t="s">
        <v>1778</v>
      </c>
      <c r="H2986" s="111">
        <v>318600</v>
      </c>
      <c r="I2986" s="113">
        <v>45511</v>
      </c>
      <c r="J2986" s="111">
        <v>5000</v>
      </c>
      <c r="K2986" s="112" t="s">
        <v>20</v>
      </c>
      <c r="L2986" s="112" t="s">
        <v>158</v>
      </c>
      <c r="O2986" s="71"/>
      <c r="P2986" s="54"/>
      <c r="Q2986" s="72"/>
    </row>
    <row r="2987" spans="1:17" x14ac:dyDescent="0.25">
      <c r="A2987" s="107" t="s">
        <v>2197</v>
      </c>
      <c r="B2987" s="108">
        <v>202408</v>
      </c>
      <c r="C2987" s="108">
        <v>202408</v>
      </c>
      <c r="D2987" s="108" t="s">
        <v>1015</v>
      </c>
      <c r="E2987" s="109">
        <v>9777981935</v>
      </c>
      <c r="F2987" s="107" t="s">
        <v>2198</v>
      </c>
      <c r="G2987" s="110" t="s">
        <v>1778</v>
      </c>
      <c r="H2987" s="111">
        <v>318600</v>
      </c>
      <c r="I2987" s="113">
        <v>45511</v>
      </c>
      <c r="J2987" s="111">
        <v>5000</v>
      </c>
      <c r="K2987" s="112" t="s">
        <v>20</v>
      </c>
      <c r="L2987" s="112" t="s">
        <v>158</v>
      </c>
      <c r="O2987" s="71"/>
      <c r="P2987" s="54"/>
      <c r="Q2987" s="72"/>
    </row>
    <row r="2988" spans="1:17" x14ac:dyDescent="0.25">
      <c r="A2988" s="107" t="s">
        <v>4429</v>
      </c>
      <c r="B2988" s="108">
        <v>202408</v>
      </c>
      <c r="C2988" s="108">
        <v>202408</v>
      </c>
      <c r="D2988" s="108" t="s">
        <v>1015</v>
      </c>
      <c r="E2988" s="109">
        <v>8260636334</v>
      </c>
      <c r="F2988" s="107" t="s">
        <v>2200</v>
      </c>
      <c r="G2988" s="110" t="s">
        <v>1778</v>
      </c>
      <c r="H2988" s="111">
        <v>290000</v>
      </c>
      <c r="I2988" s="113">
        <v>45511</v>
      </c>
      <c r="J2988" s="111">
        <v>5000</v>
      </c>
      <c r="K2988" s="112" t="s">
        <v>20</v>
      </c>
      <c r="L2988" s="112" t="s">
        <v>158</v>
      </c>
      <c r="O2988" s="71"/>
      <c r="P2988" s="54"/>
      <c r="Q2988" s="72"/>
    </row>
    <row r="2989" spans="1:17" x14ac:dyDescent="0.25">
      <c r="A2989" s="107" t="s">
        <v>4430</v>
      </c>
      <c r="B2989" s="108">
        <v>202408</v>
      </c>
      <c r="C2989" s="108">
        <v>202408</v>
      </c>
      <c r="D2989" s="108" t="s">
        <v>1015</v>
      </c>
      <c r="E2989" s="109">
        <v>8105989475</v>
      </c>
      <c r="F2989" s="107" t="s">
        <v>2202</v>
      </c>
      <c r="G2989" s="110" t="s">
        <v>1778</v>
      </c>
      <c r="H2989" s="111">
        <v>290000</v>
      </c>
      <c r="I2989" s="113">
        <v>45511</v>
      </c>
      <c r="J2989" s="111">
        <v>5000</v>
      </c>
      <c r="K2989" s="112" t="s">
        <v>20</v>
      </c>
      <c r="L2989" s="112" t="s">
        <v>158</v>
      </c>
      <c r="O2989" s="71"/>
      <c r="P2989" s="54"/>
      <c r="Q2989" s="72"/>
    </row>
    <row r="2990" spans="1:17" x14ac:dyDescent="0.25">
      <c r="A2990" s="107" t="s">
        <v>2203</v>
      </c>
      <c r="B2990" s="108">
        <v>202408</v>
      </c>
      <c r="C2990" s="108">
        <v>202408</v>
      </c>
      <c r="D2990" s="108" t="s">
        <v>1015</v>
      </c>
      <c r="E2990" s="109">
        <v>9535193353</v>
      </c>
      <c r="F2990" s="107" t="s">
        <v>2204</v>
      </c>
      <c r="G2990" s="110" t="s">
        <v>1778</v>
      </c>
      <c r="H2990" s="111">
        <v>290000</v>
      </c>
      <c r="I2990" s="113">
        <v>45511</v>
      </c>
      <c r="J2990" s="111">
        <v>5000</v>
      </c>
      <c r="K2990" s="112" t="s">
        <v>20</v>
      </c>
      <c r="L2990" s="112" t="s">
        <v>158</v>
      </c>
      <c r="O2990" s="71"/>
      <c r="P2990" s="54"/>
      <c r="Q2990" s="72"/>
    </row>
    <row r="2991" spans="1:17" x14ac:dyDescent="0.25">
      <c r="A2991" s="107" t="s">
        <v>2205</v>
      </c>
      <c r="B2991" s="108">
        <v>202408</v>
      </c>
      <c r="C2991" s="108">
        <v>202408</v>
      </c>
      <c r="D2991" s="108" t="s">
        <v>1015</v>
      </c>
      <c r="E2991" s="109">
        <v>7205263396</v>
      </c>
      <c r="F2991" s="107" t="s">
        <v>2206</v>
      </c>
      <c r="G2991" s="110" t="s">
        <v>1778</v>
      </c>
      <c r="H2991" s="111">
        <v>290000</v>
      </c>
      <c r="I2991" s="113">
        <v>45511</v>
      </c>
      <c r="J2991" s="111">
        <v>5000</v>
      </c>
      <c r="K2991" s="112" t="s">
        <v>20</v>
      </c>
      <c r="L2991" s="112" t="s">
        <v>158</v>
      </c>
      <c r="O2991" s="71"/>
      <c r="P2991" s="54"/>
      <c r="Q2991" s="72"/>
    </row>
    <row r="2992" spans="1:17" x14ac:dyDescent="0.25">
      <c r="A2992" s="107" t="s">
        <v>2207</v>
      </c>
      <c r="B2992" s="108">
        <v>202408</v>
      </c>
      <c r="C2992" s="108">
        <v>202408</v>
      </c>
      <c r="D2992" s="108" t="s">
        <v>1015</v>
      </c>
      <c r="E2992" s="109">
        <v>9438793990</v>
      </c>
      <c r="F2992" s="107" t="s">
        <v>2208</v>
      </c>
      <c r="G2992" s="110" t="s">
        <v>1778</v>
      </c>
      <c r="H2992" s="111">
        <v>290000</v>
      </c>
      <c r="I2992" s="113">
        <v>45511</v>
      </c>
      <c r="J2992" s="111">
        <v>5000</v>
      </c>
      <c r="K2992" s="112" t="s">
        <v>20</v>
      </c>
      <c r="L2992" s="112" t="s">
        <v>158</v>
      </c>
      <c r="O2992" s="71"/>
      <c r="P2992" s="54"/>
      <c r="Q2992" s="72"/>
    </row>
    <row r="2993" spans="1:17" x14ac:dyDescent="0.25">
      <c r="A2993" s="107" t="s">
        <v>2097</v>
      </c>
      <c r="B2993" s="108">
        <v>202407</v>
      </c>
      <c r="C2993" s="108">
        <v>202407</v>
      </c>
      <c r="D2993" s="108" t="s">
        <v>1014</v>
      </c>
      <c r="E2993" s="109">
        <v>8349866668</v>
      </c>
      <c r="F2993" s="107" t="s">
        <v>2098</v>
      </c>
      <c r="G2993" s="110" t="s">
        <v>1778</v>
      </c>
      <c r="H2993" s="111">
        <v>275000</v>
      </c>
      <c r="I2993" s="113">
        <v>45512</v>
      </c>
      <c r="J2993" s="111">
        <v>70000</v>
      </c>
      <c r="K2993" s="112" t="s">
        <v>20</v>
      </c>
      <c r="L2993" s="112" t="s">
        <v>158</v>
      </c>
      <c r="O2993" s="71"/>
      <c r="P2993" s="54"/>
      <c r="Q2993" s="72"/>
    </row>
    <row r="2994" spans="1:17" x14ac:dyDescent="0.25">
      <c r="A2994" s="107" t="s">
        <v>4417</v>
      </c>
      <c r="B2994" s="108">
        <v>202407</v>
      </c>
      <c r="C2994" s="108">
        <v>202407</v>
      </c>
      <c r="D2994" s="108" t="s">
        <v>1015</v>
      </c>
      <c r="E2994" s="109">
        <v>9348049991</v>
      </c>
      <c r="F2994" s="107" t="s">
        <v>2141</v>
      </c>
      <c r="G2994" s="110" t="s">
        <v>1778</v>
      </c>
      <c r="H2994" s="111">
        <v>270000</v>
      </c>
      <c r="I2994" s="113">
        <v>45512</v>
      </c>
      <c r="J2994" s="111">
        <v>40000</v>
      </c>
      <c r="K2994" s="112" t="s">
        <v>20</v>
      </c>
      <c r="L2994" s="112" t="s">
        <v>158</v>
      </c>
      <c r="O2994" s="71"/>
      <c r="P2994" s="54"/>
      <c r="Q2994" s="72"/>
    </row>
    <row r="2995" spans="1:17" x14ac:dyDescent="0.25">
      <c r="A2995" s="107" t="s">
        <v>2911</v>
      </c>
      <c r="B2995" s="108">
        <v>202407</v>
      </c>
      <c r="C2995" s="108">
        <v>202407</v>
      </c>
      <c r="D2995" s="108" t="s">
        <v>1015</v>
      </c>
      <c r="E2995" s="109">
        <v>9040417817</v>
      </c>
      <c r="F2995" s="107" t="s">
        <v>2090</v>
      </c>
      <c r="G2995" s="110" t="s">
        <v>1778</v>
      </c>
      <c r="H2995" s="111">
        <v>318000</v>
      </c>
      <c r="I2995" s="113">
        <v>45512</v>
      </c>
      <c r="J2995" s="111">
        <v>100000</v>
      </c>
      <c r="K2995" s="112" t="s">
        <v>20</v>
      </c>
      <c r="L2995" s="112" t="s">
        <v>2009</v>
      </c>
      <c r="O2995" s="71"/>
      <c r="P2995" s="54"/>
      <c r="Q2995" s="72"/>
    </row>
    <row r="2996" spans="1:17" x14ac:dyDescent="0.25">
      <c r="A2996" s="107" t="s">
        <v>2165</v>
      </c>
      <c r="B2996" s="108">
        <v>202407</v>
      </c>
      <c r="C2996" s="108">
        <v>202407</v>
      </c>
      <c r="D2996" s="108" t="s">
        <v>1014</v>
      </c>
      <c r="E2996" s="109">
        <v>9938390458</v>
      </c>
      <c r="F2996" s="107" t="s">
        <v>2166</v>
      </c>
      <c r="G2996" s="110" t="s">
        <v>1778</v>
      </c>
      <c r="H2996" s="111">
        <v>313600</v>
      </c>
      <c r="I2996" s="113">
        <v>45512</v>
      </c>
      <c r="J2996" s="111">
        <v>52166</v>
      </c>
      <c r="K2996" s="112" t="s">
        <v>689</v>
      </c>
      <c r="L2996" s="112" t="s">
        <v>158</v>
      </c>
      <c r="O2996" s="71"/>
      <c r="P2996" s="54"/>
      <c r="Q2996" s="72"/>
    </row>
    <row r="2997" spans="1:17" x14ac:dyDescent="0.25">
      <c r="A2997" s="107" t="s">
        <v>2209</v>
      </c>
      <c r="B2997" s="108">
        <v>202408</v>
      </c>
      <c r="C2997" s="108">
        <v>202408</v>
      </c>
      <c r="D2997" s="108" t="s">
        <v>1015</v>
      </c>
      <c r="E2997" s="109">
        <v>9880225476</v>
      </c>
      <c r="F2997" s="107" t="s">
        <v>2211</v>
      </c>
      <c r="G2997" s="110" t="s">
        <v>1778</v>
      </c>
      <c r="H2997" s="111">
        <v>313600</v>
      </c>
      <c r="I2997" s="113">
        <v>45512</v>
      </c>
      <c r="J2997" s="111">
        <v>5000</v>
      </c>
      <c r="K2997" s="112" t="s">
        <v>689</v>
      </c>
      <c r="L2997" s="112" t="s">
        <v>158</v>
      </c>
      <c r="O2997" s="71"/>
      <c r="P2997" s="54"/>
      <c r="Q2997" s="72"/>
    </row>
    <row r="2998" spans="1:17" x14ac:dyDescent="0.25">
      <c r="A2998" s="107" t="s">
        <v>2210</v>
      </c>
      <c r="B2998" s="108">
        <v>202408</v>
      </c>
      <c r="C2998" s="108">
        <v>202408</v>
      </c>
      <c r="D2998" s="108" t="s">
        <v>1015</v>
      </c>
      <c r="E2998" s="109">
        <v>9437526613</v>
      </c>
      <c r="F2998" s="107" t="s">
        <v>2212</v>
      </c>
      <c r="G2998" s="110" t="s">
        <v>1778</v>
      </c>
      <c r="H2998" s="111">
        <v>313600</v>
      </c>
      <c r="I2998" s="113">
        <v>45512</v>
      </c>
      <c r="J2998" s="111">
        <v>5000</v>
      </c>
      <c r="K2998" s="112" t="s">
        <v>689</v>
      </c>
      <c r="L2998" s="112" t="s">
        <v>158</v>
      </c>
      <c r="O2998" s="71"/>
      <c r="P2998" s="54"/>
      <c r="Q2998" s="72"/>
    </row>
    <row r="2999" spans="1:17" x14ac:dyDescent="0.25">
      <c r="A2999" s="107" t="s">
        <v>1992</v>
      </c>
      <c r="B2999" s="108">
        <v>202406</v>
      </c>
      <c r="C2999" s="108">
        <v>202406</v>
      </c>
      <c r="D2999" s="108" t="s">
        <v>1015</v>
      </c>
      <c r="E2999" s="109">
        <v>7978079266</v>
      </c>
      <c r="F2999" s="107" t="s">
        <v>2018</v>
      </c>
      <c r="G2999" s="110" t="s">
        <v>1778</v>
      </c>
      <c r="H2999" s="111">
        <v>280000</v>
      </c>
      <c r="I2999" s="113">
        <v>45513</v>
      </c>
      <c r="J2999" s="111">
        <v>104547</v>
      </c>
      <c r="K2999" s="112" t="s">
        <v>20</v>
      </c>
      <c r="L2999" s="112" t="s">
        <v>158</v>
      </c>
      <c r="O2999" s="71"/>
      <c r="P2999" s="54"/>
      <c r="Q2999" s="72"/>
    </row>
    <row r="3000" spans="1:17" x14ac:dyDescent="0.25">
      <c r="A3000" s="107" t="s">
        <v>1820</v>
      </c>
      <c r="B3000" s="108">
        <v>202403</v>
      </c>
      <c r="C3000" s="108">
        <v>202403</v>
      </c>
      <c r="D3000" s="108" t="s">
        <v>1014</v>
      </c>
      <c r="E3000" s="109" t="s">
        <v>1821</v>
      </c>
      <c r="F3000" s="107" t="s">
        <v>1822</v>
      </c>
      <c r="G3000" s="110" t="s">
        <v>19</v>
      </c>
      <c r="H3000" s="111">
        <v>300000</v>
      </c>
      <c r="I3000" s="113">
        <v>45513</v>
      </c>
      <c r="J3000" s="111">
        <v>55000</v>
      </c>
      <c r="K3000" s="112" t="s">
        <v>20</v>
      </c>
      <c r="L3000" s="112" t="s">
        <v>158</v>
      </c>
      <c r="O3000" s="71"/>
      <c r="P3000" s="54"/>
      <c r="Q3000" s="72"/>
    </row>
    <row r="3001" spans="1:17" x14ac:dyDescent="0.25">
      <c r="A3001" s="107" t="s">
        <v>4404</v>
      </c>
      <c r="B3001" s="108">
        <v>202406</v>
      </c>
      <c r="C3001" s="108">
        <v>202406</v>
      </c>
      <c r="D3001" s="108" t="s">
        <v>1015</v>
      </c>
      <c r="E3001" s="109">
        <v>8617696439</v>
      </c>
      <c r="F3001" s="107" t="s">
        <v>2053</v>
      </c>
      <c r="G3001" s="110" t="s">
        <v>1778</v>
      </c>
      <c r="H3001" s="111">
        <v>318000</v>
      </c>
      <c r="I3001" s="113">
        <v>45513</v>
      </c>
      <c r="J3001" s="111">
        <f>70000+35000</f>
        <v>105000</v>
      </c>
      <c r="K3001" s="112" t="s">
        <v>689</v>
      </c>
      <c r="L3001" s="112" t="s">
        <v>158</v>
      </c>
      <c r="O3001" s="71"/>
      <c r="P3001" s="54"/>
      <c r="Q3001" s="72"/>
    </row>
    <row r="3002" spans="1:17" x14ac:dyDescent="0.25">
      <c r="A3002" s="107" t="s">
        <v>1538</v>
      </c>
      <c r="B3002" s="108">
        <v>202304</v>
      </c>
      <c r="C3002" s="108">
        <v>202304</v>
      </c>
      <c r="D3002" s="108" t="s">
        <v>1015</v>
      </c>
      <c r="E3002" s="109">
        <v>8658827957</v>
      </c>
      <c r="F3002" s="107" t="s">
        <v>1539</v>
      </c>
      <c r="G3002" s="110" t="s">
        <v>1792</v>
      </c>
      <c r="H3002" s="111">
        <v>290000</v>
      </c>
      <c r="I3002" s="113">
        <v>45513</v>
      </c>
      <c r="J3002" s="111">
        <v>5000</v>
      </c>
      <c r="K3002" s="112" t="s">
        <v>20</v>
      </c>
      <c r="L3002" s="112" t="s">
        <v>158</v>
      </c>
      <c r="O3002" s="71"/>
      <c r="P3002" s="54"/>
      <c r="Q3002" s="72"/>
    </row>
    <row r="3003" spans="1:17" x14ac:dyDescent="0.25">
      <c r="A3003" s="107" t="s">
        <v>4431</v>
      </c>
      <c r="B3003" s="108">
        <v>202408</v>
      </c>
      <c r="C3003" s="108">
        <v>202408</v>
      </c>
      <c r="D3003" s="108" t="s">
        <v>1015</v>
      </c>
      <c r="E3003" s="109">
        <v>8249343299</v>
      </c>
      <c r="F3003" s="107" t="s">
        <v>2216</v>
      </c>
      <c r="G3003" s="110" t="s">
        <v>1778</v>
      </c>
      <c r="H3003" s="111">
        <v>318000</v>
      </c>
      <c r="I3003" s="113">
        <v>45513</v>
      </c>
      <c r="J3003" s="111">
        <v>5000</v>
      </c>
      <c r="K3003" s="112" t="s">
        <v>20</v>
      </c>
      <c r="L3003" s="112" t="s">
        <v>158</v>
      </c>
      <c r="O3003" s="71"/>
      <c r="P3003" s="54"/>
      <c r="Q3003" s="72"/>
    </row>
    <row r="3004" spans="1:17" x14ac:dyDescent="0.25">
      <c r="A3004" s="107" t="s">
        <v>2214</v>
      </c>
      <c r="B3004" s="108">
        <v>202408</v>
      </c>
      <c r="C3004" s="108">
        <v>202408</v>
      </c>
      <c r="D3004" s="108" t="s">
        <v>1015</v>
      </c>
      <c r="E3004" s="109">
        <v>9090242131</v>
      </c>
      <c r="F3004" s="107" t="s">
        <v>2217</v>
      </c>
      <c r="G3004" s="110" t="s">
        <v>1778</v>
      </c>
      <c r="H3004" s="111">
        <v>318000</v>
      </c>
      <c r="I3004" s="113">
        <v>45513</v>
      </c>
      <c r="J3004" s="111">
        <v>5000</v>
      </c>
      <c r="K3004" s="112" t="s">
        <v>20</v>
      </c>
      <c r="L3004" s="112" t="s">
        <v>158</v>
      </c>
      <c r="O3004" s="71"/>
      <c r="P3004" s="54"/>
      <c r="Q3004" s="72"/>
    </row>
    <row r="3005" spans="1:17" x14ac:dyDescent="0.25">
      <c r="A3005" s="107" t="s">
        <v>2215</v>
      </c>
      <c r="B3005" s="108">
        <v>202408</v>
      </c>
      <c r="C3005" s="108">
        <v>202408</v>
      </c>
      <c r="D3005" s="108" t="s">
        <v>1015</v>
      </c>
      <c r="E3005" s="109">
        <v>9547106708</v>
      </c>
      <c r="F3005" s="107" t="s">
        <v>2218</v>
      </c>
      <c r="G3005" s="110" t="s">
        <v>1778</v>
      </c>
      <c r="H3005" s="111">
        <v>318000</v>
      </c>
      <c r="I3005" s="113">
        <v>45513</v>
      </c>
      <c r="J3005" s="111">
        <v>5000</v>
      </c>
      <c r="K3005" s="112" t="s">
        <v>20</v>
      </c>
      <c r="L3005" s="112" t="s">
        <v>158</v>
      </c>
      <c r="O3005" s="71"/>
      <c r="P3005" s="54"/>
      <c r="Q3005" s="72"/>
    </row>
    <row r="3006" spans="1:17" x14ac:dyDescent="0.25">
      <c r="A3006" s="107" t="s">
        <v>2219</v>
      </c>
      <c r="B3006" s="108">
        <v>202408</v>
      </c>
      <c r="C3006" s="108">
        <v>202408</v>
      </c>
      <c r="D3006" s="108" t="s">
        <v>1015</v>
      </c>
      <c r="E3006" s="109">
        <v>8879565265</v>
      </c>
      <c r="F3006" s="107" t="s">
        <v>2220</v>
      </c>
      <c r="G3006" s="110" t="s">
        <v>1778</v>
      </c>
      <c r="H3006" s="111">
        <v>318000</v>
      </c>
      <c r="I3006" s="113">
        <v>45514</v>
      </c>
      <c r="J3006" s="111">
        <v>313000</v>
      </c>
      <c r="K3006" s="112" t="s">
        <v>903</v>
      </c>
      <c r="L3006" s="112" t="s">
        <v>158</v>
      </c>
      <c r="O3006" s="71"/>
      <c r="P3006" s="54"/>
      <c r="Q3006" s="72"/>
    </row>
    <row r="3007" spans="1:17" x14ac:dyDescent="0.25">
      <c r="A3007" s="107" t="s">
        <v>4432</v>
      </c>
      <c r="B3007" s="108">
        <v>202408</v>
      </c>
      <c r="C3007" s="108">
        <v>202408</v>
      </c>
      <c r="D3007" s="108" t="s">
        <v>1015</v>
      </c>
      <c r="E3007" s="109">
        <v>9178333089</v>
      </c>
      <c r="F3007" s="107" t="s">
        <v>4433</v>
      </c>
      <c r="G3007" s="110" t="s">
        <v>1778</v>
      </c>
      <c r="H3007" s="111">
        <v>318000</v>
      </c>
      <c r="I3007" s="113">
        <v>45514</v>
      </c>
      <c r="J3007" s="111">
        <v>50000</v>
      </c>
      <c r="K3007" s="112" t="s">
        <v>20</v>
      </c>
      <c r="L3007" s="112" t="s">
        <v>158</v>
      </c>
      <c r="O3007" s="71"/>
      <c r="P3007" s="54"/>
      <c r="Q3007" s="72"/>
    </row>
    <row r="3008" spans="1:17" x14ac:dyDescent="0.25">
      <c r="A3008" s="107" t="s">
        <v>2222</v>
      </c>
      <c r="B3008" s="108">
        <v>202408</v>
      </c>
      <c r="C3008" s="108">
        <v>202408</v>
      </c>
      <c r="D3008" s="108" t="s">
        <v>1015</v>
      </c>
      <c r="E3008" s="109">
        <v>8123866112</v>
      </c>
      <c r="F3008" s="107" t="s">
        <v>2176</v>
      </c>
      <c r="G3008" s="110" t="s">
        <v>1778</v>
      </c>
      <c r="H3008" s="111">
        <v>318000</v>
      </c>
      <c r="I3008" s="113">
        <v>45516</v>
      </c>
      <c r="J3008" s="111">
        <v>151500</v>
      </c>
      <c r="K3008" s="112" t="s">
        <v>20</v>
      </c>
      <c r="L3008" s="112" t="s">
        <v>158</v>
      </c>
      <c r="O3008" s="71"/>
      <c r="P3008" s="54"/>
      <c r="Q3008" s="72"/>
    </row>
    <row r="3009" spans="1:17" x14ac:dyDescent="0.25">
      <c r="A3009" s="107" t="s">
        <v>2083</v>
      </c>
      <c r="B3009" s="108">
        <v>202407</v>
      </c>
      <c r="C3009" s="108">
        <v>202407</v>
      </c>
      <c r="D3009" s="108" t="s">
        <v>1014</v>
      </c>
      <c r="E3009" s="109">
        <v>8260507879</v>
      </c>
      <c r="F3009" s="107" t="s">
        <v>2084</v>
      </c>
      <c r="G3009" s="110" t="s">
        <v>1778</v>
      </c>
      <c r="H3009" s="111">
        <v>280000</v>
      </c>
      <c r="I3009" s="113">
        <v>45516</v>
      </c>
      <c r="J3009" s="111">
        <v>50000</v>
      </c>
      <c r="K3009" s="112" t="s">
        <v>20</v>
      </c>
      <c r="L3009" s="112" t="s">
        <v>158</v>
      </c>
      <c r="O3009" s="71"/>
      <c r="P3009" s="54"/>
      <c r="Q3009" s="72"/>
    </row>
    <row r="3010" spans="1:17" x14ac:dyDescent="0.25">
      <c r="A3010" s="107" t="s">
        <v>4409</v>
      </c>
      <c r="B3010" s="108">
        <v>202407</v>
      </c>
      <c r="C3010" s="108">
        <v>202407</v>
      </c>
      <c r="D3010" s="108" t="s">
        <v>1015</v>
      </c>
      <c r="E3010" s="109">
        <v>7873739398</v>
      </c>
      <c r="F3010" s="107" t="s">
        <v>2088</v>
      </c>
      <c r="G3010" s="110" t="s">
        <v>1778</v>
      </c>
      <c r="H3010" s="111">
        <v>318000</v>
      </c>
      <c r="I3010" s="113">
        <v>45516</v>
      </c>
      <c r="J3010" s="111">
        <v>150000</v>
      </c>
      <c r="K3010" s="112" t="s">
        <v>20</v>
      </c>
      <c r="L3010" s="112" t="s">
        <v>158</v>
      </c>
      <c r="O3010" s="71"/>
      <c r="P3010" s="54"/>
      <c r="Q3010" s="72"/>
    </row>
    <row r="3011" spans="1:17" x14ac:dyDescent="0.25">
      <c r="A3011" s="107" t="s">
        <v>2117</v>
      </c>
      <c r="B3011" s="108">
        <v>202407</v>
      </c>
      <c r="C3011" s="108">
        <v>202407</v>
      </c>
      <c r="D3011" s="108" t="s">
        <v>1014</v>
      </c>
      <c r="E3011" s="109">
        <v>9439750159</v>
      </c>
      <c r="F3011" s="107" t="s">
        <v>2118</v>
      </c>
      <c r="G3011" s="110" t="s">
        <v>1778</v>
      </c>
      <c r="H3011" s="111">
        <v>318600</v>
      </c>
      <c r="I3011" s="113">
        <v>45517</v>
      </c>
      <c r="J3011" s="111">
        <v>75000</v>
      </c>
      <c r="K3011" s="112" t="s">
        <v>20</v>
      </c>
      <c r="L3011" s="112" t="s">
        <v>158</v>
      </c>
      <c r="O3011" s="71"/>
      <c r="P3011" s="54"/>
      <c r="Q3011" s="72"/>
    </row>
    <row r="3012" spans="1:17" x14ac:dyDescent="0.25">
      <c r="A3012" s="107" t="s">
        <v>4432</v>
      </c>
      <c r="B3012" s="108">
        <v>202408</v>
      </c>
      <c r="C3012" s="108">
        <v>202408</v>
      </c>
      <c r="D3012" s="108" t="s">
        <v>1015</v>
      </c>
      <c r="E3012" s="109">
        <v>9178333089</v>
      </c>
      <c r="F3012" s="107" t="s">
        <v>4433</v>
      </c>
      <c r="G3012" s="110" t="s">
        <v>1778</v>
      </c>
      <c r="H3012" s="111">
        <v>318000</v>
      </c>
      <c r="I3012" s="113">
        <v>45517</v>
      </c>
      <c r="J3012" s="111">
        <v>50000</v>
      </c>
      <c r="K3012" s="112" t="s">
        <v>20</v>
      </c>
      <c r="L3012" s="112" t="s">
        <v>158</v>
      </c>
      <c r="O3012" s="71"/>
      <c r="P3012" s="54"/>
      <c r="Q3012" s="72"/>
    </row>
    <row r="3013" spans="1:17" x14ac:dyDescent="0.25">
      <c r="A3013" s="107" t="s">
        <v>2163</v>
      </c>
      <c r="B3013" s="108">
        <v>202408</v>
      </c>
      <c r="C3013" s="108">
        <v>202408</v>
      </c>
      <c r="D3013" s="108" t="s">
        <v>1015</v>
      </c>
      <c r="E3013" s="109">
        <v>8249417550</v>
      </c>
      <c r="F3013" s="107" t="s">
        <v>2164</v>
      </c>
      <c r="G3013" s="110" t="s">
        <v>1778</v>
      </c>
      <c r="H3013" s="111">
        <v>290000</v>
      </c>
      <c r="I3013" s="113">
        <v>45517</v>
      </c>
      <c r="J3013" s="111">
        <v>10000</v>
      </c>
      <c r="K3013" s="112" t="s">
        <v>20</v>
      </c>
      <c r="L3013" s="112" t="s">
        <v>158</v>
      </c>
      <c r="O3013" s="71"/>
      <c r="P3013" s="54"/>
      <c r="Q3013" s="72"/>
    </row>
    <row r="3014" spans="1:17" x14ac:dyDescent="0.25">
      <c r="A3014" s="107" t="s">
        <v>4344</v>
      </c>
      <c r="B3014" s="108">
        <v>202401</v>
      </c>
      <c r="C3014" s="108">
        <v>202401</v>
      </c>
      <c r="D3014" s="108" t="s">
        <v>1014</v>
      </c>
      <c r="E3014" s="109">
        <v>6260648072</v>
      </c>
      <c r="F3014" s="107" t="s">
        <v>1571</v>
      </c>
      <c r="G3014" s="110" t="s">
        <v>77</v>
      </c>
      <c r="H3014" s="111">
        <v>260000</v>
      </c>
      <c r="I3014" s="113">
        <v>45517</v>
      </c>
      <c r="J3014" s="111">
        <v>25000</v>
      </c>
      <c r="K3014" s="112" t="s">
        <v>20</v>
      </c>
      <c r="L3014" s="112" t="s">
        <v>158</v>
      </c>
      <c r="O3014" s="71"/>
      <c r="P3014" s="54"/>
      <c r="Q3014" s="72"/>
    </row>
    <row r="3015" spans="1:17" x14ac:dyDescent="0.25">
      <c r="A3015" s="107" t="s">
        <v>2013</v>
      </c>
      <c r="B3015" s="108">
        <v>202405</v>
      </c>
      <c r="C3015" s="108">
        <v>202406</v>
      </c>
      <c r="D3015" s="108" t="s">
        <v>1015</v>
      </c>
      <c r="E3015" s="109">
        <v>9337910745</v>
      </c>
      <c r="F3015" s="107" t="s">
        <v>2014</v>
      </c>
      <c r="G3015" s="110" t="s">
        <v>1778</v>
      </c>
      <c r="H3015" s="111">
        <v>280000</v>
      </c>
      <c r="I3015" s="113">
        <v>45517</v>
      </c>
      <c r="J3015" s="111">
        <v>25000</v>
      </c>
      <c r="K3015" s="112" t="s">
        <v>20</v>
      </c>
      <c r="L3015" s="112" t="s">
        <v>158</v>
      </c>
      <c r="O3015" s="71"/>
      <c r="P3015" s="54"/>
      <c r="Q3015" s="72"/>
    </row>
    <row r="3016" spans="1:17" x14ac:dyDescent="0.25">
      <c r="A3016" s="107" t="s">
        <v>2054</v>
      </c>
      <c r="B3016" s="108">
        <v>202406</v>
      </c>
      <c r="C3016" s="108">
        <v>202406</v>
      </c>
      <c r="D3016" s="108" t="s">
        <v>1015</v>
      </c>
      <c r="E3016" s="109">
        <v>8895528887</v>
      </c>
      <c r="F3016" s="107" t="s">
        <v>2055</v>
      </c>
      <c r="G3016" s="110" t="s">
        <v>1778</v>
      </c>
      <c r="H3016" s="111">
        <v>280000</v>
      </c>
      <c r="I3016" s="113">
        <v>45517</v>
      </c>
      <c r="J3016" s="111">
        <v>104538</v>
      </c>
      <c r="K3016" s="112" t="s">
        <v>20</v>
      </c>
      <c r="L3016" s="112" t="s">
        <v>158</v>
      </c>
      <c r="O3016" s="71"/>
      <c r="P3016" s="54"/>
      <c r="Q3016" s="72"/>
    </row>
    <row r="3017" spans="1:17" x14ac:dyDescent="0.25">
      <c r="A3017" s="107" t="s">
        <v>2225</v>
      </c>
      <c r="B3017" s="108">
        <v>202408</v>
      </c>
      <c r="C3017" s="108">
        <v>202408</v>
      </c>
      <c r="D3017" s="108" t="s">
        <v>1015</v>
      </c>
      <c r="E3017" s="109">
        <v>7377373757</v>
      </c>
      <c r="F3017" s="107" t="s">
        <v>2226</v>
      </c>
      <c r="G3017" s="110" t="s">
        <v>1778</v>
      </c>
      <c r="H3017" s="111">
        <v>280000</v>
      </c>
      <c r="I3017" s="113">
        <v>45517</v>
      </c>
      <c r="J3017" s="111">
        <v>5000</v>
      </c>
      <c r="K3017" s="112" t="s">
        <v>20</v>
      </c>
      <c r="L3017" s="112" t="s">
        <v>158</v>
      </c>
      <c r="O3017" s="71"/>
      <c r="P3017" s="54"/>
      <c r="Q3017" s="72"/>
    </row>
    <row r="3018" spans="1:17" x14ac:dyDescent="0.25">
      <c r="A3018" s="107" t="s">
        <v>4434</v>
      </c>
      <c r="B3018" s="108">
        <v>202408</v>
      </c>
      <c r="C3018" s="108">
        <v>202408</v>
      </c>
      <c r="D3018" s="108" t="s">
        <v>1015</v>
      </c>
      <c r="E3018" s="109">
        <v>7339978482</v>
      </c>
      <c r="F3018" s="107" t="s">
        <v>2228</v>
      </c>
      <c r="G3018" s="110" t="s">
        <v>1778</v>
      </c>
      <c r="H3018" s="111">
        <v>280000</v>
      </c>
      <c r="I3018" s="113">
        <v>45517</v>
      </c>
      <c r="J3018" s="111">
        <v>5000</v>
      </c>
      <c r="K3018" s="112" t="s">
        <v>20</v>
      </c>
      <c r="L3018" s="112" t="s">
        <v>158</v>
      </c>
      <c r="O3018" s="71"/>
      <c r="P3018" s="54"/>
      <c r="Q3018" s="72"/>
    </row>
    <row r="3019" spans="1:17" x14ac:dyDescent="0.25">
      <c r="A3019" s="107" t="s">
        <v>4435</v>
      </c>
      <c r="B3019" s="108">
        <v>202408</v>
      </c>
      <c r="C3019" s="108">
        <v>202408</v>
      </c>
      <c r="D3019" s="108" t="s">
        <v>1015</v>
      </c>
      <c r="E3019" s="109">
        <v>9873381254</v>
      </c>
      <c r="F3019" s="107" t="s">
        <v>2224</v>
      </c>
      <c r="G3019" s="110" t="s">
        <v>1778</v>
      </c>
      <c r="H3019" s="111">
        <v>280000</v>
      </c>
      <c r="I3019" s="113">
        <v>45517</v>
      </c>
      <c r="J3019" s="111">
        <v>5000</v>
      </c>
      <c r="K3019" s="112" t="s">
        <v>20</v>
      </c>
      <c r="L3019" s="112" t="s">
        <v>158</v>
      </c>
      <c r="O3019" s="71"/>
      <c r="P3019" s="54"/>
      <c r="Q3019" s="72"/>
    </row>
    <row r="3020" spans="1:17" x14ac:dyDescent="0.25">
      <c r="A3020" s="107" t="s">
        <v>4399</v>
      </c>
      <c r="B3020" s="108">
        <v>202406</v>
      </c>
      <c r="C3020" s="108">
        <v>202406</v>
      </c>
      <c r="D3020" s="108" t="s">
        <v>1014</v>
      </c>
      <c r="E3020" s="109">
        <v>8085363713</v>
      </c>
      <c r="F3020" s="107" t="s">
        <v>2026</v>
      </c>
      <c r="G3020" s="110" t="s">
        <v>1792</v>
      </c>
      <c r="H3020" s="111">
        <v>255000</v>
      </c>
      <c r="I3020" s="113">
        <v>45518</v>
      </c>
      <c r="J3020" s="111">
        <v>50000</v>
      </c>
      <c r="K3020" s="112" t="s">
        <v>20</v>
      </c>
      <c r="L3020" s="112" t="s">
        <v>158</v>
      </c>
      <c r="O3020" s="71"/>
      <c r="P3020" s="54"/>
      <c r="Q3020" s="72"/>
    </row>
    <row r="3021" spans="1:17" x14ac:dyDescent="0.25">
      <c r="A3021" s="107" t="s">
        <v>2102</v>
      </c>
      <c r="B3021" s="108">
        <v>202407</v>
      </c>
      <c r="C3021" s="108">
        <v>202407</v>
      </c>
      <c r="D3021" s="108" t="s">
        <v>1014</v>
      </c>
      <c r="E3021" s="109">
        <v>9900153396</v>
      </c>
      <c r="F3021" s="107" t="s">
        <v>2103</v>
      </c>
      <c r="G3021" s="110" t="s">
        <v>1778</v>
      </c>
      <c r="H3021" s="111">
        <v>280000</v>
      </c>
      <c r="I3021" s="113">
        <v>45518</v>
      </c>
      <c r="J3021" s="111">
        <v>90000</v>
      </c>
      <c r="K3021" s="112" t="s">
        <v>20</v>
      </c>
      <c r="L3021" s="112" t="s">
        <v>158</v>
      </c>
      <c r="O3021" s="71"/>
      <c r="P3021" s="54"/>
      <c r="Q3021" s="72"/>
    </row>
    <row r="3022" spans="1:17" x14ac:dyDescent="0.25">
      <c r="A3022" s="107" t="s">
        <v>2035</v>
      </c>
      <c r="B3022" s="108">
        <v>202406</v>
      </c>
      <c r="C3022" s="108">
        <v>202406</v>
      </c>
      <c r="D3022" s="108" t="s">
        <v>1014</v>
      </c>
      <c r="E3022" s="109">
        <v>6382550992</v>
      </c>
      <c r="F3022" s="107" t="s">
        <v>2036</v>
      </c>
      <c r="G3022" s="110" t="s">
        <v>1778</v>
      </c>
      <c r="H3022" s="111">
        <v>280000</v>
      </c>
      <c r="I3022" s="113">
        <v>45518</v>
      </c>
      <c r="J3022" s="111">
        <v>67500</v>
      </c>
      <c r="K3022" s="112" t="s">
        <v>20</v>
      </c>
      <c r="L3022" s="112" t="s">
        <v>158</v>
      </c>
      <c r="O3022" s="71"/>
      <c r="P3022" s="54"/>
      <c r="Q3022" s="72"/>
    </row>
    <row r="3023" spans="1:17" x14ac:dyDescent="0.25">
      <c r="A3023" s="107" t="s">
        <v>2229</v>
      </c>
      <c r="B3023" s="108">
        <v>202408</v>
      </c>
      <c r="C3023" s="108">
        <v>202408</v>
      </c>
      <c r="D3023" s="108" t="s">
        <v>1015</v>
      </c>
      <c r="E3023" s="109">
        <v>9937646995</v>
      </c>
      <c r="F3023" s="107" t="s">
        <v>2232</v>
      </c>
      <c r="G3023" s="110" t="s">
        <v>1778</v>
      </c>
      <c r="H3023" s="111">
        <v>280000</v>
      </c>
      <c r="I3023" s="113">
        <v>45518</v>
      </c>
      <c r="J3023" s="111">
        <v>5000</v>
      </c>
      <c r="K3023" s="112" t="s">
        <v>20</v>
      </c>
      <c r="L3023" s="112" t="s">
        <v>158</v>
      </c>
      <c r="O3023" s="71"/>
      <c r="P3023" s="54"/>
      <c r="Q3023" s="72"/>
    </row>
    <row r="3024" spans="1:17" x14ac:dyDescent="0.25">
      <c r="A3024" s="107" t="s">
        <v>2230</v>
      </c>
      <c r="B3024" s="108">
        <v>202408</v>
      </c>
      <c r="C3024" s="108">
        <v>202408</v>
      </c>
      <c r="D3024" s="108" t="s">
        <v>1015</v>
      </c>
      <c r="E3024" s="109">
        <v>9337945650</v>
      </c>
      <c r="F3024" s="107" t="s">
        <v>2233</v>
      </c>
      <c r="G3024" s="110" t="s">
        <v>1778</v>
      </c>
      <c r="H3024" s="111">
        <v>280000</v>
      </c>
      <c r="I3024" s="113">
        <v>45518</v>
      </c>
      <c r="J3024" s="111">
        <v>5000</v>
      </c>
      <c r="K3024" s="112" t="s">
        <v>20</v>
      </c>
      <c r="L3024" s="112" t="s">
        <v>158</v>
      </c>
      <c r="O3024" s="71"/>
      <c r="P3024" s="54"/>
      <c r="Q3024" s="72"/>
    </row>
    <row r="3025" spans="1:17" x14ac:dyDescent="0.25">
      <c r="A3025" s="107" t="s">
        <v>4371</v>
      </c>
      <c r="B3025" s="108">
        <v>202408</v>
      </c>
      <c r="C3025" s="108">
        <v>202408</v>
      </c>
      <c r="D3025" s="108" t="s">
        <v>1015</v>
      </c>
      <c r="E3025" s="109">
        <v>7008919871</v>
      </c>
      <c r="F3025" s="107" t="s">
        <v>2234</v>
      </c>
      <c r="G3025" s="110" t="s">
        <v>1778</v>
      </c>
      <c r="H3025" s="111">
        <v>280000</v>
      </c>
      <c r="I3025" s="113">
        <v>45518</v>
      </c>
      <c r="J3025" s="111">
        <v>5000</v>
      </c>
      <c r="K3025" s="112" t="s">
        <v>20</v>
      </c>
      <c r="L3025" s="112" t="s">
        <v>158</v>
      </c>
      <c r="O3025" s="71"/>
      <c r="P3025" s="54"/>
      <c r="Q3025" s="72"/>
    </row>
    <row r="3026" spans="1:17" x14ac:dyDescent="0.25">
      <c r="A3026" s="107" t="s">
        <v>1727</v>
      </c>
      <c r="B3026" s="108">
        <v>202402</v>
      </c>
      <c r="C3026" s="108">
        <v>202402</v>
      </c>
      <c r="D3026" s="108" t="s">
        <v>1014</v>
      </c>
      <c r="E3026" s="109">
        <v>7002125396</v>
      </c>
      <c r="F3026" s="107" t="s">
        <v>1728</v>
      </c>
      <c r="G3026" s="110" t="s">
        <v>1778</v>
      </c>
      <c r="H3026" s="111">
        <v>290000</v>
      </c>
      <c r="I3026" s="113">
        <v>45518</v>
      </c>
      <c r="J3026" s="111">
        <v>12000</v>
      </c>
      <c r="K3026" s="112" t="s">
        <v>20</v>
      </c>
      <c r="L3026" s="112" t="s">
        <v>158</v>
      </c>
      <c r="O3026" s="71"/>
      <c r="P3026" s="54"/>
      <c r="Q3026" s="72"/>
    </row>
    <row r="3027" spans="1:17" x14ac:dyDescent="0.25">
      <c r="A3027" s="107" t="s">
        <v>2043</v>
      </c>
      <c r="B3027" s="108">
        <v>202406</v>
      </c>
      <c r="C3027" s="108">
        <v>202406</v>
      </c>
      <c r="D3027" s="108" t="s">
        <v>1015</v>
      </c>
      <c r="E3027" s="109">
        <v>7377078791</v>
      </c>
      <c r="F3027" s="107" t="s">
        <v>2044</v>
      </c>
      <c r="G3027" s="110" t="s">
        <v>1778</v>
      </c>
      <c r="H3027" s="111">
        <v>280000</v>
      </c>
      <c r="I3027" s="113">
        <v>45518</v>
      </c>
      <c r="J3027" s="111">
        <v>68750</v>
      </c>
      <c r="K3027" s="112" t="s">
        <v>20</v>
      </c>
      <c r="L3027" s="112" t="s">
        <v>158</v>
      </c>
      <c r="O3027" s="71"/>
      <c r="P3027" s="54"/>
      <c r="Q3027" s="72"/>
    </row>
    <row r="3028" spans="1:17" x14ac:dyDescent="0.25">
      <c r="A3028" s="107" t="s">
        <v>4403</v>
      </c>
      <c r="B3028" s="108">
        <v>202406</v>
      </c>
      <c r="C3028" s="108">
        <v>202406</v>
      </c>
      <c r="D3028" s="108" t="s">
        <v>1015</v>
      </c>
      <c r="E3028" s="109">
        <v>7735578292</v>
      </c>
      <c r="F3028" s="107" t="s">
        <v>2050</v>
      </c>
      <c r="G3028" s="110" t="s">
        <v>1778</v>
      </c>
      <c r="H3028" s="111">
        <v>318000</v>
      </c>
      <c r="I3028" s="113">
        <v>45519</v>
      </c>
      <c r="J3028" s="111">
        <v>90000</v>
      </c>
      <c r="K3028" s="112" t="s">
        <v>20</v>
      </c>
      <c r="L3028" s="112" t="s">
        <v>158</v>
      </c>
      <c r="O3028" s="71"/>
      <c r="P3028" s="54"/>
      <c r="Q3028" s="72"/>
    </row>
    <row r="3029" spans="1:17" x14ac:dyDescent="0.25">
      <c r="A3029" s="107" t="s">
        <v>2235</v>
      </c>
      <c r="B3029" s="108">
        <v>202408</v>
      </c>
      <c r="C3029" s="108">
        <v>202408</v>
      </c>
      <c r="D3029" s="108" t="s">
        <v>1015</v>
      </c>
      <c r="E3029" s="109">
        <v>7019748324</v>
      </c>
      <c r="F3029" s="107" t="s">
        <v>2236</v>
      </c>
      <c r="G3029" s="110" t="s">
        <v>1778</v>
      </c>
      <c r="H3029" s="111">
        <v>318000</v>
      </c>
      <c r="I3029" s="113">
        <v>45519</v>
      </c>
      <c r="J3029" s="111">
        <v>5000</v>
      </c>
      <c r="K3029" s="112" t="s">
        <v>20</v>
      </c>
      <c r="L3029" s="112" t="s">
        <v>158</v>
      </c>
      <c r="O3029" s="71"/>
      <c r="P3029" s="54"/>
      <c r="Q3029" s="72"/>
    </row>
    <row r="3030" spans="1:17" x14ac:dyDescent="0.25">
      <c r="A3030" s="107" t="s">
        <v>2163</v>
      </c>
      <c r="B3030" s="108">
        <v>202408</v>
      </c>
      <c r="C3030" s="108">
        <v>202408</v>
      </c>
      <c r="D3030" s="108" t="s">
        <v>1015</v>
      </c>
      <c r="E3030" s="109">
        <v>8249417550</v>
      </c>
      <c r="F3030" s="107" t="s">
        <v>2164</v>
      </c>
      <c r="G3030" s="110" t="s">
        <v>1778</v>
      </c>
      <c r="H3030" s="111">
        <v>290000</v>
      </c>
      <c r="I3030" s="113">
        <v>45520</v>
      </c>
      <c r="J3030" s="111">
        <v>50000</v>
      </c>
      <c r="K3030" s="112" t="s">
        <v>20</v>
      </c>
      <c r="L3030" s="112" t="s">
        <v>158</v>
      </c>
      <c r="O3030" s="71"/>
      <c r="P3030" s="54"/>
      <c r="Q3030" s="72"/>
    </row>
    <row r="3031" spans="1:17" x14ac:dyDescent="0.25">
      <c r="A3031" s="107" t="s">
        <v>2203</v>
      </c>
      <c r="B3031" s="108">
        <v>202408</v>
      </c>
      <c r="C3031" s="108">
        <v>202408</v>
      </c>
      <c r="D3031" s="108" t="s">
        <v>1015</v>
      </c>
      <c r="E3031" s="109">
        <v>9535193353</v>
      </c>
      <c r="F3031" s="107" t="s">
        <v>2238</v>
      </c>
      <c r="G3031" s="110" t="s">
        <v>1778</v>
      </c>
      <c r="H3031" s="111">
        <v>290000</v>
      </c>
      <c r="I3031" s="113">
        <v>45520</v>
      </c>
      <c r="J3031" s="111">
        <v>20000</v>
      </c>
      <c r="K3031" s="112" t="s">
        <v>20</v>
      </c>
      <c r="L3031" s="112" t="s">
        <v>158</v>
      </c>
      <c r="O3031" s="71"/>
      <c r="P3031" s="54"/>
      <c r="Q3031" s="72"/>
    </row>
    <row r="3032" spans="1:17" x14ac:dyDescent="0.25">
      <c r="A3032" s="107" t="s">
        <v>2207</v>
      </c>
      <c r="B3032" s="108">
        <v>202408</v>
      </c>
      <c r="C3032" s="108">
        <v>202408</v>
      </c>
      <c r="D3032" s="108" t="s">
        <v>1015</v>
      </c>
      <c r="E3032" s="109">
        <v>9438793990</v>
      </c>
      <c r="F3032" s="107" t="s">
        <v>2208</v>
      </c>
      <c r="G3032" s="110" t="s">
        <v>1778</v>
      </c>
      <c r="H3032" s="111">
        <v>290000</v>
      </c>
      <c r="I3032" s="113">
        <v>45520</v>
      </c>
      <c r="J3032" s="111">
        <v>100000</v>
      </c>
      <c r="K3032" s="112" t="s">
        <v>20</v>
      </c>
      <c r="L3032" s="112" t="s">
        <v>158</v>
      </c>
      <c r="O3032" s="71"/>
      <c r="P3032" s="54"/>
      <c r="Q3032" s="72"/>
    </row>
    <row r="3033" spans="1:17" x14ac:dyDescent="0.25">
      <c r="A3033" s="107" t="s">
        <v>2177</v>
      </c>
      <c r="B3033" s="108">
        <v>202407</v>
      </c>
      <c r="C3033" s="108">
        <v>202407</v>
      </c>
      <c r="D3033" s="108" t="s">
        <v>1015</v>
      </c>
      <c r="E3033" s="109">
        <v>8093700512</v>
      </c>
      <c r="F3033" s="107" t="s">
        <v>2178</v>
      </c>
      <c r="G3033" s="110" t="s">
        <v>1778</v>
      </c>
      <c r="H3033" s="111">
        <v>270000</v>
      </c>
      <c r="I3033" s="113">
        <v>45520</v>
      </c>
      <c r="J3033" s="111">
        <v>78400</v>
      </c>
      <c r="K3033" s="112" t="s">
        <v>20</v>
      </c>
      <c r="L3033" s="112" t="s">
        <v>158</v>
      </c>
      <c r="O3033" s="71"/>
      <c r="P3033" s="54"/>
      <c r="Q3033" s="72"/>
    </row>
    <row r="3034" spans="1:17" x14ac:dyDescent="0.25">
      <c r="A3034" s="107" t="s">
        <v>1737</v>
      </c>
      <c r="B3034" s="108">
        <v>202401</v>
      </c>
      <c r="C3034" s="108">
        <v>202401</v>
      </c>
      <c r="D3034" s="108" t="s">
        <v>1014</v>
      </c>
      <c r="E3034" s="109">
        <v>8374879289</v>
      </c>
      <c r="F3034" s="107" t="s">
        <v>1738</v>
      </c>
      <c r="G3034" s="110" t="s">
        <v>19</v>
      </c>
      <c r="H3034" s="111">
        <v>290000</v>
      </c>
      <c r="I3034" s="113">
        <v>45520</v>
      </c>
      <c r="J3034" s="111">
        <v>24000</v>
      </c>
      <c r="K3034" s="112" t="s">
        <v>689</v>
      </c>
      <c r="L3034" s="112" t="s">
        <v>158</v>
      </c>
      <c r="O3034" s="71"/>
      <c r="P3034" s="54"/>
      <c r="Q3034" s="72"/>
    </row>
    <row r="3035" spans="1:17" x14ac:dyDescent="0.25">
      <c r="A3035" s="107" t="s">
        <v>1925</v>
      </c>
      <c r="B3035" s="108">
        <v>202405</v>
      </c>
      <c r="C3035" s="108">
        <v>202405</v>
      </c>
      <c r="D3035" s="108" t="s">
        <v>1015</v>
      </c>
      <c r="E3035" s="109">
        <v>9337938344</v>
      </c>
      <c r="F3035" s="107" t="s">
        <v>1926</v>
      </c>
      <c r="G3035" s="110" t="s">
        <v>1778</v>
      </c>
      <c r="H3035" s="111">
        <v>290000</v>
      </c>
      <c r="I3035" s="113">
        <v>45520</v>
      </c>
      <c r="J3035" s="111">
        <v>30000</v>
      </c>
      <c r="K3035" s="112" t="s">
        <v>689</v>
      </c>
      <c r="L3035" s="112" t="s">
        <v>158</v>
      </c>
      <c r="O3035" s="71"/>
      <c r="P3035" s="54"/>
      <c r="Q3035" s="72"/>
    </row>
    <row r="3036" spans="1:17" x14ac:dyDescent="0.25">
      <c r="A3036" s="107" t="s">
        <v>4414</v>
      </c>
      <c r="B3036" s="108">
        <v>202407</v>
      </c>
      <c r="C3036" s="108">
        <v>202407</v>
      </c>
      <c r="D3036" s="108" t="s">
        <v>1014</v>
      </c>
      <c r="E3036" s="109">
        <v>7735719911</v>
      </c>
      <c r="F3036" s="107" t="s">
        <v>2122</v>
      </c>
      <c r="G3036" s="110" t="s">
        <v>1778</v>
      </c>
      <c r="H3036" s="111">
        <v>318000</v>
      </c>
      <c r="I3036" s="113">
        <v>45521</v>
      </c>
      <c r="J3036" s="111">
        <v>100000</v>
      </c>
      <c r="K3036" s="112" t="s">
        <v>20</v>
      </c>
      <c r="L3036" s="112" t="s">
        <v>158</v>
      </c>
      <c r="O3036" s="71"/>
      <c r="P3036" s="54"/>
      <c r="Q3036" s="72"/>
    </row>
    <row r="3037" spans="1:17" x14ac:dyDescent="0.25">
      <c r="A3037" s="107" t="s">
        <v>2225</v>
      </c>
      <c r="B3037" s="108">
        <v>202408</v>
      </c>
      <c r="C3037" s="108">
        <v>202408</v>
      </c>
      <c r="D3037" s="108" t="s">
        <v>1015</v>
      </c>
      <c r="E3037" s="109">
        <v>7377373757</v>
      </c>
      <c r="F3037" s="107" t="s">
        <v>2226</v>
      </c>
      <c r="G3037" s="110" t="s">
        <v>1778</v>
      </c>
      <c r="H3037" s="111">
        <v>280000</v>
      </c>
      <c r="I3037" s="113">
        <v>45521</v>
      </c>
      <c r="J3037" s="111">
        <v>100000</v>
      </c>
      <c r="K3037" s="112" t="s">
        <v>20</v>
      </c>
      <c r="L3037" s="112" t="s">
        <v>158</v>
      </c>
      <c r="O3037" s="71"/>
      <c r="P3037" s="54"/>
      <c r="Q3037" s="72"/>
    </row>
    <row r="3038" spans="1:17" x14ac:dyDescent="0.25">
      <c r="A3038" s="107" t="s">
        <v>1823</v>
      </c>
      <c r="B3038" s="108">
        <v>202303</v>
      </c>
      <c r="C3038" s="108">
        <v>202303</v>
      </c>
      <c r="D3038" s="108" t="s">
        <v>1014</v>
      </c>
      <c r="E3038" s="109">
        <v>6283148140</v>
      </c>
      <c r="F3038" s="107" t="s">
        <v>1858</v>
      </c>
      <c r="G3038" s="110" t="s">
        <v>1792</v>
      </c>
      <c r="H3038" s="111">
        <v>260000</v>
      </c>
      <c r="I3038" s="113">
        <v>45521</v>
      </c>
      <c r="J3038" s="111">
        <v>35000</v>
      </c>
      <c r="K3038" s="112" t="s">
        <v>20</v>
      </c>
      <c r="L3038" s="112" t="s">
        <v>158</v>
      </c>
      <c r="O3038" s="71"/>
      <c r="P3038" s="54"/>
      <c r="Q3038" s="72"/>
    </row>
    <row r="3039" spans="1:17" x14ac:dyDescent="0.25">
      <c r="A3039" s="107" t="s">
        <v>4403</v>
      </c>
      <c r="B3039" s="108">
        <v>202406</v>
      </c>
      <c r="C3039" s="108">
        <v>202406</v>
      </c>
      <c r="D3039" s="108" t="s">
        <v>1015</v>
      </c>
      <c r="E3039" s="109">
        <v>7735578292</v>
      </c>
      <c r="F3039" s="107" t="s">
        <v>2050</v>
      </c>
      <c r="G3039" s="110" t="s">
        <v>1778</v>
      </c>
      <c r="H3039" s="111">
        <v>318000</v>
      </c>
      <c r="I3039" s="113">
        <v>45521</v>
      </c>
      <c r="J3039" s="111">
        <v>60000</v>
      </c>
      <c r="K3039" s="112" t="s">
        <v>20</v>
      </c>
      <c r="L3039" s="112" t="s">
        <v>158</v>
      </c>
      <c r="O3039" s="71"/>
      <c r="P3039" s="54"/>
      <c r="Q3039" s="72"/>
    </row>
    <row r="3040" spans="1:17" x14ac:dyDescent="0.25">
      <c r="A3040" s="107" t="s">
        <v>2219</v>
      </c>
      <c r="B3040" s="108">
        <v>202408</v>
      </c>
      <c r="C3040" s="108">
        <v>202408</v>
      </c>
      <c r="D3040" s="108" t="s">
        <v>1015</v>
      </c>
      <c r="E3040" s="109">
        <v>8879565265</v>
      </c>
      <c r="F3040" s="107" t="s">
        <v>2220</v>
      </c>
      <c r="G3040" s="110" t="s">
        <v>1778</v>
      </c>
      <c r="H3040" s="111">
        <v>318000</v>
      </c>
      <c r="I3040" s="113">
        <v>45521</v>
      </c>
      <c r="J3040" s="111">
        <v>5000</v>
      </c>
      <c r="K3040" s="112" t="s">
        <v>20</v>
      </c>
      <c r="L3040" s="112" t="s">
        <v>158</v>
      </c>
      <c r="O3040" s="71"/>
      <c r="P3040" s="54"/>
      <c r="Q3040" s="72"/>
    </row>
    <row r="3041" spans="1:17" x14ac:dyDescent="0.25">
      <c r="A3041" s="107" t="s">
        <v>4430</v>
      </c>
      <c r="B3041" s="108">
        <v>202408</v>
      </c>
      <c r="C3041" s="108">
        <v>202408</v>
      </c>
      <c r="D3041" s="108" t="s">
        <v>1015</v>
      </c>
      <c r="E3041" s="109">
        <v>8105989475</v>
      </c>
      <c r="F3041" s="107" t="s">
        <v>2202</v>
      </c>
      <c r="G3041" s="110" t="s">
        <v>1778</v>
      </c>
      <c r="H3041" s="111">
        <v>290000</v>
      </c>
      <c r="I3041" s="113">
        <v>45523</v>
      </c>
      <c r="J3041" s="111">
        <v>115000</v>
      </c>
      <c r="K3041" s="112" t="s">
        <v>20</v>
      </c>
      <c r="L3041" s="112" t="s">
        <v>158</v>
      </c>
      <c r="O3041" s="71"/>
      <c r="P3041" s="54"/>
      <c r="Q3041" s="72"/>
    </row>
    <row r="3042" spans="1:17" x14ac:dyDescent="0.25">
      <c r="A3042" s="107" t="s">
        <v>1697</v>
      </c>
      <c r="B3042" s="108">
        <v>202402</v>
      </c>
      <c r="C3042" s="108">
        <v>202402</v>
      </c>
      <c r="D3042" s="108" t="s">
        <v>1014</v>
      </c>
      <c r="E3042" s="109">
        <v>7008091508</v>
      </c>
      <c r="F3042" s="107" t="s">
        <v>1698</v>
      </c>
      <c r="G3042" s="110" t="s">
        <v>2006</v>
      </c>
      <c r="H3042" s="111">
        <v>270000</v>
      </c>
      <c r="I3042" s="113">
        <v>45523</v>
      </c>
      <c r="J3042" s="111">
        <v>75000</v>
      </c>
      <c r="K3042" s="112" t="s">
        <v>20</v>
      </c>
      <c r="L3042" s="112" t="s">
        <v>158</v>
      </c>
      <c r="O3042" s="71"/>
      <c r="P3042" s="54"/>
      <c r="Q3042" s="72"/>
    </row>
    <row r="3043" spans="1:17" x14ac:dyDescent="0.25">
      <c r="A3043" s="107" t="s">
        <v>2239</v>
      </c>
      <c r="B3043" s="108">
        <v>202408</v>
      </c>
      <c r="C3043" s="108">
        <v>202408</v>
      </c>
      <c r="D3043" s="108" t="s">
        <v>1014</v>
      </c>
      <c r="E3043" s="109">
        <v>8847806051</v>
      </c>
      <c r="F3043" s="107" t="s">
        <v>2185</v>
      </c>
      <c r="G3043" s="110" t="s">
        <v>2006</v>
      </c>
      <c r="H3043" s="111">
        <v>290000</v>
      </c>
      <c r="I3043" s="113">
        <v>45523</v>
      </c>
      <c r="J3043" s="111">
        <v>50000</v>
      </c>
      <c r="K3043" s="112" t="s">
        <v>20</v>
      </c>
      <c r="L3043" s="112" t="s">
        <v>158</v>
      </c>
      <c r="O3043" s="71"/>
      <c r="P3043" s="54"/>
      <c r="Q3043" s="72"/>
    </row>
    <row r="3044" spans="1:17" x14ac:dyDescent="0.25">
      <c r="A3044" s="107" t="s">
        <v>4425</v>
      </c>
      <c r="B3044" s="108">
        <v>202408</v>
      </c>
      <c r="C3044" s="108">
        <v>202408</v>
      </c>
      <c r="D3044" s="108" t="s">
        <v>1014</v>
      </c>
      <c r="E3044" s="109">
        <v>9668283467</v>
      </c>
      <c r="F3044" s="107" t="s">
        <v>2241</v>
      </c>
      <c r="G3044" s="110" t="s">
        <v>2006</v>
      </c>
      <c r="H3044" s="111">
        <v>290000</v>
      </c>
      <c r="I3044" s="113">
        <v>45523</v>
      </c>
      <c r="J3044" s="111">
        <v>50000</v>
      </c>
      <c r="K3044" s="112" t="s">
        <v>20</v>
      </c>
      <c r="L3044" s="112" t="s">
        <v>158</v>
      </c>
      <c r="O3044" s="71"/>
      <c r="P3044" s="54"/>
      <c r="Q3044" s="72"/>
    </row>
    <row r="3045" spans="1:17" x14ac:dyDescent="0.25">
      <c r="A3045" s="107" t="s">
        <v>2239</v>
      </c>
      <c r="B3045" s="108">
        <v>202408</v>
      </c>
      <c r="C3045" s="108">
        <v>202408</v>
      </c>
      <c r="D3045" s="108" t="s">
        <v>1015</v>
      </c>
      <c r="E3045" s="109">
        <v>8847806051</v>
      </c>
      <c r="F3045" s="107" t="s">
        <v>2185</v>
      </c>
      <c r="G3045" s="110" t="s">
        <v>2006</v>
      </c>
      <c r="H3045" s="111">
        <v>290000</v>
      </c>
      <c r="I3045" s="113">
        <v>45523</v>
      </c>
      <c r="J3045" s="111">
        <v>5000</v>
      </c>
      <c r="K3045" s="112" t="s">
        <v>20</v>
      </c>
      <c r="L3045" s="112" t="s">
        <v>158</v>
      </c>
      <c r="O3045" s="71"/>
      <c r="P3045" s="54"/>
      <c r="Q3045" s="72"/>
    </row>
    <row r="3046" spans="1:17" x14ac:dyDescent="0.25">
      <c r="A3046" s="107" t="s">
        <v>4425</v>
      </c>
      <c r="B3046" s="108">
        <v>202408</v>
      </c>
      <c r="C3046" s="108">
        <v>202408</v>
      </c>
      <c r="D3046" s="108" t="s">
        <v>1015</v>
      </c>
      <c r="E3046" s="109">
        <v>9668283467</v>
      </c>
      <c r="F3046" s="107" t="s">
        <v>2241</v>
      </c>
      <c r="G3046" s="110" t="s">
        <v>2006</v>
      </c>
      <c r="H3046" s="111">
        <v>290000</v>
      </c>
      <c r="I3046" s="113">
        <v>45523</v>
      </c>
      <c r="J3046" s="111">
        <v>5000</v>
      </c>
      <c r="K3046" s="112" t="s">
        <v>20</v>
      </c>
      <c r="L3046" s="112" t="s">
        <v>158</v>
      </c>
      <c r="O3046" s="71"/>
      <c r="P3046" s="54"/>
      <c r="Q3046" s="72"/>
    </row>
    <row r="3047" spans="1:17" x14ac:dyDescent="0.25">
      <c r="A3047" s="107" t="s">
        <v>2242</v>
      </c>
      <c r="B3047" s="108">
        <v>202408</v>
      </c>
      <c r="C3047" s="108">
        <v>202408</v>
      </c>
      <c r="D3047" s="108" t="s">
        <v>1015</v>
      </c>
      <c r="E3047" s="109">
        <v>9480945849</v>
      </c>
      <c r="F3047" s="107" t="s">
        <v>2243</v>
      </c>
      <c r="G3047" s="110" t="s">
        <v>1778</v>
      </c>
      <c r="H3047" s="111">
        <v>290000</v>
      </c>
      <c r="I3047" s="113">
        <v>45523</v>
      </c>
      <c r="J3047" s="111">
        <v>5000</v>
      </c>
      <c r="K3047" s="112" t="s">
        <v>20</v>
      </c>
      <c r="L3047" s="112" t="s">
        <v>158</v>
      </c>
      <c r="O3047" s="71"/>
      <c r="P3047" s="54"/>
      <c r="Q3047" s="72"/>
    </row>
    <row r="3048" spans="1:17" x14ac:dyDescent="0.25">
      <c r="A3048" s="107" t="s">
        <v>4416</v>
      </c>
      <c r="B3048" s="108">
        <v>202407</v>
      </c>
      <c r="C3048" s="108">
        <v>202407</v>
      </c>
      <c r="D3048" s="108" t="s">
        <v>1014</v>
      </c>
      <c r="E3048" s="109">
        <v>9039722875</v>
      </c>
      <c r="F3048" s="107" t="s">
        <v>2139</v>
      </c>
      <c r="G3048" s="110" t="s">
        <v>1778</v>
      </c>
      <c r="H3048" s="111">
        <v>280000</v>
      </c>
      <c r="I3048" s="113">
        <v>45524</v>
      </c>
      <c r="J3048" s="111">
        <v>46200</v>
      </c>
      <c r="K3048" s="112" t="s">
        <v>20</v>
      </c>
      <c r="L3048" s="112" t="s">
        <v>158</v>
      </c>
      <c r="O3048" s="71"/>
      <c r="P3048" s="54"/>
      <c r="Q3048" s="72"/>
    </row>
    <row r="3049" spans="1:17" x14ac:dyDescent="0.25">
      <c r="A3049" s="107" t="s">
        <v>4431</v>
      </c>
      <c r="B3049" s="108">
        <v>202408</v>
      </c>
      <c r="C3049" s="108">
        <v>202408</v>
      </c>
      <c r="D3049" s="108" t="s">
        <v>1015</v>
      </c>
      <c r="E3049" s="109">
        <v>8249343299</v>
      </c>
      <c r="F3049" s="107" t="s">
        <v>2216</v>
      </c>
      <c r="G3049" s="110" t="s">
        <v>1778</v>
      </c>
      <c r="H3049" s="111">
        <v>318000</v>
      </c>
      <c r="I3049" s="113">
        <v>45524</v>
      </c>
      <c r="J3049" s="111">
        <v>68750</v>
      </c>
      <c r="K3049" s="112" t="s">
        <v>20</v>
      </c>
      <c r="L3049" s="112" t="s">
        <v>158</v>
      </c>
      <c r="O3049" s="71"/>
      <c r="P3049" s="54"/>
      <c r="Q3049" s="72"/>
    </row>
    <row r="3050" spans="1:17" x14ac:dyDescent="0.25">
      <c r="A3050" s="107" t="s">
        <v>2255</v>
      </c>
      <c r="B3050" s="108">
        <v>202407</v>
      </c>
      <c r="C3050" s="108">
        <v>202407</v>
      </c>
      <c r="D3050" s="108" t="s">
        <v>1014</v>
      </c>
      <c r="E3050" s="109">
        <v>9902037501</v>
      </c>
      <c r="F3050" s="107" t="s">
        <v>2120</v>
      </c>
      <c r="G3050" s="110" t="s">
        <v>1778</v>
      </c>
      <c r="H3050" s="111">
        <v>290000</v>
      </c>
      <c r="I3050" s="113">
        <v>45524</v>
      </c>
      <c r="J3050" s="111">
        <v>50000</v>
      </c>
      <c r="K3050" s="112" t="s">
        <v>20</v>
      </c>
      <c r="L3050" s="112" t="s">
        <v>158</v>
      </c>
      <c r="O3050" s="71"/>
      <c r="P3050" s="54"/>
      <c r="Q3050" s="72"/>
    </row>
    <row r="3051" spans="1:17" x14ac:dyDescent="0.25">
      <c r="A3051" s="107" t="s">
        <v>4427</v>
      </c>
      <c r="B3051" s="108">
        <v>202408</v>
      </c>
      <c r="C3051" s="108">
        <v>202408</v>
      </c>
      <c r="D3051" s="108" t="s">
        <v>1014</v>
      </c>
      <c r="E3051" s="109">
        <v>7566860655</v>
      </c>
      <c r="F3051" s="107" t="s">
        <v>2192</v>
      </c>
      <c r="G3051" s="110" t="s">
        <v>1778</v>
      </c>
      <c r="H3051" s="111">
        <v>290000</v>
      </c>
      <c r="I3051" s="113">
        <v>45524</v>
      </c>
      <c r="J3051" s="111">
        <v>90000</v>
      </c>
      <c r="K3051" s="112" t="s">
        <v>20</v>
      </c>
      <c r="L3051" s="112" t="s">
        <v>158</v>
      </c>
      <c r="O3051" s="71"/>
      <c r="P3051" s="54"/>
      <c r="Q3051" s="72"/>
    </row>
    <row r="3052" spans="1:17" x14ac:dyDescent="0.25">
      <c r="A3052" s="107" t="s">
        <v>4435</v>
      </c>
      <c r="B3052" s="108">
        <v>202408</v>
      </c>
      <c r="C3052" s="108">
        <v>202408</v>
      </c>
      <c r="D3052" s="108" t="s">
        <v>1015</v>
      </c>
      <c r="E3052" s="109">
        <v>9873381254</v>
      </c>
      <c r="F3052" s="107" t="s">
        <v>2224</v>
      </c>
      <c r="G3052" s="110" t="s">
        <v>1778</v>
      </c>
      <c r="H3052" s="111">
        <v>280000</v>
      </c>
      <c r="I3052" s="113">
        <v>45525</v>
      </c>
      <c r="J3052" s="111">
        <v>60000</v>
      </c>
      <c r="K3052" s="112" t="s">
        <v>20</v>
      </c>
      <c r="L3052" s="112" t="s">
        <v>158</v>
      </c>
      <c r="O3052" s="71"/>
      <c r="P3052" s="54"/>
      <c r="Q3052" s="72"/>
    </row>
    <row r="3053" spans="1:17" x14ac:dyDescent="0.25">
      <c r="A3053" s="107" t="s">
        <v>4361</v>
      </c>
      <c r="B3053" s="108">
        <v>202401</v>
      </c>
      <c r="C3053" s="108">
        <v>202401</v>
      </c>
      <c r="D3053" s="108" t="s">
        <v>1015</v>
      </c>
      <c r="E3053" s="109">
        <v>8249631804</v>
      </c>
      <c r="F3053" s="107" t="s">
        <v>1726</v>
      </c>
      <c r="G3053" s="110" t="s">
        <v>77</v>
      </c>
      <c r="H3053" s="111">
        <v>255000</v>
      </c>
      <c r="I3053" s="113">
        <v>45525</v>
      </c>
      <c r="J3053" s="111">
        <v>7777</v>
      </c>
      <c r="K3053" s="112" t="s">
        <v>20</v>
      </c>
      <c r="L3053" s="112" t="s">
        <v>158</v>
      </c>
      <c r="O3053" s="71"/>
      <c r="P3053" s="54"/>
      <c r="Q3053" s="72"/>
    </row>
    <row r="3054" spans="1:17" x14ac:dyDescent="0.25">
      <c r="A3054" s="107" t="s">
        <v>2197</v>
      </c>
      <c r="B3054" s="108">
        <v>202408</v>
      </c>
      <c r="C3054" s="108">
        <v>202408</v>
      </c>
      <c r="D3054" s="108" t="s">
        <v>1015</v>
      </c>
      <c r="E3054" s="109">
        <v>9777981935</v>
      </c>
      <c r="F3054" s="107" t="s">
        <v>2198</v>
      </c>
      <c r="G3054" s="110" t="s">
        <v>1778</v>
      </c>
      <c r="H3054" s="111">
        <v>318600</v>
      </c>
      <c r="I3054" s="113">
        <v>45525</v>
      </c>
      <c r="J3054" s="111">
        <v>29000</v>
      </c>
      <c r="K3054" s="112" t="s">
        <v>20</v>
      </c>
      <c r="L3054" s="112" t="s">
        <v>158</v>
      </c>
      <c r="O3054" s="71"/>
      <c r="P3054" s="54"/>
      <c r="Q3054" s="72"/>
    </row>
    <row r="3055" spans="1:17" x14ac:dyDescent="0.25">
      <c r="A3055" s="107" t="s">
        <v>4427</v>
      </c>
      <c r="B3055" s="108">
        <v>202408</v>
      </c>
      <c r="C3055" s="108">
        <v>202408</v>
      </c>
      <c r="D3055" s="108" t="s">
        <v>1014</v>
      </c>
      <c r="E3055" s="109">
        <v>7566860655</v>
      </c>
      <c r="F3055" s="107" t="s">
        <v>2192</v>
      </c>
      <c r="G3055" s="110" t="s">
        <v>1778</v>
      </c>
      <c r="H3055" s="111">
        <v>290000</v>
      </c>
      <c r="I3055" s="113">
        <v>45525</v>
      </c>
      <c r="J3055" s="111">
        <v>7666</v>
      </c>
      <c r="K3055" s="112" t="s">
        <v>20</v>
      </c>
      <c r="L3055" s="112" t="s">
        <v>158</v>
      </c>
      <c r="O3055" s="71"/>
      <c r="P3055" s="54"/>
      <c r="Q3055" s="72"/>
    </row>
    <row r="3056" spans="1:17" x14ac:dyDescent="0.25">
      <c r="A3056" s="107" t="s">
        <v>2151</v>
      </c>
      <c r="B3056" s="108">
        <v>202407</v>
      </c>
      <c r="C3056" s="108">
        <v>202407</v>
      </c>
      <c r="D3056" s="108" t="s">
        <v>1015</v>
      </c>
      <c r="E3056" s="109">
        <v>7749032456</v>
      </c>
      <c r="F3056" s="107" t="s">
        <v>2152</v>
      </c>
      <c r="G3056" s="110" t="s">
        <v>1778</v>
      </c>
      <c r="H3056" s="111">
        <v>318600</v>
      </c>
      <c r="I3056" s="113">
        <v>45525</v>
      </c>
      <c r="J3056" s="111">
        <v>50000</v>
      </c>
      <c r="K3056" s="112" t="s">
        <v>20</v>
      </c>
      <c r="L3056" s="112" t="s">
        <v>158</v>
      </c>
      <c r="O3056" s="71"/>
      <c r="P3056" s="54"/>
      <c r="Q3056" s="72"/>
    </row>
    <row r="3057" spans="1:17" x14ac:dyDescent="0.25">
      <c r="A3057" s="107" t="s">
        <v>4423</v>
      </c>
      <c r="B3057" s="108">
        <v>202407</v>
      </c>
      <c r="C3057" s="108">
        <v>202407</v>
      </c>
      <c r="D3057" s="108" t="s">
        <v>1015</v>
      </c>
      <c r="E3057" s="109">
        <v>9437650105</v>
      </c>
      <c r="F3057" s="107" t="s">
        <v>2180</v>
      </c>
      <c r="G3057" s="110" t="s">
        <v>1778</v>
      </c>
      <c r="H3057" s="111">
        <v>270000</v>
      </c>
      <c r="I3057" s="113">
        <v>45525</v>
      </c>
      <c r="J3057" s="111">
        <v>72500</v>
      </c>
      <c r="K3057" s="112" t="s">
        <v>20</v>
      </c>
      <c r="L3057" s="112" t="s">
        <v>158</v>
      </c>
      <c r="O3057" s="71"/>
      <c r="P3057" s="54"/>
      <c r="Q3057" s="72"/>
    </row>
    <row r="3058" spans="1:17" x14ac:dyDescent="0.25">
      <c r="A3058" s="107" t="s">
        <v>4434</v>
      </c>
      <c r="B3058" s="108">
        <v>202408</v>
      </c>
      <c r="C3058" s="108">
        <v>202408</v>
      </c>
      <c r="D3058" s="108" t="s">
        <v>1015</v>
      </c>
      <c r="E3058" s="109">
        <v>7339978482</v>
      </c>
      <c r="F3058" s="107" t="s">
        <v>2228</v>
      </c>
      <c r="G3058" s="110" t="s">
        <v>1778</v>
      </c>
      <c r="H3058" s="111">
        <v>280000</v>
      </c>
      <c r="I3058" s="113">
        <v>45525</v>
      </c>
      <c r="J3058" s="111">
        <v>24166</v>
      </c>
      <c r="K3058" s="112" t="s">
        <v>20</v>
      </c>
      <c r="L3058" s="112" t="s">
        <v>158</v>
      </c>
      <c r="O3058" s="71"/>
      <c r="P3058" s="54"/>
      <c r="Q3058" s="72"/>
    </row>
    <row r="3059" spans="1:17" x14ac:dyDescent="0.25">
      <c r="A3059" s="107" t="s">
        <v>1964</v>
      </c>
      <c r="B3059" s="108">
        <v>202405</v>
      </c>
      <c r="C3059" s="108">
        <v>202405</v>
      </c>
      <c r="D3059" s="108" t="s">
        <v>1015</v>
      </c>
      <c r="E3059" s="109">
        <v>9302595031</v>
      </c>
      <c r="F3059" s="107" t="s">
        <v>1965</v>
      </c>
      <c r="G3059" s="110" t="s">
        <v>1778</v>
      </c>
      <c r="H3059" s="111">
        <v>290000</v>
      </c>
      <c r="I3059" s="113">
        <v>45526</v>
      </c>
      <c r="J3059" s="111">
        <v>40000</v>
      </c>
      <c r="K3059" s="112" t="s">
        <v>20</v>
      </c>
      <c r="L3059" s="112" t="s">
        <v>158</v>
      </c>
      <c r="O3059" s="71"/>
      <c r="P3059" s="54"/>
      <c r="Q3059" s="72"/>
    </row>
    <row r="3060" spans="1:17" x14ac:dyDescent="0.25">
      <c r="A3060" s="107" t="s">
        <v>1711</v>
      </c>
      <c r="B3060" s="108">
        <v>202402</v>
      </c>
      <c r="C3060" s="108">
        <v>202402</v>
      </c>
      <c r="D3060" s="108" t="s">
        <v>1014</v>
      </c>
      <c r="E3060" s="109">
        <v>9027288046</v>
      </c>
      <c r="F3060" s="107" t="s">
        <v>1712</v>
      </c>
      <c r="G3060" s="110" t="s">
        <v>19</v>
      </c>
      <c r="H3060" s="111">
        <v>280000</v>
      </c>
      <c r="I3060" s="113">
        <v>45526</v>
      </c>
      <c r="J3060" s="111">
        <v>40000</v>
      </c>
      <c r="K3060" s="112" t="s">
        <v>20</v>
      </c>
      <c r="L3060" s="112" t="s">
        <v>158</v>
      </c>
      <c r="O3060" s="71"/>
      <c r="P3060" s="54"/>
      <c r="Q3060" s="72"/>
    </row>
    <row r="3061" spans="1:17" x14ac:dyDescent="0.25">
      <c r="A3061" s="107" t="s">
        <v>1721</v>
      </c>
      <c r="B3061" s="108">
        <v>202402</v>
      </c>
      <c r="C3061" s="108">
        <v>202402</v>
      </c>
      <c r="D3061" s="108" t="s">
        <v>1014</v>
      </c>
      <c r="E3061" s="109">
        <v>7854078563</v>
      </c>
      <c r="F3061" s="107" t="s">
        <v>1722</v>
      </c>
      <c r="G3061" s="110" t="s">
        <v>77</v>
      </c>
      <c r="H3061" s="111">
        <v>240000</v>
      </c>
      <c r="I3061" s="113">
        <v>45526</v>
      </c>
      <c r="J3061" s="111">
        <v>15000</v>
      </c>
      <c r="K3061" s="112" t="s">
        <v>20</v>
      </c>
      <c r="L3061" s="112" t="s">
        <v>158</v>
      </c>
      <c r="O3061" s="71"/>
      <c r="P3061" s="54"/>
      <c r="Q3061" s="72"/>
    </row>
    <row r="3062" spans="1:17" x14ac:dyDescent="0.25">
      <c r="A3062" s="107" t="s">
        <v>2168</v>
      </c>
      <c r="B3062" s="108">
        <v>202407</v>
      </c>
      <c r="C3062" s="108">
        <v>202407</v>
      </c>
      <c r="D3062" s="108" t="s">
        <v>1015</v>
      </c>
      <c r="E3062" s="109">
        <v>8926061648</v>
      </c>
      <c r="F3062" s="107" t="s">
        <v>2169</v>
      </c>
      <c r="G3062" s="110" t="s">
        <v>1792</v>
      </c>
      <c r="H3062" s="111">
        <v>290000</v>
      </c>
      <c r="I3062" s="113">
        <v>45526</v>
      </c>
      <c r="J3062" s="111">
        <v>75900</v>
      </c>
      <c r="K3062" s="112" t="s">
        <v>20</v>
      </c>
      <c r="L3062" s="112" t="s">
        <v>158</v>
      </c>
      <c r="O3062" s="71"/>
      <c r="P3062" s="54"/>
      <c r="Q3062" s="72"/>
    </row>
    <row r="3063" spans="1:17" x14ac:dyDescent="0.25">
      <c r="A3063" s="107" t="s">
        <v>1884</v>
      </c>
      <c r="B3063" s="108">
        <v>202404</v>
      </c>
      <c r="C3063" s="108">
        <v>202404</v>
      </c>
      <c r="D3063" s="108" t="s">
        <v>1014</v>
      </c>
      <c r="E3063" s="109">
        <v>6369649815</v>
      </c>
      <c r="F3063" s="107" t="s">
        <v>1885</v>
      </c>
      <c r="G3063" s="110" t="s">
        <v>1778</v>
      </c>
      <c r="H3063" s="111">
        <v>280000</v>
      </c>
      <c r="I3063" s="113">
        <v>45526</v>
      </c>
      <c r="J3063" s="111">
        <v>54000</v>
      </c>
      <c r="K3063" s="112" t="s">
        <v>20</v>
      </c>
      <c r="L3063" s="112" t="s">
        <v>158</v>
      </c>
      <c r="O3063" s="71"/>
      <c r="P3063" s="54"/>
      <c r="Q3063" s="72"/>
    </row>
    <row r="3064" spans="1:17" x14ac:dyDescent="0.25">
      <c r="A3064" s="107" t="s">
        <v>2244</v>
      </c>
      <c r="B3064" s="108">
        <v>202408</v>
      </c>
      <c r="C3064" s="108">
        <v>202408</v>
      </c>
      <c r="D3064" s="108" t="s">
        <v>1015</v>
      </c>
      <c r="E3064" s="109">
        <v>7008170994</v>
      </c>
      <c r="F3064" s="107" t="s">
        <v>2248</v>
      </c>
      <c r="G3064" s="110" t="s">
        <v>1778</v>
      </c>
      <c r="H3064" s="111">
        <v>280000</v>
      </c>
      <c r="I3064" s="113">
        <v>45526</v>
      </c>
      <c r="J3064" s="111">
        <v>5000</v>
      </c>
      <c r="K3064" s="112" t="s">
        <v>20</v>
      </c>
      <c r="L3064" s="112" t="s">
        <v>158</v>
      </c>
      <c r="O3064" s="71"/>
      <c r="P3064" s="54"/>
      <c r="Q3064" s="72"/>
    </row>
    <row r="3065" spans="1:17" x14ac:dyDescent="0.25">
      <c r="A3065" s="107" t="s">
        <v>2245</v>
      </c>
      <c r="B3065" s="108">
        <v>202408</v>
      </c>
      <c r="C3065" s="108">
        <v>202408</v>
      </c>
      <c r="D3065" s="108" t="s">
        <v>1015</v>
      </c>
      <c r="E3065" s="109">
        <v>9090427386</v>
      </c>
      <c r="F3065" s="107" t="s">
        <v>2249</v>
      </c>
      <c r="G3065" s="110" t="s">
        <v>1778</v>
      </c>
      <c r="H3065" s="111">
        <v>290000</v>
      </c>
      <c r="I3065" s="113">
        <v>45526</v>
      </c>
      <c r="J3065" s="111">
        <v>5000</v>
      </c>
      <c r="K3065" s="112" t="s">
        <v>20</v>
      </c>
      <c r="L3065" s="112" t="s">
        <v>158</v>
      </c>
      <c r="O3065" s="71"/>
      <c r="P3065" s="54"/>
      <c r="Q3065" s="72"/>
    </row>
    <row r="3066" spans="1:17" x14ac:dyDescent="0.25">
      <c r="A3066" s="107" t="s">
        <v>2246</v>
      </c>
      <c r="B3066" s="108">
        <v>202408</v>
      </c>
      <c r="C3066" s="108">
        <v>202408</v>
      </c>
      <c r="D3066" s="108" t="s">
        <v>1015</v>
      </c>
      <c r="E3066" s="109">
        <v>9901396878</v>
      </c>
      <c r="F3066" s="107" t="s">
        <v>2250</v>
      </c>
      <c r="G3066" s="110" t="s">
        <v>1778</v>
      </c>
      <c r="H3066" s="111">
        <v>290000</v>
      </c>
      <c r="I3066" s="113">
        <v>45526</v>
      </c>
      <c r="J3066" s="111">
        <v>5000</v>
      </c>
      <c r="K3066" s="112" t="s">
        <v>20</v>
      </c>
      <c r="L3066" s="112" t="s">
        <v>158</v>
      </c>
      <c r="O3066" s="71"/>
      <c r="P3066" s="54"/>
      <c r="Q3066" s="72"/>
    </row>
    <row r="3067" spans="1:17" x14ac:dyDescent="0.25">
      <c r="A3067" s="107" t="s">
        <v>2247</v>
      </c>
      <c r="B3067" s="108">
        <v>202408</v>
      </c>
      <c r="C3067" s="108">
        <v>202408</v>
      </c>
      <c r="D3067" s="108" t="s">
        <v>1015</v>
      </c>
      <c r="E3067" s="109">
        <v>7600686936</v>
      </c>
      <c r="F3067" s="107" t="s">
        <v>2251</v>
      </c>
      <c r="G3067" s="110" t="s">
        <v>1778</v>
      </c>
      <c r="H3067" s="111">
        <v>318600</v>
      </c>
      <c r="I3067" s="113">
        <v>45526</v>
      </c>
      <c r="J3067" s="111">
        <v>5000</v>
      </c>
      <c r="K3067" s="112" t="s">
        <v>20</v>
      </c>
      <c r="L3067" s="112" t="s">
        <v>158</v>
      </c>
      <c r="O3067" s="71"/>
      <c r="P3067" s="54"/>
      <c r="Q3067" s="72"/>
    </row>
    <row r="3068" spans="1:17" x14ac:dyDescent="0.25">
      <c r="A3068" s="107" t="s">
        <v>2148</v>
      </c>
      <c r="B3068" s="108">
        <v>202407</v>
      </c>
      <c r="C3068" s="108">
        <v>202407</v>
      </c>
      <c r="D3068" s="108" t="s">
        <v>1014</v>
      </c>
      <c r="E3068" s="109">
        <v>9853317562</v>
      </c>
      <c r="F3068" s="107" t="s">
        <v>2149</v>
      </c>
      <c r="G3068" s="110" t="s">
        <v>1778</v>
      </c>
      <c r="H3068" s="111">
        <v>318600</v>
      </c>
      <c r="I3068" s="113">
        <v>45527</v>
      </c>
      <c r="J3068" s="111">
        <v>99000</v>
      </c>
      <c r="K3068" s="112" t="s">
        <v>20</v>
      </c>
      <c r="L3068" s="112" t="s">
        <v>158</v>
      </c>
      <c r="O3068" s="71"/>
      <c r="P3068" s="54"/>
      <c r="Q3068" s="72"/>
    </row>
    <row r="3069" spans="1:17" x14ac:dyDescent="0.25">
      <c r="A3069" s="107" t="s">
        <v>2051</v>
      </c>
      <c r="B3069" s="108">
        <v>202406</v>
      </c>
      <c r="C3069" s="108">
        <v>202406</v>
      </c>
      <c r="D3069" s="108" t="s">
        <v>1014</v>
      </c>
      <c r="E3069" s="109">
        <v>8917287618</v>
      </c>
      <c r="F3069" s="107" t="s">
        <v>2029</v>
      </c>
      <c r="G3069" s="110" t="s">
        <v>1778</v>
      </c>
      <c r="H3069" s="111">
        <v>290000</v>
      </c>
      <c r="I3069" s="113">
        <v>45527</v>
      </c>
      <c r="J3069" s="111">
        <v>100000</v>
      </c>
      <c r="K3069" s="112" t="s">
        <v>20</v>
      </c>
      <c r="L3069" s="112" t="s">
        <v>158</v>
      </c>
      <c r="O3069" s="71"/>
      <c r="P3069" s="54"/>
      <c r="Q3069" s="72"/>
    </row>
    <row r="3070" spans="1:17" x14ac:dyDescent="0.25">
      <c r="A3070" s="107" t="s">
        <v>4434</v>
      </c>
      <c r="B3070" s="108">
        <v>202408</v>
      </c>
      <c r="C3070" s="108">
        <v>202408</v>
      </c>
      <c r="D3070" s="108" t="s">
        <v>1015</v>
      </c>
      <c r="E3070" s="109">
        <v>7339978482</v>
      </c>
      <c r="F3070" s="107" t="s">
        <v>2228</v>
      </c>
      <c r="G3070" s="110" t="s">
        <v>1778</v>
      </c>
      <c r="H3070" s="111">
        <v>280000</v>
      </c>
      <c r="I3070" s="113">
        <v>45527</v>
      </c>
      <c r="J3070" s="111">
        <v>40000</v>
      </c>
      <c r="K3070" s="112" t="s">
        <v>20</v>
      </c>
      <c r="L3070" s="112" t="s">
        <v>158</v>
      </c>
      <c r="O3070" s="71"/>
      <c r="P3070" s="54"/>
      <c r="Q3070" s="72"/>
    </row>
    <row r="3071" spans="1:17" x14ac:dyDescent="0.25">
      <c r="A3071" s="107" t="s">
        <v>2252</v>
      </c>
      <c r="B3071" s="108">
        <v>202408</v>
      </c>
      <c r="C3071" s="108">
        <v>202408</v>
      </c>
      <c r="D3071" s="108" t="s">
        <v>1015</v>
      </c>
      <c r="E3071" s="109">
        <v>7479452777</v>
      </c>
      <c r="F3071" s="107" t="s">
        <v>2254</v>
      </c>
      <c r="G3071" s="110" t="s">
        <v>1778</v>
      </c>
      <c r="H3071" s="111">
        <v>280000</v>
      </c>
      <c r="I3071" s="113">
        <v>45527</v>
      </c>
      <c r="J3071" s="111">
        <v>5000</v>
      </c>
      <c r="K3071" s="112" t="s">
        <v>20</v>
      </c>
      <c r="L3071" s="112" t="s">
        <v>158</v>
      </c>
      <c r="O3071" s="71"/>
      <c r="P3071" s="54"/>
      <c r="Q3071" s="72"/>
    </row>
    <row r="3072" spans="1:17" x14ac:dyDescent="0.25">
      <c r="A3072" s="107" t="s">
        <v>2253</v>
      </c>
      <c r="B3072" s="108">
        <v>202408</v>
      </c>
      <c r="C3072" s="108">
        <v>202408</v>
      </c>
      <c r="D3072" s="108" t="s">
        <v>1015</v>
      </c>
      <c r="E3072" s="109">
        <v>7479452777</v>
      </c>
      <c r="F3072" s="107" t="s">
        <v>2254</v>
      </c>
      <c r="G3072" s="110" t="s">
        <v>1778</v>
      </c>
      <c r="H3072" s="111">
        <v>290000</v>
      </c>
      <c r="I3072" s="113">
        <v>45527</v>
      </c>
      <c r="J3072" s="111">
        <v>5000</v>
      </c>
      <c r="K3072" s="112" t="s">
        <v>20</v>
      </c>
      <c r="L3072" s="112" t="s">
        <v>158</v>
      </c>
      <c r="O3072" s="71"/>
      <c r="P3072" s="54"/>
      <c r="Q3072" s="72"/>
    </row>
    <row r="3073" spans="1:17" x14ac:dyDescent="0.25">
      <c r="A3073" s="107" t="s">
        <v>2215</v>
      </c>
      <c r="B3073" s="108">
        <v>202408</v>
      </c>
      <c r="C3073" s="108">
        <v>202408</v>
      </c>
      <c r="D3073" s="108" t="s">
        <v>1015</v>
      </c>
      <c r="E3073" s="109">
        <v>9547106708</v>
      </c>
      <c r="F3073" s="107" t="s">
        <v>2218</v>
      </c>
      <c r="G3073" s="110" t="s">
        <v>1778</v>
      </c>
      <c r="H3073" s="111">
        <v>318000</v>
      </c>
      <c r="I3073" s="113">
        <v>45528</v>
      </c>
      <c r="J3073" s="111">
        <v>68750</v>
      </c>
      <c r="K3073" s="112" t="s">
        <v>20</v>
      </c>
      <c r="L3073" s="112" t="s">
        <v>158</v>
      </c>
      <c r="O3073" s="71"/>
      <c r="P3073" s="54"/>
      <c r="Q3073" s="72"/>
    </row>
    <row r="3074" spans="1:17" x14ac:dyDescent="0.25">
      <c r="A3074" s="107" t="s">
        <v>1921</v>
      </c>
      <c r="B3074" s="108">
        <v>202405</v>
      </c>
      <c r="C3074" s="108">
        <v>202405</v>
      </c>
      <c r="D3074" s="108" t="s">
        <v>1015</v>
      </c>
      <c r="E3074" s="109" t="s">
        <v>1922</v>
      </c>
      <c r="F3074" s="107" t="s">
        <v>1923</v>
      </c>
      <c r="G3074" s="110" t="s">
        <v>1778</v>
      </c>
      <c r="H3074" s="111">
        <v>270000</v>
      </c>
      <c r="I3074" s="113">
        <v>45528</v>
      </c>
      <c r="J3074" s="111">
        <v>35000</v>
      </c>
      <c r="K3074" s="112" t="s">
        <v>20</v>
      </c>
      <c r="L3074" s="112" t="s">
        <v>158</v>
      </c>
      <c r="O3074" s="71"/>
      <c r="P3074" s="54"/>
      <c r="Q3074" s="72"/>
    </row>
    <row r="3075" spans="1:17" x14ac:dyDescent="0.25">
      <c r="A3075" s="107" t="s">
        <v>4419</v>
      </c>
      <c r="B3075" s="108">
        <v>202407</v>
      </c>
      <c r="C3075" s="108">
        <v>202407</v>
      </c>
      <c r="D3075" s="108" t="s">
        <v>1014</v>
      </c>
      <c r="E3075" s="109">
        <v>8092250893</v>
      </c>
      <c r="F3075" s="107" t="s">
        <v>2145</v>
      </c>
      <c r="G3075" s="110" t="s">
        <v>1778</v>
      </c>
      <c r="H3075" s="111">
        <v>318600</v>
      </c>
      <c r="I3075" s="113">
        <v>45528</v>
      </c>
      <c r="J3075" s="111">
        <v>72500</v>
      </c>
      <c r="K3075" s="112" t="s">
        <v>20</v>
      </c>
      <c r="L3075" s="112" t="s">
        <v>158</v>
      </c>
      <c r="O3075" s="71"/>
      <c r="P3075" s="54"/>
      <c r="Q3075" s="72"/>
    </row>
    <row r="3076" spans="1:17" x14ac:dyDescent="0.25">
      <c r="A3076" s="107" t="s">
        <v>4390</v>
      </c>
      <c r="B3076" s="108">
        <v>202405</v>
      </c>
      <c r="C3076" s="108">
        <v>202405</v>
      </c>
      <c r="D3076" s="108" t="s">
        <v>1015</v>
      </c>
      <c r="E3076" s="109">
        <v>9778973006</v>
      </c>
      <c r="F3076" s="107" t="s">
        <v>1957</v>
      </c>
      <c r="G3076" s="110" t="s">
        <v>1778</v>
      </c>
      <c r="H3076" s="111">
        <v>290000</v>
      </c>
      <c r="I3076" s="113">
        <v>45528</v>
      </c>
      <c r="J3076" s="111">
        <v>95000</v>
      </c>
      <c r="K3076" s="112" t="s">
        <v>20</v>
      </c>
      <c r="L3076" s="112" t="s">
        <v>158</v>
      </c>
      <c r="O3076" s="71"/>
      <c r="P3076" s="54"/>
      <c r="Q3076" s="72"/>
    </row>
    <row r="3077" spans="1:17" x14ac:dyDescent="0.25">
      <c r="A3077" s="107" t="s">
        <v>4396</v>
      </c>
      <c r="B3077" s="108">
        <v>202405</v>
      </c>
      <c r="C3077" s="108">
        <v>202405</v>
      </c>
      <c r="D3077" s="108" t="s">
        <v>1014</v>
      </c>
      <c r="E3077" s="109">
        <v>8956665843</v>
      </c>
      <c r="F3077" s="107" t="s">
        <v>1993</v>
      </c>
      <c r="G3077" s="110" t="s">
        <v>1778</v>
      </c>
      <c r="H3077" s="111">
        <v>290000</v>
      </c>
      <c r="I3077" s="113">
        <v>45530</v>
      </c>
      <c r="J3077" s="111">
        <v>104530</v>
      </c>
      <c r="K3077" s="112" t="s">
        <v>20</v>
      </c>
      <c r="L3077" s="112" t="s">
        <v>158</v>
      </c>
      <c r="O3077" s="71"/>
      <c r="P3077" s="54"/>
      <c r="Q3077" s="72"/>
    </row>
    <row r="3078" spans="1:17" x14ac:dyDescent="0.25">
      <c r="A3078" s="107" t="s">
        <v>604</v>
      </c>
      <c r="B3078" s="108">
        <v>202301</v>
      </c>
      <c r="C3078" s="108">
        <v>202301</v>
      </c>
      <c r="D3078" s="108" t="s">
        <v>1014</v>
      </c>
      <c r="E3078" s="109">
        <v>8871308975</v>
      </c>
      <c r="F3078" s="107" t="s">
        <v>605</v>
      </c>
      <c r="G3078" s="110" t="s">
        <v>19</v>
      </c>
      <c r="H3078" s="111">
        <v>270000</v>
      </c>
      <c r="I3078" s="113">
        <v>45530</v>
      </c>
      <c r="J3078" s="111">
        <v>25000</v>
      </c>
      <c r="K3078" s="112" t="s">
        <v>20</v>
      </c>
      <c r="L3078" s="112" t="s">
        <v>158</v>
      </c>
      <c r="O3078" s="71"/>
      <c r="P3078" s="54"/>
      <c r="Q3078" s="72"/>
    </row>
    <row r="3079" spans="1:17" x14ac:dyDescent="0.25">
      <c r="A3079" s="107" t="s">
        <v>4412</v>
      </c>
      <c r="B3079" s="108">
        <v>202405</v>
      </c>
      <c r="C3079" s="108">
        <v>202405</v>
      </c>
      <c r="D3079" s="108" t="s">
        <v>1014</v>
      </c>
      <c r="E3079" s="109">
        <v>9645288218</v>
      </c>
      <c r="F3079" s="107" t="s">
        <v>1944</v>
      </c>
      <c r="G3079" s="110" t="s">
        <v>1792</v>
      </c>
      <c r="H3079" s="111">
        <v>270000</v>
      </c>
      <c r="I3079" s="113">
        <v>45530</v>
      </c>
      <c r="J3079" s="111">
        <v>80000</v>
      </c>
      <c r="K3079" s="112" t="s">
        <v>20</v>
      </c>
      <c r="L3079" s="112" t="s">
        <v>158</v>
      </c>
      <c r="O3079" s="71"/>
      <c r="P3079" s="54"/>
      <c r="Q3079" s="72"/>
    </row>
    <row r="3080" spans="1:17" x14ac:dyDescent="0.25">
      <c r="A3080" s="107" t="s">
        <v>2203</v>
      </c>
      <c r="B3080" s="108">
        <v>202408</v>
      </c>
      <c r="C3080" s="108">
        <v>202408</v>
      </c>
      <c r="D3080" s="108" t="s">
        <v>1015</v>
      </c>
      <c r="E3080" s="109">
        <v>9535193353</v>
      </c>
      <c r="F3080" s="107" t="s">
        <v>2204</v>
      </c>
      <c r="G3080" s="110" t="s">
        <v>1778</v>
      </c>
      <c r="H3080" s="111">
        <v>290000</v>
      </c>
      <c r="I3080" s="113">
        <v>45530</v>
      </c>
      <c r="J3080" s="111">
        <v>30000</v>
      </c>
      <c r="K3080" s="112" t="s">
        <v>20</v>
      </c>
      <c r="L3080" s="112" t="s">
        <v>158</v>
      </c>
      <c r="O3080" s="71"/>
      <c r="P3080" s="54"/>
      <c r="Q3080" s="72"/>
    </row>
    <row r="3081" spans="1:17" x14ac:dyDescent="0.25">
      <c r="A3081" s="107" t="s">
        <v>2129</v>
      </c>
      <c r="B3081" s="108">
        <v>202407</v>
      </c>
      <c r="C3081" s="108">
        <v>202407</v>
      </c>
      <c r="D3081" s="108" t="s">
        <v>1014</v>
      </c>
      <c r="E3081" s="109">
        <v>9575691363</v>
      </c>
      <c r="F3081" s="107" t="s">
        <v>2130</v>
      </c>
      <c r="G3081" s="110" t="s">
        <v>1778</v>
      </c>
      <c r="H3081" s="111">
        <v>270000</v>
      </c>
      <c r="I3081" s="113">
        <v>45531</v>
      </c>
      <c r="J3081" s="111">
        <v>67500</v>
      </c>
      <c r="K3081" s="112" t="s">
        <v>20</v>
      </c>
      <c r="L3081" s="112" t="s">
        <v>158</v>
      </c>
      <c r="O3081" s="71"/>
      <c r="P3081" s="54"/>
      <c r="Q3081" s="72"/>
    </row>
    <row r="3082" spans="1:17" x14ac:dyDescent="0.25">
      <c r="A3082" s="107" t="s">
        <v>1880</v>
      </c>
      <c r="B3082" s="108">
        <v>202404</v>
      </c>
      <c r="C3082" s="108">
        <v>202404</v>
      </c>
      <c r="D3082" s="108" t="s">
        <v>1014</v>
      </c>
      <c r="E3082" s="109">
        <v>8319455838</v>
      </c>
      <c r="F3082" s="107" t="s">
        <v>1881</v>
      </c>
      <c r="G3082" s="110" t="s">
        <v>1778</v>
      </c>
      <c r="H3082" s="111">
        <v>280000</v>
      </c>
      <c r="I3082" s="113">
        <v>45531</v>
      </c>
      <c r="J3082" s="111">
        <v>50000</v>
      </c>
      <c r="K3082" s="112" t="s">
        <v>20</v>
      </c>
      <c r="L3082" s="112" t="s">
        <v>158</v>
      </c>
      <c r="O3082" s="71"/>
      <c r="P3082" s="54"/>
      <c r="Q3082" s="72"/>
    </row>
    <row r="3083" spans="1:17" x14ac:dyDescent="0.25">
      <c r="A3083" s="107" t="s">
        <v>1884</v>
      </c>
      <c r="B3083" s="108">
        <v>202404</v>
      </c>
      <c r="C3083" s="108">
        <v>202404</v>
      </c>
      <c r="D3083" s="108" t="s">
        <v>1014</v>
      </c>
      <c r="E3083" s="109">
        <v>6369649815</v>
      </c>
      <c r="F3083" s="107" t="s">
        <v>1885</v>
      </c>
      <c r="G3083" s="110" t="s">
        <v>1778</v>
      </c>
      <c r="H3083" s="111">
        <v>280000</v>
      </c>
      <c r="I3083" s="113">
        <v>45531</v>
      </c>
      <c r="J3083" s="111">
        <v>40000</v>
      </c>
      <c r="K3083" s="112" t="s">
        <v>20</v>
      </c>
      <c r="L3083" s="112" t="s">
        <v>158</v>
      </c>
      <c r="O3083" s="71"/>
      <c r="P3083" s="54"/>
      <c r="Q3083" s="72"/>
    </row>
    <row r="3084" spans="1:17" x14ac:dyDescent="0.25">
      <c r="A3084" s="107" t="s">
        <v>1982</v>
      </c>
      <c r="B3084" s="108">
        <v>202405</v>
      </c>
      <c r="C3084" s="108">
        <v>202405</v>
      </c>
      <c r="D3084" s="108" t="s">
        <v>1015</v>
      </c>
      <c r="E3084" s="109">
        <v>9668994742</v>
      </c>
      <c r="F3084" s="107" t="s">
        <v>1983</v>
      </c>
      <c r="G3084" s="110" t="s">
        <v>1778</v>
      </c>
      <c r="H3084" s="111">
        <v>270000</v>
      </c>
      <c r="I3084" s="113">
        <v>45531</v>
      </c>
      <c r="J3084" s="111">
        <v>95000</v>
      </c>
      <c r="K3084" s="112" t="s">
        <v>689</v>
      </c>
      <c r="L3084" s="112" t="s">
        <v>158</v>
      </c>
      <c r="O3084" s="71"/>
      <c r="P3084" s="54"/>
      <c r="Q3084" s="72"/>
    </row>
    <row r="3085" spans="1:17" x14ac:dyDescent="0.25">
      <c r="A3085" s="107" t="s">
        <v>4406</v>
      </c>
      <c r="B3085" s="108">
        <v>202406</v>
      </c>
      <c r="C3085" s="108">
        <v>202406</v>
      </c>
      <c r="D3085" s="108" t="s">
        <v>1014</v>
      </c>
      <c r="E3085" s="109">
        <v>7694979545</v>
      </c>
      <c r="F3085" s="107" t="s">
        <v>2066</v>
      </c>
      <c r="G3085" s="110" t="s">
        <v>2006</v>
      </c>
      <c r="H3085" s="111">
        <v>260000</v>
      </c>
      <c r="I3085" s="113">
        <v>45532</v>
      </c>
      <c r="J3085" s="111">
        <v>50000</v>
      </c>
      <c r="K3085" s="112" t="s">
        <v>20</v>
      </c>
      <c r="L3085" s="112" t="s">
        <v>158</v>
      </c>
      <c r="O3085" s="71"/>
      <c r="P3085" s="54"/>
      <c r="Q3085" s="72"/>
    </row>
    <row r="3086" spans="1:17" x14ac:dyDescent="0.25">
      <c r="A3086" s="107" t="s">
        <v>4411</v>
      </c>
      <c r="B3086" s="108">
        <v>202405</v>
      </c>
      <c r="C3086" s="108">
        <v>202405</v>
      </c>
      <c r="D3086" s="108" t="s">
        <v>1015</v>
      </c>
      <c r="E3086" s="109">
        <v>9078225834</v>
      </c>
      <c r="F3086" s="107" t="s">
        <v>2106</v>
      </c>
      <c r="G3086" s="110" t="s">
        <v>1778</v>
      </c>
      <c r="H3086" s="111">
        <v>318600</v>
      </c>
      <c r="I3086" s="113">
        <v>45532</v>
      </c>
      <c r="J3086" s="111">
        <v>50000</v>
      </c>
      <c r="K3086" s="112" t="s">
        <v>20</v>
      </c>
      <c r="L3086" s="112" t="s">
        <v>158</v>
      </c>
      <c r="O3086" s="71"/>
      <c r="P3086" s="54"/>
      <c r="Q3086" s="72"/>
    </row>
    <row r="3087" spans="1:17" x14ac:dyDescent="0.25">
      <c r="A3087" s="107" t="s">
        <v>2069</v>
      </c>
      <c r="B3087" s="108">
        <v>202406</v>
      </c>
      <c r="C3087" s="108">
        <v>202406</v>
      </c>
      <c r="D3087" s="108" t="s">
        <v>1014</v>
      </c>
      <c r="E3087" s="109">
        <v>9476085956</v>
      </c>
      <c r="F3087" s="107" t="s">
        <v>2070</v>
      </c>
      <c r="G3087" s="110" t="s">
        <v>1778</v>
      </c>
      <c r="H3087" s="111">
        <v>280000</v>
      </c>
      <c r="I3087" s="113">
        <v>45532</v>
      </c>
      <c r="J3087" s="111">
        <v>66250</v>
      </c>
      <c r="K3087" s="112" t="s">
        <v>20</v>
      </c>
      <c r="L3087" s="112" t="s">
        <v>158</v>
      </c>
      <c r="O3087" s="71"/>
      <c r="P3087" s="54"/>
      <c r="Q3087" s="72"/>
    </row>
    <row r="3088" spans="1:17" x14ac:dyDescent="0.25">
      <c r="A3088" s="107" t="s">
        <v>2133</v>
      </c>
      <c r="B3088" s="108">
        <v>202408</v>
      </c>
      <c r="C3088" s="108">
        <v>202408</v>
      </c>
      <c r="D3088" s="108" t="s">
        <v>1014</v>
      </c>
      <c r="E3088" s="109">
        <v>7411274576</v>
      </c>
      <c r="F3088" s="107" t="s">
        <v>2256</v>
      </c>
      <c r="G3088" s="110" t="s">
        <v>1778</v>
      </c>
      <c r="H3088" s="111">
        <v>290000</v>
      </c>
      <c r="I3088" s="113">
        <v>45532</v>
      </c>
      <c r="J3088" s="111">
        <v>60000</v>
      </c>
      <c r="K3088" s="112" t="s">
        <v>20</v>
      </c>
      <c r="L3088" s="112" t="s">
        <v>158</v>
      </c>
      <c r="O3088" s="71"/>
      <c r="P3088" s="54"/>
      <c r="Q3088" s="72"/>
    </row>
    <row r="3089" spans="1:17" x14ac:dyDescent="0.25">
      <c r="A3089" s="107" t="s">
        <v>2076</v>
      </c>
      <c r="B3089" s="108">
        <v>202405</v>
      </c>
      <c r="C3089" s="108">
        <v>202405</v>
      </c>
      <c r="D3089" s="108" t="s">
        <v>1015</v>
      </c>
      <c r="E3089" s="109">
        <v>7325830289</v>
      </c>
      <c r="F3089" s="107" t="s">
        <v>2077</v>
      </c>
      <c r="G3089" s="110" t="s">
        <v>1778</v>
      </c>
      <c r="H3089" s="111">
        <v>290000</v>
      </c>
      <c r="I3089" s="113">
        <v>45532</v>
      </c>
      <c r="J3089" s="111">
        <v>30000</v>
      </c>
      <c r="K3089" s="112" t="s">
        <v>20</v>
      </c>
      <c r="L3089" s="112" t="s">
        <v>158</v>
      </c>
      <c r="O3089" s="71"/>
      <c r="P3089" s="54"/>
      <c r="Q3089" s="72"/>
    </row>
    <row r="3090" spans="1:17" x14ac:dyDescent="0.25">
      <c r="A3090" s="107" t="s">
        <v>2076</v>
      </c>
      <c r="B3090" s="108">
        <v>202405</v>
      </c>
      <c r="C3090" s="108">
        <v>202405</v>
      </c>
      <c r="D3090" s="108" t="s">
        <v>1015</v>
      </c>
      <c r="E3090" s="109">
        <v>7325830289</v>
      </c>
      <c r="F3090" s="107" t="s">
        <v>2077</v>
      </c>
      <c r="G3090" s="110" t="s">
        <v>1778</v>
      </c>
      <c r="H3090" s="111">
        <v>290000</v>
      </c>
      <c r="I3090" s="113">
        <v>45533</v>
      </c>
      <c r="J3090" s="111">
        <v>20000</v>
      </c>
      <c r="K3090" s="112" t="s">
        <v>20</v>
      </c>
      <c r="L3090" s="112" t="s">
        <v>158</v>
      </c>
      <c r="O3090" s="71"/>
      <c r="P3090" s="54"/>
      <c r="Q3090" s="72"/>
    </row>
    <row r="3091" spans="1:17" x14ac:dyDescent="0.25">
      <c r="A3091" s="107" t="s">
        <v>4398</v>
      </c>
      <c r="B3091" s="108">
        <v>202406</v>
      </c>
      <c r="C3091" s="108">
        <v>202406</v>
      </c>
      <c r="D3091" s="108" t="s">
        <v>1015</v>
      </c>
      <c r="E3091" s="109">
        <v>9407067625</v>
      </c>
      <c r="F3091" s="107" t="s">
        <v>2016</v>
      </c>
      <c r="G3091" s="110" t="s">
        <v>1778</v>
      </c>
      <c r="H3091" s="111">
        <v>280000</v>
      </c>
      <c r="I3091" s="113">
        <v>45533</v>
      </c>
      <c r="J3091" s="111">
        <v>100000</v>
      </c>
      <c r="K3091" s="112" t="s">
        <v>20</v>
      </c>
      <c r="L3091" s="112" t="s">
        <v>158</v>
      </c>
      <c r="O3091" s="71"/>
      <c r="P3091" s="54"/>
      <c r="Q3091" s="72"/>
    </row>
    <row r="3092" spans="1:17" x14ac:dyDescent="0.25">
      <c r="A3092" s="107" t="s">
        <v>2067</v>
      </c>
      <c r="B3092" s="108">
        <v>202406</v>
      </c>
      <c r="C3092" s="108">
        <v>202406</v>
      </c>
      <c r="D3092" s="108" t="s">
        <v>1015</v>
      </c>
      <c r="E3092" s="109">
        <v>7735920233</v>
      </c>
      <c r="F3092" s="107" t="s">
        <v>2068</v>
      </c>
      <c r="G3092" s="110" t="s">
        <v>1778</v>
      </c>
      <c r="H3092" s="111">
        <v>290000</v>
      </c>
      <c r="I3092" s="113">
        <v>45533</v>
      </c>
      <c r="J3092" s="111">
        <v>85000</v>
      </c>
      <c r="K3092" s="112" t="s">
        <v>20</v>
      </c>
      <c r="L3092" s="112" t="s">
        <v>158</v>
      </c>
      <c r="O3092" s="71"/>
      <c r="P3092" s="54"/>
      <c r="Q3092" s="72"/>
    </row>
    <row r="3093" spans="1:17" x14ac:dyDescent="0.25">
      <c r="A3093" s="107" t="s">
        <v>2257</v>
      </c>
      <c r="B3093" s="108">
        <v>202408</v>
      </c>
      <c r="C3093" s="108">
        <v>202408</v>
      </c>
      <c r="D3093" s="108" t="s">
        <v>1015</v>
      </c>
      <c r="E3093" s="109">
        <v>8249104746</v>
      </c>
      <c r="F3093" s="107" t="s">
        <v>2258</v>
      </c>
      <c r="G3093" s="110" t="s">
        <v>1778</v>
      </c>
      <c r="H3093" s="111">
        <v>290000</v>
      </c>
      <c r="I3093" s="113">
        <v>45533</v>
      </c>
      <c r="J3093" s="111">
        <v>5000</v>
      </c>
      <c r="K3093" s="112" t="s">
        <v>20</v>
      </c>
      <c r="L3093" s="112" t="s">
        <v>158</v>
      </c>
      <c r="O3093" s="71"/>
      <c r="P3093" s="54"/>
      <c r="Q3093" s="72"/>
    </row>
    <row r="3094" spans="1:17" x14ac:dyDescent="0.25">
      <c r="A3094" s="107" t="s">
        <v>63</v>
      </c>
      <c r="B3094" s="108">
        <v>202408</v>
      </c>
      <c r="C3094" s="108">
        <v>202408</v>
      </c>
      <c r="D3094" s="108" t="s">
        <v>1015</v>
      </c>
      <c r="E3094" s="109">
        <v>9439215010</v>
      </c>
      <c r="F3094" s="107" t="s">
        <v>64</v>
      </c>
      <c r="G3094" s="110" t="s">
        <v>1778</v>
      </c>
      <c r="H3094" s="111">
        <v>290000</v>
      </c>
      <c r="I3094" s="113">
        <v>45533</v>
      </c>
      <c r="J3094" s="111">
        <v>5000</v>
      </c>
      <c r="K3094" s="112" t="s">
        <v>20</v>
      </c>
      <c r="L3094" s="112" t="s">
        <v>158</v>
      </c>
      <c r="O3094" s="71"/>
      <c r="P3094" s="54"/>
      <c r="Q3094" s="72"/>
    </row>
    <row r="3095" spans="1:17" x14ac:dyDescent="0.25">
      <c r="A3095" s="107" t="s">
        <v>2063</v>
      </c>
      <c r="B3095" s="108">
        <v>202406</v>
      </c>
      <c r="C3095" s="108">
        <v>202406</v>
      </c>
      <c r="D3095" s="108" t="s">
        <v>1015</v>
      </c>
      <c r="E3095" s="109">
        <v>9556443864</v>
      </c>
      <c r="F3095" s="107" t="s">
        <v>2064</v>
      </c>
      <c r="G3095" s="110" t="s">
        <v>1778</v>
      </c>
      <c r="H3095" s="111">
        <v>318600</v>
      </c>
      <c r="I3095" s="113">
        <v>45534</v>
      </c>
      <c r="J3095" s="111">
        <v>100000</v>
      </c>
      <c r="K3095" s="112" t="s">
        <v>20</v>
      </c>
      <c r="L3095" s="112" t="s">
        <v>158</v>
      </c>
      <c r="O3095" s="71"/>
      <c r="P3095" s="54"/>
      <c r="Q3095" s="72"/>
    </row>
    <row r="3096" spans="1:17" x14ac:dyDescent="0.25">
      <c r="A3096" s="107" t="s">
        <v>1938</v>
      </c>
      <c r="B3096" s="108">
        <v>202404</v>
      </c>
      <c r="C3096" s="108">
        <v>202404</v>
      </c>
      <c r="D3096" s="108" t="s">
        <v>1015</v>
      </c>
      <c r="E3096" s="109">
        <v>8093957601</v>
      </c>
      <c r="F3096" s="107" t="s">
        <v>1862</v>
      </c>
      <c r="G3096" s="110" t="s">
        <v>1778</v>
      </c>
      <c r="H3096" s="111">
        <v>290000</v>
      </c>
      <c r="I3096" s="113">
        <v>45534</v>
      </c>
      <c r="J3096" s="111">
        <v>70000</v>
      </c>
      <c r="K3096" s="112" t="s">
        <v>20</v>
      </c>
      <c r="L3096" s="112" t="s">
        <v>158</v>
      </c>
      <c r="O3096" s="71"/>
      <c r="P3096" s="54"/>
      <c r="Q3096" s="72"/>
    </row>
    <row r="3097" spans="1:17" x14ac:dyDescent="0.25">
      <c r="A3097" s="107" t="s">
        <v>2181</v>
      </c>
      <c r="B3097" s="108">
        <v>202404</v>
      </c>
      <c r="C3097" s="108">
        <v>202404</v>
      </c>
      <c r="D3097" s="108" t="s">
        <v>1014</v>
      </c>
      <c r="E3097" s="109">
        <v>9611245890</v>
      </c>
      <c r="F3097" s="107" t="s">
        <v>2150</v>
      </c>
      <c r="G3097" s="110" t="s">
        <v>1792</v>
      </c>
      <c r="H3097" s="111">
        <v>260000</v>
      </c>
      <c r="I3097" s="113">
        <v>45534</v>
      </c>
      <c r="J3097" s="111">
        <v>106000</v>
      </c>
      <c r="K3097" s="112" t="s">
        <v>20</v>
      </c>
      <c r="L3097" s="112" t="s">
        <v>158</v>
      </c>
      <c r="O3097" s="71"/>
      <c r="P3097" s="54"/>
      <c r="Q3097" s="72"/>
    </row>
    <row r="3098" spans="1:17" x14ac:dyDescent="0.25">
      <c r="A3098" s="107" t="s">
        <v>2262</v>
      </c>
      <c r="B3098" s="108">
        <v>202408</v>
      </c>
      <c r="C3098" s="108">
        <v>202408</v>
      </c>
      <c r="D3098" s="108" t="s">
        <v>1015</v>
      </c>
      <c r="E3098" s="109">
        <v>6387050025</v>
      </c>
      <c r="F3098" s="107" t="s">
        <v>2261</v>
      </c>
      <c r="G3098" s="110" t="s">
        <v>1778</v>
      </c>
      <c r="H3098" s="111">
        <v>290000</v>
      </c>
      <c r="I3098" s="113">
        <v>45535</v>
      </c>
      <c r="J3098" s="111">
        <v>95000</v>
      </c>
      <c r="K3098" s="112" t="s">
        <v>20</v>
      </c>
      <c r="L3098" s="112" t="s">
        <v>158</v>
      </c>
      <c r="O3098" s="71"/>
      <c r="P3098" s="54"/>
      <c r="Q3098" s="72"/>
    </row>
    <row r="3099" spans="1:17" x14ac:dyDescent="0.25">
      <c r="A3099" s="107" t="s">
        <v>2074</v>
      </c>
      <c r="B3099" s="108">
        <v>202406</v>
      </c>
      <c r="C3099" s="108">
        <v>202406</v>
      </c>
      <c r="D3099" s="108" t="s">
        <v>1014</v>
      </c>
      <c r="E3099" s="109">
        <v>7978344123</v>
      </c>
      <c r="F3099" s="107" t="s">
        <v>2075</v>
      </c>
      <c r="G3099" s="110" t="s">
        <v>1778</v>
      </c>
      <c r="H3099" s="111">
        <v>280000</v>
      </c>
      <c r="I3099" s="113">
        <v>45535</v>
      </c>
      <c r="J3099" s="111">
        <v>50000</v>
      </c>
      <c r="K3099" s="112" t="s">
        <v>20</v>
      </c>
      <c r="L3099" s="112" t="s">
        <v>158</v>
      </c>
      <c r="O3099" s="71"/>
      <c r="P3099" s="54"/>
      <c r="Q3099" s="72"/>
    </row>
    <row r="3100" spans="1:17" x14ac:dyDescent="0.25">
      <c r="A3100" s="107" t="s">
        <v>4371</v>
      </c>
      <c r="B3100" s="108">
        <v>202403</v>
      </c>
      <c r="C3100" s="108">
        <v>202403</v>
      </c>
      <c r="D3100" s="108" t="s">
        <v>1014</v>
      </c>
      <c r="E3100" s="109">
        <v>7008919871</v>
      </c>
      <c r="F3100" s="107" t="s">
        <v>1787</v>
      </c>
      <c r="G3100" s="110" t="s">
        <v>1778</v>
      </c>
      <c r="H3100" s="111">
        <v>280000</v>
      </c>
      <c r="I3100" s="113">
        <v>45535</v>
      </c>
      <c r="J3100" s="111">
        <v>70000</v>
      </c>
      <c r="K3100" s="112" t="s">
        <v>20</v>
      </c>
      <c r="L3100" s="112" t="s">
        <v>158</v>
      </c>
      <c r="O3100" s="71"/>
      <c r="P3100" s="54"/>
      <c r="Q3100" s="72"/>
    </row>
    <row r="3101" spans="1:17" x14ac:dyDescent="0.25">
      <c r="A3101" s="107" t="s">
        <v>2080</v>
      </c>
      <c r="B3101" s="108">
        <v>202406</v>
      </c>
      <c r="C3101" s="108">
        <v>202406</v>
      </c>
      <c r="D3101" s="108" t="s">
        <v>1014</v>
      </c>
      <c r="E3101" s="109">
        <v>8260610399</v>
      </c>
      <c r="F3101" s="107" t="s">
        <v>2081</v>
      </c>
      <c r="G3101" s="110" t="s">
        <v>1778</v>
      </c>
      <c r="H3101" s="111">
        <v>280000</v>
      </c>
      <c r="I3101" s="113">
        <v>45537</v>
      </c>
      <c r="J3101" s="111">
        <v>68750</v>
      </c>
      <c r="K3101" s="112" t="s">
        <v>20</v>
      </c>
      <c r="L3101" s="112" t="s">
        <v>158</v>
      </c>
      <c r="O3101" s="71"/>
      <c r="P3101" s="54"/>
      <c r="Q3101" s="72"/>
    </row>
    <row r="3102" spans="1:17" x14ac:dyDescent="0.25">
      <c r="A3102" s="107" t="s">
        <v>2253</v>
      </c>
      <c r="B3102" s="108">
        <v>202408</v>
      </c>
      <c r="C3102" s="108">
        <v>202408</v>
      </c>
      <c r="D3102" s="108" t="s">
        <v>1015</v>
      </c>
      <c r="E3102" s="109">
        <v>7479452777</v>
      </c>
      <c r="F3102" s="107" t="s">
        <v>2254</v>
      </c>
      <c r="G3102" s="110" t="s">
        <v>1778</v>
      </c>
      <c r="H3102" s="111">
        <v>290000</v>
      </c>
      <c r="I3102" s="113">
        <v>45537</v>
      </c>
      <c r="J3102" s="111">
        <v>100000</v>
      </c>
      <c r="K3102" s="112" t="s">
        <v>20</v>
      </c>
      <c r="L3102" s="112" t="s">
        <v>158</v>
      </c>
      <c r="O3102" s="71"/>
      <c r="P3102" s="54"/>
      <c r="Q3102" s="72"/>
    </row>
    <row r="3103" spans="1:17" x14ac:dyDescent="0.25">
      <c r="A3103" s="107" t="s">
        <v>4420</v>
      </c>
      <c r="B3103" s="108">
        <v>202407</v>
      </c>
      <c r="C3103" s="108">
        <v>202407</v>
      </c>
      <c r="D3103" s="108" t="s">
        <v>1015</v>
      </c>
      <c r="E3103" s="109">
        <v>9668665181</v>
      </c>
      <c r="F3103" s="107" t="s">
        <v>2156</v>
      </c>
      <c r="G3103" s="110" t="s">
        <v>1778</v>
      </c>
      <c r="H3103" s="111">
        <v>318600</v>
      </c>
      <c r="I3103" s="113">
        <v>45537</v>
      </c>
      <c r="J3103" s="111">
        <v>25000</v>
      </c>
      <c r="K3103" s="112" t="s">
        <v>20</v>
      </c>
      <c r="L3103" s="112" t="s">
        <v>158</v>
      </c>
      <c r="O3103" s="71"/>
      <c r="P3103" s="54"/>
      <c r="Q3103" s="72"/>
    </row>
    <row r="3104" spans="1:17" x14ac:dyDescent="0.25">
      <c r="A3104" s="107" t="s">
        <v>2203</v>
      </c>
      <c r="B3104" s="108">
        <v>202408</v>
      </c>
      <c r="C3104" s="108">
        <v>202408</v>
      </c>
      <c r="D3104" s="108" t="s">
        <v>1015</v>
      </c>
      <c r="E3104" s="109">
        <v>9535193353</v>
      </c>
      <c r="F3104" s="107" t="s">
        <v>2238</v>
      </c>
      <c r="G3104" s="110" t="s">
        <v>1778</v>
      </c>
      <c r="H3104" s="111">
        <v>290000</v>
      </c>
      <c r="I3104" s="113">
        <v>45537</v>
      </c>
      <c r="J3104" s="111">
        <v>60000</v>
      </c>
      <c r="K3104" s="112" t="s">
        <v>20</v>
      </c>
      <c r="L3104" s="112" t="s">
        <v>158</v>
      </c>
      <c r="O3104" s="71"/>
      <c r="P3104" s="54"/>
      <c r="Q3104" s="72"/>
    </row>
    <row r="3105" spans="1:17" x14ac:dyDescent="0.25">
      <c r="A3105" s="107" t="s">
        <v>2219</v>
      </c>
      <c r="B3105" s="108">
        <v>202408</v>
      </c>
      <c r="C3105" s="108">
        <v>202408</v>
      </c>
      <c r="D3105" s="108" t="s">
        <v>1015</v>
      </c>
      <c r="E3105" s="109">
        <v>8879565265</v>
      </c>
      <c r="F3105" s="107" t="s">
        <v>2220</v>
      </c>
      <c r="G3105" s="110" t="s">
        <v>1778</v>
      </c>
      <c r="H3105" s="111">
        <v>318000</v>
      </c>
      <c r="I3105" s="113">
        <v>45538</v>
      </c>
      <c r="J3105" s="111">
        <v>300000</v>
      </c>
      <c r="K3105" s="112" t="s">
        <v>903</v>
      </c>
      <c r="L3105" s="112" t="s">
        <v>158</v>
      </c>
      <c r="O3105" s="71"/>
      <c r="P3105" s="54"/>
      <c r="Q3105" s="72"/>
    </row>
    <row r="3106" spans="1:17" x14ac:dyDescent="0.25">
      <c r="A3106" s="107" t="s">
        <v>2262</v>
      </c>
      <c r="B3106" s="108">
        <v>202408</v>
      </c>
      <c r="C3106" s="108">
        <v>202408</v>
      </c>
      <c r="D3106" s="108" t="s">
        <v>1015</v>
      </c>
      <c r="E3106" s="109">
        <v>6387050025</v>
      </c>
      <c r="F3106" s="107" t="s">
        <v>2261</v>
      </c>
      <c r="G3106" s="110" t="s">
        <v>1778</v>
      </c>
      <c r="H3106" s="111">
        <v>318000</v>
      </c>
      <c r="I3106" s="113">
        <v>45538</v>
      </c>
      <c r="J3106" s="111">
        <v>5000</v>
      </c>
      <c r="K3106" s="112" t="s">
        <v>20</v>
      </c>
      <c r="L3106" s="112" t="s">
        <v>158</v>
      </c>
      <c r="O3106" s="71"/>
      <c r="P3106" s="54"/>
      <c r="Q3106" s="72"/>
    </row>
    <row r="3107" spans="1:17" x14ac:dyDescent="0.25">
      <c r="A3107" s="107" t="s">
        <v>2263</v>
      </c>
      <c r="B3107" s="108">
        <v>202408</v>
      </c>
      <c r="C3107" s="108">
        <v>202408</v>
      </c>
      <c r="D3107" s="108" t="s">
        <v>1015</v>
      </c>
      <c r="E3107" s="109">
        <v>7075523279</v>
      </c>
      <c r="F3107" s="107" t="s">
        <v>2265</v>
      </c>
      <c r="G3107" s="110" t="s">
        <v>1778</v>
      </c>
      <c r="H3107" s="111">
        <v>318000</v>
      </c>
      <c r="I3107" s="113">
        <v>45538</v>
      </c>
      <c r="J3107" s="111">
        <v>5000</v>
      </c>
      <c r="K3107" s="112" t="s">
        <v>20</v>
      </c>
      <c r="L3107" s="112" t="s">
        <v>158</v>
      </c>
      <c r="O3107" s="71"/>
      <c r="P3107" s="54"/>
      <c r="Q3107" s="72"/>
    </row>
    <row r="3108" spans="1:17" x14ac:dyDescent="0.25">
      <c r="A3108" s="107" t="s">
        <v>4436</v>
      </c>
      <c r="B3108" s="108">
        <v>202408</v>
      </c>
      <c r="C3108" s="108">
        <v>202408</v>
      </c>
      <c r="D3108" s="108" t="s">
        <v>1015</v>
      </c>
      <c r="E3108" s="109">
        <v>9100931847</v>
      </c>
      <c r="F3108" s="107" t="s">
        <v>2266</v>
      </c>
      <c r="G3108" s="110" t="s">
        <v>1778</v>
      </c>
      <c r="H3108" s="111">
        <v>318000</v>
      </c>
      <c r="I3108" s="113">
        <v>45538</v>
      </c>
      <c r="J3108" s="111">
        <v>5000</v>
      </c>
      <c r="K3108" s="112" t="s">
        <v>20</v>
      </c>
      <c r="L3108" s="112" t="s">
        <v>158</v>
      </c>
      <c r="O3108" s="71"/>
      <c r="P3108" s="54"/>
      <c r="Q3108" s="72"/>
    </row>
    <row r="3109" spans="1:17" x14ac:dyDescent="0.25">
      <c r="A3109" s="107" t="s">
        <v>2013</v>
      </c>
      <c r="B3109" s="108">
        <v>202405</v>
      </c>
      <c r="C3109" s="108">
        <v>202406</v>
      </c>
      <c r="D3109" s="108" t="s">
        <v>1015</v>
      </c>
      <c r="E3109" s="109">
        <v>9337910745</v>
      </c>
      <c r="F3109" s="107" t="s">
        <v>2014</v>
      </c>
      <c r="G3109" s="110" t="s">
        <v>1778</v>
      </c>
      <c r="H3109" s="111">
        <v>280000</v>
      </c>
      <c r="I3109" s="113">
        <v>45539</v>
      </c>
      <c r="J3109" s="111">
        <v>80000</v>
      </c>
      <c r="K3109" s="112" t="s">
        <v>20</v>
      </c>
      <c r="L3109" s="112" t="s">
        <v>158</v>
      </c>
      <c r="O3109" s="71"/>
      <c r="P3109" s="54"/>
      <c r="Q3109" s="72"/>
    </row>
    <row r="3110" spans="1:17" x14ac:dyDescent="0.25">
      <c r="A3110" s="107" t="s">
        <v>4413</v>
      </c>
      <c r="B3110" s="108">
        <v>202405</v>
      </c>
      <c r="C3110" s="108">
        <v>202405</v>
      </c>
      <c r="D3110" s="108" t="s">
        <v>1014</v>
      </c>
      <c r="E3110" s="109">
        <v>7000786395</v>
      </c>
      <c r="F3110" s="107" t="s">
        <v>2109</v>
      </c>
      <c r="G3110" s="110" t="s">
        <v>1792</v>
      </c>
      <c r="H3110" s="111">
        <v>270000</v>
      </c>
      <c r="I3110" s="113">
        <v>45539</v>
      </c>
      <c r="J3110" s="111">
        <v>70000</v>
      </c>
      <c r="K3110" s="112" t="s">
        <v>20</v>
      </c>
      <c r="L3110" s="112" t="s">
        <v>158</v>
      </c>
      <c r="O3110" s="71"/>
      <c r="P3110" s="54"/>
      <c r="Q3110" s="72"/>
    </row>
    <row r="3111" spans="1:17" x14ac:dyDescent="0.25">
      <c r="A3111" s="107" t="s">
        <v>866</v>
      </c>
      <c r="B3111" s="108">
        <v>202407</v>
      </c>
      <c r="C3111" s="108">
        <v>202407</v>
      </c>
      <c r="D3111" s="108" t="s">
        <v>1014</v>
      </c>
      <c r="E3111" s="109">
        <v>9587361856</v>
      </c>
      <c r="F3111" s="107" t="s">
        <v>865</v>
      </c>
      <c r="G3111" s="110" t="s">
        <v>1792</v>
      </c>
      <c r="H3111" s="111">
        <v>290000</v>
      </c>
      <c r="I3111" s="113">
        <v>45539</v>
      </c>
      <c r="J3111" s="111">
        <v>65000</v>
      </c>
      <c r="K3111" s="112" t="s">
        <v>20</v>
      </c>
      <c r="L3111" s="112" t="s">
        <v>158</v>
      </c>
      <c r="O3111" s="71"/>
      <c r="P3111" s="54"/>
      <c r="Q3111" s="72"/>
    </row>
    <row r="3112" spans="1:17" x14ac:dyDescent="0.25">
      <c r="A3112" s="107" t="s">
        <v>4422</v>
      </c>
      <c r="B3112" s="108">
        <v>202407</v>
      </c>
      <c r="C3112" s="108">
        <v>202407</v>
      </c>
      <c r="D3112" s="108" t="s">
        <v>1014</v>
      </c>
      <c r="E3112" s="109">
        <v>8770058736</v>
      </c>
      <c r="F3112" s="107" t="s">
        <v>2174</v>
      </c>
      <c r="G3112" s="110" t="s">
        <v>1778</v>
      </c>
      <c r="H3112" s="111">
        <v>290000</v>
      </c>
      <c r="I3112" s="113">
        <v>45539</v>
      </c>
      <c r="J3112" s="111">
        <v>80000</v>
      </c>
      <c r="K3112" s="112" t="s">
        <v>20</v>
      </c>
      <c r="L3112" s="112" t="s">
        <v>158</v>
      </c>
      <c r="O3112" s="71"/>
      <c r="P3112" s="54"/>
      <c r="Q3112" s="72"/>
    </row>
    <row r="3113" spans="1:17" x14ac:dyDescent="0.25">
      <c r="A3113" s="107" t="s">
        <v>2911</v>
      </c>
      <c r="B3113" s="108">
        <v>202407</v>
      </c>
      <c r="C3113" s="108">
        <v>202407</v>
      </c>
      <c r="D3113" s="108" t="s">
        <v>1015</v>
      </c>
      <c r="E3113" s="109">
        <v>9040417817</v>
      </c>
      <c r="F3113" s="107" t="s">
        <v>2090</v>
      </c>
      <c r="G3113" s="110" t="s">
        <v>1778</v>
      </c>
      <c r="H3113" s="111">
        <v>318000</v>
      </c>
      <c r="I3113" s="113">
        <v>45540</v>
      </c>
      <c r="J3113" s="111">
        <v>106091</v>
      </c>
      <c r="K3113" s="112" t="s">
        <v>20</v>
      </c>
      <c r="L3113" s="112" t="s">
        <v>158</v>
      </c>
      <c r="O3113" s="71"/>
      <c r="P3113" s="54"/>
      <c r="Q3113" s="72"/>
    </row>
    <row r="3114" spans="1:17" x14ac:dyDescent="0.25">
      <c r="A3114" s="107" t="s">
        <v>2123</v>
      </c>
      <c r="B3114" s="108">
        <v>202407</v>
      </c>
      <c r="C3114" s="108">
        <v>202407</v>
      </c>
      <c r="D3114" s="108" t="s">
        <v>1014</v>
      </c>
      <c r="E3114" s="109">
        <v>8637267037</v>
      </c>
      <c r="F3114" s="107" t="s">
        <v>2126</v>
      </c>
      <c r="G3114" s="110" t="s">
        <v>1778</v>
      </c>
      <c r="H3114" s="111">
        <v>318000</v>
      </c>
      <c r="I3114" s="113">
        <v>45540</v>
      </c>
      <c r="J3114" s="111">
        <v>100000</v>
      </c>
      <c r="K3114" s="112" t="s">
        <v>20</v>
      </c>
      <c r="L3114" s="112" t="s">
        <v>158</v>
      </c>
      <c r="O3114" s="71"/>
      <c r="P3114" s="54"/>
      <c r="Q3114" s="72"/>
    </row>
    <row r="3115" spans="1:17" x14ac:dyDescent="0.25">
      <c r="A3115" s="107" t="s">
        <v>4437</v>
      </c>
      <c r="B3115" s="108">
        <v>202409</v>
      </c>
      <c r="C3115" s="108">
        <v>202409</v>
      </c>
      <c r="D3115" s="108" t="s">
        <v>1015</v>
      </c>
      <c r="E3115" s="109">
        <v>7876154936</v>
      </c>
      <c r="F3115" s="107" t="s">
        <v>2270</v>
      </c>
      <c r="G3115" s="110" t="s">
        <v>1778</v>
      </c>
      <c r="H3115" s="111">
        <v>318000</v>
      </c>
      <c r="I3115" s="113">
        <v>45540</v>
      </c>
      <c r="J3115" s="111">
        <v>5000</v>
      </c>
      <c r="K3115" s="112" t="s">
        <v>20</v>
      </c>
      <c r="L3115" s="112" t="s">
        <v>158</v>
      </c>
      <c r="O3115" s="71"/>
      <c r="P3115" s="54"/>
      <c r="Q3115" s="72"/>
    </row>
    <row r="3116" spans="1:17" x14ac:dyDescent="0.25">
      <c r="A3116" s="107" t="s">
        <v>2268</v>
      </c>
      <c r="B3116" s="108">
        <v>202409</v>
      </c>
      <c r="C3116" s="108">
        <v>202409</v>
      </c>
      <c r="D3116" s="108" t="s">
        <v>1015</v>
      </c>
      <c r="E3116" s="109">
        <v>8144483024</v>
      </c>
      <c r="F3116" s="107" t="s">
        <v>2271</v>
      </c>
      <c r="G3116" s="110" t="s">
        <v>1778</v>
      </c>
      <c r="H3116" s="111">
        <v>318000</v>
      </c>
      <c r="I3116" s="113">
        <v>45540</v>
      </c>
      <c r="J3116" s="111">
        <v>5000</v>
      </c>
      <c r="K3116" s="112" t="s">
        <v>20</v>
      </c>
      <c r="L3116" s="112" t="s">
        <v>158</v>
      </c>
      <c r="O3116" s="71"/>
      <c r="P3116" s="54"/>
      <c r="Q3116" s="72"/>
    </row>
    <row r="3117" spans="1:17" x14ac:dyDescent="0.25">
      <c r="A3117" s="107" t="s">
        <v>2269</v>
      </c>
      <c r="B3117" s="108">
        <v>202409</v>
      </c>
      <c r="C3117" s="108">
        <v>202409</v>
      </c>
      <c r="D3117" s="108" t="s">
        <v>1015</v>
      </c>
      <c r="E3117" s="109">
        <v>7008022481</v>
      </c>
      <c r="F3117" s="107" t="s">
        <v>2272</v>
      </c>
      <c r="G3117" s="110" t="s">
        <v>1778</v>
      </c>
      <c r="H3117" s="111">
        <v>318000</v>
      </c>
      <c r="I3117" s="113">
        <v>45540</v>
      </c>
      <c r="J3117" s="111">
        <v>5000</v>
      </c>
      <c r="K3117" s="112" t="s">
        <v>20</v>
      </c>
      <c r="L3117" s="112" t="s">
        <v>158</v>
      </c>
      <c r="O3117" s="71"/>
      <c r="P3117" s="54"/>
      <c r="Q3117" s="72"/>
    </row>
    <row r="3118" spans="1:17" x14ac:dyDescent="0.25">
      <c r="A3118" s="107" t="s">
        <v>1946</v>
      </c>
      <c r="B3118" s="108">
        <v>202405</v>
      </c>
      <c r="C3118" s="108">
        <v>202405</v>
      </c>
      <c r="D3118" s="108" t="s">
        <v>1014</v>
      </c>
      <c r="E3118" s="109">
        <v>6370958758</v>
      </c>
      <c r="F3118" s="107" t="s">
        <v>4386</v>
      </c>
      <c r="G3118" s="110" t="s">
        <v>1792</v>
      </c>
      <c r="H3118" s="111">
        <v>240000</v>
      </c>
      <c r="I3118" s="113">
        <v>45540</v>
      </c>
      <c r="J3118" s="111">
        <v>85000</v>
      </c>
      <c r="K3118" s="112" t="s">
        <v>20</v>
      </c>
      <c r="L3118" s="112" t="s">
        <v>158</v>
      </c>
      <c r="O3118" s="71"/>
      <c r="P3118" s="54"/>
      <c r="Q3118" s="72"/>
    </row>
    <row r="3119" spans="1:17" x14ac:dyDescent="0.25">
      <c r="A3119" s="107" t="s">
        <v>2159</v>
      </c>
      <c r="B3119" s="108">
        <v>202407</v>
      </c>
      <c r="C3119" s="108">
        <v>202407</v>
      </c>
      <c r="D3119" s="108" t="s">
        <v>1014</v>
      </c>
      <c r="E3119" s="109">
        <v>9553327627</v>
      </c>
      <c r="F3119" s="107" t="s">
        <v>2160</v>
      </c>
      <c r="G3119" s="110" t="s">
        <v>1778</v>
      </c>
      <c r="H3119" s="111">
        <v>318600</v>
      </c>
      <c r="I3119" s="113">
        <v>45541</v>
      </c>
      <c r="J3119" s="111">
        <v>303000</v>
      </c>
      <c r="K3119" s="112" t="s">
        <v>903</v>
      </c>
      <c r="L3119" s="112" t="s">
        <v>158</v>
      </c>
      <c r="O3119" s="71"/>
      <c r="P3119" s="54"/>
      <c r="Q3119" s="72"/>
    </row>
    <row r="3120" spans="1:17" x14ac:dyDescent="0.25">
      <c r="A3120" s="107" t="s">
        <v>2165</v>
      </c>
      <c r="B3120" s="108">
        <v>202407</v>
      </c>
      <c r="C3120" s="108">
        <v>202407</v>
      </c>
      <c r="D3120" s="108" t="s">
        <v>1014</v>
      </c>
      <c r="E3120" s="109">
        <v>9938390458</v>
      </c>
      <c r="F3120" s="107" t="s">
        <v>2166</v>
      </c>
      <c r="G3120" s="110" t="s">
        <v>1778</v>
      </c>
      <c r="H3120" s="111">
        <v>313600</v>
      </c>
      <c r="I3120" s="113">
        <v>45541</v>
      </c>
      <c r="J3120" s="111">
        <v>52166</v>
      </c>
      <c r="K3120" s="112" t="s">
        <v>689</v>
      </c>
      <c r="L3120" s="112" t="s">
        <v>158</v>
      </c>
      <c r="O3120" s="71"/>
      <c r="P3120" s="54"/>
      <c r="Q3120" s="72"/>
    </row>
    <row r="3121" spans="1:17" x14ac:dyDescent="0.25">
      <c r="A3121" s="107" t="s">
        <v>2097</v>
      </c>
      <c r="B3121" s="108">
        <v>202407</v>
      </c>
      <c r="C3121" s="108">
        <v>202407</v>
      </c>
      <c r="D3121" s="108" t="s">
        <v>1014</v>
      </c>
      <c r="E3121" s="109">
        <v>8349866668</v>
      </c>
      <c r="F3121" s="107" t="s">
        <v>2098</v>
      </c>
      <c r="G3121" s="110" t="s">
        <v>1778</v>
      </c>
      <c r="H3121" s="111">
        <v>275000</v>
      </c>
      <c r="I3121" s="113">
        <v>45543</v>
      </c>
      <c r="J3121" s="111">
        <v>50000</v>
      </c>
      <c r="K3121" s="112" t="s">
        <v>20</v>
      </c>
      <c r="L3121" s="112" t="s">
        <v>158</v>
      </c>
      <c r="O3121" s="71"/>
      <c r="P3121" s="54"/>
      <c r="Q3121" s="72"/>
    </row>
    <row r="3122" spans="1:17" x14ac:dyDescent="0.25">
      <c r="A3122" s="107" t="s">
        <v>1784</v>
      </c>
      <c r="B3122" s="108">
        <v>202403</v>
      </c>
      <c r="C3122" s="108">
        <v>202403</v>
      </c>
      <c r="D3122" s="108" t="s">
        <v>1014</v>
      </c>
      <c r="E3122" s="109">
        <v>9040405006</v>
      </c>
      <c r="F3122" s="107" t="s">
        <v>1785</v>
      </c>
      <c r="G3122" s="110" t="s">
        <v>1778</v>
      </c>
      <c r="H3122" s="111">
        <v>280000</v>
      </c>
      <c r="I3122" s="113">
        <v>45543</v>
      </c>
      <c r="J3122" s="111">
        <v>30000</v>
      </c>
      <c r="K3122" s="112" t="s">
        <v>20</v>
      </c>
      <c r="L3122" s="112" t="s">
        <v>158</v>
      </c>
      <c r="O3122" s="71"/>
      <c r="P3122" s="54"/>
      <c r="Q3122" s="72"/>
    </row>
    <row r="3123" spans="1:17" x14ac:dyDescent="0.25">
      <c r="A3123" s="107" t="s">
        <v>2153</v>
      </c>
      <c r="B3123" s="108">
        <v>202407</v>
      </c>
      <c r="C3123" s="108">
        <v>202407</v>
      </c>
      <c r="D3123" s="108" t="s">
        <v>1015</v>
      </c>
      <c r="E3123" s="109">
        <v>7377779071</v>
      </c>
      <c r="F3123" s="107" t="s">
        <v>2154</v>
      </c>
      <c r="G3123" s="110" t="s">
        <v>1778</v>
      </c>
      <c r="H3123" s="111">
        <v>318600</v>
      </c>
      <c r="I3123" s="113">
        <v>45543</v>
      </c>
      <c r="J3123" s="111">
        <v>97000</v>
      </c>
      <c r="K3123" s="112" t="s">
        <v>902</v>
      </c>
      <c r="L3123" s="112" t="s">
        <v>158</v>
      </c>
      <c r="O3123" s="71"/>
      <c r="P3123" s="54"/>
      <c r="Q3123" s="72"/>
    </row>
    <row r="3124" spans="1:17" x14ac:dyDescent="0.25">
      <c r="A3124" s="107" t="s">
        <v>1893</v>
      </c>
      <c r="B3124" s="108">
        <v>202404</v>
      </c>
      <c r="C3124" s="108">
        <v>202404</v>
      </c>
      <c r="D3124" s="108" t="s">
        <v>1014</v>
      </c>
      <c r="E3124" s="109">
        <v>8012765464</v>
      </c>
      <c r="F3124" s="107" t="s">
        <v>1894</v>
      </c>
      <c r="G3124" s="110" t="s">
        <v>1778</v>
      </c>
      <c r="H3124" s="111">
        <v>270000</v>
      </c>
      <c r="I3124" s="113">
        <v>45544</v>
      </c>
      <c r="J3124" s="111">
        <v>300000</v>
      </c>
      <c r="K3124" s="112" t="s">
        <v>903</v>
      </c>
      <c r="L3124" s="112" t="s">
        <v>158</v>
      </c>
      <c r="O3124" s="71"/>
      <c r="P3124" s="54"/>
      <c r="Q3124" s="72"/>
    </row>
    <row r="3125" spans="1:17" x14ac:dyDescent="0.25">
      <c r="A3125" s="107" t="s">
        <v>2214</v>
      </c>
      <c r="B3125" s="108">
        <v>202409</v>
      </c>
      <c r="C3125" s="108">
        <v>202409</v>
      </c>
      <c r="D3125" s="108" t="s">
        <v>1015</v>
      </c>
      <c r="E3125" s="109">
        <v>8249465881</v>
      </c>
      <c r="F3125" s="107" t="s">
        <v>2451</v>
      </c>
      <c r="G3125" s="110" t="s">
        <v>1778</v>
      </c>
      <c r="H3125" s="111">
        <v>270000</v>
      </c>
      <c r="I3125" s="113">
        <v>45544</v>
      </c>
      <c r="J3125" s="111">
        <v>40000</v>
      </c>
      <c r="K3125" s="112" t="s">
        <v>20</v>
      </c>
      <c r="L3125" s="112" t="s">
        <v>158</v>
      </c>
      <c r="O3125" s="71"/>
      <c r="P3125" s="54"/>
      <c r="Q3125" s="72"/>
    </row>
    <row r="3126" spans="1:17" x14ac:dyDescent="0.25">
      <c r="A3126" s="107" t="s">
        <v>2274</v>
      </c>
      <c r="B3126" s="108">
        <v>202409</v>
      </c>
      <c r="C3126" s="108">
        <v>202409</v>
      </c>
      <c r="D3126" s="108" t="s">
        <v>1015</v>
      </c>
      <c r="E3126" s="109">
        <v>7337310547</v>
      </c>
      <c r="F3126" s="107" t="s">
        <v>2281</v>
      </c>
      <c r="G3126" s="110" t="s">
        <v>1778</v>
      </c>
      <c r="H3126" s="111">
        <v>318600</v>
      </c>
      <c r="I3126" s="113">
        <v>45544</v>
      </c>
      <c r="J3126" s="111">
        <v>5000</v>
      </c>
      <c r="K3126" s="112" t="s">
        <v>20</v>
      </c>
      <c r="L3126" s="112" t="s">
        <v>158</v>
      </c>
      <c r="O3126" s="71"/>
      <c r="P3126" s="54"/>
      <c r="Q3126" s="72"/>
    </row>
    <row r="3127" spans="1:17" x14ac:dyDescent="0.25">
      <c r="A3127" s="107" t="s">
        <v>2333</v>
      </c>
      <c r="B3127" s="108">
        <v>202409</v>
      </c>
      <c r="C3127" s="108">
        <v>202409</v>
      </c>
      <c r="D3127" s="108" t="s">
        <v>1015</v>
      </c>
      <c r="E3127" s="109">
        <v>8249977030</v>
      </c>
      <c r="F3127" s="107" t="s">
        <v>2282</v>
      </c>
      <c r="G3127" s="110" t="s">
        <v>1778</v>
      </c>
      <c r="H3127" s="111">
        <v>318600</v>
      </c>
      <c r="I3127" s="113">
        <v>45544</v>
      </c>
      <c r="J3127" s="111">
        <v>5000</v>
      </c>
      <c r="K3127" s="112" t="s">
        <v>20</v>
      </c>
      <c r="L3127" s="112" t="s">
        <v>158</v>
      </c>
      <c r="O3127" s="71"/>
      <c r="P3127" s="54"/>
      <c r="Q3127" s="72"/>
    </row>
    <row r="3128" spans="1:17" x14ac:dyDescent="0.25">
      <c r="A3128" s="107" t="s">
        <v>2276</v>
      </c>
      <c r="B3128" s="108">
        <v>202409</v>
      </c>
      <c r="C3128" s="108">
        <v>202409</v>
      </c>
      <c r="D3128" s="108" t="s">
        <v>1015</v>
      </c>
      <c r="E3128" s="109">
        <v>7008415295</v>
      </c>
      <c r="F3128" s="107" t="s">
        <v>2283</v>
      </c>
      <c r="G3128" s="110" t="s">
        <v>1778</v>
      </c>
      <c r="H3128" s="111">
        <v>318600</v>
      </c>
      <c r="I3128" s="113">
        <v>45544</v>
      </c>
      <c r="J3128" s="111">
        <v>5000</v>
      </c>
      <c r="K3128" s="112" t="s">
        <v>20</v>
      </c>
      <c r="L3128" s="112" t="s">
        <v>158</v>
      </c>
      <c r="O3128" s="71"/>
      <c r="P3128" s="54"/>
      <c r="Q3128" s="72"/>
    </row>
    <row r="3129" spans="1:17" x14ac:dyDescent="0.25">
      <c r="A3129" s="107" t="s">
        <v>4438</v>
      </c>
      <c r="B3129" s="108">
        <v>202409</v>
      </c>
      <c r="C3129" s="108">
        <v>202409</v>
      </c>
      <c r="D3129" s="108" t="s">
        <v>1015</v>
      </c>
      <c r="E3129" s="109">
        <v>6370267455</v>
      </c>
      <c r="F3129" s="107" t="s">
        <v>2284</v>
      </c>
      <c r="G3129" s="110" t="s">
        <v>1778</v>
      </c>
      <c r="H3129" s="111">
        <v>318600</v>
      </c>
      <c r="I3129" s="113">
        <v>45544</v>
      </c>
      <c r="J3129" s="111">
        <v>5000</v>
      </c>
      <c r="K3129" s="112" t="s">
        <v>20</v>
      </c>
      <c r="L3129" s="112" t="s">
        <v>158</v>
      </c>
      <c r="O3129" s="71"/>
      <c r="P3129" s="54"/>
      <c r="Q3129" s="72"/>
    </row>
    <row r="3130" spans="1:17" x14ac:dyDescent="0.25">
      <c r="A3130" s="107" t="s">
        <v>2278</v>
      </c>
      <c r="B3130" s="108">
        <v>202409</v>
      </c>
      <c r="C3130" s="108">
        <v>202409</v>
      </c>
      <c r="D3130" s="108" t="s">
        <v>1015</v>
      </c>
      <c r="E3130" s="109">
        <v>9438455976</v>
      </c>
      <c r="F3130" s="107" t="s">
        <v>2285</v>
      </c>
      <c r="G3130" s="110" t="s">
        <v>1778</v>
      </c>
      <c r="H3130" s="111">
        <v>318600</v>
      </c>
      <c r="I3130" s="113">
        <v>45544</v>
      </c>
      <c r="J3130" s="111">
        <v>5000</v>
      </c>
      <c r="K3130" s="112" t="s">
        <v>20</v>
      </c>
      <c r="L3130" s="112" t="s">
        <v>158</v>
      </c>
      <c r="O3130" s="71"/>
      <c r="P3130" s="54"/>
      <c r="Q3130" s="72"/>
    </row>
    <row r="3131" spans="1:17" x14ac:dyDescent="0.25">
      <c r="A3131" s="107" t="s">
        <v>4439</v>
      </c>
      <c r="B3131" s="108">
        <v>202409</v>
      </c>
      <c r="C3131" s="108">
        <v>202409</v>
      </c>
      <c r="D3131" s="108" t="s">
        <v>1015</v>
      </c>
      <c r="E3131" s="109">
        <v>7848805706</v>
      </c>
      <c r="F3131" s="107" t="s">
        <v>2286</v>
      </c>
      <c r="G3131" s="110" t="s">
        <v>1778</v>
      </c>
      <c r="H3131" s="111">
        <v>318600</v>
      </c>
      <c r="I3131" s="113">
        <v>45544</v>
      </c>
      <c r="J3131" s="111">
        <v>5000</v>
      </c>
      <c r="K3131" s="112" t="s">
        <v>20</v>
      </c>
      <c r="L3131" s="112" t="s">
        <v>158</v>
      </c>
      <c r="O3131" s="71"/>
      <c r="P3131" s="54"/>
      <c r="Q3131" s="72"/>
    </row>
    <row r="3132" spans="1:17" x14ac:dyDescent="0.25">
      <c r="A3132" s="107" t="s">
        <v>2242</v>
      </c>
      <c r="B3132" s="108">
        <v>202408</v>
      </c>
      <c r="C3132" s="108">
        <v>202408</v>
      </c>
      <c r="D3132" s="108" t="s">
        <v>1014</v>
      </c>
      <c r="E3132" s="109">
        <v>8982618964</v>
      </c>
      <c r="F3132" s="107" t="s">
        <v>2194</v>
      </c>
      <c r="G3132" s="110" t="s">
        <v>1778</v>
      </c>
      <c r="H3132" s="111">
        <v>290000</v>
      </c>
      <c r="I3132" s="113">
        <v>45545</v>
      </c>
      <c r="J3132" s="111">
        <v>345000</v>
      </c>
      <c r="K3132" s="112" t="s">
        <v>903</v>
      </c>
      <c r="L3132" s="112" t="s">
        <v>158</v>
      </c>
      <c r="O3132" s="71"/>
      <c r="P3132" s="54"/>
      <c r="Q3132" s="72"/>
    </row>
    <row r="3133" spans="1:17" x14ac:dyDescent="0.25">
      <c r="A3133" s="107" t="s">
        <v>4378</v>
      </c>
      <c r="B3133" s="108">
        <v>202304</v>
      </c>
      <c r="C3133" s="108">
        <v>202304</v>
      </c>
      <c r="D3133" s="108" t="s">
        <v>1014</v>
      </c>
      <c r="E3133" s="109" t="s">
        <v>1852</v>
      </c>
      <c r="F3133" s="107" t="s">
        <v>1853</v>
      </c>
      <c r="G3133" s="110" t="s">
        <v>1778</v>
      </c>
      <c r="H3133" s="111">
        <v>260000</v>
      </c>
      <c r="I3133" s="113">
        <v>45545</v>
      </c>
      <c r="J3133" s="111">
        <v>40000</v>
      </c>
      <c r="K3133" s="112" t="s">
        <v>20</v>
      </c>
      <c r="L3133" s="112" t="s">
        <v>158</v>
      </c>
      <c r="O3133" s="71"/>
      <c r="P3133" s="54"/>
      <c r="Q3133" s="72"/>
    </row>
    <row r="3134" spans="1:17" x14ac:dyDescent="0.25">
      <c r="A3134" s="107" t="s">
        <v>2168</v>
      </c>
      <c r="B3134" s="108">
        <v>202407</v>
      </c>
      <c r="C3134" s="108">
        <v>202407</v>
      </c>
      <c r="D3134" s="108" t="s">
        <v>1015</v>
      </c>
      <c r="E3134" s="109">
        <v>8926061648</v>
      </c>
      <c r="F3134" s="107" t="s">
        <v>2169</v>
      </c>
      <c r="G3134" s="110" t="s">
        <v>1792</v>
      </c>
      <c r="H3134" s="111">
        <v>290000</v>
      </c>
      <c r="I3134" s="113">
        <v>45546</v>
      </c>
      <c r="J3134" s="111">
        <v>75900</v>
      </c>
      <c r="K3134" s="112" t="s">
        <v>20</v>
      </c>
      <c r="L3134" s="112" t="s">
        <v>158</v>
      </c>
      <c r="O3134" s="71"/>
      <c r="P3134" s="54"/>
      <c r="Q3134" s="72"/>
    </row>
    <row r="3135" spans="1:17" x14ac:dyDescent="0.25">
      <c r="A3135" s="107" t="s">
        <v>2263</v>
      </c>
      <c r="B3135" s="108">
        <v>202407</v>
      </c>
      <c r="C3135" s="108">
        <v>202407</v>
      </c>
      <c r="D3135" s="108" t="s">
        <v>1014</v>
      </c>
      <c r="E3135" s="109">
        <v>7075523279</v>
      </c>
      <c r="F3135" s="107" t="s">
        <v>2265</v>
      </c>
      <c r="G3135" s="110" t="s">
        <v>2288</v>
      </c>
      <c r="H3135" s="111">
        <v>290000</v>
      </c>
      <c r="I3135" s="113">
        <v>45546</v>
      </c>
      <c r="J3135" s="111">
        <v>10000</v>
      </c>
      <c r="K3135" s="112" t="s">
        <v>20</v>
      </c>
      <c r="L3135" s="112" t="s">
        <v>158</v>
      </c>
      <c r="O3135" s="71"/>
      <c r="P3135" s="54"/>
      <c r="Q3135" s="72"/>
    </row>
    <row r="3136" spans="1:17" x14ac:dyDescent="0.25">
      <c r="A3136" s="107" t="s">
        <v>4428</v>
      </c>
      <c r="B3136" s="108">
        <v>202408</v>
      </c>
      <c r="C3136" s="108">
        <v>202408</v>
      </c>
      <c r="D3136" s="108" t="s">
        <v>1014</v>
      </c>
      <c r="E3136" s="109">
        <v>8340473608</v>
      </c>
      <c r="F3136" s="107" t="s">
        <v>2196</v>
      </c>
      <c r="G3136" s="110" t="s">
        <v>1778</v>
      </c>
      <c r="H3136" s="111">
        <v>318600</v>
      </c>
      <c r="I3136" s="113">
        <v>45546</v>
      </c>
      <c r="J3136" s="111">
        <v>57000</v>
      </c>
      <c r="K3136" s="112" t="s">
        <v>20</v>
      </c>
      <c r="L3136" s="112" t="s">
        <v>158</v>
      </c>
      <c r="O3136" s="71"/>
      <c r="P3136" s="54"/>
      <c r="Q3136" s="72"/>
    </row>
    <row r="3137" spans="1:17" x14ac:dyDescent="0.25">
      <c r="A3137" s="107" t="s">
        <v>2210</v>
      </c>
      <c r="B3137" s="108">
        <v>202408</v>
      </c>
      <c r="C3137" s="108">
        <v>202408</v>
      </c>
      <c r="D3137" s="108" t="s">
        <v>1015</v>
      </c>
      <c r="E3137" s="109">
        <v>9437526613</v>
      </c>
      <c r="F3137" s="107" t="s">
        <v>2212</v>
      </c>
      <c r="G3137" s="110" t="s">
        <v>1778</v>
      </c>
      <c r="H3137" s="111">
        <v>313600</v>
      </c>
      <c r="I3137" s="113">
        <v>45546</v>
      </c>
      <c r="J3137" s="111">
        <v>78250</v>
      </c>
      <c r="K3137" s="112" t="s">
        <v>689</v>
      </c>
      <c r="L3137" s="112" t="s">
        <v>158</v>
      </c>
      <c r="O3137" s="71"/>
      <c r="P3137" s="54"/>
      <c r="Q3137" s="72"/>
    </row>
    <row r="3138" spans="1:17" x14ac:dyDescent="0.25">
      <c r="A3138" s="107" t="s">
        <v>4425</v>
      </c>
      <c r="B3138" s="108">
        <v>202408</v>
      </c>
      <c r="C3138" s="108">
        <v>202408</v>
      </c>
      <c r="D3138" s="108" t="s">
        <v>1014</v>
      </c>
      <c r="E3138" s="109">
        <v>9668283467</v>
      </c>
      <c r="F3138" s="107" t="s">
        <v>2241</v>
      </c>
      <c r="G3138" s="110" t="s">
        <v>2006</v>
      </c>
      <c r="H3138" s="111">
        <v>290000</v>
      </c>
      <c r="I3138" s="113">
        <v>45546</v>
      </c>
      <c r="J3138" s="111">
        <v>75834</v>
      </c>
      <c r="K3138" s="112" t="s">
        <v>20</v>
      </c>
      <c r="L3138" s="112" t="s">
        <v>158</v>
      </c>
      <c r="O3138" s="71"/>
      <c r="P3138" s="54"/>
      <c r="Q3138" s="72"/>
    </row>
    <row r="3139" spans="1:17" x14ac:dyDescent="0.25">
      <c r="A3139" s="107" t="s">
        <v>4432</v>
      </c>
      <c r="B3139" s="108">
        <v>202408</v>
      </c>
      <c r="C3139" s="108">
        <v>202408</v>
      </c>
      <c r="D3139" s="108" t="s">
        <v>1015</v>
      </c>
      <c r="E3139" s="109">
        <v>9178333089</v>
      </c>
      <c r="F3139" s="107" t="s">
        <v>4433</v>
      </c>
      <c r="G3139" s="110" t="s">
        <v>1778</v>
      </c>
      <c r="H3139" s="111">
        <v>318000</v>
      </c>
      <c r="I3139" s="113">
        <v>45546</v>
      </c>
      <c r="J3139" s="111">
        <v>50000</v>
      </c>
      <c r="K3139" s="112" t="s">
        <v>20</v>
      </c>
      <c r="L3139" s="112" t="s">
        <v>158</v>
      </c>
      <c r="O3139" s="71"/>
      <c r="P3139" s="54"/>
      <c r="Q3139" s="72"/>
    </row>
    <row r="3140" spans="1:17" x14ac:dyDescent="0.25">
      <c r="A3140" s="107" t="s">
        <v>4424</v>
      </c>
      <c r="B3140" s="108">
        <v>202407</v>
      </c>
      <c r="C3140" s="108">
        <v>202407</v>
      </c>
      <c r="D3140" s="108" t="s">
        <v>1015</v>
      </c>
      <c r="E3140" s="109">
        <v>6370070992</v>
      </c>
      <c r="F3140" s="107" t="s">
        <v>2183</v>
      </c>
      <c r="G3140" s="110" t="s">
        <v>1778</v>
      </c>
      <c r="H3140" s="111">
        <v>280000</v>
      </c>
      <c r="I3140" s="113">
        <v>45547</v>
      </c>
      <c r="J3140" s="111">
        <v>62600</v>
      </c>
      <c r="K3140" s="112" t="s">
        <v>20</v>
      </c>
      <c r="L3140" s="112" t="s">
        <v>158</v>
      </c>
      <c r="O3140" s="71"/>
      <c r="P3140" s="54"/>
      <c r="Q3140" s="72"/>
    </row>
    <row r="3141" spans="1:17" x14ac:dyDescent="0.25">
      <c r="A3141" s="107" t="s">
        <v>4431</v>
      </c>
      <c r="B3141" s="108">
        <v>202408</v>
      </c>
      <c r="C3141" s="108">
        <v>202408</v>
      </c>
      <c r="D3141" s="108" t="s">
        <v>1015</v>
      </c>
      <c r="E3141" s="109">
        <v>8249343299</v>
      </c>
      <c r="F3141" s="107" t="s">
        <v>2216</v>
      </c>
      <c r="G3141" s="110" t="s">
        <v>1778</v>
      </c>
      <c r="H3141" s="111">
        <v>318000</v>
      </c>
      <c r="I3141" s="113">
        <v>45547</v>
      </c>
      <c r="J3141" s="111">
        <v>68750</v>
      </c>
      <c r="K3141" s="112" t="s">
        <v>20</v>
      </c>
      <c r="L3141" s="112" t="s">
        <v>158</v>
      </c>
      <c r="O3141" s="71"/>
      <c r="P3141" s="54"/>
      <c r="Q3141" s="72"/>
    </row>
    <row r="3142" spans="1:17" x14ac:dyDescent="0.25">
      <c r="A3142" s="107" t="s">
        <v>2289</v>
      </c>
      <c r="B3142" s="108">
        <v>202408</v>
      </c>
      <c r="C3142" s="108">
        <v>202408</v>
      </c>
      <c r="D3142" s="108" t="s">
        <v>1015</v>
      </c>
      <c r="E3142" s="109">
        <v>9090427386</v>
      </c>
      <c r="F3142" s="107" t="s">
        <v>2249</v>
      </c>
      <c r="G3142" s="110" t="s">
        <v>1778</v>
      </c>
      <c r="H3142" s="111">
        <v>318000</v>
      </c>
      <c r="I3142" s="113">
        <v>45547</v>
      </c>
      <c r="J3142" s="111">
        <v>90000</v>
      </c>
      <c r="K3142" s="112" t="s">
        <v>20</v>
      </c>
      <c r="L3142" s="112" t="s">
        <v>158</v>
      </c>
      <c r="O3142" s="71"/>
      <c r="P3142" s="54"/>
      <c r="Q3142" s="72"/>
    </row>
    <row r="3143" spans="1:17" x14ac:dyDescent="0.25">
      <c r="A3143" s="107" t="s">
        <v>1184</v>
      </c>
      <c r="B3143" s="108" t="s">
        <v>1156</v>
      </c>
      <c r="C3143" s="108">
        <v>202309</v>
      </c>
      <c r="D3143" s="108" t="s">
        <v>1014</v>
      </c>
      <c r="E3143" s="109">
        <v>8999532724</v>
      </c>
      <c r="F3143" s="107" t="s">
        <v>4299</v>
      </c>
      <c r="G3143" s="110" t="s">
        <v>1778</v>
      </c>
      <c r="H3143" s="111">
        <v>270000</v>
      </c>
      <c r="I3143" s="113">
        <v>45547</v>
      </c>
      <c r="J3143" s="111">
        <v>45000</v>
      </c>
      <c r="K3143" s="112" t="s">
        <v>20</v>
      </c>
      <c r="L3143" s="112" t="s">
        <v>158</v>
      </c>
      <c r="O3143" s="71"/>
      <c r="P3143" s="54"/>
      <c r="Q3143" s="72"/>
    </row>
    <row r="3144" spans="1:17" x14ac:dyDescent="0.25">
      <c r="A3144" s="107" t="s">
        <v>2033</v>
      </c>
      <c r="B3144" s="108">
        <v>202406</v>
      </c>
      <c r="C3144" s="108">
        <v>202406</v>
      </c>
      <c r="D3144" s="108" t="s">
        <v>1014</v>
      </c>
      <c r="E3144" s="109">
        <v>7082062269</v>
      </c>
      <c r="F3144" s="107" t="s">
        <v>2034</v>
      </c>
      <c r="G3144" s="110" t="s">
        <v>1778</v>
      </c>
      <c r="H3144" s="111">
        <v>280000</v>
      </c>
      <c r="I3144" s="113">
        <v>45547</v>
      </c>
      <c r="J3144" s="111">
        <v>83000</v>
      </c>
      <c r="K3144" s="112" t="s">
        <v>20</v>
      </c>
      <c r="L3144" s="112" t="s">
        <v>158</v>
      </c>
      <c r="O3144" s="71"/>
      <c r="P3144" s="54"/>
      <c r="Q3144" s="72"/>
    </row>
    <row r="3145" spans="1:17" x14ac:dyDescent="0.25">
      <c r="A3145" s="107" t="s">
        <v>2193</v>
      </c>
      <c r="B3145" s="108">
        <v>202408</v>
      </c>
      <c r="C3145" s="108">
        <v>202408</v>
      </c>
      <c r="D3145" s="108" t="s">
        <v>1014</v>
      </c>
      <c r="E3145" s="109">
        <v>8982618964</v>
      </c>
      <c r="F3145" s="107" t="s">
        <v>2194</v>
      </c>
      <c r="G3145" s="110" t="s">
        <v>1778</v>
      </c>
      <c r="H3145" s="111">
        <v>290000</v>
      </c>
      <c r="I3145" s="113">
        <v>45548</v>
      </c>
      <c r="J3145" s="111">
        <v>275000</v>
      </c>
      <c r="K3145" s="112" t="s">
        <v>903</v>
      </c>
      <c r="L3145" s="112" t="s">
        <v>158</v>
      </c>
      <c r="O3145" s="71"/>
      <c r="P3145" s="54"/>
      <c r="Q3145" s="72"/>
    </row>
    <row r="3146" spans="1:17" x14ac:dyDescent="0.25">
      <c r="A3146" s="107" t="s">
        <v>2278</v>
      </c>
      <c r="B3146" s="108">
        <v>202409</v>
      </c>
      <c r="C3146" s="108">
        <v>202409</v>
      </c>
      <c r="D3146" s="108" t="s">
        <v>1015</v>
      </c>
      <c r="E3146" s="109">
        <v>9438455976</v>
      </c>
      <c r="F3146" s="107" t="s">
        <v>2285</v>
      </c>
      <c r="G3146" s="110" t="s">
        <v>1778</v>
      </c>
      <c r="H3146" s="111">
        <v>290000</v>
      </c>
      <c r="I3146" s="113">
        <v>45548</v>
      </c>
      <c r="J3146" s="111">
        <v>90000</v>
      </c>
      <c r="K3146" s="112" t="s">
        <v>20</v>
      </c>
      <c r="L3146" s="112" t="s">
        <v>158</v>
      </c>
      <c r="O3146" s="71"/>
      <c r="P3146" s="54"/>
      <c r="Q3146" s="72"/>
    </row>
    <row r="3147" spans="1:17" x14ac:dyDescent="0.25">
      <c r="A3147" s="107" t="s">
        <v>2225</v>
      </c>
      <c r="B3147" s="108">
        <v>202408</v>
      </c>
      <c r="C3147" s="108">
        <v>202408</v>
      </c>
      <c r="D3147" s="108" t="s">
        <v>1015</v>
      </c>
      <c r="E3147" s="109">
        <v>7377373757</v>
      </c>
      <c r="F3147" s="107" t="s">
        <v>2226</v>
      </c>
      <c r="G3147" s="110" t="s">
        <v>1778</v>
      </c>
      <c r="H3147" s="111">
        <v>280000</v>
      </c>
      <c r="I3147" s="113">
        <v>45549</v>
      </c>
      <c r="J3147" s="111">
        <v>95000</v>
      </c>
      <c r="K3147" s="112" t="s">
        <v>20</v>
      </c>
      <c r="L3147" s="112" t="s">
        <v>158</v>
      </c>
      <c r="O3147" s="71"/>
      <c r="P3147" s="54"/>
      <c r="Q3147" s="72"/>
    </row>
    <row r="3148" spans="1:17" x14ac:dyDescent="0.25">
      <c r="A3148" s="107" t="s">
        <v>2230</v>
      </c>
      <c r="B3148" s="108">
        <v>202408</v>
      </c>
      <c r="C3148" s="108">
        <v>202408</v>
      </c>
      <c r="D3148" s="108" t="s">
        <v>1015</v>
      </c>
      <c r="E3148" s="109">
        <v>9337945650</v>
      </c>
      <c r="F3148" s="107" t="s">
        <v>2233</v>
      </c>
      <c r="G3148" s="110" t="s">
        <v>1778</v>
      </c>
      <c r="H3148" s="111">
        <v>280000</v>
      </c>
      <c r="I3148" s="113">
        <v>45549</v>
      </c>
      <c r="J3148" s="111">
        <v>270000</v>
      </c>
      <c r="K3148" s="112" t="s">
        <v>903</v>
      </c>
      <c r="L3148" s="112" t="s">
        <v>158</v>
      </c>
      <c r="O3148" s="71"/>
      <c r="P3148" s="54"/>
      <c r="Q3148" s="72"/>
    </row>
    <row r="3149" spans="1:17" x14ac:dyDescent="0.25">
      <c r="A3149" s="107" t="s">
        <v>2278</v>
      </c>
      <c r="B3149" s="108">
        <v>202409</v>
      </c>
      <c r="C3149" s="108">
        <v>202409</v>
      </c>
      <c r="D3149" s="108" t="s">
        <v>1015</v>
      </c>
      <c r="E3149" s="109">
        <v>9438455976</v>
      </c>
      <c r="F3149" s="107" t="s">
        <v>2285</v>
      </c>
      <c r="G3149" s="110" t="s">
        <v>1778</v>
      </c>
      <c r="H3149" s="111">
        <v>290000</v>
      </c>
      <c r="I3149" s="113">
        <v>45549</v>
      </c>
      <c r="J3149" s="111">
        <v>10000</v>
      </c>
      <c r="K3149" s="112" t="s">
        <v>20</v>
      </c>
      <c r="L3149" s="112" t="s">
        <v>158</v>
      </c>
      <c r="O3149" s="71"/>
      <c r="P3149" s="54"/>
      <c r="Q3149" s="72"/>
    </row>
    <row r="3150" spans="1:17" x14ac:dyDescent="0.25">
      <c r="A3150" s="107" t="s">
        <v>2205</v>
      </c>
      <c r="B3150" s="108">
        <v>202408</v>
      </c>
      <c r="C3150" s="108">
        <v>202408</v>
      </c>
      <c r="D3150" s="108" t="s">
        <v>1015</v>
      </c>
      <c r="E3150" s="109">
        <v>7205263396</v>
      </c>
      <c r="F3150" s="107" t="s">
        <v>2206</v>
      </c>
      <c r="G3150" s="110" t="s">
        <v>1778</v>
      </c>
      <c r="H3150" s="111">
        <v>290000</v>
      </c>
      <c r="I3150" s="113">
        <v>45551</v>
      </c>
      <c r="J3150" s="111">
        <v>200000</v>
      </c>
      <c r="K3150" s="112" t="s">
        <v>903</v>
      </c>
      <c r="L3150" s="112" t="s">
        <v>158</v>
      </c>
      <c r="O3150" s="71"/>
      <c r="P3150" s="54"/>
      <c r="Q3150" s="72"/>
    </row>
    <row r="3151" spans="1:17" x14ac:dyDescent="0.25">
      <c r="A3151" s="107" t="s">
        <v>2074</v>
      </c>
      <c r="B3151" s="108">
        <v>202406</v>
      </c>
      <c r="C3151" s="108">
        <v>202406</v>
      </c>
      <c r="D3151" s="108" t="s">
        <v>1014</v>
      </c>
      <c r="E3151" s="109">
        <v>7978344123</v>
      </c>
      <c r="F3151" s="107" t="s">
        <v>2075</v>
      </c>
      <c r="G3151" s="110" t="s">
        <v>1778</v>
      </c>
      <c r="H3151" s="111">
        <v>280000</v>
      </c>
      <c r="I3151" s="113">
        <v>45551</v>
      </c>
      <c r="J3151" s="111">
        <v>40000</v>
      </c>
      <c r="K3151" s="112" t="s">
        <v>20</v>
      </c>
      <c r="L3151" s="112" t="s">
        <v>158</v>
      </c>
      <c r="O3151" s="71"/>
      <c r="P3151" s="54"/>
      <c r="Q3151" s="72"/>
    </row>
    <row r="3152" spans="1:17" x14ac:dyDescent="0.25">
      <c r="A3152" s="107" t="s">
        <v>2215</v>
      </c>
      <c r="B3152" s="108">
        <v>202408</v>
      </c>
      <c r="C3152" s="108">
        <v>202408</v>
      </c>
      <c r="D3152" s="108" t="s">
        <v>1015</v>
      </c>
      <c r="E3152" s="109">
        <v>9547106708</v>
      </c>
      <c r="F3152" s="107" t="s">
        <v>2218</v>
      </c>
      <c r="G3152" s="110" t="s">
        <v>1778</v>
      </c>
      <c r="H3152" s="111">
        <v>318000</v>
      </c>
      <c r="I3152" s="113">
        <v>45551</v>
      </c>
      <c r="J3152" s="111">
        <v>68750</v>
      </c>
      <c r="K3152" s="112" t="s">
        <v>20</v>
      </c>
      <c r="L3152" s="112" t="s">
        <v>158</v>
      </c>
      <c r="O3152" s="71"/>
      <c r="P3152" s="54"/>
      <c r="Q3152" s="72"/>
    </row>
    <row r="3153" spans="1:17" x14ac:dyDescent="0.25">
      <c r="A3153" s="107" t="s">
        <v>2205</v>
      </c>
      <c r="B3153" s="108">
        <v>202408</v>
      </c>
      <c r="C3153" s="108">
        <v>202408</v>
      </c>
      <c r="D3153" s="108" t="s">
        <v>1015</v>
      </c>
      <c r="E3153" s="109">
        <v>7205263396</v>
      </c>
      <c r="F3153" s="107" t="s">
        <v>2206</v>
      </c>
      <c r="G3153" s="110" t="s">
        <v>1778</v>
      </c>
      <c r="H3153" s="111">
        <v>290000</v>
      </c>
      <c r="I3153" s="113">
        <v>45551</v>
      </c>
      <c r="J3153" s="111">
        <v>50000</v>
      </c>
      <c r="K3153" s="112" t="s">
        <v>20</v>
      </c>
      <c r="L3153" s="112" t="s">
        <v>158</v>
      </c>
      <c r="O3153" s="71"/>
      <c r="P3153" s="54"/>
      <c r="Q3153" s="72"/>
    </row>
    <row r="3154" spans="1:17" x14ac:dyDescent="0.25">
      <c r="A3154" s="107" t="s">
        <v>4429</v>
      </c>
      <c r="B3154" s="108">
        <v>202408</v>
      </c>
      <c r="C3154" s="108">
        <v>202408</v>
      </c>
      <c r="D3154" s="108" t="s">
        <v>1015</v>
      </c>
      <c r="E3154" s="109">
        <v>8260636334</v>
      </c>
      <c r="F3154" s="107" t="s">
        <v>2200</v>
      </c>
      <c r="G3154" s="110" t="s">
        <v>1778</v>
      </c>
      <c r="H3154" s="111">
        <v>290000</v>
      </c>
      <c r="I3154" s="113">
        <v>45552</v>
      </c>
      <c r="J3154" s="111">
        <v>298000</v>
      </c>
      <c r="K3154" s="112" t="s">
        <v>20</v>
      </c>
      <c r="L3154" s="112" t="s">
        <v>158</v>
      </c>
      <c r="O3154" s="71"/>
      <c r="P3154" s="54"/>
      <c r="Q3154" s="72"/>
    </row>
    <row r="3155" spans="1:17" x14ac:dyDescent="0.25">
      <c r="A3155" s="107" t="s">
        <v>4412</v>
      </c>
      <c r="B3155" s="108">
        <v>202405</v>
      </c>
      <c r="C3155" s="108">
        <v>202405</v>
      </c>
      <c r="D3155" s="108" t="s">
        <v>1014</v>
      </c>
      <c r="E3155" s="109">
        <v>9645288218</v>
      </c>
      <c r="F3155" s="107" t="s">
        <v>1944</v>
      </c>
      <c r="G3155" s="110" t="s">
        <v>1792</v>
      </c>
      <c r="H3155" s="111">
        <v>270000</v>
      </c>
      <c r="I3155" s="113">
        <v>45552</v>
      </c>
      <c r="J3155" s="111">
        <v>50000</v>
      </c>
      <c r="K3155" s="112" t="s">
        <v>20</v>
      </c>
      <c r="L3155" s="112" t="s">
        <v>158</v>
      </c>
      <c r="O3155" s="71"/>
      <c r="P3155" s="54"/>
      <c r="Q3155" s="72"/>
    </row>
    <row r="3156" spans="1:17" x14ac:dyDescent="0.25">
      <c r="A3156" s="107" t="s">
        <v>4440</v>
      </c>
      <c r="B3156" s="108">
        <v>202409</v>
      </c>
      <c r="C3156" s="108">
        <v>202409</v>
      </c>
      <c r="D3156" s="108" t="s">
        <v>1014</v>
      </c>
      <c r="E3156" s="109">
        <v>9663551949</v>
      </c>
      <c r="F3156" s="107" t="s">
        <v>2292</v>
      </c>
      <c r="G3156" s="110" t="s">
        <v>2288</v>
      </c>
      <c r="H3156" s="111">
        <v>80000</v>
      </c>
      <c r="I3156" s="113">
        <v>45552</v>
      </c>
      <c r="J3156" s="111">
        <v>30000</v>
      </c>
      <c r="K3156" s="112" t="s">
        <v>20</v>
      </c>
      <c r="L3156" s="112" t="s">
        <v>158</v>
      </c>
      <c r="O3156" s="71"/>
      <c r="P3156" s="54"/>
      <c r="Q3156" s="72"/>
    </row>
    <row r="3157" spans="1:17" x14ac:dyDescent="0.25">
      <c r="A3157" s="107" t="s">
        <v>2293</v>
      </c>
      <c r="B3157" s="108">
        <v>202409</v>
      </c>
      <c r="C3157" s="108">
        <v>202409</v>
      </c>
      <c r="D3157" s="108" t="s">
        <v>1014</v>
      </c>
      <c r="E3157" s="109">
        <v>9337682776</v>
      </c>
      <c r="F3157" s="107" t="s">
        <v>1735</v>
      </c>
      <c r="G3157" s="110" t="s">
        <v>1778</v>
      </c>
      <c r="H3157" s="111">
        <v>318000</v>
      </c>
      <c r="I3157" s="113">
        <v>45552</v>
      </c>
      <c r="J3157" s="111">
        <v>5000</v>
      </c>
      <c r="K3157" s="112" t="s">
        <v>20</v>
      </c>
      <c r="L3157" s="112" t="s">
        <v>158</v>
      </c>
      <c r="O3157" s="71"/>
      <c r="P3157" s="54"/>
      <c r="Q3157" s="72"/>
    </row>
    <row r="3158" spans="1:17" x14ac:dyDescent="0.25">
      <c r="A3158" s="107" t="s">
        <v>4441</v>
      </c>
      <c r="B3158" s="108">
        <v>202409</v>
      </c>
      <c r="C3158" s="108">
        <v>202409</v>
      </c>
      <c r="D3158" s="108" t="s">
        <v>1014</v>
      </c>
      <c r="E3158" s="109">
        <v>8596884399</v>
      </c>
      <c r="F3158" s="107" t="s">
        <v>2297</v>
      </c>
      <c r="G3158" s="110" t="s">
        <v>1792</v>
      </c>
      <c r="H3158" s="111">
        <v>295000</v>
      </c>
      <c r="I3158" s="113">
        <v>45552</v>
      </c>
      <c r="J3158" s="111">
        <v>5000</v>
      </c>
      <c r="K3158" s="112" t="s">
        <v>20</v>
      </c>
      <c r="L3158" s="112" t="s">
        <v>158</v>
      </c>
      <c r="O3158" s="71"/>
      <c r="P3158" s="54"/>
      <c r="Q3158" s="72"/>
    </row>
    <row r="3159" spans="1:17" x14ac:dyDescent="0.25">
      <c r="A3159" s="107" t="s">
        <v>2295</v>
      </c>
      <c r="B3159" s="108">
        <v>202409</v>
      </c>
      <c r="C3159" s="108">
        <v>202409</v>
      </c>
      <c r="D3159" s="108" t="s">
        <v>1014</v>
      </c>
      <c r="E3159" s="109">
        <v>9439103403</v>
      </c>
      <c r="F3159" s="107" t="s">
        <v>2298</v>
      </c>
      <c r="G3159" s="110" t="s">
        <v>1778</v>
      </c>
      <c r="H3159" s="111">
        <v>318000</v>
      </c>
      <c r="I3159" s="113">
        <v>45552</v>
      </c>
      <c r="J3159" s="111">
        <v>5000</v>
      </c>
      <c r="K3159" s="112" t="s">
        <v>20</v>
      </c>
      <c r="L3159" s="112" t="s">
        <v>158</v>
      </c>
      <c r="O3159" s="71"/>
      <c r="P3159" s="54"/>
      <c r="Q3159" s="72"/>
    </row>
    <row r="3160" spans="1:17" x14ac:dyDescent="0.25">
      <c r="A3160" s="107" t="s">
        <v>2296</v>
      </c>
      <c r="B3160" s="108">
        <v>202409</v>
      </c>
      <c r="C3160" s="108">
        <v>202409</v>
      </c>
      <c r="D3160" s="108" t="s">
        <v>1014</v>
      </c>
      <c r="E3160" s="109">
        <v>9861671340</v>
      </c>
      <c r="F3160" s="107" t="s">
        <v>2299</v>
      </c>
      <c r="G3160" s="110" t="s">
        <v>1778</v>
      </c>
      <c r="H3160" s="111">
        <v>318000</v>
      </c>
      <c r="I3160" s="113">
        <v>45552</v>
      </c>
      <c r="J3160" s="111">
        <v>5000</v>
      </c>
      <c r="K3160" s="112" t="s">
        <v>20</v>
      </c>
      <c r="L3160" s="112" t="s">
        <v>158</v>
      </c>
      <c r="O3160" s="71"/>
      <c r="P3160" s="54"/>
      <c r="Q3160" s="72"/>
    </row>
    <row r="3161" spans="1:17" x14ac:dyDescent="0.25">
      <c r="A3161" s="107" t="s">
        <v>2300</v>
      </c>
      <c r="B3161" s="108">
        <v>202409</v>
      </c>
      <c r="C3161" s="108">
        <v>202409</v>
      </c>
      <c r="D3161" s="108" t="s">
        <v>1014</v>
      </c>
      <c r="E3161" s="109">
        <v>9584521462</v>
      </c>
      <c r="F3161" s="107" t="s">
        <v>2301</v>
      </c>
      <c r="G3161" s="110" t="s">
        <v>1778</v>
      </c>
      <c r="H3161" s="111">
        <v>318000</v>
      </c>
      <c r="I3161" s="113">
        <v>45552</v>
      </c>
      <c r="J3161" s="111">
        <v>5000</v>
      </c>
      <c r="K3161" s="112" t="s">
        <v>20</v>
      </c>
      <c r="L3161" s="112" t="s">
        <v>158</v>
      </c>
      <c r="O3161" s="71"/>
      <c r="P3161" s="54"/>
      <c r="Q3161" s="72"/>
    </row>
    <row r="3162" spans="1:17" x14ac:dyDescent="0.25">
      <c r="A3162" s="107" t="s">
        <v>2083</v>
      </c>
      <c r="B3162" s="108">
        <v>202407</v>
      </c>
      <c r="C3162" s="108">
        <v>202407</v>
      </c>
      <c r="D3162" s="108" t="s">
        <v>1014</v>
      </c>
      <c r="E3162" s="109">
        <v>8260507879</v>
      </c>
      <c r="F3162" s="107" t="s">
        <v>2084</v>
      </c>
      <c r="G3162" s="110" t="s">
        <v>1778</v>
      </c>
      <c r="H3162" s="111">
        <v>280000</v>
      </c>
      <c r="I3162" s="113">
        <v>45553</v>
      </c>
      <c r="J3162" s="111">
        <v>50000</v>
      </c>
      <c r="K3162" s="112" t="s">
        <v>20</v>
      </c>
      <c r="L3162" s="112" t="s">
        <v>158</v>
      </c>
      <c r="O3162" s="71"/>
      <c r="P3162" s="54"/>
      <c r="Q3162" s="72"/>
    </row>
    <row r="3163" spans="1:17" x14ac:dyDescent="0.25">
      <c r="A3163" s="107" t="s">
        <v>2117</v>
      </c>
      <c r="B3163" s="108">
        <v>202407</v>
      </c>
      <c r="C3163" s="108">
        <v>202407</v>
      </c>
      <c r="D3163" s="108" t="s">
        <v>1014</v>
      </c>
      <c r="E3163" s="109">
        <v>9439750159</v>
      </c>
      <c r="F3163" s="107" t="s">
        <v>2118</v>
      </c>
      <c r="G3163" s="110" t="s">
        <v>1778</v>
      </c>
      <c r="H3163" s="111">
        <v>318600</v>
      </c>
      <c r="I3163" s="113">
        <v>45553</v>
      </c>
      <c r="J3163" s="111">
        <v>75000</v>
      </c>
      <c r="K3163" s="112" t="s">
        <v>20</v>
      </c>
      <c r="L3163" s="112" t="s">
        <v>158</v>
      </c>
      <c r="O3163" s="71"/>
      <c r="P3163" s="54"/>
      <c r="Q3163" s="72"/>
    </row>
    <row r="3164" spans="1:17" x14ac:dyDescent="0.25">
      <c r="A3164" s="107" t="s">
        <v>4400</v>
      </c>
      <c r="B3164" s="108">
        <v>202406</v>
      </c>
      <c r="C3164" s="108">
        <v>202406</v>
      </c>
      <c r="D3164" s="108" t="s">
        <v>1014</v>
      </c>
      <c r="E3164" s="109">
        <v>9111088360</v>
      </c>
      <c r="F3164" s="107" t="s">
        <v>2038</v>
      </c>
      <c r="G3164" s="110" t="s">
        <v>1778</v>
      </c>
      <c r="H3164" s="111">
        <v>318600</v>
      </c>
      <c r="I3164" s="113">
        <v>45553</v>
      </c>
      <c r="J3164" s="111">
        <v>55000</v>
      </c>
      <c r="K3164" s="112" t="s">
        <v>20</v>
      </c>
      <c r="L3164" s="112" t="s">
        <v>158</v>
      </c>
      <c r="O3164" s="71"/>
      <c r="P3164" s="54"/>
      <c r="Q3164" s="72"/>
    </row>
    <row r="3165" spans="1:17" x14ac:dyDescent="0.25">
      <c r="A3165" s="107" t="s">
        <v>2177</v>
      </c>
      <c r="B3165" s="108">
        <v>202407</v>
      </c>
      <c r="C3165" s="108">
        <v>202407</v>
      </c>
      <c r="D3165" s="108" t="s">
        <v>1015</v>
      </c>
      <c r="E3165" s="109">
        <v>8093700512</v>
      </c>
      <c r="F3165" s="107" t="s">
        <v>2178</v>
      </c>
      <c r="G3165" s="110" t="s">
        <v>1778</v>
      </c>
      <c r="H3165" s="111">
        <v>270000</v>
      </c>
      <c r="I3165" s="113">
        <v>45553</v>
      </c>
      <c r="J3165" s="111">
        <v>78400</v>
      </c>
      <c r="K3165" s="112" t="s">
        <v>20</v>
      </c>
      <c r="L3165" s="112" t="s">
        <v>158</v>
      </c>
      <c r="O3165" s="71"/>
      <c r="P3165" s="54"/>
      <c r="Q3165" s="72"/>
    </row>
    <row r="3166" spans="1:17" x14ac:dyDescent="0.25">
      <c r="A3166" s="107" t="s">
        <v>2163</v>
      </c>
      <c r="B3166" s="108">
        <v>202408</v>
      </c>
      <c r="C3166" s="108">
        <v>202408</v>
      </c>
      <c r="D3166" s="108" t="s">
        <v>1015</v>
      </c>
      <c r="E3166" s="109">
        <v>8249417550</v>
      </c>
      <c r="F3166" s="107" t="s">
        <v>2164</v>
      </c>
      <c r="G3166" s="110" t="s">
        <v>1778</v>
      </c>
      <c r="H3166" s="111">
        <v>290000</v>
      </c>
      <c r="I3166" s="113">
        <v>45553</v>
      </c>
      <c r="J3166" s="111">
        <v>60000</v>
      </c>
      <c r="K3166" s="112" t="s">
        <v>20</v>
      </c>
      <c r="L3166" s="112" t="s">
        <v>158</v>
      </c>
      <c r="O3166" s="71"/>
      <c r="P3166" s="54"/>
      <c r="Q3166" s="72"/>
    </row>
    <row r="3167" spans="1:17" x14ac:dyDescent="0.25">
      <c r="A3167" s="107" t="s">
        <v>2302</v>
      </c>
      <c r="B3167" s="108">
        <v>202409</v>
      </c>
      <c r="C3167" s="108">
        <v>202409</v>
      </c>
      <c r="D3167" s="108" t="s">
        <v>1015</v>
      </c>
      <c r="E3167" s="109">
        <v>9742942006</v>
      </c>
      <c r="F3167" s="107" t="s">
        <v>2303</v>
      </c>
      <c r="G3167" s="110" t="s">
        <v>1778</v>
      </c>
      <c r="H3167" s="111">
        <v>290000</v>
      </c>
      <c r="I3167" s="113">
        <v>45553</v>
      </c>
      <c r="J3167" s="111">
        <v>50000</v>
      </c>
      <c r="K3167" s="112" t="s">
        <v>20</v>
      </c>
      <c r="L3167" s="112" t="s">
        <v>158</v>
      </c>
      <c r="O3167" s="71"/>
      <c r="P3167" s="54"/>
      <c r="Q3167" s="72"/>
    </row>
    <row r="3168" spans="1:17" x14ac:dyDescent="0.25">
      <c r="A3168" s="107" t="s">
        <v>2197</v>
      </c>
      <c r="B3168" s="108">
        <v>202408</v>
      </c>
      <c r="C3168" s="108">
        <v>202408</v>
      </c>
      <c r="D3168" s="108" t="s">
        <v>1015</v>
      </c>
      <c r="E3168" s="109">
        <v>9777981935</v>
      </c>
      <c r="F3168" s="107" t="s">
        <v>2198</v>
      </c>
      <c r="G3168" s="110" t="s">
        <v>1778</v>
      </c>
      <c r="H3168" s="111">
        <v>318600</v>
      </c>
      <c r="I3168" s="113">
        <v>45554</v>
      </c>
      <c r="J3168" s="111">
        <v>87000</v>
      </c>
      <c r="K3168" s="112" t="s">
        <v>20</v>
      </c>
      <c r="L3168" s="112" t="s">
        <v>158</v>
      </c>
      <c r="O3168" s="71"/>
      <c r="P3168" s="54"/>
      <c r="Q3168" s="72"/>
    </row>
    <row r="3169" spans="1:17" x14ac:dyDescent="0.25">
      <c r="A3169" s="107" t="s">
        <v>1880</v>
      </c>
      <c r="B3169" s="108">
        <v>202404</v>
      </c>
      <c r="C3169" s="108">
        <v>202404</v>
      </c>
      <c r="D3169" s="108" t="s">
        <v>1014</v>
      </c>
      <c r="E3169" s="109">
        <v>8319455838</v>
      </c>
      <c r="F3169" s="107" t="s">
        <v>1881</v>
      </c>
      <c r="G3169" s="110" t="s">
        <v>1778</v>
      </c>
      <c r="H3169" s="111">
        <v>280000</v>
      </c>
      <c r="I3169" s="113">
        <v>45554</v>
      </c>
      <c r="J3169" s="111">
        <v>42000</v>
      </c>
      <c r="K3169" s="112" t="s">
        <v>20</v>
      </c>
      <c r="L3169" s="112" t="s">
        <v>158</v>
      </c>
      <c r="O3169" s="71"/>
      <c r="P3169" s="54"/>
      <c r="Q3169" s="72"/>
    </row>
    <row r="3170" spans="1:17" x14ac:dyDescent="0.25">
      <c r="A3170" s="107" t="s">
        <v>2033</v>
      </c>
      <c r="B3170" s="108">
        <v>202406</v>
      </c>
      <c r="C3170" s="108">
        <v>202406</v>
      </c>
      <c r="D3170" s="108" t="s">
        <v>1014</v>
      </c>
      <c r="E3170" s="109">
        <v>7082062269</v>
      </c>
      <c r="F3170" s="107" t="s">
        <v>2034</v>
      </c>
      <c r="G3170" s="110" t="s">
        <v>1778</v>
      </c>
      <c r="H3170" s="111">
        <v>280000</v>
      </c>
      <c r="I3170" s="113">
        <v>45554</v>
      </c>
      <c r="J3170" s="111">
        <v>55000</v>
      </c>
      <c r="K3170" s="112" t="s">
        <v>20</v>
      </c>
      <c r="L3170" s="112" t="s">
        <v>158</v>
      </c>
      <c r="O3170" s="71"/>
      <c r="P3170" s="54"/>
      <c r="Q3170" s="72"/>
    </row>
    <row r="3171" spans="1:17" x14ac:dyDescent="0.25">
      <c r="A3171" s="107" t="s">
        <v>4438</v>
      </c>
      <c r="B3171" s="108">
        <v>202409</v>
      </c>
      <c r="C3171" s="108">
        <v>202409</v>
      </c>
      <c r="D3171" s="108" t="s">
        <v>1015</v>
      </c>
      <c r="E3171" s="109">
        <v>6370267455</v>
      </c>
      <c r="F3171" s="107" t="s">
        <v>2284</v>
      </c>
      <c r="G3171" s="110" t="s">
        <v>1778</v>
      </c>
      <c r="H3171" s="111">
        <v>318600</v>
      </c>
      <c r="I3171" s="113">
        <v>45554</v>
      </c>
      <c r="J3171" s="111">
        <v>26550</v>
      </c>
      <c r="K3171" s="112" t="s">
        <v>20</v>
      </c>
      <c r="L3171" s="112" t="s">
        <v>158</v>
      </c>
      <c r="O3171" s="71"/>
      <c r="P3171" s="54"/>
      <c r="Q3171" s="72"/>
    </row>
    <row r="3172" spans="1:17" x14ac:dyDescent="0.25">
      <c r="A3172" s="107" t="s">
        <v>1824</v>
      </c>
      <c r="B3172" s="108">
        <v>202312</v>
      </c>
      <c r="C3172" s="108">
        <v>202312</v>
      </c>
      <c r="D3172" s="108" t="s">
        <v>1014</v>
      </c>
      <c r="E3172" s="109">
        <v>9754186373</v>
      </c>
      <c r="F3172" s="107" t="s">
        <v>1493</v>
      </c>
      <c r="G3172" s="110" t="s">
        <v>1792</v>
      </c>
      <c r="H3172" s="111">
        <v>260000</v>
      </c>
      <c r="I3172" s="113">
        <v>45554</v>
      </c>
      <c r="J3172" s="111">
        <v>50000</v>
      </c>
      <c r="K3172" s="112" t="s">
        <v>20</v>
      </c>
      <c r="L3172" s="112" t="s">
        <v>158</v>
      </c>
      <c r="O3172" s="71"/>
      <c r="P3172" s="54"/>
      <c r="Q3172" s="72"/>
    </row>
    <row r="3173" spans="1:17" x14ac:dyDescent="0.25">
      <c r="A3173" s="107" t="s">
        <v>1931</v>
      </c>
      <c r="B3173" s="108">
        <v>202405</v>
      </c>
      <c r="C3173" s="108">
        <v>202405</v>
      </c>
      <c r="D3173" s="108" t="s">
        <v>1015</v>
      </c>
      <c r="E3173" s="109">
        <v>6372749159</v>
      </c>
      <c r="F3173" s="107" t="s">
        <v>1932</v>
      </c>
      <c r="G3173" s="110" t="s">
        <v>1778</v>
      </c>
      <c r="H3173" s="111">
        <v>280000</v>
      </c>
      <c r="I3173" s="113">
        <v>45554</v>
      </c>
      <c r="J3173" s="111">
        <v>24000</v>
      </c>
      <c r="K3173" s="112" t="s">
        <v>689</v>
      </c>
      <c r="L3173" s="112" t="s">
        <v>158</v>
      </c>
      <c r="O3173" s="71"/>
      <c r="P3173" s="54"/>
      <c r="Q3173" s="72"/>
    </row>
    <row r="3174" spans="1:17" x14ac:dyDescent="0.25">
      <c r="A3174" s="107" t="s">
        <v>1933</v>
      </c>
      <c r="B3174" s="108">
        <v>202405</v>
      </c>
      <c r="C3174" s="108">
        <v>202405</v>
      </c>
      <c r="D3174" s="108" t="s">
        <v>1015</v>
      </c>
      <c r="E3174" s="109">
        <v>9668220059</v>
      </c>
      <c r="F3174" s="107" t="s">
        <v>1934</v>
      </c>
      <c r="G3174" s="110" t="s">
        <v>1778</v>
      </c>
      <c r="H3174" s="111">
        <v>280000</v>
      </c>
      <c r="I3174" s="113">
        <v>45554</v>
      </c>
      <c r="J3174" s="111">
        <v>24000</v>
      </c>
      <c r="K3174" s="112" t="s">
        <v>689</v>
      </c>
      <c r="L3174" s="112" t="s">
        <v>158</v>
      </c>
      <c r="O3174" s="71"/>
      <c r="P3174" s="54"/>
      <c r="Q3174" s="72"/>
    </row>
    <row r="3175" spans="1:17" x14ac:dyDescent="0.25">
      <c r="A3175" s="107" t="s">
        <v>2304</v>
      </c>
      <c r="B3175" s="108">
        <v>202406</v>
      </c>
      <c r="C3175" s="108">
        <v>202406</v>
      </c>
      <c r="D3175" s="108" t="s">
        <v>1014</v>
      </c>
      <c r="E3175" s="109">
        <v>8249224087</v>
      </c>
      <c r="F3175" s="107" t="s">
        <v>2309</v>
      </c>
      <c r="G3175" s="110" t="s">
        <v>1778</v>
      </c>
      <c r="H3175" s="111">
        <v>280000</v>
      </c>
      <c r="I3175" s="113">
        <v>45554</v>
      </c>
      <c r="J3175" s="111">
        <v>5000</v>
      </c>
      <c r="K3175" s="112" t="s">
        <v>689</v>
      </c>
      <c r="L3175" s="112" t="s">
        <v>158</v>
      </c>
      <c r="O3175" s="71"/>
      <c r="P3175" s="54"/>
      <c r="Q3175" s="72"/>
    </row>
    <row r="3176" spans="1:17" x14ac:dyDescent="0.25">
      <c r="A3176" s="107" t="s">
        <v>2317</v>
      </c>
      <c r="B3176" s="108">
        <v>202409</v>
      </c>
      <c r="C3176" s="108">
        <v>202409</v>
      </c>
      <c r="D3176" s="108" t="s">
        <v>1015</v>
      </c>
      <c r="E3176" s="109">
        <v>7992455134</v>
      </c>
      <c r="F3176" s="107" t="s">
        <v>2310</v>
      </c>
      <c r="G3176" s="110" t="s">
        <v>1778</v>
      </c>
      <c r="H3176" s="111">
        <v>318000</v>
      </c>
      <c r="I3176" s="113">
        <v>45554</v>
      </c>
      <c r="J3176" s="111">
        <v>5000</v>
      </c>
      <c r="K3176" s="112" t="s">
        <v>689</v>
      </c>
      <c r="L3176" s="112" t="s">
        <v>158</v>
      </c>
      <c r="O3176" s="71"/>
      <c r="P3176" s="54"/>
      <c r="Q3176" s="72"/>
    </row>
    <row r="3177" spans="1:17" x14ac:dyDescent="0.25">
      <c r="A3177" s="107" t="s">
        <v>2305</v>
      </c>
      <c r="B3177" s="108">
        <v>202406</v>
      </c>
      <c r="C3177" s="108">
        <v>202406</v>
      </c>
      <c r="D3177" s="108" t="s">
        <v>1014</v>
      </c>
      <c r="E3177" s="109">
        <v>8457888767</v>
      </c>
      <c r="F3177" s="107" t="s">
        <v>2311</v>
      </c>
      <c r="G3177" s="110" t="s">
        <v>1778</v>
      </c>
      <c r="H3177" s="111">
        <v>318000</v>
      </c>
      <c r="I3177" s="113">
        <v>45554</v>
      </c>
      <c r="J3177" s="111">
        <v>5000</v>
      </c>
      <c r="K3177" s="112" t="s">
        <v>689</v>
      </c>
      <c r="L3177" s="112" t="s">
        <v>158</v>
      </c>
      <c r="O3177" s="71"/>
      <c r="P3177" s="54"/>
      <c r="Q3177" s="72"/>
    </row>
    <row r="3178" spans="1:17" x14ac:dyDescent="0.25">
      <c r="A3178" s="107" t="s">
        <v>2306</v>
      </c>
      <c r="B3178" s="108">
        <v>202409</v>
      </c>
      <c r="C3178" s="108">
        <v>202409</v>
      </c>
      <c r="D3178" s="108" t="s">
        <v>1015</v>
      </c>
      <c r="E3178" s="109">
        <v>8249054797</v>
      </c>
      <c r="F3178" s="107" t="s">
        <v>2312</v>
      </c>
      <c r="G3178" s="110" t="s">
        <v>1778</v>
      </c>
      <c r="H3178" s="111">
        <v>295000</v>
      </c>
      <c r="I3178" s="113">
        <v>45554</v>
      </c>
      <c r="J3178" s="111">
        <v>5000</v>
      </c>
      <c r="K3178" s="112" t="s">
        <v>689</v>
      </c>
      <c r="L3178" s="112" t="s">
        <v>158</v>
      </c>
      <c r="O3178" s="71"/>
      <c r="P3178" s="54"/>
      <c r="Q3178" s="72"/>
    </row>
    <row r="3179" spans="1:17" x14ac:dyDescent="0.25">
      <c r="A3179" s="107" t="s">
        <v>2318</v>
      </c>
      <c r="B3179" s="108">
        <v>202406</v>
      </c>
      <c r="C3179" s="108">
        <v>202406</v>
      </c>
      <c r="D3179" s="108" t="s">
        <v>1014</v>
      </c>
      <c r="E3179" s="109">
        <v>9916681432</v>
      </c>
      <c r="F3179" s="107" t="s">
        <v>2313</v>
      </c>
      <c r="G3179" s="110" t="s">
        <v>1778</v>
      </c>
      <c r="H3179" s="111">
        <v>318000</v>
      </c>
      <c r="I3179" s="113">
        <v>45554</v>
      </c>
      <c r="J3179" s="111">
        <v>5000</v>
      </c>
      <c r="K3179" s="112" t="s">
        <v>689</v>
      </c>
      <c r="L3179" s="112" t="s">
        <v>158</v>
      </c>
      <c r="O3179" s="71"/>
      <c r="P3179" s="54"/>
      <c r="Q3179" s="72"/>
    </row>
    <row r="3180" spans="1:17" x14ac:dyDescent="0.25">
      <c r="A3180" s="107" t="s">
        <v>2319</v>
      </c>
      <c r="B3180" s="108">
        <v>202409</v>
      </c>
      <c r="C3180" s="108">
        <v>202409</v>
      </c>
      <c r="D3180" s="108" t="s">
        <v>1015</v>
      </c>
      <c r="E3180" s="109">
        <v>8017090517</v>
      </c>
      <c r="F3180" s="107" t="s">
        <v>2314</v>
      </c>
      <c r="G3180" s="110" t="s">
        <v>1778</v>
      </c>
      <c r="H3180" s="111">
        <v>318600</v>
      </c>
      <c r="I3180" s="113">
        <v>45554</v>
      </c>
      <c r="J3180" s="111">
        <v>5000</v>
      </c>
      <c r="K3180" s="112" t="s">
        <v>689</v>
      </c>
      <c r="L3180" s="112" t="s">
        <v>158</v>
      </c>
      <c r="O3180" s="71"/>
      <c r="P3180" s="54"/>
      <c r="Q3180" s="72"/>
    </row>
    <row r="3181" spans="1:17" x14ac:dyDescent="0.25">
      <c r="A3181" s="107" t="s">
        <v>4442</v>
      </c>
      <c r="B3181" s="108">
        <v>202406</v>
      </c>
      <c r="C3181" s="108">
        <v>202406</v>
      </c>
      <c r="D3181" s="108" t="s">
        <v>1014</v>
      </c>
      <c r="E3181" s="109">
        <v>7381788387</v>
      </c>
      <c r="F3181" s="107" t="s">
        <v>2315</v>
      </c>
      <c r="G3181" s="110" t="s">
        <v>1778</v>
      </c>
      <c r="H3181" s="111">
        <v>318600</v>
      </c>
      <c r="I3181" s="113">
        <v>45554</v>
      </c>
      <c r="J3181" s="111">
        <v>5000</v>
      </c>
      <c r="K3181" s="112" t="s">
        <v>689</v>
      </c>
      <c r="L3181" s="112" t="s">
        <v>158</v>
      </c>
      <c r="O3181" s="71"/>
      <c r="P3181" s="54"/>
      <c r="Q3181" s="72"/>
    </row>
    <row r="3182" spans="1:17" x14ac:dyDescent="0.25">
      <c r="A3182" s="107" t="s">
        <v>2308</v>
      </c>
      <c r="B3182" s="108">
        <v>202409</v>
      </c>
      <c r="C3182" s="108">
        <v>202409</v>
      </c>
      <c r="D3182" s="108" t="s">
        <v>1015</v>
      </c>
      <c r="E3182" s="109">
        <v>9407390681</v>
      </c>
      <c r="F3182" s="107" t="s">
        <v>2316</v>
      </c>
      <c r="G3182" s="110" t="s">
        <v>1778</v>
      </c>
      <c r="H3182" s="111">
        <v>313600</v>
      </c>
      <c r="I3182" s="113">
        <v>45554</v>
      </c>
      <c r="J3182" s="111">
        <v>5000</v>
      </c>
      <c r="K3182" s="112" t="s">
        <v>689</v>
      </c>
      <c r="L3182" s="112" t="s">
        <v>158</v>
      </c>
      <c r="O3182" s="71"/>
      <c r="P3182" s="54"/>
      <c r="Q3182" s="72"/>
    </row>
    <row r="3183" spans="1:17" x14ac:dyDescent="0.25">
      <c r="A3183" s="107" t="s">
        <v>2320</v>
      </c>
      <c r="B3183" s="108">
        <v>202409</v>
      </c>
      <c r="C3183" s="108">
        <v>202409</v>
      </c>
      <c r="D3183" s="108" t="s">
        <v>1015</v>
      </c>
      <c r="E3183" s="109">
        <v>9556203077</v>
      </c>
      <c r="F3183" s="107" t="s">
        <v>2321</v>
      </c>
      <c r="G3183" s="110" t="s">
        <v>1778</v>
      </c>
      <c r="H3183" s="111">
        <v>313600</v>
      </c>
      <c r="I3183" s="113">
        <v>45555</v>
      </c>
      <c r="J3183" s="111">
        <v>313600</v>
      </c>
      <c r="K3183" s="112" t="s">
        <v>20</v>
      </c>
      <c r="L3183" s="112" t="s">
        <v>158</v>
      </c>
      <c r="O3183" s="71"/>
      <c r="P3183" s="54"/>
      <c r="Q3183" s="72"/>
    </row>
    <row r="3184" spans="1:17" x14ac:dyDescent="0.25">
      <c r="A3184" s="107" t="s">
        <v>1284</v>
      </c>
      <c r="B3184" s="108">
        <v>202311</v>
      </c>
      <c r="C3184" s="108">
        <v>202311</v>
      </c>
      <c r="D3184" s="108" t="s">
        <v>1014</v>
      </c>
      <c r="E3184" s="109">
        <v>8624067392</v>
      </c>
      <c r="F3184" s="107" t="s">
        <v>1491</v>
      </c>
      <c r="G3184" s="110" t="s">
        <v>1778</v>
      </c>
      <c r="H3184" s="111">
        <v>280000</v>
      </c>
      <c r="I3184" s="113">
        <v>45555</v>
      </c>
      <c r="J3184" s="111">
        <v>25000</v>
      </c>
      <c r="K3184" s="112" t="s">
        <v>689</v>
      </c>
      <c r="L3184" s="112" t="s">
        <v>158</v>
      </c>
      <c r="O3184" s="71"/>
      <c r="P3184" s="54"/>
      <c r="Q3184" s="72"/>
    </row>
    <row r="3185" spans="1:17" x14ac:dyDescent="0.25">
      <c r="A3185" s="107" t="s">
        <v>2322</v>
      </c>
      <c r="B3185" s="108">
        <v>202409</v>
      </c>
      <c r="C3185" s="108">
        <v>202409</v>
      </c>
      <c r="D3185" s="108" t="s">
        <v>1015</v>
      </c>
      <c r="E3185" s="109">
        <v>8249929214</v>
      </c>
      <c r="F3185" s="107" t="s">
        <v>2326</v>
      </c>
      <c r="G3185" s="110" t="s">
        <v>1778</v>
      </c>
      <c r="H3185" s="111">
        <v>313600</v>
      </c>
      <c r="I3185" s="113">
        <v>45555</v>
      </c>
      <c r="J3185" s="111">
        <v>5000</v>
      </c>
      <c r="K3185" s="112" t="s">
        <v>689</v>
      </c>
      <c r="L3185" s="112" t="s">
        <v>158</v>
      </c>
      <c r="O3185" s="71"/>
      <c r="P3185" s="54"/>
      <c r="Q3185" s="72"/>
    </row>
    <row r="3186" spans="1:17" x14ac:dyDescent="0.25">
      <c r="A3186" s="107" t="s">
        <v>4443</v>
      </c>
      <c r="B3186" s="108">
        <v>202409</v>
      </c>
      <c r="C3186" s="108">
        <v>202409</v>
      </c>
      <c r="D3186" s="108" t="s">
        <v>1015</v>
      </c>
      <c r="E3186" s="109">
        <v>9078667605</v>
      </c>
      <c r="F3186" s="107" t="s">
        <v>2327</v>
      </c>
      <c r="G3186" s="110" t="s">
        <v>1778</v>
      </c>
      <c r="H3186" s="111">
        <v>313600</v>
      </c>
      <c r="I3186" s="113">
        <v>45555</v>
      </c>
      <c r="J3186" s="111">
        <v>5000</v>
      </c>
      <c r="K3186" s="112" t="s">
        <v>689</v>
      </c>
      <c r="L3186" s="112" t="s">
        <v>158</v>
      </c>
      <c r="O3186" s="71"/>
      <c r="P3186" s="54"/>
      <c r="Q3186" s="72"/>
    </row>
    <row r="3187" spans="1:17" x14ac:dyDescent="0.25">
      <c r="A3187" s="107" t="s">
        <v>2324</v>
      </c>
      <c r="B3187" s="108">
        <v>202409</v>
      </c>
      <c r="C3187" s="108">
        <v>202409</v>
      </c>
      <c r="D3187" s="108" t="s">
        <v>1015</v>
      </c>
      <c r="E3187" s="109">
        <v>8144757055</v>
      </c>
      <c r="F3187" s="107" t="s">
        <v>2328</v>
      </c>
      <c r="G3187" s="110" t="s">
        <v>1778</v>
      </c>
      <c r="H3187" s="111">
        <v>313600</v>
      </c>
      <c r="I3187" s="113">
        <v>45555</v>
      </c>
      <c r="J3187" s="111">
        <v>5000</v>
      </c>
      <c r="K3187" s="112" t="s">
        <v>689</v>
      </c>
      <c r="L3187" s="112" t="s">
        <v>158</v>
      </c>
      <c r="O3187" s="71"/>
      <c r="P3187" s="54"/>
      <c r="Q3187" s="72"/>
    </row>
    <row r="3188" spans="1:17" x14ac:dyDescent="0.25">
      <c r="A3188" s="107" t="s">
        <v>2325</v>
      </c>
      <c r="B3188" s="108">
        <v>202409</v>
      </c>
      <c r="C3188" s="108">
        <v>202409</v>
      </c>
      <c r="D3188" s="108" t="s">
        <v>1015</v>
      </c>
      <c r="E3188" s="109">
        <v>9335741705</v>
      </c>
      <c r="F3188" s="107" t="s">
        <v>2329</v>
      </c>
      <c r="G3188" s="110" t="s">
        <v>1778</v>
      </c>
      <c r="H3188" s="111">
        <v>313600</v>
      </c>
      <c r="I3188" s="113">
        <v>45555</v>
      </c>
      <c r="J3188" s="111">
        <v>5000</v>
      </c>
      <c r="K3188" s="112" t="s">
        <v>689</v>
      </c>
      <c r="L3188" s="112" t="s">
        <v>158</v>
      </c>
      <c r="O3188" s="71"/>
      <c r="P3188" s="54"/>
      <c r="Q3188" s="72"/>
    </row>
    <row r="3189" spans="1:17" x14ac:dyDescent="0.25">
      <c r="A3189" s="107" t="s">
        <v>2333</v>
      </c>
      <c r="B3189" s="108">
        <v>202409</v>
      </c>
      <c r="C3189" s="108">
        <v>202409</v>
      </c>
      <c r="D3189" s="108" t="s">
        <v>1014</v>
      </c>
      <c r="E3189" s="109">
        <v>8249977030</v>
      </c>
      <c r="F3189" s="107" t="s">
        <v>2334</v>
      </c>
      <c r="G3189" s="110" t="s">
        <v>1778</v>
      </c>
      <c r="H3189" s="111">
        <v>313600</v>
      </c>
      <c r="I3189" s="113">
        <v>45556</v>
      </c>
      <c r="J3189" s="111">
        <v>100000</v>
      </c>
      <c r="K3189" s="112" t="s">
        <v>902</v>
      </c>
      <c r="L3189" s="112" t="s">
        <v>158</v>
      </c>
      <c r="O3189" s="71"/>
      <c r="P3189" s="54"/>
      <c r="Q3189" s="72"/>
    </row>
    <row r="3190" spans="1:17" x14ac:dyDescent="0.25">
      <c r="A3190" s="107" t="s">
        <v>2097</v>
      </c>
      <c r="B3190" s="108">
        <v>202407</v>
      </c>
      <c r="C3190" s="108">
        <v>202407</v>
      </c>
      <c r="D3190" s="108" t="s">
        <v>1014</v>
      </c>
      <c r="E3190" s="109">
        <v>8349866668</v>
      </c>
      <c r="F3190" s="107" t="s">
        <v>2098</v>
      </c>
      <c r="G3190" s="110" t="s">
        <v>1778</v>
      </c>
      <c r="H3190" s="111">
        <v>275000</v>
      </c>
      <c r="I3190" s="113">
        <v>45556</v>
      </c>
      <c r="J3190" s="111">
        <v>51250</v>
      </c>
      <c r="K3190" s="112" t="s">
        <v>20</v>
      </c>
      <c r="L3190" s="112" t="s">
        <v>158</v>
      </c>
      <c r="O3190" s="71"/>
      <c r="P3190" s="54"/>
      <c r="Q3190" s="72"/>
    </row>
    <row r="3191" spans="1:17" x14ac:dyDescent="0.25">
      <c r="A3191" s="107" t="s">
        <v>2104</v>
      </c>
      <c r="B3191" s="108">
        <v>202406</v>
      </c>
      <c r="C3191" s="108">
        <v>202406</v>
      </c>
      <c r="D3191" s="108" t="s">
        <v>1014</v>
      </c>
      <c r="E3191" s="109">
        <v>9424858387</v>
      </c>
      <c r="F3191" s="107" t="s">
        <v>4410</v>
      </c>
      <c r="G3191" s="110" t="s">
        <v>1778</v>
      </c>
      <c r="H3191" s="111">
        <v>280000</v>
      </c>
      <c r="I3191" s="113">
        <v>45556</v>
      </c>
      <c r="J3191" s="111">
        <v>85000</v>
      </c>
      <c r="K3191" s="112" t="s">
        <v>20</v>
      </c>
      <c r="L3191" s="112" t="s">
        <v>158</v>
      </c>
      <c r="O3191" s="71"/>
      <c r="P3191" s="54"/>
      <c r="Q3191" s="72"/>
    </row>
    <row r="3192" spans="1:17" x14ac:dyDescent="0.25">
      <c r="A3192" s="107" t="s">
        <v>4408</v>
      </c>
      <c r="B3192" s="108">
        <v>202407</v>
      </c>
      <c r="C3192" s="108">
        <v>202407</v>
      </c>
      <c r="D3192" s="108" t="s">
        <v>1015</v>
      </c>
      <c r="E3192" s="109">
        <v>6372135419</v>
      </c>
      <c r="F3192" s="107" t="s">
        <v>2086</v>
      </c>
      <c r="G3192" s="110" t="s">
        <v>1778</v>
      </c>
      <c r="H3192" s="111">
        <v>280000</v>
      </c>
      <c r="I3192" s="113">
        <v>45556</v>
      </c>
      <c r="J3192" s="111">
        <v>106000</v>
      </c>
      <c r="K3192" s="112" t="s">
        <v>20</v>
      </c>
      <c r="L3192" s="112" t="s">
        <v>158</v>
      </c>
      <c r="O3192" s="71"/>
      <c r="P3192" s="54"/>
      <c r="Q3192" s="72"/>
    </row>
    <row r="3193" spans="1:17" x14ac:dyDescent="0.25">
      <c r="A3193" s="107" t="s">
        <v>4444</v>
      </c>
      <c r="B3193" s="108">
        <v>202409</v>
      </c>
      <c r="C3193" s="108">
        <v>202409</v>
      </c>
      <c r="D3193" s="108" t="s">
        <v>1014</v>
      </c>
      <c r="E3193" s="109">
        <v>7008804974</v>
      </c>
      <c r="F3193" s="107" t="s">
        <v>2332</v>
      </c>
      <c r="G3193" s="110" t="s">
        <v>1778</v>
      </c>
      <c r="H3193" s="111">
        <v>280000</v>
      </c>
      <c r="I3193" s="113">
        <v>45556</v>
      </c>
      <c r="J3193" s="111">
        <v>5000</v>
      </c>
      <c r="K3193" s="112" t="s">
        <v>20</v>
      </c>
      <c r="L3193" s="112" t="s">
        <v>158</v>
      </c>
      <c r="O3193" s="71"/>
      <c r="P3193" s="54"/>
      <c r="Q3193" s="72"/>
    </row>
    <row r="3194" spans="1:17" x14ac:dyDescent="0.25">
      <c r="A3194" s="107" t="s">
        <v>2151</v>
      </c>
      <c r="B3194" s="108">
        <v>202407</v>
      </c>
      <c r="C3194" s="108">
        <v>202407</v>
      </c>
      <c r="D3194" s="108" t="s">
        <v>1015</v>
      </c>
      <c r="E3194" s="109">
        <v>7749032456</v>
      </c>
      <c r="F3194" s="107" t="s">
        <v>2152</v>
      </c>
      <c r="G3194" s="110" t="s">
        <v>1778</v>
      </c>
      <c r="H3194" s="111">
        <v>318600</v>
      </c>
      <c r="I3194" s="113">
        <v>45558</v>
      </c>
      <c r="J3194" s="111">
        <v>75000</v>
      </c>
      <c r="K3194" s="112" t="s">
        <v>20</v>
      </c>
      <c r="L3194" s="112" t="s">
        <v>158</v>
      </c>
      <c r="O3194" s="71"/>
      <c r="P3194" s="54"/>
      <c r="Q3194" s="72"/>
    </row>
    <row r="3195" spans="1:17" x14ac:dyDescent="0.25">
      <c r="A3195" s="107" t="s">
        <v>2308</v>
      </c>
      <c r="B3195" s="108">
        <v>202409</v>
      </c>
      <c r="C3195" s="108">
        <v>202409</v>
      </c>
      <c r="D3195" s="108" t="s">
        <v>1015</v>
      </c>
      <c r="E3195" s="109">
        <v>9407390681</v>
      </c>
      <c r="F3195" s="107" t="s">
        <v>2316</v>
      </c>
      <c r="G3195" s="110" t="s">
        <v>1778</v>
      </c>
      <c r="H3195" s="111">
        <v>313600</v>
      </c>
      <c r="I3195" s="113">
        <v>45558</v>
      </c>
      <c r="J3195" s="111">
        <v>102870</v>
      </c>
      <c r="K3195" s="112" t="s">
        <v>689</v>
      </c>
      <c r="L3195" s="112" t="s">
        <v>158</v>
      </c>
      <c r="O3195" s="71"/>
      <c r="P3195" s="54"/>
      <c r="Q3195" s="72"/>
    </row>
    <row r="3196" spans="1:17" x14ac:dyDescent="0.25">
      <c r="A3196" s="107" t="s">
        <v>2319</v>
      </c>
      <c r="B3196" s="108">
        <v>202409</v>
      </c>
      <c r="C3196" s="108">
        <v>202409</v>
      </c>
      <c r="D3196" s="108" t="s">
        <v>1015</v>
      </c>
      <c r="E3196" s="109">
        <v>8017090517</v>
      </c>
      <c r="F3196" s="107" t="s">
        <v>2314</v>
      </c>
      <c r="G3196" s="110" t="s">
        <v>1778</v>
      </c>
      <c r="H3196" s="111">
        <v>318600</v>
      </c>
      <c r="I3196" s="113">
        <v>45558</v>
      </c>
      <c r="J3196" s="111">
        <v>100000</v>
      </c>
      <c r="K3196" s="112" t="s">
        <v>689</v>
      </c>
      <c r="L3196" s="112" t="s">
        <v>158</v>
      </c>
      <c r="O3196" s="71"/>
      <c r="P3196" s="54"/>
      <c r="Q3196" s="72"/>
    </row>
    <row r="3197" spans="1:17" x14ac:dyDescent="0.25">
      <c r="A3197" s="107" t="s">
        <v>2300</v>
      </c>
      <c r="B3197" s="108">
        <v>202409</v>
      </c>
      <c r="C3197" s="108">
        <v>202409</v>
      </c>
      <c r="D3197" s="108" t="s">
        <v>1014</v>
      </c>
      <c r="E3197" s="109">
        <v>9584521462</v>
      </c>
      <c r="F3197" s="107" t="s">
        <v>2301</v>
      </c>
      <c r="G3197" s="110" t="s">
        <v>1778</v>
      </c>
      <c r="H3197" s="111">
        <v>318000</v>
      </c>
      <c r="I3197" s="113">
        <v>45558</v>
      </c>
      <c r="J3197" s="111">
        <v>105000</v>
      </c>
      <c r="K3197" s="112" t="s">
        <v>20</v>
      </c>
      <c r="L3197" s="112" t="s">
        <v>158</v>
      </c>
      <c r="O3197" s="71"/>
      <c r="P3197" s="54"/>
      <c r="Q3197" s="72"/>
    </row>
    <row r="3198" spans="1:17" x14ac:dyDescent="0.25">
      <c r="A3198" s="107" t="s">
        <v>2035</v>
      </c>
      <c r="B3198" s="108">
        <v>202406</v>
      </c>
      <c r="C3198" s="108">
        <v>202406</v>
      </c>
      <c r="D3198" s="108" t="s">
        <v>1014</v>
      </c>
      <c r="E3198" s="109">
        <v>6382550992</v>
      </c>
      <c r="F3198" s="107" t="s">
        <v>2036</v>
      </c>
      <c r="G3198" s="110" t="s">
        <v>1778</v>
      </c>
      <c r="H3198" s="111">
        <v>280000</v>
      </c>
      <c r="I3198" s="113">
        <v>45559</v>
      </c>
      <c r="J3198" s="111">
        <f>48300+19200</f>
        <v>67500</v>
      </c>
      <c r="K3198" s="112" t="s">
        <v>20</v>
      </c>
      <c r="L3198" s="112" t="s">
        <v>158</v>
      </c>
      <c r="O3198" s="71"/>
      <c r="P3198" s="54"/>
      <c r="Q3198" s="72"/>
    </row>
    <row r="3199" spans="1:17" x14ac:dyDescent="0.25">
      <c r="A3199" s="107" t="s">
        <v>2274</v>
      </c>
      <c r="B3199" s="108">
        <v>202409</v>
      </c>
      <c r="C3199" s="108">
        <v>202409</v>
      </c>
      <c r="D3199" s="108" t="s">
        <v>1015</v>
      </c>
      <c r="E3199" s="109">
        <v>7337310547</v>
      </c>
      <c r="F3199" s="107" t="s">
        <v>2281</v>
      </c>
      <c r="G3199" s="110" t="s">
        <v>1778</v>
      </c>
      <c r="H3199" s="111">
        <v>318600</v>
      </c>
      <c r="I3199" s="113">
        <v>45559</v>
      </c>
      <c r="J3199" s="111">
        <v>104533</v>
      </c>
      <c r="K3199" s="112" t="s">
        <v>20</v>
      </c>
      <c r="L3199" s="112" t="s">
        <v>158</v>
      </c>
      <c r="O3199" s="71"/>
      <c r="P3199" s="54"/>
      <c r="Q3199" s="72"/>
    </row>
    <row r="3200" spans="1:17" x14ac:dyDescent="0.25">
      <c r="A3200" s="107" t="s">
        <v>2319</v>
      </c>
      <c r="B3200" s="108">
        <v>202409</v>
      </c>
      <c r="C3200" s="108">
        <v>202409</v>
      </c>
      <c r="D3200" s="108" t="s">
        <v>1015</v>
      </c>
      <c r="E3200" s="109">
        <v>8017090517</v>
      </c>
      <c r="F3200" s="107" t="s">
        <v>2314</v>
      </c>
      <c r="G3200" s="110" t="s">
        <v>1778</v>
      </c>
      <c r="H3200" s="111">
        <v>318600</v>
      </c>
      <c r="I3200" s="113">
        <v>45559</v>
      </c>
      <c r="J3200" s="111">
        <v>100000</v>
      </c>
      <c r="K3200" s="112" t="s">
        <v>20</v>
      </c>
      <c r="L3200" s="112" t="s">
        <v>158</v>
      </c>
      <c r="O3200" s="71"/>
      <c r="P3200" s="54"/>
      <c r="Q3200" s="72"/>
    </row>
    <row r="3201" spans="1:17" x14ac:dyDescent="0.25">
      <c r="A3201" s="107" t="s">
        <v>2293</v>
      </c>
      <c r="B3201" s="108">
        <v>202402</v>
      </c>
      <c r="C3201" s="108">
        <v>202402</v>
      </c>
      <c r="D3201" s="108" t="s">
        <v>1014</v>
      </c>
      <c r="E3201" s="109">
        <v>9337682776</v>
      </c>
      <c r="F3201" s="107" t="s">
        <v>1735</v>
      </c>
      <c r="G3201" s="110" t="s">
        <v>1778</v>
      </c>
      <c r="H3201" s="111">
        <v>318600</v>
      </c>
      <c r="I3201" s="113">
        <v>45559</v>
      </c>
      <c r="J3201" s="111">
        <v>65000</v>
      </c>
      <c r="K3201" s="112" t="s">
        <v>20</v>
      </c>
      <c r="L3201" s="112" t="s">
        <v>158</v>
      </c>
      <c r="O3201" s="71"/>
      <c r="P3201" s="54"/>
      <c r="Q3201" s="72"/>
    </row>
    <row r="3202" spans="1:17" x14ac:dyDescent="0.25">
      <c r="A3202" s="107" t="s">
        <v>2043</v>
      </c>
      <c r="B3202" s="108">
        <v>202406</v>
      </c>
      <c r="C3202" s="108">
        <v>202406</v>
      </c>
      <c r="D3202" s="108" t="s">
        <v>1015</v>
      </c>
      <c r="E3202" s="109">
        <v>7377078791</v>
      </c>
      <c r="F3202" s="107" t="s">
        <v>2044</v>
      </c>
      <c r="G3202" s="110" t="s">
        <v>1778</v>
      </c>
      <c r="H3202" s="111">
        <v>280000</v>
      </c>
      <c r="I3202" s="113">
        <v>45559</v>
      </c>
      <c r="J3202" s="111">
        <v>68750</v>
      </c>
      <c r="K3202" s="112" t="s">
        <v>20</v>
      </c>
      <c r="L3202" s="112" t="s">
        <v>158</v>
      </c>
      <c r="O3202" s="71"/>
      <c r="P3202" s="54"/>
      <c r="Q3202" s="72"/>
    </row>
    <row r="3203" spans="1:17" x14ac:dyDescent="0.25">
      <c r="A3203" s="107" t="s">
        <v>2148</v>
      </c>
      <c r="B3203" s="108">
        <v>202407</v>
      </c>
      <c r="C3203" s="108">
        <v>202407</v>
      </c>
      <c r="D3203" s="108" t="s">
        <v>1014</v>
      </c>
      <c r="E3203" s="109">
        <v>9853317562</v>
      </c>
      <c r="F3203" s="107" t="s">
        <v>2149</v>
      </c>
      <c r="G3203" s="110" t="s">
        <v>1778</v>
      </c>
      <c r="H3203" s="111">
        <v>318600</v>
      </c>
      <c r="I3203" s="113">
        <v>45560</v>
      </c>
      <c r="J3203" s="111">
        <v>100000</v>
      </c>
      <c r="K3203" s="112" t="s">
        <v>20</v>
      </c>
      <c r="L3203" s="112" t="s">
        <v>158</v>
      </c>
      <c r="O3203" s="71"/>
      <c r="P3203" s="54"/>
      <c r="Q3203" s="72"/>
    </row>
    <row r="3204" spans="1:17" x14ac:dyDescent="0.25">
      <c r="A3204" s="107" t="s">
        <v>4416</v>
      </c>
      <c r="B3204" s="108">
        <v>202407</v>
      </c>
      <c r="C3204" s="108">
        <v>202407</v>
      </c>
      <c r="D3204" s="108" t="s">
        <v>1014</v>
      </c>
      <c r="E3204" s="109">
        <v>9039722875</v>
      </c>
      <c r="F3204" s="107" t="s">
        <v>2139</v>
      </c>
      <c r="G3204" s="110" t="s">
        <v>1778</v>
      </c>
      <c r="H3204" s="111">
        <v>280000</v>
      </c>
      <c r="I3204" s="113">
        <v>45560</v>
      </c>
      <c r="J3204" s="111">
        <v>180000</v>
      </c>
      <c r="K3204" s="112" t="s">
        <v>20</v>
      </c>
      <c r="L3204" s="112" t="s">
        <v>158</v>
      </c>
      <c r="O3204" s="71"/>
      <c r="P3204" s="54"/>
      <c r="Q3204" s="72"/>
    </row>
    <row r="3205" spans="1:17" x14ac:dyDescent="0.25">
      <c r="A3205" s="107" t="s">
        <v>4430</v>
      </c>
      <c r="B3205" s="108">
        <v>202408</v>
      </c>
      <c r="C3205" s="108">
        <v>202408</v>
      </c>
      <c r="D3205" s="108" t="s">
        <v>1015</v>
      </c>
      <c r="E3205" s="109">
        <v>8105989475</v>
      </c>
      <c r="F3205" s="107" t="s">
        <v>2202</v>
      </c>
      <c r="G3205" s="110" t="s">
        <v>1778</v>
      </c>
      <c r="H3205" s="111">
        <v>290000</v>
      </c>
      <c r="I3205" s="113">
        <v>45560</v>
      </c>
      <c r="J3205" s="111">
        <v>80000</v>
      </c>
      <c r="K3205" s="112" t="s">
        <v>20</v>
      </c>
      <c r="L3205" s="112" t="s">
        <v>158</v>
      </c>
      <c r="O3205" s="71"/>
      <c r="P3205" s="54"/>
      <c r="Q3205" s="72"/>
    </row>
    <row r="3206" spans="1:17" x14ac:dyDescent="0.25">
      <c r="A3206" s="107" t="s">
        <v>4434</v>
      </c>
      <c r="B3206" s="108">
        <v>202408</v>
      </c>
      <c r="C3206" s="108">
        <v>202408</v>
      </c>
      <c r="D3206" s="108" t="s">
        <v>1015</v>
      </c>
      <c r="E3206" s="109">
        <v>7339978482</v>
      </c>
      <c r="F3206" s="107" t="s">
        <v>2228</v>
      </c>
      <c r="G3206" s="110" t="s">
        <v>1778</v>
      </c>
      <c r="H3206" s="111">
        <v>280000</v>
      </c>
      <c r="I3206" s="113">
        <v>45560</v>
      </c>
      <c r="J3206" s="111">
        <v>40000</v>
      </c>
      <c r="K3206" s="112" t="s">
        <v>20</v>
      </c>
      <c r="L3206" s="112" t="s">
        <v>158</v>
      </c>
      <c r="O3206" s="71"/>
      <c r="P3206" s="54"/>
      <c r="Q3206" s="72"/>
    </row>
    <row r="3207" spans="1:17" x14ac:dyDescent="0.25">
      <c r="A3207" s="107" t="s">
        <v>4445</v>
      </c>
      <c r="B3207" s="108">
        <v>202409</v>
      </c>
      <c r="C3207" s="108">
        <v>202409</v>
      </c>
      <c r="D3207" s="108" t="s">
        <v>1015</v>
      </c>
      <c r="E3207" s="109">
        <v>9731679668</v>
      </c>
      <c r="F3207" s="107" t="s">
        <v>2336</v>
      </c>
      <c r="G3207" s="110" t="s">
        <v>1778</v>
      </c>
      <c r="H3207" s="111">
        <v>280000</v>
      </c>
      <c r="I3207" s="113">
        <v>45561</v>
      </c>
      <c r="J3207" s="111">
        <v>300000</v>
      </c>
      <c r="K3207" s="112" t="s">
        <v>20</v>
      </c>
      <c r="L3207" s="112" t="s">
        <v>158</v>
      </c>
      <c r="O3207" s="71"/>
      <c r="P3207" s="54"/>
      <c r="Q3207" s="72"/>
    </row>
    <row r="3208" spans="1:17" x14ac:dyDescent="0.25">
      <c r="A3208" s="107" t="s">
        <v>2306</v>
      </c>
      <c r="B3208" s="108">
        <v>202409</v>
      </c>
      <c r="C3208" s="108">
        <v>202409</v>
      </c>
      <c r="D3208" s="108" t="s">
        <v>1015</v>
      </c>
      <c r="E3208" s="109">
        <v>8249054797</v>
      </c>
      <c r="F3208" s="107" t="s">
        <v>2312</v>
      </c>
      <c r="G3208" s="110" t="s">
        <v>1778</v>
      </c>
      <c r="H3208" s="111">
        <v>295000</v>
      </c>
      <c r="I3208" s="113">
        <v>45561</v>
      </c>
      <c r="J3208" s="111">
        <v>58000</v>
      </c>
      <c r="K3208" s="112" t="s">
        <v>20</v>
      </c>
      <c r="L3208" s="112" t="s">
        <v>158</v>
      </c>
      <c r="O3208" s="71"/>
      <c r="P3208" s="54"/>
      <c r="Q3208" s="72"/>
    </row>
    <row r="3209" spans="1:17" x14ac:dyDescent="0.25">
      <c r="A3209" s="107" t="s">
        <v>4444</v>
      </c>
      <c r="B3209" s="108">
        <v>202409</v>
      </c>
      <c r="C3209" s="108">
        <v>202409</v>
      </c>
      <c r="D3209" s="108" t="s">
        <v>1015</v>
      </c>
      <c r="E3209" s="109">
        <v>7008804974</v>
      </c>
      <c r="F3209" s="107" t="s">
        <v>2332</v>
      </c>
      <c r="G3209" s="110" t="s">
        <v>1778</v>
      </c>
      <c r="H3209" s="111">
        <v>318600</v>
      </c>
      <c r="I3209" s="113">
        <v>45561</v>
      </c>
      <c r="J3209" s="111">
        <v>5000</v>
      </c>
      <c r="K3209" s="112" t="s">
        <v>689</v>
      </c>
      <c r="L3209" s="112" t="s">
        <v>158</v>
      </c>
      <c r="O3209" s="71"/>
      <c r="P3209" s="54"/>
      <c r="Q3209" s="72"/>
    </row>
    <row r="3210" spans="1:17" x14ac:dyDescent="0.25">
      <c r="A3210" s="107" t="s">
        <v>2338</v>
      </c>
      <c r="B3210" s="108">
        <v>202409</v>
      </c>
      <c r="C3210" s="108">
        <v>202409</v>
      </c>
      <c r="D3210" s="108" t="s">
        <v>1014</v>
      </c>
      <c r="E3210" s="109">
        <v>9437785044</v>
      </c>
      <c r="F3210" s="107" t="s">
        <v>2344</v>
      </c>
      <c r="G3210" s="110" t="s">
        <v>1778</v>
      </c>
      <c r="H3210" s="111">
        <v>280000</v>
      </c>
      <c r="I3210" s="113">
        <v>45561</v>
      </c>
      <c r="J3210" s="111">
        <v>5000</v>
      </c>
      <c r="K3210" s="112" t="s">
        <v>689</v>
      </c>
      <c r="L3210" s="112" t="s">
        <v>158</v>
      </c>
      <c r="O3210" s="71"/>
      <c r="P3210" s="54"/>
      <c r="Q3210" s="72"/>
    </row>
    <row r="3211" spans="1:17" x14ac:dyDescent="0.25">
      <c r="A3211" s="107" t="s">
        <v>4446</v>
      </c>
      <c r="B3211" s="108">
        <v>202409</v>
      </c>
      <c r="C3211" s="108">
        <v>202409</v>
      </c>
      <c r="D3211" s="108" t="s">
        <v>1014</v>
      </c>
      <c r="E3211" s="109">
        <v>9556594693</v>
      </c>
      <c r="F3211" s="107" t="s">
        <v>2345</v>
      </c>
      <c r="G3211" s="110" t="s">
        <v>1778</v>
      </c>
      <c r="H3211" s="111">
        <v>318600</v>
      </c>
      <c r="I3211" s="113">
        <v>45561</v>
      </c>
      <c r="J3211" s="111">
        <v>5000</v>
      </c>
      <c r="K3211" s="112" t="s">
        <v>689</v>
      </c>
      <c r="L3211" s="112" t="s">
        <v>158</v>
      </c>
      <c r="O3211" s="71"/>
      <c r="P3211" s="54"/>
      <c r="Q3211" s="72"/>
    </row>
    <row r="3212" spans="1:17" x14ac:dyDescent="0.25">
      <c r="A3212" s="107" t="s">
        <v>2340</v>
      </c>
      <c r="B3212" s="108">
        <v>202409</v>
      </c>
      <c r="C3212" s="108">
        <v>202409</v>
      </c>
      <c r="D3212" s="108" t="s">
        <v>1014</v>
      </c>
      <c r="E3212" s="109">
        <v>9515776041</v>
      </c>
      <c r="F3212" s="107" t="s">
        <v>2346</v>
      </c>
      <c r="G3212" s="110" t="s">
        <v>1778</v>
      </c>
      <c r="H3212" s="111">
        <v>280000</v>
      </c>
      <c r="I3212" s="113">
        <v>45561</v>
      </c>
      <c r="J3212" s="111">
        <v>5000</v>
      </c>
      <c r="K3212" s="112" t="s">
        <v>689</v>
      </c>
      <c r="L3212" s="112" t="s">
        <v>158</v>
      </c>
      <c r="O3212" s="71"/>
      <c r="P3212" s="54"/>
      <c r="Q3212" s="72"/>
    </row>
    <row r="3213" spans="1:17" x14ac:dyDescent="0.25">
      <c r="A3213" s="107" t="s">
        <v>2341</v>
      </c>
      <c r="B3213" s="108">
        <v>202409</v>
      </c>
      <c r="C3213" s="108">
        <v>202409</v>
      </c>
      <c r="D3213" s="108" t="s">
        <v>1015</v>
      </c>
      <c r="E3213" s="109">
        <v>8074122524</v>
      </c>
      <c r="F3213" s="107" t="s">
        <v>2347</v>
      </c>
      <c r="G3213" s="110" t="s">
        <v>1778</v>
      </c>
      <c r="H3213" s="111">
        <v>280000</v>
      </c>
      <c r="I3213" s="113">
        <v>45561</v>
      </c>
      <c r="J3213" s="111">
        <v>5000</v>
      </c>
      <c r="K3213" s="112" t="s">
        <v>689</v>
      </c>
      <c r="L3213" s="112" t="s">
        <v>158</v>
      </c>
      <c r="O3213" s="71"/>
      <c r="P3213" s="54"/>
      <c r="Q3213" s="72"/>
    </row>
    <row r="3214" spans="1:17" x14ac:dyDescent="0.25">
      <c r="A3214" s="107" t="s">
        <v>2342</v>
      </c>
      <c r="B3214" s="108">
        <v>202409</v>
      </c>
      <c r="C3214" s="108">
        <v>202409</v>
      </c>
      <c r="D3214" s="108" t="s">
        <v>1015</v>
      </c>
      <c r="E3214" s="109">
        <v>9348824057</v>
      </c>
      <c r="F3214" s="107" t="s">
        <v>2348</v>
      </c>
      <c r="G3214" s="110" t="s">
        <v>1778</v>
      </c>
      <c r="H3214" s="111">
        <v>280000</v>
      </c>
      <c r="I3214" s="113">
        <v>45561</v>
      </c>
      <c r="J3214" s="111">
        <v>5000</v>
      </c>
      <c r="K3214" s="112" t="s">
        <v>689</v>
      </c>
      <c r="L3214" s="112" t="s">
        <v>158</v>
      </c>
      <c r="O3214" s="71"/>
      <c r="P3214" s="54"/>
      <c r="Q3214" s="72"/>
    </row>
    <row r="3215" spans="1:17" x14ac:dyDescent="0.25">
      <c r="A3215" s="107" t="s">
        <v>2343</v>
      </c>
      <c r="B3215" s="108">
        <v>202409</v>
      </c>
      <c r="C3215" s="108">
        <v>202409</v>
      </c>
      <c r="D3215" s="108" t="s">
        <v>1015</v>
      </c>
      <c r="E3215" s="109">
        <v>9610152365</v>
      </c>
      <c r="F3215" s="107" t="s">
        <v>2349</v>
      </c>
      <c r="G3215" s="110" t="s">
        <v>1778</v>
      </c>
      <c r="H3215" s="111">
        <v>295000</v>
      </c>
      <c r="I3215" s="113">
        <v>45561</v>
      </c>
      <c r="J3215" s="111">
        <v>5000</v>
      </c>
      <c r="K3215" s="112" t="s">
        <v>689</v>
      </c>
      <c r="L3215" s="112" t="s">
        <v>158</v>
      </c>
      <c r="O3215" s="71"/>
      <c r="P3215" s="54"/>
      <c r="Q3215" s="72"/>
    </row>
    <row r="3216" spans="1:17" x14ac:dyDescent="0.25">
      <c r="A3216" s="107" t="s">
        <v>4423</v>
      </c>
      <c r="B3216" s="108">
        <v>202407</v>
      </c>
      <c r="C3216" s="108">
        <v>202407</v>
      </c>
      <c r="D3216" s="108" t="s">
        <v>1015</v>
      </c>
      <c r="E3216" s="109">
        <v>9437650105</v>
      </c>
      <c r="F3216" s="107" t="s">
        <v>2180</v>
      </c>
      <c r="G3216" s="110" t="s">
        <v>1778</v>
      </c>
      <c r="H3216" s="111">
        <v>270000</v>
      </c>
      <c r="I3216" s="113">
        <v>45562</v>
      </c>
      <c r="J3216" s="111">
        <v>72500</v>
      </c>
      <c r="K3216" s="112" t="s">
        <v>20</v>
      </c>
      <c r="L3216" s="112" t="s">
        <v>158</v>
      </c>
      <c r="O3216" s="71"/>
      <c r="P3216" s="54"/>
      <c r="Q3216" s="72"/>
    </row>
    <row r="3217" spans="1:17" x14ac:dyDescent="0.25">
      <c r="A3217" s="107" t="s">
        <v>4426</v>
      </c>
      <c r="B3217" s="108">
        <v>202407</v>
      </c>
      <c r="C3217" s="108">
        <v>202407</v>
      </c>
      <c r="D3217" s="108" t="s">
        <v>1015</v>
      </c>
      <c r="E3217" s="109">
        <v>7205881321</v>
      </c>
      <c r="F3217" s="107" t="s">
        <v>2189</v>
      </c>
      <c r="G3217" s="110" t="s">
        <v>1778</v>
      </c>
      <c r="H3217" s="111">
        <v>280000</v>
      </c>
      <c r="I3217" s="113">
        <v>45562</v>
      </c>
      <c r="J3217" s="111">
        <v>60000</v>
      </c>
      <c r="K3217" s="112" t="s">
        <v>20</v>
      </c>
      <c r="L3217" s="112" t="s">
        <v>158</v>
      </c>
      <c r="O3217" s="71"/>
      <c r="P3217" s="54"/>
      <c r="Q3217" s="72"/>
    </row>
    <row r="3218" spans="1:17" x14ac:dyDescent="0.25">
      <c r="A3218" s="107" t="s">
        <v>1964</v>
      </c>
      <c r="B3218" s="108">
        <v>202405</v>
      </c>
      <c r="C3218" s="108">
        <v>202405</v>
      </c>
      <c r="D3218" s="108" t="s">
        <v>1015</v>
      </c>
      <c r="E3218" s="109">
        <v>9302595031</v>
      </c>
      <c r="F3218" s="107" t="s">
        <v>1965</v>
      </c>
      <c r="G3218" s="110" t="s">
        <v>1778</v>
      </c>
      <c r="H3218" s="111">
        <v>290000</v>
      </c>
      <c r="I3218" s="113">
        <v>45562</v>
      </c>
      <c r="J3218" s="111">
        <v>50000</v>
      </c>
      <c r="K3218" s="112" t="s">
        <v>20</v>
      </c>
      <c r="L3218" s="112" t="s">
        <v>158</v>
      </c>
      <c r="O3218" s="71"/>
      <c r="P3218" s="54"/>
      <c r="Q3218" s="72"/>
    </row>
    <row r="3219" spans="1:17" x14ac:dyDescent="0.25">
      <c r="A3219" s="107" t="s">
        <v>4439</v>
      </c>
      <c r="B3219" s="108">
        <v>202409</v>
      </c>
      <c r="C3219" s="108">
        <v>202409</v>
      </c>
      <c r="D3219" s="108" t="s">
        <v>1015</v>
      </c>
      <c r="E3219" s="109">
        <v>7848805706</v>
      </c>
      <c r="F3219" s="107" t="s">
        <v>2286</v>
      </c>
      <c r="G3219" s="110" t="s">
        <v>1778</v>
      </c>
      <c r="H3219" s="111">
        <v>318600</v>
      </c>
      <c r="I3219" s="113">
        <v>45562</v>
      </c>
      <c r="J3219" s="111">
        <v>50000</v>
      </c>
      <c r="K3219" s="112" t="s">
        <v>20</v>
      </c>
      <c r="L3219" s="112" t="s">
        <v>158</v>
      </c>
      <c r="O3219" s="71"/>
      <c r="P3219" s="54"/>
      <c r="Q3219" s="72"/>
    </row>
    <row r="3220" spans="1:17" x14ac:dyDescent="0.25">
      <c r="A3220" s="107" t="s">
        <v>2197</v>
      </c>
      <c r="B3220" s="108">
        <v>202408</v>
      </c>
      <c r="C3220" s="108">
        <v>202408</v>
      </c>
      <c r="D3220" s="108" t="s">
        <v>1015</v>
      </c>
      <c r="E3220" s="109">
        <v>9777981935</v>
      </c>
      <c r="F3220" s="107" t="s">
        <v>2198</v>
      </c>
      <c r="G3220" s="110" t="s">
        <v>1778</v>
      </c>
      <c r="H3220" s="111">
        <v>318600</v>
      </c>
      <c r="I3220" s="113">
        <v>45562</v>
      </c>
      <c r="J3220" s="111">
        <v>76000</v>
      </c>
      <c r="K3220" s="112" t="s">
        <v>20</v>
      </c>
      <c r="L3220" s="112" t="s">
        <v>158</v>
      </c>
      <c r="O3220" s="71"/>
      <c r="P3220" s="54"/>
      <c r="Q3220" s="72"/>
    </row>
    <row r="3221" spans="1:17" x14ac:dyDescent="0.25">
      <c r="A3221" s="107" t="s">
        <v>2247</v>
      </c>
      <c r="B3221" s="108">
        <v>202408</v>
      </c>
      <c r="C3221" s="108">
        <v>202408</v>
      </c>
      <c r="D3221" s="108" t="s">
        <v>1015</v>
      </c>
      <c r="E3221" s="109">
        <v>7600686936</v>
      </c>
      <c r="F3221" s="107" t="s">
        <v>2251</v>
      </c>
      <c r="G3221" s="110" t="s">
        <v>1778</v>
      </c>
      <c r="H3221" s="111">
        <v>318600</v>
      </c>
      <c r="I3221" s="113">
        <v>45562</v>
      </c>
      <c r="J3221" s="111">
        <v>65000</v>
      </c>
      <c r="K3221" s="112" t="s">
        <v>20</v>
      </c>
      <c r="L3221" s="112" t="s">
        <v>158</v>
      </c>
      <c r="O3221" s="71"/>
      <c r="P3221" s="54"/>
      <c r="Q3221" s="72"/>
    </row>
    <row r="3222" spans="1:17" x14ac:dyDescent="0.25">
      <c r="A3222" s="107" t="s">
        <v>2063</v>
      </c>
      <c r="B3222" s="108">
        <v>202406</v>
      </c>
      <c r="C3222" s="108">
        <v>202406</v>
      </c>
      <c r="D3222" s="108" t="s">
        <v>1015</v>
      </c>
      <c r="E3222" s="109">
        <v>9556443864</v>
      </c>
      <c r="F3222" s="107" t="s">
        <v>2064</v>
      </c>
      <c r="G3222" s="110" t="s">
        <v>1778</v>
      </c>
      <c r="H3222" s="111">
        <v>318600</v>
      </c>
      <c r="I3222" s="113">
        <v>45563</v>
      </c>
      <c r="J3222" s="111">
        <v>17000</v>
      </c>
      <c r="K3222" s="112" t="s">
        <v>20</v>
      </c>
      <c r="L3222" s="112" t="s">
        <v>158</v>
      </c>
      <c r="O3222" s="71"/>
      <c r="P3222" s="54"/>
      <c r="Q3222" s="72"/>
    </row>
    <row r="3223" spans="1:17" x14ac:dyDescent="0.25">
      <c r="A3223" s="107" t="s">
        <v>4371</v>
      </c>
      <c r="B3223" s="108">
        <v>202403</v>
      </c>
      <c r="C3223" s="108">
        <v>202403</v>
      </c>
      <c r="D3223" s="108" t="s">
        <v>1014</v>
      </c>
      <c r="E3223" s="109">
        <v>7008919871</v>
      </c>
      <c r="F3223" s="107" t="s">
        <v>1787</v>
      </c>
      <c r="G3223" s="110" t="s">
        <v>1778</v>
      </c>
      <c r="H3223" s="111">
        <v>280000</v>
      </c>
      <c r="I3223" s="113">
        <v>45563</v>
      </c>
      <c r="J3223" s="111">
        <v>35000</v>
      </c>
      <c r="K3223" s="112" t="s">
        <v>20</v>
      </c>
      <c r="L3223" s="112" t="s">
        <v>158</v>
      </c>
      <c r="O3223" s="71"/>
      <c r="P3223" s="54"/>
      <c r="Q3223" s="72"/>
    </row>
    <row r="3224" spans="1:17" x14ac:dyDescent="0.25">
      <c r="A3224" s="107" t="s">
        <v>4439</v>
      </c>
      <c r="B3224" s="108">
        <v>202409</v>
      </c>
      <c r="C3224" s="108">
        <v>202409</v>
      </c>
      <c r="D3224" s="108" t="s">
        <v>1015</v>
      </c>
      <c r="E3224" s="109">
        <v>7848805706</v>
      </c>
      <c r="F3224" s="107" t="s">
        <v>2286</v>
      </c>
      <c r="G3224" s="110" t="s">
        <v>1778</v>
      </c>
      <c r="H3224" s="111">
        <v>318600</v>
      </c>
      <c r="I3224" s="113">
        <v>45563</v>
      </c>
      <c r="J3224" s="111">
        <v>50000</v>
      </c>
      <c r="K3224" s="112" t="s">
        <v>20</v>
      </c>
      <c r="L3224" s="112" t="s">
        <v>158</v>
      </c>
      <c r="O3224" s="71"/>
      <c r="P3224" s="54"/>
      <c r="Q3224" s="72"/>
    </row>
    <row r="3225" spans="1:17" x14ac:dyDescent="0.25">
      <c r="A3225" s="107" t="s">
        <v>2304</v>
      </c>
      <c r="B3225" s="108">
        <v>202406</v>
      </c>
      <c r="C3225" s="108">
        <v>202406</v>
      </c>
      <c r="D3225" s="108" t="s">
        <v>1014</v>
      </c>
      <c r="E3225" s="109">
        <v>8249224087</v>
      </c>
      <c r="F3225" s="107" t="s">
        <v>2309</v>
      </c>
      <c r="G3225" s="110" t="s">
        <v>1778</v>
      </c>
      <c r="H3225" s="111">
        <v>280000</v>
      </c>
      <c r="I3225" s="113">
        <v>45563</v>
      </c>
      <c r="J3225" s="111">
        <v>25000</v>
      </c>
      <c r="K3225" s="112" t="s">
        <v>689</v>
      </c>
      <c r="L3225" s="112" t="s">
        <v>158</v>
      </c>
      <c r="O3225" s="71"/>
      <c r="P3225" s="54"/>
      <c r="Q3225" s="72"/>
    </row>
    <row r="3226" spans="1:17" x14ac:dyDescent="0.25">
      <c r="A3226" s="107" t="s">
        <v>2069</v>
      </c>
      <c r="B3226" s="108">
        <v>202406</v>
      </c>
      <c r="C3226" s="108">
        <v>202406</v>
      </c>
      <c r="D3226" s="108" t="s">
        <v>1014</v>
      </c>
      <c r="E3226" s="109">
        <v>9476085956</v>
      </c>
      <c r="F3226" s="107" t="s">
        <v>2070</v>
      </c>
      <c r="G3226" s="110" t="s">
        <v>1778</v>
      </c>
      <c r="H3226" s="111">
        <v>280000</v>
      </c>
      <c r="I3226" s="113">
        <v>45563</v>
      </c>
      <c r="J3226" s="111">
        <v>30000</v>
      </c>
      <c r="K3226" s="112" t="s">
        <v>20</v>
      </c>
      <c r="L3226" s="112" t="s">
        <v>158</v>
      </c>
      <c r="O3226" s="71"/>
      <c r="P3226" s="54"/>
      <c r="Q3226" s="72"/>
    </row>
    <row r="3227" spans="1:17" x14ac:dyDescent="0.25">
      <c r="A3227" s="107" t="s">
        <v>4427</v>
      </c>
      <c r="B3227" s="108">
        <v>202408</v>
      </c>
      <c r="C3227" s="108">
        <v>202408</v>
      </c>
      <c r="D3227" s="108" t="s">
        <v>1014</v>
      </c>
      <c r="E3227" s="109">
        <v>7566860655</v>
      </c>
      <c r="F3227" s="107" t="s">
        <v>2192</v>
      </c>
      <c r="G3227" s="110" t="s">
        <v>1778</v>
      </c>
      <c r="H3227" s="111">
        <v>290000</v>
      </c>
      <c r="I3227" s="113">
        <v>45563</v>
      </c>
      <c r="J3227" s="111">
        <v>97666</v>
      </c>
      <c r="K3227" s="112" t="s">
        <v>20</v>
      </c>
      <c r="L3227" s="112" t="s">
        <v>158</v>
      </c>
      <c r="O3227" s="71"/>
      <c r="P3227" s="54"/>
      <c r="Q3227" s="72"/>
    </row>
    <row r="3228" spans="1:17" x14ac:dyDescent="0.25">
      <c r="A3228" s="107" t="s">
        <v>4441</v>
      </c>
      <c r="B3228" s="108">
        <v>202409</v>
      </c>
      <c r="C3228" s="108">
        <v>202409</v>
      </c>
      <c r="D3228" s="108" t="s">
        <v>1014</v>
      </c>
      <c r="E3228" s="109">
        <v>8596884399</v>
      </c>
      <c r="F3228" s="107" t="s">
        <v>2297</v>
      </c>
      <c r="G3228" s="110" t="s">
        <v>1778</v>
      </c>
      <c r="H3228" s="111">
        <v>295000</v>
      </c>
      <c r="I3228" s="113">
        <v>45563</v>
      </c>
      <c r="J3228" s="111">
        <v>100000</v>
      </c>
      <c r="K3228" s="112" t="s">
        <v>20</v>
      </c>
      <c r="L3228" s="112" t="s">
        <v>158</v>
      </c>
      <c r="O3228" s="71"/>
      <c r="P3228" s="54"/>
      <c r="Q3228" s="72"/>
    </row>
    <row r="3229" spans="1:17" x14ac:dyDescent="0.25">
      <c r="A3229" s="107" t="s">
        <v>4447</v>
      </c>
      <c r="B3229" s="108">
        <v>202409</v>
      </c>
      <c r="C3229" s="108">
        <v>202409</v>
      </c>
      <c r="D3229" s="108" t="s">
        <v>1014</v>
      </c>
      <c r="E3229" s="109">
        <v>7582045490</v>
      </c>
      <c r="F3229" s="107" t="s">
        <v>2313</v>
      </c>
      <c r="G3229" s="110" t="s">
        <v>1778</v>
      </c>
      <c r="H3229" s="111">
        <v>318600</v>
      </c>
      <c r="I3229" s="113">
        <v>45563</v>
      </c>
      <c r="J3229" s="111">
        <v>5000</v>
      </c>
      <c r="K3229" s="112" t="s">
        <v>20</v>
      </c>
      <c r="L3229" s="112" t="s">
        <v>158</v>
      </c>
      <c r="O3229" s="71"/>
      <c r="P3229" s="54"/>
      <c r="Q3229" s="72"/>
    </row>
    <row r="3230" spans="1:17" x14ac:dyDescent="0.25">
      <c r="A3230" s="107" t="s">
        <v>4448</v>
      </c>
      <c r="B3230" s="108">
        <v>202409</v>
      </c>
      <c r="C3230" s="108">
        <v>202409</v>
      </c>
      <c r="D3230" s="108" t="s">
        <v>1014</v>
      </c>
      <c r="E3230" s="109">
        <v>9668321198</v>
      </c>
      <c r="F3230" s="107" t="s">
        <v>2352</v>
      </c>
      <c r="G3230" s="110" t="s">
        <v>1778</v>
      </c>
      <c r="H3230" s="111">
        <v>318600</v>
      </c>
      <c r="I3230" s="113">
        <v>45563</v>
      </c>
      <c r="J3230" s="111">
        <v>5000</v>
      </c>
      <c r="K3230" s="112" t="s">
        <v>20</v>
      </c>
      <c r="L3230" s="112" t="s">
        <v>158</v>
      </c>
      <c r="O3230" s="71"/>
      <c r="P3230" s="54"/>
      <c r="Q3230" s="72"/>
    </row>
    <row r="3231" spans="1:17" x14ac:dyDescent="0.25">
      <c r="A3231" s="107" t="s">
        <v>4436</v>
      </c>
      <c r="B3231" s="108">
        <v>202408</v>
      </c>
      <c r="C3231" s="108">
        <v>202408</v>
      </c>
      <c r="D3231" s="108" t="s">
        <v>1015</v>
      </c>
      <c r="E3231" s="109">
        <v>9100931847</v>
      </c>
      <c r="F3231" s="107" t="s">
        <v>2266</v>
      </c>
      <c r="G3231" s="110" t="s">
        <v>1778</v>
      </c>
      <c r="H3231" s="111">
        <v>318000</v>
      </c>
      <c r="I3231" s="113">
        <v>45565</v>
      </c>
      <c r="J3231" s="111">
        <v>75000</v>
      </c>
      <c r="K3231" s="112" t="s">
        <v>20</v>
      </c>
      <c r="L3231" s="112" t="s">
        <v>158</v>
      </c>
      <c r="O3231" s="71"/>
      <c r="P3231" s="54"/>
      <c r="Q3231" s="72"/>
    </row>
    <row r="3232" spans="1:17" x14ac:dyDescent="0.25">
      <c r="A3232" s="107" t="s">
        <v>2343</v>
      </c>
      <c r="B3232" s="108">
        <v>202409</v>
      </c>
      <c r="C3232" s="108">
        <v>202409</v>
      </c>
      <c r="D3232" s="108" t="s">
        <v>1015</v>
      </c>
      <c r="E3232" s="109">
        <v>9610152365</v>
      </c>
      <c r="F3232" s="107" t="s">
        <v>2349</v>
      </c>
      <c r="G3232" s="110" t="s">
        <v>1778</v>
      </c>
      <c r="H3232" s="111">
        <v>295000</v>
      </c>
      <c r="I3232" s="113">
        <v>45565</v>
      </c>
      <c r="J3232" s="111">
        <v>65000</v>
      </c>
      <c r="K3232" s="112" t="s">
        <v>689</v>
      </c>
      <c r="L3232" s="112" t="s">
        <v>158</v>
      </c>
      <c r="O3232" s="71"/>
      <c r="P3232" s="54"/>
      <c r="Q3232" s="72"/>
    </row>
    <row r="3233" spans="1:17" x14ac:dyDescent="0.25">
      <c r="A3233" s="107" t="s">
        <v>2129</v>
      </c>
      <c r="B3233" s="108">
        <v>202407</v>
      </c>
      <c r="C3233" s="108">
        <v>202407</v>
      </c>
      <c r="D3233" s="108" t="s">
        <v>1014</v>
      </c>
      <c r="E3233" s="109">
        <v>9575691363</v>
      </c>
      <c r="F3233" s="107" t="s">
        <v>2130</v>
      </c>
      <c r="G3233" s="110" t="s">
        <v>1778</v>
      </c>
      <c r="H3233" s="111">
        <v>270000</v>
      </c>
      <c r="I3233" s="113">
        <v>45565</v>
      </c>
      <c r="J3233" s="111">
        <v>67500</v>
      </c>
      <c r="K3233" s="112" t="s">
        <v>20</v>
      </c>
      <c r="L3233" s="112" t="s">
        <v>158</v>
      </c>
      <c r="O3233" s="71"/>
      <c r="P3233" s="54"/>
      <c r="Q3233" s="72"/>
    </row>
    <row r="3234" spans="1:17" x14ac:dyDescent="0.25">
      <c r="A3234" s="107" t="s">
        <v>2289</v>
      </c>
      <c r="B3234" s="108">
        <v>202408</v>
      </c>
      <c r="C3234" s="108">
        <v>202408</v>
      </c>
      <c r="D3234" s="108" t="s">
        <v>1015</v>
      </c>
      <c r="E3234" s="109">
        <v>9090427386</v>
      </c>
      <c r="F3234" s="107" t="s">
        <v>2249</v>
      </c>
      <c r="G3234" s="110" t="s">
        <v>1778</v>
      </c>
      <c r="H3234" s="111">
        <v>318000</v>
      </c>
      <c r="I3234" s="113">
        <v>45565</v>
      </c>
      <c r="J3234" s="111">
        <v>99999</v>
      </c>
      <c r="K3234" s="112" t="s">
        <v>20</v>
      </c>
      <c r="L3234" s="112" t="s">
        <v>158</v>
      </c>
      <c r="O3234" s="71"/>
      <c r="P3234" s="54"/>
      <c r="Q3234" s="72"/>
    </row>
    <row r="3235" spans="1:17" x14ac:dyDescent="0.25">
      <c r="A3235" s="107" t="s">
        <v>1820</v>
      </c>
      <c r="B3235" s="108">
        <v>202403</v>
      </c>
      <c r="C3235" s="108">
        <v>202403</v>
      </c>
      <c r="D3235" s="108" t="s">
        <v>1014</v>
      </c>
      <c r="E3235" s="109" t="s">
        <v>1821</v>
      </c>
      <c r="F3235" s="107" t="s">
        <v>1822</v>
      </c>
      <c r="G3235" s="110" t="s">
        <v>1778</v>
      </c>
      <c r="H3235" s="111">
        <v>300000</v>
      </c>
      <c r="I3235" s="113">
        <v>45565</v>
      </c>
      <c r="J3235" s="111">
        <v>66250</v>
      </c>
      <c r="K3235" s="112" t="s">
        <v>20</v>
      </c>
      <c r="L3235" s="112" t="s">
        <v>158</v>
      </c>
      <c r="O3235" s="71"/>
      <c r="P3235" s="54"/>
      <c r="Q3235" s="72"/>
    </row>
    <row r="3236" spans="1:17" x14ac:dyDescent="0.25">
      <c r="A3236" s="107" t="s">
        <v>4449</v>
      </c>
      <c r="B3236" s="108">
        <v>202409</v>
      </c>
      <c r="C3236" s="108">
        <v>202409</v>
      </c>
      <c r="D3236" s="108" t="s">
        <v>1015</v>
      </c>
      <c r="E3236" s="109">
        <v>8327730643</v>
      </c>
      <c r="F3236" s="107" t="s">
        <v>2354</v>
      </c>
      <c r="G3236" s="110" t="s">
        <v>1778</v>
      </c>
      <c r="H3236" s="111">
        <v>300000</v>
      </c>
      <c r="I3236" s="113">
        <v>45565</v>
      </c>
      <c r="J3236" s="111">
        <v>5000</v>
      </c>
      <c r="K3236" s="112" t="s">
        <v>20</v>
      </c>
      <c r="L3236" s="112" t="s">
        <v>158</v>
      </c>
      <c r="O3236" s="71"/>
      <c r="P3236" s="54"/>
      <c r="Q3236" s="72"/>
    </row>
    <row r="3237" spans="1:17" x14ac:dyDescent="0.25">
      <c r="A3237" s="107" t="s">
        <v>4396</v>
      </c>
      <c r="B3237" s="108">
        <v>202405</v>
      </c>
      <c r="C3237" s="108">
        <v>202405</v>
      </c>
      <c r="D3237" s="108" t="s">
        <v>1014</v>
      </c>
      <c r="E3237" s="109">
        <v>8956665843</v>
      </c>
      <c r="F3237" s="107" t="s">
        <v>1993</v>
      </c>
      <c r="G3237" s="110" t="s">
        <v>1778</v>
      </c>
      <c r="H3237" s="111">
        <v>290000</v>
      </c>
      <c r="I3237" s="113">
        <v>45292</v>
      </c>
      <c r="J3237" s="111">
        <v>29500</v>
      </c>
      <c r="K3237" s="112" t="s">
        <v>902</v>
      </c>
      <c r="L3237" s="112" t="s">
        <v>158</v>
      </c>
      <c r="M3237" t="s">
        <v>2330</v>
      </c>
      <c r="O3237" s="71"/>
      <c r="P3237" s="54"/>
      <c r="Q3237" s="72"/>
    </row>
    <row r="3238" spans="1:17" x14ac:dyDescent="0.25">
      <c r="A3238" s="107" t="s">
        <v>2133</v>
      </c>
      <c r="B3238" s="108">
        <v>202408</v>
      </c>
      <c r="C3238" s="108">
        <v>202408</v>
      </c>
      <c r="D3238" s="108" t="s">
        <v>1014</v>
      </c>
      <c r="E3238" s="109">
        <v>7411274576</v>
      </c>
      <c r="F3238" s="107" t="s">
        <v>2256</v>
      </c>
      <c r="G3238" s="110" t="s">
        <v>1778</v>
      </c>
      <c r="H3238" s="111">
        <v>290000</v>
      </c>
      <c r="I3238" s="113">
        <v>45292</v>
      </c>
      <c r="J3238" s="111">
        <v>58000</v>
      </c>
      <c r="K3238" s="112" t="s">
        <v>20</v>
      </c>
      <c r="L3238" s="112" t="s">
        <v>158</v>
      </c>
      <c r="O3238" s="71"/>
      <c r="P3238" s="54"/>
      <c r="Q3238" s="72"/>
    </row>
    <row r="3239" spans="1:17" x14ac:dyDescent="0.25">
      <c r="A3239" s="107" t="s">
        <v>2080</v>
      </c>
      <c r="B3239" s="108">
        <v>202406</v>
      </c>
      <c r="C3239" s="108">
        <v>202406</v>
      </c>
      <c r="D3239" s="108" t="s">
        <v>1014</v>
      </c>
      <c r="E3239" s="109">
        <v>8260610399</v>
      </c>
      <c r="F3239" s="107" t="s">
        <v>2081</v>
      </c>
      <c r="G3239" s="110" t="s">
        <v>1778</v>
      </c>
      <c r="H3239" s="111">
        <v>280000</v>
      </c>
      <c r="I3239" s="113">
        <v>45292</v>
      </c>
      <c r="J3239" s="111">
        <v>68750</v>
      </c>
      <c r="K3239" s="112" t="s">
        <v>20</v>
      </c>
      <c r="L3239" s="112" t="s">
        <v>158</v>
      </c>
      <c r="O3239" s="71"/>
      <c r="P3239" s="54"/>
      <c r="Q3239" s="72"/>
    </row>
    <row r="3240" spans="1:17" x14ac:dyDescent="0.25">
      <c r="A3240" s="107" t="s">
        <v>866</v>
      </c>
      <c r="B3240" s="108">
        <v>202407</v>
      </c>
      <c r="C3240" s="108">
        <v>202407</v>
      </c>
      <c r="D3240" s="108" t="s">
        <v>1014</v>
      </c>
      <c r="E3240" s="109">
        <v>9587361856</v>
      </c>
      <c r="F3240" s="107" t="s">
        <v>865</v>
      </c>
      <c r="G3240" s="110" t="s">
        <v>1792</v>
      </c>
      <c r="H3240" s="111">
        <v>290000</v>
      </c>
      <c r="I3240" s="113">
        <v>45292</v>
      </c>
      <c r="J3240" s="111">
        <v>25000</v>
      </c>
      <c r="K3240" s="112" t="s">
        <v>20</v>
      </c>
      <c r="L3240" s="112" t="s">
        <v>158</v>
      </c>
      <c r="O3240" s="71"/>
      <c r="P3240" s="54"/>
      <c r="Q3240" s="72"/>
    </row>
    <row r="3241" spans="1:17" x14ac:dyDescent="0.25">
      <c r="A3241" s="107" t="s">
        <v>4419</v>
      </c>
      <c r="B3241" s="108">
        <v>202407</v>
      </c>
      <c r="C3241" s="108">
        <v>202407</v>
      </c>
      <c r="D3241" s="108" t="s">
        <v>1014</v>
      </c>
      <c r="E3241" s="109">
        <v>8092250893</v>
      </c>
      <c r="F3241" s="107" t="s">
        <v>2145</v>
      </c>
      <c r="G3241" s="110" t="s">
        <v>1778</v>
      </c>
      <c r="H3241" s="111">
        <v>318600</v>
      </c>
      <c r="I3241" s="113">
        <v>45292</v>
      </c>
      <c r="J3241" s="111">
        <v>72500</v>
      </c>
      <c r="K3241" s="112" t="s">
        <v>20</v>
      </c>
      <c r="L3241" s="112" t="s">
        <v>158</v>
      </c>
      <c r="O3241" s="71"/>
      <c r="P3241" s="54"/>
      <c r="Q3241" s="72"/>
    </row>
    <row r="3242" spans="1:17" x14ac:dyDescent="0.25">
      <c r="A3242" s="107" t="s">
        <v>2184</v>
      </c>
      <c r="B3242" s="108">
        <v>202407</v>
      </c>
      <c r="C3242" s="108">
        <v>202407</v>
      </c>
      <c r="D3242" s="108" t="s">
        <v>1014</v>
      </c>
      <c r="E3242" s="109">
        <v>8847806051</v>
      </c>
      <c r="F3242" s="107" t="s">
        <v>2185</v>
      </c>
      <c r="G3242" s="110" t="s">
        <v>1778</v>
      </c>
      <c r="H3242" s="111">
        <v>318600</v>
      </c>
      <c r="I3242" s="113">
        <v>45292</v>
      </c>
      <c r="J3242" s="111">
        <v>50000</v>
      </c>
      <c r="K3242" s="112" t="s">
        <v>20</v>
      </c>
      <c r="L3242" s="112" t="s">
        <v>158</v>
      </c>
      <c r="O3242" s="71"/>
      <c r="P3242" s="54"/>
      <c r="Q3242" s="72"/>
    </row>
    <row r="3243" spans="1:17" x14ac:dyDescent="0.25">
      <c r="A3243" s="107" t="s">
        <v>4428</v>
      </c>
      <c r="B3243" s="108">
        <v>202408</v>
      </c>
      <c r="C3243" s="108">
        <v>202408</v>
      </c>
      <c r="D3243" s="108" t="s">
        <v>1014</v>
      </c>
      <c r="E3243" s="109">
        <v>8340473608</v>
      </c>
      <c r="F3243" s="107" t="s">
        <v>2196</v>
      </c>
      <c r="G3243" s="110" t="s">
        <v>1778</v>
      </c>
      <c r="H3243" s="111">
        <v>318600</v>
      </c>
      <c r="I3243" s="113">
        <v>45292</v>
      </c>
      <c r="J3243" s="111">
        <v>30000</v>
      </c>
      <c r="K3243" s="112" t="s">
        <v>20</v>
      </c>
      <c r="L3243" s="112" t="s">
        <v>158</v>
      </c>
      <c r="O3243" s="71"/>
      <c r="P3243" s="54"/>
      <c r="Q3243" s="72"/>
    </row>
    <row r="3244" spans="1:17" x14ac:dyDescent="0.25">
      <c r="A3244" s="107" t="s">
        <v>4450</v>
      </c>
      <c r="B3244" s="108">
        <v>202409</v>
      </c>
      <c r="C3244" s="108">
        <v>202409</v>
      </c>
      <c r="D3244" s="108" t="s">
        <v>1014</v>
      </c>
      <c r="E3244" s="109">
        <v>8778768009</v>
      </c>
      <c r="F3244" s="107" t="s">
        <v>2356</v>
      </c>
      <c r="G3244" s="110" t="s">
        <v>1778</v>
      </c>
      <c r="H3244" s="111">
        <v>318600</v>
      </c>
      <c r="I3244" s="113">
        <v>45292</v>
      </c>
      <c r="J3244" s="111">
        <v>5000</v>
      </c>
      <c r="K3244" s="112" t="s">
        <v>20</v>
      </c>
      <c r="L3244" s="112" t="s">
        <v>158</v>
      </c>
      <c r="O3244" s="71"/>
      <c r="P3244" s="54"/>
      <c r="Q3244" s="72"/>
    </row>
    <row r="3245" spans="1:17" x14ac:dyDescent="0.25">
      <c r="A3245" s="107" t="s">
        <v>2318</v>
      </c>
      <c r="B3245" s="108">
        <v>202406</v>
      </c>
      <c r="C3245" s="108">
        <v>202406</v>
      </c>
      <c r="D3245" s="108" t="s">
        <v>1014</v>
      </c>
      <c r="E3245" s="109">
        <v>9916681432</v>
      </c>
      <c r="F3245" s="107" t="s">
        <v>2313</v>
      </c>
      <c r="G3245" s="110" t="s">
        <v>1778</v>
      </c>
      <c r="H3245" s="111">
        <v>318000</v>
      </c>
      <c r="I3245" s="113">
        <v>45323</v>
      </c>
      <c r="J3245" s="111">
        <v>78400</v>
      </c>
      <c r="K3245" s="112" t="s">
        <v>20</v>
      </c>
      <c r="L3245" s="112" t="s">
        <v>158</v>
      </c>
      <c r="O3245" s="71"/>
      <c r="P3245" s="54"/>
      <c r="Q3245" s="72"/>
    </row>
    <row r="3246" spans="1:17" x14ac:dyDescent="0.25">
      <c r="A3246" s="107" t="s">
        <v>2181</v>
      </c>
      <c r="B3246" s="108">
        <v>202404</v>
      </c>
      <c r="C3246" s="108">
        <v>202404</v>
      </c>
      <c r="D3246" s="108" t="s">
        <v>1014</v>
      </c>
      <c r="E3246" s="109">
        <v>9611245890</v>
      </c>
      <c r="F3246" s="107" t="s">
        <v>2150</v>
      </c>
      <c r="G3246" s="110" t="s">
        <v>1792</v>
      </c>
      <c r="H3246" s="111">
        <v>260000</v>
      </c>
      <c r="I3246" s="113">
        <v>45323</v>
      </c>
      <c r="J3246" s="111">
        <v>106000</v>
      </c>
      <c r="K3246" s="112" t="s">
        <v>20</v>
      </c>
      <c r="L3246" s="112" t="s">
        <v>158</v>
      </c>
      <c r="O3246" s="71"/>
      <c r="P3246" s="54"/>
      <c r="Q3246" s="72"/>
    </row>
    <row r="3247" spans="1:17" x14ac:dyDescent="0.25">
      <c r="A3247" s="107" t="s">
        <v>2119</v>
      </c>
      <c r="B3247" s="108">
        <v>202407</v>
      </c>
      <c r="C3247" s="108">
        <v>202407</v>
      </c>
      <c r="D3247" s="108" t="s">
        <v>1014</v>
      </c>
      <c r="E3247" s="109">
        <v>9902037501</v>
      </c>
      <c r="F3247" s="107" t="s">
        <v>2120</v>
      </c>
      <c r="G3247" s="110" t="s">
        <v>1778</v>
      </c>
      <c r="H3247" s="111">
        <v>290000</v>
      </c>
      <c r="I3247" s="113">
        <v>45323</v>
      </c>
      <c r="J3247" s="111">
        <v>50000</v>
      </c>
      <c r="K3247" s="112" t="s">
        <v>20</v>
      </c>
      <c r="L3247" s="112" t="s">
        <v>158</v>
      </c>
      <c r="O3247" s="71"/>
      <c r="P3247" s="54"/>
      <c r="Q3247" s="72"/>
    </row>
    <row r="3248" spans="1:17" x14ac:dyDescent="0.25">
      <c r="A3248" s="107" t="s">
        <v>1960</v>
      </c>
      <c r="B3248" s="108">
        <v>202405</v>
      </c>
      <c r="C3248" s="108">
        <v>202405</v>
      </c>
      <c r="D3248" s="108" t="s">
        <v>1015</v>
      </c>
      <c r="E3248" s="109">
        <v>8327727235</v>
      </c>
      <c r="F3248" s="107" t="s">
        <v>1961</v>
      </c>
      <c r="G3248" s="110" t="s">
        <v>1792</v>
      </c>
      <c r="H3248" s="111">
        <v>260000</v>
      </c>
      <c r="I3248" s="113">
        <v>45323</v>
      </c>
      <c r="J3248" s="111">
        <v>65000</v>
      </c>
      <c r="K3248" s="112" t="s">
        <v>20</v>
      </c>
      <c r="L3248" s="112" t="s">
        <v>158</v>
      </c>
      <c r="O3248" s="71"/>
      <c r="P3248" s="54"/>
      <c r="Q3248" s="72"/>
    </row>
    <row r="3249" spans="1:17" x14ac:dyDescent="0.25">
      <c r="A3249" s="107" t="s">
        <v>4406</v>
      </c>
      <c r="B3249" s="108">
        <v>202406</v>
      </c>
      <c r="C3249" s="108">
        <v>202406</v>
      </c>
      <c r="D3249" s="108" t="s">
        <v>1014</v>
      </c>
      <c r="E3249" s="109">
        <v>7694979545</v>
      </c>
      <c r="F3249" s="107" t="s">
        <v>2066</v>
      </c>
      <c r="G3249" s="110" t="s">
        <v>2006</v>
      </c>
      <c r="H3249" s="111">
        <v>260000</v>
      </c>
      <c r="I3249" s="113">
        <v>45323</v>
      </c>
      <c r="J3249" s="111">
        <v>25000</v>
      </c>
      <c r="K3249" s="112" t="s">
        <v>20</v>
      </c>
      <c r="L3249" s="112" t="s">
        <v>158</v>
      </c>
      <c r="O3249" s="71"/>
      <c r="P3249" s="54"/>
      <c r="Q3249" s="72"/>
    </row>
    <row r="3250" spans="1:17" x14ac:dyDescent="0.25">
      <c r="A3250" s="107" t="s">
        <v>2076</v>
      </c>
      <c r="B3250" s="108">
        <v>202405</v>
      </c>
      <c r="C3250" s="108">
        <v>202405</v>
      </c>
      <c r="D3250" s="108" t="s">
        <v>1015</v>
      </c>
      <c r="E3250" s="109">
        <v>7325830289</v>
      </c>
      <c r="F3250" s="107" t="s">
        <v>2077</v>
      </c>
      <c r="G3250" s="110" t="s">
        <v>1778</v>
      </c>
      <c r="H3250" s="111">
        <v>290000</v>
      </c>
      <c r="I3250" s="113">
        <v>45323</v>
      </c>
      <c r="J3250" s="111">
        <v>50000</v>
      </c>
      <c r="K3250" s="112" t="s">
        <v>20</v>
      </c>
      <c r="L3250" s="112" t="s">
        <v>158</v>
      </c>
      <c r="O3250" s="71"/>
      <c r="P3250" s="54"/>
      <c r="Q3250" s="72"/>
    </row>
    <row r="3251" spans="1:17" x14ac:dyDescent="0.25">
      <c r="A3251" s="107" t="s">
        <v>4450</v>
      </c>
      <c r="B3251" s="108">
        <v>202409</v>
      </c>
      <c r="C3251" s="108">
        <v>202409</v>
      </c>
      <c r="D3251" s="108" t="s">
        <v>1014</v>
      </c>
      <c r="E3251" s="109">
        <v>8778768009</v>
      </c>
      <c r="F3251" s="107" t="s">
        <v>2356</v>
      </c>
      <c r="G3251" s="110" t="s">
        <v>1778</v>
      </c>
      <c r="H3251" s="111">
        <v>318600</v>
      </c>
      <c r="I3251" s="113">
        <v>45323</v>
      </c>
      <c r="J3251" s="111">
        <v>5000</v>
      </c>
      <c r="K3251" s="112" t="s">
        <v>20</v>
      </c>
      <c r="L3251" s="112" t="s">
        <v>158</v>
      </c>
      <c r="O3251" s="71"/>
      <c r="P3251" s="54"/>
      <c r="Q3251" s="72"/>
    </row>
    <row r="3252" spans="1:17" x14ac:dyDescent="0.25">
      <c r="A3252" s="107" t="s">
        <v>4407</v>
      </c>
      <c r="B3252" s="108">
        <v>202406</v>
      </c>
      <c r="C3252" s="108">
        <v>202406</v>
      </c>
      <c r="D3252" s="108" t="s">
        <v>1014</v>
      </c>
      <c r="E3252" s="109">
        <v>9958139119</v>
      </c>
      <c r="F3252" s="107" t="s">
        <v>2079</v>
      </c>
      <c r="G3252" s="110" t="s">
        <v>1778</v>
      </c>
      <c r="H3252" s="111">
        <v>290000</v>
      </c>
      <c r="I3252" s="113">
        <v>45352</v>
      </c>
      <c r="J3252" s="111">
        <v>50000</v>
      </c>
      <c r="K3252" s="112" t="s">
        <v>20</v>
      </c>
      <c r="L3252" s="112" t="s">
        <v>158</v>
      </c>
      <c r="O3252" s="71"/>
      <c r="P3252" s="54"/>
      <c r="Q3252" s="72"/>
    </row>
    <row r="3253" spans="1:17" x14ac:dyDescent="0.25">
      <c r="A3253" s="107" t="s">
        <v>2262</v>
      </c>
      <c r="B3253" s="108">
        <v>202408</v>
      </c>
      <c r="C3253" s="108">
        <v>202408</v>
      </c>
      <c r="D3253" s="108" t="s">
        <v>1015</v>
      </c>
      <c r="E3253" s="109">
        <v>6387050025</v>
      </c>
      <c r="F3253" s="107" t="s">
        <v>2261</v>
      </c>
      <c r="G3253" s="110" t="s">
        <v>1778</v>
      </c>
      <c r="H3253" s="111">
        <v>290000</v>
      </c>
      <c r="I3253" s="113">
        <v>45352</v>
      </c>
      <c r="J3253" s="111">
        <v>95000</v>
      </c>
      <c r="K3253" s="112" t="s">
        <v>20</v>
      </c>
      <c r="L3253" s="112" t="s">
        <v>158</v>
      </c>
      <c r="O3253" s="71"/>
      <c r="P3253" s="54"/>
      <c r="Q3253" s="72"/>
    </row>
    <row r="3254" spans="1:17" x14ac:dyDescent="0.25">
      <c r="A3254" s="107" t="s">
        <v>2184</v>
      </c>
      <c r="B3254" s="108">
        <v>202407</v>
      </c>
      <c r="C3254" s="108">
        <v>202407</v>
      </c>
      <c r="D3254" s="108" t="s">
        <v>1014</v>
      </c>
      <c r="E3254" s="109">
        <v>8847806051</v>
      </c>
      <c r="F3254" s="107" t="s">
        <v>2185</v>
      </c>
      <c r="G3254" s="110" t="s">
        <v>1778</v>
      </c>
      <c r="H3254" s="111">
        <v>318600</v>
      </c>
      <c r="I3254" s="113">
        <v>45352</v>
      </c>
      <c r="J3254" s="111">
        <v>50000</v>
      </c>
      <c r="K3254" s="112" t="s">
        <v>20</v>
      </c>
      <c r="L3254" s="112" t="s">
        <v>158</v>
      </c>
      <c r="O3254" s="71"/>
      <c r="P3254" s="54"/>
      <c r="Q3254" s="72"/>
    </row>
    <row r="3255" spans="1:17" x14ac:dyDescent="0.25">
      <c r="A3255" s="107" t="s">
        <v>2302</v>
      </c>
      <c r="B3255" s="108">
        <v>202409</v>
      </c>
      <c r="C3255" s="108">
        <v>202409</v>
      </c>
      <c r="D3255" s="108" t="s">
        <v>1015</v>
      </c>
      <c r="E3255" s="109">
        <v>9742942006</v>
      </c>
      <c r="F3255" s="107" t="s">
        <v>2303</v>
      </c>
      <c r="G3255" s="110" t="s">
        <v>1778</v>
      </c>
      <c r="H3255" s="111">
        <v>290000</v>
      </c>
      <c r="I3255" s="113">
        <v>45352</v>
      </c>
      <c r="J3255" s="111">
        <v>100000</v>
      </c>
      <c r="K3255" s="112" t="s">
        <v>20</v>
      </c>
      <c r="L3255" s="112" t="s">
        <v>158</v>
      </c>
      <c r="O3255" s="71"/>
      <c r="P3255" s="54"/>
      <c r="Q3255" s="72"/>
    </row>
    <row r="3256" spans="1:17" x14ac:dyDescent="0.25">
      <c r="A3256" s="107" t="s">
        <v>2203</v>
      </c>
      <c r="B3256" s="108">
        <v>202408</v>
      </c>
      <c r="C3256" s="108">
        <v>202408</v>
      </c>
      <c r="D3256" s="108" t="s">
        <v>1015</v>
      </c>
      <c r="E3256" s="109">
        <v>9535193353</v>
      </c>
      <c r="F3256" s="107" t="s">
        <v>2204</v>
      </c>
      <c r="G3256" s="110" t="s">
        <v>1778</v>
      </c>
      <c r="H3256" s="111">
        <v>290000</v>
      </c>
      <c r="I3256" s="113">
        <v>45352</v>
      </c>
      <c r="J3256" s="111">
        <v>60000</v>
      </c>
      <c r="K3256" s="112" t="s">
        <v>20</v>
      </c>
      <c r="L3256" s="112" t="s">
        <v>158</v>
      </c>
      <c r="O3256" s="71"/>
      <c r="P3256" s="54"/>
      <c r="Q3256" s="72"/>
    </row>
    <row r="3257" spans="1:17" x14ac:dyDescent="0.25">
      <c r="A3257" s="107" t="s">
        <v>4371</v>
      </c>
      <c r="B3257" s="108">
        <v>202403</v>
      </c>
      <c r="C3257" s="108">
        <v>202403</v>
      </c>
      <c r="D3257" s="108" t="s">
        <v>1014</v>
      </c>
      <c r="E3257" s="109">
        <v>7008919871</v>
      </c>
      <c r="F3257" s="107" t="s">
        <v>1787</v>
      </c>
      <c r="G3257" s="110" t="s">
        <v>1778</v>
      </c>
      <c r="H3257" s="111">
        <v>280000</v>
      </c>
      <c r="I3257" s="113">
        <v>45383</v>
      </c>
      <c r="J3257" s="111">
        <v>35000</v>
      </c>
      <c r="K3257" s="112" t="s">
        <v>20</v>
      </c>
      <c r="L3257" s="112" t="s">
        <v>158</v>
      </c>
      <c r="O3257" s="71"/>
      <c r="P3257" s="54"/>
      <c r="Q3257" s="72"/>
    </row>
    <row r="3258" spans="1:17" x14ac:dyDescent="0.25">
      <c r="A3258" s="107" t="s">
        <v>1810</v>
      </c>
      <c r="B3258" s="108">
        <v>202403</v>
      </c>
      <c r="C3258" s="108">
        <v>202403</v>
      </c>
      <c r="D3258" s="108" t="s">
        <v>1014</v>
      </c>
      <c r="E3258" s="109">
        <v>9644871269</v>
      </c>
      <c r="F3258" s="107" t="s">
        <v>1811</v>
      </c>
      <c r="G3258" s="110" t="s">
        <v>1792</v>
      </c>
      <c r="H3258" s="111">
        <v>265000</v>
      </c>
      <c r="I3258" s="113">
        <v>45383</v>
      </c>
      <c r="J3258" s="111">
        <v>3000</v>
      </c>
      <c r="K3258" s="112" t="s">
        <v>20</v>
      </c>
      <c r="L3258" s="112" t="s">
        <v>158</v>
      </c>
      <c r="O3258" s="71"/>
      <c r="P3258" s="54"/>
      <c r="Q3258" s="72"/>
    </row>
    <row r="3259" spans="1:17" x14ac:dyDescent="0.25">
      <c r="A3259" s="107" t="s">
        <v>4413</v>
      </c>
      <c r="B3259" s="108">
        <v>202405</v>
      </c>
      <c r="C3259" s="108">
        <v>202405</v>
      </c>
      <c r="D3259" s="108" t="s">
        <v>1014</v>
      </c>
      <c r="E3259" s="109">
        <v>7000786395</v>
      </c>
      <c r="F3259" s="107" t="s">
        <v>2109</v>
      </c>
      <c r="G3259" s="110" t="s">
        <v>1792</v>
      </c>
      <c r="H3259" s="111">
        <v>270000</v>
      </c>
      <c r="I3259" s="113">
        <v>45383</v>
      </c>
      <c r="J3259" s="111">
        <v>70000</v>
      </c>
      <c r="K3259" s="112" t="s">
        <v>20</v>
      </c>
      <c r="L3259" s="112" t="s">
        <v>158</v>
      </c>
      <c r="O3259" s="71"/>
      <c r="P3259" s="54"/>
      <c r="Q3259" s="72"/>
    </row>
    <row r="3260" spans="1:17" x14ac:dyDescent="0.25">
      <c r="A3260" s="107" t="s">
        <v>2161</v>
      </c>
      <c r="B3260" s="108">
        <v>202407</v>
      </c>
      <c r="C3260" s="108">
        <v>202407</v>
      </c>
      <c r="D3260" s="108" t="s">
        <v>1015</v>
      </c>
      <c r="E3260" s="109">
        <v>8249529120</v>
      </c>
      <c r="F3260" s="107" t="s">
        <v>2162</v>
      </c>
      <c r="G3260" s="110" t="s">
        <v>1778</v>
      </c>
      <c r="H3260" s="111">
        <v>290000</v>
      </c>
      <c r="I3260" s="113">
        <v>45383</v>
      </c>
      <c r="J3260" s="111">
        <v>99334</v>
      </c>
      <c r="K3260" s="112" t="s">
        <v>20</v>
      </c>
      <c r="L3260" s="112" t="s">
        <v>158</v>
      </c>
      <c r="O3260" s="71"/>
      <c r="P3260" s="54"/>
      <c r="Q3260" s="72"/>
    </row>
    <row r="3261" spans="1:17" x14ac:dyDescent="0.25">
      <c r="A3261" s="107" t="s">
        <v>2076</v>
      </c>
      <c r="B3261" s="108">
        <v>202405</v>
      </c>
      <c r="C3261" s="108">
        <v>202405</v>
      </c>
      <c r="D3261" s="108" t="s">
        <v>1015</v>
      </c>
      <c r="E3261" s="109">
        <v>7325830289</v>
      </c>
      <c r="F3261" s="107" t="s">
        <v>2077</v>
      </c>
      <c r="G3261" s="110" t="s">
        <v>1778</v>
      </c>
      <c r="H3261" s="111">
        <v>290000</v>
      </c>
      <c r="I3261" s="113">
        <v>45383</v>
      </c>
      <c r="J3261" s="111">
        <v>50000</v>
      </c>
      <c r="K3261" s="112" t="s">
        <v>20</v>
      </c>
      <c r="L3261" s="112" t="s">
        <v>158</v>
      </c>
      <c r="O3261" s="71"/>
      <c r="P3261" s="54"/>
      <c r="Q3261" s="72"/>
    </row>
    <row r="3262" spans="1:17" x14ac:dyDescent="0.25">
      <c r="A3262" s="107" t="s">
        <v>4414</v>
      </c>
      <c r="B3262" s="108">
        <v>202407</v>
      </c>
      <c r="C3262" s="108">
        <v>202407</v>
      </c>
      <c r="D3262" s="108" t="s">
        <v>1014</v>
      </c>
      <c r="E3262" s="109">
        <v>7735719911</v>
      </c>
      <c r="F3262" s="107" t="s">
        <v>2122</v>
      </c>
      <c r="G3262" s="110" t="s">
        <v>1778</v>
      </c>
      <c r="H3262" s="111">
        <v>318000</v>
      </c>
      <c r="I3262" s="113">
        <v>45383</v>
      </c>
      <c r="J3262" s="111">
        <v>90000</v>
      </c>
      <c r="K3262" s="112" t="s">
        <v>20</v>
      </c>
      <c r="L3262" s="112" t="s">
        <v>158</v>
      </c>
      <c r="O3262" s="71"/>
      <c r="P3262" s="54"/>
      <c r="Q3262" s="72"/>
    </row>
    <row r="3263" spans="1:17" x14ac:dyDescent="0.25">
      <c r="A3263" s="107" t="s">
        <v>4428</v>
      </c>
      <c r="B3263" s="108">
        <v>202408</v>
      </c>
      <c r="C3263" s="108">
        <v>202408</v>
      </c>
      <c r="D3263" s="108" t="s">
        <v>1014</v>
      </c>
      <c r="E3263" s="109">
        <v>8340473608</v>
      </c>
      <c r="F3263" s="107" t="s">
        <v>2196</v>
      </c>
      <c r="G3263" s="110" t="s">
        <v>1778</v>
      </c>
      <c r="H3263" s="111">
        <v>318600</v>
      </c>
      <c r="I3263" s="113">
        <v>45413</v>
      </c>
      <c r="J3263" s="111">
        <v>65000</v>
      </c>
      <c r="K3263" s="112" t="s">
        <v>20</v>
      </c>
      <c r="L3263" s="112" t="s">
        <v>158</v>
      </c>
      <c r="O3263" s="71"/>
      <c r="P3263" s="54"/>
      <c r="Q3263" s="72"/>
    </row>
    <row r="3264" spans="1:17" x14ac:dyDescent="0.25">
      <c r="A3264" s="107" t="s">
        <v>4438</v>
      </c>
      <c r="B3264" s="108">
        <v>202409</v>
      </c>
      <c r="C3264" s="108">
        <v>202409</v>
      </c>
      <c r="D3264" s="108" t="s">
        <v>1015</v>
      </c>
      <c r="E3264" s="109">
        <v>6370267455</v>
      </c>
      <c r="F3264" s="107" t="s">
        <v>2284</v>
      </c>
      <c r="G3264" s="110" t="s">
        <v>1778</v>
      </c>
      <c r="H3264" s="111">
        <v>318600</v>
      </c>
      <c r="I3264" s="113">
        <v>45413</v>
      </c>
      <c r="J3264" s="111">
        <v>57450</v>
      </c>
      <c r="K3264" s="112" t="s">
        <v>20</v>
      </c>
      <c r="L3264" s="112" t="s">
        <v>158</v>
      </c>
      <c r="O3264" s="71"/>
      <c r="P3264" s="54"/>
      <c r="Q3264" s="72"/>
    </row>
    <row r="3265" spans="1:17" x14ac:dyDescent="0.25">
      <c r="A3265" s="107" t="s">
        <v>2342</v>
      </c>
      <c r="B3265" s="108">
        <v>202409</v>
      </c>
      <c r="C3265" s="108">
        <v>202409</v>
      </c>
      <c r="D3265" s="108" t="s">
        <v>1015</v>
      </c>
      <c r="E3265" s="109">
        <v>9348824057</v>
      </c>
      <c r="F3265" s="107" t="s">
        <v>2348</v>
      </c>
      <c r="G3265" s="110" t="s">
        <v>1778</v>
      </c>
      <c r="H3265" s="111">
        <v>280000</v>
      </c>
      <c r="I3265" s="113">
        <v>45413</v>
      </c>
      <c r="J3265" s="111">
        <v>100000</v>
      </c>
      <c r="K3265" s="112" t="s">
        <v>689</v>
      </c>
      <c r="L3265" s="112" t="s">
        <v>158</v>
      </c>
      <c r="O3265" s="71"/>
      <c r="P3265" s="54"/>
      <c r="Q3265" s="72"/>
    </row>
    <row r="3266" spans="1:17" x14ac:dyDescent="0.25">
      <c r="A3266" s="107" t="s">
        <v>2165</v>
      </c>
      <c r="B3266" s="108">
        <v>202407</v>
      </c>
      <c r="C3266" s="108">
        <v>202407</v>
      </c>
      <c r="D3266" s="108" t="s">
        <v>1014</v>
      </c>
      <c r="E3266" s="109">
        <v>9938390458</v>
      </c>
      <c r="F3266" s="107" t="s">
        <v>2166</v>
      </c>
      <c r="G3266" s="110" t="s">
        <v>1778</v>
      </c>
      <c r="H3266" s="111">
        <v>313600</v>
      </c>
      <c r="I3266" s="113">
        <v>45413</v>
      </c>
      <c r="J3266" s="111">
        <v>52166</v>
      </c>
      <c r="K3266" s="112" t="s">
        <v>689</v>
      </c>
      <c r="L3266" s="112" t="s">
        <v>158</v>
      </c>
      <c r="O3266" s="71"/>
      <c r="P3266" s="54"/>
      <c r="Q3266" s="72"/>
    </row>
    <row r="3267" spans="1:17" x14ac:dyDescent="0.25">
      <c r="A3267" s="107" t="s">
        <v>2359</v>
      </c>
      <c r="B3267" s="108">
        <v>202409</v>
      </c>
      <c r="C3267" s="108">
        <v>202409</v>
      </c>
      <c r="D3267" s="108" t="s">
        <v>1015</v>
      </c>
      <c r="E3267" s="109">
        <v>8919787121</v>
      </c>
      <c r="F3267" s="107" t="s">
        <v>2360</v>
      </c>
      <c r="G3267" s="110" t="s">
        <v>1778</v>
      </c>
      <c r="H3267" s="111">
        <v>313600</v>
      </c>
      <c r="I3267" s="113">
        <v>45413</v>
      </c>
      <c r="J3267" s="111">
        <v>5000</v>
      </c>
      <c r="K3267" s="112" t="s">
        <v>689</v>
      </c>
      <c r="L3267" s="112" t="s">
        <v>158</v>
      </c>
      <c r="O3267" s="71"/>
      <c r="P3267" s="54"/>
      <c r="Q3267" s="72"/>
    </row>
    <row r="3268" spans="1:17" x14ac:dyDescent="0.25">
      <c r="A3268" s="107" t="s">
        <v>4443</v>
      </c>
      <c r="B3268" s="108">
        <v>202409</v>
      </c>
      <c r="C3268" s="108">
        <v>202409</v>
      </c>
      <c r="D3268" s="108" t="s">
        <v>1015</v>
      </c>
      <c r="E3268" s="109">
        <v>9078667605</v>
      </c>
      <c r="F3268" s="107" t="s">
        <v>2327</v>
      </c>
      <c r="G3268" s="110" t="s">
        <v>1778</v>
      </c>
      <c r="H3268" s="111">
        <v>313600</v>
      </c>
      <c r="I3268" s="113">
        <v>45413</v>
      </c>
      <c r="J3268" s="111">
        <v>78400</v>
      </c>
      <c r="K3268" s="112" t="s">
        <v>689</v>
      </c>
      <c r="L3268" s="112" t="s">
        <v>158</v>
      </c>
      <c r="O3268" s="71"/>
      <c r="P3268" s="54"/>
      <c r="Q3268" s="72"/>
    </row>
    <row r="3269" spans="1:17" x14ac:dyDescent="0.25">
      <c r="A3269" s="107" t="s">
        <v>4451</v>
      </c>
      <c r="B3269" s="108">
        <v>202409</v>
      </c>
      <c r="C3269" s="108">
        <v>202409</v>
      </c>
      <c r="D3269" s="108" t="s">
        <v>1015</v>
      </c>
      <c r="E3269" s="109">
        <v>8658969336</v>
      </c>
      <c r="F3269" s="107" t="s">
        <v>2362</v>
      </c>
      <c r="G3269" s="110" t="s">
        <v>1778</v>
      </c>
      <c r="H3269" s="111">
        <v>313600</v>
      </c>
      <c r="I3269" s="113">
        <v>45474</v>
      </c>
      <c r="J3269" s="111">
        <v>45000</v>
      </c>
      <c r="K3269" s="112" t="s">
        <v>20</v>
      </c>
      <c r="L3269" s="112" t="s">
        <v>158</v>
      </c>
      <c r="O3269" s="71"/>
      <c r="P3269" s="54"/>
      <c r="Q3269" s="72"/>
    </row>
    <row r="3270" spans="1:17" x14ac:dyDescent="0.25">
      <c r="A3270" s="107" t="s">
        <v>2207</v>
      </c>
      <c r="B3270" s="108">
        <v>202408</v>
      </c>
      <c r="C3270" s="108">
        <v>202408</v>
      </c>
      <c r="D3270" s="108" t="s">
        <v>1015</v>
      </c>
      <c r="E3270" s="109">
        <v>9438793990</v>
      </c>
      <c r="F3270" s="107" t="s">
        <v>2208</v>
      </c>
      <c r="G3270" s="110" t="s">
        <v>1778</v>
      </c>
      <c r="H3270" s="111">
        <v>290000</v>
      </c>
      <c r="I3270" s="113">
        <v>45474</v>
      </c>
      <c r="J3270" s="111">
        <v>100000</v>
      </c>
      <c r="K3270" s="112" t="s">
        <v>20</v>
      </c>
      <c r="L3270" s="112" t="s">
        <v>158</v>
      </c>
      <c r="O3270" s="71"/>
      <c r="P3270" s="54"/>
      <c r="Q3270" s="72"/>
    </row>
    <row r="3271" spans="1:17" x14ac:dyDescent="0.25">
      <c r="A3271" s="107" t="s">
        <v>4360</v>
      </c>
      <c r="B3271" s="108">
        <v>202401</v>
      </c>
      <c r="C3271" s="108">
        <v>202401</v>
      </c>
      <c r="D3271" s="108" t="s">
        <v>1014</v>
      </c>
      <c r="E3271" s="109">
        <v>9938506001</v>
      </c>
      <c r="F3271" s="107" t="s">
        <v>1717</v>
      </c>
      <c r="G3271" s="110" t="s">
        <v>19</v>
      </c>
      <c r="H3271" s="111">
        <v>280000</v>
      </c>
      <c r="I3271" s="113">
        <v>45474</v>
      </c>
      <c r="J3271" s="111">
        <v>40000</v>
      </c>
      <c r="K3271" s="112" t="s">
        <v>20</v>
      </c>
      <c r="L3271" s="112" t="s">
        <v>158</v>
      </c>
      <c r="O3271" s="71"/>
      <c r="P3271" s="54"/>
      <c r="Q3271" s="72"/>
    </row>
    <row r="3272" spans="1:17" x14ac:dyDescent="0.25">
      <c r="A3272" s="107" t="s">
        <v>1897</v>
      </c>
      <c r="B3272" s="108">
        <v>202404</v>
      </c>
      <c r="C3272" s="108">
        <v>202404</v>
      </c>
      <c r="D3272" s="108" t="s">
        <v>1015</v>
      </c>
      <c r="E3272" s="109">
        <v>9178995836</v>
      </c>
      <c r="F3272" s="107" t="s">
        <v>1898</v>
      </c>
      <c r="G3272" s="110" t="s">
        <v>1792</v>
      </c>
      <c r="H3272" s="111">
        <v>260000</v>
      </c>
      <c r="I3272" s="113">
        <v>45474</v>
      </c>
      <c r="J3272" s="111">
        <v>50000</v>
      </c>
      <c r="K3272" s="112" t="s">
        <v>20</v>
      </c>
      <c r="L3272" s="112" t="s">
        <v>1899</v>
      </c>
      <c r="O3272" s="71"/>
      <c r="P3272" s="54"/>
      <c r="Q3272" s="72"/>
    </row>
    <row r="3273" spans="1:17" x14ac:dyDescent="0.25">
      <c r="A3273" s="107" t="s">
        <v>2114</v>
      </c>
      <c r="B3273" s="108">
        <v>202407</v>
      </c>
      <c r="C3273" s="108">
        <v>202407</v>
      </c>
      <c r="D3273" s="108" t="s">
        <v>1014</v>
      </c>
      <c r="E3273" s="109">
        <v>7978271633</v>
      </c>
      <c r="F3273" s="107" t="s">
        <v>2116</v>
      </c>
      <c r="G3273" s="110" t="s">
        <v>1792</v>
      </c>
      <c r="H3273" s="111">
        <v>290000</v>
      </c>
      <c r="I3273" s="113">
        <v>45474</v>
      </c>
      <c r="J3273" s="111">
        <v>75000</v>
      </c>
      <c r="K3273" s="112" t="s">
        <v>20</v>
      </c>
      <c r="L3273" s="112" t="s">
        <v>158</v>
      </c>
      <c r="O3273" s="71"/>
      <c r="P3273" s="54"/>
      <c r="Q3273" s="72"/>
    </row>
    <row r="3274" spans="1:17" x14ac:dyDescent="0.25">
      <c r="A3274" s="107" t="s">
        <v>4432</v>
      </c>
      <c r="B3274" s="108">
        <v>202408</v>
      </c>
      <c r="C3274" s="108">
        <v>202408</v>
      </c>
      <c r="D3274" s="108" t="s">
        <v>1015</v>
      </c>
      <c r="E3274" s="109">
        <v>9178333089</v>
      </c>
      <c r="F3274" s="107" t="s">
        <v>4433</v>
      </c>
      <c r="G3274" s="110" t="s">
        <v>1778</v>
      </c>
      <c r="H3274" s="111">
        <v>318000</v>
      </c>
      <c r="I3274" s="113">
        <v>45474</v>
      </c>
      <c r="J3274" s="111">
        <v>50000</v>
      </c>
      <c r="K3274" s="112" t="s">
        <v>20</v>
      </c>
      <c r="L3274" s="112" t="s">
        <v>158</v>
      </c>
      <c r="O3274" s="71"/>
      <c r="P3274" s="54"/>
      <c r="Q3274" s="72"/>
    </row>
    <row r="3275" spans="1:17" x14ac:dyDescent="0.25">
      <c r="A3275" s="107" t="s">
        <v>4452</v>
      </c>
      <c r="B3275" s="108">
        <v>202409</v>
      </c>
      <c r="C3275" s="108">
        <v>202409</v>
      </c>
      <c r="D3275" s="108" t="s">
        <v>1015</v>
      </c>
      <c r="E3275" s="109">
        <v>8074122524</v>
      </c>
      <c r="F3275" s="107" t="s">
        <v>2347</v>
      </c>
      <c r="G3275" s="110" t="s">
        <v>1778</v>
      </c>
      <c r="H3275" s="111">
        <v>318000</v>
      </c>
      <c r="I3275" s="113">
        <v>45505</v>
      </c>
      <c r="J3275" s="111">
        <v>50000</v>
      </c>
      <c r="K3275" s="112" t="s">
        <v>20</v>
      </c>
      <c r="L3275" s="112" t="s">
        <v>158</v>
      </c>
      <c r="O3275" s="71"/>
      <c r="P3275" s="54"/>
      <c r="Q3275" s="72"/>
    </row>
    <row r="3276" spans="1:17" x14ac:dyDescent="0.25">
      <c r="A3276" s="107" t="s">
        <v>2163</v>
      </c>
      <c r="B3276" s="108">
        <v>202408</v>
      </c>
      <c r="C3276" s="108">
        <v>202408</v>
      </c>
      <c r="D3276" s="108" t="s">
        <v>1015</v>
      </c>
      <c r="E3276" s="109">
        <v>8249417550</v>
      </c>
      <c r="F3276" s="107" t="s">
        <v>2164</v>
      </c>
      <c r="G3276" s="110" t="s">
        <v>1778</v>
      </c>
      <c r="H3276" s="111">
        <v>290000</v>
      </c>
      <c r="I3276" s="113">
        <v>45505</v>
      </c>
      <c r="J3276" s="111">
        <v>60000</v>
      </c>
      <c r="K3276" s="112" t="s">
        <v>20</v>
      </c>
      <c r="L3276" s="112" t="s">
        <v>158</v>
      </c>
      <c r="O3276" s="71"/>
      <c r="P3276" s="54"/>
      <c r="Q3276" s="72"/>
    </row>
    <row r="3277" spans="1:17" x14ac:dyDescent="0.25">
      <c r="A3277" s="107" t="s">
        <v>2168</v>
      </c>
      <c r="B3277" s="108">
        <v>202407</v>
      </c>
      <c r="C3277" s="108">
        <v>202407</v>
      </c>
      <c r="D3277" s="108" t="s">
        <v>1015</v>
      </c>
      <c r="E3277" s="109">
        <v>8926061648</v>
      </c>
      <c r="F3277" s="107" t="s">
        <v>2169</v>
      </c>
      <c r="G3277" s="110" t="s">
        <v>1792</v>
      </c>
      <c r="H3277" s="111">
        <v>290000</v>
      </c>
      <c r="I3277" s="113">
        <v>45505</v>
      </c>
      <c r="J3277" s="111">
        <v>75900</v>
      </c>
      <c r="K3277" s="112" t="s">
        <v>20</v>
      </c>
      <c r="L3277" s="112" t="s">
        <v>158</v>
      </c>
      <c r="O3277" s="71"/>
      <c r="P3277" s="54"/>
      <c r="Q3277" s="72"/>
    </row>
    <row r="3278" spans="1:17" x14ac:dyDescent="0.25">
      <c r="A3278" s="107" t="s">
        <v>4424</v>
      </c>
      <c r="B3278" s="108">
        <v>202407</v>
      </c>
      <c r="C3278" s="108">
        <v>202407</v>
      </c>
      <c r="D3278" s="108" t="s">
        <v>1015</v>
      </c>
      <c r="E3278" s="109">
        <v>6370070992</v>
      </c>
      <c r="F3278" s="107" t="s">
        <v>2183</v>
      </c>
      <c r="G3278" s="110" t="s">
        <v>1778</v>
      </c>
      <c r="H3278" s="111">
        <v>280000</v>
      </c>
      <c r="I3278" s="113">
        <v>45505</v>
      </c>
      <c r="J3278" s="111">
        <f>30600+30000</f>
        <v>60600</v>
      </c>
      <c r="K3278" s="112" t="s">
        <v>20</v>
      </c>
      <c r="L3278" s="112" t="s">
        <v>158</v>
      </c>
      <c r="O3278" s="71"/>
      <c r="P3278" s="54"/>
      <c r="Q3278" s="72"/>
    </row>
    <row r="3279" spans="1:17" x14ac:dyDescent="0.25">
      <c r="A3279" s="107" t="s">
        <v>2153</v>
      </c>
      <c r="B3279" s="108">
        <v>202407</v>
      </c>
      <c r="C3279" s="108">
        <v>202407</v>
      </c>
      <c r="D3279" s="108" t="s">
        <v>1015</v>
      </c>
      <c r="E3279" s="109">
        <v>7377779071</v>
      </c>
      <c r="F3279" s="107" t="s">
        <v>2154</v>
      </c>
      <c r="G3279" s="110" t="s">
        <v>1778</v>
      </c>
      <c r="H3279" s="111">
        <v>318600</v>
      </c>
      <c r="I3279" s="113">
        <v>45505</v>
      </c>
      <c r="J3279" s="111">
        <v>50000</v>
      </c>
      <c r="K3279" s="112" t="s">
        <v>902</v>
      </c>
      <c r="L3279" s="112" t="s">
        <v>158</v>
      </c>
      <c r="M3279" t="s">
        <v>2330</v>
      </c>
      <c r="O3279" s="71"/>
      <c r="P3279" s="54"/>
      <c r="Q3279" s="72"/>
    </row>
    <row r="3280" spans="1:17" x14ac:dyDescent="0.25">
      <c r="A3280" s="107" t="s">
        <v>2111</v>
      </c>
      <c r="B3280" s="108">
        <v>202407</v>
      </c>
      <c r="C3280" s="108">
        <v>202407</v>
      </c>
      <c r="D3280" s="108" t="s">
        <v>1014</v>
      </c>
      <c r="E3280" s="109">
        <v>7397150068</v>
      </c>
      <c r="F3280" s="107" t="s">
        <v>2112</v>
      </c>
      <c r="G3280" s="110" t="s">
        <v>1778</v>
      </c>
      <c r="H3280" s="111">
        <v>270000</v>
      </c>
      <c r="I3280" s="113">
        <v>45505</v>
      </c>
      <c r="J3280" s="111">
        <v>35000</v>
      </c>
      <c r="K3280" s="112" t="s">
        <v>20</v>
      </c>
      <c r="L3280" s="112" t="s">
        <v>158</v>
      </c>
      <c r="O3280" s="71"/>
      <c r="P3280" s="54"/>
      <c r="Q3280" s="72"/>
    </row>
    <row r="3281" spans="1:17" x14ac:dyDescent="0.25">
      <c r="A3281" s="107" t="s">
        <v>2364</v>
      </c>
      <c r="B3281" s="108">
        <v>202410</v>
      </c>
      <c r="C3281" s="108">
        <v>202410</v>
      </c>
      <c r="D3281" s="108" t="s">
        <v>1014</v>
      </c>
      <c r="E3281" s="109">
        <v>9754186232</v>
      </c>
      <c r="F3281" s="107" t="s">
        <v>2367</v>
      </c>
      <c r="G3281" s="110" t="s">
        <v>1778</v>
      </c>
      <c r="H3281" s="111">
        <v>298600</v>
      </c>
      <c r="I3281" s="113">
        <v>45505</v>
      </c>
      <c r="J3281" s="111">
        <v>5000</v>
      </c>
      <c r="K3281" s="112" t="s">
        <v>20</v>
      </c>
      <c r="L3281" s="112" t="s">
        <v>158</v>
      </c>
      <c r="O3281" s="71"/>
      <c r="P3281" s="54"/>
      <c r="Q3281" s="72"/>
    </row>
    <row r="3282" spans="1:17" x14ac:dyDescent="0.25">
      <c r="A3282" s="107" t="s">
        <v>2365</v>
      </c>
      <c r="B3282" s="108">
        <v>202410</v>
      </c>
      <c r="C3282" s="108">
        <v>202410</v>
      </c>
      <c r="D3282" s="108" t="s">
        <v>1015</v>
      </c>
      <c r="E3282" s="109"/>
      <c r="F3282" s="107" t="s">
        <v>2368</v>
      </c>
      <c r="G3282" s="110" t="s">
        <v>1778</v>
      </c>
      <c r="H3282" s="111">
        <v>318000</v>
      </c>
      <c r="I3282" s="113">
        <v>45505</v>
      </c>
      <c r="J3282" s="111">
        <v>5000</v>
      </c>
      <c r="K3282" s="112" t="s">
        <v>20</v>
      </c>
      <c r="L3282" s="112" t="s">
        <v>158</v>
      </c>
      <c r="O3282" s="71"/>
      <c r="P3282" s="54"/>
      <c r="Q3282" s="72"/>
    </row>
    <row r="3283" spans="1:17" x14ac:dyDescent="0.25">
      <c r="A3283" s="107" t="s">
        <v>4453</v>
      </c>
      <c r="B3283" s="108">
        <v>202410</v>
      </c>
      <c r="C3283" s="108">
        <v>202410</v>
      </c>
      <c r="D3283" s="108" t="s">
        <v>1015</v>
      </c>
      <c r="E3283" s="109">
        <v>7681087808</v>
      </c>
      <c r="F3283" s="107" t="s">
        <v>2369</v>
      </c>
      <c r="G3283" s="110" t="s">
        <v>1778</v>
      </c>
      <c r="H3283" s="111">
        <v>318000</v>
      </c>
      <c r="I3283" s="113">
        <v>45505</v>
      </c>
      <c r="J3283" s="111">
        <v>5000</v>
      </c>
      <c r="K3283" s="112" t="s">
        <v>20</v>
      </c>
      <c r="L3283" s="112" t="s">
        <v>158</v>
      </c>
      <c r="O3283" s="71"/>
      <c r="P3283" s="54"/>
      <c r="Q3283" s="72"/>
    </row>
    <row r="3284" spans="1:17" x14ac:dyDescent="0.25">
      <c r="A3284" s="107" t="s">
        <v>4448</v>
      </c>
      <c r="B3284" s="108">
        <v>202409</v>
      </c>
      <c r="C3284" s="108">
        <v>202409</v>
      </c>
      <c r="D3284" s="108" t="s">
        <v>1014</v>
      </c>
      <c r="E3284" s="109">
        <v>9668321198</v>
      </c>
      <c r="F3284" s="107" t="s">
        <v>2352</v>
      </c>
      <c r="G3284" s="110" t="s">
        <v>1778</v>
      </c>
      <c r="H3284" s="111">
        <v>318600</v>
      </c>
      <c r="I3284" s="113">
        <v>45536</v>
      </c>
      <c r="J3284" s="111">
        <v>313000</v>
      </c>
      <c r="K3284" s="112" t="s">
        <v>20</v>
      </c>
      <c r="L3284" s="112" t="s">
        <v>158</v>
      </c>
      <c r="O3284" s="71"/>
      <c r="P3284" s="54"/>
      <c r="Q3284" s="72"/>
    </row>
    <row r="3285" spans="1:17" x14ac:dyDescent="0.25">
      <c r="A3285" s="107" t="s">
        <v>4447</v>
      </c>
      <c r="B3285" s="108">
        <v>202409</v>
      </c>
      <c r="C3285" s="108">
        <v>202409</v>
      </c>
      <c r="D3285" s="108" t="s">
        <v>1014</v>
      </c>
      <c r="E3285" s="109">
        <v>7582045490</v>
      </c>
      <c r="F3285" s="107" t="s">
        <v>2313</v>
      </c>
      <c r="G3285" s="110" t="s">
        <v>1778</v>
      </c>
      <c r="H3285" s="111">
        <v>318600</v>
      </c>
      <c r="I3285" s="113">
        <v>45536</v>
      </c>
      <c r="J3285" s="111">
        <v>71250</v>
      </c>
      <c r="K3285" s="112" t="s">
        <v>20</v>
      </c>
      <c r="L3285" s="112" t="s">
        <v>158</v>
      </c>
      <c r="O3285" s="71"/>
      <c r="P3285" s="54"/>
      <c r="Q3285" s="72"/>
    </row>
    <row r="3286" spans="1:17" x14ac:dyDescent="0.25">
      <c r="A3286" s="107" t="s">
        <v>2338</v>
      </c>
      <c r="B3286" s="108">
        <v>202409</v>
      </c>
      <c r="C3286" s="108">
        <v>202409</v>
      </c>
      <c r="D3286" s="108" t="s">
        <v>1014</v>
      </c>
      <c r="E3286" s="109">
        <v>9437785044</v>
      </c>
      <c r="F3286" s="107" t="s">
        <v>2344</v>
      </c>
      <c r="G3286" s="110" t="s">
        <v>1778</v>
      </c>
      <c r="H3286" s="111">
        <v>280000</v>
      </c>
      <c r="I3286" s="113">
        <v>45566</v>
      </c>
      <c r="J3286" s="111">
        <v>50000</v>
      </c>
      <c r="K3286" s="112" t="s">
        <v>689</v>
      </c>
      <c r="L3286" s="112" t="s">
        <v>158</v>
      </c>
      <c r="O3286" s="71"/>
      <c r="P3286" s="54"/>
      <c r="Q3286" s="72"/>
    </row>
    <row r="3287" spans="1:17" x14ac:dyDescent="0.25">
      <c r="A3287" s="107" t="s">
        <v>4454</v>
      </c>
      <c r="B3287" s="108">
        <v>202410</v>
      </c>
      <c r="C3287" s="108">
        <v>202410</v>
      </c>
      <c r="D3287" s="108" t="s">
        <v>1014</v>
      </c>
      <c r="E3287" s="109">
        <v>7879809200</v>
      </c>
      <c r="F3287" s="107" t="s">
        <v>2371</v>
      </c>
      <c r="G3287" s="110" t="s">
        <v>1778</v>
      </c>
      <c r="H3287" s="111">
        <v>280000</v>
      </c>
      <c r="I3287" s="113">
        <v>45566</v>
      </c>
      <c r="J3287" s="111">
        <v>303000</v>
      </c>
      <c r="K3287" s="112" t="s">
        <v>20</v>
      </c>
      <c r="L3287" s="112" t="s">
        <v>158</v>
      </c>
      <c r="O3287" s="71"/>
      <c r="P3287" s="54"/>
      <c r="Q3287" s="72"/>
    </row>
    <row r="3288" spans="1:17" x14ac:dyDescent="0.25">
      <c r="A3288" s="107" t="s">
        <v>4425</v>
      </c>
      <c r="B3288" s="108">
        <v>202408</v>
      </c>
      <c r="C3288" s="108">
        <v>202408</v>
      </c>
      <c r="D3288" s="108" t="s">
        <v>1014</v>
      </c>
      <c r="E3288" s="109">
        <v>9668283467</v>
      </c>
      <c r="F3288" s="107" t="s">
        <v>2241</v>
      </c>
      <c r="G3288" s="110" t="s">
        <v>2006</v>
      </c>
      <c r="H3288" s="111">
        <v>290000</v>
      </c>
      <c r="I3288" s="113">
        <v>45597</v>
      </c>
      <c r="J3288" s="111">
        <v>50000</v>
      </c>
      <c r="K3288" s="112" t="s">
        <v>20</v>
      </c>
      <c r="L3288" s="112" t="s">
        <v>158</v>
      </c>
      <c r="O3288" s="71"/>
      <c r="P3288" s="54"/>
      <c r="Q3288" s="72"/>
    </row>
    <row r="3289" spans="1:17" x14ac:dyDescent="0.25">
      <c r="A3289" s="107" t="s">
        <v>2210</v>
      </c>
      <c r="B3289" s="108">
        <v>202408</v>
      </c>
      <c r="C3289" s="108">
        <v>202408</v>
      </c>
      <c r="D3289" s="108" t="s">
        <v>1015</v>
      </c>
      <c r="E3289" s="109">
        <v>9437526613</v>
      </c>
      <c r="F3289" s="107" t="s">
        <v>2212</v>
      </c>
      <c r="G3289" s="110" t="s">
        <v>1778</v>
      </c>
      <c r="H3289" s="111">
        <v>313600</v>
      </c>
      <c r="I3289" s="113">
        <v>45627</v>
      </c>
      <c r="J3289" s="111">
        <v>78250</v>
      </c>
      <c r="K3289" s="112" t="s">
        <v>689</v>
      </c>
      <c r="L3289" s="112" t="s">
        <v>158</v>
      </c>
      <c r="O3289" s="71"/>
      <c r="P3289" s="54"/>
      <c r="Q3289" s="72"/>
    </row>
    <row r="3290" spans="1:17" x14ac:dyDescent="0.25">
      <c r="A3290" s="107" t="s">
        <v>2225</v>
      </c>
      <c r="B3290" s="108">
        <v>202408</v>
      </c>
      <c r="C3290" s="108">
        <v>202408</v>
      </c>
      <c r="D3290" s="108" t="s">
        <v>1015</v>
      </c>
      <c r="E3290" s="109">
        <v>7377373757</v>
      </c>
      <c r="F3290" s="107" t="s">
        <v>2226</v>
      </c>
      <c r="G3290" s="110" t="s">
        <v>1778</v>
      </c>
      <c r="H3290" s="111">
        <v>280000</v>
      </c>
      <c r="I3290" s="113">
        <v>45627</v>
      </c>
      <c r="J3290" s="111">
        <v>95000</v>
      </c>
      <c r="K3290" s="112" t="s">
        <v>20</v>
      </c>
      <c r="L3290" s="112" t="s">
        <v>158</v>
      </c>
      <c r="O3290" s="71"/>
      <c r="P3290" s="54"/>
      <c r="Q3290" s="72"/>
    </row>
    <row r="3291" spans="1:17" x14ac:dyDescent="0.25">
      <c r="A3291" s="107" t="s">
        <v>4455</v>
      </c>
      <c r="B3291" s="108">
        <v>202410</v>
      </c>
      <c r="C3291" s="108">
        <v>202410</v>
      </c>
      <c r="D3291" s="108" t="s">
        <v>1014</v>
      </c>
      <c r="E3291" s="109">
        <v>8788832909</v>
      </c>
      <c r="F3291" s="107" t="s">
        <v>2378</v>
      </c>
      <c r="G3291" s="110" t="s">
        <v>1778</v>
      </c>
      <c r="H3291" s="111">
        <v>308600</v>
      </c>
      <c r="I3291" s="113">
        <v>45627</v>
      </c>
      <c r="J3291" s="111">
        <v>5000</v>
      </c>
      <c r="K3291" s="112" t="s">
        <v>20</v>
      </c>
      <c r="L3291" s="112" t="s">
        <v>158</v>
      </c>
      <c r="O3291" s="71"/>
      <c r="P3291" s="54"/>
      <c r="Q3291" s="72"/>
    </row>
    <row r="3292" spans="1:17" x14ac:dyDescent="0.25">
      <c r="A3292" s="107" t="s">
        <v>2373</v>
      </c>
      <c r="B3292" s="108">
        <v>202410</v>
      </c>
      <c r="C3292" s="108">
        <v>202410</v>
      </c>
      <c r="D3292" s="108" t="s">
        <v>1015</v>
      </c>
      <c r="E3292" s="109">
        <v>9389725097</v>
      </c>
      <c r="F3292" s="107" t="s">
        <v>2379</v>
      </c>
      <c r="G3292" s="110" t="s">
        <v>1778</v>
      </c>
      <c r="H3292" s="111">
        <v>313600</v>
      </c>
      <c r="I3292" s="113">
        <v>45627</v>
      </c>
      <c r="J3292" s="111">
        <v>5000</v>
      </c>
      <c r="K3292" s="112" t="s">
        <v>20</v>
      </c>
      <c r="L3292" s="112" t="s">
        <v>158</v>
      </c>
      <c r="O3292" s="71"/>
      <c r="P3292" s="54"/>
      <c r="Q3292" s="72"/>
    </row>
    <row r="3293" spans="1:17" x14ac:dyDescent="0.25">
      <c r="A3293" s="107" t="s">
        <v>2374</v>
      </c>
      <c r="B3293" s="108">
        <v>202410</v>
      </c>
      <c r="C3293" s="108">
        <v>202410</v>
      </c>
      <c r="D3293" s="108" t="s">
        <v>1014</v>
      </c>
      <c r="E3293" s="109">
        <v>6370198026</v>
      </c>
      <c r="F3293" s="107" t="s">
        <v>2380</v>
      </c>
      <c r="G3293" s="110" t="s">
        <v>1778</v>
      </c>
      <c r="H3293" s="111">
        <v>308600</v>
      </c>
      <c r="I3293" s="113">
        <v>45627</v>
      </c>
      <c r="J3293" s="111">
        <v>5000</v>
      </c>
      <c r="K3293" s="112" t="s">
        <v>20</v>
      </c>
      <c r="L3293" s="112" t="s">
        <v>158</v>
      </c>
      <c r="O3293" s="71"/>
      <c r="P3293" s="54"/>
      <c r="Q3293" s="72"/>
    </row>
    <row r="3294" spans="1:17" x14ac:dyDescent="0.25">
      <c r="A3294" s="107" t="s">
        <v>4456</v>
      </c>
      <c r="B3294" s="108">
        <v>202410</v>
      </c>
      <c r="C3294" s="108">
        <v>202410</v>
      </c>
      <c r="D3294" s="108" t="s">
        <v>1015</v>
      </c>
      <c r="E3294" s="109">
        <v>8917310914</v>
      </c>
      <c r="F3294" s="107" t="s">
        <v>2381</v>
      </c>
      <c r="G3294" s="110" t="s">
        <v>2006</v>
      </c>
      <c r="H3294" s="111">
        <v>295000</v>
      </c>
      <c r="I3294" s="113">
        <v>45627</v>
      </c>
      <c r="J3294" s="111">
        <v>5000</v>
      </c>
      <c r="K3294" s="112" t="s">
        <v>20</v>
      </c>
      <c r="L3294" s="112" t="s">
        <v>158</v>
      </c>
      <c r="O3294" s="71"/>
      <c r="P3294" s="54"/>
      <c r="Q3294" s="72"/>
    </row>
    <row r="3295" spans="1:17" x14ac:dyDescent="0.25">
      <c r="A3295" s="107" t="s">
        <v>4457</v>
      </c>
      <c r="B3295" s="108">
        <v>202410</v>
      </c>
      <c r="C3295" s="108">
        <v>202410</v>
      </c>
      <c r="D3295" s="108" t="s">
        <v>1015</v>
      </c>
      <c r="E3295" s="109">
        <v>8328977742</v>
      </c>
      <c r="F3295" s="107" t="s">
        <v>2381</v>
      </c>
      <c r="G3295" s="110" t="s">
        <v>2006</v>
      </c>
      <c r="H3295" s="111">
        <v>295000</v>
      </c>
      <c r="I3295" s="113">
        <v>45627</v>
      </c>
      <c r="J3295" s="111">
        <v>5000</v>
      </c>
      <c r="K3295" s="112" t="s">
        <v>902</v>
      </c>
      <c r="L3295" s="112" t="s">
        <v>158</v>
      </c>
      <c r="M3295" t="s">
        <v>2330</v>
      </c>
      <c r="O3295" s="71"/>
      <c r="P3295" s="54"/>
      <c r="Q3295" s="72"/>
    </row>
    <row r="3296" spans="1:17" x14ac:dyDescent="0.25">
      <c r="A3296" s="107" t="s">
        <v>2377</v>
      </c>
      <c r="B3296" s="108">
        <v>202410</v>
      </c>
      <c r="C3296" s="108">
        <v>202410</v>
      </c>
      <c r="D3296" s="108" t="s">
        <v>1015</v>
      </c>
      <c r="E3296" s="109">
        <v>7205816953</v>
      </c>
      <c r="F3296" s="107" t="s">
        <v>2382</v>
      </c>
      <c r="G3296" s="110" t="s">
        <v>2006</v>
      </c>
      <c r="H3296" s="111">
        <v>295000</v>
      </c>
      <c r="I3296" s="113">
        <v>45627</v>
      </c>
      <c r="J3296" s="111">
        <v>5000</v>
      </c>
      <c r="K3296" s="112" t="s">
        <v>20</v>
      </c>
      <c r="L3296" s="112" t="s">
        <v>158</v>
      </c>
      <c r="O3296" s="71"/>
      <c r="P3296" s="54"/>
      <c r="Q3296" s="72"/>
    </row>
    <row r="3297" spans="1:17" x14ac:dyDescent="0.25">
      <c r="A3297" s="107" t="s">
        <v>2151</v>
      </c>
      <c r="B3297" s="108">
        <v>202407</v>
      </c>
      <c r="C3297" s="108">
        <v>202407</v>
      </c>
      <c r="D3297" s="108" t="s">
        <v>1015</v>
      </c>
      <c r="E3297" s="109">
        <v>7749032456</v>
      </c>
      <c r="F3297" s="107" t="s">
        <v>2152</v>
      </c>
      <c r="G3297" s="110" t="s">
        <v>1778</v>
      </c>
      <c r="H3297" s="111">
        <v>318600</v>
      </c>
      <c r="I3297" s="113" t="s">
        <v>3719</v>
      </c>
      <c r="J3297" s="111">
        <f>53000+80000</f>
        <v>133000</v>
      </c>
      <c r="K3297" s="112" t="s">
        <v>20</v>
      </c>
      <c r="L3297" s="112" t="s">
        <v>158</v>
      </c>
      <c r="O3297" s="71"/>
      <c r="P3297" s="54"/>
      <c r="Q3297" s="72"/>
    </row>
    <row r="3298" spans="1:17" x14ac:dyDescent="0.25">
      <c r="A3298" s="107" t="s">
        <v>1693</v>
      </c>
      <c r="B3298" s="108">
        <v>202402</v>
      </c>
      <c r="C3298" s="108">
        <v>202402</v>
      </c>
      <c r="D3298" s="108" t="s">
        <v>1014</v>
      </c>
      <c r="E3298" s="109">
        <v>7606900815</v>
      </c>
      <c r="F3298" s="107" t="s">
        <v>1694</v>
      </c>
      <c r="G3298" s="110" t="s">
        <v>19</v>
      </c>
      <c r="H3298" s="111">
        <v>270000</v>
      </c>
      <c r="I3298" s="113" t="s">
        <v>3719</v>
      </c>
      <c r="J3298" s="111">
        <v>35000</v>
      </c>
      <c r="K3298" s="112" t="s">
        <v>10</v>
      </c>
      <c r="L3298" s="112" t="s">
        <v>158</v>
      </c>
      <c r="O3298" s="71"/>
      <c r="P3298" s="54"/>
      <c r="Q3298" s="72"/>
    </row>
    <row r="3299" spans="1:17" x14ac:dyDescent="0.25">
      <c r="A3299" s="107" t="s">
        <v>1695</v>
      </c>
      <c r="B3299" s="108">
        <v>202402</v>
      </c>
      <c r="C3299" s="108">
        <v>202402</v>
      </c>
      <c r="D3299" s="108" t="s">
        <v>1014</v>
      </c>
      <c r="E3299" s="109">
        <v>8971045365</v>
      </c>
      <c r="F3299" s="107" t="s">
        <v>1696</v>
      </c>
      <c r="G3299" s="110" t="s">
        <v>19</v>
      </c>
      <c r="H3299" s="111">
        <v>270000</v>
      </c>
      <c r="I3299" s="113" t="s">
        <v>3719</v>
      </c>
      <c r="J3299" s="111">
        <v>35000</v>
      </c>
      <c r="K3299" s="112" t="s">
        <v>10</v>
      </c>
      <c r="L3299" s="112" t="s">
        <v>158</v>
      </c>
      <c r="O3299" s="71"/>
      <c r="P3299" s="54"/>
      <c r="Q3299" s="72"/>
    </row>
    <row r="3300" spans="1:17" x14ac:dyDescent="0.25">
      <c r="A3300" s="107" t="s">
        <v>4431</v>
      </c>
      <c r="B3300" s="108">
        <v>202408</v>
      </c>
      <c r="C3300" s="108">
        <v>202408</v>
      </c>
      <c r="D3300" s="108" t="s">
        <v>1015</v>
      </c>
      <c r="E3300" s="109">
        <v>8249343299</v>
      </c>
      <c r="F3300" s="107" t="s">
        <v>2216</v>
      </c>
      <c r="G3300" s="110" t="s">
        <v>1778</v>
      </c>
      <c r="H3300" s="111">
        <v>318000</v>
      </c>
      <c r="I3300" s="113" t="s">
        <v>3719</v>
      </c>
      <c r="J3300" s="111">
        <v>68750</v>
      </c>
      <c r="K3300" s="112" t="s">
        <v>20</v>
      </c>
      <c r="L3300" s="112" t="s">
        <v>158</v>
      </c>
      <c r="O3300" s="71"/>
      <c r="P3300" s="54"/>
      <c r="Q3300" s="72"/>
    </row>
    <row r="3301" spans="1:17" x14ac:dyDescent="0.25">
      <c r="A3301" s="107" t="s">
        <v>4423</v>
      </c>
      <c r="B3301" s="108">
        <v>202407</v>
      </c>
      <c r="C3301" s="108">
        <v>202407</v>
      </c>
      <c r="D3301" s="108" t="s">
        <v>1015</v>
      </c>
      <c r="E3301" s="109">
        <v>9437650105</v>
      </c>
      <c r="F3301" s="107" t="s">
        <v>2180</v>
      </c>
      <c r="G3301" s="110" t="s">
        <v>1778</v>
      </c>
      <c r="H3301" s="111">
        <v>270000</v>
      </c>
      <c r="I3301" s="113" t="s">
        <v>3719</v>
      </c>
      <c r="J3301" s="111">
        <v>5000</v>
      </c>
      <c r="K3301" s="112" t="s">
        <v>20</v>
      </c>
      <c r="L3301" s="112" t="s">
        <v>158</v>
      </c>
      <c r="O3301" s="71"/>
      <c r="P3301" s="54"/>
      <c r="Q3301" s="72"/>
    </row>
    <row r="3302" spans="1:17" x14ac:dyDescent="0.25">
      <c r="A3302" s="107" t="s">
        <v>4423</v>
      </c>
      <c r="B3302" s="108">
        <v>202407</v>
      </c>
      <c r="C3302" s="108">
        <v>202407</v>
      </c>
      <c r="D3302" s="108" t="s">
        <v>1015</v>
      </c>
      <c r="E3302" s="109">
        <v>9437650105</v>
      </c>
      <c r="F3302" s="107" t="s">
        <v>2180</v>
      </c>
      <c r="G3302" s="110" t="s">
        <v>1778</v>
      </c>
      <c r="H3302" s="111">
        <v>270000</v>
      </c>
      <c r="I3302" s="113" t="s">
        <v>3720</v>
      </c>
      <c r="J3302" s="111">
        <v>72500</v>
      </c>
      <c r="K3302" s="112" t="s">
        <v>20</v>
      </c>
      <c r="L3302" s="112" t="s">
        <v>158</v>
      </c>
      <c r="O3302" s="71"/>
      <c r="P3302" s="54"/>
      <c r="Q3302" s="72"/>
    </row>
    <row r="3303" spans="1:17" x14ac:dyDescent="0.25">
      <c r="A3303" s="107" t="s">
        <v>4422</v>
      </c>
      <c r="B3303" s="108">
        <v>202407</v>
      </c>
      <c r="C3303" s="108">
        <v>202407</v>
      </c>
      <c r="D3303" s="108" t="s">
        <v>1014</v>
      </c>
      <c r="E3303" s="109">
        <v>8770058736</v>
      </c>
      <c r="F3303" s="107" t="s">
        <v>2174</v>
      </c>
      <c r="G3303" s="110" t="s">
        <v>1778</v>
      </c>
      <c r="H3303" s="111">
        <v>290000</v>
      </c>
      <c r="I3303" s="113" t="s">
        <v>3720</v>
      </c>
      <c r="J3303" s="111">
        <v>80000</v>
      </c>
      <c r="K3303" s="112" t="s">
        <v>20</v>
      </c>
      <c r="L3303" s="112" t="s">
        <v>158</v>
      </c>
      <c r="O3303" s="71"/>
      <c r="P3303" s="54"/>
      <c r="Q3303" s="72"/>
    </row>
    <row r="3304" spans="1:17" x14ac:dyDescent="0.25">
      <c r="A3304" s="107" t="s">
        <v>2117</v>
      </c>
      <c r="B3304" s="108">
        <v>202407</v>
      </c>
      <c r="C3304" s="108">
        <v>202407</v>
      </c>
      <c r="D3304" s="108" t="s">
        <v>1014</v>
      </c>
      <c r="E3304" s="109">
        <v>9439750159</v>
      </c>
      <c r="F3304" s="107" t="s">
        <v>2118</v>
      </c>
      <c r="G3304" s="110" t="s">
        <v>1778</v>
      </c>
      <c r="H3304" s="111">
        <v>318600</v>
      </c>
      <c r="I3304" s="113" t="s">
        <v>3720</v>
      </c>
      <c r="J3304" s="111">
        <v>75000</v>
      </c>
      <c r="K3304" s="112" t="s">
        <v>20</v>
      </c>
      <c r="L3304" s="112" t="s">
        <v>158</v>
      </c>
      <c r="O3304" s="71"/>
      <c r="P3304" s="54"/>
      <c r="Q3304" s="72"/>
    </row>
    <row r="3305" spans="1:17" x14ac:dyDescent="0.25">
      <c r="A3305" s="107" t="s">
        <v>1880</v>
      </c>
      <c r="B3305" s="108">
        <v>202404</v>
      </c>
      <c r="C3305" s="108">
        <v>202404</v>
      </c>
      <c r="D3305" s="108" t="s">
        <v>1014</v>
      </c>
      <c r="E3305" s="109">
        <v>8319455838</v>
      </c>
      <c r="F3305" s="107" t="s">
        <v>1881</v>
      </c>
      <c r="G3305" s="110" t="s">
        <v>1778</v>
      </c>
      <c r="H3305" s="111">
        <v>280000</v>
      </c>
      <c r="I3305" s="113" t="s">
        <v>3720</v>
      </c>
      <c r="J3305" s="111">
        <v>94666</v>
      </c>
      <c r="K3305" s="112" t="s">
        <v>20</v>
      </c>
      <c r="L3305" s="112" t="s">
        <v>158</v>
      </c>
      <c r="O3305" s="71"/>
      <c r="P3305" s="54"/>
      <c r="Q3305" s="72"/>
    </row>
    <row r="3306" spans="1:17" x14ac:dyDescent="0.25">
      <c r="A3306" s="107" t="s">
        <v>4437</v>
      </c>
      <c r="B3306" s="108">
        <v>202409</v>
      </c>
      <c r="C3306" s="108">
        <v>202409</v>
      </c>
      <c r="D3306" s="108" t="s">
        <v>1015</v>
      </c>
      <c r="E3306" s="109">
        <v>7876154936</v>
      </c>
      <c r="F3306" s="107" t="s">
        <v>2270</v>
      </c>
      <c r="G3306" s="110" t="s">
        <v>1778</v>
      </c>
      <c r="H3306" s="111">
        <v>318000</v>
      </c>
      <c r="I3306" s="113" t="s">
        <v>3721</v>
      </c>
      <c r="J3306" s="111">
        <v>58000</v>
      </c>
      <c r="K3306" s="112" t="s">
        <v>20</v>
      </c>
      <c r="L3306" s="112" t="s">
        <v>158</v>
      </c>
      <c r="O3306" s="71"/>
      <c r="P3306" s="54"/>
      <c r="Q3306" s="72"/>
    </row>
    <row r="3307" spans="1:17" x14ac:dyDescent="0.25">
      <c r="A3307" s="107" t="s">
        <v>2069</v>
      </c>
      <c r="B3307" s="108">
        <v>202406</v>
      </c>
      <c r="C3307" s="108">
        <v>202406</v>
      </c>
      <c r="D3307" s="108" t="s">
        <v>1014</v>
      </c>
      <c r="E3307" s="109">
        <v>9476085956</v>
      </c>
      <c r="F3307" s="107" t="s">
        <v>2070</v>
      </c>
      <c r="G3307" s="110" t="s">
        <v>1778</v>
      </c>
      <c r="H3307" s="111">
        <v>280000</v>
      </c>
      <c r="I3307" s="113" t="s">
        <v>3721</v>
      </c>
      <c r="J3307" s="111">
        <v>36250</v>
      </c>
      <c r="K3307" s="112" t="s">
        <v>20</v>
      </c>
      <c r="L3307" s="112" t="s">
        <v>158</v>
      </c>
      <c r="O3307" s="71"/>
      <c r="P3307" s="54"/>
      <c r="Q3307" s="72"/>
    </row>
    <row r="3308" spans="1:17" x14ac:dyDescent="0.25">
      <c r="A3308" s="107" t="s">
        <v>4378</v>
      </c>
      <c r="B3308" s="108">
        <v>202304</v>
      </c>
      <c r="C3308" s="108">
        <v>202304</v>
      </c>
      <c r="D3308" s="108" t="s">
        <v>1014</v>
      </c>
      <c r="E3308" s="109" t="s">
        <v>1852</v>
      </c>
      <c r="F3308" s="107" t="s">
        <v>1853</v>
      </c>
      <c r="G3308" s="110" t="s">
        <v>1778</v>
      </c>
      <c r="H3308" s="111">
        <v>260000</v>
      </c>
      <c r="I3308" s="113" t="s">
        <v>3721</v>
      </c>
      <c r="J3308" s="111">
        <v>40000</v>
      </c>
      <c r="K3308" s="112" t="s">
        <v>20</v>
      </c>
      <c r="L3308" s="112" t="s">
        <v>158</v>
      </c>
      <c r="O3308" s="71"/>
      <c r="P3308" s="54"/>
      <c r="Q3308" s="72"/>
    </row>
    <row r="3309" spans="1:17" x14ac:dyDescent="0.25">
      <c r="A3309" s="107" t="s">
        <v>4434</v>
      </c>
      <c r="B3309" s="108">
        <v>202408</v>
      </c>
      <c r="C3309" s="108">
        <v>202408</v>
      </c>
      <c r="D3309" s="108" t="s">
        <v>1015</v>
      </c>
      <c r="E3309" s="109">
        <v>7339978482</v>
      </c>
      <c r="F3309" s="107" t="s">
        <v>2228</v>
      </c>
      <c r="G3309" s="110" t="s">
        <v>1778</v>
      </c>
      <c r="H3309" s="111">
        <v>280000</v>
      </c>
      <c r="I3309" s="113" t="s">
        <v>3721</v>
      </c>
      <c r="J3309" s="111">
        <v>40000</v>
      </c>
      <c r="K3309" s="112" t="s">
        <v>20</v>
      </c>
      <c r="L3309" s="112" t="s">
        <v>158</v>
      </c>
      <c r="O3309" s="71"/>
      <c r="P3309" s="54"/>
      <c r="Q3309" s="72"/>
    </row>
    <row r="3310" spans="1:17" x14ac:dyDescent="0.25">
      <c r="A3310" s="107" t="s">
        <v>2278</v>
      </c>
      <c r="B3310" s="108">
        <v>202409</v>
      </c>
      <c r="C3310" s="108">
        <v>202409</v>
      </c>
      <c r="D3310" s="108" t="s">
        <v>1015</v>
      </c>
      <c r="E3310" s="109">
        <v>9438455976</v>
      </c>
      <c r="F3310" s="107" t="s">
        <v>2285</v>
      </c>
      <c r="G3310" s="110" t="s">
        <v>1778</v>
      </c>
      <c r="H3310" s="111">
        <v>318600</v>
      </c>
      <c r="I3310" s="113" t="s">
        <v>3721</v>
      </c>
      <c r="J3310" s="111">
        <v>90000</v>
      </c>
      <c r="K3310" s="112" t="s">
        <v>20</v>
      </c>
      <c r="L3310" s="112" t="s">
        <v>158</v>
      </c>
      <c r="O3310" s="71"/>
      <c r="P3310" s="54"/>
      <c r="Q3310" s="72"/>
    </row>
    <row r="3311" spans="1:17" x14ac:dyDescent="0.25">
      <c r="A3311" s="107" t="s">
        <v>2308</v>
      </c>
      <c r="B3311" s="108">
        <v>202409</v>
      </c>
      <c r="C3311" s="108">
        <v>202409</v>
      </c>
      <c r="D3311" s="108" t="s">
        <v>1015</v>
      </c>
      <c r="E3311" s="109">
        <v>9407390681</v>
      </c>
      <c r="F3311" s="107" t="s">
        <v>2316</v>
      </c>
      <c r="G3311" s="110" t="s">
        <v>1778</v>
      </c>
      <c r="H3311" s="111">
        <v>313600</v>
      </c>
      <c r="I3311" s="113" t="s">
        <v>3721</v>
      </c>
      <c r="J3311" s="111">
        <v>102884</v>
      </c>
      <c r="K3311" s="112" t="s">
        <v>20</v>
      </c>
      <c r="L3311" s="112" t="s">
        <v>158</v>
      </c>
      <c r="O3311" s="71"/>
      <c r="P3311" s="54"/>
      <c r="Q3311" s="72"/>
    </row>
    <row r="3312" spans="1:17" x14ac:dyDescent="0.25">
      <c r="A3312" s="107" t="s">
        <v>2304</v>
      </c>
      <c r="B3312" s="108">
        <v>202406</v>
      </c>
      <c r="C3312" s="108">
        <v>202406</v>
      </c>
      <c r="D3312" s="108" t="s">
        <v>1014</v>
      </c>
      <c r="E3312" s="109">
        <v>8249224087</v>
      </c>
      <c r="F3312" s="107" t="s">
        <v>2309</v>
      </c>
      <c r="G3312" s="110" t="s">
        <v>1778</v>
      </c>
      <c r="H3312" s="111">
        <v>280000</v>
      </c>
      <c r="I3312" s="113" t="s">
        <v>3722</v>
      </c>
      <c r="J3312" s="111">
        <v>170000</v>
      </c>
      <c r="K3312" s="112" t="s">
        <v>20</v>
      </c>
      <c r="L3312" s="112" t="s">
        <v>158</v>
      </c>
      <c r="O3312" s="71"/>
      <c r="P3312" s="54"/>
      <c r="Q3312" s="72"/>
    </row>
    <row r="3313" spans="1:17" x14ac:dyDescent="0.25">
      <c r="A3313" s="107" t="s">
        <v>2278</v>
      </c>
      <c r="B3313" s="108">
        <v>202409</v>
      </c>
      <c r="C3313" s="108">
        <v>202409</v>
      </c>
      <c r="D3313" s="108" t="s">
        <v>1015</v>
      </c>
      <c r="E3313" s="109">
        <v>9438455976</v>
      </c>
      <c r="F3313" s="107" t="s">
        <v>2285</v>
      </c>
      <c r="G3313" s="110" t="s">
        <v>1778</v>
      </c>
      <c r="H3313" s="111">
        <v>318600</v>
      </c>
      <c r="I3313" s="113" t="s">
        <v>3722</v>
      </c>
      <c r="J3313" s="111">
        <v>10000</v>
      </c>
      <c r="K3313" s="112" t="s">
        <v>20</v>
      </c>
      <c r="L3313" s="112" t="s">
        <v>158</v>
      </c>
      <c r="O3313" s="71"/>
      <c r="P3313" s="54"/>
      <c r="Q3313" s="72"/>
    </row>
    <row r="3314" spans="1:17" x14ac:dyDescent="0.25">
      <c r="A3314" s="107" t="s">
        <v>63</v>
      </c>
      <c r="B3314" s="108">
        <v>202408</v>
      </c>
      <c r="C3314" s="108">
        <v>202408</v>
      </c>
      <c r="D3314" s="108" t="s">
        <v>1015</v>
      </c>
      <c r="E3314" s="109">
        <v>9439215010</v>
      </c>
      <c r="F3314" s="107" t="s">
        <v>64</v>
      </c>
      <c r="G3314" s="110" t="s">
        <v>1778</v>
      </c>
      <c r="H3314" s="111">
        <v>290000</v>
      </c>
      <c r="I3314" s="113" t="s">
        <v>3722</v>
      </c>
      <c r="J3314" s="111">
        <v>20000</v>
      </c>
      <c r="K3314" s="112" t="s">
        <v>20</v>
      </c>
      <c r="L3314" s="112" t="s">
        <v>158</v>
      </c>
      <c r="O3314" s="71"/>
      <c r="P3314" s="54"/>
      <c r="Q3314" s="72"/>
    </row>
    <row r="3315" spans="1:17" x14ac:dyDescent="0.25">
      <c r="A3315" s="107" t="s">
        <v>4344</v>
      </c>
      <c r="B3315" s="108">
        <v>202401</v>
      </c>
      <c r="C3315" s="108">
        <v>202401</v>
      </c>
      <c r="D3315" s="108" t="s">
        <v>1014</v>
      </c>
      <c r="E3315" s="109">
        <v>6260648072</v>
      </c>
      <c r="F3315" s="107" t="s">
        <v>1571</v>
      </c>
      <c r="G3315" s="110" t="s">
        <v>2006</v>
      </c>
      <c r="H3315" s="111">
        <v>260000</v>
      </c>
      <c r="I3315" s="113" t="s">
        <v>3722</v>
      </c>
      <c r="J3315" s="111">
        <v>25000</v>
      </c>
      <c r="K3315" s="112" t="s">
        <v>20</v>
      </c>
      <c r="L3315" s="112" t="s">
        <v>158</v>
      </c>
      <c r="O3315" s="71"/>
      <c r="P3315" s="54"/>
      <c r="Q3315" s="72"/>
    </row>
    <row r="3316" spans="1:17" x14ac:dyDescent="0.25">
      <c r="A3316" s="107" t="s">
        <v>2383</v>
      </c>
      <c r="B3316" s="108">
        <v>202410</v>
      </c>
      <c r="C3316" s="108">
        <v>202410</v>
      </c>
      <c r="D3316" s="108" t="s">
        <v>1015</v>
      </c>
      <c r="E3316" s="109">
        <v>8249908407</v>
      </c>
      <c r="F3316" s="107" t="s">
        <v>2387</v>
      </c>
      <c r="G3316" s="110" t="s">
        <v>2006</v>
      </c>
      <c r="H3316" s="111">
        <v>295000</v>
      </c>
      <c r="I3316" s="113" t="s">
        <v>3722</v>
      </c>
      <c r="J3316" s="111">
        <v>5000</v>
      </c>
      <c r="K3316" s="112" t="s">
        <v>20</v>
      </c>
      <c r="L3316" s="112" t="s">
        <v>158</v>
      </c>
      <c r="O3316" s="71"/>
      <c r="P3316" s="54"/>
      <c r="Q3316" s="72"/>
    </row>
    <row r="3317" spans="1:17" x14ac:dyDescent="0.25">
      <c r="A3317" s="107" t="s">
        <v>2384</v>
      </c>
      <c r="B3317" s="108">
        <v>202410</v>
      </c>
      <c r="C3317" s="108">
        <v>202410</v>
      </c>
      <c r="D3317" s="108" t="s">
        <v>1015</v>
      </c>
      <c r="E3317" s="109">
        <v>9348692252</v>
      </c>
      <c r="F3317" s="107" t="s">
        <v>2388</v>
      </c>
      <c r="G3317" s="110" t="s">
        <v>2006</v>
      </c>
      <c r="H3317" s="111">
        <v>295000</v>
      </c>
      <c r="I3317" s="113" t="s">
        <v>3722</v>
      </c>
      <c r="J3317" s="111">
        <v>5000</v>
      </c>
      <c r="K3317" s="112" t="s">
        <v>20</v>
      </c>
      <c r="L3317" s="112" t="s">
        <v>158</v>
      </c>
      <c r="O3317" s="71"/>
      <c r="P3317" s="54"/>
      <c r="Q3317" s="72"/>
    </row>
    <row r="3318" spans="1:17" x14ac:dyDescent="0.25">
      <c r="A3318" s="107" t="s">
        <v>2385</v>
      </c>
      <c r="B3318" s="108">
        <v>202410</v>
      </c>
      <c r="C3318" s="108">
        <v>202410</v>
      </c>
      <c r="D3318" s="108" t="s">
        <v>1014</v>
      </c>
      <c r="E3318" s="109">
        <v>7328875928</v>
      </c>
      <c r="F3318" s="107" t="s">
        <v>2389</v>
      </c>
      <c r="G3318" s="110" t="s">
        <v>1778</v>
      </c>
      <c r="H3318" s="111">
        <v>300000</v>
      </c>
      <c r="I3318" s="113" t="s">
        <v>3722</v>
      </c>
      <c r="J3318" s="111">
        <v>5000</v>
      </c>
      <c r="K3318" s="112" t="s">
        <v>20</v>
      </c>
      <c r="L3318" s="112" t="s">
        <v>158</v>
      </c>
      <c r="O3318" s="71"/>
      <c r="P3318" s="54"/>
      <c r="Q3318" s="72"/>
    </row>
    <row r="3319" spans="1:17" x14ac:dyDescent="0.25">
      <c r="A3319" s="107" t="s">
        <v>2386</v>
      </c>
      <c r="B3319" s="108">
        <v>202410</v>
      </c>
      <c r="C3319" s="108">
        <v>202410</v>
      </c>
      <c r="D3319" s="108" t="s">
        <v>1015</v>
      </c>
      <c r="E3319" s="109">
        <v>9938299406</v>
      </c>
      <c r="F3319" s="107" t="s">
        <v>2390</v>
      </c>
      <c r="G3319" s="110" t="s">
        <v>2006</v>
      </c>
      <c r="H3319" s="111">
        <v>275000</v>
      </c>
      <c r="I3319" s="113" t="s">
        <v>3723</v>
      </c>
      <c r="J3319" s="111">
        <v>10000</v>
      </c>
      <c r="K3319" s="112" t="s">
        <v>20</v>
      </c>
      <c r="L3319" s="112" t="s">
        <v>158</v>
      </c>
      <c r="O3319" s="71"/>
      <c r="P3319" s="54"/>
      <c r="Q3319" s="72"/>
    </row>
    <row r="3320" spans="1:17" x14ac:dyDescent="0.25">
      <c r="A3320" s="107" t="s">
        <v>2391</v>
      </c>
      <c r="B3320" s="108">
        <v>202409</v>
      </c>
      <c r="C3320" s="108">
        <v>202409</v>
      </c>
      <c r="D3320" s="108"/>
      <c r="E3320" s="109">
        <v>8144757055</v>
      </c>
      <c r="F3320" s="107" t="s">
        <v>2328</v>
      </c>
      <c r="G3320" s="110" t="s">
        <v>1778</v>
      </c>
      <c r="H3320" s="111">
        <v>308600</v>
      </c>
      <c r="I3320" s="113" t="s">
        <v>3723</v>
      </c>
      <c r="J3320" s="111">
        <v>153600</v>
      </c>
      <c r="K3320" s="112" t="s">
        <v>902</v>
      </c>
      <c r="L3320" s="112" t="s">
        <v>158</v>
      </c>
      <c r="M3320" t="s">
        <v>2392</v>
      </c>
      <c r="O3320" s="71"/>
      <c r="P3320" s="54"/>
      <c r="Q3320" s="72"/>
    </row>
    <row r="3321" spans="1:17" x14ac:dyDescent="0.25">
      <c r="A3321" s="107" t="s">
        <v>2373</v>
      </c>
      <c r="B3321" s="108">
        <v>202410</v>
      </c>
      <c r="C3321" s="108">
        <v>202410</v>
      </c>
      <c r="D3321" s="108" t="s">
        <v>1015</v>
      </c>
      <c r="E3321" s="109">
        <v>9389725097</v>
      </c>
      <c r="F3321" s="107" t="s">
        <v>2379</v>
      </c>
      <c r="G3321" s="110" t="s">
        <v>1778</v>
      </c>
      <c r="H3321" s="111">
        <v>313600</v>
      </c>
      <c r="I3321" s="113" t="s">
        <v>3723</v>
      </c>
      <c r="J3321" s="111">
        <v>40000</v>
      </c>
      <c r="K3321" s="112" t="s">
        <v>20</v>
      </c>
      <c r="L3321" s="112" t="s">
        <v>158</v>
      </c>
      <c r="O3321" s="71"/>
      <c r="P3321" s="54"/>
      <c r="Q3321" s="72"/>
    </row>
    <row r="3322" spans="1:17" x14ac:dyDescent="0.25">
      <c r="A3322" s="107" t="s">
        <v>2274</v>
      </c>
      <c r="B3322" s="108">
        <v>202409</v>
      </c>
      <c r="C3322" s="108">
        <v>202409</v>
      </c>
      <c r="D3322" s="108" t="s">
        <v>1015</v>
      </c>
      <c r="E3322" s="109">
        <v>7337310547</v>
      </c>
      <c r="F3322" s="107" t="s">
        <v>2281</v>
      </c>
      <c r="G3322" s="110" t="s">
        <v>1778</v>
      </c>
      <c r="H3322" s="111">
        <v>318600</v>
      </c>
      <c r="I3322" s="113" t="s">
        <v>3724</v>
      </c>
      <c r="J3322" s="111">
        <v>104533</v>
      </c>
      <c r="K3322" s="112" t="s">
        <v>20</v>
      </c>
      <c r="L3322" s="112" t="s">
        <v>158</v>
      </c>
      <c r="O3322" s="71"/>
      <c r="P3322" s="54"/>
      <c r="Q3322" s="72"/>
    </row>
    <row r="3323" spans="1:17" x14ac:dyDescent="0.25">
      <c r="A3323" s="107" t="s">
        <v>2306</v>
      </c>
      <c r="B3323" s="108">
        <v>202409</v>
      </c>
      <c r="C3323" s="108">
        <v>202409</v>
      </c>
      <c r="D3323" s="108" t="s">
        <v>1015</v>
      </c>
      <c r="E3323" s="109">
        <v>8249054797</v>
      </c>
      <c r="F3323" s="107" t="s">
        <v>2312</v>
      </c>
      <c r="G3323" s="110" t="s">
        <v>1778</v>
      </c>
      <c r="H3323" s="111">
        <v>295000</v>
      </c>
      <c r="I3323" s="113" t="s">
        <v>3724</v>
      </c>
      <c r="J3323" s="111">
        <v>58000</v>
      </c>
      <c r="K3323" s="112" t="s">
        <v>20</v>
      </c>
      <c r="L3323" s="112" t="s">
        <v>158</v>
      </c>
      <c r="O3323" s="71"/>
      <c r="P3323" s="54"/>
      <c r="Q3323" s="72"/>
    </row>
    <row r="3324" spans="1:17" x14ac:dyDescent="0.25">
      <c r="A3324" s="107" t="s">
        <v>2393</v>
      </c>
      <c r="B3324" s="108">
        <v>202405</v>
      </c>
      <c r="C3324" s="108">
        <v>202405</v>
      </c>
      <c r="D3324" s="108" t="s">
        <v>1015</v>
      </c>
      <c r="E3324" s="109">
        <v>6372749159</v>
      </c>
      <c r="F3324" s="107" t="s">
        <v>1932</v>
      </c>
      <c r="G3324" s="110" t="s">
        <v>1778</v>
      </c>
      <c r="H3324" s="111">
        <v>280000</v>
      </c>
      <c r="I3324" s="113" t="s">
        <v>3724</v>
      </c>
      <c r="J3324" s="111">
        <v>24000</v>
      </c>
      <c r="K3324" s="112" t="s">
        <v>20</v>
      </c>
      <c r="L3324" s="112" t="s">
        <v>158</v>
      </c>
      <c r="O3324" s="71"/>
      <c r="P3324" s="54"/>
      <c r="Q3324" s="72"/>
    </row>
    <row r="3325" spans="1:17" x14ac:dyDescent="0.25">
      <c r="A3325" s="107" t="s">
        <v>1933</v>
      </c>
      <c r="B3325" s="108">
        <v>202405</v>
      </c>
      <c r="C3325" s="108">
        <v>202405</v>
      </c>
      <c r="D3325" s="108" t="s">
        <v>1015</v>
      </c>
      <c r="E3325" s="109">
        <v>9668220059</v>
      </c>
      <c r="F3325" s="107" t="s">
        <v>1934</v>
      </c>
      <c r="G3325" s="110" t="s">
        <v>1778</v>
      </c>
      <c r="H3325" s="111">
        <v>280000</v>
      </c>
      <c r="I3325" s="113" t="s">
        <v>3724</v>
      </c>
      <c r="J3325" s="111">
        <v>24000</v>
      </c>
      <c r="K3325" s="112" t="s">
        <v>20</v>
      </c>
      <c r="L3325" s="112" t="s">
        <v>158</v>
      </c>
      <c r="O3325" s="71"/>
      <c r="P3325" s="54"/>
      <c r="Q3325" s="72"/>
    </row>
    <row r="3326" spans="1:17" x14ac:dyDescent="0.25">
      <c r="A3326" s="107" t="s">
        <v>4436</v>
      </c>
      <c r="B3326" s="108">
        <v>202408</v>
      </c>
      <c r="C3326" s="108">
        <v>202408</v>
      </c>
      <c r="D3326" s="108" t="s">
        <v>1015</v>
      </c>
      <c r="E3326" s="109">
        <v>9100931847</v>
      </c>
      <c r="F3326" s="107" t="s">
        <v>2266</v>
      </c>
      <c r="G3326" s="110" t="s">
        <v>1778</v>
      </c>
      <c r="H3326" s="111">
        <v>318000</v>
      </c>
      <c r="I3326" s="113" t="s">
        <v>3724</v>
      </c>
      <c r="J3326" s="111">
        <v>75000</v>
      </c>
      <c r="K3326" s="112" t="s">
        <v>20</v>
      </c>
      <c r="L3326" s="112" t="s">
        <v>158</v>
      </c>
      <c r="O3326" s="71"/>
      <c r="P3326" s="54"/>
      <c r="Q3326" s="72"/>
    </row>
    <row r="3327" spans="1:17" x14ac:dyDescent="0.25">
      <c r="A3327" s="107" t="s">
        <v>2394</v>
      </c>
      <c r="B3327" s="108">
        <v>202410</v>
      </c>
      <c r="C3327" s="108">
        <v>202410</v>
      </c>
      <c r="D3327" s="108" t="s">
        <v>1015</v>
      </c>
      <c r="E3327" s="109">
        <v>7234053844</v>
      </c>
      <c r="F3327" s="107" t="s">
        <v>2396</v>
      </c>
      <c r="G3327" s="110" t="s">
        <v>1778</v>
      </c>
      <c r="H3327" s="111">
        <v>318000</v>
      </c>
      <c r="I3327" s="113" t="s">
        <v>3724</v>
      </c>
      <c r="J3327" s="111">
        <v>5000</v>
      </c>
      <c r="K3327" s="112" t="s">
        <v>20</v>
      </c>
      <c r="L3327" s="112" t="s">
        <v>158</v>
      </c>
      <c r="O3327" s="71"/>
      <c r="P3327" s="54"/>
      <c r="Q3327" s="72"/>
    </row>
    <row r="3328" spans="1:17" x14ac:dyDescent="0.25">
      <c r="A3328" s="107" t="s">
        <v>2395</v>
      </c>
      <c r="B3328" s="108">
        <v>202410</v>
      </c>
      <c r="C3328" s="108">
        <v>202410</v>
      </c>
      <c r="D3328" s="108" t="s">
        <v>1015</v>
      </c>
      <c r="E3328" s="109">
        <v>8249778903</v>
      </c>
      <c r="F3328" s="107" t="s">
        <v>2397</v>
      </c>
      <c r="G3328" s="110" t="s">
        <v>1778</v>
      </c>
      <c r="H3328" s="111">
        <v>318000</v>
      </c>
      <c r="I3328" s="113" t="s">
        <v>3724</v>
      </c>
      <c r="J3328" s="111">
        <v>5000</v>
      </c>
      <c r="K3328" s="112" t="s">
        <v>20</v>
      </c>
      <c r="L3328" s="112" t="s">
        <v>158</v>
      </c>
      <c r="O3328" s="71"/>
      <c r="P3328" s="54"/>
      <c r="Q3328" s="72"/>
    </row>
    <row r="3329" spans="1:17" x14ac:dyDescent="0.25">
      <c r="A3329" s="107" t="s">
        <v>2300</v>
      </c>
      <c r="B3329" s="108">
        <v>202409</v>
      </c>
      <c r="C3329" s="108">
        <v>202409</v>
      </c>
      <c r="D3329" s="108" t="s">
        <v>1014</v>
      </c>
      <c r="E3329" s="109">
        <v>9584521462</v>
      </c>
      <c r="F3329" s="107" t="s">
        <v>2301</v>
      </c>
      <c r="G3329" s="110" t="s">
        <v>1778</v>
      </c>
      <c r="H3329" s="111">
        <v>318000</v>
      </c>
      <c r="I3329" s="113" t="s">
        <v>3725</v>
      </c>
      <c r="J3329" s="111">
        <v>105000</v>
      </c>
      <c r="K3329" s="112" t="s">
        <v>20</v>
      </c>
      <c r="L3329" s="112" t="s">
        <v>158</v>
      </c>
      <c r="O3329" s="71"/>
      <c r="P3329" s="54"/>
      <c r="Q3329" s="72"/>
    </row>
    <row r="3330" spans="1:17" x14ac:dyDescent="0.25">
      <c r="A3330" s="107" t="s">
        <v>4446</v>
      </c>
      <c r="B3330" s="108">
        <v>202409</v>
      </c>
      <c r="C3330" s="108">
        <v>202409</v>
      </c>
      <c r="D3330" s="108" t="s">
        <v>1014</v>
      </c>
      <c r="E3330" s="109">
        <v>9556594693</v>
      </c>
      <c r="F3330" s="107" t="s">
        <v>2345</v>
      </c>
      <c r="G3330" s="110" t="s">
        <v>1778</v>
      </c>
      <c r="H3330" s="111">
        <v>318600</v>
      </c>
      <c r="I3330" s="113" t="s">
        <v>3725</v>
      </c>
      <c r="J3330" s="111">
        <v>20000</v>
      </c>
      <c r="K3330" s="112" t="s">
        <v>689</v>
      </c>
      <c r="L3330" s="112" t="s">
        <v>158</v>
      </c>
      <c r="O3330" s="71"/>
      <c r="P3330" s="54"/>
      <c r="Q3330" s="72"/>
    </row>
    <row r="3331" spans="1:17" x14ac:dyDescent="0.25">
      <c r="A3331" s="107" t="s">
        <v>2177</v>
      </c>
      <c r="B3331" s="108">
        <v>202407</v>
      </c>
      <c r="C3331" s="108">
        <v>202407</v>
      </c>
      <c r="D3331" s="108" t="s">
        <v>1015</v>
      </c>
      <c r="E3331" s="109">
        <v>8093700512</v>
      </c>
      <c r="F3331" s="107" t="s">
        <v>2178</v>
      </c>
      <c r="G3331" s="110" t="s">
        <v>1778</v>
      </c>
      <c r="H3331" s="111">
        <v>270000</v>
      </c>
      <c r="I3331" s="113" t="s">
        <v>3725</v>
      </c>
      <c r="J3331" s="111">
        <v>78400</v>
      </c>
      <c r="K3331" s="112" t="s">
        <v>20</v>
      </c>
      <c r="L3331" s="112" t="s">
        <v>158</v>
      </c>
      <c r="O3331" s="71"/>
      <c r="P3331" s="54"/>
      <c r="Q3331" s="72"/>
    </row>
    <row r="3332" spans="1:17" x14ac:dyDescent="0.25">
      <c r="A3332" s="107" t="s">
        <v>4426</v>
      </c>
      <c r="B3332" s="108">
        <v>202407</v>
      </c>
      <c r="C3332" s="108">
        <v>202407</v>
      </c>
      <c r="D3332" s="108" t="s">
        <v>1015</v>
      </c>
      <c r="E3332" s="109">
        <v>7205881321</v>
      </c>
      <c r="F3332" s="107" t="s">
        <v>2189</v>
      </c>
      <c r="G3332" s="110" t="s">
        <v>1778</v>
      </c>
      <c r="H3332" s="111">
        <v>280000</v>
      </c>
      <c r="I3332" s="113" t="s">
        <v>3725</v>
      </c>
      <c r="J3332" s="111">
        <v>60000</v>
      </c>
      <c r="K3332" s="112" t="s">
        <v>20</v>
      </c>
      <c r="L3332" s="112" t="s">
        <v>158</v>
      </c>
      <c r="O3332" s="71"/>
      <c r="P3332" s="54"/>
      <c r="Q3332" s="72"/>
    </row>
    <row r="3333" spans="1:17" x14ac:dyDescent="0.25">
      <c r="A3333" s="107" t="s">
        <v>4458</v>
      </c>
      <c r="B3333" s="108">
        <v>202410</v>
      </c>
      <c r="C3333" s="108">
        <v>202410</v>
      </c>
      <c r="D3333" s="108" t="s">
        <v>1014</v>
      </c>
      <c r="E3333" s="109">
        <v>9425090838</v>
      </c>
      <c r="F3333" s="107" t="s">
        <v>2399</v>
      </c>
      <c r="G3333" s="110" t="s">
        <v>1778</v>
      </c>
      <c r="H3333" s="111">
        <v>308600</v>
      </c>
      <c r="I3333" s="113" t="s">
        <v>3725</v>
      </c>
      <c r="J3333" s="111">
        <v>5000</v>
      </c>
      <c r="K3333" s="112" t="s">
        <v>20</v>
      </c>
      <c r="L3333" s="112" t="s">
        <v>158</v>
      </c>
      <c r="O3333" s="71"/>
      <c r="P3333" s="54"/>
      <c r="Q3333" s="72"/>
    </row>
    <row r="3334" spans="1:17" x14ac:dyDescent="0.25">
      <c r="A3334" s="107" t="s">
        <v>2400</v>
      </c>
      <c r="B3334" s="108">
        <v>202410</v>
      </c>
      <c r="C3334" s="108">
        <v>202410</v>
      </c>
      <c r="D3334" s="108" t="s">
        <v>1014</v>
      </c>
      <c r="E3334" s="109">
        <v>6263135772</v>
      </c>
      <c r="F3334" s="107" t="s">
        <v>2401</v>
      </c>
      <c r="G3334" s="110" t="s">
        <v>2006</v>
      </c>
      <c r="H3334" s="111">
        <v>295000</v>
      </c>
      <c r="I3334" s="113" t="s">
        <v>3725</v>
      </c>
      <c r="J3334" s="111">
        <v>5000</v>
      </c>
      <c r="K3334" s="112"/>
      <c r="L3334" s="112"/>
      <c r="O3334" s="71"/>
      <c r="P3334" s="54"/>
      <c r="Q3334" s="72"/>
    </row>
    <row r="3335" spans="1:17" x14ac:dyDescent="0.25">
      <c r="A3335" s="107" t="s">
        <v>4459</v>
      </c>
      <c r="B3335" s="108">
        <v>202410</v>
      </c>
      <c r="C3335" s="108">
        <v>202410</v>
      </c>
      <c r="D3335" s="108" t="s">
        <v>1014</v>
      </c>
      <c r="E3335" s="109">
        <v>8917389919</v>
      </c>
      <c r="F3335" s="107" t="s">
        <v>2403</v>
      </c>
      <c r="G3335" s="110" t="s">
        <v>2006</v>
      </c>
      <c r="H3335" s="111">
        <v>285000</v>
      </c>
      <c r="I3335" s="113" t="s">
        <v>3725</v>
      </c>
      <c r="J3335" s="111">
        <v>5000</v>
      </c>
      <c r="K3335" s="112" t="s">
        <v>20</v>
      </c>
      <c r="L3335" s="112" t="s">
        <v>158</v>
      </c>
      <c r="O3335" s="71"/>
      <c r="P3335" s="54"/>
      <c r="Q3335" s="72"/>
    </row>
    <row r="3336" spans="1:17" x14ac:dyDescent="0.25">
      <c r="A3336" s="107" t="s">
        <v>2333</v>
      </c>
      <c r="B3336" s="108">
        <v>202409</v>
      </c>
      <c r="C3336" s="108">
        <v>202409</v>
      </c>
      <c r="D3336" s="108" t="s">
        <v>1014</v>
      </c>
      <c r="E3336" s="109">
        <v>8249977030</v>
      </c>
      <c r="F3336" s="107" t="s">
        <v>2334</v>
      </c>
      <c r="G3336" s="110" t="s">
        <v>1792</v>
      </c>
      <c r="H3336" s="111">
        <v>295000</v>
      </c>
      <c r="I3336" s="113" t="s">
        <v>3726</v>
      </c>
      <c r="J3336" s="111">
        <v>80000</v>
      </c>
      <c r="K3336" s="112" t="s">
        <v>902</v>
      </c>
      <c r="L3336" s="112" t="s">
        <v>158</v>
      </c>
      <c r="O3336" s="71"/>
      <c r="P3336" s="54"/>
      <c r="Q3336" s="72"/>
    </row>
    <row r="3337" spans="1:17" x14ac:dyDescent="0.25">
      <c r="A3337" s="107" t="s">
        <v>2293</v>
      </c>
      <c r="B3337" s="108">
        <v>202402</v>
      </c>
      <c r="C3337" s="108">
        <v>202402</v>
      </c>
      <c r="D3337" s="108" t="s">
        <v>1014</v>
      </c>
      <c r="E3337" s="109">
        <v>9337682776</v>
      </c>
      <c r="F3337" s="107" t="s">
        <v>1735</v>
      </c>
      <c r="G3337" s="110" t="s">
        <v>19</v>
      </c>
      <c r="H3337" s="111">
        <v>270000</v>
      </c>
      <c r="I3337" s="113" t="s">
        <v>3726</v>
      </c>
      <c r="J3337" s="111">
        <v>65000</v>
      </c>
      <c r="K3337" s="112" t="s">
        <v>20</v>
      </c>
      <c r="L3337" s="112" t="s">
        <v>158</v>
      </c>
      <c r="O3337" s="71"/>
      <c r="P3337" s="54"/>
      <c r="Q3337" s="72"/>
    </row>
    <row r="3338" spans="1:17" x14ac:dyDescent="0.25">
      <c r="A3338" s="107" t="s">
        <v>1964</v>
      </c>
      <c r="B3338" s="108">
        <v>202405</v>
      </c>
      <c r="C3338" s="108">
        <v>202405</v>
      </c>
      <c r="D3338" s="108" t="s">
        <v>1015</v>
      </c>
      <c r="E3338" s="109">
        <v>9302595031</v>
      </c>
      <c r="F3338" s="107" t="s">
        <v>1965</v>
      </c>
      <c r="G3338" s="110" t="s">
        <v>1778</v>
      </c>
      <c r="H3338" s="111">
        <v>290000</v>
      </c>
      <c r="I3338" s="113" t="s">
        <v>3726</v>
      </c>
      <c r="J3338" s="111">
        <v>50000</v>
      </c>
      <c r="K3338" s="112" t="s">
        <v>20</v>
      </c>
      <c r="L3338" s="112" t="s">
        <v>158</v>
      </c>
      <c r="O3338" s="71"/>
      <c r="P3338" s="54"/>
      <c r="Q3338" s="72"/>
    </row>
    <row r="3339" spans="1:17" x14ac:dyDescent="0.25">
      <c r="A3339" s="107" t="s">
        <v>4427</v>
      </c>
      <c r="B3339" s="108">
        <v>202408</v>
      </c>
      <c r="C3339" s="108">
        <v>202408</v>
      </c>
      <c r="D3339" s="108" t="s">
        <v>1014</v>
      </c>
      <c r="E3339" s="109">
        <v>7566860655</v>
      </c>
      <c r="F3339" s="107" t="s">
        <v>2192</v>
      </c>
      <c r="G3339" s="110" t="s">
        <v>1778</v>
      </c>
      <c r="H3339" s="111">
        <v>290000</v>
      </c>
      <c r="I3339" s="113" t="s">
        <v>3726</v>
      </c>
      <c r="J3339" s="111">
        <v>97666</v>
      </c>
      <c r="K3339" s="112" t="s">
        <v>20</v>
      </c>
      <c r="L3339" s="112" t="s">
        <v>158</v>
      </c>
      <c r="O3339" s="71"/>
      <c r="P3339" s="54"/>
      <c r="Q3339" s="72"/>
    </row>
    <row r="3340" spans="1:17" x14ac:dyDescent="0.25">
      <c r="A3340" s="107" t="s">
        <v>2197</v>
      </c>
      <c r="B3340" s="108">
        <v>202408</v>
      </c>
      <c r="C3340" s="108">
        <v>202408</v>
      </c>
      <c r="D3340" s="108" t="s">
        <v>1015</v>
      </c>
      <c r="E3340" s="109">
        <v>9777981935</v>
      </c>
      <c r="F3340" s="107" t="s">
        <v>2198</v>
      </c>
      <c r="G3340" s="110" t="s">
        <v>1778</v>
      </c>
      <c r="H3340" s="111">
        <v>318600</v>
      </c>
      <c r="I3340" s="113" t="s">
        <v>3726</v>
      </c>
      <c r="J3340" s="111">
        <v>50000</v>
      </c>
      <c r="K3340" s="112" t="s">
        <v>20</v>
      </c>
      <c r="L3340" s="112" t="s">
        <v>158</v>
      </c>
      <c r="O3340" s="71"/>
      <c r="P3340" s="54"/>
      <c r="Q3340" s="72"/>
    </row>
    <row r="3341" spans="1:17" x14ac:dyDescent="0.25">
      <c r="A3341" s="107" t="s">
        <v>2083</v>
      </c>
      <c r="B3341" s="108">
        <v>202407</v>
      </c>
      <c r="C3341" s="108">
        <v>202407</v>
      </c>
      <c r="D3341" s="108" t="s">
        <v>1014</v>
      </c>
      <c r="E3341" s="109">
        <v>8260507879</v>
      </c>
      <c r="F3341" s="107" t="s">
        <v>2084</v>
      </c>
      <c r="G3341" s="110" t="s">
        <v>1778</v>
      </c>
      <c r="H3341" s="111">
        <v>280000</v>
      </c>
      <c r="I3341" s="113" t="s">
        <v>3727</v>
      </c>
      <c r="J3341" s="111">
        <v>50000</v>
      </c>
      <c r="K3341" s="112" t="s">
        <v>20</v>
      </c>
      <c r="L3341" s="112" t="s">
        <v>158</v>
      </c>
      <c r="O3341" s="71"/>
      <c r="P3341" s="54"/>
      <c r="Q3341" s="72"/>
    </row>
    <row r="3342" spans="1:17" x14ac:dyDescent="0.25">
      <c r="A3342" s="107" t="s">
        <v>1737</v>
      </c>
      <c r="B3342" s="108">
        <v>202401</v>
      </c>
      <c r="C3342" s="108">
        <v>202401</v>
      </c>
      <c r="D3342" s="108" t="s">
        <v>1014</v>
      </c>
      <c r="E3342" s="109">
        <v>8374879289</v>
      </c>
      <c r="F3342" s="107" t="s">
        <v>1738</v>
      </c>
      <c r="G3342" s="110" t="s">
        <v>19</v>
      </c>
      <c r="H3342" s="111">
        <v>290000</v>
      </c>
      <c r="I3342" s="113" t="s">
        <v>3727</v>
      </c>
      <c r="J3342" s="111">
        <v>20000</v>
      </c>
      <c r="K3342" s="112" t="s">
        <v>20</v>
      </c>
      <c r="L3342" s="112" t="s">
        <v>158</v>
      </c>
      <c r="O3342" s="71"/>
      <c r="P3342" s="54"/>
      <c r="Q3342" s="72"/>
    </row>
    <row r="3343" spans="1:17" x14ac:dyDescent="0.25">
      <c r="A3343" s="107" t="s">
        <v>1748</v>
      </c>
      <c r="B3343" s="108">
        <v>202402</v>
      </c>
      <c r="C3343" s="108">
        <v>202402</v>
      </c>
      <c r="D3343" s="108" t="s">
        <v>1014</v>
      </c>
      <c r="E3343" s="109"/>
      <c r="F3343" s="107"/>
      <c r="G3343" s="110" t="s">
        <v>19</v>
      </c>
      <c r="H3343" s="111">
        <v>270000</v>
      </c>
      <c r="I3343" s="113" t="s">
        <v>3727</v>
      </c>
      <c r="J3343" s="111">
        <v>75000</v>
      </c>
      <c r="K3343" s="112" t="s">
        <v>20</v>
      </c>
      <c r="L3343" s="112" t="s">
        <v>158</v>
      </c>
      <c r="O3343" s="71"/>
      <c r="P3343" s="54"/>
      <c r="Q3343" s="72"/>
    </row>
    <row r="3344" spans="1:17" x14ac:dyDescent="0.25">
      <c r="A3344" s="107" t="s">
        <v>2215</v>
      </c>
      <c r="B3344" s="108">
        <v>202408</v>
      </c>
      <c r="C3344" s="108">
        <v>202408</v>
      </c>
      <c r="D3344" s="108" t="s">
        <v>1015</v>
      </c>
      <c r="E3344" s="109">
        <v>9547106708</v>
      </c>
      <c r="F3344" s="107" t="s">
        <v>2218</v>
      </c>
      <c r="G3344" s="110" t="s">
        <v>1778</v>
      </c>
      <c r="H3344" s="111">
        <v>318000</v>
      </c>
      <c r="I3344" s="113" t="s">
        <v>3727</v>
      </c>
      <c r="J3344" s="111">
        <v>75000</v>
      </c>
      <c r="K3344" s="112" t="s">
        <v>20</v>
      </c>
      <c r="L3344" s="112" t="s">
        <v>158</v>
      </c>
      <c r="O3344" s="71"/>
      <c r="P3344" s="54"/>
      <c r="Q3344" s="72"/>
    </row>
    <row r="3345" spans="1:17" x14ac:dyDescent="0.25">
      <c r="A3345" s="107" t="s">
        <v>1653</v>
      </c>
      <c r="B3345" s="108">
        <v>202312</v>
      </c>
      <c r="C3345" s="108">
        <v>202312</v>
      </c>
      <c r="D3345" s="108" t="s">
        <v>1014</v>
      </c>
      <c r="E3345" s="109">
        <v>9556184148</v>
      </c>
      <c r="F3345" s="107" t="s">
        <v>1654</v>
      </c>
      <c r="G3345" s="110" t="s">
        <v>1792</v>
      </c>
      <c r="H3345" s="111">
        <v>265000</v>
      </c>
      <c r="I3345" s="113" t="s">
        <v>3727</v>
      </c>
      <c r="J3345" s="111">
        <v>29000</v>
      </c>
      <c r="K3345" s="112" t="s">
        <v>20</v>
      </c>
      <c r="L3345" s="112" t="s">
        <v>158</v>
      </c>
      <c r="O3345" s="71"/>
      <c r="P3345" s="54"/>
      <c r="Q3345" s="72"/>
    </row>
    <row r="3346" spans="1:17" x14ac:dyDescent="0.25">
      <c r="A3346" s="107" t="s">
        <v>1980</v>
      </c>
      <c r="B3346" s="108">
        <v>202405</v>
      </c>
      <c r="C3346" s="108">
        <v>202405</v>
      </c>
      <c r="D3346" s="108" t="s">
        <v>1015</v>
      </c>
      <c r="E3346" s="109">
        <v>8457944362</v>
      </c>
      <c r="F3346" s="107" t="s">
        <v>1981</v>
      </c>
      <c r="G3346" s="110" t="s">
        <v>1778</v>
      </c>
      <c r="H3346" s="111">
        <v>270000</v>
      </c>
      <c r="I3346" s="113" t="s">
        <v>3727</v>
      </c>
      <c r="J3346" s="111">
        <v>40000</v>
      </c>
      <c r="K3346" s="112" t="s">
        <v>20</v>
      </c>
      <c r="L3346" s="112" t="s">
        <v>158</v>
      </c>
      <c r="O3346" s="71"/>
      <c r="P3346" s="54"/>
      <c r="Q3346" s="72"/>
    </row>
    <row r="3347" spans="1:17" x14ac:dyDescent="0.25">
      <c r="A3347" s="107" t="s">
        <v>4459</v>
      </c>
      <c r="B3347" s="108">
        <v>202410</v>
      </c>
      <c r="C3347" s="108">
        <v>202410</v>
      </c>
      <c r="D3347" s="108" t="s">
        <v>1014</v>
      </c>
      <c r="E3347" s="109">
        <v>8917389919</v>
      </c>
      <c r="F3347" s="107" t="s">
        <v>2403</v>
      </c>
      <c r="G3347" s="110" t="s">
        <v>1792</v>
      </c>
      <c r="H3347" s="111">
        <v>285000</v>
      </c>
      <c r="I3347" s="113" t="s">
        <v>3727</v>
      </c>
      <c r="J3347" s="111">
        <v>5000</v>
      </c>
      <c r="K3347" s="112" t="s">
        <v>689</v>
      </c>
      <c r="L3347" s="112" t="s">
        <v>158</v>
      </c>
      <c r="O3347" s="71"/>
      <c r="P3347" s="54"/>
      <c r="Q3347" s="72"/>
    </row>
    <row r="3348" spans="1:17" x14ac:dyDescent="0.25">
      <c r="A3348" s="107" t="s">
        <v>2404</v>
      </c>
      <c r="B3348" s="108">
        <v>202410</v>
      </c>
      <c r="C3348" s="108">
        <v>202410</v>
      </c>
      <c r="D3348" s="108" t="s">
        <v>1015</v>
      </c>
      <c r="E3348" s="109">
        <v>7008945238</v>
      </c>
      <c r="F3348" s="107" t="s">
        <v>2406</v>
      </c>
      <c r="G3348" s="110" t="s">
        <v>1778</v>
      </c>
      <c r="H3348" s="111">
        <v>298000</v>
      </c>
      <c r="I3348" s="113" t="s">
        <v>3727</v>
      </c>
      <c r="J3348" s="111">
        <v>5000</v>
      </c>
      <c r="K3348" s="112" t="s">
        <v>689</v>
      </c>
      <c r="L3348" s="112" t="s">
        <v>158</v>
      </c>
      <c r="O3348" s="71"/>
      <c r="P3348" s="54"/>
      <c r="Q3348" s="72"/>
    </row>
    <row r="3349" spans="1:17" x14ac:dyDescent="0.25">
      <c r="A3349" s="107" t="s">
        <v>2405</v>
      </c>
      <c r="B3349" s="108">
        <v>202410</v>
      </c>
      <c r="C3349" s="108">
        <v>202410</v>
      </c>
      <c r="D3349" s="108" t="s">
        <v>1015</v>
      </c>
      <c r="E3349" s="109">
        <v>8480265755</v>
      </c>
      <c r="F3349" s="107" t="s">
        <v>2406</v>
      </c>
      <c r="G3349" s="110" t="s">
        <v>1778</v>
      </c>
      <c r="H3349" s="111">
        <v>298000</v>
      </c>
      <c r="I3349" s="113" t="s">
        <v>3727</v>
      </c>
      <c r="J3349" s="111">
        <v>5000</v>
      </c>
      <c r="K3349" s="112" t="s">
        <v>689</v>
      </c>
      <c r="L3349" s="112" t="s">
        <v>158</v>
      </c>
      <c r="O3349" s="71"/>
      <c r="P3349" s="54"/>
      <c r="Q3349" s="72"/>
    </row>
    <row r="3350" spans="1:17" x14ac:dyDescent="0.25">
      <c r="A3350" s="107" t="s">
        <v>2102</v>
      </c>
      <c r="B3350" s="108">
        <v>202407</v>
      </c>
      <c r="C3350" s="108">
        <v>202407</v>
      </c>
      <c r="D3350" s="108" t="s">
        <v>1014</v>
      </c>
      <c r="E3350" s="109">
        <v>9900153396</v>
      </c>
      <c r="F3350" s="107" t="s">
        <v>2103</v>
      </c>
      <c r="G3350" s="110" t="s">
        <v>1778</v>
      </c>
      <c r="H3350" s="111">
        <v>280000</v>
      </c>
      <c r="I3350" s="113" t="s">
        <v>3728</v>
      </c>
      <c r="J3350" s="111">
        <v>85000</v>
      </c>
      <c r="K3350" s="112" t="s">
        <v>20</v>
      </c>
      <c r="L3350" s="112" t="s">
        <v>158</v>
      </c>
      <c r="O3350" s="71"/>
      <c r="P3350" s="54"/>
      <c r="Q3350" s="72"/>
    </row>
    <row r="3351" spans="1:17" x14ac:dyDescent="0.25">
      <c r="A3351" s="107" t="s">
        <v>4416</v>
      </c>
      <c r="B3351" s="108">
        <v>202407</v>
      </c>
      <c r="C3351" s="108">
        <v>202407</v>
      </c>
      <c r="D3351" s="108" t="s">
        <v>1014</v>
      </c>
      <c r="E3351" s="109">
        <v>9039722875</v>
      </c>
      <c r="F3351" s="107" t="s">
        <v>2139</v>
      </c>
      <c r="G3351" s="110" t="s">
        <v>1778</v>
      </c>
      <c r="H3351" s="111">
        <v>280000</v>
      </c>
      <c r="I3351" s="113" t="s">
        <v>3729</v>
      </c>
      <c r="J3351" s="111">
        <v>46200</v>
      </c>
      <c r="K3351" s="112" t="s">
        <v>20</v>
      </c>
      <c r="L3351" s="112" t="s">
        <v>158</v>
      </c>
      <c r="O3351" s="71"/>
      <c r="P3351" s="54"/>
      <c r="Q3351" s="72"/>
    </row>
    <row r="3352" spans="1:17" x14ac:dyDescent="0.25">
      <c r="A3352" s="107" t="s">
        <v>4455</v>
      </c>
      <c r="B3352" s="108">
        <v>202410</v>
      </c>
      <c r="C3352" s="108">
        <v>202410</v>
      </c>
      <c r="D3352" s="108" t="s">
        <v>1014</v>
      </c>
      <c r="E3352" s="109">
        <v>8788832909</v>
      </c>
      <c r="F3352" s="107" t="s">
        <v>2378</v>
      </c>
      <c r="G3352" s="110" t="s">
        <v>1778</v>
      </c>
      <c r="H3352" s="111">
        <v>308600</v>
      </c>
      <c r="I3352" s="113" t="s">
        <v>3729</v>
      </c>
      <c r="J3352" s="111">
        <v>50000</v>
      </c>
      <c r="K3352" s="112" t="s">
        <v>20</v>
      </c>
      <c r="L3352" s="112" t="s">
        <v>158</v>
      </c>
      <c r="O3352" s="71"/>
      <c r="P3352" s="54"/>
      <c r="Q3352" s="72"/>
    </row>
    <row r="3353" spans="1:17" x14ac:dyDescent="0.25">
      <c r="A3353" s="107" t="s">
        <v>2319</v>
      </c>
      <c r="B3353" s="108">
        <v>202409</v>
      </c>
      <c r="C3353" s="108">
        <v>202409</v>
      </c>
      <c r="D3353" s="108" t="s">
        <v>1015</v>
      </c>
      <c r="E3353" s="109">
        <v>8017090517</v>
      </c>
      <c r="F3353" s="107" t="s">
        <v>2314</v>
      </c>
      <c r="G3353" s="110" t="s">
        <v>1778</v>
      </c>
      <c r="H3353" s="111">
        <v>318600</v>
      </c>
      <c r="I3353" s="113" t="s">
        <v>3729</v>
      </c>
      <c r="J3353" s="111">
        <v>100000</v>
      </c>
      <c r="K3353" s="112" t="s">
        <v>689</v>
      </c>
      <c r="L3353" s="112" t="s">
        <v>158</v>
      </c>
      <c r="O3353" s="71"/>
      <c r="P3353" s="54"/>
      <c r="Q3353" s="72"/>
    </row>
    <row r="3354" spans="1:17" x14ac:dyDescent="0.25">
      <c r="A3354" s="107" t="s">
        <v>4411</v>
      </c>
      <c r="B3354" s="108">
        <v>202405</v>
      </c>
      <c r="C3354" s="108">
        <v>202405</v>
      </c>
      <c r="D3354" s="108" t="s">
        <v>1015</v>
      </c>
      <c r="E3354" s="109">
        <v>9078225834</v>
      </c>
      <c r="F3354" s="107" t="s">
        <v>2106</v>
      </c>
      <c r="G3354" s="110" t="s">
        <v>1778</v>
      </c>
      <c r="H3354" s="111">
        <v>318600</v>
      </c>
      <c r="I3354" s="113" t="s">
        <v>3729</v>
      </c>
      <c r="J3354" s="111">
        <v>100000</v>
      </c>
      <c r="K3354" s="112" t="s">
        <v>20</v>
      </c>
      <c r="L3354" s="112" t="s">
        <v>158</v>
      </c>
      <c r="O3354" s="71"/>
      <c r="P3354" s="54"/>
      <c r="Q3354" s="72"/>
    </row>
    <row r="3355" spans="1:17" x14ac:dyDescent="0.25">
      <c r="A3355" s="107" t="s">
        <v>2407</v>
      </c>
      <c r="B3355" s="108">
        <v>202410</v>
      </c>
      <c r="C3355" s="108">
        <v>202410</v>
      </c>
      <c r="D3355" s="108" t="s">
        <v>1014</v>
      </c>
      <c r="E3355" s="109">
        <v>9711423568</v>
      </c>
      <c r="F3355" s="107" t="s">
        <v>2409</v>
      </c>
      <c r="G3355" s="110" t="s">
        <v>1778</v>
      </c>
      <c r="H3355" s="111">
        <v>318600</v>
      </c>
      <c r="I3355" s="113" t="s">
        <v>3729</v>
      </c>
      <c r="J3355" s="111">
        <v>5000</v>
      </c>
      <c r="K3355" s="112" t="s">
        <v>689</v>
      </c>
      <c r="L3355" s="112" t="s">
        <v>158</v>
      </c>
      <c r="O3355" s="71"/>
      <c r="P3355" s="54"/>
      <c r="Q3355" s="72"/>
    </row>
    <row r="3356" spans="1:17" x14ac:dyDescent="0.25">
      <c r="A3356" s="107" t="s">
        <v>2408</v>
      </c>
      <c r="B3356" s="108">
        <v>202410</v>
      </c>
      <c r="C3356" s="108">
        <v>202410</v>
      </c>
      <c r="D3356" s="108" t="s">
        <v>1014</v>
      </c>
      <c r="E3356" s="109">
        <v>9692919192</v>
      </c>
      <c r="F3356" s="107" t="s">
        <v>2410</v>
      </c>
      <c r="G3356" s="110" t="s">
        <v>1778</v>
      </c>
      <c r="H3356" s="111">
        <v>318600</v>
      </c>
      <c r="I3356" s="113" t="s">
        <v>3729</v>
      </c>
      <c r="J3356" s="111">
        <v>5000</v>
      </c>
      <c r="K3356" s="112" t="s">
        <v>689</v>
      </c>
      <c r="L3356" s="112" t="s">
        <v>158</v>
      </c>
      <c r="O3356" s="71"/>
      <c r="P3356" s="54"/>
      <c r="Q3356" s="72"/>
    </row>
    <row r="3357" spans="1:17" x14ac:dyDescent="0.25">
      <c r="A3357" s="107" t="s">
        <v>2364</v>
      </c>
      <c r="B3357" s="108">
        <v>202410</v>
      </c>
      <c r="C3357" s="108">
        <v>202410</v>
      </c>
      <c r="D3357" s="108" t="s">
        <v>1014</v>
      </c>
      <c r="E3357" s="109">
        <v>9692919192</v>
      </c>
      <c r="F3357" s="107" t="s">
        <v>2367</v>
      </c>
      <c r="G3357" s="110" t="s">
        <v>1778</v>
      </c>
      <c r="H3357" s="111">
        <v>298600</v>
      </c>
      <c r="I3357" s="113" t="s">
        <v>3730</v>
      </c>
      <c r="J3357" s="111">
        <v>30000</v>
      </c>
      <c r="K3357" s="112" t="s">
        <v>20</v>
      </c>
      <c r="L3357" s="112" t="s">
        <v>158</v>
      </c>
      <c r="O3357" s="71"/>
      <c r="P3357" s="54"/>
      <c r="Q3357" s="72"/>
    </row>
    <row r="3358" spans="1:17" x14ac:dyDescent="0.25">
      <c r="A3358" s="107" t="s">
        <v>2319</v>
      </c>
      <c r="B3358" s="108">
        <v>202409</v>
      </c>
      <c r="C3358" s="108">
        <v>202409</v>
      </c>
      <c r="D3358" s="108" t="s">
        <v>1015</v>
      </c>
      <c r="E3358" s="109">
        <v>8017090517</v>
      </c>
      <c r="F3358" s="107" t="s">
        <v>2314</v>
      </c>
      <c r="G3358" s="110" t="s">
        <v>1778</v>
      </c>
      <c r="H3358" s="111">
        <v>318600</v>
      </c>
      <c r="I3358" s="113" t="s">
        <v>3730</v>
      </c>
      <c r="J3358" s="111">
        <v>100000</v>
      </c>
      <c r="K3358" s="112" t="s">
        <v>689</v>
      </c>
      <c r="L3358" s="112" t="s">
        <v>158</v>
      </c>
      <c r="O3358" s="71"/>
      <c r="P3358" s="54"/>
      <c r="Q3358" s="72"/>
    </row>
    <row r="3359" spans="1:17" x14ac:dyDescent="0.25">
      <c r="A3359" s="107" t="s">
        <v>2386</v>
      </c>
      <c r="B3359" s="108">
        <v>202410</v>
      </c>
      <c r="C3359" s="108">
        <v>202410</v>
      </c>
      <c r="D3359" s="108" t="s">
        <v>1015</v>
      </c>
      <c r="E3359" s="109">
        <v>9938299406</v>
      </c>
      <c r="F3359" s="107" t="s">
        <v>2390</v>
      </c>
      <c r="G3359" s="110" t="s">
        <v>2006</v>
      </c>
      <c r="H3359" s="111">
        <v>275000</v>
      </c>
      <c r="I3359" s="113" t="s">
        <v>3730</v>
      </c>
      <c r="J3359" s="111">
        <v>66250</v>
      </c>
      <c r="K3359" s="112" t="s">
        <v>20</v>
      </c>
      <c r="L3359" s="112" t="s">
        <v>158</v>
      </c>
      <c r="O3359" s="71"/>
      <c r="P3359" s="54"/>
      <c r="Q3359" s="72"/>
    </row>
    <row r="3360" spans="1:17" x14ac:dyDescent="0.25">
      <c r="A3360" s="107" t="s">
        <v>2239</v>
      </c>
      <c r="B3360" s="108">
        <v>202408</v>
      </c>
      <c r="C3360" s="108">
        <v>202408</v>
      </c>
      <c r="D3360" s="108" t="s">
        <v>1014</v>
      </c>
      <c r="E3360" s="109">
        <v>8847806051</v>
      </c>
      <c r="F3360" s="107" t="s">
        <v>2185</v>
      </c>
      <c r="G3360" s="110" t="s">
        <v>2006</v>
      </c>
      <c r="H3360" s="111">
        <v>290000</v>
      </c>
      <c r="I3360" s="113" t="s">
        <v>3730</v>
      </c>
      <c r="J3360" s="111">
        <v>50000</v>
      </c>
      <c r="K3360" s="112" t="s">
        <v>20</v>
      </c>
      <c r="L3360" s="112" t="s">
        <v>158</v>
      </c>
      <c r="O3360" s="71"/>
      <c r="P3360" s="54"/>
      <c r="Q3360" s="72"/>
    </row>
    <row r="3361" spans="1:17" x14ac:dyDescent="0.25">
      <c r="A3361" s="107" t="s">
        <v>2247</v>
      </c>
      <c r="B3361" s="108">
        <v>202408</v>
      </c>
      <c r="C3361" s="108">
        <v>202408</v>
      </c>
      <c r="D3361" s="108" t="s">
        <v>1015</v>
      </c>
      <c r="E3361" s="109">
        <v>7600686936</v>
      </c>
      <c r="F3361" s="107" t="s">
        <v>2251</v>
      </c>
      <c r="G3361" s="110" t="s">
        <v>1778</v>
      </c>
      <c r="H3361" s="111">
        <v>318600</v>
      </c>
      <c r="I3361" s="113" t="s">
        <v>3730</v>
      </c>
      <c r="J3361" s="111">
        <v>81250</v>
      </c>
      <c r="K3361" s="112" t="s">
        <v>20</v>
      </c>
      <c r="L3361" s="112" t="s">
        <v>158</v>
      </c>
      <c r="O3361" s="71"/>
      <c r="P3361" s="54"/>
      <c r="Q3361" s="72"/>
    </row>
    <row r="3362" spans="1:17" x14ac:dyDescent="0.25">
      <c r="A3362" s="107" t="s">
        <v>2411</v>
      </c>
      <c r="B3362" s="108">
        <v>202410</v>
      </c>
      <c r="C3362" s="108">
        <v>202410</v>
      </c>
      <c r="D3362" s="108" t="s">
        <v>1015</v>
      </c>
      <c r="E3362" s="109">
        <v>8658979467</v>
      </c>
      <c r="F3362" s="107" t="s">
        <v>2413</v>
      </c>
      <c r="G3362" s="110" t="s">
        <v>1778</v>
      </c>
      <c r="H3362" s="111">
        <v>318600</v>
      </c>
      <c r="I3362" s="113" t="s">
        <v>3730</v>
      </c>
      <c r="J3362" s="111">
        <v>5000</v>
      </c>
      <c r="K3362" s="112" t="s">
        <v>20</v>
      </c>
      <c r="L3362" s="112" t="s">
        <v>158</v>
      </c>
      <c r="O3362" s="71"/>
      <c r="P3362" s="54"/>
      <c r="Q3362" s="72"/>
    </row>
    <row r="3363" spans="1:17" x14ac:dyDescent="0.25">
      <c r="A3363" s="107" t="s">
        <v>4460</v>
      </c>
      <c r="B3363" s="108">
        <v>202410</v>
      </c>
      <c r="C3363" s="108">
        <v>202410</v>
      </c>
      <c r="D3363" s="108" t="s">
        <v>1014</v>
      </c>
      <c r="E3363" s="109">
        <v>919175188152</v>
      </c>
      <c r="F3363" s="107" t="s">
        <v>2414</v>
      </c>
      <c r="G3363" s="110" t="s">
        <v>2006</v>
      </c>
      <c r="H3363" s="111">
        <v>295000</v>
      </c>
      <c r="I3363" s="113" t="s">
        <v>3730</v>
      </c>
      <c r="J3363" s="111">
        <v>5000</v>
      </c>
      <c r="K3363" s="112" t="s">
        <v>20</v>
      </c>
      <c r="L3363" s="112" t="s">
        <v>158</v>
      </c>
      <c r="O3363" s="71"/>
      <c r="P3363" s="54"/>
      <c r="Q3363" s="72"/>
    </row>
    <row r="3364" spans="1:17" x14ac:dyDescent="0.25">
      <c r="A3364" s="107" t="s">
        <v>4453</v>
      </c>
      <c r="B3364" s="108">
        <v>202410</v>
      </c>
      <c r="C3364" s="108">
        <v>202410</v>
      </c>
      <c r="D3364" s="108" t="s">
        <v>1015</v>
      </c>
      <c r="E3364" s="109">
        <v>7681087808</v>
      </c>
      <c r="F3364" s="107" t="s">
        <v>2369</v>
      </c>
      <c r="G3364" s="110" t="s">
        <v>1778</v>
      </c>
      <c r="H3364" s="111">
        <v>318000</v>
      </c>
      <c r="I3364" s="113" t="s">
        <v>3731</v>
      </c>
      <c r="J3364" s="111">
        <v>20000</v>
      </c>
      <c r="K3364" s="112" t="s">
        <v>902</v>
      </c>
      <c r="L3364" s="112" t="s">
        <v>158</v>
      </c>
      <c r="M3364" t="s">
        <v>2330</v>
      </c>
      <c r="O3364" s="71"/>
      <c r="P3364" s="54"/>
      <c r="Q3364" s="72"/>
    </row>
    <row r="3365" spans="1:17" x14ac:dyDescent="0.25">
      <c r="A3365" s="107" t="s">
        <v>2364</v>
      </c>
      <c r="B3365" s="108">
        <v>202410</v>
      </c>
      <c r="C3365" s="108">
        <v>202410</v>
      </c>
      <c r="D3365" s="108" t="s">
        <v>1014</v>
      </c>
      <c r="E3365" s="109">
        <v>9754186232</v>
      </c>
      <c r="F3365" s="107" t="s">
        <v>2367</v>
      </c>
      <c r="G3365" s="110" t="s">
        <v>1778</v>
      </c>
      <c r="H3365" s="111">
        <v>298600</v>
      </c>
      <c r="I3365" s="113" t="s">
        <v>3731</v>
      </c>
      <c r="J3365" s="111">
        <v>30000</v>
      </c>
      <c r="K3365" s="112" t="s">
        <v>20</v>
      </c>
      <c r="L3365" s="112" t="s">
        <v>158</v>
      </c>
      <c r="O3365" s="71"/>
      <c r="P3365" s="54"/>
      <c r="Q3365" s="72"/>
    </row>
    <row r="3366" spans="1:17" x14ac:dyDescent="0.25">
      <c r="A3366" s="107" t="s">
        <v>4458</v>
      </c>
      <c r="B3366" s="108">
        <v>202410</v>
      </c>
      <c r="C3366" s="108">
        <v>202410</v>
      </c>
      <c r="D3366" s="108" t="s">
        <v>1014</v>
      </c>
      <c r="E3366" s="109">
        <v>9425090838</v>
      </c>
      <c r="F3366" s="107" t="s">
        <v>2399</v>
      </c>
      <c r="G3366" s="110" t="s">
        <v>1778</v>
      </c>
      <c r="H3366" s="111">
        <v>308600</v>
      </c>
      <c r="I3366" s="113" t="s">
        <v>3731</v>
      </c>
      <c r="J3366" s="111">
        <v>101200</v>
      </c>
      <c r="K3366" s="112" t="s">
        <v>20</v>
      </c>
      <c r="L3366" s="112" t="s">
        <v>158</v>
      </c>
      <c r="O3366" s="71"/>
      <c r="P3366" s="54"/>
      <c r="Q3366" s="72"/>
    </row>
    <row r="3367" spans="1:17" x14ac:dyDescent="0.25">
      <c r="A3367" s="107" t="s">
        <v>2383</v>
      </c>
      <c r="B3367" s="108">
        <v>202410</v>
      </c>
      <c r="C3367" s="108">
        <v>202410</v>
      </c>
      <c r="D3367" s="108" t="s">
        <v>1015</v>
      </c>
      <c r="E3367" s="109">
        <v>8249908407</v>
      </c>
      <c r="F3367" s="107" t="s">
        <v>2387</v>
      </c>
      <c r="G3367" s="110" t="s">
        <v>2006</v>
      </c>
      <c r="H3367" s="111">
        <v>295000</v>
      </c>
      <c r="I3367" s="113" t="s">
        <v>3731</v>
      </c>
      <c r="J3367" s="111">
        <v>95000</v>
      </c>
      <c r="K3367" s="112" t="s">
        <v>20</v>
      </c>
      <c r="L3367" s="112" t="s">
        <v>158</v>
      </c>
      <c r="O3367" s="71"/>
      <c r="P3367" s="54"/>
      <c r="Q3367" s="72"/>
    </row>
    <row r="3368" spans="1:17" x14ac:dyDescent="0.25">
      <c r="A3368" s="107" t="s">
        <v>4456</v>
      </c>
      <c r="B3368" s="108">
        <v>202410</v>
      </c>
      <c r="C3368" s="108">
        <v>202410</v>
      </c>
      <c r="D3368" s="108" t="s">
        <v>1015</v>
      </c>
      <c r="E3368" s="109">
        <v>8917310914</v>
      </c>
      <c r="F3368" s="107" t="s">
        <v>2381</v>
      </c>
      <c r="G3368" s="110" t="s">
        <v>2006</v>
      </c>
      <c r="H3368" s="111">
        <v>295000</v>
      </c>
      <c r="I3368" s="113" t="s">
        <v>3731</v>
      </c>
      <c r="J3368" s="111">
        <v>50000</v>
      </c>
      <c r="K3368" s="112" t="s">
        <v>20</v>
      </c>
      <c r="L3368" s="112" t="s">
        <v>158</v>
      </c>
      <c r="O3368" s="71"/>
      <c r="P3368" s="54"/>
      <c r="Q3368" s="72"/>
    </row>
    <row r="3369" spans="1:17" x14ac:dyDescent="0.25">
      <c r="A3369" s="107" t="s">
        <v>1907</v>
      </c>
      <c r="B3369" s="108">
        <v>202405</v>
      </c>
      <c r="C3369" s="108">
        <v>202405</v>
      </c>
      <c r="D3369" s="108" t="s">
        <v>1015</v>
      </c>
      <c r="E3369" s="109">
        <v>6370171059</v>
      </c>
      <c r="F3369" s="107" t="s">
        <v>1908</v>
      </c>
      <c r="G3369" s="110" t="s">
        <v>1778</v>
      </c>
      <c r="H3369" s="111">
        <v>280000</v>
      </c>
      <c r="I3369" s="113" t="s">
        <v>3731</v>
      </c>
      <c r="J3369" s="111">
        <v>45000</v>
      </c>
      <c r="K3369" s="112" t="s">
        <v>20</v>
      </c>
      <c r="L3369" s="112" t="s">
        <v>158</v>
      </c>
      <c r="O3369" s="71"/>
      <c r="P3369" s="54"/>
      <c r="Q3369" s="72"/>
    </row>
    <row r="3370" spans="1:17" x14ac:dyDescent="0.25">
      <c r="A3370" s="107" t="s">
        <v>4447</v>
      </c>
      <c r="B3370" s="108">
        <v>202409</v>
      </c>
      <c r="C3370" s="108">
        <v>202409</v>
      </c>
      <c r="D3370" s="108" t="s">
        <v>1014</v>
      </c>
      <c r="E3370" s="109">
        <v>7582045490</v>
      </c>
      <c r="F3370" s="107" t="s">
        <v>2313</v>
      </c>
      <c r="G3370" s="110" t="s">
        <v>1778</v>
      </c>
      <c r="H3370" s="111">
        <v>318600</v>
      </c>
      <c r="I3370" s="113" t="s">
        <v>3732</v>
      </c>
      <c r="J3370" s="111">
        <v>71250</v>
      </c>
      <c r="K3370" s="112" t="s">
        <v>20</v>
      </c>
      <c r="L3370" s="112" t="s">
        <v>158</v>
      </c>
      <c r="O3370" s="71"/>
      <c r="P3370" s="54"/>
      <c r="Q3370" s="72"/>
    </row>
    <row r="3371" spans="1:17" x14ac:dyDescent="0.25">
      <c r="A3371" s="107" t="s">
        <v>4452</v>
      </c>
      <c r="B3371" s="108">
        <v>202409</v>
      </c>
      <c r="C3371" s="108">
        <v>202409</v>
      </c>
      <c r="D3371" s="108" t="s">
        <v>1015</v>
      </c>
      <c r="E3371" s="109">
        <v>8074122524</v>
      </c>
      <c r="F3371" s="107" t="s">
        <v>2347</v>
      </c>
      <c r="G3371" s="110" t="s">
        <v>1778</v>
      </c>
      <c r="H3371" s="111">
        <v>318000</v>
      </c>
      <c r="I3371" s="113" t="s">
        <v>3732</v>
      </c>
      <c r="J3371" s="111">
        <v>50000</v>
      </c>
      <c r="K3371" s="112" t="s">
        <v>20</v>
      </c>
      <c r="L3371" s="112" t="s">
        <v>158</v>
      </c>
      <c r="O3371" s="71"/>
      <c r="P3371" s="54"/>
      <c r="Q3371" s="72"/>
    </row>
    <row r="3372" spans="1:17" x14ac:dyDescent="0.25">
      <c r="A3372" s="107" t="s">
        <v>2319</v>
      </c>
      <c r="B3372" s="108">
        <v>202409</v>
      </c>
      <c r="C3372" s="108">
        <v>202409</v>
      </c>
      <c r="D3372" s="108" t="s">
        <v>1015</v>
      </c>
      <c r="E3372" s="109">
        <v>8017090517</v>
      </c>
      <c r="F3372" s="107" t="s">
        <v>2314</v>
      </c>
      <c r="G3372" s="110" t="s">
        <v>1778</v>
      </c>
      <c r="H3372" s="111">
        <v>318600</v>
      </c>
      <c r="I3372" s="113" t="s">
        <v>3732</v>
      </c>
      <c r="J3372" s="111">
        <v>13600</v>
      </c>
      <c r="K3372" s="112" t="s">
        <v>20</v>
      </c>
      <c r="L3372" s="112" t="s">
        <v>158</v>
      </c>
      <c r="O3372" s="71"/>
      <c r="P3372" s="54"/>
      <c r="Q3372" s="72"/>
    </row>
    <row r="3373" spans="1:17" x14ac:dyDescent="0.25">
      <c r="A3373" s="107" t="s">
        <v>2063</v>
      </c>
      <c r="B3373" s="108">
        <v>202406</v>
      </c>
      <c r="C3373" s="108">
        <v>202406</v>
      </c>
      <c r="D3373" s="108" t="s">
        <v>1015</v>
      </c>
      <c r="E3373" s="109">
        <v>9556443864</v>
      </c>
      <c r="F3373" s="107" t="s">
        <v>2064</v>
      </c>
      <c r="G3373" s="110" t="s">
        <v>1778</v>
      </c>
      <c r="H3373" s="111">
        <v>318600</v>
      </c>
      <c r="I3373" s="113" t="s">
        <v>3732</v>
      </c>
      <c r="J3373" s="111">
        <f>6400+14000</f>
        <v>20400</v>
      </c>
      <c r="K3373" s="112" t="s">
        <v>20</v>
      </c>
      <c r="L3373" s="112" t="s">
        <v>158</v>
      </c>
      <c r="O3373" s="71"/>
      <c r="P3373" s="54"/>
      <c r="Q3373" s="72"/>
    </row>
    <row r="3374" spans="1:17" x14ac:dyDescent="0.25">
      <c r="A3374" s="107" t="s">
        <v>2318</v>
      </c>
      <c r="B3374" s="108">
        <v>202406</v>
      </c>
      <c r="C3374" s="108">
        <v>202406</v>
      </c>
      <c r="D3374" s="108" t="s">
        <v>1014</v>
      </c>
      <c r="E3374" s="109">
        <v>9916681432</v>
      </c>
      <c r="F3374" s="107" t="s">
        <v>2313</v>
      </c>
      <c r="G3374" s="110" t="s">
        <v>1778</v>
      </c>
      <c r="H3374" s="111">
        <v>318000</v>
      </c>
      <c r="I3374" s="113" t="s">
        <v>3732</v>
      </c>
      <c r="J3374" s="111">
        <v>78400</v>
      </c>
      <c r="K3374" s="112" t="s">
        <v>20</v>
      </c>
      <c r="L3374" s="112" t="s">
        <v>158</v>
      </c>
      <c r="O3374" s="71"/>
      <c r="P3374" s="54"/>
      <c r="Q3374" s="72"/>
    </row>
    <row r="3375" spans="1:17" x14ac:dyDescent="0.25">
      <c r="A3375" s="107" t="s">
        <v>2343</v>
      </c>
      <c r="B3375" s="108">
        <v>202409</v>
      </c>
      <c r="C3375" s="108">
        <v>202409</v>
      </c>
      <c r="D3375" s="108" t="s">
        <v>1015</v>
      </c>
      <c r="E3375" s="109">
        <v>9610152365</v>
      </c>
      <c r="F3375" s="107" t="s">
        <v>2349</v>
      </c>
      <c r="G3375" s="110" t="s">
        <v>1778</v>
      </c>
      <c r="H3375" s="111">
        <v>295000</v>
      </c>
      <c r="I3375" s="113" t="s">
        <v>3732</v>
      </c>
      <c r="J3375" s="111">
        <v>75000</v>
      </c>
      <c r="K3375" s="112" t="s">
        <v>20</v>
      </c>
      <c r="L3375" s="112" t="s">
        <v>158</v>
      </c>
      <c r="O3375" s="71"/>
      <c r="P3375" s="54"/>
      <c r="Q3375" s="72"/>
    </row>
    <row r="3376" spans="1:17" x14ac:dyDescent="0.25">
      <c r="A3376" s="107" t="s">
        <v>4461</v>
      </c>
      <c r="B3376" s="108">
        <v>202410</v>
      </c>
      <c r="C3376" s="108">
        <v>202410</v>
      </c>
      <c r="D3376" s="108" t="s">
        <v>1015</v>
      </c>
      <c r="E3376" s="109">
        <v>7735351379</v>
      </c>
      <c r="F3376" s="107" t="s">
        <v>2416</v>
      </c>
      <c r="G3376" s="110" t="s">
        <v>1778</v>
      </c>
      <c r="H3376" s="111">
        <v>295000</v>
      </c>
      <c r="I3376" s="113" t="s">
        <v>3732</v>
      </c>
      <c r="J3376" s="111">
        <v>5000</v>
      </c>
      <c r="K3376" s="112" t="s">
        <v>689</v>
      </c>
      <c r="L3376" s="112" t="s">
        <v>158</v>
      </c>
      <c r="O3376" s="71"/>
      <c r="P3376" s="54"/>
      <c r="Q3376" s="72"/>
    </row>
    <row r="3377" spans="1:17" x14ac:dyDescent="0.25">
      <c r="A3377" s="107" t="s">
        <v>4453</v>
      </c>
      <c r="B3377" s="108">
        <v>202410</v>
      </c>
      <c r="C3377" s="108">
        <v>202410</v>
      </c>
      <c r="D3377" s="108" t="s">
        <v>1015</v>
      </c>
      <c r="E3377" s="109">
        <v>7681087808</v>
      </c>
      <c r="F3377" s="107" t="s">
        <v>2369</v>
      </c>
      <c r="G3377" s="110" t="s">
        <v>1778</v>
      </c>
      <c r="H3377" s="111">
        <v>318000</v>
      </c>
      <c r="I3377" s="113" t="s">
        <v>3733</v>
      </c>
      <c r="J3377" s="111">
        <v>60000</v>
      </c>
      <c r="K3377" s="112" t="s">
        <v>902</v>
      </c>
      <c r="L3377" s="112" t="s">
        <v>158</v>
      </c>
      <c r="M3377" t="s">
        <v>2330</v>
      </c>
      <c r="O3377" s="71"/>
      <c r="P3377" s="54"/>
      <c r="Q3377" s="72"/>
    </row>
    <row r="3378" spans="1:17" x14ac:dyDescent="0.25">
      <c r="A3378" s="107" t="s">
        <v>2408</v>
      </c>
      <c r="B3378" s="108">
        <v>202410</v>
      </c>
      <c r="C3378" s="108">
        <v>202410</v>
      </c>
      <c r="D3378" s="108" t="s">
        <v>1014</v>
      </c>
      <c r="E3378" s="109">
        <v>9692919192</v>
      </c>
      <c r="F3378" s="107" t="s">
        <v>2410</v>
      </c>
      <c r="G3378" s="110" t="s">
        <v>1778</v>
      </c>
      <c r="H3378" s="111">
        <v>318600</v>
      </c>
      <c r="I3378" s="113" t="s">
        <v>3733</v>
      </c>
      <c r="J3378" s="111">
        <v>73250</v>
      </c>
      <c r="K3378" s="112" t="s">
        <v>20</v>
      </c>
      <c r="L3378" s="112" t="s">
        <v>158</v>
      </c>
      <c r="O3378" s="71"/>
      <c r="P3378" s="54"/>
      <c r="Q3378" s="72"/>
    </row>
    <row r="3379" spans="1:17" x14ac:dyDescent="0.25">
      <c r="A3379" s="107" t="s">
        <v>4449</v>
      </c>
      <c r="B3379" s="108">
        <v>202409</v>
      </c>
      <c r="C3379" s="108">
        <v>202409</v>
      </c>
      <c r="D3379" s="108" t="s">
        <v>1015</v>
      </c>
      <c r="E3379" s="109">
        <v>8327730643</v>
      </c>
      <c r="F3379" s="107" t="s">
        <v>2354</v>
      </c>
      <c r="G3379" s="110" t="s">
        <v>1778</v>
      </c>
      <c r="H3379" s="111">
        <v>300000</v>
      </c>
      <c r="I3379" s="113" t="s">
        <v>3733</v>
      </c>
      <c r="J3379" s="111">
        <v>50000</v>
      </c>
      <c r="K3379" s="112" t="s">
        <v>20</v>
      </c>
      <c r="L3379" s="112" t="s">
        <v>158</v>
      </c>
      <c r="O3379" s="71"/>
      <c r="P3379" s="54"/>
      <c r="Q3379" s="72"/>
    </row>
    <row r="3380" spans="1:17" x14ac:dyDescent="0.25">
      <c r="A3380" s="107" t="s">
        <v>2404</v>
      </c>
      <c r="B3380" s="108">
        <v>202410</v>
      </c>
      <c r="C3380" s="108">
        <v>202410</v>
      </c>
      <c r="D3380" s="108" t="s">
        <v>1015</v>
      </c>
      <c r="E3380" s="109">
        <v>7008945238</v>
      </c>
      <c r="F3380" s="107" t="s">
        <v>2406</v>
      </c>
      <c r="G3380" s="110" t="s">
        <v>1778</v>
      </c>
      <c r="H3380" s="111">
        <v>298000</v>
      </c>
      <c r="I3380" s="113" t="s">
        <v>3733</v>
      </c>
      <c r="J3380" s="111">
        <v>110000</v>
      </c>
      <c r="K3380" s="112" t="s">
        <v>20</v>
      </c>
      <c r="L3380" s="112" t="s">
        <v>158</v>
      </c>
      <c r="O3380" s="71"/>
      <c r="P3380" s="54"/>
      <c r="Q3380" s="72"/>
    </row>
    <row r="3381" spans="1:17" x14ac:dyDescent="0.25">
      <c r="A3381" s="107" t="s">
        <v>2417</v>
      </c>
      <c r="B3381" s="108">
        <v>202411</v>
      </c>
      <c r="C3381" s="108">
        <v>202411</v>
      </c>
      <c r="D3381" s="108" t="s">
        <v>1015</v>
      </c>
      <c r="E3381" s="109">
        <v>7008524499</v>
      </c>
      <c r="F3381" s="107" t="s">
        <v>2418</v>
      </c>
      <c r="G3381" s="110" t="s">
        <v>1778</v>
      </c>
      <c r="H3381" s="111">
        <v>290000</v>
      </c>
      <c r="I3381" s="113" t="s">
        <v>3733</v>
      </c>
      <c r="J3381" s="111">
        <v>5000</v>
      </c>
      <c r="K3381" s="112" t="s">
        <v>20</v>
      </c>
      <c r="L3381" s="112" t="s">
        <v>158</v>
      </c>
      <c r="O3381" s="71"/>
      <c r="P3381" s="54"/>
      <c r="Q3381" s="72"/>
    </row>
    <row r="3382" spans="1:17" x14ac:dyDescent="0.25">
      <c r="A3382" s="107" t="s">
        <v>2405</v>
      </c>
      <c r="B3382" s="108">
        <v>202410</v>
      </c>
      <c r="C3382" s="108">
        <v>202410</v>
      </c>
      <c r="D3382" s="108" t="s">
        <v>1015</v>
      </c>
      <c r="E3382" s="109">
        <v>8480265755</v>
      </c>
      <c r="F3382" s="107" t="s">
        <v>2406</v>
      </c>
      <c r="G3382" s="110" t="s">
        <v>1778</v>
      </c>
      <c r="H3382" s="111">
        <v>298000</v>
      </c>
      <c r="I3382" s="113">
        <v>45597</v>
      </c>
      <c r="J3382" s="111">
        <v>80000</v>
      </c>
      <c r="K3382" s="112" t="s">
        <v>20</v>
      </c>
      <c r="L3382" s="112" t="s">
        <v>158</v>
      </c>
      <c r="O3382" s="71"/>
      <c r="P3382" s="54"/>
      <c r="Q3382" s="72"/>
    </row>
    <row r="3383" spans="1:17" x14ac:dyDescent="0.25">
      <c r="A3383" s="107" t="s">
        <v>2342</v>
      </c>
      <c r="B3383" s="108">
        <v>202409</v>
      </c>
      <c r="C3383" s="108">
        <v>202409</v>
      </c>
      <c r="D3383" s="108" t="s">
        <v>1015</v>
      </c>
      <c r="E3383" s="109">
        <v>9348824057</v>
      </c>
      <c r="F3383" s="107" t="s">
        <v>2348</v>
      </c>
      <c r="G3383" s="110" t="s">
        <v>1778</v>
      </c>
      <c r="H3383" s="111">
        <v>280000</v>
      </c>
      <c r="I3383" s="113">
        <v>45597</v>
      </c>
      <c r="J3383" s="111">
        <v>50000</v>
      </c>
      <c r="K3383" s="112" t="s">
        <v>20</v>
      </c>
      <c r="L3383" s="112" t="s">
        <v>158</v>
      </c>
      <c r="O3383" s="71"/>
      <c r="P3383" s="54"/>
      <c r="Q3383" s="72"/>
    </row>
    <row r="3384" spans="1:17" x14ac:dyDescent="0.25">
      <c r="A3384" s="107" t="s">
        <v>4443</v>
      </c>
      <c r="B3384" s="108">
        <v>202409</v>
      </c>
      <c r="C3384" s="108">
        <v>202409</v>
      </c>
      <c r="D3384" s="108" t="s">
        <v>1015</v>
      </c>
      <c r="E3384" s="109">
        <v>9078667605</v>
      </c>
      <c r="F3384" s="107" t="s">
        <v>2327</v>
      </c>
      <c r="G3384" s="110" t="s">
        <v>1778</v>
      </c>
      <c r="H3384" s="111">
        <v>313600</v>
      </c>
      <c r="I3384" s="113">
        <v>45597</v>
      </c>
      <c r="J3384" s="111">
        <v>78400</v>
      </c>
      <c r="K3384" s="112" t="s">
        <v>689</v>
      </c>
      <c r="L3384" s="112" t="s">
        <v>158</v>
      </c>
      <c r="O3384" s="71"/>
      <c r="P3384" s="54"/>
      <c r="Q3384" s="72"/>
    </row>
    <row r="3385" spans="1:17" x14ac:dyDescent="0.25">
      <c r="A3385" s="107" t="s">
        <v>2394</v>
      </c>
      <c r="B3385" s="108">
        <v>202410</v>
      </c>
      <c r="C3385" s="108">
        <v>202410</v>
      </c>
      <c r="D3385" s="108" t="s">
        <v>1015</v>
      </c>
      <c r="E3385" s="109">
        <v>7234053844</v>
      </c>
      <c r="F3385" s="107" t="s">
        <v>2396</v>
      </c>
      <c r="G3385" s="110" t="s">
        <v>1778</v>
      </c>
      <c r="H3385" s="111">
        <v>318000</v>
      </c>
      <c r="I3385" s="113">
        <v>45597</v>
      </c>
      <c r="J3385" s="111">
        <v>100000</v>
      </c>
      <c r="K3385" s="112" t="s">
        <v>20</v>
      </c>
      <c r="L3385" s="112" t="s">
        <v>158</v>
      </c>
      <c r="O3385" s="71"/>
      <c r="P3385" s="54"/>
      <c r="Q3385" s="72"/>
    </row>
    <row r="3386" spans="1:17" x14ac:dyDescent="0.25">
      <c r="A3386" s="107" t="s">
        <v>4460</v>
      </c>
      <c r="B3386" s="108">
        <v>202410</v>
      </c>
      <c r="C3386" s="108">
        <v>202410</v>
      </c>
      <c r="D3386" s="108" t="s">
        <v>1014</v>
      </c>
      <c r="E3386" s="109">
        <v>919175188152</v>
      </c>
      <c r="F3386" s="107" t="s">
        <v>2414</v>
      </c>
      <c r="G3386" s="110" t="s">
        <v>2006</v>
      </c>
      <c r="H3386" s="111">
        <v>295000</v>
      </c>
      <c r="I3386" s="113">
        <v>45598</v>
      </c>
      <c r="J3386" s="111">
        <v>40000</v>
      </c>
      <c r="K3386" s="112" t="s">
        <v>20</v>
      </c>
      <c r="L3386" s="112" t="s">
        <v>158</v>
      </c>
      <c r="O3386" s="71"/>
      <c r="P3386" s="54"/>
      <c r="Q3386" s="72"/>
    </row>
    <row r="3387" spans="1:17" x14ac:dyDescent="0.25">
      <c r="A3387" s="107" t="s">
        <v>4459</v>
      </c>
      <c r="B3387" s="108">
        <v>202410</v>
      </c>
      <c r="C3387" s="108">
        <v>202410</v>
      </c>
      <c r="D3387" s="108" t="s">
        <v>1014</v>
      </c>
      <c r="E3387" s="109">
        <v>8917389919</v>
      </c>
      <c r="F3387" s="107" t="s">
        <v>2403</v>
      </c>
      <c r="G3387" s="110" t="s">
        <v>2006</v>
      </c>
      <c r="H3387" s="111">
        <v>285000</v>
      </c>
      <c r="I3387" s="113">
        <v>45598</v>
      </c>
      <c r="J3387" s="111">
        <v>70000</v>
      </c>
      <c r="K3387" s="112" t="s">
        <v>20</v>
      </c>
      <c r="L3387" s="112" t="s">
        <v>158</v>
      </c>
      <c r="O3387" s="71"/>
      <c r="P3387" s="54"/>
      <c r="Q3387" s="72"/>
    </row>
    <row r="3388" spans="1:17" x14ac:dyDescent="0.25">
      <c r="A3388" s="107" t="s">
        <v>4389</v>
      </c>
      <c r="B3388" s="108">
        <v>202405</v>
      </c>
      <c r="C3388" s="108">
        <v>202405</v>
      </c>
      <c r="D3388" s="108" t="s">
        <v>1015</v>
      </c>
      <c r="E3388" s="109">
        <v>6370494490</v>
      </c>
      <c r="F3388" s="107" t="s">
        <v>1951</v>
      </c>
      <c r="G3388" s="110" t="s">
        <v>1792</v>
      </c>
      <c r="H3388" s="111">
        <v>260000</v>
      </c>
      <c r="I3388" s="113">
        <v>45598</v>
      </c>
      <c r="J3388" s="111">
        <v>15000</v>
      </c>
      <c r="K3388" s="112" t="s">
        <v>20</v>
      </c>
      <c r="L3388" s="112" t="s">
        <v>158</v>
      </c>
      <c r="O3388" s="71"/>
      <c r="P3388" s="54"/>
      <c r="Q3388" s="72"/>
    </row>
    <row r="3389" spans="1:17" x14ac:dyDescent="0.25">
      <c r="A3389" s="107" t="s">
        <v>2419</v>
      </c>
      <c r="B3389" s="108">
        <v>202410</v>
      </c>
      <c r="C3389" s="108">
        <v>202410</v>
      </c>
      <c r="D3389" s="108" t="s">
        <v>1015</v>
      </c>
      <c r="E3389" s="109">
        <v>8658979467</v>
      </c>
      <c r="F3389" s="107" t="s">
        <v>2420</v>
      </c>
      <c r="G3389" s="110" t="s">
        <v>1778</v>
      </c>
      <c r="H3389" s="111">
        <v>318000</v>
      </c>
      <c r="I3389" s="113">
        <v>45598</v>
      </c>
      <c r="J3389" s="111">
        <f>84000+20000</f>
        <v>104000</v>
      </c>
      <c r="K3389" s="112" t="s">
        <v>20</v>
      </c>
      <c r="L3389" s="112" t="s">
        <v>158</v>
      </c>
      <c r="O3389" s="71"/>
      <c r="P3389" s="54"/>
      <c r="Q3389" s="72"/>
    </row>
    <row r="3390" spans="1:17" x14ac:dyDescent="0.25">
      <c r="A3390" s="107" t="s">
        <v>4461</v>
      </c>
      <c r="B3390" s="108">
        <v>202411</v>
      </c>
      <c r="C3390" s="108">
        <v>202411</v>
      </c>
      <c r="D3390" s="108" t="s">
        <v>1015</v>
      </c>
      <c r="E3390" s="109">
        <v>7735351379</v>
      </c>
      <c r="F3390" s="107" t="s">
        <v>2416</v>
      </c>
      <c r="G3390" s="110" t="s">
        <v>1778</v>
      </c>
      <c r="H3390" s="111">
        <v>311000</v>
      </c>
      <c r="I3390" s="113">
        <v>45598</v>
      </c>
      <c r="J3390" s="111">
        <v>5000</v>
      </c>
      <c r="K3390" s="112" t="s">
        <v>20</v>
      </c>
      <c r="L3390" s="112" t="s">
        <v>158</v>
      </c>
      <c r="O3390" s="71"/>
      <c r="P3390" s="54"/>
      <c r="Q3390" s="72"/>
    </row>
    <row r="3391" spans="1:17" x14ac:dyDescent="0.25">
      <c r="A3391" s="107" t="s">
        <v>4346</v>
      </c>
      <c r="B3391" s="108">
        <v>202401</v>
      </c>
      <c r="C3391" s="108">
        <v>202401</v>
      </c>
      <c r="D3391" s="108" t="s">
        <v>1014</v>
      </c>
      <c r="E3391" s="109">
        <v>8018405904</v>
      </c>
      <c r="F3391" s="107" t="s">
        <v>1590</v>
      </c>
      <c r="G3391" s="110" t="s">
        <v>77</v>
      </c>
      <c r="H3391" s="111">
        <v>260000</v>
      </c>
      <c r="I3391" s="113">
        <v>45600</v>
      </c>
      <c r="J3391" s="111">
        <v>25000</v>
      </c>
      <c r="K3391" s="112" t="s">
        <v>20</v>
      </c>
      <c r="L3391" s="112" t="s">
        <v>158</v>
      </c>
      <c r="O3391" s="71"/>
      <c r="P3391" s="54"/>
      <c r="Q3391" s="72"/>
    </row>
    <row r="3392" spans="1:17" x14ac:dyDescent="0.25">
      <c r="A3392" s="107" t="s">
        <v>2302</v>
      </c>
      <c r="B3392" s="108">
        <v>202409</v>
      </c>
      <c r="C3392" s="108">
        <v>202409</v>
      </c>
      <c r="D3392" s="108" t="s">
        <v>1015</v>
      </c>
      <c r="E3392" s="109">
        <v>9742942006</v>
      </c>
      <c r="F3392" s="107" t="s">
        <v>2303</v>
      </c>
      <c r="G3392" s="110" t="s">
        <v>1778</v>
      </c>
      <c r="H3392" s="111">
        <v>290000</v>
      </c>
      <c r="I3392" s="113">
        <v>45600</v>
      </c>
      <c r="J3392" s="111">
        <v>100000</v>
      </c>
      <c r="K3392" s="112" t="s">
        <v>20</v>
      </c>
      <c r="L3392" s="112" t="s">
        <v>158</v>
      </c>
      <c r="O3392" s="71"/>
      <c r="P3392" s="54"/>
      <c r="Q3392" s="72"/>
    </row>
    <row r="3393" spans="1:17" x14ac:dyDescent="0.25">
      <c r="A3393" s="107" t="s">
        <v>2342</v>
      </c>
      <c r="B3393" s="108">
        <v>202409</v>
      </c>
      <c r="C3393" s="108">
        <v>202409</v>
      </c>
      <c r="D3393" s="108" t="s">
        <v>1015</v>
      </c>
      <c r="E3393" s="109">
        <v>9348824057</v>
      </c>
      <c r="F3393" s="107" t="s">
        <v>2348</v>
      </c>
      <c r="G3393" s="110" t="s">
        <v>1778</v>
      </c>
      <c r="H3393" s="111">
        <v>280000</v>
      </c>
      <c r="I3393" s="113">
        <v>45600</v>
      </c>
      <c r="J3393" s="111">
        <v>50000</v>
      </c>
      <c r="K3393" s="112" t="s">
        <v>689</v>
      </c>
      <c r="L3393" s="112" t="s">
        <v>158</v>
      </c>
      <c r="O3393" s="71"/>
      <c r="P3393" s="54"/>
      <c r="Q3393" s="72"/>
    </row>
    <row r="3394" spans="1:17" x14ac:dyDescent="0.25">
      <c r="A3394" s="107" t="s">
        <v>2203</v>
      </c>
      <c r="B3394" s="108">
        <v>202408</v>
      </c>
      <c r="C3394" s="108">
        <v>202408</v>
      </c>
      <c r="D3394" s="108" t="s">
        <v>1015</v>
      </c>
      <c r="E3394" s="109">
        <v>9535193353</v>
      </c>
      <c r="F3394" s="107" t="s">
        <v>2204</v>
      </c>
      <c r="G3394" s="110" t="s">
        <v>1778</v>
      </c>
      <c r="H3394" s="111">
        <v>290000</v>
      </c>
      <c r="I3394" s="113">
        <v>45600</v>
      </c>
      <c r="J3394" s="111">
        <v>60000</v>
      </c>
      <c r="K3394" s="112" t="s">
        <v>20</v>
      </c>
      <c r="L3394" s="112" t="s">
        <v>158</v>
      </c>
      <c r="O3394" s="71"/>
      <c r="P3394" s="54"/>
      <c r="Q3394" s="72"/>
    </row>
    <row r="3395" spans="1:17" x14ac:dyDescent="0.25">
      <c r="A3395" s="107" t="s">
        <v>4437</v>
      </c>
      <c r="B3395" s="108">
        <v>202409</v>
      </c>
      <c r="C3395" s="108">
        <v>202409</v>
      </c>
      <c r="D3395" s="108" t="s">
        <v>1015</v>
      </c>
      <c r="E3395" s="109">
        <v>7876154936</v>
      </c>
      <c r="F3395" s="107" t="s">
        <v>2270</v>
      </c>
      <c r="G3395" s="110" t="s">
        <v>1778</v>
      </c>
      <c r="H3395" s="111">
        <v>318000</v>
      </c>
      <c r="I3395" s="113">
        <v>45600</v>
      </c>
      <c r="J3395" s="111">
        <v>58000</v>
      </c>
      <c r="K3395" s="112" t="s">
        <v>20</v>
      </c>
      <c r="L3395" s="112" t="s">
        <v>158</v>
      </c>
      <c r="O3395" s="71"/>
      <c r="P3395" s="54"/>
      <c r="Q3395" s="72"/>
    </row>
    <row r="3396" spans="1:17" x14ac:dyDescent="0.25">
      <c r="A3396" s="107" t="s">
        <v>4419</v>
      </c>
      <c r="B3396" s="108">
        <v>202407</v>
      </c>
      <c r="C3396" s="108">
        <v>202407</v>
      </c>
      <c r="D3396" s="108" t="s">
        <v>1014</v>
      </c>
      <c r="E3396" s="109">
        <v>8092250893</v>
      </c>
      <c r="F3396" s="107" t="s">
        <v>2145</v>
      </c>
      <c r="G3396" s="110" t="s">
        <v>1778</v>
      </c>
      <c r="H3396" s="111">
        <v>318600</v>
      </c>
      <c r="I3396" s="113">
        <v>45600</v>
      </c>
      <c r="J3396" s="111">
        <v>72500</v>
      </c>
      <c r="K3396" s="112" t="s">
        <v>20</v>
      </c>
      <c r="L3396" s="112" t="s">
        <v>158</v>
      </c>
      <c r="O3396" s="71"/>
      <c r="P3396" s="54"/>
      <c r="Q3396" s="72"/>
    </row>
    <row r="3397" spans="1:17" x14ac:dyDescent="0.25">
      <c r="A3397" s="107" t="s">
        <v>2325</v>
      </c>
      <c r="B3397" s="108">
        <v>202409</v>
      </c>
      <c r="C3397" s="108">
        <v>202409</v>
      </c>
      <c r="D3397" s="108" t="s">
        <v>1015</v>
      </c>
      <c r="E3397" s="109">
        <v>9335741705</v>
      </c>
      <c r="F3397" s="107" t="s">
        <v>2329</v>
      </c>
      <c r="G3397" s="110" t="s">
        <v>1778</v>
      </c>
      <c r="H3397" s="111">
        <v>313600</v>
      </c>
      <c r="I3397" s="113">
        <v>45601</v>
      </c>
      <c r="J3397" s="111">
        <f>104333+104000</f>
        <v>208333</v>
      </c>
      <c r="K3397" s="112" t="s">
        <v>689</v>
      </c>
      <c r="L3397" s="112" t="s">
        <v>158</v>
      </c>
      <c r="O3397" s="71"/>
      <c r="P3397" s="54"/>
      <c r="Q3397" s="72"/>
    </row>
    <row r="3398" spans="1:17" x14ac:dyDescent="0.25">
      <c r="A3398" s="107" t="s">
        <v>2177</v>
      </c>
      <c r="B3398" s="108">
        <v>202407</v>
      </c>
      <c r="C3398" s="108">
        <v>202407</v>
      </c>
      <c r="D3398" s="108" t="s">
        <v>1015</v>
      </c>
      <c r="E3398" s="109">
        <v>8093700512</v>
      </c>
      <c r="F3398" s="107" t="s">
        <v>2178</v>
      </c>
      <c r="G3398" s="110" t="s">
        <v>1778</v>
      </c>
      <c r="H3398" s="111">
        <v>270000</v>
      </c>
      <c r="I3398" s="113">
        <v>45601</v>
      </c>
      <c r="J3398" s="111">
        <v>78400</v>
      </c>
      <c r="K3398" s="112" t="s">
        <v>20</v>
      </c>
      <c r="L3398" s="112" t="s">
        <v>158</v>
      </c>
      <c r="O3398" s="71"/>
      <c r="P3398" s="54"/>
      <c r="Q3398" s="72"/>
    </row>
    <row r="3399" spans="1:17" x14ac:dyDescent="0.25">
      <c r="A3399" s="107" t="s">
        <v>2262</v>
      </c>
      <c r="B3399" s="108">
        <v>202408</v>
      </c>
      <c r="C3399" s="108">
        <v>202408</v>
      </c>
      <c r="D3399" s="108" t="s">
        <v>1015</v>
      </c>
      <c r="E3399" s="109">
        <v>6387050025</v>
      </c>
      <c r="F3399" s="107" t="s">
        <v>2261</v>
      </c>
      <c r="G3399" s="110" t="s">
        <v>1778</v>
      </c>
      <c r="H3399" s="111">
        <v>290000</v>
      </c>
      <c r="I3399" s="113">
        <v>45601</v>
      </c>
      <c r="J3399" s="111">
        <v>30000</v>
      </c>
      <c r="K3399" s="112" t="s">
        <v>20</v>
      </c>
      <c r="L3399" s="112" t="s">
        <v>158</v>
      </c>
      <c r="O3399" s="71"/>
      <c r="P3399" s="54"/>
      <c r="Q3399" s="72"/>
    </row>
    <row r="3400" spans="1:17" x14ac:dyDescent="0.25">
      <c r="A3400" s="107" t="s">
        <v>2111</v>
      </c>
      <c r="B3400" s="108">
        <v>202407</v>
      </c>
      <c r="C3400" s="108">
        <v>202407</v>
      </c>
      <c r="D3400" s="108" t="s">
        <v>1014</v>
      </c>
      <c r="E3400" s="109">
        <v>7397150068</v>
      </c>
      <c r="F3400" s="107" t="s">
        <v>2112</v>
      </c>
      <c r="G3400" s="110" t="s">
        <v>1778</v>
      </c>
      <c r="H3400" s="111">
        <v>270000</v>
      </c>
      <c r="I3400" s="113">
        <v>45601</v>
      </c>
      <c r="J3400" s="111">
        <v>35000</v>
      </c>
      <c r="K3400" s="112" t="s">
        <v>20</v>
      </c>
      <c r="L3400" s="112" t="s">
        <v>158</v>
      </c>
      <c r="O3400" s="71"/>
      <c r="P3400" s="54"/>
      <c r="Q3400" s="72"/>
    </row>
    <row r="3401" spans="1:17" x14ac:dyDescent="0.25">
      <c r="A3401" s="107" t="s">
        <v>4425</v>
      </c>
      <c r="B3401" s="108">
        <v>202408</v>
      </c>
      <c r="C3401" s="108">
        <v>202408</v>
      </c>
      <c r="D3401" s="108" t="s">
        <v>1014</v>
      </c>
      <c r="E3401" s="109">
        <v>9668283467</v>
      </c>
      <c r="F3401" s="107" t="s">
        <v>2241</v>
      </c>
      <c r="G3401" s="110" t="s">
        <v>2006</v>
      </c>
      <c r="H3401" s="111">
        <v>270000</v>
      </c>
      <c r="I3401" s="113">
        <v>45602</v>
      </c>
      <c r="J3401" s="111">
        <v>50000</v>
      </c>
      <c r="K3401" s="112" t="s">
        <v>20</v>
      </c>
      <c r="L3401" s="112" t="s">
        <v>158</v>
      </c>
      <c r="O3401" s="71"/>
      <c r="P3401" s="54"/>
      <c r="Q3401" s="72"/>
    </row>
    <row r="3402" spans="1:17" x14ac:dyDescent="0.25">
      <c r="A3402" s="107" t="s">
        <v>796</v>
      </c>
      <c r="B3402" s="108">
        <v>202306</v>
      </c>
      <c r="C3402" s="108">
        <v>202306</v>
      </c>
      <c r="D3402" s="108" t="s">
        <v>1014</v>
      </c>
      <c r="E3402" s="109">
        <v>6204294245</v>
      </c>
      <c r="F3402" s="107" t="s">
        <v>797</v>
      </c>
      <c r="G3402" s="110" t="s">
        <v>19</v>
      </c>
      <c r="H3402" s="111">
        <v>260000</v>
      </c>
      <c r="I3402" s="113">
        <v>45602</v>
      </c>
      <c r="J3402" s="111">
        <v>45000</v>
      </c>
      <c r="K3402" s="112" t="s">
        <v>20</v>
      </c>
      <c r="L3402" s="112" t="s">
        <v>158</v>
      </c>
      <c r="O3402" s="71"/>
      <c r="P3402" s="54"/>
      <c r="Q3402" s="72"/>
    </row>
    <row r="3403" spans="1:17" x14ac:dyDescent="0.25">
      <c r="A3403" s="107" t="s">
        <v>2454</v>
      </c>
      <c r="B3403" s="108">
        <v>202410</v>
      </c>
      <c r="C3403" s="108">
        <v>202410</v>
      </c>
      <c r="D3403" s="108" t="s">
        <v>1014</v>
      </c>
      <c r="E3403" s="109">
        <v>6263135772</v>
      </c>
      <c r="F3403" s="107" t="s">
        <v>2401</v>
      </c>
      <c r="G3403" s="110" t="s">
        <v>2006</v>
      </c>
      <c r="H3403" s="111">
        <v>295000</v>
      </c>
      <c r="I3403" s="113">
        <v>45602</v>
      </c>
      <c r="J3403" s="111">
        <v>50000</v>
      </c>
      <c r="K3403" s="112" t="s">
        <v>20</v>
      </c>
      <c r="L3403" s="112" t="s">
        <v>158</v>
      </c>
      <c r="O3403" s="71"/>
      <c r="P3403" s="54"/>
      <c r="Q3403" s="72"/>
    </row>
    <row r="3404" spans="1:17" x14ac:dyDescent="0.25">
      <c r="A3404" s="107" t="s">
        <v>2153</v>
      </c>
      <c r="B3404" s="108">
        <v>202407</v>
      </c>
      <c r="C3404" s="108">
        <v>202407</v>
      </c>
      <c r="D3404" s="108" t="s">
        <v>1015</v>
      </c>
      <c r="E3404" s="109">
        <v>7377779071</v>
      </c>
      <c r="F3404" s="107" t="s">
        <v>2154</v>
      </c>
      <c r="G3404" s="110" t="s">
        <v>1778</v>
      </c>
      <c r="H3404" s="111">
        <v>318600</v>
      </c>
      <c r="I3404" s="113">
        <v>45602</v>
      </c>
      <c r="J3404" s="111">
        <v>46000</v>
      </c>
      <c r="K3404" s="112" t="s">
        <v>902</v>
      </c>
      <c r="L3404" s="112" t="s">
        <v>158</v>
      </c>
      <c r="M3404" t="s">
        <v>2330</v>
      </c>
      <c r="O3404" s="71"/>
      <c r="P3404" s="54"/>
      <c r="Q3404" s="72"/>
    </row>
    <row r="3405" spans="1:17" x14ac:dyDescent="0.25">
      <c r="A3405" s="107" t="s">
        <v>2417</v>
      </c>
      <c r="B3405" s="108">
        <v>202411</v>
      </c>
      <c r="C3405" s="108">
        <v>202411</v>
      </c>
      <c r="D3405" s="108" t="s">
        <v>1015</v>
      </c>
      <c r="E3405" s="109">
        <v>7008524499</v>
      </c>
      <c r="F3405" s="107" t="s">
        <v>2418</v>
      </c>
      <c r="G3405" s="110" t="s">
        <v>1778</v>
      </c>
      <c r="H3405" s="111">
        <v>290000</v>
      </c>
      <c r="I3405" s="113">
        <v>45602</v>
      </c>
      <c r="J3405" s="111">
        <v>5000</v>
      </c>
      <c r="K3405" s="112" t="s">
        <v>689</v>
      </c>
      <c r="L3405" s="112" t="s">
        <v>2438</v>
      </c>
      <c r="O3405" s="71"/>
      <c r="P3405" s="54"/>
      <c r="Q3405" s="72"/>
    </row>
    <row r="3406" spans="1:17" x14ac:dyDescent="0.25">
      <c r="A3406" s="107" t="s">
        <v>2422</v>
      </c>
      <c r="B3406" s="108">
        <v>202411</v>
      </c>
      <c r="C3406" s="108">
        <v>202411</v>
      </c>
      <c r="D3406" s="108" t="s">
        <v>1014</v>
      </c>
      <c r="E3406" s="109">
        <v>8095913654</v>
      </c>
      <c r="F3406" s="107" t="s">
        <v>2429</v>
      </c>
      <c r="G3406" s="110" t="s">
        <v>2288</v>
      </c>
      <c r="H3406" s="111">
        <v>80000</v>
      </c>
      <c r="I3406" s="113">
        <v>45602</v>
      </c>
      <c r="J3406" s="111">
        <v>5000</v>
      </c>
      <c r="K3406" s="112" t="s">
        <v>689</v>
      </c>
      <c r="L3406" s="112" t="s">
        <v>1899</v>
      </c>
      <c r="O3406" s="71"/>
      <c r="P3406" s="54"/>
      <c r="Q3406" s="72"/>
    </row>
    <row r="3407" spans="1:17" x14ac:dyDescent="0.25">
      <c r="A3407" s="107" t="s">
        <v>2423</v>
      </c>
      <c r="B3407" s="108">
        <v>202411</v>
      </c>
      <c r="C3407" s="108">
        <v>202411</v>
      </c>
      <c r="D3407" s="108" t="s">
        <v>1014</v>
      </c>
      <c r="E3407" s="109">
        <v>8310059948</v>
      </c>
      <c r="F3407" s="107" t="s">
        <v>2430</v>
      </c>
      <c r="G3407" s="110" t="s">
        <v>2288</v>
      </c>
      <c r="H3407" s="111">
        <v>80000</v>
      </c>
      <c r="I3407" s="113">
        <v>45602</v>
      </c>
      <c r="J3407" s="111">
        <v>5000</v>
      </c>
      <c r="K3407" s="112" t="s">
        <v>689</v>
      </c>
      <c r="L3407" s="112" t="s">
        <v>1899</v>
      </c>
      <c r="O3407" s="71"/>
      <c r="P3407" s="54"/>
      <c r="Q3407" s="72"/>
    </row>
    <row r="3408" spans="1:17" x14ac:dyDescent="0.25">
      <c r="A3408" s="107" t="s">
        <v>1049</v>
      </c>
      <c r="B3408" s="108">
        <v>202411</v>
      </c>
      <c r="C3408" s="108">
        <v>202411</v>
      </c>
      <c r="D3408" s="108" t="s">
        <v>1015</v>
      </c>
      <c r="E3408" s="109">
        <v>8018426653</v>
      </c>
      <c r="F3408" s="107" t="s">
        <v>2431</v>
      </c>
      <c r="G3408" s="110" t="s">
        <v>1778</v>
      </c>
      <c r="H3408" s="111">
        <v>308000</v>
      </c>
      <c r="I3408" s="113">
        <v>45602</v>
      </c>
      <c r="J3408" s="111">
        <v>5000</v>
      </c>
      <c r="K3408" s="112" t="s">
        <v>689</v>
      </c>
      <c r="L3408" s="112" t="s">
        <v>2437</v>
      </c>
      <c r="O3408" s="71"/>
      <c r="P3408" s="54"/>
      <c r="Q3408" s="72"/>
    </row>
    <row r="3409" spans="1:17" x14ac:dyDescent="0.25">
      <c r="A3409" s="107" t="s">
        <v>2424</v>
      </c>
      <c r="B3409" s="108">
        <v>202411</v>
      </c>
      <c r="C3409" s="108">
        <v>202411</v>
      </c>
      <c r="D3409" s="108" t="s">
        <v>1015</v>
      </c>
      <c r="E3409" s="109">
        <v>7008763365</v>
      </c>
      <c r="F3409" s="107" t="s">
        <v>2432</v>
      </c>
      <c r="G3409" s="110" t="s">
        <v>1792</v>
      </c>
      <c r="H3409" s="111">
        <v>285000</v>
      </c>
      <c r="I3409" s="113">
        <v>45602</v>
      </c>
      <c r="J3409" s="111">
        <v>5000</v>
      </c>
      <c r="K3409" s="112" t="s">
        <v>689</v>
      </c>
      <c r="L3409" s="112" t="s">
        <v>2073</v>
      </c>
      <c r="O3409" s="71"/>
      <c r="P3409" s="54"/>
      <c r="Q3409" s="72"/>
    </row>
    <row r="3410" spans="1:17" x14ac:dyDescent="0.25">
      <c r="A3410" s="107" t="s">
        <v>2425</v>
      </c>
      <c r="B3410" s="108">
        <v>202411</v>
      </c>
      <c r="C3410" s="108">
        <v>202411</v>
      </c>
      <c r="D3410" s="108" t="s">
        <v>1015</v>
      </c>
      <c r="E3410" s="109">
        <v>8249223393</v>
      </c>
      <c r="F3410" s="107" t="s">
        <v>2433</v>
      </c>
      <c r="G3410" s="110" t="s">
        <v>1778</v>
      </c>
      <c r="H3410" s="111">
        <v>300000</v>
      </c>
      <c r="I3410" s="113">
        <v>45602</v>
      </c>
      <c r="J3410" s="111">
        <v>5000</v>
      </c>
      <c r="K3410" s="112" t="s">
        <v>689</v>
      </c>
      <c r="L3410" s="112" t="s">
        <v>2437</v>
      </c>
      <c r="O3410" s="71"/>
      <c r="P3410" s="54"/>
      <c r="Q3410" s="72"/>
    </row>
    <row r="3411" spans="1:17" x14ac:dyDescent="0.25">
      <c r="A3411" s="107" t="s">
        <v>2426</v>
      </c>
      <c r="B3411" s="108">
        <v>202411</v>
      </c>
      <c r="C3411" s="108">
        <v>202411</v>
      </c>
      <c r="D3411" s="108" t="s">
        <v>1015</v>
      </c>
      <c r="E3411" s="109">
        <v>7077156237</v>
      </c>
      <c r="F3411" s="107" t="s">
        <v>2434</v>
      </c>
      <c r="G3411" s="110" t="s">
        <v>1778</v>
      </c>
      <c r="H3411" s="111">
        <v>300000</v>
      </c>
      <c r="I3411" s="113">
        <v>45602</v>
      </c>
      <c r="J3411" s="111">
        <v>5000</v>
      </c>
      <c r="K3411" s="112" t="s">
        <v>689</v>
      </c>
      <c r="L3411" s="112" t="s">
        <v>2437</v>
      </c>
      <c r="O3411" s="71"/>
      <c r="P3411" s="54"/>
      <c r="Q3411" s="72"/>
    </row>
    <row r="3412" spans="1:17" x14ac:dyDescent="0.25">
      <c r="A3412" s="107" t="s">
        <v>2427</v>
      </c>
      <c r="B3412" s="108">
        <v>202411</v>
      </c>
      <c r="C3412" s="108">
        <v>202411</v>
      </c>
      <c r="D3412" s="108" t="s">
        <v>1015</v>
      </c>
      <c r="E3412" s="109">
        <v>6370664257</v>
      </c>
      <c r="F3412" s="107" t="s">
        <v>2435</v>
      </c>
      <c r="G3412" s="110" t="s">
        <v>1778</v>
      </c>
      <c r="H3412" s="111">
        <v>300000</v>
      </c>
      <c r="I3412" s="113">
        <v>45602</v>
      </c>
      <c r="J3412" s="111">
        <v>5000</v>
      </c>
      <c r="K3412" s="112" t="s">
        <v>689</v>
      </c>
      <c r="L3412" s="112" t="s">
        <v>2437</v>
      </c>
      <c r="O3412" s="71"/>
      <c r="P3412" s="54"/>
      <c r="Q3412" s="72"/>
    </row>
    <row r="3413" spans="1:17" x14ac:dyDescent="0.25">
      <c r="A3413" s="107" t="s">
        <v>2428</v>
      </c>
      <c r="B3413" s="108">
        <v>202411</v>
      </c>
      <c r="C3413" s="108">
        <v>202411</v>
      </c>
      <c r="D3413" s="108" t="s">
        <v>1014</v>
      </c>
      <c r="E3413" s="109">
        <v>9949127361</v>
      </c>
      <c r="F3413" s="107" t="s">
        <v>2436</v>
      </c>
      <c r="G3413" s="110" t="s">
        <v>1778</v>
      </c>
      <c r="H3413" s="111">
        <v>320000</v>
      </c>
      <c r="I3413" s="113">
        <v>45602</v>
      </c>
      <c r="J3413" s="111">
        <v>5000</v>
      </c>
      <c r="K3413" s="112" t="s">
        <v>689</v>
      </c>
      <c r="L3413" s="112" t="s">
        <v>1899</v>
      </c>
      <c r="O3413" s="71"/>
      <c r="P3413" s="54"/>
      <c r="Q3413" s="72"/>
    </row>
    <row r="3414" spans="1:17" x14ac:dyDescent="0.25">
      <c r="A3414" s="107" t="s">
        <v>2338</v>
      </c>
      <c r="B3414" s="108">
        <v>202409</v>
      </c>
      <c r="C3414" s="108">
        <v>202409</v>
      </c>
      <c r="D3414" s="108" t="s">
        <v>1014</v>
      </c>
      <c r="E3414" s="109">
        <v>9437785044</v>
      </c>
      <c r="F3414" s="107" t="s">
        <v>2344</v>
      </c>
      <c r="G3414" s="110" t="s">
        <v>1778</v>
      </c>
      <c r="H3414" s="111">
        <v>280000</v>
      </c>
      <c r="I3414" s="113">
        <v>45603</v>
      </c>
      <c r="J3414" s="111">
        <v>100000</v>
      </c>
      <c r="K3414" s="112" t="s">
        <v>689</v>
      </c>
      <c r="L3414" s="112" t="s">
        <v>158</v>
      </c>
      <c r="O3414" s="71"/>
      <c r="P3414" s="54"/>
      <c r="Q3414" s="72"/>
    </row>
    <row r="3415" spans="1:17" x14ac:dyDescent="0.25">
      <c r="A3415" s="107" t="s">
        <v>2300</v>
      </c>
      <c r="B3415" s="108">
        <v>202409</v>
      </c>
      <c r="C3415" s="108">
        <v>202409</v>
      </c>
      <c r="D3415" s="108" t="s">
        <v>1014</v>
      </c>
      <c r="E3415" s="109">
        <v>9584521462</v>
      </c>
      <c r="F3415" s="107" t="s">
        <v>2301</v>
      </c>
      <c r="G3415" s="110" t="s">
        <v>1778</v>
      </c>
      <c r="H3415" s="111">
        <v>318000</v>
      </c>
      <c r="I3415" s="113">
        <v>45603</v>
      </c>
      <c r="J3415" s="111">
        <v>104600</v>
      </c>
      <c r="K3415" s="112" t="s">
        <v>20</v>
      </c>
      <c r="L3415" s="112" t="s">
        <v>158</v>
      </c>
      <c r="O3415" s="71"/>
      <c r="P3415" s="54"/>
      <c r="Q3415" s="72"/>
    </row>
    <row r="3416" spans="1:17" x14ac:dyDescent="0.25">
      <c r="A3416" s="107" t="s">
        <v>1697</v>
      </c>
      <c r="B3416" s="108">
        <v>202402</v>
      </c>
      <c r="C3416" s="108">
        <v>202402</v>
      </c>
      <c r="D3416" s="108" t="s">
        <v>1014</v>
      </c>
      <c r="E3416" s="109">
        <v>7008091508</v>
      </c>
      <c r="F3416" s="107" t="s">
        <v>1698</v>
      </c>
      <c r="G3416" s="110" t="s">
        <v>2006</v>
      </c>
      <c r="H3416" s="111">
        <v>270000</v>
      </c>
      <c r="I3416" s="113">
        <v>45603</v>
      </c>
      <c r="J3416" s="111">
        <v>25000</v>
      </c>
      <c r="K3416" s="112" t="s">
        <v>20</v>
      </c>
      <c r="L3416" s="112" t="s">
        <v>158</v>
      </c>
      <c r="O3416" s="71"/>
      <c r="P3416" s="54"/>
      <c r="Q3416" s="72"/>
    </row>
    <row r="3417" spans="1:17" x14ac:dyDescent="0.25">
      <c r="A3417" s="107" t="s">
        <v>2439</v>
      </c>
      <c r="B3417" s="108">
        <v>202411</v>
      </c>
      <c r="C3417" s="108">
        <v>202411</v>
      </c>
      <c r="D3417" s="108" t="s">
        <v>1014</v>
      </c>
      <c r="E3417" s="109">
        <v>9666675665</v>
      </c>
      <c r="F3417" s="107" t="s">
        <v>2442</v>
      </c>
      <c r="G3417" s="110" t="s">
        <v>1778</v>
      </c>
      <c r="H3417" s="111">
        <v>320000</v>
      </c>
      <c r="I3417" s="113">
        <v>45603</v>
      </c>
      <c r="J3417" s="111">
        <v>5000</v>
      </c>
      <c r="K3417" s="112" t="s">
        <v>689</v>
      </c>
      <c r="L3417" s="112" t="s">
        <v>1899</v>
      </c>
      <c r="O3417" s="71"/>
      <c r="P3417" s="54"/>
      <c r="Q3417" s="72"/>
    </row>
    <row r="3418" spans="1:17" x14ac:dyDescent="0.25">
      <c r="A3418" s="107" t="s">
        <v>2440</v>
      </c>
      <c r="B3418" s="108">
        <v>202411</v>
      </c>
      <c r="C3418" s="108">
        <v>202411</v>
      </c>
      <c r="D3418" s="108" t="s">
        <v>1015</v>
      </c>
      <c r="E3418" s="109">
        <v>943822197</v>
      </c>
      <c r="F3418" s="107" t="s">
        <v>2443</v>
      </c>
      <c r="G3418" s="110" t="s">
        <v>2006</v>
      </c>
      <c r="H3418" s="111">
        <v>295000</v>
      </c>
      <c r="I3418" s="113">
        <v>45603</v>
      </c>
      <c r="J3418" s="111">
        <v>5000</v>
      </c>
      <c r="K3418" s="112" t="s">
        <v>689</v>
      </c>
      <c r="L3418" s="112" t="s">
        <v>2009</v>
      </c>
      <c r="O3418" s="71"/>
      <c r="P3418" s="54"/>
      <c r="Q3418" s="72"/>
    </row>
    <row r="3419" spans="1:17" x14ac:dyDescent="0.25">
      <c r="A3419" s="107" t="s">
        <v>2441</v>
      </c>
      <c r="B3419" s="108">
        <v>202411</v>
      </c>
      <c r="C3419" s="108">
        <v>202411</v>
      </c>
      <c r="D3419" s="108" t="s">
        <v>1014</v>
      </c>
      <c r="E3419" s="109">
        <v>6263354178</v>
      </c>
      <c r="F3419" s="107" t="s">
        <v>2444</v>
      </c>
      <c r="G3419" s="110" t="s">
        <v>2006</v>
      </c>
      <c r="H3419" s="111">
        <v>270000</v>
      </c>
      <c r="I3419" s="113">
        <v>45603</v>
      </c>
      <c r="J3419" s="111">
        <v>5000</v>
      </c>
      <c r="K3419" s="112" t="s">
        <v>689</v>
      </c>
      <c r="L3419" s="112" t="s">
        <v>142</v>
      </c>
      <c r="O3419" s="71"/>
      <c r="P3419" s="54"/>
      <c r="Q3419" s="72"/>
    </row>
    <row r="3420" spans="1:17" x14ac:dyDescent="0.25">
      <c r="A3420" s="107" t="s">
        <v>2441</v>
      </c>
      <c r="B3420" s="108">
        <v>202411</v>
      </c>
      <c r="C3420" s="108">
        <v>202411</v>
      </c>
      <c r="D3420" s="108" t="s">
        <v>1014</v>
      </c>
      <c r="E3420" s="109">
        <v>6263354178</v>
      </c>
      <c r="F3420" s="107" t="s">
        <v>2444</v>
      </c>
      <c r="G3420" s="110" t="s">
        <v>2006</v>
      </c>
      <c r="H3420" s="111">
        <v>270000</v>
      </c>
      <c r="I3420" s="113">
        <v>45603</v>
      </c>
      <c r="J3420" s="111">
        <v>5000</v>
      </c>
      <c r="K3420" s="112" t="s">
        <v>689</v>
      </c>
      <c r="L3420" s="112" t="s">
        <v>142</v>
      </c>
      <c r="O3420" s="71"/>
      <c r="P3420" s="54"/>
      <c r="Q3420" s="72"/>
    </row>
    <row r="3421" spans="1:17" x14ac:dyDescent="0.25">
      <c r="A3421" s="107" t="s">
        <v>4424</v>
      </c>
      <c r="B3421" s="108">
        <v>202407</v>
      </c>
      <c r="C3421" s="108">
        <v>202407</v>
      </c>
      <c r="D3421" s="108" t="s">
        <v>1015</v>
      </c>
      <c r="E3421" s="109">
        <v>6370070992</v>
      </c>
      <c r="F3421" s="107" t="s">
        <v>2183</v>
      </c>
      <c r="G3421" s="110" t="s">
        <v>1778</v>
      </c>
      <c r="H3421" s="111">
        <v>280000</v>
      </c>
      <c r="I3421" s="113">
        <v>45604</v>
      </c>
      <c r="J3421" s="111">
        <v>62600</v>
      </c>
      <c r="K3421" s="112" t="s">
        <v>20</v>
      </c>
      <c r="L3421" s="112" t="s">
        <v>158</v>
      </c>
      <c r="O3421" s="71"/>
      <c r="P3421" s="54"/>
      <c r="Q3421" s="72"/>
    </row>
    <row r="3422" spans="1:17" x14ac:dyDescent="0.25">
      <c r="A3422" s="107" t="s">
        <v>2214</v>
      </c>
      <c r="B3422" s="108">
        <v>202411</v>
      </c>
      <c r="C3422" s="108">
        <v>202411</v>
      </c>
      <c r="D3422" s="108" t="s">
        <v>1015</v>
      </c>
      <c r="E3422" s="109">
        <v>9090242131</v>
      </c>
      <c r="F3422" s="107" t="s">
        <v>2217</v>
      </c>
      <c r="G3422" s="110" t="s">
        <v>1778</v>
      </c>
      <c r="H3422" s="111">
        <v>318000</v>
      </c>
      <c r="I3422" s="113">
        <v>45604</v>
      </c>
      <c r="J3422" s="111">
        <v>30000</v>
      </c>
      <c r="K3422" s="112" t="s">
        <v>20</v>
      </c>
      <c r="L3422" s="112" t="s">
        <v>158</v>
      </c>
      <c r="O3422" s="71"/>
      <c r="P3422" s="54"/>
      <c r="Q3422" s="72"/>
    </row>
    <row r="3423" spans="1:17" x14ac:dyDescent="0.25">
      <c r="A3423" s="107" t="s">
        <v>2175</v>
      </c>
      <c r="B3423" s="108">
        <v>202407</v>
      </c>
      <c r="C3423" s="108">
        <v>202407</v>
      </c>
      <c r="D3423" s="108" t="s">
        <v>1015</v>
      </c>
      <c r="E3423" s="109">
        <v>8123866112</v>
      </c>
      <c r="F3423" s="107" t="s">
        <v>2176</v>
      </c>
      <c r="G3423" s="110" t="s">
        <v>1778</v>
      </c>
      <c r="H3423" s="111">
        <v>270000</v>
      </c>
      <c r="I3423" s="113">
        <v>45604</v>
      </c>
      <c r="J3423" s="111">
        <v>90000</v>
      </c>
      <c r="K3423" s="112" t="s">
        <v>20</v>
      </c>
      <c r="L3423" s="112" t="s">
        <v>158</v>
      </c>
      <c r="O3423" s="71"/>
      <c r="P3423" s="54"/>
      <c r="Q3423" s="72"/>
    </row>
    <row r="3424" spans="1:17" x14ac:dyDescent="0.25">
      <c r="A3424" s="107" t="s">
        <v>2308</v>
      </c>
      <c r="B3424" s="108">
        <v>202409</v>
      </c>
      <c r="C3424" s="108">
        <v>202409</v>
      </c>
      <c r="D3424" s="108" t="s">
        <v>1015</v>
      </c>
      <c r="E3424" s="109">
        <v>9407390681</v>
      </c>
      <c r="F3424" s="107" t="s">
        <v>2316</v>
      </c>
      <c r="G3424" s="110" t="s">
        <v>1778</v>
      </c>
      <c r="H3424" s="111">
        <v>313600</v>
      </c>
      <c r="I3424" s="113">
        <v>45605</v>
      </c>
      <c r="J3424" s="111">
        <v>102870</v>
      </c>
      <c r="K3424" s="112" t="s">
        <v>689</v>
      </c>
      <c r="L3424" s="112" t="s">
        <v>158</v>
      </c>
      <c r="O3424" s="71"/>
      <c r="P3424" s="54"/>
      <c r="Q3424" s="72"/>
    </row>
    <row r="3425" spans="1:17" x14ac:dyDescent="0.25">
      <c r="A3425" s="107" t="s">
        <v>201</v>
      </c>
      <c r="B3425" s="108">
        <v>202301</v>
      </c>
      <c r="C3425" s="108">
        <v>202301</v>
      </c>
      <c r="D3425" s="108" t="s">
        <v>1014</v>
      </c>
      <c r="E3425" s="109">
        <v>8777718494</v>
      </c>
      <c r="F3425" s="107" t="s">
        <v>202</v>
      </c>
      <c r="G3425" s="110" t="s">
        <v>1778</v>
      </c>
      <c r="H3425" s="111">
        <v>270000</v>
      </c>
      <c r="I3425" s="113">
        <v>45605</v>
      </c>
      <c r="J3425" s="111">
        <v>38000</v>
      </c>
      <c r="K3425" s="112" t="s">
        <v>20</v>
      </c>
      <c r="L3425" s="112" t="s">
        <v>158</v>
      </c>
      <c r="O3425" s="71"/>
      <c r="P3425" s="54"/>
      <c r="Q3425" s="72"/>
    </row>
    <row r="3426" spans="1:17" x14ac:dyDescent="0.25">
      <c r="A3426" s="107" t="s">
        <v>4412</v>
      </c>
      <c r="B3426" s="108">
        <v>202405</v>
      </c>
      <c r="C3426" s="108">
        <v>202405</v>
      </c>
      <c r="D3426" s="108" t="s">
        <v>1014</v>
      </c>
      <c r="E3426" s="109">
        <v>9645288218</v>
      </c>
      <c r="F3426" s="107" t="s">
        <v>1944</v>
      </c>
      <c r="G3426" s="110" t="s">
        <v>1792</v>
      </c>
      <c r="H3426" s="111">
        <v>270000</v>
      </c>
      <c r="I3426" s="113">
        <v>45605</v>
      </c>
      <c r="J3426" s="111">
        <v>50000</v>
      </c>
      <c r="K3426" s="112" t="s">
        <v>20</v>
      </c>
      <c r="L3426" s="112" t="s">
        <v>158</v>
      </c>
      <c r="O3426" s="71"/>
      <c r="P3426" s="54"/>
      <c r="Q3426" s="72"/>
    </row>
    <row r="3427" spans="1:17" x14ac:dyDescent="0.25">
      <c r="A3427" s="107" t="s">
        <v>4441</v>
      </c>
      <c r="B3427" s="108">
        <v>202409</v>
      </c>
      <c r="C3427" s="108">
        <v>202409</v>
      </c>
      <c r="D3427" s="108" t="s">
        <v>1014</v>
      </c>
      <c r="E3427" s="109">
        <v>8596884399</v>
      </c>
      <c r="F3427" s="107" t="s">
        <v>2297</v>
      </c>
      <c r="G3427" s="110" t="s">
        <v>1792</v>
      </c>
      <c r="H3427" s="111">
        <v>295000</v>
      </c>
      <c r="I3427" s="113">
        <v>45605</v>
      </c>
      <c r="J3427" s="111">
        <v>50000</v>
      </c>
      <c r="K3427" s="112" t="s">
        <v>20</v>
      </c>
      <c r="L3427" s="112" t="s">
        <v>158</v>
      </c>
      <c r="O3427" s="71"/>
      <c r="P3427" s="54"/>
      <c r="Q3427" s="72"/>
    </row>
    <row r="3428" spans="1:17" x14ac:dyDescent="0.25">
      <c r="A3428" s="107" t="s">
        <v>4462</v>
      </c>
      <c r="B3428" s="108">
        <v>202411</v>
      </c>
      <c r="C3428" s="108">
        <v>202411</v>
      </c>
      <c r="D3428" s="108" t="s">
        <v>1015</v>
      </c>
      <c r="E3428" s="109">
        <v>9937164257</v>
      </c>
      <c r="F3428" s="107" t="s">
        <v>2448</v>
      </c>
      <c r="G3428" s="110" t="s">
        <v>1778</v>
      </c>
      <c r="H3428" s="111">
        <v>320000</v>
      </c>
      <c r="I3428" s="113">
        <v>45605</v>
      </c>
      <c r="J3428" s="111">
        <v>5000</v>
      </c>
      <c r="K3428" s="112" t="s">
        <v>20</v>
      </c>
      <c r="L3428" s="112" t="s">
        <v>2073</v>
      </c>
      <c r="O3428" s="71"/>
      <c r="P3428" s="54"/>
      <c r="Q3428" s="72"/>
    </row>
    <row r="3429" spans="1:17" x14ac:dyDescent="0.25">
      <c r="A3429" s="107" t="s">
        <v>4463</v>
      </c>
      <c r="B3429" s="108">
        <v>202411</v>
      </c>
      <c r="C3429" s="108">
        <v>202411</v>
      </c>
      <c r="D3429" s="108" t="s">
        <v>1015</v>
      </c>
      <c r="E3429" s="109">
        <v>7873509130</v>
      </c>
      <c r="F3429" s="107" t="s">
        <v>2449</v>
      </c>
      <c r="G3429" s="110" t="s">
        <v>1778</v>
      </c>
      <c r="H3429" s="111">
        <v>295000</v>
      </c>
      <c r="I3429" s="113">
        <v>45605</v>
      </c>
      <c r="J3429" s="111">
        <v>5000</v>
      </c>
      <c r="K3429" s="112" t="s">
        <v>20</v>
      </c>
      <c r="L3429" s="112" t="s">
        <v>2009</v>
      </c>
      <c r="O3429" s="71"/>
      <c r="P3429" s="54"/>
      <c r="Q3429" s="72"/>
    </row>
    <row r="3430" spans="1:17" x14ac:dyDescent="0.25">
      <c r="A3430" s="107" t="s">
        <v>4464</v>
      </c>
      <c r="B3430" s="108">
        <v>202411</v>
      </c>
      <c r="C3430" s="108">
        <v>202411</v>
      </c>
      <c r="D3430" s="108" t="s">
        <v>1014</v>
      </c>
      <c r="E3430" s="109">
        <v>8815740449</v>
      </c>
      <c r="F3430" s="107" t="s">
        <v>2450</v>
      </c>
      <c r="G3430" s="110" t="s">
        <v>1792</v>
      </c>
      <c r="H3430" s="111">
        <v>270000</v>
      </c>
      <c r="I3430" s="113">
        <v>45605</v>
      </c>
      <c r="J3430" s="111">
        <v>5000</v>
      </c>
      <c r="K3430" s="112" t="s">
        <v>20</v>
      </c>
      <c r="L3430" s="112" t="s">
        <v>1899</v>
      </c>
      <c r="O3430" s="71"/>
      <c r="P3430" s="54"/>
      <c r="Q3430" s="72"/>
    </row>
    <row r="3431" spans="1:17" x14ac:dyDescent="0.25">
      <c r="A3431" s="107" t="s">
        <v>2214</v>
      </c>
      <c r="B3431" s="108">
        <v>202411</v>
      </c>
      <c r="C3431" s="108">
        <v>202411</v>
      </c>
      <c r="D3431" s="108" t="s">
        <v>1015</v>
      </c>
      <c r="E3431" s="109">
        <v>8249465881</v>
      </c>
      <c r="F3431" s="107" t="s">
        <v>2451</v>
      </c>
      <c r="G3431" s="110" t="s">
        <v>1792</v>
      </c>
      <c r="H3431" s="111">
        <v>295000</v>
      </c>
      <c r="I3431" s="113">
        <v>45605</v>
      </c>
      <c r="J3431" s="111">
        <v>5000</v>
      </c>
      <c r="K3431" s="112" t="s">
        <v>20</v>
      </c>
      <c r="L3431" s="112" t="s">
        <v>2009</v>
      </c>
      <c r="O3431" s="71"/>
      <c r="P3431" s="54"/>
      <c r="Q3431" s="72"/>
    </row>
    <row r="3432" spans="1:17" x14ac:dyDescent="0.25">
      <c r="A3432" s="107" t="s">
        <v>2093</v>
      </c>
      <c r="B3432" s="108">
        <v>202407</v>
      </c>
      <c r="C3432" s="108">
        <v>202407</v>
      </c>
      <c r="D3432" s="108" t="s">
        <v>1015</v>
      </c>
      <c r="E3432" s="109">
        <v>7008569094</v>
      </c>
      <c r="F3432" s="107" t="s">
        <v>2094</v>
      </c>
      <c r="G3432" s="110" t="s">
        <v>1778</v>
      </c>
      <c r="H3432" s="111">
        <v>280000</v>
      </c>
      <c r="I3432" s="113">
        <v>45607</v>
      </c>
      <c r="J3432" s="111">
        <v>10000</v>
      </c>
      <c r="K3432" s="112" t="s">
        <v>20</v>
      </c>
      <c r="L3432" s="112" t="s">
        <v>158</v>
      </c>
      <c r="O3432" s="71"/>
      <c r="P3432" s="54"/>
      <c r="Q3432" s="72"/>
    </row>
    <row r="3433" spans="1:17" x14ac:dyDescent="0.25">
      <c r="A3433" s="107" t="s">
        <v>2184</v>
      </c>
      <c r="B3433" s="108">
        <v>202407</v>
      </c>
      <c r="C3433" s="108">
        <v>202407</v>
      </c>
      <c r="D3433" s="108" t="s">
        <v>1014</v>
      </c>
      <c r="E3433" s="109">
        <v>8847806051</v>
      </c>
      <c r="F3433" s="107" t="s">
        <v>2185</v>
      </c>
      <c r="G3433" s="110" t="s">
        <v>1778</v>
      </c>
      <c r="H3433" s="111">
        <v>318600</v>
      </c>
      <c r="I3433" s="113">
        <v>45607</v>
      </c>
      <c r="J3433" s="111">
        <v>50000</v>
      </c>
      <c r="K3433" s="112" t="s">
        <v>20</v>
      </c>
      <c r="L3433" s="112" t="s">
        <v>158</v>
      </c>
      <c r="O3433" s="71"/>
      <c r="P3433" s="54"/>
      <c r="Q3433" s="72"/>
    </row>
    <row r="3434" spans="1:17" x14ac:dyDescent="0.25">
      <c r="A3434" s="107" t="s">
        <v>2210</v>
      </c>
      <c r="B3434" s="108">
        <v>202408</v>
      </c>
      <c r="C3434" s="108">
        <v>202408</v>
      </c>
      <c r="D3434" s="108" t="s">
        <v>1015</v>
      </c>
      <c r="E3434" s="109">
        <v>9437526613</v>
      </c>
      <c r="F3434" s="107" t="s">
        <v>2212</v>
      </c>
      <c r="G3434" s="110" t="s">
        <v>1778</v>
      </c>
      <c r="H3434" s="111">
        <v>313600</v>
      </c>
      <c r="I3434" s="113">
        <v>45607</v>
      </c>
      <c r="J3434" s="111">
        <v>78520</v>
      </c>
      <c r="K3434" s="112" t="s">
        <v>689</v>
      </c>
      <c r="L3434" s="112" t="s">
        <v>158</v>
      </c>
      <c r="O3434" s="71"/>
      <c r="P3434" s="54"/>
      <c r="Q3434" s="72"/>
    </row>
    <row r="3435" spans="1:17" x14ac:dyDescent="0.25">
      <c r="A3435" s="107" t="s">
        <v>4423</v>
      </c>
      <c r="B3435" s="108">
        <v>202407</v>
      </c>
      <c r="C3435" s="108">
        <v>202407</v>
      </c>
      <c r="D3435" s="108" t="s">
        <v>1015</v>
      </c>
      <c r="E3435" s="109">
        <v>9437650105</v>
      </c>
      <c r="F3435" s="107" t="s">
        <v>2180</v>
      </c>
      <c r="G3435" s="110" t="s">
        <v>1778</v>
      </c>
      <c r="H3435" s="111">
        <v>270000</v>
      </c>
      <c r="I3435" s="113">
        <v>45607</v>
      </c>
      <c r="J3435" s="111">
        <v>72500</v>
      </c>
      <c r="K3435" s="112" t="s">
        <v>20</v>
      </c>
      <c r="L3435" s="112" t="s">
        <v>158</v>
      </c>
      <c r="O3435" s="71"/>
      <c r="P3435" s="54"/>
      <c r="Q3435" s="72"/>
    </row>
    <row r="3436" spans="1:17" x14ac:dyDescent="0.25">
      <c r="A3436" s="107" t="s">
        <v>4426</v>
      </c>
      <c r="B3436" s="108">
        <v>202407</v>
      </c>
      <c r="C3436" s="108">
        <v>202407</v>
      </c>
      <c r="D3436" s="108" t="s">
        <v>1015</v>
      </c>
      <c r="E3436" s="109">
        <v>7205881321</v>
      </c>
      <c r="F3436" s="107" t="s">
        <v>2189</v>
      </c>
      <c r="G3436" s="110" t="s">
        <v>1778</v>
      </c>
      <c r="H3436" s="111">
        <v>280000</v>
      </c>
      <c r="I3436" s="113">
        <v>45607</v>
      </c>
      <c r="J3436" s="111">
        <v>45000</v>
      </c>
      <c r="K3436" s="112" t="s">
        <v>20</v>
      </c>
      <c r="L3436" s="112" t="s">
        <v>158</v>
      </c>
      <c r="O3436" s="71"/>
      <c r="P3436" s="54"/>
      <c r="Q3436" s="72"/>
    </row>
    <row r="3437" spans="1:17" x14ac:dyDescent="0.25">
      <c r="A3437" s="107" t="s">
        <v>4435</v>
      </c>
      <c r="B3437" s="108">
        <v>202408</v>
      </c>
      <c r="C3437" s="108">
        <v>202408</v>
      </c>
      <c r="D3437" s="108" t="s">
        <v>1015</v>
      </c>
      <c r="E3437" s="109">
        <v>9873381254</v>
      </c>
      <c r="F3437" s="107" t="s">
        <v>2224</v>
      </c>
      <c r="G3437" s="110" t="s">
        <v>1778</v>
      </c>
      <c r="H3437" s="111">
        <v>280000</v>
      </c>
      <c r="I3437" s="113">
        <v>45607</v>
      </c>
      <c r="J3437" s="111">
        <v>55000</v>
      </c>
      <c r="K3437" s="112" t="s">
        <v>20</v>
      </c>
      <c r="L3437" s="112" t="s">
        <v>158</v>
      </c>
      <c r="O3437" s="71"/>
      <c r="P3437" s="54"/>
      <c r="Q3437" s="72"/>
    </row>
    <row r="3438" spans="1:17" x14ac:dyDescent="0.25">
      <c r="A3438" s="107" t="s">
        <v>2168</v>
      </c>
      <c r="B3438" s="108">
        <v>202407</v>
      </c>
      <c r="C3438" s="108">
        <v>202407</v>
      </c>
      <c r="D3438" s="108" t="s">
        <v>1015</v>
      </c>
      <c r="E3438" s="109">
        <v>8926061648</v>
      </c>
      <c r="F3438" s="107" t="s">
        <v>2169</v>
      </c>
      <c r="G3438" s="110" t="s">
        <v>1792</v>
      </c>
      <c r="H3438" s="111">
        <v>290000</v>
      </c>
      <c r="I3438" s="113">
        <v>45608</v>
      </c>
      <c r="J3438" s="111">
        <v>75900</v>
      </c>
      <c r="K3438" s="112" t="s">
        <v>20</v>
      </c>
      <c r="L3438" s="112" t="s">
        <v>158</v>
      </c>
      <c r="O3438" s="71"/>
      <c r="P3438" s="54"/>
      <c r="Q3438" s="72"/>
    </row>
    <row r="3439" spans="1:17" x14ac:dyDescent="0.25">
      <c r="A3439" s="107" t="s">
        <v>4438</v>
      </c>
      <c r="B3439" s="108">
        <v>202409</v>
      </c>
      <c r="C3439" s="108">
        <v>202409</v>
      </c>
      <c r="D3439" s="108" t="s">
        <v>1015</v>
      </c>
      <c r="E3439" s="109">
        <v>6370267455</v>
      </c>
      <c r="F3439" s="107" t="s">
        <v>2284</v>
      </c>
      <c r="G3439" s="110" t="s">
        <v>1778</v>
      </c>
      <c r="H3439" s="111">
        <v>318600</v>
      </c>
      <c r="I3439" s="113">
        <v>45608</v>
      </c>
      <c r="J3439" s="111">
        <v>90000</v>
      </c>
      <c r="K3439" s="112" t="s">
        <v>20</v>
      </c>
      <c r="L3439" s="112" t="s">
        <v>158</v>
      </c>
      <c r="O3439" s="71"/>
      <c r="P3439" s="54"/>
      <c r="Q3439" s="72"/>
    </row>
    <row r="3440" spans="1:17" x14ac:dyDescent="0.25">
      <c r="A3440" s="107" t="s">
        <v>2076</v>
      </c>
      <c r="B3440" s="108">
        <v>202405</v>
      </c>
      <c r="C3440" s="108">
        <v>202405</v>
      </c>
      <c r="D3440" s="108" t="s">
        <v>1015</v>
      </c>
      <c r="E3440" s="109">
        <v>7325830289</v>
      </c>
      <c r="F3440" s="107" t="s">
        <v>2077</v>
      </c>
      <c r="G3440" s="110" t="s">
        <v>1778</v>
      </c>
      <c r="H3440" s="111">
        <v>290000</v>
      </c>
      <c r="I3440" s="113">
        <v>45608</v>
      </c>
      <c r="J3440" s="111">
        <v>50000</v>
      </c>
      <c r="K3440" s="112" t="s">
        <v>20</v>
      </c>
      <c r="L3440" s="112" t="s">
        <v>158</v>
      </c>
      <c r="O3440" s="71"/>
      <c r="P3440" s="54"/>
      <c r="Q3440" s="72"/>
    </row>
    <row r="3441" spans="1:17" x14ac:dyDescent="0.25">
      <c r="A3441" s="107" t="s">
        <v>4428</v>
      </c>
      <c r="B3441" s="108">
        <v>202408</v>
      </c>
      <c r="C3441" s="108">
        <v>202408</v>
      </c>
      <c r="D3441" s="108" t="s">
        <v>1014</v>
      </c>
      <c r="E3441" s="109">
        <v>8340473608</v>
      </c>
      <c r="F3441" s="107" t="s">
        <v>2196</v>
      </c>
      <c r="G3441" s="110" t="s">
        <v>1778</v>
      </c>
      <c r="H3441" s="111">
        <v>318600</v>
      </c>
      <c r="I3441" s="113">
        <v>45608</v>
      </c>
      <c r="J3441" s="111">
        <v>66000</v>
      </c>
      <c r="K3441" s="112" t="s">
        <v>20</v>
      </c>
      <c r="L3441" s="112" t="s">
        <v>158</v>
      </c>
      <c r="O3441" s="71"/>
      <c r="P3441" s="54"/>
      <c r="Q3441" s="72"/>
    </row>
    <row r="3442" spans="1:17" x14ac:dyDescent="0.25">
      <c r="A3442" s="107" t="s">
        <v>4465</v>
      </c>
      <c r="B3442" s="108">
        <v>202411</v>
      </c>
      <c r="C3442" s="108">
        <v>202411</v>
      </c>
      <c r="D3442" s="108" t="s">
        <v>1014</v>
      </c>
      <c r="E3442" s="109">
        <v>8763013779</v>
      </c>
      <c r="F3442" s="107" t="s">
        <v>2453</v>
      </c>
      <c r="G3442" s="110" t="s">
        <v>1778</v>
      </c>
      <c r="H3442" s="111">
        <v>318600</v>
      </c>
      <c r="I3442" s="113">
        <v>45608</v>
      </c>
      <c r="J3442" s="111">
        <v>50000</v>
      </c>
      <c r="K3442" s="112" t="s">
        <v>20</v>
      </c>
      <c r="L3442" s="112" t="s">
        <v>158</v>
      </c>
      <c r="O3442" s="71"/>
      <c r="P3442" s="54"/>
      <c r="Q3442" s="72"/>
    </row>
    <row r="3443" spans="1:17" x14ac:dyDescent="0.25">
      <c r="A3443" s="107" t="s">
        <v>4462</v>
      </c>
      <c r="B3443" s="108">
        <v>202411</v>
      </c>
      <c r="C3443" s="108">
        <v>202411</v>
      </c>
      <c r="D3443" s="108" t="s">
        <v>1015</v>
      </c>
      <c r="E3443" s="109">
        <v>9937164257</v>
      </c>
      <c r="F3443" s="107" t="s">
        <v>2448</v>
      </c>
      <c r="G3443" s="110" t="s">
        <v>1778</v>
      </c>
      <c r="H3443" s="111">
        <v>320000</v>
      </c>
      <c r="I3443" s="113">
        <v>45609</v>
      </c>
      <c r="J3443" s="111">
        <v>265000</v>
      </c>
      <c r="K3443" s="112" t="s">
        <v>20</v>
      </c>
      <c r="L3443" s="112" t="s">
        <v>158</v>
      </c>
      <c r="O3443" s="71"/>
      <c r="P3443" s="54"/>
      <c r="Q3443" s="72"/>
    </row>
    <row r="3444" spans="1:17" x14ac:dyDescent="0.25">
      <c r="A3444" s="107" t="s">
        <v>2114</v>
      </c>
      <c r="B3444" s="108">
        <v>202407</v>
      </c>
      <c r="C3444" s="108">
        <v>202407</v>
      </c>
      <c r="D3444" s="108" t="s">
        <v>1014</v>
      </c>
      <c r="E3444" s="109">
        <v>7978271633</v>
      </c>
      <c r="F3444" s="107" t="s">
        <v>2116</v>
      </c>
      <c r="G3444" s="110" t="s">
        <v>1792</v>
      </c>
      <c r="H3444" s="111">
        <v>290000</v>
      </c>
      <c r="I3444" s="113">
        <v>45609</v>
      </c>
      <c r="J3444" s="111">
        <v>55000</v>
      </c>
      <c r="K3444" s="112" t="s">
        <v>20</v>
      </c>
      <c r="L3444" s="112" t="s">
        <v>158</v>
      </c>
      <c r="O3444" s="71"/>
      <c r="P3444" s="54"/>
      <c r="Q3444" s="72"/>
    </row>
    <row r="3445" spans="1:17" x14ac:dyDescent="0.25">
      <c r="A3445" s="107" t="s">
        <v>2911</v>
      </c>
      <c r="B3445" s="108">
        <v>202407</v>
      </c>
      <c r="C3445" s="108">
        <v>202407</v>
      </c>
      <c r="D3445" s="108" t="s">
        <v>1015</v>
      </c>
      <c r="E3445" s="109">
        <v>9040417817</v>
      </c>
      <c r="F3445" s="107" t="s">
        <v>2090</v>
      </c>
      <c r="G3445" s="110" t="s">
        <v>1778</v>
      </c>
      <c r="H3445" s="111">
        <v>318000</v>
      </c>
      <c r="I3445" s="113">
        <v>45609</v>
      </c>
      <c r="J3445" s="111">
        <v>30000</v>
      </c>
      <c r="K3445" s="112" t="s">
        <v>20</v>
      </c>
      <c r="L3445" s="112" t="s">
        <v>158</v>
      </c>
      <c r="O3445" s="71"/>
      <c r="P3445" s="54"/>
      <c r="Q3445" s="72"/>
    </row>
    <row r="3446" spans="1:17" x14ac:dyDescent="0.25">
      <c r="A3446" s="107" t="s">
        <v>4438</v>
      </c>
      <c r="B3446" s="108">
        <v>202409</v>
      </c>
      <c r="C3446" s="108">
        <v>202409</v>
      </c>
      <c r="D3446" s="108" t="s">
        <v>1015</v>
      </c>
      <c r="E3446" s="109">
        <v>6370267455</v>
      </c>
      <c r="F3446" s="107" t="s">
        <v>2284</v>
      </c>
      <c r="G3446" s="110" t="s">
        <v>1778</v>
      </c>
      <c r="H3446" s="111">
        <v>318600</v>
      </c>
      <c r="I3446" s="113">
        <v>45609</v>
      </c>
      <c r="J3446" s="111">
        <v>11800</v>
      </c>
      <c r="K3446" s="112" t="s">
        <v>20</v>
      </c>
      <c r="L3446" s="112" t="s">
        <v>158</v>
      </c>
      <c r="O3446" s="71"/>
      <c r="P3446" s="54"/>
      <c r="Q3446" s="72"/>
    </row>
    <row r="3447" spans="1:17" x14ac:dyDescent="0.25">
      <c r="A3447" s="107" t="s">
        <v>4453</v>
      </c>
      <c r="B3447" s="108">
        <v>202410</v>
      </c>
      <c r="C3447" s="108">
        <v>202410</v>
      </c>
      <c r="D3447" s="108" t="s">
        <v>1015</v>
      </c>
      <c r="E3447" s="109">
        <v>7681087808</v>
      </c>
      <c r="F3447" s="107" t="s">
        <v>2369</v>
      </c>
      <c r="G3447" s="110" t="s">
        <v>1778</v>
      </c>
      <c r="H3447" s="111">
        <v>318000</v>
      </c>
      <c r="I3447" s="113">
        <v>45610</v>
      </c>
      <c r="J3447" s="111">
        <v>20000</v>
      </c>
      <c r="K3447" s="112" t="s">
        <v>20</v>
      </c>
      <c r="L3447" s="112" t="s">
        <v>158</v>
      </c>
      <c r="O3447" s="71"/>
      <c r="P3447" s="54"/>
      <c r="Q3447" s="72"/>
    </row>
    <row r="3448" spans="1:17" x14ac:dyDescent="0.25">
      <c r="A3448" s="107" t="s">
        <v>2163</v>
      </c>
      <c r="B3448" s="108">
        <v>202408</v>
      </c>
      <c r="C3448" s="108">
        <v>202408</v>
      </c>
      <c r="D3448" s="108" t="s">
        <v>1015</v>
      </c>
      <c r="E3448" s="109">
        <v>8249417550</v>
      </c>
      <c r="F3448" s="107" t="s">
        <v>2164</v>
      </c>
      <c r="G3448" s="110" t="s">
        <v>1778</v>
      </c>
      <c r="H3448" s="111">
        <v>290000</v>
      </c>
      <c r="I3448" s="113">
        <v>45610</v>
      </c>
      <c r="J3448" s="111">
        <v>80000</v>
      </c>
      <c r="K3448" s="112" t="s">
        <v>20</v>
      </c>
      <c r="L3448" s="112" t="s">
        <v>158</v>
      </c>
      <c r="O3448" s="71"/>
      <c r="P3448" s="54"/>
      <c r="Q3448" s="72"/>
    </row>
    <row r="3449" spans="1:17" x14ac:dyDescent="0.25">
      <c r="A3449" s="107" t="s">
        <v>2165</v>
      </c>
      <c r="B3449" s="108">
        <v>202407</v>
      </c>
      <c r="C3449" s="108">
        <v>202407</v>
      </c>
      <c r="D3449" s="108" t="s">
        <v>1014</v>
      </c>
      <c r="E3449" s="109">
        <v>9938390458</v>
      </c>
      <c r="F3449" s="107" t="s">
        <v>2166</v>
      </c>
      <c r="G3449" s="110" t="s">
        <v>1778</v>
      </c>
      <c r="H3449" s="111">
        <v>313600</v>
      </c>
      <c r="I3449" s="113">
        <v>45610</v>
      </c>
      <c r="J3449" s="111">
        <v>52166</v>
      </c>
      <c r="K3449" s="112" t="s">
        <v>689</v>
      </c>
      <c r="L3449" s="112" t="s">
        <v>158</v>
      </c>
      <c r="O3449" s="71"/>
      <c r="P3449" s="54"/>
      <c r="Q3449" s="72"/>
    </row>
    <row r="3450" spans="1:17" x14ac:dyDescent="0.25">
      <c r="A3450" s="107" t="s">
        <v>4455</v>
      </c>
      <c r="B3450" s="108">
        <v>202410</v>
      </c>
      <c r="C3450" s="108">
        <v>202410</v>
      </c>
      <c r="D3450" s="108" t="s">
        <v>1014</v>
      </c>
      <c r="E3450" s="109">
        <v>8788832909</v>
      </c>
      <c r="F3450" s="107" t="s">
        <v>2378</v>
      </c>
      <c r="G3450" s="110" t="s">
        <v>1778</v>
      </c>
      <c r="H3450" s="111">
        <v>308600</v>
      </c>
      <c r="I3450" s="113">
        <v>45610</v>
      </c>
      <c r="J3450" s="111">
        <v>100000</v>
      </c>
      <c r="K3450" s="112" t="s">
        <v>20</v>
      </c>
      <c r="L3450" s="112" t="s">
        <v>158</v>
      </c>
      <c r="O3450" s="71"/>
      <c r="P3450" s="54"/>
      <c r="Q3450" s="72"/>
    </row>
    <row r="3451" spans="1:17" x14ac:dyDescent="0.25">
      <c r="A3451" s="107" t="s">
        <v>4466</v>
      </c>
      <c r="B3451" s="108"/>
      <c r="C3451" s="108"/>
      <c r="D3451" s="108" t="s">
        <v>1014</v>
      </c>
      <c r="E3451" s="109">
        <v>8144975553</v>
      </c>
      <c r="F3451" s="107" t="s">
        <v>2456</v>
      </c>
      <c r="G3451" s="110" t="s">
        <v>1778</v>
      </c>
      <c r="H3451" s="111">
        <v>313600</v>
      </c>
      <c r="I3451" s="113">
        <v>45610</v>
      </c>
      <c r="J3451" s="111">
        <v>5000</v>
      </c>
      <c r="K3451" s="112" t="s">
        <v>20</v>
      </c>
      <c r="L3451" s="112" t="s">
        <v>158</v>
      </c>
      <c r="O3451" s="71"/>
      <c r="P3451" s="54"/>
      <c r="Q3451" s="72"/>
    </row>
    <row r="3452" spans="1:17" x14ac:dyDescent="0.25">
      <c r="A3452" s="107" t="s">
        <v>2374</v>
      </c>
      <c r="B3452" s="108">
        <v>202410</v>
      </c>
      <c r="C3452" s="108">
        <v>202410</v>
      </c>
      <c r="D3452" s="108" t="s">
        <v>1014</v>
      </c>
      <c r="E3452" s="109">
        <v>6370198026</v>
      </c>
      <c r="F3452" s="107" t="s">
        <v>2380</v>
      </c>
      <c r="G3452" s="110" t="s">
        <v>1778</v>
      </c>
      <c r="H3452" s="111">
        <v>308600</v>
      </c>
      <c r="I3452" s="113">
        <v>45611</v>
      </c>
      <c r="J3452" s="111">
        <v>20000</v>
      </c>
      <c r="K3452" s="112" t="s">
        <v>20</v>
      </c>
      <c r="L3452" s="112" t="s">
        <v>158</v>
      </c>
      <c r="O3452" s="71"/>
      <c r="P3452" s="54"/>
      <c r="Q3452" s="72"/>
    </row>
    <row r="3453" spans="1:17" x14ac:dyDescent="0.25">
      <c r="A3453" s="107" t="s">
        <v>4431</v>
      </c>
      <c r="B3453" s="108">
        <v>202408</v>
      </c>
      <c r="C3453" s="108">
        <v>202408</v>
      </c>
      <c r="D3453" s="108" t="s">
        <v>1015</v>
      </c>
      <c r="E3453" s="109">
        <v>8249343299</v>
      </c>
      <c r="F3453" s="107" t="s">
        <v>2216</v>
      </c>
      <c r="G3453" s="110" t="s">
        <v>1778</v>
      </c>
      <c r="H3453" s="111">
        <v>318000</v>
      </c>
      <c r="I3453" s="113">
        <v>45611</v>
      </c>
      <c r="J3453" s="111">
        <v>68750</v>
      </c>
      <c r="K3453" s="112" t="s">
        <v>20</v>
      </c>
      <c r="L3453" s="112" t="s">
        <v>158</v>
      </c>
      <c r="O3453" s="71"/>
      <c r="P3453" s="54"/>
      <c r="Q3453" s="72"/>
    </row>
    <row r="3454" spans="1:17" x14ac:dyDescent="0.25">
      <c r="A3454" s="107" t="s">
        <v>2386</v>
      </c>
      <c r="B3454" s="108">
        <v>202410</v>
      </c>
      <c r="C3454" s="108">
        <v>202410</v>
      </c>
      <c r="D3454" s="108" t="s">
        <v>1015</v>
      </c>
      <c r="E3454" s="109">
        <v>9938299406</v>
      </c>
      <c r="F3454" s="107" t="s">
        <v>2390</v>
      </c>
      <c r="G3454" s="110" t="s">
        <v>2006</v>
      </c>
      <c r="H3454" s="111">
        <v>275000</v>
      </c>
      <c r="I3454" s="113">
        <v>45611</v>
      </c>
      <c r="J3454" s="111">
        <v>66250</v>
      </c>
      <c r="K3454" s="112" t="s">
        <v>20</v>
      </c>
      <c r="L3454" s="112" t="s">
        <v>158</v>
      </c>
      <c r="O3454" s="71"/>
      <c r="P3454" s="54"/>
      <c r="Q3454" s="72"/>
    </row>
    <row r="3455" spans="1:17" x14ac:dyDescent="0.25">
      <c r="A3455" s="107" t="s">
        <v>2278</v>
      </c>
      <c r="B3455" s="108">
        <v>202409</v>
      </c>
      <c r="C3455" s="108">
        <v>202409</v>
      </c>
      <c r="D3455" s="108" t="s">
        <v>1015</v>
      </c>
      <c r="E3455" s="109">
        <v>9438455976</v>
      </c>
      <c r="F3455" s="107" t="s">
        <v>2285</v>
      </c>
      <c r="G3455" s="110" t="s">
        <v>1778</v>
      </c>
      <c r="H3455" s="111">
        <v>290000</v>
      </c>
      <c r="I3455" s="113">
        <v>45611</v>
      </c>
      <c r="J3455" s="111">
        <v>90000</v>
      </c>
      <c r="K3455" s="112" t="s">
        <v>20</v>
      </c>
      <c r="L3455" s="112" t="s">
        <v>158</v>
      </c>
      <c r="O3455" s="71"/>
      <c r="P3455" s="54"/>
      <c r="Q3455" s="72"/>
    </row>
    <row r="3456" spans="1:17" x14ac:dyDescent="0.25">
      <c r="A3456" s="107" t="s">
        <v>2364</v>
      </c>
      <c r="B3456" s="108">
        <v>202410</v>
      </c>
      <c r="C3456" s="108">
        <v>202410</v>
      </c>
      <c r="D3456" s="108" t="s">
        <v>1014</v>
      </c>
      <c r="E3456" s="109">
        <v>9438455976</v>
      </c>
      <c r="F3456" s="107" t="s">
        <v>2367</v>
      </c>
      <c r="G3456" s="110" t="s">
        <v>1778</v>
      </c>
      <c r="H3456" s="111">
        <v>298600</v>
      </c>
      <c r="I3456" s="113">
        <v>45611</v>
      </c>
      <c r="J3456" s="111">
        <v>7000</v>
      </c>
      <c r="K3456" s="112" t="s">
        <v>20</v>
      </c>
      <c r="L3456" s="112" t="s">
        <v>158</v>
      </c>
      <c r="O3456" s="71"/>
      <c r="P3456" s="54"/>
      <c r="Q3456" s="72"/>
    </row>
    <row r="3457" spans="1:17" x14ac:dyDescent="0.25">
      <c r="A3457" s="107" t="s">
        <v>4432</v>
      </c>
      <c r="B3457" s="108">
        <v>202408</v>
      </c>
      <c r="C3457" s="108">
        <v>202408</v>
      </c>
      <c r="D3457" s="108" t="s">
        <v>1015</v>
      </c>
      <c r="E3457" s="109">
        <v>9178333089</v>
      </c>
      <c r="F3457" s="107" t="s">
        <v>4433</v>
      </c>
      <c r="G3457" s="110" t="s">
        <v>1778</v>
      </c>
      <c r="H3457" s="111">
        <v>318000</v>
      </c>
      <c r="I3457" s="113">
        <v>45611</v>
      </c>
      <c r="J3457" s="111">
        <v>50000</v>
      </c>
      <c r="K3457" s="112" t="s">
        <v>20</v>
      </c>
      <c r="L3457" s="112" t="s">
        <v>158</v>
      </c>
      <c r="O3457" s="71"/>
      <c r="P3457" s="54"/>
      <c r="Q3457" s="72"/>
    </row>
    <row r="3458" spans="1:17" x14ac:dyDescent="0.25">
      <c r="A3458" s="107" t="s">
        <v>4467</v>
      </c>
      <c r="B3458" s="108">
        <v>202411</v>
      </c>
      <c r="C3458" s="108">
        <v>202411</v>
      </c>
      <c r="D3458" s="108" t="s">
        <v>1015</v>
      </c>
      <c r="E3458" s="109">
        <v>7848877070</v>
      </c>
      <c r="F3458" s="107" t="s">
        <v>2460</v>
      </c>
      <c r="G3458" s="110" t="s">
        <v>1778</v>
      </c>
      <c r="H3458" s="111">
        <v>288000</v>
      </c>
      <c r="I3458" s="113">
        <v>45611</v>
      </c>
      <c r="J3458" s="111">
        <v>5000</v>
      </c>
      <c r="K3458" s="112" t="s">
        <v>20</v>
      </c>
      <c r="L3458" s="112" t="s">
        <v>158</v>
      </c>
      <c r="O3458" s="71"/>
      <c r="P3458" s="54"/>
      <c r="Q3458" s="72"/>
    </row>
    <row r="3459" spans="1:17" x14ac:dyDescent="0.25">
      <c r="A3459" s="107" t="s">
        <v>2458</v>
      </c>
      <c r="B3459" s="108">
        <v>202411</v>
      </c>
      <c r="C3459" s="108">
        <v>202411</v>
      </c>
      <c r="D3459" s="108" t="s">
        <v>1015</v>
      </c>
      <c r="E3459" s="109">
        <v>7894384546</v>
      </c>
      <c r="F3459" s="107" t="s">
        <v>2461</v>
      </c>
      <c r="G3459" s="110" t="s">
        <v>1778</v>
      </c>
      <c r="H3459" s="111">
        <v>318600</v>
      </c>
      <c r="I3459" s="113">
        <v>45611</v>
      </c>
      <c r="J3459" s="111">
        <v>5000</v>
      </c>
      <c r="K3459" s="112" t="s">
        <v>20</v>
      </c>
      <c r="L3459" s="112" t="s">
        <v>158</v>
      </c>
      <c r="O3459" s="71"/>
      <c r="P3459" s="54"/>
      <c r="Q3459" s="72"/>
    </row>
    <row r="3460" spans="1:17" x14ac:dyDescent="0.25">
      <c r="A3460" s="107" t="s">
        <v>2459</v>
      </c>
      <c r="B3460" s="108">
        <v>202411</v>
      </c>
      <c r="C3460" s="108">
        <v>202411</v>
      </c>
      <c r="D3460" s="108" t="s">
        <v>1015</v>
      </c>
      <c r="E3460" s="109">
        <v>7978719639</v>
      </c>
      <c r="F3460" s="107" t="s">
        <v>2462</v>
      </c>
      <c r="G3460" s="110" t="s">
        <v>1778</v>
      </c>
      <c r="H3460" s="111">
        <v>318600</v>
      </c>
      <c r="I3460" s="113">
        <v>45611</v>
      </c>
      <c r="J3460" s="111">
        <v>5000</v>
      </c>
      <c r="K3460" s="112" t="s">
        <v>20</v>
      </c>
      <c r="L3460" s="112" t="s">
        <v>158</v>
      </c>
      <c r="O3460" s="71"/>
      <c r="P3460" s="54"/>
      <c r="Q3460" s="72"/>
    </row>
    <row r="3461" spans="1:17" x14ac:dyDescent="0.25">
      <c r="A3461" s="107" t="s">
        <v>2377</v>
      </c>
      <c r="B3461" s="108">
        <v>202410</v>
      </c>
      <c r="C3461" s="108">
        <v>202410</v>
      </c>
      <c r="D3461" s="108" t="s">
        <v>1015</v>
      </c>
      <c r="E3461" s="109">
        <v>7205816953</v>
      </c>
      <c r="F3461" s="107" t="s">
        <v>2382</v>
      </c>
      <c r="G3461" s="110" t="s">
        <v>2006</v>
      </c>
      <c r="H3461" s="111">
        <v>295000</v>
      </c>
      <c r="I3461" s="113">
        <v>45612</v>
      </c>
      <c r="J3461" s="111">
        <v>90000</v>
      </c>
      <c r="K3461" s="112" t="s">
        <v>20</v>
      </c>
      <c r="L3461" s="112" t="s">
        <v>158</v>
      </c>
      <c r="O3461" s="71"/>
      <c r="P3461" s="54"/>
      <c r="Q3461" s="72"/>
    </row>
    <row r="3462" spans="1:17" x14ac:dyDescent="0.25">
      <c r="A3462" s="107" t="s">
        <v>2385</v>
      </c>
      <c r="B3462" s="108">
        <v>202410</v>
      </c>
      <c r="C3462" s="108">
        <v>202410</v>
      </c>
      <c r="D3462" s="108" t="s">
        <v>1014</v>
      </c>
      <c r="E3462" s="109">
        <v>7328875928</v>
      </c>
      <c r="F3462" s="107" t="s">
        <v>2389</v>
      </c>
      <c r="G3462" s="110" t="s">
        <v>1778</v>
      </c>
      <c r="H3462" s="111">
        <v>300000</v>
      </c>
      <c r="I3462" s="113">
        <v>45612</v>
      </c>
      <c r="J3462" s="111">
        <v>59000</v>
      </c>
      <c r="K3462" s="112" t="s">
        <v>20</v>
      </c>
      <c r="L3462" s="112" t="s">
        <v>158</v>
      </c>
      <c r="O3462" s="71"/>
      <c r="P3462" s="54"/>
      <c r="Q3462" s="72"/>
    </row>
    <row r="3463" spans="1:17" x14ac:dyDescent="0.25">
      <c r="A3463" s="107" t="s">
        <v>2197</v>
      </c>
      <c r="B3463" s="108">
        <v>202408</v>
      </c>
      <c r="C3463" s="108">
        <v>202408</v>
      </c>
      <c r="D3463" s="108" t="s">
        <v>1015</v>
      </c>
      <c r="E3463" s="109">
        <v>9777981935</v>
      </c>
      <c r="F3463" s="107" t="s">
        <v>2198</v>
      </c>
      <c r="G3463" s="110" t="s">
        <v>1778</v>
      </c>
      <c r="H3463" s="111">
        <v>318600</v>
      </c>
      <c r="I3463" s="113">
        <v>45612</v>
      </c>
      <c r="J3463" s="111">
        <v>43000</v>
      </c>
      <c r="K3463" s="112" t="s">
        <v>20</v>
      </c>
      <c r="L3463" s="112" t="s">
        <v>158</v>
      </c>
      <c r="O3463" s="71"/>
      <c r="P3463" s="54"/>
      <c r="Q3463" s="72"/>
    </row>
    <row r="3464" spans="1:17" x14ac:dyDescent="0.25">
      <c r="A3464" s="107" t="s">
        <v>2424</v>
      </c>
      <c r="B3464" s="108">
        <v>202411</v>
      </c>
      <c r="C3464" s="108">
        <v>202411</v>
      </c>
      <c r="D3464" s="108" t="s">
        <v>1015</v>
      </c>
      <c r="E3464" s="109">
        <v>7008763365</v>
      </c>
      <c r="F3464" s="107" t="s">
        <v>2432</v>
      </c>
      <c r="G3464" s="110" t="s">
        <v>1792</v>
      </c>
      <c r="H3464" s="111">
        <v>285000</v>
      </c>
      <c r="I3464" s="113">
        <v>45612</v>
      </c>
      <c r="J3464" s="111">
        <v>70000</v>
      </c>
      <c r="K3464" s="112" t="s">
        <v>20</v>
      </c>
      <c r="L3464" s="112" t="s">
        <v>158</v>
      </c>
      <c r="O3464" s="71"/>
      <c r="P3464" s="54"/>
      <c r="Q3464" s="72"/>
    </row>
    <row r="3465" spans="1:17" x14ac:dyDescent="0.25">
      <c r="A3465" s="107" t="s">
        <v>2441</v>
      </c>
      <c r="B3465" s="108">
        <v>202411</v>
      </c>
      <c r="C3465" s="108">
        <v>202411</v>
      </c>
      <c r="D3465" s="108" t="s">
        <v>1014</v>
      </c>
      <c r="E3465" s="109">
        <v>6263354178</v>
      </c>
      <c r="F3465" s="107" t="s">
        <v>2444</v>
      </c>
      <c r="G3465" s="110" t="s">
        <v>2006</v>
      </c>
      <c r="H3465" s="111">
        <v>270000</v>
      </c>
      <c r="I3465" s="113">
        <v>45612</v>
      </c>
      <c r="J3465" s="111">
        <v>20000</v>
      </c>
      <c r="K3465" s="112" t="s">
        <v>20</v>
      </c>
      <c r="L3465" s="112" t="s">
        <v>158</v>
      </c>
      <c r="O3465" s="71"/>
      <c r="P3465" s="54"/>
      <c r="Q3465" s="72"/>
    </row>
    <row r="3466" spans="1:17" x14ac:dyDescent="0.25">
      <c r="A3466" s="107" t="s">
        <v>4468</v>
      </c>
      <c r="B3466" s="108">
        <v>202411</v>
      </c>
      <c r="C3466" s="108">
        <v>202411</v>
      </c>
      <c r="D3466" s="108" t="s">
        <v>1014</v>
      </c>
      <c r="E3466" s="109">
        <v>9380815648</v>
      </c>
      <c r="F3466" s="107" t="s">
        <v>2464</v>
      </c>
      <c r="G3466" s="110" t="s">
        <v>2006</v>
      </c>
      <c r="H3466" s="111">
        <v>270000</v>
      </c>
      <c r="I3466" s="113">
        <v>45612</v>
      </c>
      <c r="J3466" s="111">
        <v>25000</v>
      </c>
      <c r="K3466" s="112" t="s">
        <v>20</v>
      </c>
      <c r="L3466" s="112" t="s">
        <v>158</v>
      </c>
      <c r="O3466" s="71"/>
      <c r="P3466" s="54"/>
      <c r="Q3466" s="72"/>
    </row>
    <row r="3467" spans="1:17" x14ac:dyDescent="0.25">
      <c r="A3467" s="107" t="s">
        <v>2293</v>
      </c>
      <c r="B3467" s="108">
        <v>202402</v>
      </c>
      <c r="C3467" s="108">
        <v>202402</v>
      </c>
      <c r="D3467" s="108" t="s">
        <v>1014</v>
      </c>
      <c r="E3467" s="109">
        <v>9337682776</v>
      </c>
      <c r="F3467" s="107" t="s">
        <v>1735</v>
      </c>
      <c r="G3467" s="110" t="s">
        <v>19</v>
      </c>
      <c r="H3467" s="111">
        <v>270000</v>
      </c>
      <c r="I3467" s="113">
        <v>45612</v>
      </c>
      <c r="J3467" s="111">
        <v>65000</v>
      </c>
      <c r="K3467" s="112" t="s">
        <v>20</v>
      </c>
      <c r="L3467" s="112" t="s">
        <v>158</v>
      </c>
      <c r="O3467" s="71"/>
      <c r="P3467" s="54"/>
      <c r="Q3467" s="72"/>
    </row>
    <row r="3468" spans="1:17" x14ac:dyDescent="0.25">
      <c r="A3468" s="107" t="s">
        <v>2364</v>
      </c>
      <c r="B3468" s="108">
        <v>202410</v>
      </c>
      <c r="C3468" s="108">
        <v>202410</v>
      </c>
      <c r="D3468" s="108" t="s">
        <v>1014</v>
      </c>
      <c r="E3468" s="109">
        <v>9754186232</v>
      </c>
      <c r="F3468" s="107" t="s">
        <v>2367</v>
      </c>
      <c r="G3468" s="110" t="s">
        <v>1778</v>
      </c>
      <c r="H3468" s="111">
        <v>298600</v>
      </c>
      <c r="I3468" s="113">
        <v>45614</v>
      </c>
      <c r="J3468" s="111">
        <v>99533</v>
      </c>
      <c r="K3468" s="112" t="s">
        <v>20</v>
      </c>
      <c r="L3468" s="112" t="s">
        <v>158</v>
      </c>
      <c r="O3468" s="71"/>
      <c r="P3468" s="54"/>
      <c r="Q3468" s="72"/>
    </row>
    <row r="3469" spans="1:17" x14ac:dyDescent="0.25">
      <c r="A3469" s="107" t="s">
        <v>4436</v>
      </c>
      <c r="B3469" s="108">
        <v>202408</v>
      </c>
      <c r="C3469" s="108">
        <v>202408</v>
      </c>
      <c r="D3469" s="108" t="s">
        <v>1015</v>
      </c>
      <c r="E3469" s="109">
        <v>9100931847</v>
      </c>
      <c r="F3469" s="107" t="s">
        <v>2266</v>
      </c>
      <c r="G3469" s="110" t="s">
        <v>1778</v>
      </c>
      <c r="H3469" s="111">
        <v>318000</v>
      </c>
      <c r="I3469" s="113">
        <v>45614</v>
      </c>
      <c r="J3469" s="111">
        <v>75000</v>
      </c>
      <c r="K3469" s="112" t="s">
        <v>20</v>
      </c>
      <c r="L3469" s="112" t="s">
        <v>158</v>
      </c>
      <c r="O3469" s="71"/>
      <c r="P3469" s="54"/>
      <c r="Q3469" s="72"/>
    </row>
    <row r="3470" spans="1:17" x14ac:dyDescent="0.25">
      <c r="A3470" s="107" t="s">
        <v>2465</v>
      </c>
      <c r="B3470" s="108">
        <v>202408</v>
      </c>
      <c r="C3470" s="108">
        <v>202408</v>
      </c>
      <c r="D3470" s="108" t="s">
        <v>1015</v>
      </c>
      <c r="E3470" s="109">
        <v>9692713262</v>
      </c>
      <c r="F3470" s="107" t="s">
        <v>2466</v>
      </c>
      <c r="G3470" s="110" t="s">
        <v>1778</v>
      </c>
      <c r="H3470" s="111">
        <v>288000</v>
      </c>
      <c r="I3470" s="113">
        <v>45614</v>
      </c>
      <c r="J3470" s="111">
        <v>5000</v>
      </c>
      <c r="K3470" s="112" t="s">
        <v>20</v>
      </c>
      <c r="L3470" s="112" t="s">
        <v>158</v>
      </c>
      <c r="O3470" s="71"/>
      <c r="P3470" s="54"/>
      <c r="Q3470" s="72"/>
    </row>
    <row r="3471" spans="1:17" x14ac:dyDescent="0.25">
      <c r="A3471" s="107" t="s">
        <v>2333</v>
      </c>
      <c r="B3471" s="108">
        <v>202409</v>
      </c>
      <c r="C3471" s="108">
        <v>202409</v>
      </c>
      <c r="D3471" s="108" t="s">
        <v>1014</v>
      </c>
      <c r="E3471" s="109">
        <v>8249977030</v>
      </c>
      <c r="F3471" s="107" t="s">
        <v>2334</v>
      </c>
      <c r="G3471" s="110" t="s">
        <v>1792</v>
      </c>
      <c r="H3471" s="111">
        <v>295000</v>
      </c>
      <c r="I3471" s="113">
        <v>45614</v>
      </c>
      <c r="J3471" s="111">
        <v>80000</v>
      </c>
      <c r="K3471" s="112" t="s">
        <v>902</v>
      </c>
      <c r="L3471" s="112" t="s">
        <v>158</v>
      </c>
      <c r="M3471" t="s">
        <v>2392</v>
      </c>
      <c r="O3471" s="71"/>
      <c r="P3471" s="54"/>
      <c r="Q3471" s="72"/>
    </row>
    <row r="3472" spans="1:17" x14ac:dyDescent="0.25">
      <c r="A3472" s="107" t="s">
        <v>2278</v>
      </c>
      <c r="B3472" s="108">
        <v>202409</v>
      </c>
      <c r="C3472" s="108">
        <v>202409</v>
      </c>
      <c r="D3472" s="108" t="s">
        <v>1015</v>
      </c>
      <c r="E3472" s="109">
        <v>9438455976</v>
      </c>
      <c r="F3472" s="107" t="s">
        <v>2285</v>
      </c>
      <c r="G3472" s="110" t="s">
        <v>1778</v>
      </c>
      <c r="H3472" s="111">
        <v>318600</v>
      </c>
      <c r="I3472" s="113">
        <v>45615</v>
      </c>
      <c r="J3472" s="111">
        <v>23000</v>
      </c>
      <c r="K3472" s="112" t="s">
        <v>20</v>
      </c>
      <c r="L3472" s="112" t="s">
        <v>158</v>
      </c>
      <c r="O3472" s="71"/>
      <c r="P3472" s="54"/>
      <c r="Q3472" s="72"/>
    </row>
    <row r="3473" spans="1:17" x14ac:dyDescent="0.25">
      <c r="A3473" s="107" t="s">
        <v>2441</v>
      </c>
      <c r="B3473" s="108">
        <v>202411</v>
      </c>
      <c r="C3473" s="108">
        <v>202411</v>
      </c>
      <c r="D3473" s="108" t="s">
        <v>1014</v>
      </c>
      <c r="E3473" s="109">
        <v>6263354178</v>
      </c>
      <c r="F3473" s="107" t="s">
        <v>2444</v>
      </c>
      <c r="G3473" s="110" t="s">
        <v>2006</v>
      </c>
      <c r="H3473" s="111">
        <v>270000</v>
      </c>
      <c r="I3473" s="113">
        <v>45615</v>
      </c>
      <c r="J3473" s="111">
        <v>20000</v>
      </c>
      <c r="K3473" s="112" t="s">
        <v>20</v>
      </c>
      <c r="L3473" s="112" t="s">
        <v>158</v>
      </c>
      <c r="O3473" s="71"/>
      <c r="P3473" s="54"/>
      <c r="Q3473" s="72"/>
    </row>
    <row r="3474" spans="1:17" x14ac:dyDescent="0.25">
      <c r="A3474" s="107" t="s">
        <v>2306</v>
      </c>
      <c r="B3474" s="108">
        <v>202409</v>
      </c>
      <c r="C3474" s="108">
        <v>202409</v>
      </c>
      <c r="D3474" s="108" t="s">
        <v>1015</v>
      </c>
      <c r="E3474" s="109">
        <v>8249054797</v>
      </c>
      <c r="F3474" s="107" t="s">
        <v>2312</v>
      </c>
      <c r="G3474" s="110" t="s">
        <v>1778</v>
      </c>
      <c r="H3474" s="111">
        <v>295000</v>
      </c>
      <c r="I3474" s="113">
        <v>45615</v>
      </c>
      <c r="J3474" s="111">
        <v>58000</v>
      </c>
      <c r="K3474" s="112" t="s">
        <v>689</v>
      </c>
      <c r="L3474" s="112" t="s">
        <v>158</v>
      </c>
      <c r="O3474" s="71"/>
      <c r="P3474" s="54"/>
      <c r="Q3474" s="72"/>
    </row>
    <row r="3475" spans="1:17" x14ac:dyDescent="0.25">
      <c r="A3475" s="107" t="s">
        <v>4439</v>
      </c>
      <c r="B3475" s="108">
        <v>202409</v>
      </c>
      <c r="C3475" s="108">
        <v>202409</v>
      </c>
      <c r="D3475" s="108" t="s">
        <v>1015</v>
      </c>
      <c r="E3475" s="109">
        <v>7848805706</v>
      </c>
      <c r="F3475" s="107" t="s">
        <v>2286</v>
      </c>
      <c r="G3475" s="110" t="s">
        <v>1778</v>
      </c>
      <c r="H3475" s="111">
        <v>318600</v>
      </c>
      <c r="I3475" s="113">
        <v>45615</v>
      </c>
      <c r="J3475" s="111">
        <v>25000</v>
      </c>
      <c r="K3475" s="112" t="s">
        <v>20</v>
      </c>
      <c r="L3475" s="112" t="s">
        <v>158</v>
      </c>
      <c r="O3475" s="71"/>
      <c r="P3475" s="54"/>
      <c r="Q3475" s="72"/>
    </row>
    <row r="3476" spans="1:17" x14ac:dyDescent="0.25">
      <c r="A3476" s="107" t="s">
        <v>2274</v>
      </c>
      <c r="B3476" s="108">
        <v>202409</v>
      </c>
      <c r="C3476" s="108">
        <v>202409</v>
      </c>
      <c r="D3476" s="108" t="s">
        <v>1015</v>
      </c>
      <c r="E3476" s="109">
        <v>7337310547</v>
      </c>
      <c r="F3476" s="107" t="s">
        <v>2281</v>
      </c>
      <c r="G3476" s="110" t="s">
        <v>1778</v>
      </c>
      <c r="H3476" s="111">
        <v>318600</v>
      </c>
      <c r="I3476" s="113">
        <v>45615</v>
      </c>
      <c r="J3476" s="111">
        <v>40000</v>
      </c>
      <c r="K3476" s="112" t="s">
        <v>20</v>
      </c>
      <c r="L3476" s="112" t="s">
        <v>158</v>
      </c>
      <c r="O3476" s="71"/>
      <c r="P3476" s="54"/>
      <c r="Q3476" s="72"/>
    </row>
    <row r="3477" spans="1:17" x14ac:dyDescent="0.25">
      <c r="A3477" s="107" t="s">
        <v>4407</v>
      </c>
      <c r="B3477" s="108">
        <v>202406</v>
      </c>
      <c r="C3477" s="108">
        <v>202406</v>
      </c>
      <c r="D3477" s="108" t="s">
        <v>1014</v>
      </c>
      <c r="E3477" s="109">
        <v>9958139119</v>
      </c>
      <c r="F3477" s="107" t="s">
        <v>2079</v>
      </c>
      <c r="G3477" s="110" t="s">
        <v>1778</v>
      </c>
      <c r="H3477" s="111">
        <v>290000</v>
      </c>
      <c r="I3477" s="113">
        <v>45615</v>
      </c>
      <c r="J3477" s="111">
        <v>50000</v>
      </c>
      <c r="K3477" s="112" t="s">
        <v>20</v>
      </c>
      <c r="L3477" s="112" t="s">
        <v>158</v>
      </c>
      <c r="O3477" s="71"/>
      <c r="P3477" s="54"/>
      <c r="Q3477" s="72"/>
    </row>
    <row r="3478" spans="1:17" x14ac:dyDescent="0.25">
      <c r="A3478" s="107" t="s">
        <v>4430</v>
      </c>
      <c r="B3478" s="108">
        <v>202408</v>
      </c>
      <c r="C3478" s="108">
        <v>202408</v>
      </c>
      <c r="D3478" s="108" t="s">
        <v>1015</v>
      </c>
      <c r="E3478" s="109">
        <v>8105989475</v>
      </c>
      <c r="F3478" s="107" t="s">
        <v>2202</v>
      </c>
      <c r="G3478" s="110" t="s">
        <v>1778</v>
      </c>
      <c r="H3478" s="111">
        <v>290000</v>
      </c>
      <c r="I3478" s="113">
        <v>45616</v>
      </c>
      <c r="J3478" s="111">
        <v>90000</v>
      </c>
      <c r="K3478" s="112" t="s">
        <v>20</v>
      </c>
      <c r="L3478" s="112" t="s">
        <v>158</v>
      </c>
      <c r="O3478" s="71"/>
      <c r="P3478" s="54"/>
      <c r="Q3478" s="72"/>
    </row>
    <row r="3479" spans="1:17" x14ac:dyDescent="0.25">
      <c r="A3479" s="107" t="s">
        <v>4456</v>
      </c>
      <c r="B3479" s="108">
        <v>202410</v>
      </c>
      <c r="C3479" s="108">
        <v>202410</v>
      </c>
      <c r="D3479" s="108" t="s">
        <v>1015</v>
      </c>
      <c r="E3479" s="109">
        <v>8917310914</v>
      </c>
      <c r="F3479" s="107" t="s">
        <v>2381</v>
      </c>
      <c r="G3479" s="110" t="s">
        <v>2006</v>
      </c>
      <c r="H3479" s="111">
        <v>295000</v>
      </c>
      <c r="I3479" s="113">
        <v>45616</v>
      </c>
      <c r="J3479" s="111">
        <v>40000</v>
      </c>
      <c r="K3479" s="112" t="s">
        <v>20</v>
      </c>
      <c r="L3479" s="112" t="s">
        <v>158</v>
      </c>
      <c r="O3479" s="71"/>
      <c r="P3479" s="54"/>
      <c r="Q3479" s="72"/>
    </row>
    <row r="3480" spans="1:17" x14ac:dyDescent="0.25">
      <c r="A3480" s="107" t="s">
        <v>2207</v>
      </c>
      <c r="B3480" s="108">
        <v>202408</v>
      </c>
      <c r="C3480" s="108">
        <v>202408</v>
      </c>
      <c r="D3480" s="108" t="s">
        <v>1015</v>
      </c>
      <c r="E3480" s="109">
        <v>9438793990</v>
      </c>
      <c r="F3480" s="107" t="s">
        <v>2208</v>
      </c>
      <c r="G3480" s="110" t="s">
        <v>1778</v>
      </c>
      <c r="H3480" s="111">
        <v>290000</v>
      </c>
      <c r="I3480" s="113">
        <v>45616</v>
      </c>
      <c r="J3480" s="111">
        <v>100000</v>
      </c>
      <c r="K3480" s="112" t="s">
        <v>20</v>
      </c>
      <c r="L3480" s="112" t="s">
        <v>158</v>
      </c>
      <c r="O3480" s="71"/>
      <c r="P3480" s="54"/>
      <c r="Q3480" s="72"/>
    </row>
    <row r="3481" spans="1:17" x14ac:dyDescent="0.25">
      <c r="A3481" s="107" t="s">
        <v>2467</v>
      </c>
      <c r="B3481" s="108">
        <v>202411</v>
      </c>
      <c r="C3481" s="108">
        <v>202411</v>
      </c>
      <c r="D3481" s="108" t="s">
        <v>1014</v>
      </c>
      <c r="E3481" s="109">
        <v>8520868621</v>
      </c>
      <c r="F3481" s="107" t="s">
        <v>2468</v>
      </c>
      <c r="G3481" s="110" t="s">
        <v>1778</v>
      </c>
      <c r="H3481" s="111">
        <v>288600</v>
      </c>
      <c r="I3481" s="113">
        <v>45616</v>
      </c>
      <c r="J3481" s="111">
        <v>5000</v>
      </c>
      <c r="K3481" s="112" t="s">
        <v>20</v>
      </c>
      <c r="L3481" s="112" t="s">
        <v>158</v>
      </c>
      <c r="O3481" s="71"/>
      <c r="P3481" s="54"/>
      <c r="Q3481" s="72"/>
    </row>
    <row r="3482" spans="1:17" x14ac:dyDescent="0.25">
      <c r="A3482" s="107" t="s">
        <v>2425</v>
      </c>
      <c r="B3482" s="108">
        <v>202411</v>
      </c>
      <c r="C3482" s="108">
        <v>202411</v>
      </c>
      <c r="D3482" s="108" t="s">
        <v>1015</v>
      </c>
      <c r="E3482" s="109">
        <v>8249223393</v>
      </c>
      <c r="F3482" s="107" t="s">
        <v>2433</v>
      </c>
      <c r="G3482" s="110" t="s">
        <v>1778</v>
      </c>
      <c r="H3482" s="111">
        <v>300000</v>
      </c>
      <c r="I3482" s="113">
        <v>45617</v>
      </c>
      <c r="J3482" s="111">
        <v>60000</v>
      </c>
      <c r="K3482" s="112" t="s">
        <v>689</v>
      </c>
      <c r="L3482" s="112" t="s">
        <v>2437</v>
      </c>
      <c r="O3482" s="71"/>
      <c r="P3482" s="54"/>
      <c r="Q3482" s="72"/>
    </row>
    <row r="3483" spans="1:17" x14ac:dyDescent="0.25">
      <c r="A3483" s="107" t="s">
        <v>4460</v>
      </c>
      <c r="B3483" s="108">
        <v>202410</v>
      </c>
      <c r="C3483" s="108">
        <v>202410</v>
      </c>
      <c r="D3483" s="108" t="s">
        <v>1014</v>
      </c>
      <c r="E3483" s="109">
        <v>919175188152</v>
      </c>
      <c r="F3483" s="107" t="s">
        <v>2414</v>
      </c>
      <c r="G3483" s="110" t="s">
        <v>2006</v>
      </c>
      <c r="H3483" s="111">
        <v>295000</v>
      </c>
      <c r="I3483" s="113">
        <v>45617</v>
      </c>
      <c r="J3483" s="111">
        <v>55000</v>
      </c>
      <c r="K3483" s="112" t="s">
        <v>20</v>
      </c>
      <c r="L3483" s="112" t="s">
        <v>158</v>
      </c>
      <c r="O3483" s="71"/>
      <c r="P3483" s="54"/>
      <c r="Q3483" s="72"/>
    </row>
    <row r="3484" spans="1:17" x14ac:dyDescent="0.25">
      <c r="A3484" s="107" t="s">
        <v>2426</v>
      </c>
      <c r="B3484" s="108">
        <v>202411</v>
      </c>
      <c r="C3484" s="108">
        <v>202411</v>
      </c>
      <c r="D3484" s="108" t="s">
        <v>1015</v>
      </c>
      <c r="E3484" s="109">
        <v>7077156237</v>
      </c>
      <c r="F3484" s="107" t="s">
        <v>2434</v>
      </c>
      <c r="G3484" s="110" t="s">
        <v>1778</v>
      </c>
      <c r="H3484" s="111">
        <v>300000</v>
      </c>
      <c r="I3484" s="113">
        <v>45617</v>
      </c>
      <c r="J3484" s="111">
        <v>60000</v>
      </c>
      <c r="K3484" s="112" t="s">
        <v>689</v>
      </c>
      <c r="L3484" s="112" t="s">
        <v>2437</v>
      </c>
      <c r="O3484" s="71"/>
      <c r="P3484" s="54"/>
      <c r="Q3484" s="72"/>
    </row>
    <row r="3485" spans="1:17" x14ac:dyDescent="0.25">
      <c r="A3485" s="107" t="s">
        <v>1607</v>
      </c>
      <c r="B3485" s="108">
        <v>202311</v>
      </c>
      <c r="C3485" s="108">
        <v>202311</v>
      </c>
      <c r="D3485" s="108" t="s">
        <v>1014</v>
      </c>
      <c r="E3485" s="109">
        <v>9090000869</v>
      </c>
      <c r="F3485" s="107" t="s">
        <v>1391</v>
      </c>
      <c r="G3485" s="110" t="s">
        <v>19</v>
      </c>
      <c r="H3485" s="111">
        <v>270000</v>
      </c>
      <c r="I3485" s="113">
        <v>45617</v>
      </c>
      <c r="J3485" s="111">
        <v>29000</v>
      </c>
      <c r="K3485" s="112" t="s">
        <v>20</v>
      </c>
      <c r="L3485" s="112" t="s">
        <v>158</v>
      </c>
      <c r="O3485" s="71"/>
      <c r="P3485" s="54"/>
      <c r="Q3485" s="72"/>
    </row>
    <row r="3486" spans="1:17" x14ac:dyDescent="0.25">
      <c r="A3486" s="107" t="s">
        <v>2093</v>
      </c>
      <c r="B3486" s="108">
        <v>202407</v>
      </c>
      <c r="C3486" s="108">
        <v>202407</v>
      </c>
      <c r="D3486" s="108" t="s">
        <v>1015</v>
      </c>
      <c r="E3486" s="109">
        <v>7008569094</v>
      </c>
      <c r="F3486" s="107" t="s">
        <v>2094</v>
      </c>
      <c r="G3486" s="110" t="s">
        <v>1778</v>
      </c>
      <c r="H3486" s="111">
        <v>280000</v>
      </c>
      <c r="I3486" s="113">
        <v>45617</v>
      </c>
      <c r="J3486" s="111">
        <v>15000</v>
      </c>
      <c r="K3486" s="112" t="s">
        <v>20</v>
      </c>
      <c r="L3486" s="112" t="s">
        <v>158</v>
      </c>
      <c r="O3486" s="71"/>
      <c r="P3486" s="54"/>
      <c r="Q3486" s="72"/>
    </row>
    <row r="3487" spans="1:17" x14ac:dyDescent="0.25">
      <c r="A3487" s="107" t="s">
        <v>2427</v>
      </c>
      <c r="B3487" s="108">
        <v>202411</v>
      </c>
      <c r="C3487" s="108">
        <v>202411</v>
      </c>
      <c r="D3487" s="108" t="s">
        <v>1015</v>
      </c>
      <c r="E3487" s="109">
        <v>6370664257</v>
      </c>
      <c r="F3487" s="107" t="s">
        <v>2435</v>
      </c>
      <c r="G3487" s="110" t="s">
        <v>1778</v>
      </c>
      <c r="H3487" s="111">
        <v>300000</v>
      </c>
      <c r="I3487" s="113">
        <v>45618</v>
      </c>
      <c r="J3487" s="111">
        <v>60000</v>
      </c>
      <c r="K3487" s="112" t="s">
        <v>689</v>
      </c>
      <c r="L3487" s="112" t="s">
        <v>2437</v>
      </c>
      <c r="O3487" s="71"/>
      <c r="P3487" s="54"/>
      <c r="Q3487" s="72"/>
    </row>
    <row r="3488" spans="1:17" x14ac:dyDescent="0.25">
      <c r="A3488" s="107" t="s">
        <v>2393</v>
      </c>
      <c r="B3488" s="108">
        <v>202405</v>
      </c>
      <c r="C3488" s="108">
        <v>202405</v>
      </c>
      <c r="D3488" s="108" t="s">
        <v>1015</v>
      </c>
      <c r="E3488" s="109">
        <v>6372749159</v>
      </c>
      <c r="F3488" s="107" t="s">
        <v>1932</v>
      </c>
      <c r="G3488" s="110" t="s">
        <v>1778</v>
      </c>
      <c r="H3488" s="111">
        <v>280000</v>
      </c>
      <c r="I3488" s="113">
        <v>45618</v>
      </c>
      <c r="J3488" s="111">
        <v>24000</v>
      </c>
      <c r="K3488" s="112" t="s">
        <v>689</v>
      </c>
      <c r="L3488" s="112" t="s">
        <v>1935</v>
      </c>
      <c r="O3488" s="71"/>
      <c r="P3488" s="54"/>
      <c r="Q3488" s="72"/>
    </row>
    <row r="3489" spans="1:17" x14ac:dyDescent="0.25">
      <c r="A3489" s="107" t="s">
        <v>1933</v>
      </c>
      <c r="B3489" s="108">
        <v>202405</v>
      </c>
      <c r="C3489" s="108">
        <v>202405</v>
      </c>
      <c r="D3489" s="108" t="s">
        <v>1015</v>
      </c>
      <c r="E3489" s="109">
        <v>9668220059</v>
      </c>
      <c r="F3489" s="107" t="s">
        <v>1934</v>
      </c>
      <c r="G3489" s="110" t="s">
        <v>1778</v>
      </c>
      <c r="H3489" s="111">
        <v>280000</v>
      </c>
      <c r="I3489" s="113">
        <v>45618</v>
      </c>
      <c r="J3489" s="111">
        <v>24000</v>
      </c>
      <c r="K3489" s="112" t="s">
        <v>689</v>
      </c>
      <c r="L3489" s="112" t="s">
        <v>1935</v>
      </c>
      <c r="O3489" s="71"/>
      <c r="P3489" s="54"/>
      <c r="Q3489" s="72"/>
    </row>
    <row r="3490" spans="1:17" x14ac:dyDescent="0.25">
      <c r="A3490" s="107" t="s">
        <v>1681</v>
      </c>
      <c r="B3490" s="108">
        <v>202402</v>
      </c>
      <c r="C3490" s="108">
        <v>202402</v>
      </c>
      <c r="D3490" s="108" t="s">
        <v>1014</v>
      </c>
      <c r="E3490" s="109">
        <v>8982224581</v>
      </c>
      <c r="F3490" s="107" t="s">
        <v>1682</v>
      </c>
      <c r="G3490" s="110" t="s">
        <v>19</v>
      </c>
      <c r="H3490" s="111">
        <v>280000</v>
      </c>
      <c r="I3490" s="113">
        <v>45618</v>
      </c>
      <c r="J3490" s="111">
        <v>30000</v>
      </c>
      <c r="K3490" s="112" t="s">
        <v>20</v>
      </c>
      <c r="L3490" s="112" t="s">
        <v>158</v>
      </c>
      <c r="O3490" s="71"/>
      <c r="P3490" s="54"/>
      <c r="Q3490" s="72"/>
    </row>
    <row r="3491" spans="1:17" x14ac:dyDescent="0.25">
      <c r="A3491" s="107" t="s">
        <v>2343</v>
      </c>
      <c r="B3491" s="108">
        <v>202409</v>
      </c>
      <c r="C3491" s="108">
        <v>202409</v>
      </c>
      <c r="D3491" s="108" t="s">
        <v>1015</v>
      </c>
      <c r="E3491" s="109">
        <v>9610152365</v>
      </c>
      <c r="F3491" s="107" t="s">
        <v>2349</v>
      </c>
      <c r="G3491" s="110" t="s">
        <v>1778</v>
      </c>
      <c r="H3491" s="111">
        <v>295000</v>
      </c>
      <c r="I3491" s="113">
        <v>45618</v>
      </c>
      <c r="J3491" s="111">
        <v>70000</v>
      </c>
      <c r="K3491" s="112" t="s">
        <v>689</v>
      </c>
      <c r="L3491" s="112" t="s">
        <v>158</v>
      </c>
      <c r="O3491" s="71"/>
      <c r="P3491" s="54"/>
      <c r="Q3491" s="72"/>
    </row>
    <row r="3492" spans="1:17" x14ac:dyDescent="0.25">
      <c r="A3492" s="107" t="s">
        <v>4400</v>
      </c>
      <c r="B3492" s="108">
        <v>202406</v>
      </c>
      <c r="C3492" s="108">
        <v>202406</v>
      </c>
      <c r="D3492" s="108" t="s">
        <v>1014</v>
      </c>
      <c r="E3492" s="109">
        <v>9111088360</v>
      </c>
      <c r="F3492" s="107" t="s">
        <v>2038</v>
      </c>
      <c r="G3492" s="110" t="s">
        <v>1778</v>
      </c>
      <c r="H3492" s="111">
        <v>318600</v>
      </c>
      <c r="I3492" s="113">
        <v>45618</v>
      </c>
      <c r="J3492" s="111">
        <v>10000</v>
      </c>
      <c r="K3492" s="112" t="s">
        <v>20</v>
      </c>
      <c r="L3492" s="112" t="s">
        <v>158</v>
      </c>
      <c r="O3492" s="71"/>
      <c r="P3492" s="54"/>
      <c r="Q3492" s="72"/>
    </row>
    <row r="3493" spans="1:17" x14ac:dyDescent="0.25">
      <c r="A3493" s="107" t="s">
        <v>4451</v>
      </c>
      <c r="B3493" s="108">
        <v>202409</v>
      </c>
      <c r="C3493" s="108">
        <v>202409</v>
      </c>
      <c r="D3493" s="108" t="s">
        <v>1015</v>
      </c>
      <c r="E3493" s="109">
        <v>8658969336</v>
      </c>
      <c r="F3493" s="107" t="s">
        <v>2362</v>
      </c>
      <c r="G3493" s="110" t="s">
        <v>1778</v>
      </c>
      <c r="H3493" s="111">
        <v>313600</v>
      </c>
      <c r="I3493" s="113">
        <v>45618</v>
      </c>
      <c r="J3493" s="111">
        <v>25000</v>
      </c>
      <c r="K3493" s="112" t="s">
        <v>20</v>
      </c>
      <c r="L3493" s="112" t="s">
        <v>158</v>
      </c>
      <c r="O3493" s="71"/>
      <c r="P3493" s="54"/>
      <c r="Q3493" s="72"/>
    </row>
    <row r="3494" spans="1:17" x14ac:dyDescent="0.25">
      <c r="A3494" s="107" t="s">
        <v>2469</v>
      </c>
      <c r="B3494" s="108">
        <v>202411</v>
      </c>
      <c r="C3494" s="108">
        <v>202411</v>
      </c>
      <c r="D3494" s="108" t="s">
        <v>1015</v>
      </c>
      <c r="E3494" s="109">
        <v>8260969005</v>
      </c>
      <c r="F3494" s="107" t="s">
        <v>2471</v>
      </c>
      <c r="G3494" s="110" t="s">
        <v>1778</v>
      </c>
      <c r="H3494" s="111">
        <v>300000</v>
      </c>
      <c r="I3494" s="113">
        <v>45618</v>
      </c>
      <c r="J3494" s="111">
        <v>5000</v>
      </c>
      <c r="K3494" s="112" t="s">
        <v>20</v>
      </c>
      <c r="L3494" s="112" t="s">
        <v>2437</v>
      </c>
      <c r="O3494" s="71"/>
      <c r="P3494" s="54"/>
      <c r="Q3494" s="72"/>
    </row>
    <row r="3495" spans="1:17" x14ac:dyDescent="0.25">
      <c r="A3495" s="107" t="s">
        <v>2470</v>
      </c>
      <c r="B3495" s="108">
        <v>202411</v>
      </c>
      <c r="C3495" s="108">
        <v>202411</v>
      </c>
      <c r="D3495" s="108" t="s">
        <v>1015</v>
      </c>
      <c r="E3495" s="109">
        <v>7537065008</v>
      </c>
      <c r="F3495" s="107" t="s">
        <v>2472</v>
      </c>
      <c r="G3495" s="110" t="s">
        <v>1778</v>
      </c>
      <c r="H3495" s="111">
        <v>308000</v>
      </c>
      <c r="I3495" s="113">
        <v>45618</v>
      </c>
      <c r="J3495" s="111">
        <v>5000</v>
      </c>
      <c r="K3495" s="112" t="s">
        <v>20</v>
      </c>
      <c r="L3495" s="112" t="s">
        <v>2073</v>
      </c>
      <c r="O3495" s="71"/>
      <c r="P3495" s="54"/>
      <c r="Q3495" s="72"/>
    </row>
    <row r="3496" spans="1:17" x14ac:dyDescent="0.25">
      <c r="A3496" s="107" t="s">
        <v>4458</v>
      </c>
      <c r="B3496" s="108">
        <v>202410</v>
      </c>
      <c r="C3496" s="108">
        <v>202410</v>
      </c>
      <c r="D3496" s="108" t="s">
        <v>1014</v>
      </c>
      <c r="E3496" s="109">
        <v>9425090838</v>
      </c>
      <c r="F3496" s="107" t="s">
        <v>2399</v>
      </c>
      <c r="G3496" s="110" t="s">
        <v>1778</v>
      </c>
      <c r="H3496" s="111">
        <v>308600</v>
      </c>
      <c r="I3496" s="113">
        <v>45620</v>
      </c>
      <c r="J3496" s="111">
        <v>101200</v>
      </c>
      <c r="K3496" s="112" t="s">
        <v>20</v>
      </c>
      <c r="L3496" s="112" t="s">
        <v>158</v>
      </c>
      <c r="O3496" s="71"/>
      <c r="P3496" s="54"/>
      <c r="Q3496" s="72"/>
    </row>
    <row r="3497" spans="1:17" x14ac:dyDescent="0.25">
      <c r="A3497" s="107" t="s">
        <v>2289</v>
      </c>
      <c r="B3497" s="108">
        <v>202408</v>
      </c>
      <c r="C3497" s="108">
        <v>202408</v>
      </c>
      <c r="D3497" s="108" t="s">
        <v>1015</v>
      </c>
      <c r="E3497" s="109">
        <v>9090427386</v>
      </c>
      <c r="F3497" s="107" t="s">
        <v>2249</v>
      </c>
      <c r="G3497" s="110" t="s">
        <v>1778</v>
      </c>
      <c r="H3497" s="111">
        <v>318000</v>
      </c>
      <c r="I3497" s="113">
        <v>45620</v>
      </c>
      <c r="J3497" s="111">
        <v>99999</v>
      </c>
      <c r="K3497" s="112" t="s">
        <v>20</v>
      </c>
      <c r="L3497" s="112" t="s">
        <v>158</v>
      </c>
      <c r="O3497" s="71"/>
      <c r="P3497" s="54"/>
      <c r="Q3497" s="72"/>
    </row>
    <row r="3498" spans="1:17" x14ac:dyDescent="0.25">
      <c r="A3498" s="107" t="s">
        <v>4468</v>
      </c>
      <c r="B3498" s="108">
        <v>202411</v>
      </c>
      <c r="C3498" s="108">
        <v>202411</v>
      </c>
      <c r="D3498" s="108" t="s">
        <v>1014</v>
      </c>
      <c r="E3498" s="109">
        <v>9380815648</v>
      </c>
      <c r="F3498" s="107" t="s">
        <v>2464</v>
      </c>
      <c r="G3498" s="110" t="s">
        <v>2006</v>
      </c>
      <c r="H3498" s="111">
        <v>270000</v>
      </c>
      <c r="I3498" s="113">
        <v>45620</v>
      </c>
      <c r="J3498" s="111">
        <v>65000</v>
      </c>
      <c r="K3498" s="112" t="s">
        <v>20</v>
      </c>
      <c r="L3498" s="112" t="s">
        <v>158</v>
      </c>
      <c r="O3498" s="71"/>
      <c r="P3498" s="54"/>
      <c r="Q3498" s="72"/>
    </row>
    <row r="3499" spans="1:17" x14ac:dyDescent="0.25">
      <c r="A3499" s="107" t="s">
        <v>2441</v>
      </c>
      <c r="B3499" s="108">
        <v>202411</v>
      </c>
      <c r="C3499" s="108">
        <v>202411</v>
      </c>
      <c r="D3499" s="108" t="s">
        <v>1014</v>
      </c>
      <c r="E3499" s="109">
        <v>6263354178</v>
      </c>
      <c r="F3499" s="107" t="s">
        <v>2444</v>
      </c>
      <c r="G3499" s="110" t="s">
        <v>2006</v>
      </c>
      <c r="H3499" s="111">
        <v>270000</v>
      </c>
      <c r="I3499" s="113">
        <v>45620</v>
      </c>
      <c r="J3499" s="111">
        <v>65000</v>
      </c>
      <c r="K3499" s="112" t="s">
        <v>689</v>
      </c>
      <c r="L3499" s="112" t="s">
        <v>158</v>
      </c>
      <c r="O3499" s="71"/>
      <c r="P3499" s="54"/>
      <c r="Q3499" s="72"/>
    </row>
    <row r="3500" spans="1:17" x14ac:dyDescent="0.25">
      <c r="A3500" s="107" t="s">
        <v>2373</v>
      </c>
      <c r="B3500" s="108">
        <v>202410</v>
      </c>
      <c r="C3500" s="108">
        <v>202410</v>
      </c>
      <c r="D3500" s="108" t="s">
        <v>1015</v>
      </c>
      <c r="E3500" s="109">
        <v>9389725097</v>
      </c>
      <c r="F3500" s="107" t="s">
        <v>2379</v>
      </c>
      <c r="G3500" s="110" t="s">
        <v>1778</v>
      </c>
      <c r="H3500" s="111">
        <v>313600</v>
      </c>
      <c r="I3500" s="113">
        <v>45621</v>
      </c>
      <c r="J3500" s="111">
        <v>64000</v>
      </c>
      <c r="K3500" s="112" t="s">
        <v>20</v>
      </c>
      <c r="L3500" s="112" t="s">
        <v>158</v>
      </c>
      <c r="O3500" s="71"/>
      <c r="P3500" s="54"/>
      <c r="Q3500" s="72"/>
    </row>
    <row r="3501" spans="1:17" x14ac:dyDescent="0.25">
      <c r="A3501" s="107" t="s">
        <v>1727</v>
      </c>
      <c r="B3501" s="108">
        <v>202402</v>
      </c>
      <c r="C3501" s="108">
        <v>202402</v>
      </c>
      <c r="D3501" s="108" t="s">
        <v>1014</v>
      </c>
      <c r="E3501" s="109">
        <v>7002125396</v>
      </c>
      <c r="F3501" s="107" t="s">
        <v>1728</v>
      </c>
      <c r="G3501" s="110" t="s">
        <v>19</v>
      </c>
      <c r="H3501" s="111">
        <v>270000</v>
      </c>
      <c r="I3501" s="113">
        <v>45621</v>
      </c>
      <c r="J3501" s="111">
        <f>24000*3</f>
        <v>72000</v>
      </c>
      <c r="K3501" s="112" t="s">
        <v>20</v>
      </c>
      <c r="L3501" s="112" t="s">
        <v>158</v>
      </c>
      <c r="O3501" s="71"/>
      <c r="P3501" s="54"/>
      <c r="Q3501" s="72"/>
    </row>
    <row r="3502" spans="1:17" x14ac:dyDescent="0.25">
      <c r="A3502" s="107" t="s">
        <v>2318</v>
      </c>
      <c r="B3502" s="108">
        <v>202406</v>
      </c>
      <c r="C3502" s="108">
        <v>202406</v>
      </c>
      <c r="D3502" s="108" t="s">
        <v>1014</v>
      </c>
      <c r="E3502" s="109">
        <v>9916681432</v>
      </c>
      <c r="F3502" s="107" t="s">
        <v>2313</v>
      </c>
      <c r="G3502" s="110" t="s">
        <v>1778</v>
      </c>
      <c r="H3502" s="111">
        <v>318000</v>
      </c>
      <c r="I3502" s="113">
        <v>45621</v>
      </c>
      <c r="J3502" s="111">
        <v>78400</v>
      </c>
      <c r="K3502" s="112" t="s">
        <v>689</v>
      </c>
      <c r="L3502" s="112" t="s">
        <v>158</v>
      </c>
      <c r="O3502" s="71"/>
      <c r="P3502" s="54"/>
      <c r="Q3502" s="72"/>
    </row>
    <row r="3503" spans="1:17" x14ac:dyDescent="0.25">
      <c r="A3503" s="107" t="s">
        <v>4459</v>
      </c>
      <c r="B3503" s="108">
        <v>202410</v>
      </c>
      <c r="C3503" s="108">
        <v>202410</v>
      </c>
      <c r="D3503" s="108" t="s">
        <v>1014</v>
      </c>
      <c r="E3503" s="109">
        <v>8917389919</v>
      </c>
      <c r="F3503" s="107" t="s">
        <v>2403</v>
      </c>
      <c r="G3503" s="110" t="s">
        <v>2006</v>
      </c>
      <c r="H3503" s="111">
        <v>285000</v>
      </c>
      <c r="I3503" s="113">
        <v>45621</v>
      </c>
      <c r="J3503" s="111">
        <v>70000</v>
      </c>
      <c r="K3503" s="112" t="s">
        <v>20</v>
      </c>
      <c r="L3503" s="112" t="s">
        <v>158</v>
      </c>
      <c r="O3503" s="71"/>
      <c r="P3503" s="54"/>
      <c r="Q3503" s="72"/>
    </row>
    <row r="3504" spans="1:17" x14ac:dyDescent="0.25">
      <c r="A3504" s="107" t="s">
        <v>2473</v>
      </c>
      <c r="B3504" s="108">
        <v>202412</v>
      </c>
      <c r="C3504" s="108">
        <v>202412</v>
      </c>
      <c r="D3504" s="108" t="s">
        <v>1015</v>
      </c>
      <c r="E3504" s="109">
        <v>7978185477</v>
      </c>
      <c r="F3504" s="107" t="s">
        <v>2474</v>
      </c>
      <c r="G3504" s="110" t="s">
        <v>2006</v>
      </c>
      <c r="H3504" s="111">
        <v>285000</v>
      </c>
      <c r="I3504" s="113">
        <v>45621</v>
      </c>
      <c r="J3504" s="111">
        <v>15000</v>
      </c>
      <c r="K3504" s="112" t="s">
        <v>20</v>
      </c>
      <c r="L3504" s="112" t="s">
        <v>158</v>
      </c>
      <c r="O3504" s="71"/>
      <c r="P3504" s="54"/>
      <c r="Q3504" s="72"/>
    </row>
    <row r="3505" spans="1:17" x14ac:dyDescent="0.25">
      <c r="A3505" s="107" t="s">
        <v>2477</v>
      </c>
      <c r="B3505" s="108">
        <v>202412</v>
      </c>
      <c r="C3505" s="108">
        <v>202412</v>
      </c>
      <c r="D3505" s="108" t="s">
        <v>1015</v>
      </c>
      <c r="E3505" s="109">
        <v>8926161516</v>
      </c>
      <c r="F3505" s="107" t="s">
        <v>2479</v>
      </c>
      <c r="G3505" s="110" t="s">
        <v>1778</v>
      </c>
      <c r="H3505" s="111">
        <v>310000</v>
      </c>
      <c r="I3505" s="113">
        <v>45620</v>
      </c>
      <c r="J3505" s="111">
        <v>5000</v>
      </c>
      <c r="K3505" s="112" t="s">
        <v>20</v>
      </c>
      <c r="L3505" s="112" t="s">
        <v>2073</v>
      </c>
      <c r="O3505" s="71"/>
      <c r="P3505" s="54"/>
      <c r="Q3505" s="72"/>
    </row>
    <row r="3506" spans="1:17" x14ac:dyDescent="0.25">
      <c r="A3506" s="107" t="s">
        <v>4469</v>
      </c>
      <c r="B3506" s="108">
        <v>202408</v>
      </c>
      <c r="C3506" s="108">
        <v>202408</v>
      </c>
      <c r="D3506" s="108" t="s">
        <v>1015</v>
      </c>
      <c r="E3506" s="109">
        <v>7869041370</v>
      </c>
      <c r="F3506" s="107" t="s">
        <v>2475</v>
      </c>
      <c r="G3506" s="110" t="s">
        <v>2006</v>
      </c>
      <c r="H3506" s="111">
        <v>295000</v>
      </c>
      <c r="I3506" s="113">
        <v>45622</v>
      </c>
      <c r="J3506" s="111">
        <v>50000</v>
      </c>
      <c r="K3506" s="112" t="s">
        <v>20</v>
      </c>
      <c r="L3506" s="112" t="s">
        <v>158</v>
      </c>
      <c r="O3506" s="71"/>
      <c r="P3506" s="54"/>
      <c r="Q3506" s="72"/>
    </row>
    <row r="3507" spans="1:17" x14ac:dyDescent="0.25">
      <c r="A3507" s="107" t="s">
        <v>4449</v>
      </c>
      <c r="B3507" s="108">
        <v>202409</v>
      </c>
      <c r="C3507" s="108">
        <v>202409</v>
      </c>
      <c r="D3507" s="108" t="s">
        <v>1015</v>
      </c>
      <c r="E3507" s="109">
        <v>8327730643</v>
      </c>
      <c r="F3507" s="107" t="s">
        <v>2354</v>
      </c>
      <c r="G3507" s="110" t="s">
        <v>1778</v>
      </c>
      <c r="H3507" s="111">
        <v>300000</v>
      </c>
      <c r="I3507" s="113">
        <v>45622</v>
      </c>
      <c r="J3507" s="111">
        <v>40000</v>
      </c>
      <c r="K3507" s="112" t="s">
        <v>20</v>
      </c>
      <c r="L3507" s="112" t="s">
        <v>158</v>
      </c>
      <c r="O3507" s="71"/>
      <c r="P3507" s="54"/>
      <c r="Q3507" s="72"/>
    </row>
    <row r="3508" spans="1:17" x14ac:dyDescent="0.25">
      <c r="A3508" s="107" t="s">
        <v>2247</v>
      </c>
      <c r="B3508" s="108">
        <v>202408</v>
      </c>
      <c r="C3508" s="108">
        <v>202408</v>
      </c>
      <c r="D3508" s="108" t="s">
        <v>1015</v>
      </c>
      <c r="E3508" s="109">
        <v>7600686936</v>
      </c>
      <c r="F3508" s="107" t="s">
        <v>2251</v>
      </c>
      <c r="G3508" s="110" t="s">
        <v>1778</v>
      </c>
      <c r="H3508" s="111">
        <v>318600</v>
      </c>
      <c r="I3508" s="113">
        <v>45622</v>
      </c>
      <c r="J3508" s="111">
        <v>81250</v>
      </c>
      <c r="K3508" s="112" t="s">
        <v>20</v>
      </c>
      <c r="L3508" s="112" t="s">
        <v>158</v>
      </c>
      <c r="O3508" s="71"/>
      <c r="P3508" s="54"/>
      <c r="Q3508" s="72"/>
    </row>
    <row r="3509" spans="1:17" x14ac:dyDescent="0.25">
      <c r="A3509" s="107" t="s">
        <v>2262</v>
      </c>
      <c r="B3509" s="108">
        <v>202408</v>
      </c>
      <c r="C3509" s="108">
        <v>202408</v>
      </c>
      <c r="D3509" s="108" t="s">
        <v>1015</v>
      </c>
      <c r="E3509" s="109">
        <v>6387050025</v>
      </c>
      <c r="F3509" s="107" t="s">
        <v>2261</v>
      </c>
      <c r="G3509" s="110" t="s">
        <v>1778</v>
      </c>
      <c r="H3509" s="111">
        <v>290000</v>
      </c>
      <c r="I3509" s="113">
        <v>45622</v>
      </c>
      <c r="J3509" s="111">
        <v>65000</v>
      </c>
      <c r="K3509" s="112" t="s">
        <v>20</v>
      </c>
      <c r="L3509" s="112" t="s">
        <v>158</v>
      </c>
      <c r="O3509" s="71"/>
      <c r="P3509" s="54"/>
      <c r="Q3509" s="72"/>
    </row>
    <row r="3510" spans="1:17" x14ac:dyDescent="0.25">
      <c r="A3510" s="107" t="s">
        <v>2476</v>
      </c>
      <c r="B3510" s="108">
        <v>202412</v>
      </c>
      <c r="C3510" s="108">
        <v>202412</v>
      </c>
      <c r="D3510" s="108" t="s">
        <v>1015</v>
      </c>
      <c r="E3510" s="109">
        <v>9.3375479028114604E+19</v>
      </c>
      <c r="F3510" s="107" t="s">
        <v>2478</v>
      </c>
      <c r="G3510" s="110" t="s">
        <v>1778</v>
      </c>
      <c r="H3510" s="111">
        <v>310000</v>
      </c>
      <c r="I3510" s="113">
        <v>45622</v>
      </c>
      <c r="J3510" s="111">
        <v>5000</v>
      </c>
      <c r="K3510" s="112" t="s">
        <v>20</v>
      </c>
      <c r="L3510" s="112" t="s">
        <v>2073</v>
      </c>
      <c r="O3510" s="71"/>
      <c r="P3510" s="54"/>
      <c r="Q3510" s="72"/>
    </row>
    <row r="3511" spans="1:17" x14ac:dyDescent="0.25">
      <c r="A3511" s="107" t="s">
        <v>2473</v>
      </c>
      <c r="B3511" s="108">
        <v>202412</v>
      </c>
      <c r="C3511" s="108">
        <v>202412</v>
      </c>
      <c r="D3511" s="108" t="s">
        <v>1015</v>
      </c>
      <c r="E3511" s="109">
        <v>7978185477</v>
      </c>
      <c r="F3511" s="107" t="s">
        <v>2474</v>
      </c>
      <c r="G3511" s="110" t="s">
        <v>1778</v>
      </c>
      <c r="H3511" s="111">
        <v>310000</v>
      </c>
      <c r="I3511" s="113">
        <v>45622</v>
      </c>
      <c r="J3511" s="111">
        <v>5000</v>
      </c>
      <c r="K3511" s="112" t="s">
        <v>20</v>
      </c>
      <c r="L3511" s="112" t="s">
        <v>2073</v>
      </c>
      <c r="O3511" s="71"/>
      <c r="P3511" s="54"/>
      <c r="Q3511" s="72"/>
    </row>
    <row r="3512" spans="1:17" x14ac:dyDescent="0.25">
      <c r="A3512" s="107" t="s">
        <v>4443</v>
      </c>
      <c r="B3512" s="108">
        <v>202409</v>
      </c>
      <c r="C3512" s="108">
        <v>202409</v>
      </c>
      <c r="D3512" s="108" t="s">
        <v>1015</v>
      </c>
      <c r="E3512" s="109">
        <v>9078667605</v>
      </c>
      <c r="F3512" s="107" t="s">
        <v>2327</v>
      </c>
      <c r="G3512" s="110" t="s">
        <v>1778</v>
      </c>
      <c r="H3512" s="111">
        <v>313600</v>
      </c>
      <c r="I3512" s="113">
        <v>45622</v>
      </c>
      <c r="J3512" s="111">
        <v>78400</v>
      </c>
      <c r="K3512" s="112" t="s">
        <v>20</v>
      </c>
      <c r="L3512" s="112" t="s">
        <v>158</v>
      </c>
      <c r="O3512" s="71"/>
      <c r="P3512" s="54"/>
      <c r="Q3512" s="72"/>
    </row>
    <row r="3513" spans="1:17" x14ac:dyDescent="0.25">
      <c r="A3513" s="107" t="s">
        <v>2400</v>
      </c>
      <c r="B3513" s="108">
        <v>202410</v>
      </c>
      <c r="C3513" s="108">
        <v>202410</v>
      </c>
      <c r="D3513" s="108" t="s">
        <v>1014</v>
      </c>
      <c r="E3513" s="109">
        <v>6263135772</v>
      </c>
      <c r="F3513" s="107" t="s">
        <v>2401</v>
      </c>
      <c r="G3513" s="110" t="s">
        <v>2006</v>
      </c>
      <c r="H3513" s="111">
        <v>295000</v>
      </c>
      <c r="I3513" s="113">
        <v>45623</v>
      </c>
      <c r="J3513" s="111">
        <v>40000</v>
      </c>
      <c r="K3513" s="112" t="s">
        <v>20</v>
      </c>
      <c r="L3513" s="112" t="s">
        <v>158</v>
      </c>
      <c r="O3513" s="71"/>
      <c r="P3513" s="54"/>
      <c r="Q3513" s="72"/>
    </row>
    <row r="3514" spans="1:17" x14ac:dyDescent="0.25">
      <c r="A3514" s="107" t="s">
        <v>2458</v>
      </c>
      <c r="B3514" s="108">
        <v>202411</v>
      </c>
      <c r="C3514" s="108">
        <v>202411</v>
      </c>
      <c r="D3514" s="108" t="s">
        <v>1015</v>
      </c>
      <c r="E3514" s="109">
        <v>7894384546</v>
      </c>
      <c r="F3514" s="107" t="s">
        <v>2461</v>
      </c>
      <c r="G3514" s="110" t="s">
        <v>1778</v>
      </c>
      <c r="H3514" s="111">
        <v>318600</v>
      </c>
      <c r="I3514" s="113">
        <v>45623</v>
      </c>
      <c r="J3514" s="111">
        <v>74500</v>
      </c>
      <c r="K3514" s="112" t="s">
        <v>20</v>
      </c>
      <c r="L3514" s="112" t="s">
        <v>158</v>
      </c>
      <c r="O3514" s="71"/>
      <c r="P3514" s="54"/>
      <c r="Q3514" s="72"/>
    </row>
    <row r="3515" spans="1:17" x14ac:dyDescent="0.25">
      <c r="A3515" s="107" t="s">
        <v>2004</v>
      </c>
      <c r="B3515" s="108">
        <v>202405</v>
      </c>
      <c r="C3515" s="108">
        <v>202405</v>
      </c>
      <c r="D3515" s="108" t="s">
        <v>1015</v>
      </c>
      <c r="E3515" s="109">
        <v>8457944362</v>
      </c>
      <c r="F3515" s="107" t="s">
        <v>1981</v>
      </c>
      <c r="G3515" s="110" t="s">
        <v>1778</v>
      </c>
      <c r="H3515" s="111">
        <v>280000</v>
      </c>
      <c r="I3515" s="113">
        <v>45624</v>
      </c>
      <c r="J3515" s="111">
        <v>60000</v>
      </c>
      <c r="K3515" s="112" t="s">
        <v>20</v>
      </c>
      <c r="L3515" s="112" t="s">
        <v>158</v>
      </c>
      <c r="O3515" s="71"/>
      <c r="P3515" s="54"/>
      <c r="Q3515" s="72"/>
    </row>
    <row r="3516" spans="1:17" x14ac:dyDescent="0.25">
      <c r="A3516" s="107" t="s">
        <v>4447</v>
      </c>
      <c r="B3516" s="108">
        <v>202409</v>
      </c>
      <c r="C3516" s="108">
        <v>202409</v>
      </c>
      <c r="D3516" s="108" t="s">
        <v>1014</v>
      </c>
      <c r="E3516" s="109">
        <v>7582045490</v>
      </c>
      <c r="F3516" s="107" t="s">
        <v>2313</v>
      </c>
      <c r="G3516" s="110" t="s">
        <v>1778</v>
      </c>
      <c r="H3516" s="111">
        <v>318600</v>
      </c>
      <c r="I3516" s="113">
        <v>45624</v>
      </c>
      <c r="J3516" s="111">
        <v>71250</v>
      </c>
      <c r="K3516" s="112" t="s">
        <v>20</v>
      </c>
      <c r="L3516" s="112" t="s">
        <v>158</v>
      </c>
      <c r="O3516" s="71"/>
      <c r="P3516" s="54"/>
      <c r="Q3516" s="72"/>
    </row>
    <row r="3517" spans="1:17" x14ac:dyDescent="0.25">
      <c r="A3517" s="107" t="s">
        <v>2383</v>
      </c>
      <c r="B3517" s="108">
        <v>202410</v>
      </c>
      <c r="C3517" s="108">
        <v>202410</v>
      </c>
      <c r="D3517" s="108" t="s">
        <v>1015</v>
      </c>
      <c r="E3517" s="109">
        <v>8249908407</v>
      </c>
      <c r="F3517" s="107" t="s">
        <v>2387</v>
      </c>
      <c r="G3517" s="110" t="s">
        <v>2006</v>
      </c>
      <c r="H3517" s="111">
        <v>295000</v>
      </c>
      <c r="I3517" s="113">
        <v>45624</v>
      </c>
      <c r="J3517" s="111">
        <v>95000</v>
      </c>
      <c r="K3517" s="112" t="s">
        <v>20</v>
      </c>
      <c r="L3517" s="112" t="s">
        <v>158</v>
      </c>
      <c r="O3517" s="71"/>
      <c r="P3517" s="54"/>
      <c r="Q3517" s="72"/>
    </row>
    <row r="3518" spans="1:17" x14ac:dyDescent="0.25">
      <c r="A3518" s="107" t="s">
        <v>4457</v>
      </c>
      <c r="B3518" s="108">
        <v>202410</v>
      </c>
      <c r="C3518" s="108">
        <v>202410</v>
      </c>
      <c r="D3518" s="108" t="s">
        <v>1015</v>
      </c>
      <c r="E3518" s="109">
        <v>8328977742</v>
      </c>
      <c r="F3518" s="107" t="s">
        <v>2481</v>
      </c>
      <c r="G3518" s="110" t="s">
        <v>1792</v>
      </c>
      <c r="H3518" s="111">
        <f>IF(G3518="APIDS+IITG", 350000, IF(G3518="APDA+IITG", 330000, IF(G3518="APIDS", 318600, IF(G3518="APDA", 295000, "0"))))</f>
        <v>295000</v>
      </c>
      <c r="I3518" s="113">
        <v>45624</v>
      </c>
      <c r="J3518" s="111">
        <v>85000</v>
      </c>
      <c r="K3518" s="112" t="s">
        <v>20</v>
      </c>
      <c r="L3518" s="112" t="s">
        <v>158</v>
      </c>
      <c r="O3518" s="71"/>
      <c r="P3518" s="54"/>
      <c r="Q3518" s="72"/>
    </row>
    <row r="3519" spans="1:17" x14ac:dyDescent="0.25">
      <c r="A3519" s="107" t="s">
        <v>2408</v>
      </c>
      <c r="B3519" s="108">
        <v>202410</v>
      </c>
      <c r="C3519" s="108">
        <v>202410</v>
      </c>
      <c r="D3519" s="108" t="s">
        <v>1014</v>
      </c>
      <c r="E3519" s="109">
        <v>9692919192</v>
      </c>
      <c r="F3519" s="107" t="s">
        <v>2410</v>
      </c>
      <c r="G3519" s="110" t="s">
        <v>1778</v>
      </c>
      <c r="H3519" s="111">
        <v>318600</v>
      </c>
      <c r="I3519" s="113">
        <v>45625</v>
      </c>
      <c r="J3519" s="111">
        <v>78250</v>
      </c>
      <c r="K3519" s="112" t="s">
        <v>689</v>
      </c>
      <c r="L3519" s="112" t="s">
        <v>158</v>
      </c>
      <c r="O3519" s="71"/>
      <c r="P3519" s="54"/>
      <c r="Q3519" s="72"/>
    </row>
    <row r="3520" spans="1:17" x14ac:dyDescent="0.25">
      <c r="A3520" s="107" t="s">
        <v>2411</v>
      </c>
      <c r="B3520" s="108">
        <v>202410</v>
      </c>
      <c r="C3520" s="108">
        <v>202410</v>
      </c>
      <c r="D3520" s="108" t="s">
        <v>1015</v>
      </c>
      <c r="E3520" s="109">
        <v>8658979467</v>
      </c>
      <c r="F3520" s="107" t="s">
        <v>2413</v>
      </c>
      <c r="G3520" s="110" t="s">
        <v>1778</v>
      </c>
      <c r="H3520" s="111">
        <v>318600</v>
      </c>
      <c r="I3520" s="113">
        <v>45625</v>
      </c>
      <c r="J3520" s="111">
        <f>84000+20000</f>
        <v>104000</v>
      </c>
      <c r="K3520" s="112" t="s">
        <v>20</v>
      </c>
      <c r="L3520" s="112" t="s">
        <v>158</v>
      </c>
      <c r="O3520" s="71"/>
      <c r="P3520" s="54"/>
      <c r="Q3520" s="72"/>
    </row>
    <row r="3521" spans="1:17" x14ac:dyDescent="0.25">
      <c r="A3521" s="107" t="s">
        <v>4468</v>
      </c>
      <c r="B3521" s="108">
        <v>202411</v>
      </c>
      <c r="C3521" s="108">
        <v>202411</v>
      </c>
      <c r="D3521" s="108" t="s">
        <v>1014</v>
      </c>
      <c r="E3521" s="109">
        <v>9380815648</v>
      </c>
      <c r="F3521" s="107" t="s">
        <v>2464</v>
      </c>
      <c r="G3521" s="110" t="s">
        <v>2006</v>
      </c>
      <c r="H3521" s="111">
        <v>270000</v>
      </c>
      <c r="I3521" s="113">
        <v>45625</v>
      </c>
      <c r="J3521" s="111">
        <v>140000</v>
      </c>
      <c r="K3521" s="112" t="s">
        <v>903</v>
      </c>
      <c r="L3521" s="112" t="s">
        <v>158</v>
      </c>
      <c r="O3521" s="71"/>
      <c r="P3521" s="54"/>
      <c r="Q3521" s="72"/>
    </row>
    <row r="3522" spans="1:17" x14ac:dyDescent="0.25">
      <c r="A3522" s="107" t="s">
        <v>2459</v>
      </c>
      <c r="B3522" s="108">
        <v>202411</v>
      </c>
      <c r="C3522" s="108">
        <v>202411</v>
      </c>
      <c r="D3522" s="108" t="s">
        <v>1015</v>
      </c>
      <c r="E3522" s="109">
        <v>7978719639</v>
      </c>
      <c r="F3522" s="107" t="s">
        <v>2482</v>
      </c>
      <c r="G3522" s="110" t="s">
        <v>1778</v>
      </c>
      <c r="H3522" s="111">
        <v>318600</v>
      </c>
      <c r="I3522" s="113">
        <v>45626</v>
      </c>
      <c r="J3522" s="111">
        <v>104533</v>
      </c>
      <c r="K3522" s="112" t="s">
        <v>20</v>
      </c>
      <c r="L3522" s="112" t="s">
        <v>158</v>
      </c>
      <c r="O3522" s="71"/>
      <c r="P3522" s="54"/>
      <c r="Q3522" s="72"/>
    </row>
    <row r="3523" spans="1:17" x14ac:dyDescent="0.25">
      <c r="A3523" s="107" t="s">
        <v>2404</v>
      </c>
      <c r="B3523" s="108">
        <v>202410</v>
      </c>
      <c r="C3523" s="108">
        <v>202410</v>
      </c>
      <c r="D3523" s="108" t="s">
        <v>1015</v>
      </c>
      <c r="E3523" s="109">
        <v>7008945238</v>
      </c>
      <c r="F3523" s="107" t="s">
        <v>2406</v>
      </c>
      <c r="G3523" s="110" t="s">
        <v>1778</v>
      </c>
      <c r="H3523" s="111">
        <v>298000</v>
      </c>
      <c r="I3523" s="113">
        <v>45626</v>
      </c>
      <c r="J3523" s="111">
        <v>180000</v>
      </c>
      <c r="K3523" s="112" t="s">
        <v>689</v>
      </c>
      <c r="L3523" s="112" t="s">
        <v>158</v>
      </c>
      <c r="O3523" s="71"/>
      <c r="P3523" s="54"/>
      <c r="Q3523" s="72"/>
    </row>
    <row r="3524" spans="1:17" x14ac:dyDescent="0.25">
      <c r="A3524" s="107" t="s">
        <v>1649</v>
      </c>
      <c r="B3524" s="108">
        <v>202309</v>
      </c>
      <c r="C3524" s="108">
        <v>202309</v>
      </c>
      <c r="D3524" s="108" t="s">
        <v>1014</v>
      </c>
      <c r="E3524" s="109">
        <v>9348339878</v>
      </c>
      <c r="F3524" s="107" t="s">
        <v>1650</v>
      </c>
      <c r="G3524" s="110" t="s">
        <v>19</v>
      </c>
      <c r="H3524" s="111">
        <v>280000</v>
      </c>
      <c r="I3524" s="113">
        <v>45626</v>
      </c>
      <c r="J3524" s="111">
        <v>15000</v>
      </c>
      <c r="K3524" s="112" t="s">
        <v>20</v>
      </c>
      <c r="L3524" s="112" t="s">
        <v>158</v>
      </c>
      <c r="O3524" s="71"/>
      <c r="P3524" s="54"/>
      <c r="Q3524" s="72"/>
    </row>
    <row r="3525" spans="1:17" x14ac:dyDescent="0.25">
      <c r="A3525" s="107" t="s">
        <v>1823</v>
      </c>
      <c r="B3525" s="108">
        <v>202303</v>
      </c>
      <c r="C3525" s="108">
        <v>202303</v>
      </c>
      <c r="D3525" s="108" t="s">
        <v>1014</v>
      </c>
      <c r="E3525" s="109">
        <v>6283148140</v>
      </c>
      <c r="F3525" s="107" t="s">
        <v>1858</v>
      </c>
      <c r="G3525" s="110" t="s">
        <v>1792</v>
      </c>
      <c r="H3525" s="111">
        <v>260000</v>
      </c>
      <c r="I3525" s="113">
        <v>45628</v>
      </c>
      <c r="J3525" s="111">
        <v>35000</v>
      </c>
      <c r="K3525" s="112" t="s">
        <v>20</v>
      </c>
      <c r="L3525" s="112" t="s">
        <v>158</v>
      </c>
      <c r="O3525" s="71"/>
      <c r="P3525" s="54"/>
      <c r="Q3525" s="72"/>
    </row>
    <row r="3526" spans="1:17" x14ac:dyDescent="0.25">
      <c r="A3526" s="107" t="s">
        <v>2119</v>
      </c>
      <c r="B3526" s="108">
        <v>202407</v>
      </c>
      <c r="C3526" s="108">
        <v>202407</v>
      </c>
      <c r="D3526" s="108" t="s">
        <v>1014</v>
      </c>
      <c r="E3526" s="109">
        <v>9902037501</v>
      </c>
      <c r="F3526" s="107" t="s">
        <v>2120</v>
      </c>
      <c r="G3526" s="110" t="s">
        <v>1778</v>
      </c>
      <c r="H3526" s="111">
        <v>290000</v>
      </c>
      <c r="I3526" s="113">
        <v>45628</v>
      </c>
      <c r="J3526" s="111">
        <v>50000</v>
      </c>
      <c r="K3526" s="112" t="s">
        <v>20</v>
      </c>
      <c r="L3526" s="112" t="s">
        <v>158</v>
      </c>
      <c r="O3526" s="71"/>
      <c r="P3526" s="54"/>
      <c r="Q3526" s="72"/>
    </row>
    <row r="3527" spans="1:17" x14ac:dyDescent="0.25">
      <c r="A3527" s="107" t="s">
        <v>4464</v>
      </c>
      <c r="B3527" s="108">
        <v>202411</v>
      </c>
      <c r="C3527" s="108">
        <v>202411</v>
      </c>
      <c r="D3527" s="108" t="s">
        <v>1014</v>
      </c>
      <c r="E3527" s="109">
        <v>8815740449</v>
      </c>
      <c r="F3527" s="107" t="s">
        <v>2450</v>
      </c>
      <c r="G3527" s="110" t="s">
        <v>1792</v>
      </c>
      <c r="H3527" s="111">
        <v>270000</v>
      </c>
      <c r="I3527" s="113">
        <v>45628</v>
      </c>
      <c r="J3527" s="111">
        <v>26000</v>
      </c>
      <c r="K3527" s="112" t="s">
        <v>20</v>
      </c>
      <c r="L3527" s="112" t="s">
        <v>158</v>
      </c>
      <c r="O3527" s="71"/>
      <c r="P3527" s="54"/>
      <c r="Q3527" s="72"/>
    </row>
    <row r="3528" spans="1:17" x14ac:dyDescent="0.25">
      <c r="A3528" s="107" t="s">
        <v>2163</v>
      </c>
      <c r="B3528" s="108">
        <v>202408</v>
      </c>
      <c r="C3528" s="108">
        <v>202408</v>
      </c>
      <c r="D3528" s="108" t="s">
        <v>1015</v>
      </c>
      <c r="E3528" s="109">
        <v>8249417550</v>
      </c>
      <c r="F3528" s="107" t="s">
        <v>2164</v>
      </c>
      <c r="G3528" s="110" t="s">
        <v>1778</v>
      </c>
      <c r="H3528" s="111">
        <v>290000</v>
      </c>
      <c r="I3528" s="113">
        <v>45628</v>
      </c>
      <c r="J3528" s="111">
        <v>53000</v>
      </c>
      <c r="K3528" s="112" t="s">
        <v>20</v>
      </c>
      <c r="L3528" s="112" t="s">
        <v>158</v>
      </c>
      <c r="O3528" s="71"/>
      <c r="P3528" s="54"/>
      <c r="Q3528" s="72"/>
    </row>
    <row r="3529" spans="1:17" x14ac:dyDescent="0.25">
      <c r="A3529" s="107" t="s">
        <v>4470</v>
      </c>
      <c r="B3529" s="108">
        <v>202412</v>
      </c>
      <c r="C3529" s="108">
        <v>202412</v>
      </c>
      <c r="D3529" s="108" t="s">
        <v>1015</v>
      </c>
      <c r="E3529" s="109">
        <v>8457962570</v>
      </c>
      <c r="F3529" s="107" t="s">
        <v>2485</v>
      </c>
      <c r="G3529" s="110" t="s">
        <v>1778</v>
      </c>
      <c r="H3529" s="111">
        <v>303000</v>
      </c>
      <c r="I3529" s="113">
        <v>45628</v>
      </c>
      <c r="J3529" s="111">
        <v>5000</v>
      </c>
      <c r="K3529" s="112" t="s">
        <v>20</v>
      </c>
      <c r="L3529" s="112" t="s">
        <v>158</v>
      </c>
      <c r="O3529" s="71"/>
      <c r="P3529" s="54"/>
      <c r="Q3529" s="72"/>
    </row>
    <row r="3530" spans="1:17" x14ac:dyDescent="0.25">
      <c r="A3530" s="107" t="s">
        <v>2203</v>
      </c>
      <c r="B3530" s="108">
        <v>202408</v>
      </c>
      <c r="C3530" s="108">
        <v>202408</v>
      </c>
      <c r="D3530" s="108" t="s">
        <v>1015</v>
      </c>
      <c r="E3530" s="109">
        <v>9535193353</v>
      </c>
      <c r="F3530" s="107" t="s">
        <v>2238</v>
      </c>
      <c r="G3530" s="110" t="s">
        <v>1778</v>
      </c>
      <c r="H3530" s="111">
        <v>290000</v>
      </c>
      <c r="I3530" s="113">
        <v>45628</v>
      </c>
      <c r="J3530" s="111">
        <v>60000</v>
      </c>
      <c r="K3530" s="112" t="s">
        <v>20</v>
      </c>
      <c r="L3530" s="112" t="s">
        <v>158</v>
      </c>
      <c r="O3530" s="71"/>
      <c r="P3530" s="54"/>
      <c r="Q3530" s="72"/>
    </row>
    <row r="3531" spans="1:17" x14ac:dyDescent="0.25">
      <c r="A3531" s="107" t="s">
        <v>2373</v>
      </c>
      <c r="B3531" s="108">
        <v>202410</v>
      </c>
      <c r="C3531" s="108">
        <v>202410</v>
      </c>
      <c r="D3531" s="108" t="s">
        <v>1015</v>
      </c>
      <c r="E3531" s="109">
        <v>9389725097</v>
      </c>
      <c r="F3531" s="107" t="s">
        <v>2379</v>
      </c>
      <c r="G3531" s="110" t="s">
        <v>1778</v>
      </c>
      <c r="H3531" s="111">
        <v>313600</v>
      </c>
      <c r="I3531" s="113">
        <v>45628</v>
      </c>
      <c r="J3531" s="111">
        <v>4600</v>
      </c>
      <c r="K3531" s="112" t="s">
        <v>20</v>
      </c>
      <c r="L3531" s="112" t="s">
        <v>158</v>
      </c>
      <c r="O3531" s="71"/>
      <c r="P3531" s="54"/>
      <c r="Q3531" s="72"/>
    </row>
    <row r="3532" spans="1:17" x14ac:dyDescent="0.25">
      <c r="A3532" s="107" t="s">
        <v>2325</v>
      </c>
      <c r="B3532" s="108">
        <v>202409</v>
      </c>
      <c r="C3532" s="108">
        <v>202409</v>
      </c>
      <c r="D3532" s="108" t="s">
        <v>1015</v>
      </c>
      <c r="E3532" s="109">
        <v>9335741705</v>
      </c>
      <c r="F3532" s="107" t="s">
        <v>2329</v>
      </c>
      <c r="G3532" s="110" t="s">
        <v>1778</v>
      </c>
      <c r="H3532" s="111">
        <v>313600</v>
      </c>
      <c r="I3532" s="113">
        <v>45629</v>
      </c>
      <c r="J3532" s="111">
        <v>95267</v>
      </c>
      <c r="K3532" s="112" t="s">
        <v>689</v>
      </c>
      <c r="L3532" s="112" t="s">
        <v>158</v>
      </c>
      <c r="O3532" s="71"/>
      <c r="P3532" s="54"/>
      <c r="Q3532" s="72"/>
    </row>
    <row r="3533" spans="1:17" x14ac:dyDescent="0.25">
      <c r="A3533" s="107" t="s">
        <v>1612</v>
      </c>
      <c r="B3533" s="108">
        <v>202312</v>
      </c>
      <c r="C3533" s="108">
        <v>202312</v>
      </c>
      <c r="D3533" s="108" t="s">
        <v>1014</v>
      </c>
      <c r="E3533" s="109">
        <v>8144978136</v>
      </c>
      <c r="F3533" s="107" t="s">
        <v>1613</v>
      </c>
      <c r="G3533" s="110" t="s">
        <v>19</v>
      </c>
      <c r="H3533" s="111">
        <v>270000</v>
      </c>
      <c r="I3533" s="113">
        <v>45629</v>
      </c>
      <c r="J3533" s="111">
        <v>50000</v>
      </c>
      <c r="K3533" s="112" t="s">
        <v>20</v>
      </c>
      <c r="L3533" s="112" t="s">
        <v>158</v>
      </c>
      <c r="O3533" s="71"/>
      <c r="P3533" s="54"/>
      <c r="Q3533" s="72"/>
    </row>
    <row r="3534" spans="1:17" x14ac:dyDescent="0.25">
      <c r="A3534" s="107" t="s">
        <v>4467</v>
      </c>
      <c r="B3534" s="108">
        <v>202411</v>
      </c>
      <c r="C3534" s="108">
        <v>202411</v>
      </c>
      <c r="D3534" s="108" t="s">
        <v>1015</v>
      </c>
      <c r="E3534" s="109">
        <v>7848877070</v>
      </c>
      <c r="F3534" s="107" t="s">
        <v>2460</v>
      </c>
      <c r="G3534" s="110" t="s">
        <v>1778</v>
      </c>
      <c r="H3534" s="111">
        <v>288000</v>
      </c>
      <c r="I3534" s="113">
        <v>45629</v>
      </c>
      <c r="J3534" s="111">
        <v>50000</v>
      </c>
      <c r="K3534" s="112" t="s">
        <v>20</v>
      </c>
      <c r="L3534" s="112" t="s">
        <v>158</v>
      </c>
      <c r="O3534" s="71"/>
      <c r="P3534" s="54"/>
      <c r="Q3534" s="72"/>
    </row>
    <row r="3535" spans="1:17" x14ac:dyDescent="0.25">
      <c r="A3535" s="107" t="s">
        <v>2215</v>
      </c>
      <c r="B3535" s="108">
        <v>202408</v>
      </c>
      <c r="C3535" s="108">
        <v>202408</v>
      </c>
      <c r="D3535" s="108" t="s">
        <v>1015</v>
      </c>
      <c r="E3535" s="109">
        <v>9547106708</v>
      </c>
      <c r="F3535" s="107" t="s">
        <v>2218</v>
      </c>
      <c r="G3535" s="110" t="s">
        <v>1778</v>
      </c>
      <c r="H3535" s="111">
        <v>318000</v>
      </c>
      <c r="I3535" s="113">
        <v>45629</v>
      </c>
      <c r="J3535" s="111">
        <v>68750</v>
      </c>
      <c r="K3535" s="112" t="s">
        <v>20</v>
      </c>
      <c r="L3535" s="112" t="s">
        <v>158</v>
      </c>
      <c r="O3535" s="71"/>
      <c r="P3535" s="54"/>
      <c r="Q3535" s="72"/>
    </row>
    <row r="3536" spans="1:17" x14ac:dyDescent="0.25">
      <c r="A3536" s="107" t="s">
        <v>4464</v>
      </c>
      <c r="B3536" s="108">
        <v>202411</v>
      </c>
      <c r="C3536" s="108">
        <v>202411</v>
      </c>
      <c r="D3536" s="108" t="s">
        <v>1014</v>
      </c>
      <c r="E3536" s="109">
        <v>8815740449</v>
      </c>
      <c r="F3536" s="107" t="s">
        <v>2450</v>
      </c>
      <c r="G3536" s="110" t="s">
        <v>1792</v>
      </c>
      <c r="H3536" s="111">
        <v>270000</v>
      </c>
      <c r="I3536" s="113">
        <v>45629</v>
      </c>
      <c r="J3536" s="111">
        <v>20000</v>
      </c>
      <c r="K3536" s="112" t="s">
        <v>20</v>
      </c>
      <c r="L3536" s="112" t="s">
        <v>158</v>
      </c>
      <c r="O3536" s="71"/>
      <c r="P3536" s="54"/>
      <c r="Q3536" s="72"/>
    </row>
    <row r="3537" spans="1:17" x14ac:dyDescent="0.25">
      <c r="A3537" s="107" t="s">
        <v>4471</v>
      </c>
      <c r="B3537" s="108">
        <v>202412</v>
      </c>
      <c r="C3537" s="108">
        <v>202412</v>
      </c>
      <c r="D3537" s="108" t="s">
        <v>1015</v>
      </c>
      <c r="E3537" s="109">
        <v>9777136092</v>
      </c>
      <c r="F3537" s="107" t="s">
        <v>2487</v>
      </c>
      <c r="G3537" s="110" t="s">
        <v>1792</v>
      </c>
      <c r="H3537" s="111">
        <v>318000</v>
      </c>
      <c r="I3537" s="113">
        <v>45629</v>
      </c>
      <c r="J3537" s="111">
        <v>5000</v>
      </c>
      <c r="K3537" s="112" t="s">
        <v>20</v>
      </c>
      <c r="L3537" s="112" t="s">
        <v>158</v>
      </c>
      <c r="O3537" s="71"/>
      <c r="P3537" s="54"/>
      <c r="Q3537" s="72"/>
    </row>
    <row r="3538" spans="1:17" x14ac:dyDescent="0.25">
      <c r="A3538" s="107" t="s">
        <v>2488</v>
      </c>
      <c r="B3538" s="108">
        <v>202412</v>
      </c>
      <c r="C3538" s="108">
        <v>202412</v>
      </c>
      <c r="D3538" s="108" t="s">
        <v>1015</v>
      </c>
      <c r="E3538" s="109">
        <v>7008906613</v>
      </c>
      <c r="F3538" s="107" t="s">
        <v>2489</v>
      </c>
      <c r="G3538" s="110" t="s">
        <v>1792</v>
      </c>
      <c r="H3538" s="111">
        <v>318000</v>
      </c>
      <c r="I3538" s="113">
        <v>45629</v>
      </c>
      <c r="J3538" s="111">
        <v>5000</v>
      </c>
      <c r="K3538" s="112" t="s">
        <v>20</v>
      </c>
      <c r="L3538" s="112" t="s">
        <v>158</v>
      </c>
      <c r="O3538" s="71"/>
      <c r="P3538" s="54"/>
      <c r="Q3538" s="72"/>
    </row>
    <row r="3539" spans="1:17" x14ac:dyDescent="0.25">
      <c r="A3539" s="107" t="s">
        <v>2490</v>
      </c>
      <c r="B3539" s="108">
        <v>202411</v>
      </c>
      <c r="C3539" s="108">
        <v>202411</v>
      </c>
      <c r="D3539" s="108" t="s">
        <v>1015</v>
      </c>
      <c r="E3539" s="109">
        <v>8249758236</v>
      </c>
      <c r="F3539" s="107" t="s">
        <v>2491</v>
      </c>
      <c r="G3539" s="110" t="s">
        <v>1778</v>
      </c>
      <c r="H3539" s="111">
        <v>318600</v>
      </c>
      <c r="I3539" s="113">
        <v>45630</v>
      </c>
      <c r="J3539" s="111">
        <v>45000</v>
      </c>
      <c r="K3539" s="112" t="s">
        <v>20</v>
      </c>
      <c r="L3539" s="112" t="s">
        <v>158</v>
      </c>
      <c r="O3539" s="71"/>
      <c r="P3539" s="54"/>
      <c r="Q3539" s="72"/>
    </row>
    <row r="3540" spans="1:17" x14ac:dyDescent="0.25">
      <c r="A3540" s="107" t="s">
        <v>2492</v>
      </c>
      <c r="B3540" s="108">
        <v>202411</v>
      </c>
      <c r="C3540" s="108">
        <v>202411</v>
      </c>
      <c r="D3540" s="108" t="s">
        <v>1015</v>
      </c>
      <c r="E3540" s="109">
        <v>8658287623</v>
      </c>
      <c r="F3540" s="107" t="s">
        <v>2493</v>
      </c>
      <c r="G3540" s="110" t="s">
        <v>1778</v>
      </c>
      <c r="H3540" s="111">
        <v>318600</v>
      </c>
      <c r="I3540" s="113">
        <v>45630</v>
      </c>
      <c r="J3540" s="111">
        <v>55000</v>
      </c>
      <c r="K3540" s="112" t="s">
        <v>20</v>
      </c>
      <c r="L3540" s="112" t="s">
        <v>158</v>
      </c>
      <c r="O3540" s="71"/>
      <c r="P3540" s="54"/>
      <c r="Q3540" s="72"/>
    </row>
    <row r="3541" spans="1:17" x14ac:dyDescent="0.25">
      <c r="A3541" s="107" t="s">
        <v>4437</v>
      </c>
      <c r="B3541" s="108">
        <v>202409</v>
      </c>
      <c r="C3541" s="108">
        <v>202409</v>
      </c>
      <c r="D3541" s="108" t="s">
        <v>1015</v>
      </c>
      <c r="E3541" s="109">
        <v>7876154936</v>
      </c>
      <c r="F3541" s="107" t="s">
        <v>2270</v>
      </c>
      <c r="G3541" s="110" t="s">
        <v>1778</v>
      </c>
      <c r="H3541" s="111">
        <v>318000</v>
      </c>
      <c r="I3541" s="113">
        <v>45630</v>
      </c>
      <c r="J3541" s="111">
        <v>58000</v>
      </c>
      <c r="K3541" s="112" t="s">
        <v>20</v>
      </c>
      <c r="L3541" s="112" t="s">
        <v>158</v>
      </c>
      <c r="O3541" s="71"/>
      <c r="P3541" s="54"/>
      <c r="Q3541" s="72"/>
    </row>
    <row r="3542" spans="1:17" x14ac:dyDescent="0.25">
      <c r="A3542" s="107" t="s">
        <v>4470</v>
      </c>
      <c r="B3542" s="108">
        <v>202411</v>
      </c>
      <c r="C3542" s="108">
        <v>202411</v>
      </c>
      <c r="D3542" s="108" t="s">
        <v>1015</v>
      </c>
      <c r="E3542" s="109">
        <v>8457962570</v>
      </c>
      <c r="F3542" s="107" t="s">
        <v>2496</v>
      </c>
      <c r="G3542" s="110" t="s">
        <v>1778</v>
      </c>
      <c r="H3542" s="111">
        <v>318000</v>
      </c>
      <c r="I3542" s="113">
        <v>45630</v>
      </c>
      <c r="J3542" s="111">
        <v>5000</v>
      </c>
      <c r="K3542" s="112" t="s">
        <v>20</v>
      </c>
      <c r="L3542" s="112" t="s">
        <v>158</v>
      </c>
      <c r="O3542" s="71"/>
      <c r="P3542" s="54"/>
      <c r="Q3542" s="72"/>
    </row>
    <row r="3543" spans="1:17" x14ac:dyDescent="0.25">
      <c r="A3543" s="107" t="s">
        <v>2495</v>
      </c>
      <c r="B3543" s="108">
        <v>202411</v>
      </c>
      <c r="C3543" s="108">
        <v>202411</v>
      </c>
      <c r="D3543" s="108" t="s">
        <v>1015</v>
      </c>
      <c r="E3543" s="109">
        <v>6371313273</v>
      </c>
      <c r="F3543" s="107" t="s">
        <v>2497</v>
      </c>
      <c r="G3543" s="110" t="s">
        <v>1778</v>
      </c>
      <c r="H3543" s="111">
        <v>318000</v>
      </c>
      <c r="I3543" s="113">
        <v>45630</v>
      </c>
      <c r="J3543" s="111">
        <v>5000</v>
      </c>
      <c r="K3543" s="112" t="s">
        <v>20</v>
      </c>
      <c r="L3543" s="112" t="s">
        <v>158</v>
      </c>
      <c r="O3543" s="71"/>
      <c r="P3543" s="54"/>
      <c r="Q3543" s="72"/>
    </row>
    <row r="3544" spans="1:17" x14ac:dyDescent="0.25">
      <c r="A3544" s="107" t="s">
        <v>4434</v>
      </c>
      <c r="B3544" s="108">
        <v>202408</v>
      </c>
      <c r="C3544" s="108">
        <v>202408</v>
      </c>
      <c r="D3544" s="108" t="s">
        <v>1015</v>
      </c>
      <c r="E3544" s="109">
        <v>7339978482</v>
      </c>
      <c r="F3544" s="107" t="s">
        <v>2228</v>
      </c>
      <c r="G3544" s="110" t="s">
        <v>1778</v>
      </c>
      <c r="H3544" s="111">
        <v>280000</v>
      </c>
      <c r="I3544" s="113">
        <v>45630</v>
      </c>
      <c r="J3544" s="111">
        <v>40000</v>
      </c>
      <c r="K3544" s="112" t="s">
        <v>20</v>
      </c>
      <c r="L3544" s="112" t="s">
        <v>158</v>
      </c>
      <c r="O3544" s="71"/>
      <c r="P3544" s="54"/>
      <c r="Q3544" s="72"/>
    </row>
    <row r="3545" spans="1:17" x14ac:dyDescent="0.25">
      <c r="A3545" s="107" t="s">
        <v>4468</v>
      </c>
      <c r="B3545" s="108">
        <v>202411</v>
      </c>
      <c r="C3545" s="108">
        <v>202411</v>
      </c>
      <c r="D3545" s="108" t="s">
        <v>1014</v>
      </c>
      <c r="E3545" s="109">
        <v>9380815648</v>
      </c>
      <c r="F3545" s="107" t="s">
        <v>2464</v>
      </c>
      <c r="G3545" s="110" t="s">
        <v>2006</v>
      </c>
      <c r="H3545" s="111">
        <v>270000</v>
      </c>
      <c r="I3545" s="113">
        <v>45631</v>
      </c>
      <c r="J3545" s="111">
        <v>143000</v>
      </c>
      <c r="K3545" s="112" t="s">
        <v>903</v>
      </c>
      <c r="L3545" s="112" t="s">
        <v>158</v>
      </c>
      <c r="O3545" s="71"/>
      <c r="P3545" s="54"/>
      <c r="Q3545" s="72"/>
    </row>
    <row r="3546" spans="1:17" x14ac:dyDescent="0.25">
      <c r="A3546" s="107" t="s">
        <v>4466</v>
      </c>
      <c r="B3546" s="108">
        <v>202411</v>
      </c>
      <c r="C3546" s="108">
        <v>202411</v>
      </c>
      <c r="D3546" s="108" t="s">
        <v>1014</v>
      </c>
      <c r="E3546" s="109">
        <v>8144975553</v>
      </c>
      <c r="F3546" s="107" t="s">
        <v>2456</v>
      </c>
      <c r="G3546" s="110" t="s">
        <v>1778</v>
      </c>
      <c r="H3546" s="111">
        <v>313600</v>
      </c>
      <c r="I3546" s="113">
        <v>45631</v>
      </c>
      <c r="J3546" s="111">
        <v>90000</v>
      </c>
      <c r="K3546" s="112" t="s">
        <v>20</v>
      </c>
      <c r="L3546" s="112" t="s">
        <v>158</v>
      </c>
      <c r="O3546" s="71"/>
      <c r="P3546" s="54"/>
      <c r="Q3546" s="72"/>
    </row>
    <row r="3547" spans="1:17" x14ac:dyDescent="0.25">
      <c r="A3547" s="107" t="s">
        <v>2467</v>
      </c>
      <c r="B3547" s="108">
        <v>202411</v>
      </c>
      <c r="C3547" s="108">
        <v>202411</v>
      </c>
      <c r="D3547" s="108" t="s">
        <v>1014</v>
      </c>
      <c r="E3547" s="109">
        <v>8520868621</v>
      </c>
      <c r="F3547" s="107" t="s">
        <v>2468</v>
      </c>
      <c r="G3547" s="110" t="s">
        <v>1778</v>
      </c>
      <c r="H3547" s="111">
        <v>288600</v>
      </c>
      <c r="I3547" s="113">
        <v>45632</v>
      </c>
      <c r="J3547" s="111">
        <f>6720+50000</f>
        <v>56720</v>
      </c>
      <c r="K3547" s="112" t="s">
        <v>20</v>
      </c>
      <c r="L3547" s="112" t="s">
        <v>158</v>
      </c>
      <c r="O3547" s="71"/>
      <c r="P3547" s="54"/>
      <c r="Q3547" s="72"/>
    </row>
    <row r="3548" spans="1:17" x14ac:dyDescent="0.25">
      <c r="A3548" s="107" t="s">
        <v>4452</v>
      </c>
      <c r="B3548" s="108">
        <v>202409</v>
      </c>
      <c r="C3548" s="108">
        <v>202409</v>
      </c>
      <c r="D3548" s="108" t="s">
        <v>1015</v>
      </c>
      <c r="E3548" s="109">
        <v>8074122524</v>
      </c>
      <c r="F3548" s="107" t="s">
        <v>2347</v>
      </c>
      <c r="G3548" s="110" t="s">
        <v>1778</v>
      </c>
      <c r="H3548" s="111">
        <v>318000</v>
      </c>
      <c r="I3548" s="113">
        <v>45632</v>
      </c>
      <c r="J3548" s="111">
        <v>50000</v>
      </c>
      <c r="K3548" s="112" t="s">
        <v>20</v>
      </c>
      <c r="L3548" s="112" t="s">
        <v>158</v>
      </c>
      <c r="O3548" s="71"/>
      <c r="P3548" s="54"/>
      <c r="Q3548" s="72"/>
    </row>
    <row r="3549" spans="1:17" x14ac:dyDescent="0.25">
      <c r="A3549" s="107" t="s">
        <v>4425</v>
      </c>
      <c r="B3549" s="108">
        <v>202408</v>
      </c>
      <c r="C3549" s="108">
        <v>202408</v>
      </c>
      <c r="D3549" s="108" t="s">
        <v>1014</v>
      </c>
      <c r="E3549" s="109">
        <v>9668283467</v>
      </c>
      <c r="F3549" s="107" t="s">
        <v>2241</v>
      </c>
      <c r="G3549" s="110" t="s">
        <v>2006</v>
      </c>
      <c r="H3549" s="111">
        <v>290000</v>
      </c>
      <c r="I3549" s="113">
        <v>45633</v>
      </c>
      <c r="J3549" s="111">
        <v>50000</v>
      </c>
      <c r="K3549" s="112" t="s">
        <v>20</v>
      </c>
      <c r="L3549" s="112" t="s">
        <v>158</v>
      </c>
      <c r="O3549" s="71"/>
      <c r="P3549" s="54"/>
      <c r="Q3549" s="72"/>
    </row>
    <row r="3550" spans="1:17" x14ac:dyDescent="0.25">
      <c r="A3550" s="107" t="s">
        <v>4472</v>
      </c>
      <c r="B3550" s="108">
        <v>202411</v>
      </c>
      <c r="C3550" s="108">
        <v>202411</v>
      </c>
      <c r="D3550" s="108" t="s">
        <v>1015</v>
      </c>
      <c r="E3550" s="109">
        <v>9348475078</v>
      </c>
      <c r="F3550" s="107" t="s">
        <v>2500</v>
      </c>
      <c r="G3550" s="110" t="s">
        <v>1778</v>
      </c>
      <c r="H3550" s="111">
        <v>318600</v>
      </c>
      <c r="I3550" s="113">
        <v>45633</v>
      </c>
      <c r="J3550" s="111">
        <v>50000</v>
      </c>
      <c r="K3550" s="112" t="s">
        <v>286</v>
      </c>
      <c r="L3550" s="112" t="s">
        <v>158</v>
      </c>
      <c r="M3550" t="s">
        <v>2392</v>
      </c>
      <c r="O3550" s="71"/>
      <c r="P3550" s="54"/>
      <c r="Q3550" s="72"/>
    </row>
    <row r="3551" spans="1:17" x14ac:dyDescent="0.25">
      <c r="A3551" s="107" t="s">
        <v>2441</v>
      </c>
      <c r="B3551" s="108">
        <v>202411</v>
      </c>
      <c r="C3551" s="108">
        <v>202411</v>
      </c>
      <c r="D3551" s="108" t="s">
        <v>1014</v>
      </c>
      <c r="E3551" s="109">
        <v>6263354178</v>
      </c>
      <c r="F3551" s="107" t="s">
        <v>2444</v>
      </c>
      <c r="G3551" s="110" t="s">
        <v>2006</v>
      </c>
      <c r="H3551" s="111">
        <v>270000</v>
      </c>
      <c r="I3551" s="113">
        <v>45635</v>
      </c>
      <c r="J3551" s="111">
        <v>180000</v>
      </c>
      <c r="K3551" s="112" t="s">
        <v>903</v>
      </c>
      <c r="L3551" s="112" t="s">
        <v>142</v>
      </c>
      <c r="O3551" s="71"/>
      <c r="P3551" s="54"/>
      <c r="Q3551" s="72"/>
    </row>
    <row r="3552" spans="1:17" x14ac:dyDescent="0.25">
      <c r="A3552" s="107" t="s">
        <v>4452</v>
      </c>
      <c r="B3552" s="108">
        <v>202409</v>
      </c>
      <c r="C3552" s="108">
        <v>202409</v>
      </c>
      <c r="D3552" s="108" t="s">
        <v>1015</v>
      </c>
      <c r="E3552" s="109">
        <v>8074122524</v>
      </c>
      <c r="F3552" s="107" t="s">
        <v>2347</v>
      </c>
      <c r="G3552" s="110" t="s">
        <v>1778</v>
      </c>
      <c r="H3552" s="111">
        <v>318000</v>
      </c>
      <c r="I3552" s="113">
        <v>45635</v>
      </c>
      <c r="J3552" s="111">
        <v>50000</v>
      </c>
      <c r="K3552" s="112" t="s">
        <v>20</v>
      </c>
      <c r="L3552" s="112" t="s">
        <v>158</v>
      </c>
      <c r="O3552" s="71"/>
      <c r="P3552" s="54"/>
      <c r="Q3552" s="72"/>
    </row>
    <row r="3553" spans="1:17" x14ac:dyDescent="0.25">
      <c r="A3553" s="107" t="s">
        <v>4430</v>
      </c>
      <c r="B3553" s="108">
        <v>202408</v>
      </c>
      <c r="C3553" s="108">
        <v>202408</v>
      </c>
      <c r="D3553" s="108" t="s">
        <v>1015</v>
      </c>
      <c r="E3553" s="109">
        <v>8105989475</v>
      </c>
      <c r="F3553" s="107" t="s">
        <v>2202</v>
      </c>
      <c r="G3553" s="110" t="s">
        <v>1778</v>
      </c>
      <c r="H3553" s="111">
        <v>290000</v>
      </c>
      <c r="I3553" s="113">
        <v>45635</v>
      </c>
      <c r="J3553" s="111">
        <v>10000</v>
      </c>
      <c r="K3553" s="112" t="s">
        <v>20</v>
      </c>
      <c r="L3553" s="112" t="s">
        <v>158</v>
      </c>
      <c r="O3553" s="71"/>
      <c r="P3553" s="54"/>
      <c r="Q3553" s="72"/>
    </row>
    <row r="3554" spans="1:17" x14ac:dyDescent="0.25">
      <c r="A3554" s="107" t="s">
        <v>2385</v>
      </c>
      <c r="B3554" s="108">
        <v>202410</v>
      </c>
      <c r="C3554" s="108">
        <v>202410</v>
      </c>
      <c r="D3554" s="108" t="s">
        <v>1014</v>
      </c>
      <c r="E3554" s="109">
        <v>7328875928</v>
      </c>
      <c r="F3554" s="107" t="s">
        <v>2389</v>
      </c>
      <c r="G3554" s="110" t="s">
        <v>1778</v>
      </c>
      <c r="H3554" s="111">
        <v>300000</v>
      </c>
      <c r="I3554" s="113">
        <v>45636</v>
      </c>
      <c r="J3554" s="111">
        <v>59000</v>
      </c>
      <c r="K3554" s="112" t="s">
        <v>20</v>
      </c>
      <c r="L3554" s="112" t="s">
        <v>158</v>
      </c>
      <c r="O3554" s="71"/>
      <c r="P3554" s="54"/>
      <c r="Q3554" s="72"/>
    </row>
    <row r="3555" spans="1:17" x14ac:dyDescent="0.25">
      <c r="A3555" s="107" t="s">
        <v>4424</v>
      </c>
      <c r="B3555" s="108">
        <v>202407</v>
      </c>
      <c r="C3555" s="108">
        <v>202407</v>
      </c>
      <c r="D3555" s="108" t="s">
        <v>1015</v>
      </c>
      <c r="E3555" s="109">
        <v>6370070992</v>
      </c>
      <c r="F3555" s="107" t="s">
        <v>2183</v>
      </c>
      <c r="G3555" s="110" t="s">
        <v>1778</v>
      </c>
      <c r="H3555" s="111">
        <v>280000</v>
      </c>
      <c r="I3555" s="113">
        <v>45636</v>
      </c>
      <c r="J3555" s="111">
        <f>32600+30000</f>
        <v>62600</v>
      </c>
      <c r="K3555" s="112" t="s">
        <v>20</v>
      </c>
      <c r="L3555" s="112" t="s">
        <v>158</v>
      </c>
      <c r="O3555" s="71"/>
      <c r="P3555" s="54"/>
      <c r="Q3555" s="72"/>
    </row>
    <row r="3556" spans="1:17" x14ac:dyDescent="0.25">
      <c r="A3556" s="107" t="s">
        <v>2501</v>
      </c>
      <c r="B3556" s="108">
        <v>202412</v>
      </c>
      <c r="C3556" s="108">
        <v>202412</v>
      </c>
      <c r="D3556" s="108" t="s">
        <v>1015</v>
      </c>
      <c r="E3556" s="109">
        <v>7894384546</v>
      </c>
      <c r="F3556" s="107" t="s">
        <v>2502</v>
      </c>
      <c r="G3556" s="110" t="s">
        <v>1778</v>
      </c>
      <c r="H3556" s="111">
        <v>318000</v>
      </c>
      <c r="I3556" s="113">
        <v>45636</v>
      </c>
      <c r="J3556" s="111">
        <v>50000</v>
      </c>
      <c r="K3556" s="112" t="s">
        <v>902</v>
      </c>
      <c r="L3556" s="112" t="s">
        <v>158</v>
      </c>
      <c r="M3556" t="s">
        <v>2392</v>
      </c>
      <c r="O3556" s="71"/>
      <c r="P3556" s="54"/>
      <c r="Q3556" s="72"/>
    </row>
    <row r="3557" spans="1:17" x14ac:dyDescent="0.25">
      <c r="A3557" s="107" t="s">
        <v>4439</v>
      </c>
      <c r="B3557" s="108">
        <v>202409</v>
      </c>
      <c r="C3557" s="108">
        <v>202409</v>
      </c>
      <c r="D3557" s="108" t="s">
        <v>1015</v>
      </c>
      <c r="E3557" s="109">
        <v>7848805706</v>
      </c>
      <c r="F3557" s="107" t="s">
        <v>2286</v>
      </c>
      <c r="G3557" s="110" t="s">
        <v>1778</v>
      </c>
      <c r="H3557" s="111">
        <v>318600</v>
      </c>
      <c r="I3557" s="113">
        <v>45636</v>
      </c>
      <c r="J3557" s="111">
        <v>25000</v>
      </c>
      <c r="K3557" s="112" t="s">
        <v>20</v>
      </c>
      <c r="L3557" s="112" t="s">
        <v>158</v>
      </c>
      <c r="O3557" s="71"/>
      <c r="P3557" s="54"/>
      <c r="Q3557" s="72"/>
    </row>
    <row r="3558" spans="1:17" x14ac:dyDescent="0.25">
      <c r="A3558" s="107" t="s">
        <v>2488</v>
      </c>
      <c r="B3558" s="108">
        <v>202412</v>
      </c>
      <c r="C3558" s="108">
        <v>202412</v>
      </c>
      <c r="D3558" s="108" t="s">
        <v>1015</v>
      </c>
      <c r="E3558" s="109">
        <v>7008906613</v>
      </c>
      <c r="F3558" s="107" t="s">
        <v>2489</v>
      </c>
      <c r="G3558" s="110" t="s">
        <v>1778</v>
      </c>
      <c r="H3558" s="111">
        <v>280000</v>
      </c>
      <c r="I3558" s="113">
        <v>45636</v>
      </c>
      <c r="J3558" s="111">
        <v>5000</v>
      </c>
      <c r="K3558" s="112" t="s">
        <v>20</v>
      </c>
      <c r="L3558" s="112" t="s">
        <v>158</v>
      </c>
      <c r="O3558" s="71"/>
      <c r="P3558" s="54"/>
      <c r="Q3558" s="72"/>
    </row>
    <row r="3559" spans="1:17" x14ac:dyDescent="0.25">
      <c r="A3559" s="107" t="s">
        <v>2503</v>
      </c>
      <c r="B3559" s="108">
        <v>202412</v>
      </c>
      <c r="C3559" s="108">
        <v>202412</v>
      </c>
      <c r="D3559" s="108" t="s">
        <v>1015</v>
      </c>
      <c r="E3559" s="109">
        <v>7008906613</v>
      </c>
      <c r="F3559" s="107" t="s">
        <v>2504</v>
      </c>
      <c r="G3559" s="110" t="s">
        <v>1778</v>
      </c>
      <c r="H3559" s="111">
        <v>250000</v>
      </c>
      <c r="I3559" s="113">
        <v>45636</v>
      </c>
      <c r="J3559" s="111">
        <v>5000</v>
      </c>
      <c r="K3559" s="112" t="s">
        <v>20</v>
      </c>
      <c r="L3559" s="112" t="s">
        <v>158</v>
      </c>
      <c r="O3559" s="71"/>
      <c r="P3559" s="54"/>
      <c r="Q3559" s="72"/>
    </row>
    <row r="3560" spans="1:17" x14ac:dyDescent="0.25">
      <c r="A3560" s="107" t="s">
        <v>2425</v>
      </c>
      <c r="B3560" s="108">
        <v>202411</v>
      </c>
      <c r="C3560" s="108">
        <v>202411</v>
      </c>
      <c r="D3560" s="108" t="s">
        <v>1015</v>
      </c>
      <c r="E3560" s="109">
        <v>8249223393</v>
      </c>
      <c r="F3560" s="107" t="s">
        <v>2433</v>
      </c>
      <c r="G3560" s="110" t="s">
        <v>1778</v>
      </c>
      <c r="H3560" s="111">
        <v>300000</v>
      </c>
      <c r="I3560" s="113">
        <v>45637</v>
      </c>
      <c r="J3560" s="111">
        <v>60000</v>
      </c>
      <c r="K3560" s="112" t="s">
        <v>689</v>
      </c>
      <c r="L3560" s="112" t="s">
        <v>158</v>
      </c>
      <c r="O3560" s="71"/>
      <c r="P3560" s="54"/>
      <c r="Q3560" s="72"/>
    </row>
    <row r="3561" spans="1:17" x14ac:dyDescent="0.25">
      <c r="A3561" s="107" t="s">
        <v>2426</v>
      </c>
      <c r="B3561" s="108">
        <v>202411</v>
      </c>
      <c r="C3561" s="108">
        <v>202411</v>
      </c>
      <c r="D3561" s="108" t="s">
        <v>1015</v>
      </c>
      <c r="E3561" s="109">
        <v>7077156237</v>
      </c>
      <c r="F3561" s="107" t="s">
        <v>2434</v>
      </c>
      <c r="G3561" s="110" t="s">
        <v>1778</v>
      </c>
      <c r="H3561" s="111">
        <v>300000</v>
      </c>
      <c r="I3561" s="113">
        <v>45637</v>
      </c>
      <c r="J3561" s="111">
        <v>60000</v>
      </c>
      <c r="K3561" s="112" t="s">
        <v>689</v>
      </c>
      <c r="L3561" s="112" t="s">
        <v>158</v>
      </c>
      <c r="O3561" s="71"/>
      <c r="P3561" s="54"/>
      <c r="Q3561" s="72"/>
    </row>
    <row r="3562" spans="1:17" x14ac:dyDescent="0.25">
      <c r="A3562" s="107" t="s">
        <v>2427</v>
      </c>
      <c r="B3562" s="108">
        <v>202411</v>
      </c>
      <c r="C3562" s="108">
        <v>202411</v>
      </c>
      <c r="D3562" s="108" t="s">
        <v>1015</v>
      </c>
      <c r="E3562" s="109">
        <v>6370664257</v>
      </c>
      <c r="F3562" s="107" t="s">
        <v>2435</v>
      </c>
      <c r="G3562" s="110" t="s">
        <v>1778</v>
      </c>
      <c r="H3562" s="111">
        <v>300000</v>
      </c>
      <c r="I3562" s="113">
        <v>45637</v>
      </c>
      <c r="J3562" s="111">
        <v>60000</v>
      </c>
      <c r="K3562" s="112" t="s">
        <v>689</v>
      </c>
      <c r="L3562" s="112" t="s">
        <v>158</v>
      </c>
      <c r="O3562" s="71"/>
      <c r="P3562" s="54"/>
      <c r="Q3562" s="72"/>
    </row>
    <row r="3563" spans="1:17" x14ac:dyDescent="0.25">
      <c r="A3563" s="107" t="s">
        <v>2210</v>
      </c>
      <c r="B3563" s="108">
        <v>202408</v>
      </c>
      <c r="C3563" s="108">
        <v>202408</v>
      </c>
      <c r="D3563" s="108" t="s">
        <v>1015</v>
      </c>
      <c r="E3563" s="109">
        <v>9437526613</v>
      </c>
      <c r="F3563" s="107" t="s">
        <v>2212</v>
      </c>
      <c r="G3563" s="110" t="s">
        <v>1778</v>
      </c>
      <c r="H3563" s="111">
        <v>313600</v>
      </c>
      <c r="I3563" s="113">
        <v>45637</v>
      </c>
      <c r="J3563" s="111">
        <v>69400</v>
      </c>
      <c r="K3563" s="112" t="s">
        <v>689</v>
      </c>
      <c r="L3563" s="112" t="s">
        <v>158</v>
      </c>
      <c r="O3563" s="71"/>
      <c r="P3563" s="54"/>
      <c r="Q3563" s="72"/>
    </row>
    <row r="3564" spans="1:17" x14ac:dyDescent="0.25">
      <c r="A3564" s="107" t="s">
        <v>2165</v>
      </c>
      <c r="B3564" s="108">
        <v>202407</v>
      </c>
      <c r="C3564" s="108">
        <v>202407</v>
      </c>
      <c r="D3564" s="108" t="s">
        <v>1014</v>
      </c>
      <c r="E3564" s="109">
        <v>9938390458</v>
      </c>
      <c r="F3564" s="107" t="s">
        <v>2166</v>
      </c>
      <c r="G3564" s="110" t="s">
        <v>1778</v>
      </c>
      <c r="H3564" s="111">
        <v>313600</v>
      </c>
      <c r="I3564" s="113">
        <v>45637</v>
      </c>
      <c r="J3564" s="111">
        <v>45000</v>
      </c>
      <c r="K3564" s="112" t="s">
        <v>903</v>
      </c>
      <c r="L3564" s="112" t="s">
        <v>158</v>
      </c>
      <c r="O3564" s="71"/>
      <c r="P3564" s="54"/>
      <c r="Q3564" s="72"/>
    </row>
    <row r="3565" spans="1:17" x14ac:dyDescent="0.25">
      <c r="A3565" s="107" t="s">
        <v>2428</v>
      </c>
      <c r="B3565" s="108">
        <v>202411</v>
      </c>
      <c r="C3565" s="108">
        <v>202411</v>
      </c>
      <c r="D3565" s="108" t="s">
        <v>1014</v>
      </c>
      <c r="E3565" s="109">
        <v>9666675665</v>
      </c>
      <c r="F3565" s="107" t="s">
        <v>2442</v>
      </c>
      <c r="G3565" s="110" t="s">
        <v>1778</v>
      </c>
      <c r="H3565" s="111">
        <v>320000</v>
      </c>
      <c r="I3565" s="113">
        <v>45638</v>
      </c>
      <c r="J3565" s="111">
        <v>315000</v>
      </c>
      <c r="K3565" s="112" t="s">
        <v>903</v>
      </c>
      <c r="L3565" s="112" t="s">
        <v>158</v>
      </c>
      <c r="O3565" s="71"/>
      <c r="P3565" s="54"/>
      <c r="Q3565" s="72"/>
    </row>
    <row r="3566" spans="1:17" x14ac:dyDescent="0.25">
      <c r="A3566" s="107" t="s">
        <v>1449</v>
      </c>
      <c r="B3566" s="108">
        <v>202311</v>
      </c>
      <c r="C3566" s="108">
        <v>202311</v>
      </c>
      <c r="D3566" s="108" t="s">
        <v>1014</v>
      </c>
      <c r="E3566" s="109">
        <v>8924820464</v>
      </c>
      <c r="F3566" s="107" t="s">
        <v>1455</v>
      </c>
      <c r="G3566" s="110" t="s">
        <v>19</v>
      </c>
      <c r="H3566" s="111">
        <v>270000</v>
      </c>
      <c r="I3566" s="113">
        <v>45638</v>
      </c>
      <c r="J3566" s="111">
        <v>20000</v>
      </c>
      <c r="K3566" s="112" t="s">
        <v>20</v>
      </c>
      <c r="L3566" s="112" t="s">
        <v>158</v>
      </c>
      <c r="O3566" s="71"/>
      <c r="P3566" s="54"/>
      <c r="Q3566" s="72"/>
    </row>
    <row r="3567" spans="1:17" x14ac:dyDescent="0.25">
      <c r="A3567" s="107" t="s">
        <v>4449</v>
      </c>
      <c r="B3567" s="108">
        <v>202409</v>
      </c>
      <c r="C3567" s="108">
        <v>202409</v>
      </c>
      <c r="D3567" s="108" t="s">
        <v>1015</v>
      </c>
      <c r="E3567" s="109">
        <v>8327730643</v>
      </c>
      <c r="F3567" s="107" t="s">
        <v>2354</v>
      </c>
      <c r="G3567" s="110" t="s">
        <v>1778</v>
      </c>
      <c r="H3567" s="111">
        <v>300000</v>
      </c>
      <c r="I3567" s="113">
        <v>45639</v>
      </c>
      <c r="J3567" s="111">
        <v>66666</v>
      </c>
      <c r="K3567" s="112" t="s">
        <v>20</v>
      </c>
      <c r="L3567" s="112" t="s">
        <v>158</v>
      </c>
      <c r="O3567" s="71"/>
      <c r="P3567" s="54"/>
      <c r="Q3567" s="72"/>
    </row>
    <row r="3568" spans="1:17" x14ac:dyDescent="0.25">
      <c r="A3568" s="107" t="s">
        <v>4455</v>
      </c>
      <c r="B3568" s="108">
        <v>202410</v>
      </c>
      <c r="C3568" s="108">
        <v>202410</v>
      </c>
      <c r="D3568" s="108" t="s">
        <v>1014</v>
      </c>
      <c r="E3568" s="109">
        <v>8788832909</v>
      </c>
      <c r="F3568" s="107" t="s">
        <v>2378</v>
      </c>
      <c r="G3568" s="110" t="s">
        <v>1778</v>
      </c>
      <c r="H3568" s="111">
        <v>308600</v>
      </c>
      <c r="I3568" s="113">
        <v>45639</v>
      </c>
      <c r="J3568" s="111">
        <v>50000</v>
      </c>
      <c r="K3568" s="112" t="s">
        <v>20</v>
      </c>
      <c r="L3568" s="112" t="s">
        <v>158</v>
      </c>
      <c r="O3568" s="71"/>
      <c r="P3568" s="54"/>
      <c r="Q3568" s="72"/>
    </row>
    <row r="3569" spans="1:17" x14ac:dyDescent="0.25">
      <c r="A3569" s="107" t="s">
        <v>4473</v>
      </c>
      <c r="B3569" s="108">
        <v>202407</v>
      </c>
      <c r="C3569" s="108">
        <v>202407</v>
      </c>
      <c r="D3569" s="108" t="s">
        <v>1014</v>
      </c>
      <c r="E3569" s="109">
        <v>8349866668</v>
      </c>
      <c r="F3569" s="107" t="s">
        <v>2098</v>
      </c>
      <c r="G3569" s="110" t="s">
        <v>1778</v>
      </c>
      <c r="H3569" s="111">
        <v>275000</v>
      </c>
      <c r="I3569" s="113">
        <v>45639</v>
      </c>
      <c r="J3569" s="111">
        <f>50000+18750</f>
        <v>68750</v>
      </c>
      <c r="K3569" s="112" t="s">
        <v>20</v>
      </c>
      <c r="L3569" s="112" t="s">
        <v>158</v>
      </c>
      <c r="O3569" s="71"/>
      <c r="P3569" s="54"/>
      <c r="Q3569" s="72"/>
    </row>
    <row r="3570" spans="1:17" x14ac:dyDescent="0.25">
      <c r="A3570" s="107" t="s">
        <v>4452</v>
      </c>
      <c r="B3570" s="108">
        <v>202409</v>
      </c>
      <c r="C3570" s="108">
        <v>202409</v>
      </c>
      <c r="D3570" s="108" t="s">
        <v>1015</v>
      </c>
      <c r="E3570" s="109">
        <v>8074122524</v>
      </c>
      <c r="F3570" s="107" t="s">
        <v>2347</v>
      </c>
      <c r="G3570" s="110" t="s">
        <v>1778</v>
      </c>
      <c r="H3570" s="111">
        <v>318000</v>
      </c>
      <c r="I3570" s="113">
        <v>45639</v>
      </c>
      <c r="J3570" s="111">
        <v>50000</v>
      </c>
      <c r="K3570" s="112" t="s">
        <v>20</v>
      </c>
      <c r="L3570" s="112" t="s">
        <v>158</v>
      </c>
      <c r="O3570" s="71"/>
      <c r="P3570" s="54"/>
      <c r="Q3570" s="72"/>
    </row>
    <row r="3571" spans="1:17" x14ac:dyDescent="0.25">
      <c r="A3571" s="107" t="s">
        <v>2225</v>
      </c>
      <c r="B3571" s="108">
        <v>202408</v>
      </c>
      <c r="C3571" s="108">
        <v>202408</v>
      </c>
      <c r="D3571" s="108" t="s">
        <v>1015</v>
      </c>
      <c r="E3571" s="109">
        <v>7377373757</v>
      </c>
      <c r="F3571" s="107" t="s">
        <v>2226</v>
      </c>
      <c r="G3571" s="110" t="s">
        <v>1778</v>
      </c>
      <c r="H3571" s="111">
        <v>280000</v>
      </c>
      <c r="I3571" s="113">
        <v>45640</v>
      </c>
      <c r="J3571" s="111">
        <v>45000</v>
      </c>
      <c r="K3571" s="112" t="s">
        <v>20</v>
      </c>
      <c r="L3571" s="112" t="s">
        <v>158</v>
      </c>
      <c r="O3571" s="71"/>
      <c r="P3571" s="54"/>
      <c r="Q3571" s="72"/>
    </row>
    <row r="3572" spans="1:17" x14ac:dyDescent="0.25">
      <c r="A3572" s="107" t="s">
        <v>4460</v>
      </c>
      <c r="B3572" s="108">
        <v>202410</v>
      </c>
      <c r="C3572" s="108">
        <v>202410</v>
      </c>
      <c r="D3572" s="108" t="s">
        <v>1014</v>
      </c>
      <c r="E3572" s="109">
        <v>919175188152</v>
      </c>
      <c r="F3572" s="107" t="s">
        <v>2414</v>
      </c>
      <c r="G3572" s="110" t="s">
        <v>2006</v>
      </c>
      <c r="H3572" s="111">
        <v>295000</v>
      </c>
      <c r="I3572" s="113">
        <v>45640</v>
      </c>
      <c r="J3572" s="111">
        <v>50000</v>
      </c>
      <c r="K3572" s="112" t="s">
        <v>20</v>
      </c>
      <c r="L3572" s="112" t="s">
        <v>158</v>
      </c>
      <c r="O3572" s="71"/>
      <c r="P3572" s="54"/>
      <c r="Q3572" s="72"/>
    </row>
    <row r="3573" spans="1:17" x14ac:dyDescent="0.25">
      <c r="A3573" s="107" t="s">
        <v>2274</v>
      </c>
      <c r="B3573" s="108">
        <v>202409</v>
      </c>
      <c r="C3573" s="108">
        <v>202409</v>
      </c>
      <c r="D3573" s="108" t="s">
        <v>1015</v>
      </c>
      <c r="E3573" s="109">
        <v>7337310547</v>
      </c>
      <c r="F3573" s="107" t="s">
        <v>2281</v>
      </c>
      <c r="G3573" s="110" t="s">
        <v>1778</v>
      </c>
      <c r="H3573" s="111">
        <v>318600</v>
      </c>
      <c r="I3573" s="113">
        <v>45640</v>
      </c>
      <c r="J3573" s="111">
        <v>54534</v>
      </c>
      <c r="K3573" s="112" t="s">
        <v>20</v>
      </c>
      <c r="L3573" s="112" t="s">
        <v>158</v>
      </c>
      <c r="O3573" s="71"/>
      <c r="P3573" s="54"/>
      <c r="Q3573" s="72"/>
    </row>
    <row r="3574" spans="1:17" x14ac:dyDescent="0.25">
      <c r="A3574" s="107" t="s">
        <v>2424</v>
      </c>
      <c r="B3574" s="108">
        <v>202411</v>
      </c>
      <c r="C3574" s="108">
        <v>202411</v>
      </c>
      <c r="D3574" s="108" t="s">
        <v>1015</v>
      </c>
      <c r="E3574" s="109">
        <v>7008763365</v>
      </c>
      <c r="F3574" s="107" t="s">
        <v>2432</v>
      </c>
      <c r="G3574" s="110" t="s">
        <v>1792</v>
      </c>
      <c r="H3574" s="111">
        <v>285000</v>
      </c>
      <c r="I3574" s="113">
        <v>45642</v>
      </c>
      <c r="J3574" s="111">
        <v>65000</v>
      </c>
      <c r="K3574" s="112" t="s">
        <v>689</v>
      </c>
      <c r="L3574" s="112" t="s">
        <v>158</v>
      </c>
      <c r="O3574" s="71"/>
      <c r="P3574" s="54"/>
      <c r="Q3574" s="72"/>
    </row>
    <row r="3575" spans="1:17" x14ac:dyDescent="0.25">
      <c r="A3575" s="107" t="s">
        <v>4400</v>
      </c>
      <c r="B3575" s="108">
        <v>202406</v>
      </c>
      <c r="C3575" s="108">
        <v>202406</v>
      </c>
      <c r="D3575" s="108" t="s">
        <v>1014</v>
      </c>
      <c r="E3575" s="109">
        <v>9111088360</v>
      </c>
      <c r="F3575" s="107" t="s">
        <v>2038</v>
      </c>
      <c r="G3575" s="110" t="s">
        <v>1778</v>
      </c>
      <c r="H3575" s="111">
        <v>318600</v>
      </c>
      <c r="I3575" s="113">
        <v>45642</v>
      </c>
      <c r="J3575" s="111">
        <v>10000</v>
      </c>
      <c r="K3575" s="112" t="s">
        <v>20</v>
      </c>
      <c r="L3575" s="112" t="s">
        <v>158</v>
      </c>
      <c r="O3575" s="71"/>
      <c r="P3575" s="54"/>
      <c r="Q3575" s="72"/>
    </row>
    <row r="3576" spans="1:17" x14ac:dyDescent="0.25">
      <c r="A3576" s="107" t="s">
        <v>4456</v>
      </c>
      <c r="B3576" s="108">
        <v>202410</v>
      </c>
      <c r="C3576" s="108">
        <v>202410</v>
      </c>
      <c r="D3576" s="108" t="s">
        <v>1015</v>
      </c>
      <c r="E3576" s="109">
        <v>8917310914</v>
      </c>
      <c r="F3576" s="107" t="s">
        <v>2381</v>
      </c>
      <c r="G3576" s="110" t="s">
        <v>2006</v>
      </c>
      <c r="H3576" s="111">
        <v>295000</v>
      </c>
      <c r="I3576" s="113">
        <v>45642</v>
      </c>
      <c r="J3576" s="111">
        <v>40000</v>
      </c>
      <c r="K3576" s="112" t="s">
        <v>20</v>
      </c>
      <c r="L3576" s="112" t="s">
        <v>158</v>
      </c>
      <c r="O3576" s="71"/>
      <c r="P3576" s="54"/>
      <c r="Q3576" s="72"/>
    </row>
    <row r="3577" spans="1:17" x14ac:dyDescent="0.25">
      <c r="A3577" s="107" t="s">
        <v>4455</v>
      </c>
      <c r="B3577" s="108">
        <v>202410</v>
      </c>
      <c r="C3577" s="108">
        <v>202410</v>
      </c>
      <c r="D3577" s="108" t="s">
        <v>1014</v>
      </c>
      <c r="E3577" s="109">
        <v>8788832909</v>
      </c>
      <c r="F3577" s="107" t="s">
        <v>2378</v>
      </c>
      <c r="G3577" s="110" t="s">
        <v>1778</v>
      </c>
      <c r="H3577" s="111">
        <v>308600</v>
      </c>
      <c r="I3577" s="113">
        <v>45642</v>
      </c>
      <c r="J3577" s="111">
        <v>50000</v>
      </c>
      <c r="K3577" s="112" t="s">
        <v>20</v>
      </c>
      <c r="L3577" s="112" t="s">
        <v>158</v>
      </c>
      <c r="O3577" s="71"/>
      <c r="P3577" s="54"/>
      <c r="Q3577" s="72"/>
    </row>
    <row r="3578" spans="1:17" x14ac:dyDescent="0.25">
      <c r="A3578" s="107" t="s">
        <v>4436</v>
      </c>
      <c r="B3578" s="108">
        <v>202408</v>
      </c>
      <c r="C3578" s="108">
        <v>202408</v>
      </c>
      <c r="D3578" s="108" t="s">
        <v>1015</v>
      </c>
      <c r="E3578" s="109">
        <v>9100931847</v>
      </c>
      <c r="F3578" s="107" t="s">
        <v>2266</v>
      </c>
      <c r="G3578" s="110" t="s">
        <v>1778</v>
      </c>
      <c r="H3578" s="111">
        <v>318000</v>
      </c>
      <c r="I3578" s="113">
        <v>45642</v>
      </c>
      <c r="J3578" s="111">
        <v>70000</v>
      </c>
      <c r="K3578" s="112" t="s">
        <v>20</v>
      </c>
      <c r="L3578" s="112" t="s">
        <v>158</v>
      </c>
      <c r="O3578" s="71"/>
      <c r="P3578" s="54"/>
      <c r="Q3578" s="72"/>
    </row>
    <row r="3579" spans="1:17" x14ac:dyDescent="0.25">
      <c r="A3579" s="107" t="s">
        <v>4438</v>
      </c>
      <c r="B3579" s="108">
        <v>202409</v>
      </c>
      <c r="C3579" s="108">
        <v>202409</v>
      </c>
      <c r="D3579" s="108" t="s">
        <v>1015</v>
      </c>
      <c r="E3579" s="109">
        <v>6370267455</v>
      </c>
      <c r="F3579" s="107" t="s">
        <v>2284</v>
      </c>
      <c r="G3579" s="110" t="s">
        <v>1778</v>
      </c>
      <c r="H3579" s="111">
        <v>318600</v>
      </c>
      <c r="I3579" s="113">
        <v>45642</v>
      </c>
      <c r="J3579" s="111">
        <v>63600</v>
      </c>
      <c r="K3579" s="112" t="s">
        <v>20</v>
      </c>
      <c r="L3579" s="112" t="s">
        <v>158</v>
      </c>
      <c r="O3579" s="71"/>
      <c r="P3579" s="54"/>
      <c r="Q3579" s="72"/>
    </row>
    <row r="3580" spans="1:17" x14ac:dyDescent="0.25">
      <c r="A3580" s="107" t="s">
        <v>2507</v>
      </c>
      <c r="B3580" s="108">
        <v>202412</v>
      </c>
      <c r="C3580" s="108">
        <v>202412</v>
      </c>
      <c r="D3580" s="108" t="s">
        <v>1014</v>
      </c>
      <c r="E3580" s="109">
        <v>8120059066</v>
      </c>
      <c r="F3580" s="107" t="s">
        <v>2511</v>
      </c>
      <c r="G3580" s="110" t="s">
        <v>1778</v>
      </c>
      <c r="H3580" s="111">
        <v>318600</v>
      </c>
      <c r="I3580" s="113">
        <v>45642</v>
      </c>
      <c r="J3580" s="111">
        <v>5000</v>
      </c>
      <c r="K3580" s="112" t="s">
        <v>20</v>
      </c>
      <c r="L3580" s="112" t="s">
        <v>158</v>
      </c>
      <c r="O3580" s="71"/>
      <c r="P3580" s="54"/>
      <c r="Q3580" s="72"/>
    </row>
    <row r="3581" spans="1:17" x14ac:dyDescent="0.25">
      <c r="A3581" s="107" t="s">
        <v>2508</v>
      </c>
      <c r="B3581" s="108">
        <v>202412</v>
      </c>
      <c r="C3581" s="108">
        <v>202412</v>
      </c>
      <c r="D3581" s="108" t="s">
        <v>1014</v>
      </c>
      <c r="E3581" s="109">
        <v>7639582796</v>
      </c>
      <c r="F3581" s="107" t="s">
        <v>2512</v>
      </c>
      <c r="G3581" s="110" t="s">
        <v>1778</v>
      </c>
      <c r="H3581" s="111">
        <v>318600</v>
      </c>
      <c r="I3581" s="113">
        <v>45642</v>
      </c>
      <c r="J3581" s="111">
        <v>5000</v>
      </c>
      <c r="K3581" s="112" t="s">
        <v>20</v>
      </c>
      <c r="L3581" s="112" t="s">
        <v>158</v>
      </c>
      <c r="O3581" s="71"/>
      <c r="P3581" s="54"/>
      <c r="Q3581" s="72"/>
    </row>
    <row r="3582" spans="1:17" x14ac:dyDescent="0.25">
      <c r="A3582" s="107" t="s">
        <v>2509</v>
      </c>
      <c r="B3582" s="108">
        <v>202412</v>
      </c>
      <c r="C3582" s="108">
        <v>202412</v>
      </c>
      <c r="D3582" s="108" t="s">
        <v>1014</v>
      </c>
      <c r="E3582" s="109">
        <v>8895706879</v>
      </c>
      <c r="F3582" s="107" t="s">
        <v>2513</v>
      </c>
      <c r="G3582" s="110" t="s">
        <v>1778</v>
      </c>
      <c r="H3582" s="111">
        <v>318600</v>
      </c>
      <c r="I3582" s="113">
        <v>45642</v>
      </c>
      <c r="J3582" s="111">
        <v>5000</v>
      </c>
      <c r="K3582" s="112" t="s">
        <v>20</v>
      </c>
      <c r="L3582" s="112" t="s">
        <v>158</v>
      </c>
      <c r="O3582" s="71"/>
      <c r="P3582" s="54"/>
      <c r="Q3582" s="72"/>
    </row>
    <row r="3583" spans="1:17" x14ac:dyDescent="0.25">
      <c r="A3583" s="107" t="s">
        <v>2510</v>
      </c>
      <c r="B3583" s="108">
        <v>202412</v>
      </c>
      <c r="C3583" s="108">
        <v>202412</v>
      </c>
      <c r="D3583" s="108" t="s">
        <v>1015</v>
      </c>
      <c r="E3583" s="109">
        <v>9439889560</v>
      </c>
      <c r="F3583" s="107" t="s">
        <v>2514</v>
      </c>
      <c r="G3583" s="110" t="s">
        <v>1778</v>
      </c>
      <c r="H3583" s="111">
        <v>318600</v>
      </c>
      <c r="I3583" s="113">
        <v>45642</v>
      </c>
      <c r="J3583" s="111">
        <v>5000</v>
      </c>
      <c r="K3583" s="112" t="s">
        <v>20</v>
      </c>
      <c r="L3583" s="112" t="s">
        <v>158</v>
      </c>
      <c r="O3583" s="71"/>
      <c r="P3583" s="54"/>
      <c r="Q3583" s="72"/>
    </row>
    <row r="3584" spans="1:17" x14ac:dyDescent="0.25">
      <c r="A3584" s="107" t="s">
        <v>4470</v>
      </c>
      <c r="B3584" s="108">
        <v>202411</v>
      </c>
      <c r="C3584" s="108">
        <v>202411</v>
      </c>
      <c r="D3584" s="108" t="s">
        <v>1015</v>
      </c>
      <c r="E3584" s="109">
        <v>8457962570</v>
      </c>
      <c r="F3584" s="107" t="s">
        <v>2496</v>
      </c>
      <c r="G3584" s="110" t="s">
        <v>1778</v>
      </c>
      <c r="H3584" s="111">
        <v>318000</v>
      </c>
      <c r="I3584" s="113">
        <v>45643</v>
      </c>
      <c r="J3584" s="111">
        <v>50000</v>
      </c>
      <c r="K3584" s="112" t="s">
        <v>902</v>
      </c>
      <c r="L3584" s="112" t="s">
        <v>158</v>
      </c>
      <c r="O3584" s="71"/>
      <c r="P3584" s="54"/>
      <c r="Q3584" s="72"/>
    </row>
    <row r="3585" spans="1:17" x14ac:dyDescent="0.25">
      <c r="A3585" s="107" t="s">
        <v>2386</v>
      </c>
      <c r="B3585" s="108">
        <v>202410</v>
      </c>
      <c r="C3585" s="108">
        <v>202410</v>
      </c>
      <c r="D3585" s="108" t="s">
        <v>1015</v>
      </c>
      <c r="E3585" s="109">
        <v>9938299406</v>
      </c>
      <c r="F3585" s="107" t="s">
        <v>2390</v>
      </c>
      <c r="G3585" s="110" t="s">
        <v>2006</v>
      </c>
      <c r="H3585" s="111">
        <v>275000</v>
      </c>
      <c r="I3585" s="113">
        <v>45643</v>
      </c>
      <c r="J3585" s="111">
        <v>35000</v>
      </c>
      <c r="K3585" s="112" t="s">
        <v>20</v>
      </c>
      <c r="L3585" s="112" t="s">
        <v>158</v>
      </c>
      <c r="O3585" s="71"/>
      <c r="P3585" s="54"/>
      <c r="Q3585" s="72"/>
    </row>
    <row r="3586" spans="1:17" x14ac:dyDescent="0.25">
      <c r="A3586" s="107" t="s">
        <v>2377</v>
      </c>
      <c r="B3586" s="108">
        <v>202410</v>
      </c>
      <c r="C3586" s="108">
        <v>202410</v>
      </c>
      <c r="D3586" s="108" t="s">
        <v>1015</v>
      </c>
      <c r="E3586" s="109">
        <v>7205816953</v>
      </c>
      <c r="F3586" s="107" t="s">
        <v>2382</v>
      </c>
      <c r="G3586" s="110" t="s">
        <v>2006</v>
      </c>
      <c r="H3586" s="111">
        <v>295000</v>
      </c>
      <c r="I3586" s="113">
        <v>45643</v>
      </c>
      <c r="J3586" s="111">
        <v>95000</v>
      </c>
      <c r="K3586" s="112" t="s">
        <v>20</v>
      </c>
      <c r="L3586" s="112" t="s">
        <v>158</v>
      </c>
      <c r="O3586" s="71"/>
      <c r="P3586" s="54"/>
      <c r="Q3586" s="72"/>
    </row>
    <row r="3587" spans="1:17" x14ac:dyDescent="0.25">
      <c r="A3587" s="107" t="s">
        <v>4452</v>
      </c>
      <c r="B3587" s="108">
        <v>202409</v>
      </c>
      <c r="C3587" s="108">
        <v>202409</v>
      </c>
      <c r="D3587" s="108" t="s">
        <v>1015</v>
      </c>
      <c r="E3587" s="109">
        <v>8074122524</v>
      </c>
      <c r="F3587" s="107" t="s">
        <v>2347</v>
      </c>
      <c r="G3587" s="110" t="s">
        <v>1778</v>
      </c>
      <c r="H3587" s="111">
        <v>318000</v>
      </c>
      <c r="I3587" s="113">
        <v>45643</v>
      </c>
      <c r="J3587" s="111">
        <v>40000</v>
      </c>
      <c r="K3587" s="112" t="s">
        <v>20</v>
      </c>
      <c r="L3587" s="112" t="s">
        <v>158</v>
      </c>
      <c r="O3587" s="71"/>
      <c r="P3587" s="54"/>
      <c r="Q3587" s="72"/>
    </row>
    <row r="3588" spans="1:17" x14ac:dyDescent="0.25">
      <c r="A3588" s="107" t="s">
        <v>4474</v>
      </c>
      <c r="B3588" s="108">
        <v>202412</v>
      </c>
      <c r="C3588" s="108">
        <v>202412</v>
      </c>
      <c r="D3588" s="108" t="s">
        <v>1014</v>
      </c>
      <c r="E3588" s="109">
        <v>8919615290</v>
      </c>
      <c r="F3588" s="107" t="s">
        <v>2517</v>
      </c>
      <c r="G3588" s="110" t="s">
        <v>1778</v>
      </c>
      <c r="H3588" s="111">
        <v>298600</v>
      </c>
      <c r="I3588" s="113">
        <v>45643</v>
      </c>
      <c r="J3588" s="111">
        <v>10000</v>
      </c>
      <c r="K3588" s="112" t="s">
        <v>20</v>
      </c>
      <c r="L3588" s="112" t="s">
        <v>158</v>
      </c>
      <c r="O3588" s="71"/>
      <c r="P3588" s="54"/>
      <c r="Q3588" s="72"/>
    </row>
    <row r="3589" spans="1:17" x14ac:dyDescent="0.25">
      <c r="A3589" s="107" t="s">
        <v>2516</v>
      </c>
      <c r="B3589" s="108">
        <v>202412</v>
      </c>
      <c r="C3589" s="108">
        <v>202412</v>
      </c>
      <c r="D3589" s="108" t="s">
        <v>1014</v>
      </c>
      <c r="E3589" s="109">
        <v>9110194489</v>
      </c>
      <c r="F3589" s="107" t="s">
        <v>2518</v>
      </c>
      <c r="G3589" s="110" t="s">
        <v>2006</v>
      </c>
      <c r="H3589" s="111">
        <v>270000</v>
      </c>
      <c r="I3589" s="113">
        <v>45643</v>
      </c>
      <c r="J3589" s="111">
        <v>5000</v>
      </c>
      <c r="K3589" s="112" t="s">
        <v>20</v>
      </c>
      <c r="L3589" s="112" t="s">
        <v>158</v>
      </c>
      <c r="O3589" s="71"/>
      <c r="P3589" s="54"/>
      <c r="Q3589" s="72"/>
    </row>
    <row r="3590" spans="1:17" x14ac:dyDescent="0.25">
      <c r="A3590" s="107" t="s">
        <v>2338</v>
      </c>
      <c r="B3590" s="108">
        <v>202409</v>
      </c>
      <c r="C3590" s="108">
        <v>202409</v>
      </c>
      <c r="D3590" s="108" t="s">
        <v>1014</v>
      </c>
      <c r="E3590" s="109">
        <v>9437785044</v>
      </c>
      <c r="F3590" s="107" t="s">
        <v>2344</v>
      </c>
      <c r="G3590" s="110" t="s">
        <v>1778</v>
      </c>
      <c r="H3590" s="111">
        <v>280000</v>
      </c>
      <c r="I3590" s="113">
        <v>45644</v>
      </c>
      <c r="J3590" s="111">
        <v>100000</v>
      </c>
      <c r="K3590" s="112" t="s">
        <v>20</v>
      </c>
      <c r="L3590" s="112" t="s">
        <v>158</v>
      </c>
      <c r="O3590" s="71"/>
      <c r="P3590" s="54"/>
      <c r="Q3590" s="72"/>
    </row>
    <row r="3591" spans="1:17" x14ac:dyDescent="0.25">
      <c r="A3591" s="107" t="s">
        <v>2374</v>
      </c>
      <c r="B3591" s="108">
        <v>202410</v>
      </c>
      <c r="C3591" s="108">
        <v>202410</v>
      </c>
      <c r="D3591" s="108" t="s">
        <v>1014</v>
      </c>
      <c r="E3591" s="109">
        <v>6370198026</v>
      </c>
      <c r="F3591" s="107" t="s">
        <v>2380</v>
      </c>
      <c r="G3591" s="110" t="s">
        <v>1778</v>
      </c>
      <c r="H3591" s="111">
        <v>308600</v>
      </c>
      <c r="I3591" s="113">
        <v>45644</v>
      </c>
      <c r="J3591" s="111">
        <v>50000</v>
      </c>
      <c r="K3591" s="112" t="s">
        <v>20</v>
      </c>
      <c r="L3591" s="112" t="s">
        <v>158</v>
      </c>
      <c r="O3591" s="71"/>
      <c r="P3591" s="54"/>
      <c r="Q3591" s="72"/>
    </row>
    <row r="3592" spans="1:17" x14ac:dyDescent="0.25">
      <c r="A3592" s="107" t="s">
        <v>2253</v>
      </c>
      <c r="B3592" s="108">
        <v>202408</v>
      </c>
      <c r="C3592" s="108">
        <v>202408</v>
      </c>
      <c r="D3592" s="108" t="s">
        <v>1015</v>
      </c>
      <c r="E3592" s="109">
        <v>7479452777</v>
      </c>
      <c r="F3592" s="107" t="s">
        <v>2254</v>
      </c>
      <c r="G3592" s="110" t="s">
        <v>1778</v>
      </c>
      <c r="H3592" s="111">
        <v>290000</v>
      </c>
      <c r="I3592" s="113">
        <v>45644</v>
      </c>
      <c r="J3592" s="111">
        <v>45000</v>
      </c>
      <c r="K3592" s="112" t="s">
        <v>20</v>
      </c>
      <c r="L3592" s="112" t="s">
        <v>158</v>
      </c>
      <c r="O3592" s="71"/>
      <c r="P3592" s="54"/>
      <c r="Q3592" s="72"/>
    </row>
    <row r="3593" spans="1:17" x14ac:dyDescent="0.25">
      <c r="A3593" s="107" t="s">
        <v>2051</v>
      </c>
      <c r="B3593" s="108">
        <v>202406</v>
      </c>
      <c r="C3593" s="108">
        <v>202406</v>
      </c>
      <c r="D3593" s="108" t="s">
        <v>1014</v>
      </c>
      <c r="E3593" s="109">
        <v>8917287618</v>
      </c>
      <c r="F3593" s="107" t="s">
        <v>2029</v>
      </c>
      <c r="G3593" s="110" t="s">
        <v>1778</v>
      </c>
      <c r="H3593" s="111">
        <v>290000</v>
      </c>
      <c r="I3593" s="113">
        <v>45644</v>
      </c>
      <c r="J3593" s="111">
        <v>8000</v>
      </c>
      <c r="K3593" s="112" t="s">
        <v>20</v>
      </c>
      <c r="L3593" s="112" t="s">
        <v>158</v>
      </c>
      <c r="O3593" s="71"/>
      <c r="P3593" s="54"/>
      <c r="Q3593" s="72"/>
    </row>
    <row r="3594" spans="1:17" x14ac:dyDescent="0.25">
      <c r="A3594" s="107" t="s">
        <v>2175</v>
      </c>
      <c r="B3594" s="108">
        <v>202407</v>
      </c>
      <c r="C3594" s="108">
        <v>202407</v>
      </c>
      <c r="D3594" s="108" t="s">
        <v>1015</v>
      </c>
      <c r="E3594" s="109">
        <v>8123866112</v>
      </c>
      <c r="F3594" s="107" t="s">
        <v>2176</v>
      </c>
      <c r="G3594" s="110" t="s">
        <v>1778</v>
      </c>
      <c r="H3594" s="111">
        <v>270000</v>
      </c>
      <c r="I3594" s="113">
        <v>45644</v>
      </c>
      <c r="J3594" s="111">
        <v>61500</v>
      </c>
      <c r="K3594" s="112" t="s">
        <v>20</v>
      </c>
      <c r="L3594" s="112" t="s">
        <v>158</v>
      </c>
      <c r="O3594" s="71"/>
      <c r="P3594" s="54"/>
      <c r="Q3594" s="72"/>
    </row>
    <row r="3595" spans="1:17" x14ac:dyDescent="0.25">
      <c r="A3595" s="107" t="s">
        <v>2519</v>
      </c>
      <c r="B3595" s="108">
        <v>202412</v>
      </c>
      <c r="C3595" s="108">
        <v>202412</v>
      </c>
      <c r="D3595" s="108" t="s">
        <v>1015</v>
      </c>
      <c r="E3595" s="109">
        <v>7008851772</v>
      </c>
      <c r="F3595" s="107" t="s">
        <v>2521</v>
      </c>
      <c r="G3595" s="110" t="s">
        <v>1778</v>
      </c>
      <c r="H3595" s="111">
        <v>298000</v>
      </c>
      <c r="I3595" s="113">
        <v>45644</v>
      </c>
      <c r="J3595" s="111">
        <v>5000</v>
      </c>
      <c r="K3595" s="112" t="s">
        <v>20</v>
      </c>
      <c r="L3595" s="112" t="s">
        <v>158</v>
      </c>
      <c r="O3595" s="71"/>
      <c r="P3595" s="54"/>
      <c r="Q3595" s="72"/>
    </row>
    <row r="3596" spans="1:17" x14ac:dyDescent="0.25">
      <c r="A3596" s="107" t="s">
        <v>2520</v>
      </c>
      <c r="B3596" s="108">
        <v>202412</v>
      </c>
      <c r="C3596" s="108">
        <v>202412</v>
      </c>
      <c r="D3596" s="108" t="s">
        <v>1014</v>
      </c>
      <c r="E3596" s="109">
        <v>9380224887</v>
      </c>
      <c r="F3596" s="107" t="s">
        <v>2522</v>
      </c>
      <c r="G3596" s="110" t="s">
        <v>1778</v>
      </c>
      <c r="H3596" s="111">
        <v>288600</v>
      </c>
      <c r="I3596" s="113">
        <v>45644</v>
      </c>
      <c r="J3596" s="111">
        <v>5000</v>
      </c>
      <c r="K3596" s="112" t="s">
        <v>20</v>
      </c>
      <c r="L3596" s="112" t="s">
        <v>158</v>
      </c>
      <c r="O3596" s="71"/>
      <c r="P3596" s="54"/>
      <c r="Q3596" s="72"/>
    </row>
    <row r="3597" spans="1:17" x14ac:dyDescent="0.25">
      <c r="A3597" s="107" t="s">
        <v>2523</v>
      </c>
      <c r="B3597" s="108">
        <v>202412</v>
      </c>
      <c r="C3597" s="108">
        <v>202412</v>
      </c>
      <c r="D3597" s="108" t="s">
        <v>1015</v>
      </c>
      <c r="E3597" s="109">
        <v>7008794897</v>
      </c>
      <c r="F3597" s="107" t="s">
        <v>2524</v>
      </c>
      <c r="G3597" s="110" t="s">
        <v>1778</v>
      </c>
      <c r="H3597" s="111">
        <v>288600</v>
      </c>
      <c r="I3597" s="113">
        <v>45644</v>
      </c>
      <c r="J3597" s="111">
        <v>5000</v>
      </c>
      <c r="K3597" s="112" t="s">
        <v>20</v>
      </c>
      <c r="L3597" s="112" t="s">
        <v>158</v>
      </c>
      <c r="O3597" s="71"/>
      <c r="P3597" s="54"/>
      <c r="Q3597" s="72"/>
    </row>
    <row r="3598" spans="1:17" x14ac:dyDescent="0.25">
      <c r="A3598" s="107" t="s">
        <v>2114</v>
      </c>
      <c r="B3598" s="108">
        <v>202407</v>
      </c>
      <c r="C3598" s="108">
        <v>202407</v>
      </c>
      <c r="D3598" s="108" t="s">
        <v>1014</v>
      </c>
      <c r="E3598" s="109">
        <v>7978271633</v>
      </c>
      <c r="F3598" s="107" t="s">
        <v>2116</v>
      </c>
      <c r="G3598" s="110" t="s">
        <v>1792</v>
      </c>
      <c r="H3598" s="111">
        <v>290000</v>
      </c>
      <c r="I3598" s="113">
        <v>45645</v>
      </c>
      <c r="J3598" s="111">
        <v>60000</v>
      </c>
      <c r="K3598" s="112" t="s">
        <v>20</v>
      </c>
      <c r="L3598" s="112" t="s">
        <v>158</v>
      </c>
      <c r="O3598" s="71"/>
      <c r="P3598" s="54"/>
      <c r="Q3598" s="72"/>
    </row>
    <row r="3599" spans="1:17" x14ac:dyDescent="0.25">
      <c r="A3599" s="107" t="s">
        <v>4428</v>
      </c>
      <c r="B3599" s="108">
        <v>202408</v>
      </c>
      <c r="C3599" s="108">
        <v>202408</v>
      </c>
      <c r="D3599" s="108" t="s">
        <v>1014</v>
      </c>
      <c r="E3599" s="109">
        <v>8340473608</v>
      </c>
      <c r="F3599" s="107" t="s">
        <v>2196</v>
      </c>
      <c r="G3599" s="110" t="s">
        <v>1778</v>
      </c>
      <c r="H3599" s="111">
        <v>318600</v>
      </c>
      <c r="I3599" s="113">
        <v>45645</v>
      </c>
      <c r="J3599" s="111">
        <v>62000</v>
      </c>
      <c r="K3599" s="112" t="s">
        <v>20</v>
      </c>
      <c r="L3599" s="112" t="s">
        <v>158</v>
      </c>
      <c r="O3599" s="71"/>
      <c r="P3599" s="54"/>
      <c r="Q3599" s="72"/>
    </row>
    <row r="3600" spans="1:17" x14ac:dyDescent="0.25">
      <c r="A3600" s="107" t="s">
        <v>1760</v>
      </c>
      <c r="B3600" s="108">
        <v>202401</v>
      </c>
      <c r="C3600" s="108">
        <v>202401</v>
      </c>
      <c r="D3600" s="108" t="s">
        <v>1014</v>
      </c>
      <c r="E3600" s="109"/>
      <c r="F3600" s="107" t="s">
        <v>1761</v>
      </c>
      <c r="G3600" s="110" t="s">
        <v>19</v>
      </c>
      <c r="H3600" s="111">
        <v>280000</v>
      </c>
      <c r="I3600" s="113">
        <v>45645</v>
      </c>
      <c r="J3600" s="111">
        <v>20000</v>
      </c>
      <c r="K3600" s="112" t="s">
        <v>20</v>
      </c>
      <c r="L3600" s="112" t="s">
        <v>158</v>
      </c>
      <c r="O3600" s="71"/>
      <c r="P3600" s="54"/>
      <c r="Q3600" s="72"/>
    </row>
    <row r="3601" spans="1:17" x14ac:dyDescent="0.25">
      <c r="A3601" s="107" t="s">
        <v>2302</v>
      </c>
      <c r="B3601" s="108">
        <v>202409</v>
      </c>
      <c r="C3601" s="108">
        <v>202409</v>
      </c>
      <c r="D3601" s="108" t="s">
        <v>1015</v>
      </c>
      <c r="E3601" s="109">
        <v>9742942006</v>
      </c>
      <c r="F3601" s="107" t="s">
        <v>2303</v>
      </c>
      <c r="G3601" s="110" t="s">
        <v>1778</v>
      </c>
      <c r="H3601" s="111">
        <v>290000</v>
      </c>
      <c r="I3601" s="113">
        <v>45645</v>
      </c>
      <c r="J3601" s="111">
        <v>63000</v>
      </c>
      <c r="K3601" s="112" t="s">
        <v>20</v>
      </c>
      <c r="L3601" s="112" t="s">
        <v>158</v>
      </c>
      <c r="O3601" s="71"/>
      <c r="P3601" s="54"/>
      <c r="Q3601" s="72"/>
    </row>
    <row r="3602" spans="1:17" x14ac:dyDescent="0.25">
      <c r="A3602" s="107" t="s">
        <v>2525</v>
      </c>
      <c r="B3602" s="108">
        <v>202412</v>
      </c>
      <c r="C3602" s="108">
        <v>202412</v>
      </c>
      <c r="D3602" s="108" t="s">
        <v>1015</v>
      </c>
      <c r="E3602" s="109">
        <v>7853066000</v>
      </c>
      <c r="F3602" s="107" t="s">
        <v>2526</v>
      </c>
      <c r="G3602" s="110"/>
      <c r="H3602" s="111">
        <v>295000</v>
      </c>
      <c r="I3602" s="113">
        <v>45645</v>
      </c>
      <c r="J3602" s="111">
        <v>5000</v>
      </c>
      <c r="K3602" s="112" t="s">
        <v>902</v>
      </c>
      <c r="L3602" s="112" t="s">
        <v>158</v>
      </c>
      <c r="O3602" s="71"/>
      <c r="P3602" s="54"/>
      <c r="Q3602" s="72"/>
    </row>
    <row r="3603" spans="1:17" x14ac:dyDescent="0.25">
      <c r="A3603" s="107" t="s">
        <v>4467</v>
      </c>
      <c r="B3603" s="108">
        <v>202411</v>
      </c>
      <c r="C3603" s="108">
        <v>202411</v>
      </c>
      <c r="D3603" s="108" t="s">
        <v>1015</v>
      </c>
      <c r="E3603" s="109">
        <v>7848877070</v>
      </c>
      <c r="F3603" s="107" t="s">
        <v>2460</v>
      </c>
      <c r="G3603" s="110" t="s">
        <v>1778</v>
      </c>
      <c r="H3603" s="111">
        <v>288000</v>
      </c>
      <c r="I3603" s="113">
        <v>45645</v>
      </c>
      <c r="J3603" s="111">
        <v>40000</v>
      </c>
      <c r="K3603" s="112" t="s">
        <v>20</v>
      </c>
      <c r="L3603" s="112" t="s">
        <v>158</v>
      </c>
      <c r="O3603" s="71"/>
      <c r="P3603" s="54"/>
      <c r="Q3603" s="72"/>
    </row>
    <row r="3604" spans="1:17" x14ac:dyDescent="0.25">
      <c r="A3604" s="107" t="s">
        <v>2488</v>
      </c>
      <c r="B3604" s="108">
        <v>202412</v>
      </c>
      <c r="C3604" s="108">
        <v>202412</v>
      </c>
      <c r="D3604" s="108" t="s">
        <v>1015</v>
      </c>
      <c r="E3604" s="109">
        <v>7008906613</v>
      </c>
      <c r="F3604" s="107" t="s">
        <v>2489</v>
      </c>
      <c r="G3604" s="110" t="s">
        <v>1792</v>
      </c>
      <c r="H3604" s="111">
        <v>318000</v>
      </c>
      <c r="I3604" s="113">
        <v>45646</v>
      </c>
      <c r="J3604" s="111">
        <v>50000</v>
      </c>
      <c r="K3604" s="112" t="s">
        <v>20</v>
      </c>
      <c r="L3604" s="112" t="s">
        <v>158</v>
      </c>
      <c r="O3604" s="71"/>
      <c r="P3604" s="54"/>
      <c r="Q3604" s="72"/>
    </row>
    <row r="3605" spans="1:17" x14ac:dyDescent="0.25">
      <c r="A3605" s="107" t="s">
        <v>2400</v>
      </c>
      <c r="B3605" s="108">
        <v>202410</v>
      </c>
      <c r="C3605" s="108">
        <v>202410</v>
      </c>
      <c r="D3605" s="108" t="s">
        <v>1014</v>
      </c>
      <c r="E3605" s="109">
        <v>6263135772</v>
      </c>
      <c r="F3605" s="107" t="s">
        <v>2401</v>
      </c>
      <c r="G3605" s="110" t="s">
        <v>2006</v>
      </c>
      <c r="H3605" s="111">
        <v>295000</v>
      </c>
      <c r="I3605" s="113">
        <v>45646</v>
      </c>
      <c r="J3605" s="111">
        <v>100000</v>
      </c>
      <c r="K3605" s="112" t="s">
        <v>20</v>
      </c>
      <c r="L3605" s="112" t="s">
        <v>158</v>
      </c>
      <c r="O3605" s="71"/>
      <c r="P3605" s="54"/>
      <c r="Q3605" s="72"/>
    </row>
    <row r="3606" spans="1:17" x14ac:dyDescent="0.25">
      <c r="A3606" s="107" t="s">
        <v>2343</v>
      </c>
      <c r="B3606" s="108">
        <v>202409</v>
      </c>
      <c r="C3606" s="108">
        <v>202409</v>
      </c>
      <c r="D3606" s="108" t="s">
        <v>1015</v>
      </c>
      <c r="E3606" s="109">
        <v>9610152365</v>
      </c>
      <c r="F3606" s="107" t="s">
        <v>2349</v>
      </c>
      <c r="G3606" s="110" t="s">
        <v>1778</v>
      </c>
      <c r="H3606" s="111">
        <v>295000</v>
      </c>
      <c r="I3606" s="113">
        <v>45646</v>
      </c>
      <c r="J3606" s="111">
        <v>70000</v>
      </c>
      <c r="K3606" s="112" t="s">
        <v>20</v>
      </c>
      <c r="L3606" s="112" t="s">
        <v>158</v>
      </c>
      <c r="O3606" s="71"/>
      <c r="P3606" s="54"/>
      <c r="Q3606" s="72"/>
    </row>
    <row r="3607" spans="1:17" x14ac:dyDescent="0.25">
      <c r="A3607" s="107" t="s">
        <v>2527</v>
      </c>
      <c r="B3607" s="108">
        <v>202412</v>
      </c>
      <c r="C3607" s="108">
        <v>202412</v>
      </c>
      <c r="D3607" s="108" t="s">
        <v>1015</v>
      </c>
      <c r="E3607" s="109">
        <v>7077221785</v>
      </c>
      <c r="F3607" s="107" t="s">
        <v>2528</v>
      </c>
      <c r="G3607" s="110" t="s">
        <v>1778</v>
      </c>
      <c r="H3607" s="111">
        <v>308000</v>
      </c>
      <c r="I3607" s="113">
        <v>45646</v>
      </c>
      <c r="J3607" s="111">
        <v>5000</v>
      </c>
      <c r="K3607" s="112" t="s">
        <v>689</v>
      </c>
      <c r="L3607" s="112" t="s">
        <v>158</v>
      </c>
      <c r="O3607" s="71"/>
      <c r="P3607" s="54"/>
      <c r="Q3607" s="72"/>
    </row>
    <row r="3608" spans="1:17" x14ac:dyDescent="0.25">
      <c r="A3608" s="107" t="s">
        <v>2293</v>
      </c>
      <c r="B3608" s="108">
        <v>202402</v>
      </c>
      <c r="C3608" s="108">
        <v>202402</v>
      </c>
      <c r="D3608" s="108" t="s">
        <v>1014</v>
      </c>
      <c r="E3608" s="109">
        <v>9337682776</v>
      </c>
      <c r="F3608" s="107" t="s">
        <v>1735</v>
      </c>
      <c r="G3608" s="110" t="s">
        <v>1778</v>
      </c>
      <c r="H3608" s="111">
        <v>270000</v>
      </c>
      <c r="I3608" s="113">
        <v>45647</v>
      </c>
      <c r="J3608" s="111">
        <v>65000</v>
      </c>
      <c r="K3608" s="112" t="s">
        <v>20</v>
      </c>
      <c r="L3608" s="112" t="s">
        <v>158</v>
      </c>
      <c r="O3608" s="71"/>
      <c r="P3608" s="54"/>
      <c r="Q3608" s="72"/>
    </row>
    <row r="3609" spans="1:17" x14ac:dyDescent="0.25">
      <c r="A3609" s="107" t="s">
        <v>4475</v>
      </c>
      <c r="B3609" s="108">
        <v>202412</v>
      </c>
      <c r="C3609" s="108">
        <v>202412</v>
      </c>
      <c r="D3609" s="108" t="s">
        <v>1015</v>
      </c>
      <c r="E3609" s="109">
        <v>8895706879</v>
      </c>
      <c r="F3609" s="107" t="s">
        <v>2513</v>
      </c>
      <c r="G3609" s="110" t="s">
        <v>1778</v>
      </c>
      <c r="H3609" s="111">
        <v>303600</v>
      </c>
      <c r="I3609" s="113">
        <v>45647</v>
      </c>
      <c r="J3609" s="111">
        <v>38000</v>
      </c>
      <c r="K3609" s="112" t="s">
        <v>20</v>
      </c>
      <c r="L3609" s="112" t="s">
        <v>158</v>
      </c>
      <c r="O3609" s="71"/>
      <c r="P3609" s="54"/>
      <c r="Q3609" s="72"/>
    </row>
    <row r="3610" spans="1:17" x14ac:dyDescent="0.25">
      <c r="A3610" s="107" t="s">
        <v>2530</v>
      </c>
      <c r="B3610" s="108">
        <v>202412</v>
      </c>
      <c r="C3610" s="108">
        <v>202412</v>
      </c>
      <c r="D3610" s="108" t="s">
        <v>1015</v>
      </c>
      <c r="E3610" s="109">
        <v>9348598217</v>
      </c>
      <c r="F3610" s="107" t="s">
        <v>2533</v>
      </c>
      <c r="G3610" s="110" t="s">
        <v>1778</v>
      </c>
      <c r="H3610" s="111">
        <v>303600</v>
      </c>
      <c r="I3610" s="113">
        <v>45647</v>
      </c>
      <c r="J3610" s="111">
        <v>20000</v>
      </c>
      <c r="K3610" s="112" t="s">
        <v>20</v>
      </c>
      <c r="L3610" s="112" t="s">
        <v>158</v>
      </c>
      <c r="O3610" s="71"/>
      <c r="P3610" s="54"/>
      <c r="Q3610" s="72"/>
    </row>
    <row r="3611" spans="1:17" x14ac:dyDescent="0.25">
      <c r="A3611" s="107" t="s">
        <v>2393</v>
      </c>
      <c r="B3611" s="108">
        <v>202405</v>
      </c>
      <c r="C3611" s="108">
        <v>202405</v>
      </c>
      <c r="D3611" s="108" t="s">
        <v>1015</v>
      </c>
      <c r="E3611" s="109">
        <v>6372749159</v>
      </c>
      <c r="F3611" s="107" t="s">
        <v>1932</v>
      </c>
      <c r="G3611" s="110" t="s">
        <v>1778</v>
      </c>
      <c r="H3611" s="111">
        <v>280000</v>
      </c>
      <c r="I3611" s="113">
        <v>45649</v>
      </c>
      <c r="J3611" s="111">
        <v>24000</v>
      </c>
      <c r="K3611" s="112" t="s">
        <v>20</v>
      </c>
      <c r="L3611" s="112" t="s">
        <v>158</v>
      </c>
      <c r="O3611" s="71"/>
      <c r="P3611" s="54"/>
      <c r="Q3611" s="72"/>
    </row>
    <row r="3612" spans="1:17" x14ac:dyDescent="0.25">
      <c r="A3612" s="107" t="s">
        <v>1933</v>
      </c>
      <c r="B3612" s="108">
        <v>202405</v>
      </c>
      <c r="C3612" s="108">
        <v>202405</v>
      </c>
      <c r="D3612" s="108" t="s">
        <v>1015</v>
      </c>
      <c r="E3612" s="109">
        <v>9668220059</v>
      </c>
      <c r="F3612" s="107" t="s">
        <v>1934</v>
      </c>
      <c r="G3612" s="110" t="s">
        <v>1778</v>
      </c>
      <c r="H3612" s="111">
        <v>280000</v>
      </c>
      <c r="I3612" s="113">
        <v>45649</v>
      </c>
      <c r="J3612" s="111">
        <v>24000</v>
      </c>
      <c r="K3612" s="112" t="s">
        <v>20</v>
      </c>
      <c r="L3612" s="112" t="s">
        <v>158</v>
      </c>
      <c r="O3612" s="71"/>
      <c r="P3612" s="54"/>
      <c r="Q3612" s="72"/>
    </row>
    <row r="3613" spans="1:17" x14ac:dyDescent="0.25">
      <c r="A3613" s="107" t="s">
        <v>4471</v>
      </c>
      <c r="B3613" s="108">
        <v>202412</v>
      </c>
      <c r="C3613" s="108">
        <v>202412</v>
      </c>
      <c r="D3613" s="108" t="s">
        <v>1015</v>
      </c>
      <c r="E3613" s="109">
        <v>9777136092</v>
      </c>
      <c r="F3613" s="107" t="s">
        <v>2487</v>
      </c>
      <c r="G3613" s="110" t="s">
        <v>1792</v>
      </c>
      <c r="H3613" s="111">
        <v>318000</v>
      </c>
      <c r="I3613" s="113">
        <v>45649</v>
      </c>
      <c r="J3613" s="111">
        <v>20000</v>
      </c>
      <c r="K3613" s="112" t="s">
        <v>20</v>
      </c>
      <c r="L3613" s="112" t="s">
        <v>158</v>
      </c>
      <c r="O3613" s="71"/>
      <c r="P3613" s="54"/>
      <c r="Q3613" s="72"/>
    </row>
    <row r="3614" spans="1:17" x14ac:dyDescent="0.25">
      <c r="A3614" s="107" t="s">
        <v>4464</v>
      </c>
      <c r="B3614" s="108">
        <v>202411</v>
      </c>
      <c r="C3614" s="108">
        <v>202411</v>
      </c>
      <c r="D3614" s="108" t="s">
        <v>1014</v>
      </c>
      <c r="E3614" s="109">
        <v>8815740449</v>
      </c>
      <c r="F3614" s="107" t="s">
        <v>2450</v>
      </c>
      <c r="G3614" s="110" t="s">
        <v>1792</v>
      </c>
      <c r="H3614" s="111">
        <v>270000</v>
      </c>
      <c r="I3614" s="113">
        <v>45649</v>
      </c>
      <c r="J3614" s="111">
        <v>50000</v>
      </c>
      <c r="K3614" s="112" t="s">
        <v>20</v>
      </c>
      <c r="L3614" s="112" t="s">
        <v>158</v>
      </c>
      <c r="O3614" s="71"/>
      <c r="P3614" s="54"/>
      <c r="Q3614" s="72"/>
    </row>
    <row r="3615" spans="1:17" x14ac:dyDescent="0.25">
      <c r="A3615" s="107" t="s">
        <v>2439</v>
      </c>
      <c r="B3615" s="108">
        <v>202411</v>
      </c>
      <c r="C3615" s="108">
        <v>202411</v>
      </c>
      <c r="D3615" s="108" t="s">
        <v>1014</v>
      </c>
      <c r="E3615" s="109">
        <v>9666675665</v>
      </c>
      <c r="F3615" s="107" t="s">
        <v>2442</v>
      </c>
      <c r="G3615" s="110" t="s">
        <v>1778</v>
      </c>
      <c r="H3615" s="111">
        <v>320000</v>
      </c>
      <c r="I3615" s="113">
        <v>45649</v>
      </c>
      <c r="J3615" s="111">
        <v>31500</v>
      </c>
      <c r="K3615" s="112" t="s">
        <v>689</v>
      </c>
      <c r="L3615" s="112" t="s">
        <v>158</v>
      </c>
      <c r="O3615" s="71"/>
      <c r="P3615" s="54"/>
      <c r="Q3615" s="72"/>
    </row>
    <row r="3616" spans="1:17" x14ac:dyDescent="0.25">
      <c r="A3616" s="107" t="s">
        <v>2119</v>
      </c>
      <c r="B3616" s="108">
        <v>202407</v>
      </c>
      <c r="C3616" s="108">
        <v>202407</v>
      </c>
      <c r="D3616" s="108" t="s">
        <v>1014</v>
      </c>
      <c r="E3616" s="109">
        <v>9902037501</v>
      </c>
      <c r="F3616" s="107" t="s">
        <v>2120</v>
      </c>
      <c r="G3616" s="110" t="s">
        <v>1778</v>
      </c>
      <c r="H3616" s="111">
        <v>290000</v>
      </c>
      <c r="I3616" s="113">
        <v>45649</v>
      </c>
      <c r="J3616" s="111">
        <v>60000</v>
      </c>
      <c r="K3616" s="112" t="s">
        <v>20</v>
      </c>
      <c r="L3616" s="112" t="s">
        <v>158</v>
      </c>
      <c r="O3616" s="71"/>
      <c r="P3616" s="54"/>
      <c r="Q3616" s="72"/>
    </row>
    <row r="3617" spans="1:17" x14ac:dyDescent="0.25">
      <c r="A3617" s="107" t="s">
        <v>2531</v>
      </c>
      <c r="B3617" s="108">
        <v>202412</v>
      </c>
      <c r="C3617" s="108">
        <v>202412</v>
      </c>
      <c r="D3617" s="108" t="s">
        <v>1015</v>
      </c>
      <c r="E3617" s="109">
        <v>9348598217</v>
      </c>
      <c r="F3617" s="107" t="s">
        <v>2533</v>
      </c>
      <c r="G3617" s="110" t="s">
        <v>1778</v>
      </c>
      <c r="H3617" s="111">
        <v>303000</v>
      </c>
      <c r="I3617" s="113">
        <v>45649</v>
      </c>
      <c r="J3617" s="111">
        <v>5000</v>
      </c>
      <c r="K3617" s="112" t="s">
        <v>20</v>
      </c>
      <c r="L3617" s="112" t="s">
        <v>158</v>
      </c>
      <c r="O3617" s="71"/>
      <c r="P3617" s="54"/>
      <c r="Q3617" s="72"/>
    </row>
    <row r="3618" spans="1:17" x14ac:dyDescent="0.25">
      <c r="A3618" s="107" t="s">
        <v>2532</v>
      </c>
      <c r="B3618" s="108">
        <v>202412</v>
      </c>
      <c r="C3618" s="108">
        <v>202412</v>
      </c>
      <c r="D3618" s="108" t="s">
        <v>1015</v>
      </c>
      <c r="E3618" s="109">
        <v>8093215059</v>
      </c>
      <c r="F3618" s="107" t="s">
        <v>2534</v>
      </c>
      <c r="G3618" s="110" t="s">
        <v>1792</v>
      </c>
      <c r="H3618" s="111">
        <v>275000</v>
      </c>
      <c r="I3618" s="113">
        <v>45649</v>
      </c>
      <c r="J3618" s="111">
        <v>5000</v>
      </c>
      <c r="K3618" s="112" t="s">
        <v>20</v>
      </c>
      <c r="L3618" s="112" t="s">
        <v>158</v>
      </c>
      <c r="O3618" s="71"/>
      <c r="P3618" s="54"/>
      <c r="Q3618" s="72"/>
    </row>
    <row r="3619" spans="1:17" x14ac:dyDescent="0.25">
      <c r="A3619" s="107" t="s">
        <v>4466</v>
      </c>
      <c r="B3619" s="108">
        <v>202412</v>
      </c>
      <c r="C3619" s="108">
        <v>202412</v>
      </c>
      <c r="D3619" s="108" t="s">
        <v>1014</v>
      </c>
      <c r="E3619" s="109">
        <v>8144975553</v>
      </c>
      <c r="F3619" s="107" t="s">
        <v>2456</v>
      </c>
      <c r="G3619" s="110" t="s">
        <v>1778</v>
      </c>
      <c r="H3619" s="111">
        <v>313600</v>
      </c>
      <c r="I3619" s="113">
        <v>45650</v>
      </c>
      <c r="J3619" s="111">
        <v>20000</v>
      </c>
      <c r="K3619" s="112" t="s">
        <v>20</v>
      </c>
      <c r="L3619" s="112" t="s">
        <v>158</v>
      </c>
      <c r="O3619" s="71"/>
      <c r="P3619" s="54"/>
      <c r="Q3619" s="72"/>
    </row>
    <row r="3620" spans="1:17" x14ac:dyDescent="0.25">
      <c r="A3620" s="107" t="s">
        <v>4472</v>
      </c>
      <c r="B3620" s="108">
        <v>202411</v>
      </c>
      <c r="C3620" s="108">
        <v>202411</v>
      </c>
      <c r="D3620" s="108" t="s">
        <v>1015</v>
      </c>
      <c r="E3620" s="109">
        <v>9348475078</v>
      </c>
      <c r="F3620" s="107" t="s">
        <v>2500</v>
      </c>
      <c r="G3620" s="110" t="s">
        <v>1778</v>
      </c>
      <c r="H3620" s="111">
        <v>318600</v>
      </c>
      <c r="I3620" s="113">
        <v>45650</v>
      </c>
      <c r="J3620" s="111">
        <v>50000</v>
      </c>
      <c r="K3620" s="112" t="s">
        <v>20</v>
      </c>
      <c r="L3620" s="112" t="s">
        <v>158</v>
      </c>
      <c r="O3620" s="71"/>
      <c r="P3620" s="54"/>
      <c r="Q3620" s="72"/>
    </row>
    <row r="3621" spans="1:17" x14ac:dyDescent="0.25">
      <c r="A3621" s="107" t="s">
        <v>2324</v>
      </c>
      <c r="B3621" s="108">
        <v>202409</v>
      </c>
      <c r="C3621" s="108">
        <v>202409</v>
      </c>
      <c r="D3621" s="108" t="s">
        <v>1015</v>
      </c>
      <c r="E3621" s="109">
        <v>8144757055</v>
      </c>
      <c r="F3621" s="107" t="s">
        <v>2328</v>
      </c>
      <c r="G3621" s="110" t="s">
        <v>1778</v>
      </c>
      <c r="H3621" s="111">
        <v>313600</v>
      </c>
      <c r="I3621" s="113">
        <v>45650</v>
      </c>
      <c r="J3621" s="111">
        <v>50000</v>
      </c>
      <c r="K3621" s="112" t="s">
        <v>689</v>
      </c>
      <c r="L3621" s="112" t="s">
        <v>158</v>
      </c>
      <c r="O3621" s="71"/>
      <c r="P3621" s="54"/>
      <c r="Q3621" s="72"/>
    </row>
    <row r="3622" spans="1:17" x14ac:dyDescent="0.25">
      <c r="A3622" s="107" t="s">
        <v>2458</v>
      </c>
      <c r="B3622" s="108">
        <v>202411</v>
      </c>
      <c r="C3622" s="108">
        <v>202411</v>
      </c>
      <c r="D3622" s="108" t="s">
        <v>1015</v>
      </c>
      <c r="E3622" s="109">
        <v>7894384546</v>
      </c>
      <c r="F3622" s="107" t="s">
        <v>2461</v>
      </c>
      <c r="G3622" s="110" t="s">
        <v>1778</v>
      </c>
      <c r="H3622" s="111">
        <v>318600</v>
      </c>
      <c r="I3622" s="113">
        <v>45650</v>
      </c>
      <c r="J3622" s="111">
        <v>79800</v>
      </c>
      <c r="K3622" s="112" t="s">
        <v>20</v>
      </c>
      <c r="L3622" s="112" t="s">
        <v>158</v>
      </c>
      <c r="O3622" s="71"/>
      <c r="P3622" s="54"/>
      <c r="Q3622" s="72"/>
    </row>
    <row r="3623" spans="1:17" x14ac:dyDescent="0.25">
      <c r="A3623" s="107" t="s">
        <v>1721</v>
      </c>
      <c r="B3623" s="108">
        <v>202402</v>
      </c>
      <c r="C3623" s="108">
        <v>202402</v>
      </c>
      <c r="D3623" s="108" t="s">
        <v>1014</v>
      </c>
      <c r="E3623" s="109">
        <v>7854078563</v>
      </c>
      <c r="F3623" s="107" t="s">
        <v>1722</v>
      </c>
      <c r="G3623" s="110" t="s">
        <v>1792</v>
      </c>
      <c r="H3623" s="111">
        <v>240000</v>
      </c>
      <c r="I3623" s="113">
        <v>45650</v>
      </c>
      <c r="J3623" s="111">
        <v>3000</v>
      </c>
      <c r="K3623" s="112" t="s">
        <v>20</v>
      </c>
      <c r="L3623" s="112" t="s">
        <v>158</v>
      </c>
      <c r="O3623" s="71"/>
      <c r="P3623" s="54"/>
      <c r="Q3623" s="72"/>
    </row>
    <row r="3624" spans="1:17" x14ac:dyDescent="0.25">
      <c r="A3624" s="107" t="s">
        <v>4430</v>
      </c>
      <c r="B3624" s="108">
        <v>202412</v>
      </c>
      <c r="C3624" s="108">
        <v>202412</v>
      </c>
      <c r="D3624" s="108" t="s">
        <v>1015</v>
      </c>
      <c r="E3624" s="109">
        <v>7853066000</v>
      </c>
      <c r="F3624" s="107" t="s">
        <v>2526</v>
      </c>
      <c r="G3624" s="110" t="s">
        <v>1792</v>
      </c>
      <c r="H3624" s="111">
        <f>IF(G3624="APIDS+IITG", 350000, IF(G3624="APDA+IITG", 330000, IF(G3624="APIDS", 318600, IF(G3624="APDA", 295000, "0"))))</f>
        <v>295000</v>
      </c>
      <c r="I3624" s="113">
        <v>45651</v>
      </c>
      <c r="J3624" s="111">
        <v>100000</v>
      </c>
      <c r="K3624" s="112" t="s">
        <v>20</v>
      </c>
      <c r="L3624" s="112" t="s">
        <v>158</v>
      </c>
      <c r="O3624" s="71"/>
      <c r="P3624" s="54"/>
      <c r="Q3624" s="72"/>
    </row>
    <row r="3625" spans="1:17" x14ac:dyDescent="0.25">
      <c r="A3625" s="107" t="s">
        <v>2306</v>
      </c>
      <c r="B3625" s="108">
        <v>202409</v>
      </c>
      <c r="C3625" s="108">
        <v>202409</v>
      </c>
      <c r="D3625" s="108" t="s">
        <v>1015</v>
      </c>
      <c r="E3625" s="109">
        <v>8249054797</v>
      </c>
      <c r="F3625" s="107" t="s">
        <v>2312</v>
      </c>
      <c r="G3625" s="110" t="s">
        <v>1778</v>
      </c>
      <c r="H3625" s="111">
        <v>295000</v>
      </c>
      <c r="I3625" s="113">
        <v>45651</v>
      </c>
      <c r="J3625" s="111">
        <v>58000</v>
      </c>
      <c r="K3625" s="112" t="s">
        <v>689</v>
      </c>
      <c r="L3625" s="112" t="s">
        <v>158</v>
      </c>
      <c r="O3625" s="71"/>
      <c r="P3625" s="54"/>
      <c r="Q3625" s="72"/>
    </row>
    <row r="3626" spans="1:17" x14ac:dyDescent="0.25">
      <c r="A3626" s="107" t="s">
        <v>2318</v>
      </c>
      <c r="B3626" s="108">
        <v>202406</v>
      </c>
      <c r="C3626" s="108">
        <v>202406</v>
      </c>
      <c r="D3626" s="108" t="s">
        <v>1014</v>
      </c>
      <c r="E3626" s="109">
        <v>9916681432</v>
      </c>
      <c r="F3626" s="107" t="s">
        <v>2313</v>
      </c>
      <c r="G3626" s="110" t="s">
        <v>1778</v>
      </c>
      <c r="H3626" s="111">
        <v>318000</v>
      </c>
      <c r="I3626" s="113">
        <v>45651</v>
      </c>
      <c r="J3626" s="111">
        <v>78400</v>
      </c>
      <c r="K3626" s="112" t="s">
        <v>689</v>
      </c>
      <c r="L3626" s="112" t="s">
        <v>158</v>
      </c>
      <c r="O3626" s="71"/>
      <c r="P3626" s="54"/>
      <c r="Q3626" s="72"/>
    </row>
    <row r="3627" spans="1:17" x14ac:dyDescent="0.25">
      <c r="A3627" s="107" t="s">
        <v>4430</v>
      </c>
      <c r="B3627" s="108">
        <v>202412</v>
      </c>
      <c r="C3627" s="108">
        <v>202412</v>
      </c>
      <c r="D3627" s="108" t="s">
        <v>1015</v>
      </c>
      <c r="E3627" s="109">
        <v>7853066000</v>
      </c>
      <c r="F3627" s="107" t="s">
        <v>2526</v>
      </c>
      <c r="G3627" s="110" t="s">
        <v>1792</v>
      </c>
      <c r="H3627" s="111">
        <f>IF(G3627="APIDS+IITG", 350000, IF(G3627="APDA+IITG", 330000, IF(G3627="APIDS", 318600, IF(G3627="APDA", 295000, "0"))))</f>
        <v>295000</v>
      </c>
      <c r="I3627" s="113">
        <v>45651</v>
      </c>
      <c r="J3627" s="111">
        <v>5000</v>
      </c>
      <c r="K3627" s="112" t="s">
        <v>20</v>
      </c>
      <c r="L3627" s="112" t="s">
        <v>158</v>
      </c>
      <c r="O3627" s="71"/>
      <c r="P3627" s="54"/>
      <c r="Q3627" s="72"/>
    </row>
    <row r="3628" spans="1:17" x14ac:dyDescent="0.25">
      <c r="A3628" s="107" t="s">
        <v>2364</v>
      </c>
      <c r="B3628" s="108">
        <v>202410</v>
      </c>
      <c r="C3628" s="108">
        <v>202410</v>
      </c>
      <c r="D3628" s="108" t="s">
        <v>1014</v>
      </c>
      <c r="E3628" s="109">
        <v>9754186232</v>
      </c>
      <c r="F3628" s="107" t="s">
        <v>2367</v>
      </c>
      <c r="G3628" s="110" t="s">
        <v>1778</v>
      </c>
      <c r="H3628" s="111">
        <v>298600</v>
      </c>
      <c r="I3628" s="113">
        <v>45652</v>
      </c>
      <c r="J3628" s="111">
        <v>157067</v>
      </c>
      <c r="K3628" s="112" t="s">
        <v>20</v>
      </c>
      <c r="L3628" s="112" t="s">
        <v>158</v>
      </c>
      <c r="O3628" s="71"/>
      <c r="P3628" s="54"/>
      <c r="Q3628" s="72"/>
    </row>
    <row r="3629" spans="1:17" x14ac:dyDescent="0.25">
      <c r="A3629" s="107" t="s">
        <v>2386</v>
      </c>
      <c r="B3629" s="108">
        <v>202410</v>
      </c>
      <c r="C3629" s="108">
        <v>202410</v>
      </c>
      <c r="D3629" s="108" t="s">
        <v>1015</v>
      </c>
      <c r="E3629" s="109">
        <v>9938299406</v>
      </c>
      <c r="F3629" s="107" t="s">
        <v>2390</v>
      </c>
      <c r="G3629" s="110" t="s">
        <v>2006</v>
      </c>
      <c r="H3629" s="111">
        <v>275000</v>
      </c>
      <c r="I3629" s="113">
        <v>45652</v>
      </c>
      <c r="J3629" s="111">
        <v>31250</v>
      </c>
      <c r="K3629" s="112" t="s">
        <v>20</v>
      </c>
      <c r="L3629" s="112" t="s">
        <v>158</v>
      </c>
      <c r="O3629" s="71"/>
      <c r="P3629" s="54"/>
      <c r="Q3629" s="72"/>
    </row>
    <row r="3630" spans="1:17" x14ac:dyDescent="0.25">
      <c r="A3630" s="107" t="s">
        <v>2459</v>
      </c>
      <c r="B3630" s="108">
        <v>202411</v>
      </c>
      <c r="C3630" s="108">
        <v>202411</v>
      </c>
      <c r="D3630" s="108" t="s">
        <v>1015</v>
      </c>
      <c r="E3630" s="109">
        <v>7978719639</v>
      </c>
      <c r="F3630" s="107" t="s">
        <v>2462</v>
      </c>
      <c r="G3630" s="110" t="s">
        <v>1778</v>
      </c>
      <c r="H3630" s="111">
        <v>318600</v>
      </c>
      <c r="I3630" s="113">
        <v>45652</v>
      </c>
      <c r="J3630" s="111">
        <v>70000</v>
      </c>
      <c r="K3630" s="112" t="s">
        <v>20</v>
      </c>
      <c r="L3630" s="112" t="s">
        <v>158</v>
      </c>
      <c r="O3630" s="71"/>
      <c r="P3630" s="54"/>
      <c r="Q3630" s="72"/>
    </row>
    <row r="3631" spans="1:17" x14ac:dyDescent="0.25">
      <c r="A3631" s="107" t="s">
        <v>2508</v>
      </c>
      <c r="B3631" s="108">
        <v>202412</v>
      </c>
      <c r="C3631" s="108">
        <v>202412</v>
      </c>
      <c r="D3631" s="108" t="s">
        <v>1014</v>
      </c>
      <c r="E3631" s="109">
        <v>7639582796</v>
      </c>
      <c r="F3631" s="107" t="s">
        <v>2512</v>
      </c>
      <c r="G3631" s="110" t="s">
        <v>1778</v>
      </c>
      <c r="H3631" s="111">
        <v>318600</v>
      </c>
      <c r="I3631" s="113">
        <v>45653</v>
      </c>
      <c r="J3631" s="111">
        <v>24667</v>
      </c>
      <c r="K3631" s="112" t="s">
        <v>20</v>
      </c>
      <c r="L3631" s="112" t="s">
        <v>158</v>
      </c>
      <c r="O3631" s="71"/>
      <c r="P3631" s="54"/>
      <c r="Q3631" s="72"/>
    </row>
    <row r="3632" spans="1:17" x14ac:dyDescent="0.25">
      <c r="A3632" s="107" t="s">
        <v>4459</v>
      </c>
      <c r="B3632" s="108">
        <v>202410</v>
      </c>
      <c r="C3632" s="108">
        <v>202410</v>
      </c>
      <c r="D3632" s="108" t="s">
        <v>1014</v>
      </c>
      <c r="E3632" s="109">
        <v>8917389919</v>
      </c>
      <c r="F3632" s="107" t="s">
        <v>2403</v>
      </c>
      <c r="G3632" s="110" t="s">
        <v>1792</v>
      </c>
      <c r="H3632" s="111">
        <v>285000</v>
      </c>
      <c r="I3632" s="113">
        <v>45653</v>
      </c>
      <c r="J3632" s="111">
        <v>70000</v>
      </c>
      <c r="K3632" s="112" t="s">
        <v>689</v>
      </c>
      <c r="L3632" s="112" t="s">
        <v>158</v>
      </c>
      <c r="O3632" s="71"/>
      <c r="P3632" s="54"/>
      <c r="Q3632" s="72"/>
    </row>
    <row r="3633" spans="1:17" x14ac:dyDescent="0.25">
      <c r="A3633" s="107" t="s">
        <v>1697</v>
      </c>
      <c r="B3633" s="108">
        <v>202402</v>
      </c>
      <c r="C3633" s="108">
        <v>202402</v>
      </c>
      <c r="D3633" s="108" t="s">
        <v>1014</v>
      </c>
      <c r="E3633" s="109">
        <v>7008091508</v>
      </c>
      <c r="F3633" s="107" t="s">
        <v>1698</v>
      </c>
      <c r="G3633" s="110" t="s">
        <v>77</v>
      </c>
      <c r="H3633" s="111">
        <v>270000</v>
      </c>
      <c r="I3633" s="113">
        <v>45653</v>
      </c>
      <c r="J3633" s="111">
        <v>30000</v>
      </c>
      <c r="K3633" s="112" t="s">
        <v>20</v>
      </c>
      <c r="L3633" s="112" t="s">
        <v>158</v>
      </c>
      <c r="O3633" s="71"/>
      <c r="P3633" s="54"/>
      <c r="Q3633" s="72"/>
    </row>
    <row r="3634" spans="1:17" x14ac:dyDescent="0.25">
      <c r="A3634" s="107" t="s">
        <v>4451</v>
      </c>
      <c r="B3634" s="108">
        <v>202409</v>
      </c>
      <c r="C3634" s="108">
        <v>202409</v>
      </c>
      <c r="D3634" s="108" t="s">
        <v>1015</v>
      </c>
      <c r="E3634" s="109">
        <v>8658969336</v>
      </c>
      <c r="F3634" s="107" t="s">
        <v>2362</v>
      </c>
      <c r="G3634" s="110" t="s">
        <v>1778</v>
      </c>
      <c r="H3634" s="111">
        <v>313600</v>
      </c>
      <c r="I3634" s="113">
        <v>45653</v>
      </c>
      <c r="J3634" s="111">
        <v>40000</v>
      </c>
      <c r="K3634" s="112" t="s">
        <v>20</v>
      </c>
      <c r="L3634" s="112" t="s">
        <v>158</v>
      </c>
      <c r="O3634" s="71"/>
      <c r="P3634" s="54"/>
      <c r="Q3634" s="72"/>
    </row>
    <row r="3635" spans="1:17" x14ac:dyDescent="0.25">
      <c r="A3635" s="107" t="s">
        <v>4458</v>
      </c>
      <c r="B3635" s="108">
        <v>202410</v>
      </c>
      <c r="C3635" s="108">
        <v>202410</v>
      </c>
      <c r="D3635" s="108" t="s">
        <v>1014</v>
      </c>
      <c r="E3635" s="109">
        <v>9425090838</v>
      </c>
      <c r="F3635" s="107" t="s">
        <v>2399</v>
      </c>
      <c r="G3635" s="110" t="s">
        <v>1778</v>
      </c>
      <c r="H3635" s="111">
        <v>308600</v>
      </c>
      <c r="I3635" s="113">
        <v>45653</v>
      </c>
      <c r="J3635" s="111">
        <v>101400</v>
      </c>
      <c r="K3635" s="112" t="s">
        <v>20</v>
      </c>
      <c r="L3635" s="112" t="s">
        <v>158</v>
      </c>
      <c r="O3635" s="71"/>
      <c r="P3635" s="54"/>
      <c r="Q3635" s="72"/>
    </row>
    <row r="3636" spans="1:17" x14ac:dyDescent="0.25">
      <c r="A3636" s="107" t="s">
        <v>2383</v>
      </c>
      <c r="B3636" s="108">
        <v>202410</v>
      </c>
      <c r="C3636" s="108">
        <v>202410</v>
      </c>
      <c r="D3636" s="108" t="s">
        <v>1015</v>
      </c>
      <c r="E3636" s="109">
        <v>8249908407</v>
      </c>
      <c r="F3636" s="107" t="s">
        <v>2387</v>
      </c>
      <c r="G3636" s="110" t="s">
        <v>2006</v>
      </c>
      <c r="H3636" s="111">
        <v>295000</v>
      </c>
      <c r="I3636" s="113">
        <v>45654</v>
      </c>
      <c r="J3636" s="111">
        <v>85000</v>
      </c>
      <c r="K3636" s="112" t="s">
        <v>20</v>
      </c>
      <c r="L3636" s="112" t="s">
        <v>158</v>
      </c>
      <c r="O3636" s="71"/>
      <c r="P3636" s="54"/>
      <c r="Q3636" s="72"/>
    </row>
    <row r="3637" spans="1:17" x14ac:dyDescent="0.25">
      <c r="A3637" s="107" t="s">
        <v>4447</v>
      </c>
      <c r="B3637" s="108">
        <v>202409</v>
      </c>
      <c r="C3637" s="108">
        <v>202409</v>
      </c>
      <c r="D3637" s="108" t="s">
        <v>1014</v>
      </c>
      <c r="E3637" s="109">
        <v>7582045490</v>
      </c>
      <c r="F3637" s="107" t="s">
        <v>2313</v>
      </c>
      <c r="G3637" s="110" t="s">
        <v>1778</v>
      </c>
      <c r="H3637" s="111">
        <v>318600</v>
      </c>
      <c r="I3637" s="113">
        <v>45654</v>
      </c>
      <c r="J3637" s="111">
        <v>66250</v>
      </c>
      <c r="K3637" s="112" t="s">
        <v>20</v>
      </c>
      <c r="L3637" s="112" t="s">
        <v>158</v>
      </c>
      <c r="O3637" s="71"/>
      <c r="P3637" s="54"/>
      <c r="Q3637" s="72"/>
    </row>
    <row r="3638" spans="1:17" x14ac:dyDescent="0.25">
      <c r="A3638" s="107" t="s">
        <v>4443</v>
      </c>
      <c r="B3638" s="108">
        <v>202409</v>
      </c>
      <c r="C3638" s="108">
        <v>202409</v>
      </c>
      <c r="D3638" s="108" t="s">
        <v>1015</v>
      </c>
      <c r="E3638" s="109">
        <v>9078667605</v>
      </c>
      <c r="F3638" s="107" t="s">
        <v>2327</v>
      </c>
      <c r="G3638" s="110" t="s">
        <v>1778</v>
      </c>
      <c r="H3638" s="111">
        <v>313600</v>
      </c>
      <c r="I3638" s="113">
        <v>45654</v>
      </c>
      <c r="J3638" s="111">
        <v>78400</v>
      </c>
      <c r="K3638" s="112" t="s">
        <v>20</v>
      </c>
      <c r="L3638" s="112" t="s">
        <v>158</v>
      </c>
      <c r="O3638" s="71"/>
      <c r="P3638" s="54"/>
      <c r="Q3638" s="72"/>
    </row>
    <row r="3639" spans="1:17" x14ac:dyDescent="0.25">
      <c r="A3639" s="107" t="s">
        <v>4476</v>
      </c>
      <c r="B3639" s="108">
        <v>202501</v>
      </c>
      <c r="C3639" s="108">
        <v>202501</v>
      </c>
      <c r="D3639" s="108" t="s">
        <v>1015</v>
      </c>
      <c r="E3639" s="109">
        <v>7749945460</v>
      </c>
      <c r="F3639" s="107" t="s">
        <v>2539</v>
      </c>
      <c r="G3639" s="110" t="s">
        <v>2006</v>
      </c>
      <c r="H3639" s="111">
        <v>295000</v>
      </c>
      <c r="I3639" s="113">
        <v>45654</v>
      </c>
      <c r="J3639" s="111">
        <v>5000</v>
      </c>
      <c r="K3639" s="112" t="s">
        <v>689</v>
      </c>
      <c r="L3639" s="112" t="s">
        <v>158</v>
      </c>
      <c r="O3639" s="71"/>
      <c r="P3639" s="54"/>
      <c r="Q3639" s="72"/>
    </row>
    <row r="3640" spans="1:17" x14ac:dyDescent="0.25">
      <c r="A3640" s="107" t="s">
        <v>2538</v>
      </c>
      <c r="B3640" s="108">
        <v>202501</v>
      </c>
      <c r="C3640" s="108">
        <v>202501</v>
      </c>
      <c r="D3640" s="108" t="s">
        <v>1015</v>
      </c>
      <c r="E3640" s="109">
        <v>9337712942</v>
      </c>
      <c r="F3640" s="107" t="s">
        <v>2540</v>
      </c>
      <c r="G3640" s="110" t="s">
        <v>1778</v>
      </c>
      <c r="H3640" s="111">
        <v>288600</v>
      </c>
      <c r="I3640" s="113">
        <v>45654</v>
      </c>
      <c r="J3640" s="111">
        <v>5000</v>
      </c>
      <c r="K3640" s="112" t="s">
        <v>689</v>
      </c>
      <c r="L3640" s="112" t="s">
        <v>158</v>
      </c>
      <c r="O3640" s="71"/>
      <c r="P3640" s="54"/>
      <c r="Q3640" s="72"/>
    </row>
    <row r="3641" spans="1:17" x14ac:dyDescent="0.25">
      <c r="A3641" s="107" t="s">
        <v>4474</v>
      </c>
      <c r="B3641" s="108">
        <v>202412</v>
      </c>
      <c r="C3641" s="108">
        <v>202412</v>
      </c>
      <c r="D3641" s="108" t="s">
        <v>1014</v>
      </c>
      <c r="E3641" s="109">
        <v>8919615290</v>
      </c>
      <c r="F3641" s="107" t="s">
        <v>2517</v>
      </c>
      <c r="G3641" s="110" t="s">
        <v>1778</v>
      </c>
      <c r="H3641" s="111">
        <v>298600</v>
      </c>
      <c r="I3641" s="113">
        <v>45656</v>
      </c>
      <c r="J3641" s="111">
        <v>283300</v>
      </c>
      <c r="K3641" s="112" t="s">
        <v>20</v>
      </c>
      <c r="L3641" s="112" t="s">
        <v>158</v>
      </c>
      <c r="O3641" s="71"/>
      <c r="P3641" s="54"/>
      <c r="Q3641" s="72"/>
    </row>
    <row r="3642" spans="1:17" x14ac:dyDescent="0.25">
      <c r="A3642" s="107" t="s">
        <v>2509</v>
      </c>
      <c r="B3642" s="108">
        <v>202412</v>
      </c>
      <c r="C3642" s="108">
        <v>202412</v>
      </c>
      <c r="D3642" s="108" t="s">
        <v>1014</v>
      </c>
      <c r="E3642" s="109">
        <v>8895706879</v>
      </c>
      <c r="F3642" s="107" t="s">
        <v>2513</v>
      </c>
      <c r="G3642" s="110" t="s">
        <v>1778</v>
      </c>
      <c r="H3642" s="111">
        <v>318600</v>
      </c>
      <c r="I3642" s="113">
        <v>45657</v>
      </c>
      <c r="J3642" s="111">
        <v>260000</v>
      </c>
      <c r="K3642" s="112" t="s">
        <v>20</v>
      </c>
      <c r="L3642" s="112" t="s">
        <v>158</v>
      </c>
      <c r="O3642" s="71"/>
      <c r="P3642" s="54"/>
      <c r="Q3642" s="72"/>
    </row>
    <row r="3643" spans="1:17" x14ac:dyDescent="0.25">
      <c r="A3643" s="107" t="s">
        <v>2541</v>
      </c>
      <c r="B3643" s="108">
        <v>202501</v>
      </c>
      <c r="C3643" s="108">
        <v>202501</v>
      </c>
      <c r="D3643" s="108" t="s">
        <v>1014</v>
      </c>
      <c r="E3643" s="109">
        <v>8951838325</v>
      </c>
      <c r="F3643" s="107" t="s">
        <v>4477</v>
      </c>
      <c r="G3643" s="110" t="s">
        <v>1778</v>
      </c>
      <c r="H3643" s="111">
        <v>318600</v>
      </c>
      <c r="I3643" s="113">
        <v>45657</v>
      </c>
      <c r="J3643" s="111">
        <v>20000</v>
      </c>
      <c r="K3643" s="112" t="s">
        <v>902</v>
      </c>
      <c r="L3643" s="112" t="s">
        <v>158</v>
      </c>
      <c r="O3643" s="71"/>
      <c r="P3643" s="54"/>
      <c r="Q3643" s="72"/>
    </row>
    <row r="3644" spans="1:17" x14ac:dyDescent="0.25">
      <c r="A3644" s="107" t="s">
        <v>2467</v>
      </c>
      <c r="B3644" s="108">
        <v>202411</v>
      </c>
      <c r="C3644" s="108">
        <v>202411</v>
      </c>
      <c r="D3644" s="108" t="s">
        <v>1014</v>
      </c>
      <c r="E3644" s="109">
        <v>8520868621</v>
      </c>
      <c r="F3644" s="107" t="s">
        <v>2468</v>
      </c>
      <c r="G3644" s="110" t="s">
        <v>1778</v>
      </c>
      <c r="H3644" s="111">
        <v>288600</v>
      </c>
      <c r="I3644" s="113">
        <v>45657</v>
      </c>
      <c r="J3644" s="111">
        <v>56750</v>
      </c>
      <c r="K3644" s="112" t="s">
        <v>20</v>
      </c>
      <c r="L3644" s="112" t="s">
        <v>158</v>
      </c>
      <c r="O3644" s="71"/>
      <c r="P3644" s="54"/>
      <c r="Q3644" s="72"/>
    </row>
    <row r="3645" spans="1:17" x14ac:dyDescent="0.25">
      <c r="A3645" s="107" t="s">
        <v>2408</v>
      </c>
      <c r="B3645" s="108">
        <v>202410</v>
      </c>
      <c r="C3645" s="108">
        <v>202410</v>
      </c>
      <c r="D3645" s="108" t="s">
        <v>1014</v>
      </c>
      <c r="E3645" s="109">
        <v>9692919192</v>
      </c>
      <c r="F3645" s="107" t="s">
        <v>2410</v>
      </c>
      <c r="G3645" s="110" t="s">
        <v>1778</v>
      </c>
      <c r="H3645" s="111">
        <v>318600</v>
      </c>
      <c r="I3645" s="113">
        <v>45658</v>
      </c>
      <c r="J3645" s="111">
        <v>78250</v>
      </c>
      <c r="K3645" s="112" t="s">
        <v>689</v>
      </c>
      <c r="L3645" s="112" t="s">
        <v>158</v>
      </c>
      <c r="O3645" s="71"/>
      <c r="P3645" s="54"/>
      <c r="Q3645" s="72"/>
    </row>
    <row r="3646" spans="1:17" x14ac:dyDescent="0.25">
      <c r="A3646" s="107" t="s">
        <v>2519</v>
      </c>
      <c r="B3646" s="108">
        <v>202412</v>
      </c>
      <c r="C3646" s="108">
        <v>202412</v>
      </c>
      <c r="D3646" s="108" t="s">
        <v>1015</v>
      </c>
      <c r="E3646" s="109">
        <v>7008851772</v>
      </c>
      <c r="F3646" s="107" t="s">
        <v>2521</v>
      </c>
      <c r="G3646" s="110" t="s">
        <v>1778</v>
      </c>
      <c r="H3646" s="111">
        <v>298000</v>
      </c>
      <c r="I3646" s="113">
        <v>45658</v>
      </c>
      <c r="J3646" s="111">
        <v>68000</v>
      </c>
      <c r="K3646" s="112" t="s">
        <v>20</v>
      </c>
      <c r="L3646" s="112" t="s">
        <v>158</v>
      </c>
      <c r="O3646" s="71"/>
      <c r="P3646" s="54"/>
      <c r="Q3646" s="72"/>
    </row>
    <row r="3647" spans="1:17" x14ac:dyDescent="0.25">
      <c r="A3647" s="107" t="s">
        <v>2507</v>
      </c>
      <c r="B3647" s="108">
        <v>202412</v>
      </c>
      <c r="C3647" s="108">
        <v>202412</v>
      </c>
      <c r="D3647" s="108" t="s">
        <v>1014</v>
      </c>
      <c r="E3647" s="109">
        <v>8120059066</v>
      </c>
      <c r="F3647" s="107" t="s">
        <v>2511</v>
      </c>
      <c r="G3647" s="110" t="s">
        <v>1778</v>
      </c>
      <c r="H3647" s="111">
        <v>318600</v>
      </c>
      <c r="I3647" s="113">
        <v>45658</v>
      </c>
      <c r="J3647" s="111">
        <v>70000</v>
      </c>
      <c r="K3647" s="112" t="s">
        <v>20</v>
      </c>
      <c r="L3647" s="112" t="s">
        <v>158</v>
      </c>
      <c r="O3647" s="71"/>
      <c r="P3647" s="54"/>
      <c r="Q3647" s="72"/>
    </row>
    <row r="3648" spans="1:17" x14ac:dyDescent="0.25">
      <c r="A3648" s="107" t="s">
        <v>4449</v>
      </c>
      <c r="B3648" s="108">
        <v>202409</v>
      </c>
      <c r="C3648" s="108">
        <v>202409</v>
      </c>
      <c r="D3648" s="108" t="s">
        <v>1015</v>
      </c>
      <c r="E3648" s="109">
        <v>8327730643</v>
      </c>
      <c r="F3648" s="107" t="s">
        <v>2354</v>
      </c>
      <c r="G3648" s="110" t="s">
        <v>1778</v>
      </c>
      <c r="H3648" s="111">
        <v>300000</v>
      </c>
      <c r="I3648" s="113">
        <v>45659</v>
      </c>
      <c r="J3648" s="111">
        <v>66666</v>
      </c>
      <c r="K3648" s="112" t="s">
        <v>20</v>
      </c>
      <c r="L3648" s="112" t="s">
        <v>158</v>
      </c>
      <c r="O3648" s="71"/>
      <c r="P3648" s="54"/>
      <c r="Q3648" s="72"/>
    </row>
    <row r="3649" spans="1:17" x14ac:dyDescent="0.25">
      <c r="A3649" s="107" t="s">
        <v>4437</v>
      </c>
      <c r="B3649" s="108">
        <v>202409</v>
      </c>
      <c r="C3649" s="108">
        <v>202409</v>
      </c>
      <c r="D3649" s="108" t="s">
        <v>1015</v>
      </c>
      <c r="E3649" s="109">
        <v>7876154936</v>
      </c>
      <c r="F3649" s="107" t="s">
        <v>2270</v>
      </c>
      <c r="G3649" s="110" t="s">
        <v>1778</v>
      </c>
      <c r="H3649" s="111">
        <v>318000</v>
      </c>
      <c r="I3649" s="113">
        <v>45659</v>
      </c>
      <c r="J3649" s="111">
        <v>58000</v>
      </c>
      <c r="K3649" s="112" t="s">
        <v>20</v>
      </c>
      <c r="L3649" s="112" t="s">
        <v>158</v>
      </c>
      <c r="O3649" s="71"/>
      <c r="P3649" s="54"/>
      <c r="Q3649" s="72"/>
    </row>
    <row r="3650" spans="1:17" x14ac:dyDescent="0.25">
      <c r="A3650" s="107" t="s">
        <v>2247</v>
      </c>
      <c r="B3650" s="108">
        <v>202408</v>
      </c>
      <c r="C3650" s="108">
        <v>202408</v>
      </c>
      <c r="D3650" s="108" t="s">
        <v>1015</v>
      </c>
      <c r="E3650" s="109">
        <v>7600686936</v>
      </c>
      <c r="F3650" s="107" t="s">
        <v>2251</v>
      </c>
      <c r="G3650" s="110" t="s">
        <v>1778</v>
      </c>
      <c r="H3650" s="111">
        <v>318600</v>
      </c>
      <c r="I3650" s="113">
        <v>45659</v>
      </c>
      <c r="J3650" s="111">
        <v>81250</v>
      </c>
      <c r="K3650" s="112" t="s">
        <v>20</v>
      </c>
      <c r="L3650" s="112" t="s">
        <v>158</v>
      </c>
      <c r="O3650" s="71"/>
      <c r="P3650" s="54"/>
      <c r="Q3650" s="72"/>
    </row>
    <row r="3651" spans="1:17" x14ac:dyDescent="0.25">
      <c r="A3651" s="107" t="s">
        <v>2542</v>
      </c>
      <c r="B3651" s="108">
        <v>202501</v>
      </c>
      <c r="C3651" s="108">
        <v>202501</v>
      </c>
      <c r="D3651" s="108" t="s">
        <v>1015</v>
      </c>
      <c r="E3651" s="109">
        <v>7978734326</v>
      </c>
      <c r="F3651" s="107" t="s">
        <v>2544</v>
      </c>
      <c r="G3651" s="110" t="s">
        <v>2006</v>
      </c>
      <c r="H3651" s="111">
        <v>295000</v>
      </c>
      <c r="I3651" s="113">
        <v>45659</v>
      </c>
      <c r="J3651" s="111">
        <v>5000</v>
      </c>
      <c r="K3651" s="112" t="s">
        <v>20</v>
      </c>
      <c r="L3651" s="112" t="s">
        <v>2009</v>
      </c>
      <c r="O3651" s="71"/>
      <c r="P3651" s="54"/>
      <c r="Q3651" s="72"/>
    </row>
    <row r="3652" spans="1:17" x14ac:dyDescent="0.25">
      <c r="A3652" s="107" t="s">
        <v>4478</v>
      </c>
      <c r="B3652" s="108">
        <v>202501</v>
      </c>
      <c r="C3652" s="108">
        <v>202501</v>
      </c>
      <c r="D3652" s="108" t="s">
        <v>1014</v>
      </c>
      <c r="E3652" s="109">
        <v>6350225009</v>
      </c>
      <c r="F3652" s="107" t="s">
        <v>2545</v>
      </c>
      <c r="G3652" s="110" t="s">
        <v>1778</v>
      </c>
      <c r="H3652" s="111">
        <v>295000</v>
      </c>
      <c r="I3652" s="113">
        <v>45659</v>
      </c>
      <c r="J3652" s="111">
        <v>5000</v>
      </c>
      <c r="K3652" s="112" t="s">
        <v>20</v>
      </c>
      <c r="L3652" s="112" t="s">
        <v>2437</v>
      </c>
      <c r="O3652" s="71"/>
      <c r="P3652" s="54"/>
      <c r="Q3652" s="72"/>
    </row>
    <row r="3653" spans="1:17" x14ac:dyDescent="0.25">
      <c r="A3653" s="107" t="s">
        <v>2546</v>
      </c>
      <c r="B3653" s="108">
        <v>202501</v>
      </c>
      <c r="C3653" s="108">
        <v>202501</v>
      </c>
      <c r="D3653" s="108" t="s">
        <v>1014</v>
      </c>
      <c r="E3653" s="109"/>
      <c r="F3653" s="107"/>
      <c r="G3653" s="110" t="s">
        <v>1778</v>
      </c>
      <c r="H3653" s="111">
        <v>295000</v>
      </c>
      <c r="I3653" s="113">
        <v>45659</v>
      </c>
      <c r="J3653" s="111">
        <v>5000</v>
      </c>
      <c r="K3653" s="112" t="s">
        <v>20</v>
      </c>
      <c r="L3653" s="112" t="s">
        <v>158</v>
      </c>
      <c r="O3653" s="71"/>
      <c r="P3653" s="54"/>
      <c r="Q3653" s="72"/>
    </row>
    <row r="3654" spans="1:17" x14ac:dyDescent="0.25">
      <c r="A3654" s="107" t="s">
        <v>2527</v>
      </c>
      <c r="B3654" s="108">
        <v>202412</v>
      </c>
      <c r="C3654" s="108">
        <v>202412</v>
      </c>
      <c r="D3654" s="108" t="s">
        <v>1015</v>
      </c>
      <c r="E3654" s="109">
        <v>7077221785</v>
      </c>
      <c r="F3654" s="107" t="s">
        <v>2528</v>
      </c>
      <c r="G3654" s="110" t="s">
        <v>1778</v>
      </c>
      <c r="H3654" s="111">
        <v>308000</v>
      </c>
      <c r="I3654" s="113">
        <v>45660</v>
      </c>
      <c r="J3654" s="111">
        <v>50000</v>
      </c>
      <c r="K3654" s="112" t="s">
        <v>20</v>
      </c>
      <c r="L3654" s="112" t="s">
        <v>158</v>
      </c>
      <c r="O3654" s="71"/>
      <c r="P3654" s="54"/>
      <c r="Q3654" s="72"/>
    </row>
    <row r="3655" spans="1:17" x14ac:dyDescent="0.25">
      <c r="A3655" s="107" t="s">
        <v>2123</v>
      </c>
      <c r="B3655" s="108">
        <v>202407</v>
      </c>
      <c r="C3655" s="108">
        <v>202407</v>
      </c>
      <c r="D3655" s="108" t="s">
        <v>1014</v>
      </c>
      <c r="E3655" s="109">
        <v>8637267037</v>
      </c>
      <c r="F3655" s="107" t="s">
        <v>2126</v>
      </c>
      <c r="G3655" s="110" t="s">
        <v>1778</v>
      </c>
      <c r="H3655" s="111">
        <v>318000</v>
      </c>
      <c r="I3655" s="113">
        <v>45660</v>
      </c>
      <c r="J3655" s="111">
        <v>100000</v>
      </c>
      <c r="K3655" s="112" t="s">
        <v>20</v>
      </c>
      <c r="L3655" s="112" t="s">
        <v>158</v>
      </c>
      <c r="O3655" s="71"/>
      <c r="P3655" s="54"/>
      <c r="Q3655" s="72"/>
    </row>
    <row r="3656" spans="1:17" x14ac:dyDescent="0.25">
      <c r="A3656" s="107" t="s">
        <v>2492</v>
      </c>
      <c r="B3656" s="108">
        <v>202411</v>
      </c>
      <c r="C3656" s="108">
        <v>202411</v>
      </c>
      <c r="D3656" s="108" t="s">
        <v>1015</v>
      </c>
      <c r="E3656" s="109">
        <v>8658287623</v>
      </c>
      <c r="F3656" s="107" t="s">
        <v>2493</v>
      </c>
      <c r="G3656" s="110" t="s">
        <v>1778</v>
      </c>
      <c r="H3656" s="111">
        <v>318000</v>
      </c>
      <c r="I3656" s="113">
        <v>45660</v>
      </c>
      <c r="J3656" s="111">
        <v>60000</v>
      </c>
      <c r="K3656" s="112" t="s">
        <v>20</v>
      </c>
      <c r="L3656" s="112" t="s">
        <v>158</v>
      </c>
      <c r="O3656" s="71"/>
      <c r="P3656" s="54"/>
      <c r="Q3656" s="72"/>
    </row>
    <row r="3657" spans="1:17" x14ac:dyDescent="0.25">
      <c r="A3657" s="107" t="s">
        <v>2123</v>
      </c>
      <c r="B3657" s="108">
        <v>202407</v>
      </c>
      <c r="C3657" s="108">
        <v>202407</v>
      </c>
      <c r="D3657" s="108" t="s">
        <v>1014</v>
      </c>
      <c r="E3657" s="109">
        <v>8637267037</v>
      </c>
      <c r="F3657" s="107" t="s">
        <v>2126</v>
      </c>
      <c r="G3657" s="110" t="s">
        <v>1778</v>
      </c>
      <c r="H3657" s="111">
        <v>318000</v>
      </c>
      <c r="I3657" s="113">
        <v>45661</v>
      </c>
      <c r="J3657" s="111">
        <v>45000</v>
      </c>
      <c r="K3657" s="112" t="s">
        <v>20</v>
      </c>
      <c r="L3657" s="112" t="s">
        <v>158</v>
      </c>
      <c r="O3657" s="71"/>
      <c r="P3657" s="54"/>
      <c r="Q3657" s="72"/>
    </row>
    <row r="3658" spans="1:17" x14ac:dyDescent="0.25">
      <c r="A3658" s="107" t="s">
        <v>4466</v>
      </c>
      <c r="B3658" s="108">
        <v>202407</v>
      </c>
      <c r="C3658" s="108">
        <v>202407</v>
      </c>
      <c r="D3658" s="108" t="s">
        <v>1014</v>
      </c>
      <c r="E3658" s="109">
        <v>8144975553</v>
      </c>
      <c r="F3658" s="107" t="s">
        <v>2456</v>
      </c>
      <c r="G3658" s="110" t="s">
        <v>1778</v>
      </c>
      <c r="H3658" s="111">
        <v>313600</v>
      </c>
      <c r="I3658" s="113">
        <v>45661</v>
      </c>
      <c r="J3658" s="111">
        <v>30000</v>
      </c>
      <c r="K3658" s="112" t="s">
        <v>20</v>
      </c>
      <c r="L3658" s="112" t="s">
        <v>158</v>
      </c>
      <c r="O3658" s="71"/>
      <c r="P3658" s="54"/>
      <c r="Q3658" s="72"/>
    </row>
    <row r="3659" spans="1:17" x14ac:dyDescent="0.25">
      <c r="A3659" s="107" t="s">
        <v>2123</v>
      </c>
      <c r="B3659" s="108">
        <v>202407</v>
      </c>
      <c r="C3659" s="108">
        <v>202407</v>
      </c>
      <c r="D3659" s="108" t="s">
        <v>1014</v>
      </c>
      <c r="E3659" s="109">
        <v>8637267037</v>
      </c>
      <c r="F3659" s="107" t="s">
        <v>2126</v>
      </c>
      <c r="G3659" s="110" t="s">
        <v>1778</v>
      </c>
      <c r="H3659" s="111">
        <v>318000</v>
      </c>
      <c r="I3659" s="113">
        <v>45661</v>
      </c>
      <c r="J3659" s="111">
        <v>50000</v>
      </c>
      <c r="K3659" s="112" t="s">
        <v>20</v>
      </c>
      <c r="L3659" s="112" t="s">
        <v>158</v>
      </c>
      <c r="O3659" s="71"/>
      <c r="P3659" s="54"/>
      <c r="Q3659" s="72"/>
    </row>
    <row r="3660" spans="1:17" x14ac:dyDescent="0.25">
      <c r="A3660" s="107" t="s">
        <v>2203</v>
      </c>
      <c r="B3660" s="108">
        <v>202408</v>
      </c>
      <c r="C3660" s="108">
        <v>202408</v>
      </c>
      <c r="D3660" s="108" t="s">
        <v>1015</v>
      </c>
      <c r="E3660" s="109">
        <v>9535193353</v>
      </c>
      <c r="F3660" s="107" t="s">
        <v>2204</v>
      </c>
      <c r="G3660" s="110" t="s">
        <v>1778</v>
      </c>
      <c r="H3660" s="111">
        <v>290000</v>
      </c>
      <c r="I3660" s="113">
        <v>45661</v>
      </c>
      <c r="J3660" s="111">
        <v>60000</v>
      </c>
      <c r="K3660" s="112" t="s">
        <v>20</v>
      </c>
      <c r="L3660" s="112" t="s">
        <v>158</v>
      </c>
      <c r="O3660" s="71"/>
      <c r="P3660" s="54"/>
      <c r="Q3660" s="72"/>
    </row>
    <row r="3661" spans="1:17" x14ac:dyDescent="0.25">
      <c r="A3661" s="107" t="s">
        <v>2547</v>
      </c>
      <c r="B3661" s="108">
        <v>202501</v>
      </c>
      <c r="C3661" s="108">
        <v>202501</v>
      </c>
      <c r="D3661" s="108" t="s">
        <v>1015</v>
      </c>
      <c r="E3661" s="109">
        <v>9900424883</v>
      </c>
      <c r="F3661" s="107" t="s">
        <v>2548</v>
      </c>
      <c r="G3661" s="110" t="s">
        <v>1778</v>
      </c>
      <c r="H3661" s="111">
        <v>301000</v>
      </c>
      <c r="I3661" s="113">
        <v>45661</v>
      </c>
      <c r="J3661" s="111">
        <v>5000</v>
      </c>
      <c r="K3661" s="112" t="s">
        <v>20</v>
      </c>
      <c r="L3661" s="112" t="s">
        <v>158</v>
      </c>
      <c r="O3661" s="71"/>
      <c r="P3661" s="54"/>
      <c r="Q3661" s="72"/>
    </row>
    <row r="3662" spans="1:17" x14ac:dyDescent="0.25">
      <c r="A3662" s="107" t="s">
        <v>4479</v>
      </c>
      <c r="B3662" s="108">
        <v>202501</v>
      </c>
      <c r="C3662" s="108">
        <v>202501</v>
      </c>
      <c r="D3662" s="108" t="s">
        <v>1015</v>
      </c>
      <c r="E3662" s="109">
        <v>7008152679</v>
      </c>
      <c r="F3662" s="107" t="s">
        <v>2550</v>
      </c>
      <c r="G3662" s="110" t="s">
        <v>1778</v>
      </c>
      <c r="H3662" s="111">
        <v>300000</v>
      </c>
      <c r="I3662" s="113">
        <v>45661</v>
      </c>
      <c r="J3662" s="111">
        <v>5000</v>
      </c>
      <c r="K3662" s="112" t="s">
        <v>20</v>
      </c>
      <c r="L3662" s="112" t="s">
        <v>158</v>
      </c>
      <c r="O3662" s="71"/>
      <c r="P3662" s="54"/>
      <c r="Q3662" s="72"/>
    </row>
    <row r="3663" spans="1:17" x14ac:dyDescent="0.25">
      <c r="A3663" s="107" t="s">
        <v>4471</v>
      </c>
      <c r="B3663" s="108">
        <v>202412</v>
      </c>
      <c r="C3663" s="108">
        <v>202412</v>
      </c>
      <c r="D3663" s="108" t="s">
        <v>1015</v>
      </c>
      <c r="E3663" s="109">
        <v>9777136092</v>
      </c>
      <c r="F3663" s="107" t="s">
        <v>2487</v>
      </c>
      <c r="G3663" s="110" t="s">
        <v>1792</v>
      </c>
      <c r="H3663" s="111">
        <v>318000</v>
      </c>
      <c r="I3663" s="113">
        <v>45661</v>
      </c>
      <c r="J3663" s="111">
        <v>25000</v>
      </c>
      <c r="K3663" s="112" t="s">
        <v>20</v>
      </c>
      <c r="L3663" s="112" t="s">
        <v>158</v>
      </c>
      <c r="O3663" s="71"/>
      <c r="P3663" s="54"/>
      <c r="Q3663" s="72"/>
    </row>
    <row r="3664" spans="1:17" x14ac:dyDescent="0.25">
      <c r="A3664" s="107" t="s">
        <v>2439</v>
      </c>
      <c r="B3664" s="108">
        <v>202411</v>
      </c>
      <c r="C3664" s="108">
        <v>202411</v>
      </c>
      <c r="D3664" s="108" t="s">
        <v>1014</v>
      </c>
      <c r="E3664" s="109">
        <v>9666675665</v>
      </c>
      <c r="F3664" s="107" t="s">
        <v>2442</v>
      </c>
      <c r="G3664" s="110" t="s">
        <v>1778</v>
      </c>
      <c r="H3664" s="111">
        <v>320000</v>
      </c>
      <c r="I3664" s="113">
        <v>45663</v>
      </c>
      <c r="J3664" s="111">
        <v>47166</v>
      </c>
      <c r="K3664" s="112" t="s">
        <v>689</v>
      </c>
      <c r="L3664" s="112" t="s">
        <v>158</v>
      </c>
      <c r="O3664" s="71"/>
      <c r="P3664" s="54"/>
      <c r="Q3664" s="72"/>
    </row>
    <row r="3665" spans="1:17" x14ac:dyDescent="0.25">
      <c r="A3665" s="107" t="s">
        <v>2083</v>
      </c>
      <c r="B3665" s="108">
        <v>202407</v>
      </c>
      <c r="C3665" s="108">
        <v>202407</v>
      </c>
      <c r="D3665" s="108" t="s">
        <v>1014</v>
      </c>
      <c r="E3665" s="109">
        <v>8260507879</v>
      </c>
      <c r="F3665" s="107" t="s">
        <v>2084</v>
      </c>
      <c r="G3665" s="110" t="s">
        <v>1778</v>
      </c>
      <c r="H3665" s="111">
        <v>280000</v>
      </c>
      <c r="I3665" s="113">
        <v>45663</v>
      </c>
      <c r="J3665" s="111">
        <v>50000</v>
      </c>
      <c r="K3665" s="112" t="s">
        <v>20</v>
      </c>
      <c r="L3665" s="112" t="s">
        <v>2009</v>
      </c>
      <c r="O3665" s="71"/>
      <c r="P3665" s="54"/>
      <c r="Q3665" s="72"/>
    </row>
    <row r="3666" spans="1:17" x14ac:dyDescent="0.25">
      <c r="A3666" s="107" t="s">
        <v>2490</v>
      </c>
      <c r="B3666" s="108">
        <v>202411</v>
      </c>
      <c r="C3666" s="108">
        <v>202411</v>
      </c>
      <c r="D3666" s="108" t="s">
        <v>1015</v>
      </c>
      <c r="E3666" s="109">
        <v>8249758236</v>
      </c>
      <c r="F3666" s="107" t="s">
        <v>2491</v>
      </c>
      <c r="G3666" s="110" t="s">
        <v>1778</v>
      </c>
      <c r="H3666" s="111">
        <v>318600</v>
      </c>
      <c r="I3666" s="113">
        <v>45663</v>
      </c>
      <c r="J3666" s="111">
        <v>60000</v>
      </c>
      <c r="K3666" s="112" t="s">
        <v>20</v>
      </c>
      <c r="L3666" s="112" t="s">
        <v>158</v>
      </c>
      <c r="O3666" s="71"/>
      <c r="P3666" s="54"/>
      <c r="Q3666" s="72"/>
    </row>
    <row r="3667" spans="1:17" x14ac:dyDescent="0.25">
      <c r="A3667" s="107" t="s">
        <v>4425</v>
      </c>
      <c r="B3667" s="108">
        <v>202408</v>
      </c>
      <c r="C3667" s="108">
        <v>202408</v>
      </c>
      <c r="D3667" s="108" t="s">
        <v>1014</v>
      </c>
      <c r="E3667" s="109">
        <v>9668283467</v>
      </c>
      <c r="F3667" s="107" t="s">
        <v>2241</v>
      </c>
      <c r="G3667" s="110" t="s">
        <v>2006</v>
      </c>
      <c r="H3667" s="111">
        <v>290000</v>
      </c>
      <c r="I3667" s="113">
        <v>45663</v>
      </c>
      <c r="J3667" s="111">
        <v>35000</v>
      </c>
      <c r="K3667" s="112" t="s">
        <v>20</v>
      </c>
      <c r="L3667" s="112" t="s">
        <v>158</v>
      </c>
      <c r="O3667" s="71"/>
      <c r="P3667" s="54"/>
      <c r="Q3667" s="72"/>
    </row>
    <row r="3668" spans="1:17" x14ac:dyDescent="0.25">
      <c r="A3668" s="107" t="s">
        <v>4480</v>
      </c>
      <c r="B3668" s="108">
        <v>202206</v>
      </c>
      <c r="C3668" s="108">
        <v>202206</v>
      </c>
      <c r="D3668" s="108" t="s">
        <v>1014</v>
      </c>
      <c r="E3668" s="109">
        <v>7903251500</v>
      </c>
      <c r="F3668" s="107" t="s">
        <v>2552</v>
      </c>
      <c r="G3668" s="110" t="s">
        <v>2006</v>
      </c>
      <c r="H3668" s="111">
        <v>220000</v>
      </c>
      <c r="I3668" s="113">
        <v>45663</v>
      </c>
      <c r="J3668" s="111">
        <v>5999</v>
      </c>
      <c r="K3668" s="112" t="s">
        <v>20</v>
      </c>
      <c r="L3668" s="112" t="s">
        <v>158</v>
      </c>
      <c r="O3668" s="71"/>
      <c r="P3668" s="54"/>
      <c r="Q3668" s="72"/>
    </row>
    <row r="3669" spans="1:17" x14ac:dyDescent="0.25">
      <c r="A3669" s="107" t="s">
        <v>4481</v>
      </c>
      <c r="B3669" s="108">
        <v>202501</v>
      </c>
      <c r="C3669" s="108">
        <v>202501</v>
      </c>
      <c r="D3669" s="108" t="s">
        <v>1015</v>
      </c>
      <c r="E3669" s="109">
        <v>9338361529</v>
      </c>
      <c r="F3669" s="107" t="s">
        <v>2558</v>
      </c>
      <c r="G3669" s="110" t="s">
        <v>1778</v>
      </c>
      <c r="H3669" s="111">
        <v>313000</v>
      </c>
      <c r="I3669" s="113">
        <v>45663</v>
      </c>
      <c r="J3669" s="111">
        <v>5000</v>
      </c>
      <c r="K3669" s="112" t="s">
        <v>20</v>
      </c>
      <c r="L3669" s="112" t="s">
        <v>2009</v>
      </c>
      <c r="O3669" s="71"/>
      <c r="P3669" s="54"/>
      <c r="Q3669" s="72"/>
    </row>
    <row r="3670" spans="1:17" x14ac:dyDescent="0.25">
      <c r="A3670" s="107" t="s">
        <v>2554</v>
      </c>
      <c r="B3670" s="108">
        <v>202501</v>
      </c>
      <c r="C3670" s="108">
        <v>202501</v>
      </c>
      <c r="D3670" s="108" t="s">
        <v>1014</v>
      </c>
      <c r="E3670" s="109">
        <v>9900424883</v>
      </c>
      <c r="F3670" s="107" t="s">
        <v>2548</v>
      </c>
      <c r="G3670" s="110" t="s">
        <v>1778</v>
      </c>
      <c r="H3670" s="111">
        <v>301000</v>
      </c>
      <c r="I3670" s="113">
        <v>45663</v>
      </c>
      <c r="J3670" s="111">
        <v>5000</v>
      </c>
      <c r="K3670" s="112" t="s">
        <v>20</v>
      </c>
      <c r="L3670" s="112" t="s">
        <v>2437</v>
      </c>
      <c r="O3670" s="71"/>
      <c r="P3670" s="54"/>
      <c r="Q3670" s="72"/>
    </row>
    <row r="3671" spans="1:17" x14ac:dyDescent="0.25">
      <c r="A3671" s="107" t="s">
        <v>2555</v>
      </c>
      <c r="B3671" s="108">
        <v>202501</v>
      </c>
      <c r="C3671" s="108">
        <v>202501</v>
      </c>
      <c r="D3671" s="108" t="s">
        <v>1015</v>
      </c>
      <c r="E3671" s="109">
        <v>7008339878</v>
      </c>
      <c r="F3671" s="107" t="s">
        <v>2559</v>
      </c>
      <c r="G3671" s="110" t="s">
        <v>1778</v>
      </c>
      <c r="H3671" s="111">
        <v>310000</v>
      </c>
      <c r="I3671" s="113">
        <v>45663</v>
      </c>
      <c r="J3671" s="111">
        <v>5000</v>
      </c>
      <c r="K3671" s="112" t="s">
        <v>20</v>
      </c>
      <c r="L3671" s="112" t="s">
        <v>2073</v>
      </c>
      <c r="O3671" s="71"/>
      <c r="P3671" s="54"/>
      <c r="Q3671" s="72"/>
    </row>
    <row r="3672" spans="1:17" x14ac:dyDescent="0.25">
      <c r="A3672" s="107" t="s">
        <v>4482</v>
      </c>
      <c r="B3672" s="108">
        <v>202501</v>
      </c>
      <c r="C3672" s="108">
        <v>202501</v>
      </c>
      <c r="D3672" s="108" t="s">
        <v>1015</v>
      </c>
      <c r="E3672" s="109">
        <v>7567150031</v>
      </c>
      <c r="F3672" s="107" t="s">
        <v>2560</v>
      </c>
      <c r="G3672" s="110" t="s">
        <v>1778</v>
      </c>
      <c r="H3672" s="111">
        <v>310000</v>
      </c>
      <c r="I3672" s="113">
        <v>45663</v>
      </c>
      <c r="J3672" s="111">
        <v>5000</v>
      </c>
      <c r="K3672" s="112" t="s">
        <v>20</v>
      </c>
      <c r="L3672" s="112" t="s">
        <v>2073</v>
      </c>
      <c r="O3672" s="71"/>
      <c r="P3672" s="54"/>
      <c r="Q3672" s="72"/>
    </row>
    <row r="3673" spans="1:17" x14ac:dyDescent="0.25">
      <c r="A3673" s="107" t="s">
        <v>4483</v>
      </c>
      <c r="B3673" s="108">
        <v>202501</v>
      </c>
      <c r="C3673" s="108">
        <v>202501</v>
      </c>
      <c r="D3673" s="108" t="s">
        <v>1015</v>
      </c>
      <c r="E3673" s="109">
        <v>9861298754</v>
      </c>
      <c r="F3673" s="107" t="s">
        <v>2561</v>
      </c>
      <c r="G3673" s="110" t="s">
        <v>1778</v>
      </c>
      <c r="H3673" s="111">
        <v>295000</v>
      </c>
      <c r="I3673" s="113">
        <v>45663</v>
      </c>
      <c r="J3673" s="111">
        <v>5000</v>
      </c>
      <c r="K3673" s="112" t="s">
        <v>20</v>
      </c>
      <c r="L3673" s="112" t="s">
        <v>2073</v>
      </c>
      <c r="O3673" s="71"/>
      <c r="P3673" s="54"/>
      <c r="Q3673" s="72"/>
    </row>
    <row r="3674" spans="1:17" x14ac:dyDescent="0.25">
      <c r="A3674" s="107" t="s">
        <v>2320</v>
      </c>
      <c r="B3674" s="108">
        <v>202501</v>
      </c>
      <c r="C3674" s="108">
        <v>202501</v>
      </c>
      <c r="D3674" s="108" t="s">
        <v>1015</v>
      </c>
      <c r="E3674" s="109">
        <v>8950291977</v>
      </c>
      <c r="F3674" s="107" t="s">
        <v>2569</v>
      </c>
      <c r="G3674" s="110" t="s">
        <v>1778</v>
      </c>
      <c r="H3674" s="111">
        <v>295000</v>
      </c>
      <c r="I3674" s="113">
        <v>45663</v>
      </c>
      <c r="J3674" s="111">
        <v>5000</v>
      </c>
      <c r="K3674" s="112" t="s">
        <v>902</v>
      </c>
      <c r="L3674" s="112" t="s">
        <v>2437</v>
      </c>
      <c r="O3674" s="71"/>
      <c r="P3674" s="54"/>
      <c r="Q3674" s="72"/>
    </row>
    <row r="3675" spans="1:17" x14ac:dyDescent="0.25">
      <c r="A3675" s="107" t="s">
        <v>4435</v>
      </c>
      <c r="B3675" s="108">
        <v>202408</v>
      </c>
      <c r="C3675" s="108">
        <v>202408</v>
      </c>
      <c r="D3675" s="108" t="s">
        <v>1015</v>
      </c>
      <c r="E3675" s="109">
        <v>9873381254</v>
      </c>
      <c r="F3675" s="107" t="s">
        <v>2224</v>
      </c>
      <c r="G3675" s="110" t="s">
        <v>1778</v>
      </c>
      <c r="H3675" s="111">
        <v>280000</v>
      </c>
      <c r="I3675" s="113">
        <v>45664</v>
      </c>
      <c r="J3675" s="111">
        <v>40000</v>
      </c>
      <c r="K3675" s="112" t="s">
        <v>20</v>
      </c>
      <c r="L3675" s="112" t="s">
        <v>158</v>
      </c>
      <c r="O3675" s="71"/>
      <c r="P3675" s="54"/>
      <c r="Q3675" s="72"/>
    </row>
    <row r="3676" spans="1:17" x14ac:dyDescent="0.25">
      <c r="A3676" s="107" t="s">
        <v>4470</v>
      </c>
      <c r="B3676" s="108">
        <v>202412</v>
      </c>
      <c r="C3676" s="108">
        <v>202412</v>
      </c>
      <c r="D3676" s="108" t="s">
        <v>1015</v>
      </c>
      <c r="E3676" s="109">
        <v>8457962570</v>
      </c>
      <c r="F3676" s="107" t="s">
        <v>2485</v>
      </c>
      <c r="G3676" s="110" t="s">
        <v>1778</v>
      </c>
      <c r="H3676" s="111">
        <v>303000</v>
      </c>
      <c r="I3676" s="113">
        <v>45664</v>
      </c>
      <c r="J3676" s="111">
        <v>30000</v>
      </c>
      <c r="K3676" s="112" t="s">
        <v>20</v>
      </c>
      <c r="L3676" s="112" t="s">
        <v>158</v>
      </c>
      <c r="O3676" s="71"/>
      <c r="P3676" s="54"/>
      <c r="Q3676" s="72"/>
    </row>
    <row r="3677" spans="1:17" x14ac:dyDescent="0.25">
      <c r="A3677" s="107" t="s">
        <v>2516</v>
      </c>
      <c r="B3677" s="108">
        <v>202412</v>
      </c>
      <c r="C3677" s="108">
        <v>202412</v>
      </c>
      <c r="D3677" s="108" t="s">
        <v>1014</v>
      </c>
      <c r="E3677" s="109">
        <v>9110194489</v>
      </c>
      <c r="F3677" s="107" t="s">
        <v>2518</v>
      </c>
      <c r="G3677" s="110" t="s">
        <v>2006</v>
      </c>
      <c r="H3677" s="111">
        <v>270000</v>
      </c>
      <c r="I3677" s="113">
        <v>45664</v>
      </c>
      <c r="J3677" s="111">
        <v>50000</v>
      </c>
      <c r="K3677" s="112" t="s">
        <v>20</v>
      </c>
      <c r="L3677" s="112" t="s">
        <v>158</v>
      </c>
      <c r="O3677" s="71"/>
      <c r="P3677" s="54"/>
      <c r="Q3677" s="72"/>
    </row>
    <row r="3678" spans="1:17" x14ac:dyDescent="0.25">
      <c r="A3678" s="107" t="s">
        <v>2404</v>
      </c>
      <c r="B3678" s="108">
        <v>202410</v>
      </c>
      <c r="C3678" s="108">
        <v>202410</v>
      </c>
      <c r="D3678" s="108" t="s">
        <v>1015</v>
      </c>
      <c r="E3678" s="109">
        <v>7008945238</v>
      </c>
      <c r="F3678" s="107" t="s">
        <v>2406</v>
      </c>
      <c r="G3678" s="110" t="s">
        <v>1778</v>
      </c>
      <c r="H3678" s="111">
        <v>298000</v>
      </c>
      <c r="I3678" s="113">
        <v>45664</v>
      </c>
      <c r="J3678" s="111">
        <v>90000</v>
      </c>
      <c r="K3678" s="112" t="s">
        <v>20</v>
      </c>
      <c r="L3678" s="112" t="s">
        <v>158</v>
      </c>
      <c r="O3678" s="71"/>
      <c r="P3678" s="54"/>
      <c r="Q3678" s="72"/>
    </row>
    <row r="3679" spans="1:17" x14ac:dyDescent="0.25">
      <c r="A3679" s="107" t="s">
        <v>4467</v>
      </c>
      <c r="B3679" s="108">
        <v>202411</v>
      </c>
      <c r="C3679" s="108">
        <v>202411</v>
      </c>
      <c r="D3679" s="108" t="s">
        <v>1015</v>
      </c>
      <c r="E3679" s="109">
        <v>7848877070</v>
      </c>
      <c r="F3679" s="107" t="s">
        <v>2460</v>
      </c>
      <c r="G3679" s="110" t="s">
        <v>1778</v>
      </c>
      <c r="H3679" s="111">
        <v>288000</v>
      </c>
      <c r="I3679" s="113">
        <v>45665</v>
      </c>
      <c r="J3679" s="111">
        <v>48000</v>
      </c>
      <c r="K3679" s="112" t="s">
        <v>20</v>
      </c>
      <c r="L3679" s="112" t="s">
        <v>158</v>
      </c>
      <c r="O3679" s="71"/>
      <c r="P3679" s="54"/>
      <c r="Q3679" s="72"/>
    </row>
    <row r="3680" spans="1:17" x14ac:dyDescent="0.25">
      <c r="A3680" s="107" t="s">
        <v>4453</v>
      </c>
      <c r="B3680" s="108">
        <v>202410</v>
      </c>
      <c r="C3680" s="108">
        <v>202410</v>
      </c>
      <c r="D3680" s="108" t="s">
        <v>1015</v>
      </c>
      <c r="E3680" s="109">
        <v>7681087808</v>
      </c>
      <c r="F3680" s="107" t="s">
        <v>2369</v>
      </c>
      <c r="G3680" s="110" t="s">
        <v>1778</v>
      </c>
      <c r="H3680" s="111">
        <v>318000</v>
      </c>
      <c r="I3680" s="113">
        <v>45665</v>
      </c>
      <c r="J3680" s="111">
        <v>30000</v>
      </c>
      <c r="K3680" s="112" t="s">
        <v>20</v>
      </c>
      <c r="L3680" s="112" t="s">
        <v>158</v>
      </c>
      <c r="O3680" s="71"/>
      <c r="P3680" s="54"/>
      <c r="Q3680" s="72"/>
    </row>
    <row r="3681" spans="1:17" x14ac:dyDescent="0.25">
      <c r="A3681" s="107" t="s">
        <v>2385</v>
      </c>
      <c r="B3681" s="108">
        <v>202410</v>
      </c>
      <c r="C3681" s="108">
        <v>202410</v>
      </c>
      <c r="D3681" s="108" t="s">
        <v>1014</v>
      </c>
      <c r="E3681" s="109">
        <v>7328875928</v>
      </c>
      <c r="F3681" s="107" t="s">
        <v>2389</v>
      </c>
      <c r="G3681" s="110" t="s">
        <v>1778</v>
      </c>
      <c r="H3681" s="111">
        <v>300000</v>
      </c>
      <c r="I3681" s="113">
        <v>45665</v>
      </c>
      <c r="J3681" s="111">
        <v>59000</v>
      </c>
      <c r="K3681" s="112" t="s">
        <v>20</v>
      </c>
      <c r="L3681" s="112" t="s">
        <v>158</v>
      </c>
      <c r="O3681" s="71"/>
      <c r="P3681" s="54"/>
      <c r="Q3681" s="72"/>
    </row>
    <row r="3682" spans="1:17" x14ac:dyDescent="0.25">
      <c r="A3682" s="107" t="s">
        <v>2405</v>
      </c>
      <c r="B3682" s="108">
        <v>202410</v>
      </c>
      <c r="C3682" s="108">
        <v>202410</v>
      </c>
      <c r="D3682" s="108" t="s">
        <v>1015</v>
      </c>
      <c r="E3682" s="109">
        <v>8480265755</v>
      </c>
      <c r="F3682" s="107" t="s">
        <v>2406</v>
      </c>
      <c r="G3682" s="110" t="s">
        <v>1778</v>
      </c>
      <c r="H3682" s="111">
        <v>298000</v>
      </c>
      <c r="I3682" s="113">
        <v>45665</v>
      </c>
      <c r="J3682" s="111">
        <v>60000</v>
      </c>
      <c r="K3682" s="112" t="s">
        <v>20</v>
      </c>
      <c r="L3682" s="112" t="s">
        <v>158</v>
      </c>
      <c r="O3682" s="71"/>
      <c r="P3682" s="54"/>
      <c r="Q3682" s="72"/>
    </row>
    <row r="3683" spans="1:17" x14ac:dyDescent="0.25">
      <c r="A3683" s="107" t="s">
        <v>2563</v>
      </c>
      <c r="B3683" s="108">
        <v>202501</v>
      </c>
      <c r="C3683" s="108">
        <v>202501</v>
      </c>
      <c r="D3683" s="108" t="s">
        <v>1015</v>
      </c>
      <c r="E3683" s="109"/>
      <c r="F3683" s="107"/>
      <c r="G3683" s="110" t="s">
        <v>1778</v>
      </c>
      <c r="H3683" s="111">
        <v>298000</v>
      </c>
      <c r="I3683" s="113">
        <v>45665</v>
      </c>
      <c r="J3683" s="111">
        <v>5000</v>
      </c>
      <c r="K3683" s="112" t="s">
        <v>689</v>
      </c>
      <c r="L3683" s="112" t="s">
        <v>158</v>
      </c>
      <c r="O3683" s="71"/>
      <c r="P3683" s="54"/>
      <c r="Q3683" s="72"/>
    </row>
    <row r="3684" spans="1:17" x14ac:dyDescent="0.25">
      <c r="A3684" s="107" t="s">
        <v>2564</v>
      </c>
      <c r="B3684" s="108">
        <v>202501</v>
      </c>
      <c r="C3684" s="108">
        <v>202501</v>
      </c>
      <c r="D3684" s="108" t="s">
        <v>1015</v>
      </c>
      <c r="E3684" s="109"/>
      <c r="F3684" s="107"/>
      <c r="G3684" s="110" t="s">
        <v>1778</v>
      </c>
      <c r="H3684" s="111">
        <v>298000</v>
      </c>
      <c r="I3684" s="113">
        <v>45665</v>
      </c>
      <c r="J3684" s="111">
        <v>5000</v>
      </c>
      <c r="K3684" s="112" t="s">
        <v>689</v>
      </c>
      <c r="L3684" s="112" t="s">
        <v>158</v>
      </c>
      <c r="O3684" s="71"/>
      <c r="P3684" s="54"/>
      <c r="Q3684" s="72"/>
    </row>
    <row r="3685" spans="1:17" x14ac:dyDescent="0.25">
      <c r="A3685" s="107" t="s">
        <v>2565</v>
      </c>
      <c r="B3685" s="108">
        <v>202501</v>
      </c>
      <c r="C3685" s="108">
        <v>202501</v>
      </c>
      <c r="D3685" s="108" t="s">
        <v>1014</v>
      </c>
      <c r="E3685" s="109"/>
      <c r="F3685" s="107"/>
      <c r="G3685" s="110" t="s">
        <v>1778</v>
      </c>
      <c r="H3685" s="111">
        <v>298000</v>
      </c>
      <c r="I3685" s="113">
        <v>45665</v>
      </c>
      <c r="J3685" s="111">
        <v>5000</v>
      </c>
      <c r="K3685" s="112" t="s">
        <v>689</v>
      </c>
      <c r="L3685" s="112" t="s">
        <v>158</v>
      </c>
      <c r="O3685" s="71"/>
      <c r="P3685" s="54"/>
      <c r="Q3685" s="72"/>
    </row>
    <row r="3686" spans="1:17" x14ac:dyDescent="0.25">
      <c r="A3686" s="107" t="s">
        <v>2566</v>
      </c>
      <c r="B3686" s="108">
        <v>202501</v>
      </c>
      <c r="C3686" s="108">
        <v>202501</v>
      </c>
      <c r="D3686" s="108" t="s">
        <v>1015</v>
      </c>
      <c r="E3686" s="109">
        <v>7978977366</v>
      </c>
      <c r="F3686" s="107" t="s">
        <v>2568</v>
      </c>
      <c r="G3686" s="110" t="s">
        <v>2006</v>
      </c>
      <c r="H3686" s="111">
        <v>277000</v>
      </c>
      <c r="I3686" s="113">
        <v>45666</v>
      </c>
      <c r="J3686" s="111">
        <v>5000</v>
      </c>
      <c r="K3686" s="112" t="s">
        <v>20</v>
      </c>
      <c r="L3686" s="112" t="s">
        <v>158</v>
      </c>
      <c r="O3686" s="71"/>
      <c r="P3686" s="54"/>
      <c r="Q3686" s="72"/>
    </row>
    <row r="3687" spans="1:17" x14ac:dyDescent="0.25">
      <c r="A3687" s="107" t="s">
        <v>2567</v>
      </c>
      <c r="B3687" s="108">
        <v>202501</v>
      </c>
      <c r="C3687" s="108">
        <v>202501</v>
      </c>
      <c r="D3687" s="108" t="s">
        <v>1014</v>
      </c>
      <c r="E3687" s="109">
        <v>9880225476</v>
      </c>
      <c r="F3687" s="107" t="s">
        <v>2211</v>
      </c>
      <c r="G3687" s="110" t="s">
        <v>2006</v>
      </c>
      <c r="H3687" s="111">
        <v>298600</v>
      </c>
      <c r="I3687" s="113">
        <v>45666</v>
      </c>
      <c r="J3687" s="111">
        <v>100000</v>
      </c>
      <c r="K3687" s="112" t="s">
        <v>20</v>
      </c>
      <c r="L3687" s="112" t="s">
        <v>158</v>
      </c>
      <c r="O3687" s="71"/>
      <c r="P3687" s="54"/>
      <c r="Q3687" s="72"/>
    </row>
    <row r="3688" spans="1:17" x14ac:dyDescent="0.25">
      <c r="A3688" s="107" t="s">
        <v>2320</v>
      </c>
      <c r="B3688" s="108">
        <v>202501</v>
      </c>
      <c r="C3688" s="108">
        <v>202501</v>
      </c>
      <c r="D3688" s="108" t="s">
        <v>1015</v>
      </c>
      <c r="E3688" s="109">
        <v>8950291977</v>
      </c>
      <c r="F3688" s="107" t="s">
        <v>2569</v>
      </c>
      <c r="G3688" s="110" t="s">
        <v>2006</v>
      </c>
      <c r="H3688" s="111">
        <v>290000</v>
      </c>
      <c r="I3688" s="113">
        <v>45666</v>
      </c>
      <c r="J3688" s="111">
        <v>5000</v>
      </c>
      <c r="K3688" s="112" t="s">
        <v>689</v>
      </c>
      <c r="L3688" s="112" t="s">
        <v>158</v>
      </c>
      <c r="O3688" s="71"/>
      <c r="P3688" s="54"/>
      <c r="Q3688" s="72"/>
    </row>
    <row r="3689" spans="1:17" x14ac:dyDescent="0.25">
      <c r="A3689" s="107" t="s">
        <v>2488</v>
      </c>
      <c r="B3689" s="108">
        <v>202412</v>
      </c>
      <c r="C3689" s="108">
        <v>202412</v>
      </c>
      <c r="D3689" s="108" t="s">
        <v>1015</v>
      </c>
      <c r="E3689" s="109">
        <v>7008906613</v>
      </c>
      <c r="F3689" s="107" t="s">
        <v>2489</v>
      </c>
      <c r="G3689" s="110" t="s">
        <v>1792</v>
      </c>
      <c r="H3689" s="111">
        <v>318000</v>
      </c>
      <c r="I3689" s="113">
        <v>45666</v>
      </c>
      <c r="J3689" s="111">
        <v>85000</v>
      </c>
      <c r="K3689" s="112" t="s">
        <v>20</v>
      </c>
      <c r="L3689" s="112" t="s">
        <v>158</v>
      </c>
      <c r="O3689" s="71"/>
      <c r="P3689" s="54"/>
      <c r="Q3689" s="72"/>
    </row>
    <row r="3690" spans="1:17" x14ac:dyDescent="0.25">
      <c r="A3690" s="107" t="s">
        <v>2570</v>
      </c>
      <c r="B3690" s="108">
        <v>202501</v>
      </c>
      <c r="C3690" s="108">
        <v>202501</v>
      </c>
      <c r="D3690" s="108" t="s">
        <v>1015</v>
      </c>
      <c r="E3690" s="109">
        <v>6370773719</v>
      </c>
      <c r="F3690" s="107" t="s">
        <v>2573</v>
      </c>
      <c r="G3690" s="110" t="s">
        <v>2577</v>
      </c>
      <c r="H3690" s="111">
        <v>177000</v>
      </c>
      <c r="I3690" s="113">
        <v>45666</v>
      </c>
      <c r="J3690" s="111">
        <v>5000</v>
      </c>
      <c r="K3690" s="112" t="s">
        <v>20</v>
      </c>
      <c r="L3690" s="112" t="s">
        <v>2578</v>
      </c>
      <c r="O3690" s="71"/>
      <c r="P3690" s="54"/>
      <c r="Q3690" s="72"/>
    </row>
    <row r="3691" spans="1:17" x14ac:dyDescent="0.25">
      <c r="A3691" s="107" t="s">
        <v>2571</v>
      </c>
      <c r="B3691" s="108">
        <v>202501</v>
      </c>
      <c r="C3691" s="108">
        <v>202501</v>
      </c>
      <c r="D3691" s="108" t="s">
        <v>1015</v>
      </c>
      <c r="E3691" s="109">
        <v>8249086255</v>
      </c>
      <c r="F3691" s="107" t="s">
        <v>2574</v>
      </c>
      <c r="G3691" s="110" t="s">
        <v>2577</v>
      </c>
      <c r="H3691" s="111">
        <v>177000</v>
      </c>
      <c r="I3691" s="113">
        <v>45666</v>
      </c>
      <c r="J3691" s="111">
        <v>5000</v>
      </c>
      <c r="K3691" s="112" t="s">
        <v>20</v>
      </c>
      <c r="L3691" s="112" t="s">
        <v>2578</v>
      </c>
      <c r="O3691" s="71"/>
      <c r="P3691" s="54"/>
      <c r="Q3691" s="72"/>
    </row>
    <row r="3692" spans="1:17" x14ac:dyDescent="0.25">
      <c r="A3692" s="107" t="s">
        <v>4484</v>
      </c>
      <c r="B3692" s="108">
        <v>202501</v>
      </c>
      <c r="C3692" s="108">
        <v>202501</v>
      </c>
      <c r="D3692" s="108" t="s">
        <v>1015</v>
      </c>
      <c r="E3692" s="109" t="s">
        <v>2575</v>
      </c>
      <c r="F3692" s="107" t="s">
        <v>2576</v>
      </c>
      <c r="G3692" s="110" t="s">
        <v>2577</v>
      </c>
      <c r="H3692" s="111">
        <v>177000</v>
      </c>
      <c r="I3692" s="113">
        <v>45666</v>
      </c>
      <c r="J3692" s="111">
        <v>5000</v>
      </c>
      <c r="K3692" s="112" t="s">
        <v>20</v>
      </c>
      <c r="L3692" s="112" t="s">
        <v>2578</v>
      </c>
      <c r="O3692" s="71"/>
      <c r="P3692" s="54"/>
      <c r="Q3692" s="72"/>
    </row>
    <row r="3693" spans="1:17" x14ac:dyDescent="0.25">
      <c r="A3693" s="107" t="s">
        <v>4468</v>
      </c>
      <c r="B3693" s="108">
        <v>202411</v>
      </c>
      <c r="C3693" s="108">
        <v>202411</v>
      </c>
      <c r="D3693" s="108" t="s">
        <v>1014</v>
      </c>
      <c r="E3693" s="109">
        <v>9380815648</v>
      </c>
      <c r="F3693" s="107" t="s">
        <v>2464</v>
      </c>
      <c r="G3693" s="110" t="s">
        <v>2006</v>
      </c>
      <c r="H3693" s="111">
        <v>270000</v>
      </c>
      <c r="I3693" s="113">
        <v>45667</v>
      </c>
      <c r="J3693" s="111">
        <v>34000</v>
      </c>
      <c r="K3693" s="112" t="s">
        <v>20</v>
      </c>
      <c r="L3693" s="112" t="s">
        <v>158</v>
      </c>
      <c r="O3693" s="71"/>
      <c r="P3693" s="54"/>
      <c r="Q3693" s="72"/>
    </row>
    <row r="3694" spans="1:17" x14ac:dyDescent="0.25">
      <c r="A3694" s="107" t="s">
        <v>2424</v>
      </c>
      <c r="B3694" s="108">
        <v>202411</v>
      </c>
      <c r="C3694" s="108">
        <v>202411</v>
      </c>
      <c r="D3694" s="108" t="s">
        <v>1015</v>
      </c>
      <c r="E3694" s="109">
        <v>7008763365</v>
      </c>
      <c r="F3694" s="107" t="s">
        <v>2432</v>
      </c>
      <c r="G3694" s="110" t="s">
        <v>1792</v>
      </c>
      <c r="H3694" s="111">
        <v>285000</v>
      </c>
      <c r="I3694" s="113">
        <v>45667</v>
      </c>
      <c r="J3694" s="111">
        <v>65000</v>
      </c>
      <c r="K3694" s="112" t="s">
        <v>689</v>
      </c>
      <c r="L3694" s="112" t="s">
        <v>2073</v>
      </c>
      <c r="O3694" s="71"/>
      <c r="P3694" s="54"/>
      <c r="Q3694" s="72"/>
    </row>
    <row r="3695" spans="1:17" x14ac:dyDescent="0.25">
      <c r="A3695" s="107" t="s">
        <v>2342</v>
      </c>
      <c r="B3695" s="108">
        <v>202409</v>
      </c>
      <c r="C3695" s="108">
        <v>202409</v>
      </c>
      <c r="D3695" s="108" t="s">
        <v>1015</v>
      </c>
      <c r="E3695" s="109">
        <v>9348824057</v>
      </c>
      <c r="F3695" s="107" t="s">
        <v>2348</v>
      </c>
      <c r="G3695" s="110" t="s">
        <v>1778</v>
      </c>
      <c r="H3695" s="111">
        <v>280000</v>
      </c>
      <c r="I3695" s="113">
        <v>45667</v>
      </c>
      <c r="J3695" s="111">
        <v>50000</v>
      </c>
      <c r="K3695" s="112" t="s">
        <v>689</v>
      </c>
      <c r="L3695" s="112" t="s">
        <v>158</v>
      </c>
      <c r="O3695" s="71"/>
      <c r="P3695" s="54"/>
      <c r="Q3695" s="72"/>
    </row>
    <row r="3696" spans="1:17" x14ac:dyDescent="0.25">
      <c r="A3696" s="107" t="s">
        <v>4485</v>
      </c>
      <c r="B3696" s="108">
        <v>202501</v>
      </c>
      <c r="C3696" s="108">
        <v>202501</v>
      </c>
      <c r="D3696" s="108" t="s">
        <v>1014</v>
      </c>
      <c r="E3696" s="109">
        <v>6207931763</v>
      </c>
      <c r="F3696" s="107" t="s">
        <v>2586</v>
      </c>
      <c r="G3696" s="110" t="s">
        <v>2006</v>
      </c>
      <c r="H3696" s="111">
        <v>280000</v>
      </c>
      <c r="I3696" s="113">
        <v>45667</v>
      </c>
      <c r="J3696" s="111">
        <v>5000</v>
      </c>
      <c r="K3696" s="112" t="s">
        <v>689</v>
      </c>
      <c r="L3696" s="112" t="s">
        <v>2588</v>
      </c>
      <c r="O3696" s="71"/>
      <c r="P3696" s="54"/>
      <c r="Q3696" s="72"/>
    </row>
    <row r="3697" spans="1:17" x14ac:dyDescent="0.25">
      <c r="A3697" s="107" t="s">
        <v>4471</v>
      </c>
      <c r="B3697" s="108">
        <v>202412</v>
      </c>
      <c r="C3697" s="108">
        <v>202412</v>
      </c>
      <c r="D3697" s="108" t="s">
        <v>1015</v>
      </c>
      <c r="E3697" s="109">
        <v>9777136092</v>
      </c>
      <c r="F3697" s="107" t="s">
        <v>2487</v>
      </c>
      <c r="G3697" s="110" t="s">
        <v>1792</v>
      </c>
      <c r="H3697" s="111">
        <v>318000</v>
      </c>
      <c r="I3697" s="113">
        <v>45667</v>
      </c>
      <c r="J3697" s="111">
        <v>50000</v>
      </c>
      <c r="K3697" s="112" t="s">
        <v>20</v>
      </c>
      <c r="L3697" s="112" t="s">
        <v>158</v>
      </c>
      <c r="O3697" s="71"/>
      <c r="P3697" s="54"/>
      <c r="Q3697" s="72"/>
    </row>
    <row r="3698" spans="1:17" x14ac:dyDescent="0.25">
      <c r="A3698" s="107" t="s">
        <v>4424</v>
      </c>
      <c r="B3698" s="108">
        <v>202407</v>
      </c>
      <c r="C3698" s="108">
        <v>202407</v>
      </c>
      <c r="D3698" s="108" t="s">
        <v>1015</v>
      </c>
      <c r="E3698" s="109">
        <v>6370070992</v>
      </c>
      <c r="F3698" s="107" t="s">
        <v>2183</v>
      </c>
      <c r="G3698" s="110" t="s">
        <v>1778</v>
      </c>
      <c r="H3698" s="111">
        <v>280000</v>
      </c>
      <c r="I3698" s="113">
        <v>45668</v>
      </c>
      <c r="J3698" s="111">
        <f>30000+32600</f>
        <v>62600</v>
      </c>
      <c r="K3698" s="112" t="s">
        <v>20</v>
      </c>
      <c r="L3698" s="112" t="s">
        <v>158</v>
      </c>
      <c r="O3698" s="71"/>
      <c r="P3698" s="54"/>
      <c r="Q3698" s="72"/>
    </row>
    <row r="3699" spans="1:17" x14ac:dyDescent="0.25">
      <c r="A3699" s="107" t="s">
        <v>4479</v>
      </c>
      <c r="B3699" s="108">
        <v>202501</v>
      </c>
      <c r="C3699" s="108">
        <v>202501</v>
      </c>
      <c r="D3699" s="108" t="s">
        <v>1015</v>
      </c>
      <c r="E3699" s="109">
        <v>7008152679</v>
      </c>
      <c r="F3699" s="107" t="s">
        <v>2550</v>
      </c>
      <c r="G3699" s="110" t="s">
        <v>1778</v>
      </c>
      <c r="H3699" s="111">
        <v>280000</v>
      </c>
      <c r="I3699" s="113">
        <v>45668</v>
      </c>
      <c r="J3699" s="111">
        <v>10000</v>
      </c>
      <c r="K3699" s="112" t="s">
        <v>20</v>
      </c>
      <c r="L3699" s="112" t="s">
        <v>158</v>
      </c>
      <c r="O3699" s="71"/>
      <c r="P3699" s="54"/>
      <c r="Q3699" s="72"/>
    </row>
    <row r="3700" spans="1:17" x14ac:dyDescent="0.25">
      <c r="A3700" s="107" t="s">
        <v>4479</v>
      </c>
      <c r="B3700" s="108">
        <v>202501</v>
      </c>
      <c r="C3700" s="108">
        <v>202501</v>
      </c>
      <c r="D3700" s="108" t="s">
        <v>1015</v>
      </c>
      <c r="E3700" s="109">
        <v>7008152679</v>
      </c>
      <c r="F3700" s="107" t="s">
        <v>2550</v>
      </c>
      <c r="G3700" s="110" t="s">
        <v>1778</v>
      </c>
      <c r="H3700" s="111">
        <v>280000</v>
      </c>
      <c r="I3700" s="113">
        <v>45668</v>
      </c>
      <c r="J3700" s="111">
        <v>15000</v>
      </c>
      <c r="K3700" s="112" t="s">
        <v>902</v>
      </c>
      <c r="L3700" s="112" t="s">
        <v>158</v>
      </c>
      <c r="O3700" s="71"/>
      <c r="P3700" s="54"/>
      <c r="Q3700" s="72"/>
    </row>
    <row r="3701" spans="1:17" x14ac:dyDescent="0.25">
      <c r="A3701" s="107" t="s">
        <v>2377</v>
      </c>
      <c r="B3701" s="108">
        <v>202410</v>
      </c>
      <c r="C3701" s="108">
        <v>202410</v>
      </c>
      <c r="D3701" s="108" t="s">
        <v>1015</v>
      </c>
      <c r="E3701" s="109">
        <v>7205816953</v>
      </c>
      <c r="F3701" s="107" t="s">
        <v>2382</v>
      </c>
      <c r="G3701" s="110" t="s">
        <v>2006</v>
      </c>
      <c r="H3701" s="111">
        <v>295000</v>
      </c>
      <c r="I3701" s="113">
        <v>45668</v>
      </c>
      <c r="J3701" s="111">
        <v>50000</v>
      </c>
      <c r="K3701" s="112" t="s">
        <v>20</v>
      </c>
      <c r="L3701" s="112" t="s">
        <v>158</v>
      </c>
      <c r="O3701" s="71"/>
      <c r="P3701" s="54"/>
      <c r="Q3701" s="72"/>
    </row>
    <row r="3702" spans="1:17" x14ac:dyDescent="0.25">
      <c r="A3702" s="107" t="s">
        <v>4400</v>
      </c>
      <c r="B3702" s="108">
        <v>202406</v>
      </c>
      <c r="C3702" s="108">
        <v>202406</v>
      </c>
      <c r="D3702" s="108" t="s">
        <v>1014</v>
      </c>
      <c r="E3702" s="109">
        <v>9111088360</v>
      </c>
      <c r="F3702" s="107" t="s">
        <v>2038</v>
      </c>
      <c r="G3702" s="110" t="s">
        <v>1778</v>
      </c>
      <c r="H3702" s="111">
        <v>318600</v>
      </c>
      <c r="I3702" s="113">
        <v>45668</v>
      </c>
      <c r="J3702" s="111">
        <v>50000</v>
      </c>
      <c r="K3702" s="112" t="s">
        <v>20</v>
      </c>
      <c r="L3702" s="112" t="s">
        <v>158</v>
      </c>
      <c r="O3702" s="71"/>
      <c r="P3702" s="54"/>
      <c r="Q3702" s="72"/>
    </row>
    <row r="3703" spans="1:17" x14ac:dyDescent="0.25">
      <c r="A3703" s="107" t="s">
        <v>4451</v>
      </c>
      <c r="B3703" s="108">
        <v>202409</v>
      </c>
      <c r="C3703" s="108">
        <v>202409</v>
      </c>
      <c r="D3703" s="108" t="s">
        <v>1015</v>
      </c>
      <c r="E3703" s="109">
        <v>8658969336</v>
      </c>
      <c r="F3703" s="107" t="s">
        <v>2362</v>
      </c>
      <c r="G3703" s="110" t="s">
        <v>1778</v>
      </c>
      <c r="H3703" s="111">
        <v>313600</v>
      </c>
      <c r="I3703" s="113">
        <v>45668</v>
      </c>
      <c r="J3703" s="111">
        <v>35000</v>
      </c>
      <c r="K3703" s="112" t="s">
        <v>20</v>
      </c>
      <c r="L3703" s="112" t="s">
        <v>158</v>
      </c>
      <c r="O3703" s="71"/>
      <c r="P3703" s="54"/>
      <c r="Q3703" s="72"/>
    </row>
    <row r="3704" spans="1:17" x14ac:dyDescent="0.25">
      <c r="A3704" s="107" t="s">
        <v>2580</v>
      </c>
      <c r="B3704" s="108">
        <v>202501</v>
      </c>
      <c r="C3704" s="108">
        <v>202501</v>
      </c>
      <c r="D3704" s="108" t="s">
        <v>1015</v>
      </c>
      <c r="E3704" s="109">
        <v>8984284695</v>
      </c>
      <c r="F3704" s="107" t="s">
        <v>2584</v>
      </c>
      <c r="G3704" s="110" t="s">
        <v>1778</v>
      </c>
      <c r="H3704" s="111">
        <v>300000</v>
      </c>
      <c r="I3704" s="113">
        <v>45668</v>
      </c>
      <c r="J3704" s="111">
        <v>5000</v>
      </c>
      <c r="K3704" s="112" t="s">
        <v>689</v>
      </c>
      <c r="L3704" s="112" t="s">
        <v>2073</v>
      </c>
      <c r="O3704" s="71"/>
      <c r="P3704" s="54"/>
      <c r="Q3704" s="72"/>
    </row>
    <row r="3705" spans="1:17" x14ac:dyDescent="0.25">
      <c r="A3705" s="107" t="s">
        <v>4486</v>
      </c>
      <c r="B3705" s="108">
        <v>202501</v>
      </c>
      <c r="C3705" s="108">
        <v>202501</v>
      </c>
      <c r="D3705" s="108" t="s">
        <v>1015</v>
      </c>
      <c r="E3705" s="109">
        <v>7008854840</v>
      </c>
      <c r="F3705" s="107" t="s">
        <v>2585</v>
      </c>
      <c r="G3705" s="110" t="s">
        <v>1778</v>
      </c>
      <c r="H3705" s="111">
        <v>305000</v>
      </c>
      <c r="I3705" s="113">
        <v>45668</v>
      </c>
      <c r="J3705" s="111">
        <v>5000</v>
      </c>
      <c r="K3705" s="112" t="s">
        <v>689</v>
      </c>
      <c r="L3705" s="112" t="s">
        <v>2073</v>
      </c>
      <c r="O3705" s="71"/>
      <c r="P3705" s="54"/>
      <c r="Q3705" s="72"/>
    </row>
    <row r="3706" spans="1:17" x14ac:dyDescent="0.25">
      <c r="A3706" s="107" t="s">
        <v>4487</v>
      </c>
      <c r="B3706" s="108">
        <v>202501</v>
      </c>
      <c r="C3706" s="108">
        <v>202501</v>
      </c>
      <c r="D3706" s="108" t="s">
        <v>1015</v>
      </c>
      <c r="E3706" s="109">
        <v>9337599274</v>
      </c>
      <c r="F3706" s="107" t="s">
        <v>2587</v>
      </c>
      <c r="G3706" s="110" t="s">
        <v>1778</v>
      </c>
      <c r="H3706" s="111">
        <v>318000</v>
      </c>
      <c r="I3706" s="113">
        <v>45668</v>
      </c>
      <c r="J3706" s="111">
        <v>5000</v>
      </c>
      <c r="K3706" s="112" t="s">
        <v>689</v>
      </c>
      <c r="L3706" s="112" t="s">
        <v>2437</v>
      </c>
      <c r="O3706" s="71"/>
      <c r="P3706" s="54"/>
      <c r="Q3706" s="72"/>
    </row>
    <row r="3707" spans="1:17" x14ac:dyDescent="0.25">
      <c r="A3707" s="107" t="s">
        <v>2400</v>
      </c>
      <c r="B3707" s="108">
        <v>202410</v>
      </c>
      <c r="C3707" s="108">
        <v>202410</v>
      </c>
      <c r="D3707" s="108" t="s">
        <v>1014</v>
      </c>
      <c r="E3707" s="109">
        <v>6263135772</v>
      </c>
      <c r="F3707" s="107" t="s">
        <v>2401</v>
      </c>
      <c r="G3707" s="110" t="s">
        <v>2006</v>
      </c>
      <c r="H3707" s="111">
        <v>295000</v>
      </c>
      <c r="I3707" s="113">
        <v>45669</v>
      </c>
      <c r="J3707" s="111">
        <v>100000</v>
      </c>
      <c r="K3707" s="112" t="s">
        <v>20</v>
      </c>
      <c r="L3707" s="112" t="s">
        <v>158</v>
      </c>
      <c r="O3707" s="71"/>
      <c r="P3707" s="54"/>
      <c r="Q3707" s="72"/>
    </row>
    <row r="3708" spans="1:17" x14ac:dyDescent="0.25">
      <c r="A3708" s="107" t="s">
        <v>4488</v>
      </c>
      <c r="B3708" s="108">
        <v>202501</v>
      </c>
      <c r="C3708" s="108">
        <v>202501</v>
      </c>
      <c r="D3708" s="108" t="s">
        <v>1014</v>
      </c>
      <c r="E3708" s="109">
        <v>7499723280</v>
      </c>
      <c r="F3708" s="107" t="s">
        <v>2590</v>
      </c>
      <c r="G3708" s="110" t="s">
        <v>1778</v>
      </c>
      <c r="H3708" s="111">
        <v>300000</v>
      </c>
      <c r="I3708" s="113">
        <v>45669</v>
      </c>
      <c r="J3708" s="111">
        <v>5000</v>
      </c>
      <c r="K3708" s="112" t="s">
        <v>689</v>
      </c>
      <c r="L3708" s="112" t="s">
        <v>2073</v>
      </c>
      <c r="O3708" s="71"/>
      <c r="P3708" s="54"/>
      <c r="Q3708" s="72"/>
    </row>
    <row r="3709" spans="1:17" x14ac:dyDescent="0.25">
      <c r="A3709" s="107" t="s">
        <v>4488</v>
      </c>
      <c r="B3709" s="108">
        <v>202501</v>
      </c>
      <c r="C3709" s="108">
        <v>202501</v>
      </c>
      <c r="D3709" s="108" t="s">
        <v>1014</v>
      </c>
      <c r="E3709" s="109">
        <v>7499723280</v>
      </c>
      <c r="F3709" s="107" t="s">
        <v>2590</v>
      </c>
      <c r="G3709" s="110" t="s">
        <v>1778</v>
      </c>
      <c r="H3709" s="111">
        <v>300000</v>
      </c>
      <c r="I3709" s="113">
        <v>45671</v>
      </c>
      <c r="J3709" s="111">
        <v>30000</v>
      </c>
      <c r="K3709" s="112" t="s">
        <v>689</v>
      </c>
      <c r="L3709" s="112" t="s">
        <v>158</v>
      </c>
      <c r="O3709" s="71"/>
      <c r="P3709" s="54"/>
      <c r="Q3709" s="72"/>
    </row>
    <row r="3710" spans="1:17" x14ac:dyDescent="0.25">
      <c r="A3710" s="107" t="s">
        <v>4438</v>
      </c>
      <c r="B3710" s="108">
        <v>202409</v>
      </c>
      <c r="C3710" s="108">
        <v>202409</v>
      </c>
      <c r="D3710" s="108" t="s">
        <v>1015</v>
      </c>
      <c r="E3710" s="109">
        <v>6370267455</v>
      </c>
      <c r="F3710" s="107" t="s">
        <v>2284</v>
      </c>
      <c r="G3710" s="110" t="s">
        <v>1778</v>
      </c>
      <c r="H3710" s="111">
        <v>318600</v>
      </c>
      <c r="I3710" s="113">
        <v>45671</v>
      </c>
      <c r="J3710" s="111">
        <v>58600</v>
      </c>
      <c r="K3710" s="112" t="s">
        <v>20</v>
      </c>
      <c r="L3710" s="112" t="s">
        <v>158</v>
      </c>
      <c r="O3710" s="71"/>
      <c r="P3710" s="54"/>
      <c r="Q3710" s="72"/>
    </row>
    <row r="3711" spans="1:17" x14ac:dyDescent="0.25">
      <c r="A3711" s="107" t="s">
        <v>2374</v>
      </c>
      <c r="B3711" s="108">
        <v>202410</v>
      </c>
      <c r="C3711" s="108">
        <v>202410</v>
      </c>
      <c r="D3711" s="108" t="s">
        <v>1014</v>
      </c>
      <c r="E3711" s="109">
        <v>6370198026</v>
      </c>
      <c r="F3711" s="107" t="s">
        <v>2380</v>
      </c>
      <c r="G3711" s="110" t="s">
        <v>1778</v>
      </c>
      <c r="H3711" s="111">
        <v>308600</v>
      </c>
      <c r="I3711" s="113">
        <v>45671</v>
      </c>
      <c r="J3711" s="111">
        <v>100000</v>
      </c>
      <c r="K3711" s="112" t="s">
        <v>20</v>
      </c>
      <c r="L3711" s="112" t="s">
        <v>158</v>
      </c>
      <c r="O3711" s="71"/>
      <c r="P3711" s="54"/>
      <c r="Q3711" s="72"/>
    </row>
    <row r="3712" spans="1:17" x14ac:dyDescent="0.25">
      <c r="A3712" s="107" t="s">
        <v>2425</v>
      </c>
      <c r="B3712" s="108">
        <v>202411</v>
      </c>
      <c r="C3712" s="108">
        <v>202411</v>
      </c>
      <c r="D3712" s="108" t="s">
        <v>1015</v>
      </c>
      <c r="E3712" s="109">
        <v>8249223393</v>
      </c>
      <c r="F3712" s="107" t="s">
        <v>2433</v>
      </c>
      <c r="G3712" s="110" t="s">
        <v>1778</v>
      </c>
      <c r="H3712" s="111">
        <v>300000</v>
      </c>
      <c r="I3712" s="113">
        <v>45672</v>
      </c>
      <c r="J3712" s="111">
        <v>60000</v>
      </c>
      <c r="K3712" s="112" t="s">
        <v>20</v>
      </c>
      <c r="L3712" s="112" t="s">
        <v>158</v>
      </c>
      <c r="O3712" s="71"/>
      <c r="P3712" s="54"/>
      <c r="Q3712" s="72"/>
    </row>
    <row r="3713" spans="1:17" x14ac:dyDescent="0.25">
      <c r="A3713" s="107" t="s">
        <v>2426</v>
      </c>
      <c r="B3713" s="108">
        <v>202411</v>
      </c>
      <c r="C3713" s="108">
        <v>202411</v>
      </c>
      <c r="D3713" s="108" t="s">
        <v>1015</v>
      </c>
      <c r="E3713" s="109">
        <v>7077156237</v>
      </c>
      <c r="F3713" s="107" t="s">
        <v>2434</v>
      </c>
      <c r="G3713" s="110" t="s">
        <v>1778</v>
      </c>
      <c r="H3713" s="111">
        <v>300000</v>
      </c>
      <c r="I3713" s="113">
        <v>45672</v>
      </c>
      <c r="J3713" s="111">
        <v>60000</v>
      </c>
      <c r="K3713" s="112" t="s">
        <v>20</v>
      </c>
      <c r="L3713" s="112" t="s">
        <v>158</v>
      </c>
      <c r="O3713" s="71"/>
      <c r="P3713" s="54"/>
      <c r="Q3713" s="72"/>
    </row>
    <row r="3714" spans="1:17" x14ac:dyDescent="0.25">
      <c r="A3714" s="107" t="s">
        <v>2427</v>
      </c>
      <c r="B3714" s="108">
        <v>202411</v>
      </c>
      <c r="C3714" s="108">
        <v>202411</v>
      </c>
      <c r="D3714" s="108" t="s">
        <v>1015</v>
      </c>
      <c r="E3714" s="109">
        <v>6370664257</v>
      </c>
      <c r="F3714" s="107" t="s">
        <v>2435</v>
      </c>
      <c r="G3714" s="110" t="s">
        <v>1778</v>
      </c>
      <c r="H3714" s="111">
        <v>300000</v>
      </c>
      <c r="I3714" s="113">
        <v>45672</v>
      </c>
      <c r="J3714" s="111">
        <v>60000</v>
      </c>
      <c r="K3714" s="112" t="s">
        <v>20</v>
      </c>
      <c r="L3714" s="112" t="s">
        <v>158</v>
      </c>
      <c r="O3714" s="71"/>
      <c r="P3714" s="54"/>
      <c r="Q3714" s="72"/>
    </row>
    <row r="3715" spans="1:17" x14ac:dyDescent="0.25">
      <c r="A3715" s="107" t="s">
        <v>2411</v>
      </c>
      <c r="B3715" s="108">
        <v>202410</v>
      </c>
      <c r="C3715" s="108">
        <v>202410</v>
      </c>
      <c r="D3715" s="108" t="s">
        <v>1015</v>
      </c>
      <c r="E3715" s="109">
        <v>8658979467</v>
      </c>
      <c r="F3715" s="107" t="s">
        <v>2413</v>
      </c>
      <c r="G3715" s="110" t="s">
        <v>1778</v>
      </c>
      <c r="H3715" s="111">
        <v>318600</v>
      </c>
      <c r="I3715" s="113">
        <v>45672</v>
      </c>
      <c r="J3715" s="111">
        <v>55000</v>
      </c>
      <c r="K3715" s="112" t="s">
        <v>20</v>
      </c>
      <c r="L3715" s="112" t="s">
        <v>158</v>
      </c>
      <c r="O3715" s="71"/>
      <c r="P3715" s="54"/>
      <c r="Q3715" s="72"/>
    </row>
    <row r="3716" spans="1:17" x14ac:dyDescent="0.25">
      <c r="A3716" s="107" t="s">
        <v>4411</v>
      </c>
      <c r="B3716" s="108">
        <v>202405</v>
      </c>
      <c r="C3716" s="108">
        <v>202405</v>
      </c>
      <c r="D3716" s="108" t="s">
        <v>1015</v>
      </c>
      <c r="E3716" s="109">
        <v>9078225834</v>
      </c>
      <c r="F3716" s="107" t="s">
        <v>2106</v>
      </c>
      <c r="G3716" s="110" t="s">
        <v>1778</v>
      </c>
      <c r="H3716" s="111">
        <v>318600</v>
      </c>
      <c r="I3716" s="113">
        <v>45673</v>
      </c>
      <c r="J3716" s="111">
        <v>105000</v>
      </c>
      <c r="K3716" s="112" t="s">
        <v>903</v>
      </c>
      <c r="L3716" s="112" t="s">
        <v>158</v>
      </c>
      <c r="O3716" s="71"/>
      <c r="P3716" s="54"/>
      <c r="Q3716" s="72"/>
    </row>
    <row r="3717" spans="1:17" x14ac:dyDescent="0.25">
      <c r="A3717" s="107" t="s">
        <v>2342</v>
      </c>
      <c r="B3717" s="108">
        <v>202409</v>
      </c>
      <c r="C3717" s="108">
        <v>202409</v>
      </c>
      <c r="D3717" s="108" t="s">
        <v>1015</v>
      </c>
      <c r="E3717" s="109">
        <v>9348824057</v>
      </c>
      <c r="F3717" s="107" t="s">
        <v>2348</v>
      </c>
      <c r="G3717" s="110" t="s">
        <v>1778</v>
      </c>
      <c r="H3717" s="111">
        <v>280000</v>
      </c>
      <c r="I3717" s="113">
        <v>45673</v>
      </c>
      <c r="J3717" s="111">
        <v>18000</v>
      </c>
      <c r="K3717" s="112" t="s">
        <v>689</v>
      </c>
      <c r="L3717" s="112" t="s">
        <v>158</v>
      </c>
      <c r="O3717" s="71"/>
      <c r="P3717" s="54"/>
      <c r="Q3717" s="72"/>
    </row>
    <row r="3718" spans="1:17" x14ac:dyDescent="0.25">
      <c r="A3718" s="107" t="s">
        <v>2411</v>
      </c>
      <c r="B3718" s="108">
        <v>202410</v>
      </c>
      <c r="C3718" s="108">
        <v>202410</v>
      </c>
      <c r="D3718" s="108" t="s">
        <v>1015</v>
      </c>
      <c r="E3718" s="109">
        <v>8658979467</v>
      </c>
      <c r="F3718" s="107" t="s">
        <v>2413</v>
      </c>
      <c r="G3718" s="110" t="s">
        <v>1778</v>
      </c>
      <c r="H3718" s="111">
        <v>318600</v>
      </c>
      <c r="I3718" s="113">
        <v>45673</v>
      </c>
      <c r="J3718" s="111">
        <v>50000</v>
      </c>
      <c r="K3718" s="112" t="s">
        <v>20</v>
      </c>
      <c r="L3718" s="112" t="s">
        <v>158</v>
      </c>
      <c r="O3718" s="71"/>
      <c r="P3718" s="54"/>
      <c r="Q3718" s="72"/>
    </row>
    <row r="3719" spans="1:17" x14ac:dyDescent="0.25">
      <c r="A3719" s="107" t="s">
        <v>1693</v>
      </c>
      <c r="B3719" s="108">
        <v>202402</v>
      </c>
      <c r="C3719" s="108">
        <v>202402</v>
      </c>
      <c r="D3719" s="108" t="s">
        <v>1014</v>
      </c>
      <c r="E3719" s="109">
        <v>7606900815</v>
      </c>
      <c r="F3719" s="107" t="s">
        <v>1694</v>
      </c>
      <c r="G3719" s="110" t="s">
        <v>1778</v>
      </c>
      <c r="H3719" s="111">
        <v>270000</v>
      </c>
      <c r="I3719" s="113">
        <v>45673</v>
      </c>
      <c r="J3719" s="111">
        <v>40000</v>
      </c>
      <c r="K3719" s="112" t="s">
        <v>10</v>
      </c>
      <c r="L3719" s="112" t="s">
        <v>158</v>
      </c>
      <c r="O3719" s="71"/>
      <c r="P3719" s="54"/>
      <c r="Q3719" s="72"/>
    </row>
    <row r="3720" spans="1:17" x14ac:dyDescent="0.25">
      <c r="A3720" s="107" t="s">
        <v>2508</v>
      </c>
      <c r="B3720" s="108">
        <v>202412</v>
      </c>
      <c r="C3720" s="108">
        <v>202412</v>
      </c>
      <c r="D3720" s="108" t="s">
        <v>1014</v>
      </c>
      <c r="E3720" s="109">
        <v>7639582796</v>
      </c>
      <c r="F3720" s="107" t="s">
        <v>2512</v>
      </c>
      <c r="G3720" s="110" t="s">
        <v>1778</v>
      </c>
      <c r="H3720" s="111">
        <v>318600</v>
      </c>
      <c r="I3720" s="113">
        <v>45674</v>
      </c>
      <c r="J3720" s="111">
        <v>271333</v>
      </c>
      <c r="K3720" s="112" t="s">
        <v>903</v>
      </c>
      <c r="L3720" s="112" t="s">
        <v>158</v>
      </c>
      <c r="O3720" s="71"/>
      <c r="P3720" s="54"/>
      <c r="Q3720" s="72"/>
    </row>
    <row r="3721" spans="1:17" x14ac:dyDescent="0.25">
      <c r="A3721" s="107" t="s">
        <v>1695</v>
      </c>
      <c r="B3721" s="108">
        <v>202402</v>
      </c>
      <c r="C3721" s="108">
        <v>202402</v>
      </c>
      <c r="D3721" s="108" t="s">
        <v>1014</v>
      </c>
      <c r="E3721" s="109">
        <v>8971045365</v>
      </c>
      <c r="F3721" s="107" t="s">
        <v>1696</v>
      </c>
      <c r="G3721" s="110" t="s">
        <v>1778</v>
      </c>
      <c r="H3721" s="111">
        <v>270000</v>
      </c>
      <c r="I3721" s="113">
        <v>45674</v>
      </c>
      <c r="J3721" s="111">
        <v>40000</v>
      </c>
      <c r="K3721" s="112" t="s">
        <v>10</v>
      </c>
      <c r="L3721" s="112" t="s">
        <v>1920</v>
      </c>
      <c r="O3721" s="71"/>
      <c r="P3721" s="54"/>
      <c r="Q3721" s="72"/>
    </row>
    <row r="3722" spans="1:17" x14ac:dyDescent="0.25">
      <c r="A3722" s="107" t="s">
        <v>2555</v>
      </c>
      <c r="B3722" s="108">
        <v>202501</v>
      </c>
      <c r="C3722" s="108">
        <v>202501</v>
      </c>
      <c r="D3722" s="108" t="s">
        <v>1015</v>
      </c>
      <c r="E3722" s="109">
        <v>7008339878</v>
      </c>
      <c r="F3722" s="107" t="s">
        <v>2559</v>
      </c>
      <c r="G3722" s="110" t="s">
        <v>1778</v>
      </c>
      <c r="H3722" s="111">
        <v>310000</v>
      </c>
      <c r="I3722" s="113">
        <v>45675</v>
      </c>
      <c r="J3722" s="111">
        <v>25000</v>
      </c>
      <c r="K3722" s="112" t="s">
        <v>20</v>
      </c>
      <c r="L3722" s="112" t="s">
        <v>158</v>
      </c>
      <c r="O3722" s="71"/>
      <c r="P3722" s="54"/>
      <c r="Q3722" s="72"/>
    </row>
    <row r="3723" spans="1:17" x14ac:dyDescent="0.25">
      <c r="A3723" s="107" t="s">
        <v>2394</v>
      </c>
      <c r="B3723" s="108">
        <v>202410</v>
      </c>
      <c r="C3723" s="108">
        <v>202410</v>
      </c>
      <c r="D3723" s="108" t="s">
        <v>1015</v>
      </c>
      <c r="E3723" s="109">
        <v>7234053844</v>
      </c>
      <c r="F3723" s="107" t="s">
        <v>2396</v>
      </c>
      <c r="G3723" s="110" t="s">
        <v>1778</v>
      </c>
      <c r="H3723" s="111">
        <v>318000</v>
      </c>
      <c r="I3723" s="113">
        <v>45675</v>
      </c>
      <c r="J3723" s="111">
        <v>35000</v>
      </c>
      <c r="K3723" s="112" t="s">
        <v>20</v>
      </c>
      <c r="L3723" s="112" t="s">
        <v>158</v>
      </c>
      <c r="O3723" s="71"/>
      <c r="P3723" s="54"/>
      <c r="Q3723" s="72"/>
    </row>
    <row r="3724" spans="1:17" x14ac:dyDescent="0.25">
      <c r="A3724" s="107" t="s">
        <v>2386</v>
      </c>
      <c r="B3724" s="108">
        <v>202410</v>
      </c>
      <c r="C3724" s="108">
        <v>202410</v>
      </c>
      <c r="D3724" s="108" t="s">
        <v>1015</v>
      </c>
      <c r="E3724" s="109">
        <v>9938299406</v>
      </c>
      <c r="F3724" s="107" t="s">
        <v>2390</v>
      </c>
      <c r="G3724" s="110" t="s">
        <v>2006</v>
      </c>
      <c r="H3724" s="111">
        <v>275000</v>
      </c>
      <c r="I3724" s="113">
        <v>45675</v>
      </c>
      <c r="J3724" s="111">
        <v>66250</v>
      </c>
      <c r="K3724" s="112" t="s">
        <v>20</v>
      </c>
      <c r="L3724" s="112" t="s">
        <v>158</v>
      </c>
      <c r="O3724" s="71"/>
      <c r="P3724" s="54"/>
      <c r="Q3724" s="72"/>
    </row>
    <row r="3725" spans="1:17" x14ac:dyDescent="0.25">
      <c r="A3725" s="107" t="s">
        <v>4460</v>
      </c>
      <c r="B3725" s="108">
        <v>202410</v>
      </c>
      <c r="C3725" s="108">
        <v>202410</v>
      </c>
      <c r="D3725" s="108" t="s">
        <v>1014</v>
      </c>
      <c r="E3725" s="109">
        <v>919175188152</v>
      </c>
      <c r="F3725" s="107" t="s">
        <v>2414</v>
      </c>
      <c r="G3725" s="110" t="s">
        <v>2006</v>
      </c>
      <c r="H3725" s="111">
        <v>295000</v>
      </c>
      <c r="I3725" s="113">
        <v>45675</v>
      </c>
      <c r="J3725" s="111">
        <v>70000</v>
      </c>
      <c r="K3725" s="112" t="s">
        <v>20</v>
      </c>
      <c r="L3725" s="112" t="s">
        <v>158</v>
      </c>
      <c r="O3725" s="71"/>
      <c r="P3725" s="54"/>
      <c r="Q3725" s="72"/>
    </row>
    <row r="3726" spans="1:17" x14ac:dyDescent="0.25">
      <c r="A3726" s="107" t="s">
        <v>2596</v>
      </c>
      <c r="B3726" s="108">
        <v>202501</v>
      </c>
      <c r="C3726" s="108">
        <v>202501</v>
      </c>
      <c r="D3726" s="108" t="s">
        <v>1015</v>
      </c>
      <c r="E3726" s="109">
        <v>9938450939</v>
      </c>
      <c r="F3726" s="107" t="s">
        <v>2602</v>
      </c>
      <c r="G3726" s="110" t="s">
        <v>1792</v>
      </c>
      <c r="H3726" s="111">
        <v>295000</v>
      </c>
      <c r="I3726" s="113">
        <v>45675</v>
      </c>
      <c r="J3726" s="111">
        <v>5000</v>
      </c>
      <c r="K3726" s="112" t="s">
        <v>20</v>
      </c>
      <c r="L3726" s="112" t="s">
        <v>2073</v>
      </c>
      <c r="O3726" s="71"/>
      <c r="P3726" s="54"/>
      <c r="Q3726" s="72"/>
    </row>
    <row r="3727" spans="1:17" x14ac:dyDescent="0.25">
      <c r="A3727" s="107" t="s">
        <v>2541</v>
      </c>
      <c r="B3727" s="108">
        <v>202303</v>
      </c>
      <c r="C3727" s="108">
        <v>202303</v>
      </c>
      <c r="D3727" s="108" t="s">
        <v>1014</v>
      </c>
      <c r="E3727" s="109">
        <v>9090876723</v>
      </c>
      <c r="F3727" s="107" t="s">
        <v>1763</v>
      </c>
      <c r="G3727" s="110" t="s">
        <v>1778</v>
      </c>
      <c r="H3727" s="111">
        <v>300000</v>
      </c>
      <c r="I3727" s="113">
        <v>45677</v>
      </c>
      <c r="J3727" s="111">
        <v>75000</v>
      </c>
      <c r="K3727" s="112" t="s">
        <v>286</v>
      </c>
      <c r="L3727" s="112" t="s">
        <v>158</v>
      </c>
      <c r="O3727" s="71"/>
      <c r="P3727" s="54"/>
      <c r="Q3727" s="72"/>
    </row>
    <row r="3728" spans="1:17" x14ac:dyDescent="0.25">
      <c r="A3728" s="107" t="s">
        <v>2565</v>
      </c>
      <c r="B3728" s="108">
        <v>202501</v>
      </c>
      <c r="C3728" s="108">
        <v>202501</v>
      </c>
      <c r="D3728" s="108" t="s">
        <v>1014</v>
      </c>
      <c r="E3728" s="109">
        <v>7767972086</v>
      </c>
      <c r="F3728" s="107" t="s">
        <v>2591</v>
      </c>
      <c r="G3728" s="110" t="s">
        <v>1778</v>
      </c>
      <c r="H3728" s="111">
        <v>300000</v>
      </c>
      <c r="I3728" s="113">
        <v>45677</v>
      </c>
      <c r="J3728" s="111">
        <v>90000</v>
      </c>
      <c r="K3728" s="112" t="s">
        <v>20</v>
      </c>
      <c r="L3728" s="112" t="s">
        <v>158</v>
      </c>
      <c r="O3728" s="71"/>
      <c r="P3728" s="54"/>
      <c r="Q3728" s="72"/>
    </row>
    <row r="3729" spans="1:17" x14ac:dyDescent="0.25">
      <c r="A3729" s="107" t="s">
        <v>1649</v>
      </c>
      <c r="B3729" s="108">
        <v>202309</v>
      </c>
      <c r="C3729" s="108">
        <v>202309</v>
      </c>
      <c r="D3729" s="108" t="s">
        <v>1014</v>
      </c>
      <c r="E3729" s="109">
        <v>9348339878</v>
      </c>
      <c r="F3729" s="107" t="s">
        <v>1650</v>
      </c>
      <c r="G3729" s="110" t="s">
        <v>1778</v>
      </c>
      <c r="H3729" s="111">
        <v>280000</v>
      </c>
      <c r="I3729" s="113">
        <v>45677</v>
      </c>
      <c r="J3729" s="111">
        <v>15000</v>
      </c>
      <c r="K3729" s="112" t="s">
        <v>20</v>
      </c>
      <c r="L3729" s="112" t="s">
        <v>158</v>
      </c>
      <c r="O3729" s="71"/>
      <c r="P3729" s="54"/>
      <c r="Q3729" s="72"/>
    </row>
    <row r="3730" spans="1:17" x14ac:dyDescent="0.25">
      <c r="A3730" s="107" t="s">
        <v>2566</v>
      </c>
      <c r="B3730" s="108">
        <v>202501</v>
      </c>
      <c r="C3730" s="108">
        <v>202501</v>
      </c>
      <c r="D3730" s="108" t="s">
        <v>1015</v>
      </c>
      <c r="E3730" s="109">
        <v>7978977366</v>
      </c>
      <c r="F3730" s="107" t="s">
        <v>2568</v>
      </c>
      <c r="G3730" s="110" t="s">
        <v>1778</v>
      </c>
      <c r="H3730" s="111">
        <v>280000</v>
      </c>
      <c r="I3730" s="113">
        <v>45677</v>
      </c>
      <c r="J3730" s="111">
        <v>30000</v>
      </c>
      <c r="K3730" s="112" t="s">
        <v>20</v>
      </c>
      <c r="L3730" s="112" t="s">
        <v>158</v>
      </c>
      <c r="O3730" s="71"/>
      <c r="P3730" s="54"/>
      <c r="Q3730" s="72"/>
    </row>
    <row r="3731" spans="1:17" x14ac:dyDescent="0.25">
      <c r="A3731" s="107" t="s">
        <v>4489</v>
      </c>
      <c r="B3731" s="108">
        <v>202501</v>
      </c>
      <c r="C3731" s="108">
        <v>202501</v>
      </c>
      <c r="D3731" s="108" t="s">
        <v>1014</v>
      </c>
      <c r="E3731" s="109">
        <v>7767972086</v>
      </c>
      <c r="F3731" s="107" t="s">
        <v>2598</v>
      </c>
      <c r="G3731" s="110" t="s">
        <v>2603</v>
      </c>
      <c r="H3731" s="111">
        <v>270000</v>
      </c>
      <c r="I3731" s="113">
        <v>45677</v>
      </c>
      <c r="J3731" s="111">
        <v>5000</v>
      </c>
      <c r="K3731" s="112" t="s">
        <v>20</v>
      </c>
      <c r="L3731" s="112" t="s">
        <v>142</v>
      </c>
      <c r="O3731" s="71"/>
      <c r="P3731" s="54"/>
      <c r="Q3731" s="72"/>
    </row>
    <row r="3732" spans="1:17" x14ac:dyDescent="0.25">
      <c r="A3732" s="107" t="s">
        <v>2566</v>
      </c>
      <c r="B3732" s="108">
        <v>202501</v>
      </c>
      <c r="C3732" s="108">
        <v>202501</v>
      </c>
      <c r="D3732" s="108" t="s">
        <v>1015</v>
      </c>
      <c r="E3732" s="109">
        <v>7978977366</v>
      </c>
      <c r="F3732" s="107" t="s">
        <v>2568</v>
      </c>
      <c r="G3732" s="110" t="s">
        <v>1792</v>
      </c>
      <c r="H3732" s="111">
        <v>277000</v>
      </c>
      <c r="I3732" s="113">
        <v>45677</v>
      </c>
      <c r="J3732" s="111">
        <v>5000</v>
      </c>
      <c r="K3732" s="112" t="s">
        <v>902</v>
      </c>
      <c r="L3732" s="112" t="s">
        <v>2437</v>
      </c>
      <c r="O3732" s="71"/>
      <c r="P3732" s="54"/>
      <c r="Q3732" s="72"/>
    </row>
    <row r="3733" spans="1:17" x14ac:dyDescent="0.25">
      <c r="A3733" s="107" t="s">
        <v>2320</v>
      </c>
      <c r="B3733" s="108">
        <v>202501</v>
      </c>
      <c r="C3733" s="108">
        <v>202501</v>
      </c>
      <c r="D3733" s="108" t="s">
        <v>1015</v>
      </c>
      <c r="E3733" s="109">
        <v>8950291977</v>
      </c>
      <c r="F3733" s="107" t="s">
        <v>2569</v>
      </c>
      <c r="G3733" s="110" t="s">
        <v>2603</v>
      </c>
      <c r="H3733" s="111">
        <v>290000</v>
      </c>
      <c r="I3733" s="113">
        <v>45677</v>
      </c>
      <c r="J3733" s="111">
        <v>5000</v>
      </c>
      <c r="K3733" s="112" t="s">
        <v>20</v>
      </c>
      <c r="L3733" s="112" t="s">
        <v>2437</v>
      </c>
      <c r="O3733" s="71"/>
      <c r="P3733" s="54"/>
      <c r="Q3733" s="72"/>
    </row>
    <row r="3734" spans="1:17" x14ac:dyDescent="0.25">
      <c r="A3734" s="107" t="s">
        <v>4490</v>
      </c>
      <c r="B3734" s="108">
        <v>202501</v>
      </c>
      <c r="C3734" s="108">
        <v>202501</v>
      </c>
      <c r="D3734" s="108" t="s">
        <v>1015</v>
      </c>
      <c r="E3734" s="109">
        <v>6263344699</v>
      </c>
      <c r="F3734" s="107" t="s">
        <v>2599</v>
      </c>
      <c r="G3734" s="110" t="s">
        <v>1792</v>
      </c>
      <c r="H3734" s="111">
        <v>285000</v>
      </c>
      <c r="I3734" s="113">
        <v>45677</v>
      </c>
      <c r="J3734" s="111">
        <v>5000</v>
      </c>
      <c r="K3734" s="112" t="s">
        <v>20</v>
      </c>
      <c r="L3734" s="112" t="s">
        <v>2073</v>
      </c>
      <c r="O3734" s="71"/>
      <c r="P3734" s="54"/>
      <c r="Q3734" s="72"/>
    </row>
    <row r="3735" spans="1:17" x14ac:dyDescent="0.25">
      <c r="A3735" s="107" t="s">
        <v>2580</v>
      </c>
      <c r="B3735" s="108">
        <v>202501</v>
      </c>
      <c r="C3735" s="108">
        <v>202501</v>
      </c>
      <c r="D3735" s="108" t="s">
        <v>1015</v>
      </c>
      <c r="E3735" s="109">
        <v>8984284695</v>
      </c>
      <c r="F3735" s="107" t="s">
        <v>2584</v>
      </c>
      <c r="G3735" s="110" t="s">
        <v>2603</v>
      </c>
      <c r="H3735" s="111">
        <v>300000</v>
      </c>
      <c r="I3735" s="113">
        <v>45677</v>
      </c>
      <c r="J3735" s="111">
        <v>5000</v>
      </c>
      <c r="K3735" s="112" t="s">
        <v>20</v>
      </c>
      <c r="L3735" s="112" t="s">
        <v>2073</v>
      </c>
      <c r="O3735" s="71"/>
      <c r="P3735" s="54"/>
      <c r="Q3735" s="72"/>
    </row>
    <row r="3736" spans="1:17" x14ac:dyDescent="0.25">
      <c r="A3736" s="107" t="s">
        <v>4486</v>
      </c>
      <c r="B3736" s="108">
        <v>202501</v>
      </c>
      <c r="C3736" s="108">
        <v>202501</v>
      </c>
      <c r="D3736" s="108" t="s">
        <v>1015</v>
      </c>
      <c r="E3736" s="109">
        <v>7008854840</v>
      </c>
      <c r="F3736" s="107" t="s">
        <v>2585</v>
      </c>
      <c r="G3736" s="110" t="s">
        <v>2603</v>
      </c>
      <c r="H3736" s="111">
        <v>305000</v>
      </c>
      <c r="I3736" s="113">
        <v>45677</v>
      </c>
      <c r="J3736" s="111">
        <v>5000</v>
      </c>
      <c r="K3736" s="112" t="s">
        <v>20</v>
      </c>
      <c r="L3736" s="112" t="s">
        <v>2073</v>
      </c>
      <c r="O3736" s="71"/>
      <c r="P3736" s="54"/>
      <c r="Q3736" s="72"/>
    </row>
    <row r="3737" spans="1:17" x14ac:dyDescent="0.25">
      <c r="A3737" s="107" t="s">
        <v>4485</v>
      </c>
      <c r="B3737" s="108">
        <v>202501</v>
      </c>
      <c r="C3737" s="108">
        <v>202501</v>
      </c>
      <c r="D3737" s="108" t="s">
        <v>1014</v>
      </c>
      <c r="E3737" s="109">
        <v>6207931763</v>
      </c>
      <c r="F3737" s="107" t="s">
        <v>2586</v>
      </c>
      <c r="G3737" s="110" t="s">
        <v>1792</v>
      </c>
      <c r="H3737" s="111">
        <v>280000</v>
      </c>
      <c r="I3737" s="113">
        <v>45677</v>
      </c>
      <c r="J3737" s="111">
        <v>5000</v>
      </c>
      <c r="K3737" s="112" t="s">
        <v>20</v>
      </c>
      <c r="L3737" s="112" t="s">
        <v>2588</v>
      </c>
      <c r="O3737" s="71"/>
      <c r="P3737" s="54"/>
      <c r="Q3737" s="72"/>
    </row>
    <row r="3738" spans="1:17" x14ac:dyDescent="0.25">
      <c r="A3738" s="107" t="s">
        <v>4487</v>
      </c>
      <c r="B3738" s="108">
        <v>202501</v>
      </c>
      <c r="C3738" s="108">
        <v>202501</v>
      </c>
      <c r="D3738" s="108" t="s">
        <v>1015</v>
      </c>
      <c r="E3738" s="109">
        <v>9337599274</v>
      </c>
      <c r="F3738" s="107" t="s">
        <v>2587</v>
      </c>
      <c r="G3738" s="110" t="s">
        <v>2603</v>
      </c>
      <c r="H3738" s="111">
        <v>318000</v>
      </c>
      <c r="I3738" s="113">
        <v>45677</v>
      </c>
      <c r="J3738" s="111">
        <v>5000</v>
      </c>
      <c r="K3738" s="112" t="s">
        <v>20</v>
      </c>
      <c r="L3738" s="112" t="s">
        <v>2437</v>
      </c>
      <c r="O3738" s="71"/>
      <c r="P3738" s="54"/>
      <c r="Q3738" s="72"/>
    </row>
    <row r="3739" spans="1:17" x14ac:dyDescent="0.25">
      <c r="A3739" s="107" t="s">
        <v>4491</v>
      </c>
      <c r="B3739" s="108">
        <v>202501</v>
      </c>
      <c r="C3739" s="108">
        <v>202501</v>
      </c>
      <c r="D3739" s="108" t="s">
        <v>1014</v>
      </c>
      <c r="E3739" s="109">
        <v>7899117115</v>
      </c>
      <c r="F3739" s="107" t="s">
        <v>2600</v>
      </c>
      <c r="G3739" s="110" t="s">
        <v>1792</v>
      </c>
      <c r="H3739" s="111">
        <v>275000</v>
      </c>
      <c r="I3739" s="113">
        <v>45677</v>
      </c>
      <c r="J3739" s="111">
        <v>5000</v>
      </c>
      <c r="K3739" s="112" t="s">
        <v>20</v>
      </c>
      <c r="L3739" s="112" t="s">
        <v>2009</v>
      </c>
      <c r="O3739" s="71"/>
      <c r="P3739" s="54"/>
      <c r="Q3739" s="72"/>
    </row>
    <row r="3740" spans="1:17" x14ac:dyDescent="0.25">
      <c r="A3740" s="107" t="s">
        <v>2595</v>
      </c>
      <c r="B3740" s="108">
        <v>202501</v>
      </c>
      <c r="C3740" s="108">
        <v>202501</v>
      </c>
      <c r="D3740" s="108" t="s">
        <v>1015</v>
      </c>
      <c r="E3740" s="109">
        <v>7751934465</v>
      </c>
      <c r="F3740" s="107" t="s">
        <v>2601</v>
      </c>
      <c r="G3740" s="110" t="s">
        <v>1792</v>
      </c>
      <c r="H3740" s="111">
        <v>275000</v>
      </c>
      <c r="I3740" s="113">
        <v>45677</v>
      </c>
      <c r="J3740" s="111">
        <v>5000</v>
      </c>
      <c r="K3740" s="112" t="s">
        <v>20</v>
      </c>
      <c r="L3740" s="112" t="s">
        <v>2597</v>
      </c>
      <c r="O3740" s="71"/>
      <c r="P3740" s="54"/>
      <c r="Q3740" s="72"/>
    </row>
    <row r="3741" spans="1:17" x14ac:dyDescent="0.25">
      <c r="A3741" s="107" t="s">
        <v>2320</v>
      </c>
      <c r="B3741" s="108">
        <v>202409</v>
      </c>
      <c r="C3741" s="108">
        <v>202409</v>
      </c>
      <c r="D3741" s="108" t="s">
        <v>1015</v>
      </c>
      <c r="E3741" s="109">
        <v>9556203077</v>
      </c>
      <c r="F3741" s="107" t="s">
        <v>2321</v>
      </c>
      <c r="G3741" s="110" t="s">
        <v>1778</v>
      </c>
      <c r="H3741" s="111">
        <v>313600</v>
      </c>
      <c r="I3741" s="113">
        <v>45677</v>
      </c>
      <c r="J3741" s="111">
        <v>15000</v>
      </c>
      <c r="K3741" s="112" t="s">
        <v>20</v>
      </c>
      <c r="L3741" s="112" t="s">
        <v>158</v>
      </c>
      <c r="O3741" s="71"/>
      <c r="P3741" s="54"/>
      <c r="Q3741" s="72"/>
    </row>
    <row r="3742" spans="1:17" x14ac:dyDescent="0.25">
      <c r="A3742" s="107" t="s">
        <v>4407</v>
      </c>
      <c r="B3742" s="108">
        <v>202406</v>
      </c>
      <c r="C3742" s="108">
        <v>202406</v>
      </c>
      <c r="D3742" s="108" t="s">
        <v>1014</v>
      </c>
      <c r="E3742" s="109">
        <v>9958139119</v>
      </c>
      <c r="F3742" s="107" t="s">
        <v>2079</v>
      </c>
      <c r="G3742" s="110" t="s">
        <v>1778</v>
      </c>
      <c r="H3742" s="111">
        <v>290000</v>
      </c>
      <c r="I3742" s="113">
        <v>45678</v>
      </c>
      <c r="J3742" s="111">
        <v>41000</v>
      </c>
      <c r="K3742" s="112" t="s">
        <v>20</v>
      </c>
      <c r="L3742" s="112" t="s">
        <v>158</v>
      </c>
      <c r="O3742" s="71"/>
      <c r="P3742" s="54"/>
      <c r="Q3742" s="72"/>
    </row>
    <row r="3743" spans="1:17" x14ac:dyDescent="0.25">
      <c r="A3743" s="107" t="s">
        <v>4487</v>
      </c>
      <c r="B3743" s="108">
        <v>202501</v>
      </c>
      <c r="C3743" s="108">
        <v>202501</v>
      </c>
      <c r="D3743" s="108" t="s">
        <v>1015</v>
      </c>
      <c r="E3743" s="109">
        <v>9337599274</v>
      </c>
      <c r="F3743" s="107" t="s">
        <v>2587</v>
      </c>
      <c r="G3743" s="110" t="s">
        <v>2603</v>
      </c>
      <c r="H3743" s="111">
        <v>318000</v>
      </c>
      <c r="I3743" s="113">
        <v>45678</v>
      </c>
      <c r="J3743" s="111">
        <v>50000</v>
      </c>
      <c r="K3743" s="112" t="s">
        <v>20</v>
      </c>
      <c r="L3743" s="112" t="s">
        <v>158</v>
      </c>
      <c r="O3743" s="71"/>
      <c r="P3743" s="54"/>
      <c r="Q3743" s="72"/>
    </row>
    <row r="3744" spans="1:17" x14ac:dyDescent="0.25">
      <c r="A3744" s="107" t="s">
        <v>1385</v>
      </c>
      <c r="B3744" s="108">
        <v>202501</v>
      </c>
      <c r="C3744" s="108">
        <v>202501</v>
      </c>
      <c r="D3744" s="108" t="s">
        <v>1015</v>
      </c>
      <c r="E3744" s="109">
        <v>9438367836</v>
      </c>
      <c r="F3744" s="107" t="s">
        <v>2607</v>
      </c>
      <c r="G3744" s="110" t="s">
        <v>2603</v>
      </c>
      <c r="H3744" s="111">
        <v>318000</v>
      </c>
      <c r="I3744" s="113">
        <v>45678</v>
      </c>
      <c r="J3744" s="111">
        <v>50000</v>
      </c>
      <c r="K3744" s="112" t="s">
        <v>20</v>
      </c>
      <c r="L3744" s="112" t="s">
        <v>158</v>
      </c>
      <c r="O3744" s="71"/>
      <c r="P3744" s="54"/>
      <c r="Q3744" s="72"/>
    </row>
    <row r="3745" spans="1:17" x14ac:dyDescent="0.25">
      <c r="A3745" s="107" t="s">
        <v>2404</v>
      </c>
      <c r="B3745" s="108">
        <v>202410</v>
      </c>
      <c r="C3745" s="108">
        <v>202410</v>
      </c>
      <c r="D3745" s="108" t="s">
        <v>1015</v>
      </c>
      <c r="E3745" s="109">
        <v>7008945238</v>
      </c>
      <c r="F3745" s="107" t="s">
        <v>2406</v>
      </c>
      <c r="G3745" s="110" t="s">
        <v>1778</v>
      </c>
      <c r="H3745" s="111">
        <v>298000</v>
      </c>
      <c r="I3745" s="113">
        <v>45678</v>
      </c>
      <c r="J3745" s="111">
        <v>66000</v>
      </c>
      <c r="K3745" s="112" t="s">
        <v>20</v>
      </c>
      <c r="L3745" s="112" t="s">
        <v>158</v>
      </c>
      <c r="O3745" s="71"/>
      <c r="P3745" s="54"/>
      <c r="Q3745" s="72"/>
    </row>
    <row r="3746" spans="1:17" x14ac:dyDescent="0.25">
      <c r="A3746" s="107" t="s">
        <v>2570</v>
      </c>
      <c r="B3746" s="108">
        <v>202501</v>
      </c>
      <c r="C3746" s="108">
        <v>202501</v>
      </c>
      <c r="D3746" s="108" t="s">
        <v>1015</v>
      </c>
      <c r="E3746" s="109" t="s">
        <v>2608</v>
      </c>
      <c r="F3746" s="107" t="s">
        <v>2573</v>
      </c>
      <c r="G3746" s="110" t="s">
        <v>1778</v>
      </c>
      <c r="H3746" s="111">
        <v>298000</v>
      </c>
      <c r="I3746" s="113">
        <v>45678</v>
      </c>
      <c r="J3746" s="111">
        <v>77000</v>
      </c>
      <c r="K3746" s="112" t="s">
        <v>20</v>
      </c>
      <c r="L3746" s="112" t="s">
        <v>158</v>
      </c>
      <c r="O3746" s="71"/>
      <c r="P3746" s="54"/>
      <c r="Q3746" s="72"/>
    </row>
    <row r="3747" spans="1:17" x14ac:dyDescent="0.25">
      <c r="A3747" s="107" t="s">
        <v>2320</v>
      </c>
      <c r="B3747" s="108">
        <v>202501</v>
      </c>
      <c r="C3747" s="108">
        <v>202501</v>
      </c>
      <c r="D3747" s="108" t="s">
        <v>1015</v>
      </c>
      <c r="E3747" s="109">
        <v>8950291977</v>
      </c>
      <c r="F3747" s="107" t="s">
        <v>2569</v>
      </c>
      <c r="G3747" s="110" t="s">
        <v>2603</v>
      </c>
      <c r="H3747" s="111">
        <v>290000</v>
      </c>
      <c r="I3747" s="113">
        <v>45678</v>
      </c>
      <c r="J3747" s="111">
        <v>15000</v>
      </c>
      <c r="K3747" s="112" t="s">
        <v>20</v>
      </c>
      <c r="L3747" s="112" t="s">
        <v>158</v>
      </c>
      <c r="O3747" s="71"/>
      <c r="P3747" s="54"/>
      <c r="Q3747" s="72"/>
    </row>
    <row r="3748" spans="1:17" x14ac:dyDescent="0.25">
      <c r="A3748" s="107" t="s">
        <v>2596</v>
      </c>
      <c r="B3748" s="108">
        <v>202501</v>
      </c>
      <c r="C3748" s="108">
        <v>202501</v>
      </c>
      <c r="D3748" s="108" t="s">
        <v>1015</v>
      </c>
      <c r="E3748" s="109">
        <v>9938450939</v>
      </c>
      <c r="F3748" s="107" t="s">
        <v>2602</v>
      </c>
      <c r="G3748" s="110" t="s">
        <v>1792</v>
      </c>
      <c r="H3748" s="111">
        <v>295000</v>
      </c>
      <c r="I3748" s="113">
        <v>45678</v>
      </c>
      <c r="J3748" s="111">
        <v>5000</v>
      </c>
      <c r="K3748" s="112" t="s">
        <v>689</v>
      </c>
      <c r="L3748" s="112" t="s">
        <v>2073</v>
      </c>
      <c r="O3748" s="71"/>
      <c r="P3748" s="54"/>
      <c r="Q3748" s="72"/>
    </row>
    <row r="3749" spans="1:17" x14ac:dyDescent="0.25">
      <c r="A3749" s="107" t="s">
        <v>2609</v>
      </c>
      <c r="B3749" s="108">
        <v>202501</v>
      </c>
      <c r="C3749" s="108">
        <v>202501</v>
      </c>
      <c r="D3749" s="108" t="s">
        <v>1015</v>
      </c>
      <c r="E3749" s="109">
        <v>9861210210</v>
      </c>
      <c r="F3749" s="107" t="s">
        <v>2611</v>
      </c>
      <c r="G3749" s="110" t="s">
        <v>2603</v>
      </c>
      <c r="H3749" s="111">
        <v>300000</v>
      </c>
      <c r="I3749" s="113">
        <v>45678</v>
      </c>
      <c r="J3749" s="111">
        <v>5000</v>
      </c>
      <c r="K3749" s="112" t="s">
        <v>689</v>
      </c>
      <c r="L3749" s="112" t="s">
        <v>2073</v>
      </c>
      <c r="O3749" s="71"/>
      <c r="P3749" s="54"/>
      <c r="Q3749" s="72"/>
    </row>
    <row r="3750" spans="1:17" x14ac:dyDescent="0.25">
      <c r="A3750" s="107" t="s">
        <v>2610</v>
      </c>
      <c r="B3750" s="108">
        <v>202501</v>
      </c>
      <c r="C3750" s="108">
        <v>202501</v>
      </c>
      <c r="D3750" s="108" t="s">
        <v>1015</v>
      </c>
      <c r="E3750" s="109">
        <v>9509717355</v>
      </c>
      <c r="F3750" s="107" t="s">
        <v>2612</v>
      </c>
      <c r="G3750" s="110" t="s">
        <v>1792</v>
      </c>
      <c r="H3750" s="111">
        <v>295000</v>
      </c>
      <c r="I3750" s="113">
        <v>45678</v>
      </c>
      <c r="J3750" s="111">
        <v>5000</v>
      </c>
      <c r="K3750" s="112" t="s">
        <v>689</v>
      </c>
      <c r="L3750" s="112" t="s">
        <v>2073</v>
      </c>
      <c r="O3750" s="71"/>
      <c r="P3750" s="54"/>
      <c r="Q3750" s="72"/>
    </row>
    <row r="3751" spans="1:17" x14ac:dyDescent="0.25">
      <c r="A3751" s="107" t="s">
        <v>4482</v>
      </c>
      <c r="B3751" s="108">
        <v>202501</v>
      </c>
      <c r="C3751" s="108">
        <v>202501</v>
      </c>
      <c r="D3751" s="108" t="s">
        <v>1015</v>
      </c>
      <c r="E3751" s="109">
        <v>7567150031</v>
      </c>
      <c r="F3751" s="107" t="s">
        <v>2560</v>
      </c>
      <c r="G3751" s="110" t="s">
        <v>1778</v>
      </c>
      <c r="H3751" s="111">
        <v>310000</v>
      </c>
      <c r="I3751" s="113">
        <v>45679</v>
      </c>
      <c r="J3751" s="111">
        <v>305000</v>
      </c>
      <c r="K3751" s="112" t="s">
        <v>20</v>
      </c>
      <c r="L3751" s="112" t="s">
        <v>158</v>
      </c>
      <c r="O3751" s="71"/>
      <c r="P3751" s="54"/>
      <c r="Q3751" s="72"/>
    </row>
    <row r="3752" spans="1:17" x14ac:dyDescent="0.25">
      <c r="A3752" s="107" t="s">
        <v>2613</v>
      </c>
      <c r="B3752" s="108">
        <v>202501</v>
      </c>
      <c r="C3752" s="108">
        <v>202501</v>
      </c>
      <c r="D3752" s="108" t="s">
        <v>1015</v>
      </c>
      <c r="E3752" s="109">
        <v>7602548521</v>
      </c>
      <c r="F3752" s="107" t="s">
        <v>2614</v>
      </c>
      <c r="G3752" s="110" t="s">
        <v>1778</v>
      </c>
      <c r="H3752" s="111">
        <v>310000</v>
      </c>
      <c r="I3752" s="113">
        <v>45679</v>
      </c>
      <c r="J3752" s="111">
        <v>22917</v>
      </c>
      <c r="K3752" s="112" t="s">
        <v>20</v>
      </c>
      <c r="L3752" s="112" t="s">
        <v>158</v>
      </c>
      <c r="O3752" s="71"/>
      <c r="P3752" s="54"/>
      <c r="Q3752" s="72"/>
    </row>
    <row r="3753" spans="1:17" x14ac:dyDescent="0.25">
      <c r="A3753" s="107" t="s">
        <v>2373</v>
      </c>
      <c r="B3753" s="108">
        <v>202410</v>
      </c>
      <c r="C3753" s="108">
        <v>202410</v>
      </c>
      <c r="D3753" s="108" t="s">
        <v>1015</v>
      </c>
      <c r="E3753" s="109">
        <v>9389725097</v>
      </c>
      <c r="F3753" s="107" t="s">
        <v>2379</v>
      </c>
      <c r="G3753" s="110" t="s">
        <v>1778</v>
      </c>
      <c r="H3753" s="111">
        <v>313600</v>
      </c>
      <c r="I3753" s="113">
        <v>45680</v>
      </c>
      <c r="J3753" s="111">
        <v>200000</v>
      </c>
      <c r="K3753" s="112" t="s">
        <v>20</v>
      </c>
      <c r="L3753" s="112" t="s">
        <v>158</v>
      </c>
      <c r="O3753" s="71"/>
      <c r="P3753" s="54"/>
      <c r="Q3753" s="72"/>
    </row>
    <row r="3754" spans="1:17" x14ac:dyDescent="0.25">
      <c r="A3754" s="107" t="s">
        <v>4486</v>
      </c>
      <c r="B3754" s="108">
        <v>202501</v>
      </c>
      <c r="C3754" s="108">
        <v>202501</v>
      </c>
      <c r="D3754" s="108" t="s">
        <v>1015</v>
      </c>
      <c r="E3754" s="109">
        <v>7008854840</v>
      </c>
      <c r="F3754" s="107" t="s">
        <v>2585</v>
      </c>
      <c r="G3754" s="110" t="s">
        <v>2603</v>
      </c>
      <c r="H3754" s="111">
        <v>305000</v>
      </c>
      <c r="I3754" s="113">
        <v>45680</v>
      </c>
      <c r="J3754" s="111">
        <v>50000</v>
      </c>
      <c r="K3754" s="112" t="s">
        <v>20</v>
      </c>
      <c r="L3754" s="112" t="s">
        <v>158</v>
      </c>
      <c r="O3754" s="71"/>
      <c r="P3754" s="54"/>
      <c r="Q3754" s="72"/>
    </row>
    <row r="3755" spans="1:17" x14ac:dyDescent="0.25">
      <c r="A3755" s="107" t="s">
        <v>4481</v>
      </c>
      <c r="B3755" s="108">
        <v>202501</v>
      </c>
      <c r="C3755" s="108">
        <v>202501</v>
      </c>
      <c r="D3755" s="108" t="s">
        <v>1014</v>
      </c>
      <c r="E3755" s="109">
        <v>9338361529</v>
      </c>
      <c r="F3755" s="107" t="s">
        <v>2558</v>
      </c>
      <c r="G3755" s="110" t="s">
        <v>1778</v>
      </c>
      <c r="H3755" s="111">
        <v>295000</v>
      </c>
      <c r="I3755" s="113">
        <v>45680</v>
      </c>
      <c r="J3755" s="111">
        <v>72500</v>
      </c>
      <c r="K3755" s="112" t="s">
        <v>20</v>
      </c>
      <c r="L3755" s="112" t="s">
        <v>158</v>
      </c>
      <c r="O3755" s="71"/>
      <c r="P3755" s="54"/>
      <c r="Q3755" s="72"/>
    </row>
    <row r="3756" spans="1:17" x14ac:dyDescent="0.25">
      <c r="A3756" s="107" t="s">
        <v>4478</v>
      </c>
      <c r="B3756" s="108">
        <v>202501</v>
      </c>
      <c r="C3756" s="108">
        <v>202501</v>
      </c>
      <c r="D3756" s="108" t="s">
        <v>1014</v>
      </c>
      <c r="E3756" s="109">
        <v>6350225009</v>
      </c>
      <c r="F3756" s="107" t="s">
        <v>2545</v>
      </c>
      <c r="G3756" s="110" t="s">
        <v>1778</v>
      </c>
      <c r="H3756" s="111">
        <v>295000</v>
      </c>
      <c r="I3756" s="113">
        <v>45680</v>
      </c>
      <c r="J3756" s="111">
        <v>58000</v>
      </c>
      <c r="K3756" s="112" t="s">
        <v>20</v>
      </c>
      <c r="L3756" s="112" t="s">
        <v>158</v>
      </c>
      <c r="O3756" s="71"/>
      <c r="P3756" s="54"/>
      <c r="Q3756" s="72"/>
    </row>
    <row r="3757" spans="1:17" x14ac:dyDescent="0.25">
      <c r="A3757" s="107" t="s">
        <v>2004</v>
      </c>
      <c r="B3757" s="108">
        <v>202405</v>
      </c>
      <c r="C3757" s="108">
        <v>202405</v>
      </c>
      <c r="D3757" s="108" t="s">
        <v>1015</v>
      </c>
      <c r="E3757" s="109">
        <v>8457944362</v>
      </c>
      <c r="F3757" s="107" t="s">
        <v>1981</v>
      </c>
      <c r="G3757" s="110" t="s">
        <v>1778</v>
      </c>
      <c r="H3757" s="111">
        <v>280000</v>
      </c>
      <c r="I3757" s="113">
        <v>45681</v>
      </c>
      <c r="J3757" s="111">
        <v>20004</v>
      </c>
      <c r="K3757" s="112" t="s">
        <v>20</v>
      </c>
      <c r="L3757" s="112" t="s">
        <v>158</v>
      </c>
      <c r="O3757" s="71"/>
      <c r="P3757" s="54"/>
      <c r="Q3757" s="72"/>
    </row>
    <row r="3758" spans="1:17" x14ac:dyDescent="0.25">
      <c r="A3758" s="107" t="s">
        <v>2507</v>
      </c>
      <c r="B3758" s="108">
        <v>202412</v>
      </c>
      <c r="C3758" s="108">
        <v>202412</v>
      </c>
      <c r="D3758" s="108" t="s">
        <v>1014</v>
      </c>
      <c r="E3758" s="109">
        <v>8120059066</v>
      </c>
      <c r="F3758" s="107" t="s">
        <v>2511</v>
      </c>
      <c r="G3758" s="110" t="s">
        <v>1778</v>
      </c>
      <c r="H3758" s="111">
        <v>318600</v>
      </c>
      <c r="I3758" s="113">
        <v>45681</v>
      </c>
      <c r="J3758" s="111">
        <v>70000</v>
      </c>
      <c r="K3758" s="112" t="s">
        <v>20</v>
      </c>
      <c r="L3758" s="112" t="s">
        <v>158</v>
      </c>
      <c r="O3758" s="71"/>
      <c r="P3758" s="54"/>
      <c r="Q3758" s="72"/>
    </row>
    <row r="3759" spans="1:17" x14ac:dyDescent="0.25">
      <c r="A3759" s="107" t="s">
        <v>2510</v>
      </c>
      <c r="B3759" s="108">
        <v>202405</v>
      </c>
      <c r="C3759" s="108">
        <v>202405</v>
      </c>
      <c r="D3759" s="108" t="s">
        <v>1015</v>
      </c>
      <c r="E3759" s="109">
        <v>9439889560</v>
      </c>
      <c r="F3759" s="107" t="s">
        <v>2514</v>
      </c>
      <c r="G3759" s="110" t="s">
        <v>1778</v>
      </c>
      <c r="H3759" s="111">
        <v>318600</v>
      </c>
      <c r="I3759" s="113">
        <v>45681</v>
      </c>
      <c r="J3759" s="111">
        <v>200000</v>
      </c>
      <c r="K3759" s="112" t="s">
        <v>20</v>
      </c>
      <c r="L3759" s="112" t="s">
        <v>158</v>
      </c>
      <c r="O3759" s="71"/>
      <c r="P3759" s="54"/>
      <c r="Q3759" s="72"/>
    </row>
    <row r="3760" spans="1:17" x14ac:dyDescent="0.25">
      <c r="A3760" s="107" t="s">
        <v>4456</v>
      </c>
      <c r="B3760" s="108">
        <v>202410</v>
      </c>
      <c r="C3760" s="108">
        <v>202410</v>
      </c>
      <c r="D3760" s="108" t="s">
        <v>1015</v>
      </c>
      <c r="E3760" s="109">
        <v>8917310914</v>
      </c>
      <c r="F3760" s="107" t="s">
        <v>2381</v>
      </c>
      <c r="G3760" s="110" t="s">
        <v>2006</v>
      </c>
      <c r="H3760" s="111">
        <v>295000</v>
      </c>
      <c r="I3760" s="113">
        <v>45681</v>
      </c>
      <c r="J3760" s="111">
        <v>30000</v>
      </c>
      <c r="K3760" s="112" t="s">
        <v>20</v>
      </c>
      <c r="L3760" s="112" t="s">
        <v>158</v>
      </c>
      <c r="O3760" s="71"/>
      <c r="P3760" s="54"/>
      <c r="Q3760" s="72"/>
    </row>
    <row r="3761" spans="1:17" x14ac:dyDescent="0.25">
      <c r="A3761" s="107" t="s">
        <v>2615</v>
      </c>
      <c r="B3761" s="108">
        <v>202501</v>
      </c>
      <c r="C3761" s="108">
        <v>202501</v>
      </c>
      <c r="D3761" s="108" t="s">
        <v>1015</v>
      </c>
      <c r="E3761" s="109">
        <v>9124002774</v>
      </c>
      <c r="F3761" s="107" t="s">
        <v>2616</v>
      </c>
      <c r="G3761" s="110" t="s">
        <v>1778</v>
      </c>
      <c r="H3761" s="111">
        <v>303600</v>
      </c>
      <c r="I3761" s="113">
        <v>45681</v>
      </c>
      <c r="J3761" s="111">
        <v>50000</v>
      </c>
      <c r="K3761" s="112" t="s">
        <v>20</v>
      </c>
      <c r="L3761" s="112" t="s">
        <v>158</v>
      </c>
      <c r="O3761" s="71"/>
      <c r="P3761" s="54"/>
      <c r="Q3761" s="72"/>
    </row>
    <row r="3762" spans="1:17" x14ac:dyDescent="0.25">
      <c r="A3762" s="107" t="s">
        <v>4491</v>
      </c>
      <c r="B3762" s="108">
        <v>202501</v>
      </c>
      <c r="C3762" s="108">
        <v>202501</v>
      </c>
      <c r="D3762" s="108" t="s">
        <v>1014</v>
      </c>
      <c r="E3762" s="109">
        <v>7899117115</v>
      </c>
      <c r="F3762" s="107" t="s">
        <v>2600</v>
      </c>
      <c r="G3762" s="110" t="s">
        <v>1792</v>
      </c>
      <c r="H3762" s="111">
        <v>275000</v>
      </c>
      <c r="I3762" s="113">
        <v>45682</v>
      </c>
      <c r="J3762" s="111">
        <v>270000</v>
      </c>
      <c r="K3762" s="112" t="s">
        <v>20</v>
      </c>
      <c r="L3762" s="112" t="s">
        <v>158</v>
      </c>
      <c r="O3762" s="71"/>
      <c r="P3762" s="54"/>
      <c r="Q3762" s="72"/>
    </row>
    <row r="3763" spans="1:17" x14ac:dyDescent="0.25">
      <c r="A3763" s="107" t="s">
        <v>4492</v>
      </c>
      <c r="B3763" s="108">
        <v>202501</v>
      </c>
      <c r="C3763" s="108">
        <v>202501</v>
      </c>
      <c r="D3763" s="108" t="s">
        <v>1015</v>
      </c>
      <c r="E3763" s="109">
        <v>7389633550</v>
      </c>
      <c r="F3763" s="107" t="s">
        <v>2618</v>
      </c>
      <c r="G3763" s="110" t="s">
        <v>1778</v>
      </c>
      <c r="H3763" s="111">
        <v>308000</v>
      </c>
      <c r="I3763" s="113">
        <v>45682</v>
      </c>
      <c r="J3763" s="111">
        <v>40000</v>
      </c>
      <c r="K3763" s="112" t="s">
        <v>689</v>
      </c>
      <c r="L3763" s="112" t="s">
        <v>158</v>
      </c>
      <c r="O3763" s="71"/>
      <c r="P3763" s="54"/>
      <c r="Q3763" s="72"/>
    </row>
    <row r="3764" spans="1:17" x14ac:dyDescent="0.25">
      <c r="A3764" s="107" t="s">
        <v>2459</v>
      </c>
      <c r="B3764" s="108">
        <v>202411</v>
      </c>
      <c r="C3764" s="108">
        <v>202411</v>
      </c>
      <c r="D3764" s="108" t="s">
        <v>1015</v>
      </c>
      <c r="E3764" s="109">
        <v>7978719639</v>
      </c>
      <c r="F3764" s="107" t="s">
        <v>2462</v>
      </c>
      <c r="G3764" s="110" t="s">
        <v>1778</v>
      </c>
      <c r="H3764" s="111">
        <v>318600</v>
      </c>
      <c r="I3764" s="113">
        <v>45684</v>
      </c>
      <c r="J3764" s="111">
        <v>70000</v>
      </c>
      <c r="K3764" s="112" t="s">
        <v>20</v>
      </c>
      <c r="L3764" s="112" t="s">
        <v>158</v>
      </c>
      <c r="O3764" s="71"/>
      <c r="P3764" s="54"/>
      <c r="Q3764" s="72"/>
    </row>
    <row r="3765" spans="1:17" x14ac:dyDescent="0.25">
      <c r="A3765" s="107" t="s">
        <v>4472</v>
      </c>
      <c r="B3765" s="108">
        <v>202411</v>
      </c>
      <c r="C3765" s="108">
        <v>202411</v>
      </c>
      <c r="D3765" s="108" t="s">
        <v>1015</v>
      </c>
      <c r="E3765" s="109">
        <v>9348475078</v>
      </c>
      <c r="F3765" s="107" t="s">
        <v>2500</v>
      </c>
      <c r="G3765" s="110" t="s">
        <v>1778</v>
      </c>
      <c r="H3765" s="111">
        <v>318600</v>
      </c>
      <c r="I3765" s="113">
        <v>45684</v>
      </c>
      <c r="J3765" s="111">
        <v>50000</v>
      </c>
      <c r="K3765" s="112" t="s">
        <v>20</v>
      </c>
      <c r="L3765" s="112" t="s">
        <v>158</v>
      </c>
      <c r="O3765" s="71"/>
      <c r="P3765" s="54"/>
      <c r="Q3765" s="72"/>
    </row>
    <row r="3766" spans="1:17" x14ac:dyDescent="0.25">
      <c r="A3766" s="107" t="s">
        <v>2527</v>
      </c>
      <c r="B3766" s="108">
        <v>202412</v>
      </c>
      <c r="C3766" s="108">
        <v>202412</v>
      </c>
      <c r="D3766" s="108" t="s">
        <v>1015</v>
      </c>
      <c r="E3766" s="109">
        <v>7077221785</v>
      </c>
      <c r="F3766" s="107" t="s">
        <v>2528</v>
      </c>
      <c r="G3766" s="110" t="s">
        <v>1778</v>
      </c>
      <c r="H3766" s="111">
        <v>308000</v>
      </c>
      <c r="I3766" s="113">
        <v>45684</v>
      </c>
      <c r="J3766" s="111">
        <v>50000</v>
      </c>
      <c r="K3766" s="112" t="s">
        <v>689</v>
      </c>
      <c r="L3766" s="112" t="s">
        <v>158</v>
      </c>
      <c r="O3766" s="71"/>
      <c r="P3766" s="54"/>
      <c r="Q3766" s="72"/>
    </row>
    <row r="3767" spans="1:17" x14ac:dyDescent="0.25">
      <c r="A3767" s="107" t="s">
        <v>1933</v>
      </c>
      <c r="B3767" s="108">
        <v>202405</v>
      </c>
      <c r="C3767" s="108">
        <v>202405</v>
      </c>
      <c r="D3767" s="108" t="s">
        <v>1015</v>
      </c>
      <c r="E3767" s="109">
        <v>9668220059</v>
      </c>
      <c r="F3767" s="107" t="s">
        <v>1934</v>
      </c>
      <c r="G3767" s="110" t="s">
        <v>1778</v>
      </c>
      <c r="H3767" s="111">
        <v>280000</v>
      </c>
      <c r="I3767" s="113">
        <v>45684</v>
      </c>
      <c r="J3767" s="111">
        <v>24000</v>
      </c>
      <c r="K3767" s="112" t="s">
        <v>689</v>
      </c>
      <c r="L3767" s="112" t="s">
        <v>158</v>
      </c>
      <c r="O3767" s="71"/>
      <c r="P3767" s="54"/>
      <c r="Q3767" s="72"/>
    </row>
    <row r="3768" spans="1:17" x14ac:dyDescent="0.25">
      <c r="A3768" s="107" t="s">
        <v>2374</v>
      </c>
      <c r="B3768" s="108">
        <v>202410</v>
      </c>
      <c r="C3768" s="108">
        <v>202410</v>
      </c>
      <c r="D3768" s="108" t="s">
        <v>1014</v>
      </c>
      <c r="E3768" s="109">
        <v>6370198026</v>
      </c>
      <c r="F3768" s="107" t="s">
        <v>2380</v>
      </c>
      <c r="G3768" s="110" t="s">
        <v>1778</v>
      </c>
      <c r="H3768" s="111">
        <v>308600</v>
      </c>
      <c r="I3768" s="113">
        <v>45684</v>
      </c>
      <c r="J3768" s="111">
        <v>45000</v>
      </c>
      <c r="K3768" s="112" t="s">
        <v>20</v>
      </c>
      <c r="L3768" s="112" t="s">
        <v>158</v>
      </c>
      <c r="O3768" s="71"/>
      <c r="P3768" s="54"/>
      <c r="Q3768" s="72"/>
    </row>
    <row r="3769" spans="1:17" x14ac:dyDescent="0.25">
      <c r="A3769" s="107" t="s">
        <v>4430</v>
      </c>
      <c r="B3769" s="108">
        <v>202408</v>
      </c>
      <c r="C3769" s="108">
        <v>202408</v>
      </c>
      <c r="D3769" s="108" t="s">
        <v>1015</v>
      </c>
      <c r="E3769" s="109">
        <v>8105989475</v>
      </c>
      <c r="F3769" s="107" t="s">
        <v>2202</v>
      </c>
      <c r="G3769" s="110" t="s">
        <v>1778</v>
      </c>
      <c r="H3769" s="111">
        <v>290000</v>
      </c>
      <c r="I3769" s="113">
        <v>45684</v>
      </c>
      <c r="J3769" s="111">
        <v>100000</v>
      </c>
      <c r="K3769" s="112" t="s">
        <v>20</v>
      </c>
      <c r="L3769" s="112" t="s">
        <v>158</v>
      </c>
      <c r="O3769" s="71"/>
      <c r="P3769" s="54"/>
      <c r="Q3769" s="72"/>
    </row>
    <row r="3770" spans="1:17" x14ac:dyDescent="0.25">
      <c r="A3770" s="107" t="s">
        <v>2408</v>
      </c>
      <c r="B3770" s="108">
        <v>202410</v>
      </c>
      <c r="C3770" s="108">
        <v>202410</v>
      </c>
      <c r="D3770" s="108" t="s">
        <v>1014</v>
      </c>
      <c r="E3770" s="109">
        <v>9692919192</v>
      </c>
      <c r="F3770" s="107" t="s">
        <v>2410</v>
      </c>
      <c r="G3770" s="110" t="s">
        <v>1778</v>
      </c>
      <c r="H3770" s="111">
        <v>318600</v>
      </c>
      <c r="I3770" s="113">
        <v>45685</v>
      </c>
      <c r="J3770" s="111">
        <v>78250</v>
      </c>
      <c r="K3770" s="112" t="s">
        <v>689</v>
      </c>
      <c r="L3770" s="112" t="s">
        <v>158</v>
      </c>
      <c r="O3770" s="71"/>
      <c r="P3770" s="54"/>
      <c r="Q3770" s="72"/>
    </row>
    <row r="3771" spans="1:17" x14ac:dyDescent="0.25">
      <c r="A3771" s="107" t="s">
        <v>4439</v>
      </c>
      <c r="B3771" s="108">
        <v>202409</v>
      </c>
      <c r="C3771" s="108">
        <v>202409</v>
      </c>
      <c r="D3771" s="108" t="s">
        <v>1015</v>
      </c>
      <c r="E3771" s="109">
        <v>7848805706</v>
      </c>
      <c r="F3771" s="107" t="s">
        <v>2286</v>
      </c>
      <c r="G3771" s="110" t="s">
        <v>1778</v>
      </c>
      <c r="H3771" s="111">
        <v>318600</v>
      </c>
      <c r="I3771" s="113">
        <v>45685</v>
      </c>
      <c r="J3771" s="111">
        <v>20000</v>
      </c>
      <c r="K3771" s="112" t="s">
        <v>20</v>
      </c>
      <c r="L3771" s="112" t="s">
        <v>158</v>
      </c>
      <c r="O3771" s="71"/>
      <c r="P3771" s="54"/>
      <c r="Q3771" s="72"/>
    </row>
    <row r="3772" spans="1:17" x14ac:dyDescent="0.25">
      <c r="A3772" s="107" t="s">
        <v>2609</v>
      </c>
      <c r="B3772" s="108">
        <v>202501</v>
      </c>
      <c r="C3772" s="108">
        <v>202501</v>
      </c>
      <c r="D3772" s="108" t="s">
        <v>1015</v>
      </c>
      <c r="E3772" s="109">
        <v>8280000015</v>
      </c>
      <c r="F3772" s="107" t="s">
        <v>2611</v>
      </c>
      <c r="G3772" s="110" t="s">
        <v>1778</v>
      </c>
      <c r="H3772" s="111">
        <v>318600</v>
      </c>
      <c r="I3772" s="113">
        <v>45685</v>
      </c>
      <c r="J3772" s="111">
        <v>50000</v>
      </c>
      <c r="K3772" s="112" t="s">
        <v>20</v>
      </c>
      <c r="L3772" s="112" t="s">
        <v>158</v>
      </c>
      <c r="O3772" s="71"/>
      <c r="P3772" s="54"/>
      <c r="Q3772" s="72"/>
    </row>
    <row r="3773" spans="1:17" x14ac:dyDescent="0.25">
      <c r="A3773" s="107" t="s">
        <v>2519</v>
      </c>
      <c r="B3773" s="108">
        <v>202412</v>
      </c>
      <c r="C3773" s="108">
        <v>202412</v>
      </c>
      <c r="D3773" s="108" t="s">
        <v>1015</v>
      </c>
      <c r="E3773" s="109">
        <v>7008851772</v>
      </c>
      <c r="F3773" s="107" t="s">
        <v>2521</v>
      </c>
      <c r="G3773" s="110" t="s">
        <v>1778</v>
      </c>
      <c r="H3773" s="111">
        <v>298000</v>
      </c>
      <c r="I3773" s="113">
        <v>45685</v>
      </c>
      <c r="J3773" s="111">
        <f>50000+18000</f>
        <v>68000</v>
      </c>
      <c r="K3773" s="112" t="s">
        <v>20</v>
      </c>
      <c r="L3773" s="112" t="s">
        <v>158</v>
      </c>
      <c r="O3773" s="71"/>
      <c r="P3773" s="54"/>
      <c r="Q3773" s="72"/>
    </row>
    <row r="3774" spans="1:17" x14ac:dyDescent="0.25">
      <c r="A3774" s="107" t="s">
        <v>2610</v>
      </c>
      <c r="B3774" s="108">
        <v>202501</v>
      </c>
      <c r="C3774" s="108">
        <v>202501</v>
      </c>
      <c r="D3774" s="108" t="s">
        <v>1014</v>
      </c>
      <c r="E3774" s="109">
        <v>9509717355</v>
      </c>
      <c r="F3774" s="107" t="s">
        <v>2612</v>
      </c>
      <c r="G3774" s="110" t="s">
        <v>1778</v>
      </c>
      <c r="H3774" s="111">
        <v>298000</v>
      </c>
      <c r="I3774" s="113">
        <v>45685</v>
      </c>
      <c r="J3774" s="111">
        <v>70000</v>
      </c>
      <c r="K3774" s="112" t="s">
        <v>20</v>
      </c>
      <c r="L3774" s="112" t="s">
        <v>158</v>
      </c>
      <c r="O3774" s="71"/>
      <c r="P3774" s="54"/>
      <c r="Q3774" s="72"/>
    </row>
    <row r="3775" spans="1:17" x14ac:dyDescent="0.25">
      <c r="A3775" s="107" t="s">
        <v>2621</v>
      </c>
      <c r="B3775" s="108">
        <v>202501</v>
      </c>
      <c r="C3775" s="108">
        <v>202501</v>
      </c>
      <c r="D3775" s="108" t="s">
        <v>1014</v>
      </c>
      <c r="E3775" s="109">
        <v>7400661239</v>
      </c>
      <c r="F3775" s="107" t="s">
        <v>2629</v>
      </c>
      <c r="G3775" s="110" t="s">
        <v>2603</v>
      </c>
      <c r="H3775" s="111">
        <v>290000</v>
      </c>
      <c r="I3775" s="113">
        <v>45685</v>
      </c>
      <c r="J3775" s="111">
        <v>5000</v>
      </c>
      <c r="K3775" s="112" t="s">
        <v>20</v>
      </c>
      <c r="L3775" s="112" t="s">
        <v>158</v>
      </c>
      <c r="O3775" s="71"/>
      <c r="P3775" s="54"/>
      <c r="Q3775" s="72"/>
    </row>
    <row r="3776" spans="1:17" x14ac:dyDescent="0.25">
      <c r="A3776" s="107" t="s">
        <v>2622</v>
      </c>
      <c r="B3776" s="108">
        <v>202501</v>
      </c>
      <c r="C3776" s="108">
        <v>202501</v>
      </c>
      <c r="D3776" s="108" t="s">
        <v>1015</v>
      </c>
      <c r="E3776" s="109">
        <v>6371771058</v>
      </c>
      <c r="F3776" s="107" t="s">
        <v>2630</v>
      </c>
      <c r="G3776" s="110" t="s">
        <v>2639</v>
      </c>
      <c r="H3776" s="111">
        <v>280000</v>
      </c>
      <c r="I3776" s="113">
        <v>45685</v>
      </c>
      <c r="J3776" s="111">
        <v>5000</v>
      </c>
      <c r="K3776" s="112" t="s">
        <v>20</v>
      </c>
      <c r="L3776" s="112" t="s">
        <v>158</v>
      </c>
      <c r="O3776" s="71"/>
      <c r="P3776" s="54"/>
      <c r="Q3776" s="72"/>
    </row>
    <row r="3777" spans="1:17" x14ac:dyDescent="0.25">
      <c r="A3777" s="107" t="s">
        <v>2623</v>
      </c>
      <c r="B3777" s="108">
        <v>202501</v>
      </c>
      <c r="C3777" s="108">
        <v>202501</v>
      </c>
      <c r="D3777" s="108" t="s">
        <v>1014</v>
      </c>
      <c r="E3777" s="109">
        <v>8329488094</v>
      </c>
      <c r="F3777" s="107" t="s">
        <v>2631</v>
      </c>
      <c r="G3777" s="110" t="s">
        <v>2603</v>
      </c>
      <c r="H3777" s="111">
        <v>290000</v>
      </c>
      <c r="I3777" s="113">
        <v>45685</v>
      </c>
      <c r="J3777" s="111">
        <v>5000</v>
      </c>
      <c r="K3777" s="112" t="s">
        <v>20</v>
      </c>
      <c r="L3777" s="112" t="s">
        <v>158</v>
      </c>
      <c r="O3777" s="71"/>
      <c r="P3777" s="54"/>
      <c r="Q3777" s="72"/>
    </row>
    <row r="3778" spans="1:17" x14ac:dyDescent="0.25">
      <c r="A3778" s="107" t="s">
        <v>2624</v>
      </c>
      <c r="B3778" s="108">
        <v>202501</v>
      </c>
      <c r="C3778" s="108">
        <v>202501</v>
      </c>
      <c r="D3778" s="108" t="s">
        <v>1014</v>
      </c>
      <c r="E3778" s="109">
        <v>7841960474</v>
      </c>
      <c r="F3778" s="107" t="s">
        <v>2632</v>
      </c>
      <c r="G3778" s="110" t="s">
        <v>2603</v>
      </c>
      <c r="H3778" s="111">
        <v>290000</v>
      </c>
      <c r="I3778" s="113">
        <v>45685</v>
      </c>
      <c r="J3778" s="111">
        <v>5000</v>
      </c>
      <c r="K3778" s="112" t="s">
        <v>20</v>
      </c>
      <c r="L3778" s="112" t="s">
        <v>158</v>
      </c>
      <c r="O3778" s="71"/>
      <c r="P3778" s="54"/>
      <c r="Q3778" s="72"/>
    </row>
    <row r="3779" spans="1:17" x14ac:dyDescent="0.25">
      <c r="A3779" s="107" t="s">
        <v>2625</v>
      </c>
      <c r="B3779" s="108">
        <v>202501</v>
      </c>
      <c r="C3779" s="108">
        <v>202501</v>
      </c>
      <c r="D3779" s="108" t="s">
        <v>1015</v>
      </c>
      <c r="E3779" s="109">
        <v>9337494446</v>
      </c>
      <c r="F3779" s="107" t="s">
        <v>2633</v>
      </c>
      <c r="G3779" s="110" t="s">
        <v>2639</v>
      </c>
      <c r="H3779" s="111">
        <v>295000</v>
      </c>
      <c r="I3779" s="113">
        <v>45685</v>
      </c>
      <c r="J3779" s="111">
        <v>5000</v>
      </c>
      <c r="K3779" s="112" t="s">
        <v>20</v>
      </c>
      <c r="L3779" s="112" t="s">
        <v>158</v>
      </c>
      <c r="O3779" s="71"/>
      <c r="P3779" s="54"/>
      <c r="Q3779" s="72"/>
    </row>
    <row r="3780" spans="1:17" x14ac:dyDescent="0.25">
      <c r="A3780" s="107" t="s">
        <v>2626</v>
      </c>
      <c r="B3780" s="108">
        <v>202501</v>
      </c>
      <c r="C3780" s="108">
        <v>202501</v>
      </c>
      <c r="D3780" s="108" t="s">
        <v>1014</v>
      </c>
      <c r="E3780" s="109">
        <v>9835420061</v>
      </c>
      <c r="F3780" s="107" t="s">
        <v>2634</v>
      </c>
      <c r="G3780" s="110" t="s">
        <v>2639</v>
      </c>
      <c r="H3780" s="111">
        <v>295000</v>
      </c>
      <c r="I3780" s="113">
        <v>45685</v>
      </c>
      <c r="J3780" s="111">
        <v>5000</v>
      </c>
      <c r="K3780" s="112" t="s">
        <v>20</v>
      </c>
      <c r="L3780" s="112" t="s">
        <v>158</v>
      </c>
      <c r="O3780" s="71"/>
      <c r="P3780" s="54"/>
      <c r="Q3780" s="72"/>
    </row>
    <row r="3781" spans="1:17" x14ac:dyDescent="0.25">
      <c r="A3781" s="107" t="s">
        <v>2395</v>
      </c>
      <c r="B3781" s="108">
        <v>202501</v>
      </c>
      <c r="C3781" s="108">
        <v>202501</v>
      </c>
      <c r="D3781" s="108" t="s">
        <v>1015</v>
      </c>
      <c r="E3781" s="109">
        <v>8249778903</v>
      </c>
      <c r="F3781" s="107" t="s">
        <v>2635</v>
      </c>
      <c r="G3781" s="110" t="s">
        <v>2639</v>
      </c>
      <c r="H3781" s="111">
        <v>275000</v>
      </c>
      <c r="I3781" s="113">
        <v>45685</v>
      </c>
      <c r="J3781" s="111">
        <v>5000</v>
      </c>
      <c r="K3781" s="112" t="s">
        <v>20</v>
      </c>
      <c r="L3781" s="112" t="s">
        <v>158</v>
      </c>
      <c r="O3781" s="71"/>
      <c r="P3781" s="54"/>
      <c r="Q3781" s="72"/>
    </row>
    <row r="3782" spans="1:17" x14ac:dyDescent="0.25">
      <c r="A3782" s="107" t="s">
        <v>2644</v>
      </c>
      <c r="B3782" s="108">
        <v>202501</v>
      </c>
      <c r="C3782" s="108">
        <v>202501</v>
      </c>
      <c r="D3782" s="108" t="s">
        <v>1015</v>
      </c>
      <c r="E3782" s="109">
        <v>9124433189</v>
      </c>
      <c r="F3782" s="107" t="s">
        <v>2636</v>
      </c>
      <c r="G3782" s="110" t="s">
        <v>2603</v>
      </c>
      <c r="H3782" s="111">
        <v>303000</v>
      </c>
      <c r="I3782" s="113">
        <v>45685</v>
      </c>
      <c r="J3782" s="111">
        <v>5000</v>
      </c>
      <c r="K3782" s="112" t="s">
        <v>20</v>
      </c>
      <c r="L3782" s="112" t="s">
        <v>158</v>
      </c>
      <c r="O3782" s="71"/>
      <c r="P3782" s="54"/>
      <c r="Q3782" s="72"/>
    </row>
    <row r="3783" spans="1:17" x14ac:dyDescent="0.25">
      <c r="A3783" s="107" t="s">
        <v>2628</v>
      </c>
      <c r="B3783" s="108">
        <v>202501</v>
      </c>
      <c r="C3783" s="108">
        <v>202501</v>
      </c>
      <c r="D3783" s="108" t="s">
        <v>2638</v>
      </c>
      <c r="E3783" s="109">
        <v>9003119954</v>
      </c>
      <c r="F3783" s="107" t="s">
        <v>2637</v>
      </c>
      <c r="G3783" s="110" t="s">
        <v>2603</v>
      </c>
      <c r="H3783" s="111">
        <v>290000</v>
      </c>
      <c r="I3783" s="113">
        <v>45685</v>
      </c>
      <c r="J3783" s="111">
        <v>5000</v>
      </c>
      <c r="K3783" s="112" t="s">
        <v>20</v>
      </c>
      <c r="L3783" s="112" t="s">
        <v>158</v>
      </c>
      <c r="O3783" s="71"/>
      <c r="P3783" s="54"/>
      <c r="Q3783" s="72"/>
    </row>
    <row r="3784" spans="1:17" x14ac:dyDescent="0.25">
      <c r="A3784" s="107" t="s">
        <v>2011</v>
      </c>
      <c r="B3784" s="108">
        <v>202501</v>
      </c>
      <c r="C3784" s="108">
        <v>202501</v>
      </c>
      <c r="D3784" s="108" t="s">
        <v>1015</v>
      </c>
      <c r="E3784" s="109">
        <v>8144690058</v>
      </c>
      <c r="F3784" s="107" t="s">
        <v>2012</v>
      </c>
      <c r="G3784" s="110" t="s">
        <v>2603</v>
      </c>
      <c r="H3784" s="111">
        <v>318600</v>
      </c>
      <c r="I3784" s="113">
        <v>45685</v>
      </c>
      <c r="J3784" s="111">
        <v>5000</v>
      </c>
      <c r="K3784" s="112" t="s">
        <v>20</v>
      </c>
      <c r="L3784" s="112" t="s">
        <v>158</v>
      </c>
      <c r="O3784" s="71"/>
      <c r="P3784" s="54"/>
      <c r="Q3784" s="72"/>
    </row>
    <row r="3785" spans="1:17" x14ac:dyDescent="0.25">
      <c r="A3785" s="107" t="s">
        <v>4493</v>
      </c>
      <c r="B3785" s="108">
        <v>202501</v>
      </c>
      <c r="C3785" s="108">
        <v>202501</v>
      </c>
      <c r="D3785" s="108" t="s">
        <v>1014</v>
      </c>
      <c r="E3785" s="109">
        <v>8962221327</v>
      </c>
      <c r="F3785" s="107" t="s">
        <v>2641</v>
      </c>
      <c r="G3785" s="110" t="s">
        <v>2603</v>
      </c>
      <c r="H3785" s="111">
        <v>318600</v>
      </c>
      <c r="I3785" s="113">
        <v>45687</v>
      </c>
      <c r="J3785" s="111">
        <v>230000</v>
      </c>
      <c r="K3785" s="112" t="s">
        <v>903</v>
      </c>
      <c r="L3785" s="112" t="s">
        <v>158</v>
      </c>
      <c r="O3785" s="71"/>
      <c r="P3785" s="54"/>
      <c r="Q3785" s="72"/>
    </row>
    <row r="3786" spans="1:17" x14ac:dyDescent="0.25">
      <c r="A3786" s="107" t="s">
        <v>2458</v>
      </c>
      <c r="B3786" s="108">
        <v>202411</v>
      </c>
      <c r="C3786" s="108">
        <v>202411</v>
      </c>
      <c r="D3786" s="108" t="s">
        <v>1015</v>
      </c>
      <c r="E3786" s="109">
        <v>7894384546</v>
      </c>
      <c r="F3786" s="107" t="s">
        <v>2461</v>
      </c>
      <c r="G3786" s="110" t="s">
        <v>1778</v>
      </c>
      <c r="H3786" s="111">
        <v>318600</v>
      </c>
      <c r="I3786" s="113">
        <v>45687</v>
      </c>
      <c r="J3786" s="111">
        <v>79500</v>
      </c>
      <c r="K3786" s="112" t="s">
        <v>20</v>
      </c>
      <c r="L3786" s="112" t="s">
        <v>158</v>
      </c>
      <c r="O3786" s="71"/>
      <c r="P3786" s="54"/>
      <c r="Q3786" s="72"/>
    </row>
    <row r="3787" spans="1:17" x14ac:dyDescent="0.25">
      <c r="A3787" s="107" t="s">
        <v>4464</v>
      </c>
      <c r="B3787" s="108">
        <v>202411</v>
      </c>
      <c r="C3787" s="108">
        <v>202411</v>
      </c>
      <c r="D3787" s="108" t="s">
        <v>1014</v>
      </c>
      <c r="E3787" s="109">
        <v>8815740449</v>
      </c>
      <c r="F3787" s="107" t="s">
        <v>2450</v>
      </c>
      <c r="G3787" s="110" t="s">
        <v>1792</v>
      </c>
      <c r="H3787" s="111">
        <v>270000</v>
      </c>
      <c r="I3787" s="113">
        <v>45687</v>
      </c>
      <c r="J3787" s="111">
        <v>50000</v>
      </c>
      <c r="K3787" s="112" t="s">
        <v>20</v>
      </c>
      <c r="L3787" s="112" t="s">
        <v>158</v>
      </c>
      <c r="O3787" s="71"/>
      <c r="P3787" s="54"/>
      <c r="Q3787" s="72"/>
    </row>
    <row r="3788" spans="1:17" x14ac:dyDescent="0.25">
      <c r="A3788" s="107" t="s">
        <v>2467</v>
      </c>
      <c r="B3788" s="108">
        <v>202411</v>
      </c>
      <c r="C3788" s="108">
        <v>202411</v>
      </c>
      <c r="D3788" s="108" t="s">
        <v>1014</v>
      </c>
      <c r="E3788" s="109">
        <v>8520868621</v>
      </c>
      <c r="F3788" s="107" t="s">
        <v>2468</v>
      </c>
      <c r="G3788" s="110" t="s">
        <v>1778</v>
      </c>
      <c r="H3788" s="111">
        <v>288600</v>
      </c>
      <c r="I3788" s="113">
        <v>45688</v>
      </c>
      <c r="J3788" s="111">
        <f>6720+50000</f>
        <v>56720</v>
      </c>
      <c r="K3788" s="112" t="s">
        <v>20</v>
      </c>
      <c r="L3788" s="112" t="s">
        <v>158</v>
      </c>
      <c r="O3788" s="71"/>
      <c r="P3788" s="54"/>
      <c r="Q3788" s="72"/>
    </row>
    <row r="3789" spans="1:17" x14ac:dyDescent="0.25">
      <c r="A3789" s="107" t="s">
        <v>2595</v>
      </c>
      <c r="B3789" s="108">
        <v>202501</v>
      </c>
      <c r="C3789" s="108">
        <v>202501</v>
      </c>
      <c r="D3789" s="108" t="s">
        <v>1015</v>
      </c>
      <c r="E3789" s="109">
        <v>7751934465</v>
      </c>
      <c r="F3789" s="107" t="s">
        <v>2601</v>
      </c>
      <c r="G3789" s="110" t="s">
        <v>1792</v>
      </c>
      <c r="H3789" s="111">
        <v>275000</v>
      </c>
      <c r="I3789" s="113">
        <v>45688</v>
      </c>
      <c r="J3789" s="111">
        <v>55000</v>
      </c>
      <c r="K3789" s="112" t="s">
        <v>20</v>
      </c>
      <c r="L3789" s="112" t="s">
        <v>158</v>
      </c>
      <c r="O3789" s="71"/>
      <c r="P3789" s="54"/>
      <c r="Q3789" s="72"/>
    </row>
    <row r="3790" spans="1:17" x14ac:dyDescent="0.25">
      <c r="A3790" s="107" t="s">
        <v>2625</v>
      </c>
      <c r="B3790" s="108">
        <v>202501</v>
      </c>
      <c r="C3790" s="108">
        <v>202501</v>
      </c>
      <c r="D3790" s="108" t="s">
        <v>1015</v>
      </c>
      <c r="E3790" s="109">
        <v>9337494446</v>
      </c>
      <c r="F3790" s="107" t="s">
        <v>2633</v>
      </c>
      <c r="G3790" s="110" t="s">
        <v>2639</v>
      </c>
      <c r="H3790" s="111">
        <v>295000</v>
      </c>
      <c r="I3790" s="113">
        <v>45688</v>
      </c>
      <c r="J3790" s="111">
        <v>5000</v>
      </c>
      <c r="K3790" s="112" t="s">
        <v>20</v>
      </c>
      <c r="L3790" s="112" t="s">
        <v>158</v>
      </c>
      <c r="O3790" s="71"/>
      <c r="P3790" s="54"/>
      <c r="Q3790" s="72"/>
    </row>
    <row r="3791" spans="1:17" x14ac:dyDescent="0.25">
      <c r="A3791" s="107" t="s">
        <v>2628</v>
      </c>
      <c r="B3791" s="108">
        <v>202501</v>
      </c>
      <c r="C3791" s="108">
        <v>202501</v>
      </c>
      <c r="D3791" s="108" t="s">
        <v>2638</v>
      </c>
      <c r="E3791" s="109">
        <v>9003119954</v>
      </c>
      <c r="F3791" s="107" t="s">
        <v>2637</v>
      </c>
      <c r="G3791" s="110" t="s">
        <v>2603</v>
      </c>
      <c r="H3791" s="111">
        <v>290000</v>
      </c>
      <c r="I3791" s="113">
        <v>45688</v>
      </c>
      <c r="J3791" s="111">
        <v>5000</v>
      </c>
      <c r="K3791" s="112" t="s">
        <v>20</v>
      </c>
      <c r="L3791" s="112" t="s">
        <v>158</v>
      </c>
      <c r="O3791" s="71"/>
      <c r="P3791" s="54"/>
      <c r="Q3791" s="72"/>
    </row>
    <row r="3792" spans="1:17" x14ac:dyDescent="0.25">
      <c r="A3792" s="107" t="s">
        <v>2342</v>
      </c>
      <c r="B3792" s="108">
        <v>202409</v>
      </c>
      <c r="C3792" s="108">
        <v>202409</v>
      </c>
      <c r="D3792" s="108" t="s">
        <v>1015</v>
      </c>
      <c r="E3792" s="109">
        <v>9348824057</v>
      </c>
      <c r="F3792" s="107" t="s">
        <v>2348</v>
      </c>
      <c r="G3792" s="110" t="s">
        <v>1778</v>
      </c>
      <c r="H3792" s="111">
        <v>280000</v>
      </c>
      <c r="I3792" s="113">
        <v>45688</v>
      </c>
      <c r="J3792" s="111">
        <v>95000</v>
      </c>
      <c r="K3792" s="112" t="s">
        <v>20</v>
      </c>
      <c r="L3792" s="112" t="s">
        <v>158</v>
      </c>
      <c r="O3792" s="71"/>
      <c r="P3792" s="54"/>
      <c r="Q3792" s="72"/>
    </row>
    <row r="3793" spans="1:17" x14ac:dyDescent="0.25">
      <c r="A3793" s="107" t="s">
        <v>4437</v>
      </c>
      <c r="B3793" s="108">
        <v>202409</v>
      </c>
      <c r="C3793" s="108">
        <v>202409</v>
      </c>
      <c r="D3793" s="108" t="s">
        <v>1015</v>
      </c>
      <c r="E3793" s="109">
        <v>7876154936</v>
      </c>
      <c r="F3793" s="107" t="s">
        <v>2270</v>
      </c>
      <c r="G3793" s="110" t="s">
        <v>1778</v>
      </c>
      <c r="H3793" s="111">
        <v>318000</v>
      </c>
      <c r="I3793" s="113">
        <v>45658</v>
      </c>
      <c r="J3793" s="111">
        <v>58000</v>
      </c>
      <c r="K3793" s="112" t="s">
        <v>20</v>
      </c>
      <c r="L3793" s="112" t="s">
        <v>158</v>
      </c>
      <c r="O3793" s="71"/>
      <c r="P3793" s="54"/>
      <c r="Q3793" s="72"/>
    </row>
    <row r="3794" spans="1:17" x14ac:dyDescent="0.25">
      <c r="A3794" s="107" t="s">
        <v>1609</v>
      </c>
      <c r="B3794" s="108">
        <v>202312</v>
      </c>
      <c r="C3794" s="108">
        <v>202312</v>
      </c>
      <c r="D3794" s="108" t="s">
        <v>1014</v>
      </c>
      <c r="E3794" s="109">
        <v>8924820464</v>
      </c>
      <c r="F3794" s="107" t="s">
        <v>1455</v>
      </c>
      <c r="G3794" s="110" t="s">
        <v>19</v>
      </c>
      <c r="H3794" s="111">
        <v>270000</v>
      </c>
      <c r="I3794" s="113">
        <v>45690</v>
      </c>
      <c r="J3794" s="111">
        <v>10000</v>
      </c>
      <c r="K3794" s="112" t="s">
        <v>20</v>
      </c>
      <c r="L3794" s="112" t="s">
        <v>158</v>
      </c>
      <c r="O3794" s="71"/>
      <c r="P3794" s="54"/>
      <c r="Q3794" s="72"/>
    </row>
    <row r="3795" spans="1:17" x14ac:dyDescent="0.25">
      <c r="A3795" s="107" t="s">
        <v>2622</v>
      </c>
      <c r="B3795" s="108">
        <v>202501</v>
      </c>
      <c r="C3795" s="108">
        <v>202501</v>
      </c>
      <c r="D3795" s="108" t="s">
        <v>1015</v>
      </c>
      <c r="E3795" s="109">
        <v>6371771058</v>
      </c>
      <c r="F3795" s="107" t="s">
        <v>2630</v>
      </c>
      <c r="G3795" s="110" t="s">
        <v>2639</v>
      </c>
      <c r="H3795" s="111">
        <v>280000</v>
      </c>
      <c r="I3795" s="113">
        <v>45690</v>
      </c>
      <c r="J3795" s="111">
        <f>75000+15000</f>
        <v>90000</v>
      </c>
      <c r="K3795" s="112" t="s">
        <v>20</v>
      </c>
      <c r="L3795" s="112" t="s">
        <v>158</v>
      </c>
      <c r="O3795" s="71"/>
      <c r="P3795" s="54"/>
      <c r="Q3795" s="72"/>
    </row>
    <row r="3796" spans="1:17" x14ac:dyDescent="0.25">
      <c r="A3796" s="107" t="s">
        <v>2628</v>
      </c>
      <c r="B3796" s="108">
        <v>202501</v>
      </c>
      <c r="C3796" s="108">
        <v>202501</v>
      </c>
      <c r="D3796" s="108" t="s">
        <v>2638</v>
      </c>
      <c r="E3796" s="109">
        <v>9003119954</v>
      </c>
      <c r="F3796" s="107" t="s">
        <v>2637</v>
      </c>
      <c r="G3796" s="110" t="s">
        <v>2603</v>
      </c>
      <c r="H3796" s="111">
        <v>290000</v>
      </c>
      <c r="I3796" s="113">
        <v>45691</v>
      </c>
      <c r="J3796" s="111">
        <v>285000</v>
      </c>
      <c r="K3796" s="112" t="s">
        <v>903</v>
      </c>
      <c r="L3796" s="112" t="s">
        <v>158</v>
      </c>
      <c r="O3796" s="71"/>
      <c r="P3796" s="54"/>
      <c r="Q3796" s="72"/>
    </row>
    <row r="3797" spans="1:17" x14ac:dyDescent="0.25">
      <c r="A3797" s="107" t="s">
        <v>4449</v>
      </c>
      <c r="B3797" s="108">
        <v>202409</v>
      </c>
      <c r="C3797" s="108">
        <v>202409</v>
      </c>
      <c r="D3797" s="108" t="s">
        <v>1015</v>
      </c>
      <c r="E3797" s="109">
        <v>8327730643</v>
      </c>
      <c r="F3797" s="107" t="s">
        <v>2354</v>
      </c>
      <c r="G3797" s="110" t="s">
        <v>1778</v>
      </c>
      <c r="H3797" s="111">
        <v>300000</v>
      </c>
      <c r="I3797" s="113">
        <v>45691</v>
      </c>
      <c r="J3797" s="111">
        <v>66666</v>
      </c>
      <c r="K3797" s="112" t="s">
        <v>20</v>
      </c>
      <c r="L3797" s="112" t="s">
        <v>158</v>
      </c>
      <c r="O3797" s="71"/>
      <c r="P3797" s="54"/>
      <c r="Q3797" s="72"/>
    </row>
    <row r="3798" spans="1:17" x14ac:dyDescent="0.25">
      <c r="A3798" s="107" t="s">
        <v>2644</v>
      </c>
      <c r="B3798" s="108">
        <v>202501</v>
      </c>
      <c r="C3798" s="108">
        <v>202501</v>
      </c>
      <c r="D3798" s="108" t="s">
        <v>1015</v>
      </c>
      <c r="E3798" s="109">
        <v>9124433189</v>
      </c>
      <c r="F3798" s="107" t="s">
        <v>2636</v>
      </c>
      <c r="G3798" s="110" t="s">
        <v>1778</v>
      </c>
      <c r="H3798" s="111">
        <v>303000</v>
      </c>
      <c r="I3798" s="113">
        <v>45692</v>
      </c>
      <c r="J3798" s="111">
        <v>50000</v>
      </c>
      <c r="K3798" s="112" t="s">
        <v>20</v>
      </c>
      <c r="L3798" s="112" t="s">
        <v>158</v>
      </c>
      <c r="O3798" s="71"/>
      <c r="P3798" s="54"/>
      <c r="Q3798" s="72"/>
    </row>
    <row r="3799" spans="1:17" x14ac:dyDescent="0.25">
      <c r="A3799" s="107" t="s">
        <v>2395</v>
      </c>
      <c r="B3799" s="108">
        <v>202410</v>
      </c>
      <c r="C3799" s="108">
        <v>202410</v>
      </c>
      <c r="D3799" s="108" t="s">
        <v>1015</v>
      </c>
      <c r="E3799" s="109">
        <v>8249778903</v>
      </c>
      <c r="F3799" s="107" t="s">
        <v>2397</v>
      </c>
      <c r="G3799" s="110" t="s">
        <v>1778</v>
      </c>
      <c r="H3799" s="111">
        <v>318000</v>
      </c>
      <c r="I3799" s="113">
        <v>45692</v>
      </c>
      <c r="J3799" s="111">
        <v>60000</v>
      </c>
      <c r="K3799" s="112" t="s">
        <v>20</v>
      </c>
      <c r="L3799" s="112" t="s">
        <v>158</v>
      </c>
      <c r="O3799" s="71"/>
      <c r="P3799" s="54"/>
      <c r="Q3799" s="72"/>
    </row>
    <row r="3800" spans="1:17" x14ac:dyDescent="0.25">
      <c r="A3800" s="107" t="s">
        <v>2621</v>
      </c>
      <c r="B3800" s="108">
        <v>202501</v>
      </c>
      <c r="C3800" s="108">
        <v>202501</v>
      </c>
      <c r="D3800" s="108" t="s">
        <v>1014</v>
      </c>
      <c r="E3800" s="109">
        <v>7400661239</v>
      </c>
      <c r="F3800" s="107" t="s">
        <v>2629</v>
      </c>
      <c r="G3800" s="110" t="s">
        <v>2603</v>
      </c>
      <c r="H3800" s="111">
        <v>290000</v>
      </c>
      <c r="I3800" s="113">
        <v>45692</v>
      </c>
      <c r="J3800" s="111">
        <v>71250</v>
      </c>
      <c r="K3800" s="112" t="s">
        <v>20</v>
      </c>
      <c r="L3800" s="112" t="s">
        <v>158</v>
      </c>
      <c r="O3800" s="71"/>
      <c r="P3800" s="54"/>
      <c r="Q3800" s="72"/>
    </row>
    <row r="3801" spans="1:17" x14ac:dyDescent="0.25">
      <c r="A3801" s="107" t="s">
        <v>4453</v>
      </c>
      <c r="B3801" s="108">
        <v>202410</v>
      </c>
      <c r="C3801" s="108">
        <v>202410</v>
      </c>
      <c r="D3801" s="108" t="s">
        <v>1015</v>
      </c>
      <c r="E3801" s="109">
        <v>7681087808</v>
      </c>
      <c r="F3801" s="107" t="s">
        <v>2369</v>
      </c>
      <c r="G3801" s="110" t="s">
        <v>1778</v>
      </c>
      <c r="H3801" s="111">
        <v>318000</v>
      </c>
      <c r="I3801" s="113">
        <v>45692</v>
      </c>
      <c r="J3801" s="111">
        <v>30000</v>
      </c>
      <c r="K3801" s="112" t="s">
        <v>20</v>
      </c>
      <c r="L3801" s="112" t="s">
        <v>158</v>
      </c>
      <c r="O3801" s="71"/>
      <c r="P3801" s="54"/>
      <c r="Q3801" s="72"/>
    </row>
    <row r="3802" spans="1:17" x14ac:dyDescent="0.25">
      <c r="A3802" s="107" t="s">
        <v>2643</v>
      </c>
      <c r="B3802" s="108">
        <v>202501</v>
      </c>
      <c r="C3802" s="108">
        <v>202501</v>
      </c>
      <c r="D3802" s="108" t="s">
        <v>1015</v>
      </c>
      <c r="E3802" s="109">
        <v>8821907123</v>
      </c>
      <c r="F3802" s="107" t="s">
        <v>2642</v>
      </c>
      <c r="G3802" s="110" t="s">
        <v>2639</v>
      </c>
      <c r="H3802" s="111">
        <v>275000</v>
      </c>
      <c r="I3802" s="113">
        <v>45692</v>
      </c>
      <c r="J3802" s="111">
        <v>50000</v>
      </c>
      <c r="K3802" s="112" t="s">
        <v>20</v>
      </c>
      <c r="L3802" s="112" t="s">
        <v>158</v>
      </c>
      <c r="O3802" s="71"/>
      <c r="P3802" s="54"/>
      <c r="Q3802" s="72"/>
    </row>
    <row r="3803" spans="1:17" x14ac:dyDescent="0.25">
      <c r="A3803" s="107" t="s">
        <v>2492</v>
      </c>
      <c r="B3803" s="108">
        <v>202411</v>
      </c>
      <c r="C3803" s="108">
        <v>202411</v>
      </c>
      <c r="D3803" s="108" t="s">
        <v>1015</v>
      </c>
      <c r="E3803" s="109">
        <v>8658287623</v>
      </c>
      <c r="F3803" s="107" t="s">
        <v>2493</v>
      </c>
      <c r="G3803" s="110" t="s">
        <v>1778</v>
      </c>
      <c r="H3803" s="111">
        <v>318600</v>
      </c>
      <c r="I3803" s="113">
        <v>45692</v>
      </c>
      <c r="J3803" s="111">
        <v>50000</v>
      </c>
      <c r="K3803" s="112" t="s">
        <v>20</v>
      </c>
      <c r="L3803" s="112" t="s">
        <v>158</v>
      </c>
      <c r="O3803" s="71"/>
      <c r="P3803" s="54"/>
      <c r="Q3803" s="72"/>
    </row>
    <row r="3804" spans="1:17" x14ac:dyDescent="0.25">
      <c r="A3804" s="107" t="s">
        <v>2596</v>
      </c>
      <c r="B3804" s="108">
        <v>202501</v>
      </c>
      <c r="C3804" s="108">
        <v>202501</v>
      </c>
      <c r="D3804" s="108" t="s">
        <v>1015</v>
      </c>
      <c r="E3804" s="109">
        <v>9938450939</v>
      </c>
      <c r="F3804" s="107" t="s">
        <v>2602</v>
      </c>
      <c r="G3804" s="110" t="s">
        <v>1792</v>
      </c>
      <c r="H3804" s="111">
        <v>295000</v>
      </c>
      <c r="I3804" s="113">
        <v>45693</v>
      </c>
      <c r="J3804" s="111">
        <v>60000</v>
      </c>
      <c r="K3804" s="112" t="s">
        <v>20</v>
      </c>
      <c r="L3804" s="112" t="s">
        <v>158</v>
      </c>
      <c r="O3804" s="71"/>
      <c r="P3804" s="54"/>
      <c r="Q3804" s="72"/>
    </row>
    <row r="3805" spans="1:17" x14ac:dyDescent="0.25">
      <c r="A3805" s="107" t="s">
        <v>2596</v>
      </c>
      <c r="B3805" s="108">
        <v>202502</v>
      </c>
      <c r="C3805" s="108">
        <v>202502</v>
      </c>
      <c r="D3805" s="108" t="s">
        <v>1015</v>
      </c>
      <c r="E3805" s="109">
        <v>9938450939</v>
      </c>
      <c r="F3805" s="107" t="s">
        <v>2602</v>
      </c>
      <c r="G3805" s="110" t="s">
        <v>1792</v>
      </c>
      <c r="H3805" s="111">
        <v>295000</v>
      </c>
      <c r="I3805" s="113">
        <v>45693</v>
      </c>
      <c r="J3805" s="111">
        <v>5000</v>
      </c>
      <c r="K3805" s="112" t="s">
        <v>20</v>
      </c>
      <c r="L3805" s="112" t="s">
        <v>2073</v>
      </c>
      <c r="O3805" s="71"/>
      <c r="P3805" s="54"/>
      <c r="Q3805" s="72"/>
    </row>
    <row r="3806" spans="1:17" x14ac:dyDescent="0.25">
      <c r="A3806" s="107" t="s">
        <v>2645</v>
      </c>
      <c r="B3806" s="108">
        <v>202502</v>
      </c>
      <c r="C3806" s="108">
        <v>202502</v>
      </c>
      <c r="D3806" s="108" t="s">
        <v>1014</v>
      </c>
      <c r="E3806" s="109">
        <v>9163983988</v>
      </c>
      <c r="F3806" s="107" t="s">
        <v>2648</v>
      </c>
      <c r="G3806" s="110" t="s">
        <v>1792</v>
      </c>
      <c r="H3806" s="111">
        <v>278000</v>
      </c>
      <c r="I3806" s="113">
        <v>45693</v>
      </c>
      <c r="J3806" s="111">
        <v>5000</v>
      </c>
      <c r="K3806" s="112" t="s">
        <v>20</v>
      </c>
      <c r="L3806" s="112" t="s">
        <v>2437</v>
      </c>
      <c r="O3806" s="71"/>
      <c r="P3806" s="54"/>
      <c r="Q3806" s="72"/>
    </row>
    <row r="3807" spans="1:17" x14ac:dyDescent="0.25">
      <c r="A3807" s="107" t="s">
        <v>2643</v>
      </c>
      <c r="B3807" s="108">
        <v>202502</v>
      </c>
      <c r="C3807" s="108">
        <v>202502</v>
      </c>
      <c r="D3807" s="108" t="s">
        <v>1014</v>
      </c>
      <c r="E3807" s="109">
        <v>8821907123</v>
      </c>
      <c r="F3807" s="107" t="s">
        <v>2649</v>
      </c>
      <c r="G3807" s="110" t="s">
        <v>1792</v>
      </c>
      <c r="H3807" s="111">
        <v>275000</v>
      </c>
      <c r="I3807" s="113">
        <v>45693</v>
      </c>
      <c r="J3807" s="111">
        <v>5000</v>
      </c>
      <c r="K3807" s="112" t="s">
        <v>20</v>
      </c>
      <c r="L3807" s="112" t="s">
        <v>142</v>
      </c>
      <c r="O3807" s="71"/>
      <c r="P3807" s="54"/>
      <c r="Q3807" s="72"/>
    </row>
    <row r="3808" spans="1:17" x14ac:dyDescent="0.25">
      <c r="A3808" s="107" t="s">
        <v>2646</v>
      </c>
      <c r="B3808" s="108">
        <v>202502</v>
      </c>
      <c r="C3808" s="108">
        <v>202502</v>
      </c>
      <c r="D3808" s="108" t="s">
        <v>1014</v>
      </c>
      <c r="E3808" s="109">
        <v>6265220047</v>
      </c>
      <c r="F3808" s="107" t="s">
        <v>2650</v>
      </c>
      <c r="G3808" s="110" t="s">
        <v>1778</v>
      </c>
      <c r="H3808" s="111">
        <v>290000</v>
      </c>
      <c r="I3808" s="113">
        <v>45693</v>
      </c>
      <c r="J3808" s="111">
        <v>5000</v>
      </c>
      <c r="K3808" s="112" t="s">
        <v>20</v>
      </c>
      <c r="L3808" s="112" t="s">
        <v>142</v>
      </c>
      <c r="O3808" s="71"/>
      <c r="P3808" s="54"/>
      <c r="Q3808" s="72"/>
    </row>
    <row r="3809" spans="1:17" x14ac:dyDescent="0.25">
      <c r="A3809" s="107" t="s">
        <v>2473</v>
      </c>
      <c r="B3809" s="108">
        <v>202502</v>
      </c>
      <c r="C3809" s="108">
        <v>202502</v>
      </c>
      <c r="D3809" s="108" t="s">
        <v>1015</v>
      </c>
      <c r="E3809" s="109">
        <v>7978185477</v>
      </c>
      <c r="F3809" s="107" t="s">
        <v>2474</v>
      </c>
      <c r="G3809" s="110" t="s">
        <v>1792</v>
      </c>
      <c r="H3809" s="111">
        <v>295000</v>
      </c>
      <c r="I3809" s="113">
        <v>45693</v>
      </c>
      <c r="J3809" s="111">
        <v>5000</v>
      </c>
      <c r="K3809" s="112" t="s">
        <v>20</v>
      </c>
      <c r="L3809" s="112" t="s">
        <v>2073</v>
      </c>
      <c r="O3809" s="71"/>
      <c r="P3809" s="54"/>
      <c r="Q3809" s="72"/>
    </row>
    <row r="3810" spans="1:17" x14ac:dyDescent="0.25">
      <c r="A3810" s="107" t="s">
        <v>2647</v>
      </c>
      <c r="B3810" s="108">
        <v>202502</v>
      </c>
      <c r="C3810" s="108">
        <v>202502</v>
      </c>
      <c r="D3810" s="108" t="s">
        <v>1014</v>
      </c>
      <c r="E3810" s="109">
        <v>8628858380</v>
      </c>
      <c r="F3810" s="107" t="s">
        <v>2651</v>
      </c>
      <c r="G3810" s="110" t="s">
        <v>1778</v>
      </c>
      <c r="H3810" s="111">
        <v>298000</v>
      </c>
      <c r="I3810" s="113">
        <v>45693</v>
      </c>
      <c r="J3810" s="111">
        <v>5000</v>
      </c>
      <c r="K3810" s="112" t="s">
        <v>20</v>
      </c>
      <c r="L3810" s="112" t="s">
        <v>2437</v>
      </c>
      <c r="O3810" s="71"/>
      <c r="P3810" s="54"/>
      <c r="Q3810" s="72"/>
    </row>
    <row r="3811" spans="1:17" x14ac:dyDescent="0.25">
      <c r="A3811" s="107" t="s">
        <v>2385</v>
      </c>
      <c r="B3811" s="108">
        <v>202410</v>
      </c>
      <c r="C3811" s="108">
        <v>202410</v>
      </c>
      <c r="D3811" s="108" t="s">
        <v>1014</v>
      </c>
      <c r="E3811" s="109">
        <v>7328875928</v>
      </c>
      <c r="F3811" s="107" t="s">
        <v>2389</v>
      </c>
      <c r="G3811" s="110" t="s">
        <v>1778</v>
      </c>
      <c r="H3811" s="111">
        <v>300000</v>
      </c>
      <c r="I3811" s="113">
        <v>45694</v>
      </c>
      <c r="J3811" s="111">
        <v>59000</v>
      </c>
      <c r="K3811" s="112" t="s">
        <v>20</v>
      </c>
      <c r="L3811" s="112" t="s">
        <v>158</v>
      </c>
      <c r="O3811" s="71"/>
      <c r="P3811" s="54"/>
      <c r="Q3811" s="72"/>
    </row>
    <row r="3812" spans="1:17" x14ac:dyDescent="0.25">
      <c r="A3812" s="107" t="s">
        <v>2209</v>
      </c>
      <c r="B3812" s="108">
        <v>202408</v>
      </c>
      <c r="C3812" s="108">
        <v>202408</v>
      </c>
      <c r="D3812" s="108" t="s">
        <v>1015</v>
      </c>
      <c r="E3812" s="109">
        <v>9880225476</v>
      </c>
      <c r="F3812" s="107" t="s">
        <v>2211</v>
      </c>
      <c r="G3812" s="110" t="s">
        <v>1778</v>
      </c>
      <c r="H3812" s="111">
        <v>313600</v>
      </c>
      <c r="I3812" s="113">
        <v>45694</v>
      </c>
      <c r="J3812" s="111">
        <v>100000</v>
      </c>
      <c r="K3812" s="112" t="s">
        <v>689</v>
      </c>
      <c r="L3812" s="112" t="s">
        <v>158</v>
      </c>
      <c r="O3812" s="71"/>
      <c r="P3812" s="54"/>
      <c r="Q3812" s="72"/>
    </row>
    <row r="3813" spans="1:17" x14ac:dyDescent="0.25">
      <c r="A3813" s="107" t="s">
        <v>2428</v>
      </c>
      <c r="B3813" s="108">
        <v>202411</v>
      </c>
      <c r="C3813" s="108">
        <v>202411</v>
      </c>
      <c r="D3813" s="108" t="s">
        <v>1014</v>
      </c>
      <c r="E3813" s="109">
        <v>9949127361</v>
      </c>
      <c r="F3813" s="107" t="s">
        <v>2436</v>
      </c>
      <c r="G3813" s="110" t="s">
        <v>1778</v>
      </c>
      <c r="H3813" s="111">
        <v>320000</v>
      </c>
      <c r="I3813" s="113">
        <v>45694</v>
      </c>
      <c r="J3813" s="111">
        <v>47166</v>
      </c>
      <c r="K3813" s="112" t="s">
        <v>689</v>
      </c>
      <c r="L3813" s="112" t="s">
        <v>158</v>
      </c>
      <c r="O3813" s="71"/>
      <c r="P3813" s="54"/>
      <c r="Q3813" s="72"/>
    </row>
    <row r="3814" spans="1:17" x14ac:dyDescent="0.25">
      <c r="A3814" s="107" t="s">
        <v>2653</v>
      </c>
      <c r="B3814" s="108">
        <v>202502</v>
      </c>
      <c r="C3814" s="108">
        <v>202502</v>
      </c>
      <c r="D3814" s="108" t="s">
        <v>1015</v>
      </c>
      <c r="E3814" s="109">
        <v>9437203370</v>
      </c>
      <c r="F3814" s="107" t="s">
        <v>2655</v>
      </c>
      <c r="G3814" s="110" t="s">
        <v>1778</v>
      </c>
      <c r="H3814" s="111">
        <v>318000</v>
      </c>
      <c r="I3814" s="113">
        <v>45694</v>
      </c>
      <c r="J3814" s="111">
        <v>5000</v>
      </c>
      <c r="K3814" s="112" t="s">
        <v>20</v>
      </c>
      <c r="L3814" s="112" t="s">
        <v>2009</v>
      </c>
      <c r="O3814" s="71"/>
      <c r="P3814" s="54"/>
      <c r="Q3814" s="72"/>
    </row>
    <row r="3815" spans="1:17" x14ac:dyDescent="0.25">
      <c r="A3815" s="107" t="s">
        <v>2654</v>
      </c>
      <c r="B3815" s="108">
        <v>202502</v>
      </c>
      <c r="C3815" s="108">
        <v>202502</v>
      </c>
      <c r="D3815" s="108" t="s">
        <v>1014</v>
      </c>
      <c r="E3815" s="109">
        <v>7338540317</v>
      </c>
      <c r="F3815" s="107" t="s">
        <v>2656</v>
      </c>
      <c r="G3815" s="110" t="s">
        <v>1778</v>
      </c>
      <c r="H3815" s="111">
        <v>318000</v>
      </c>
      <c r="I3815" s="113">
        <v>45694</v>
      </c>
      <c r="J3815" s="111">
        <v>5000</v>
      </c>
      <c r="K3815" s="112" t="s">
        <v>20</v>
      </c>
      <c r="L3815" s="112" t="s">
        <v>142</v>
      </c>
      <c r="O3815" s="71"/>
      <c r="P3815" s="54"/>
      <c r="Q3815" s="72"/>
    </row>
    <row r="3816" spans="1:17" x14ac:dyDescent="0.25">
      <c r="A3816" s="107" t="s">
        <v>2093</v>
      </c>
      <c r="B3816" s="108">
        <v>202407</v>
      </c>
      <c r="C3816" s="108">
        <v>202407</v>
      </c>
      <c r="D3816" s="108" t="s">
        <v>1015</v>
      </c>
      <c r="E3816" s="109">
        <v>7008569094</v>
      </c>
      <c r="F3816" s="107" t="s">
        <v>2094</v>
      </c>
      <c r="G3816" s="110" t="s">
        <v>1778</v>
      </c>
      <c r="H3816" s="111">
        <v>280000</v>
      </c>
      <c r="I3816" s="113">
        <v>45695</v>
      </c>
      <c r="J3816" s="111">
        <v>28000</v>
      </c>
      <c r="K3816" s="112" t="s">
        <v>20</v>
      </c>
      <c r="L3816" s="112" t="s">
        <v>158</v>
      </c>
      <c r="O3816" s="71"/>
      <c r="P3816" s="54"/>
      <c r="Q3816" s="72"/>
    </row>
    <row r="3817" spans="1:17" x14ac:dyDescent="0.25">
      <c r="A3817" s="107" t="s">
        <v>4470</v>
      </c>
      <c r="B3817" s="108">
        <v>202412</v>
      </c>
      <c r="C3817" s="108">
        <v>202412</v>
      </c>
      <c r="D3817" s="108" t="s">
        <v>1015</v>
      </c>
      <c r="E3817" s="109">
        <v>8457962570</v>
      </c>
      <c r="F3817" s="107" t="s">
        <v>2485</v>
      </c>
      <c r="G3817" s="110" t="s">
        <v>1778</v>
      </c>
      <c r="H3817" s="111">
        <v>303000</v>
      </c>
      <c r="I3817" s="113">
        <v>45695</v>
      </c>
      <c r="J3817" s="111">
        <v>30000</v>
      </c>
      <c r="K3817" s="112" t="s">
        <v>20</v>
      </c>
      <c r="L3817" s="112" t="s">
        <v>158</v>
      </c>
      <c r="O3817" s="71"/>
      <c r="P3817" s="54"/>
      <c r="Q3817" s="72"/>
    </row>
    <row r="3818" spans="1:17" x14ac:dyDescent="0.25">
      <c r="A3818" s="107" t="s">
        <v>2622</v>
      </c>
      <c r="B3818" s="108">
        <v>202501</v>
      </c>
      <c r="C3818" s="108">
        <v>202501</v>
      </c>
      <c r="D3818" s="108" t="s">
        <v>1015</v>
      </c>
      <c r="E3818" s="109">
        <v>6371771058</v>
      </c>
      <c r="F3818" s="107" t="s">
        <v>2630</v>
      </c>
      <c r="G3818" s="110" t="s">
        <v>2639</v>
      </c>
      <c r="H3818" s="111">
        <v>280000</v>
      </c>
      <c r="I3818" s="113">
        <v>45695</v>
      </c>
      <c r="J3818" s="111">
        <v>75000</v>
      </c>
      <c r="K3818" s="112" t="s">
        <v>286</v>
      </c>
      <c r="L3818" s="112" t="s">
        <v>158</v>
      </c>
      <c r="O3818" s="71"/>
      <c r="P3818" s="54"/>
      <c r="Q3818" s="72"/>
    </row>
    <row r="3819" spans="1:17" x14ac:dyDescent="0.25">
      <c r="A3819" s="107" t="s">
        <v>4434</v>
      </c>
      <c r="B3819" s="108">
        <v>202408</v>
      </c>
      <c r="C3819" s="108">
        <v>202408</v>
      </c>
      <c r="D3819" s="108" t="s">
        <v>1015</v>
      </c>
      <c r="E3819" s="109">
        <v>7339978482</v>
      </c>
      <c r="F3819" s="107" t="s">
        <v>2228</v>
      </c>
      <c r="G3819" s="110" t="s">
        <v>1778</v>
      </c>
      <c r="H3819" s="111">
        <v>280000</v>
      </c>
      <c r="I3819" s="113">
        <v>45705</v>
      </c>
      <c r="J3819" s="111">
        <v>50000</v>
      </c>
      <c r="K3819" s="112" t="s">
        <v>20</v>
      </c>
      <c r="L3819" s="112" t="s">
        <v>158</v>
      </c>
      <c r="O3819" s="71"/>
      <c r="P3819" s="54"/>
      <c r="Q3819" s="72"/>
    </row>
    <row r="3820" spans="1:17" x14ac:dyDescent="0.25">
      <c r="A3820" s="107" t="s">
        <v>2596</v>
      </c>
      <c r="B3820" s="108">
        <v>202501</v>
      </c>
      <c r="C3820" s="108">
        <v>202501</v>
      </c>
      <c r="D3820" s="108" t="s">
        <v>1015</v>
      </c>
      <c r="E3820" s="109">
        <v>9938450939</v>
      </c>
      <c r="F3820" s="107" t="s">
        <v>2602</v>
      </c>
      <c r="G3820" s="110" t="s">
        <v>1792</v>
      </c>
      <c r="H3820" s="111">
        <v>295000</v>
      </c>
      <c r="I3820" s="113">
        <v>45705</v>
      </c>
      <c r="J3820" s="111">
        <v>30000</v>
      </c>
      <c r="K3820" s="112" t="s">
        <v>20</v>
      </c>
      <c r="L3820" s="112" t="s">
        <v>158</v>
      </c>
      <c r="O3820" s="71"/>
      <c r="P3820" s="54"/>
      <c r="Q3820" s="72"/>
    </row>
    <row r="3821" spans="1:17" x14ac:dyDescent="0.25">
      <c r="A3821" s="107" t="s">
        <v>2488</v>
      </c>
      <c r="B3821" s="108">
        <v>202412</v>
      </c>
      <c r="C3821" s="108">
        <v>202412</v>
      </c>
      <c r="D3821" s="108" t="s">
        <v>1015</v>
      </c>
      <c r="E3821" s="109">
        <v>7008906613</v>
      </c>
      <c r="F3821" s="107" t="s">
        <v>2489</v>
      </c>
      <c r="G3821" s="110" t="s">
        <v>1792</v>
      </c>
      <c r="H3821" s="111">
        <v>318000</v>
      </c>
      <c r="I3821" s="113">
        <v>45696</v>
      </c>
      <c r="J3821" s="111">
        <v>70000</v>
      </c>
      <c r="K3821" s="112" t="s">
        <v>20</v>
      </c>
      <c r="L3821" s="112" t="s">
        <v>158</v>
      </c>
      <c r="O3821" s="71"/>
      <c r="P3821" s="54"/>
      <c r="Q3821" s="72"/>
    </row>
    <row r="3822" spans="1:17" x14ac:dyDescent="0.25">
      <c r="A3822" s="107" t="s">
        <v>2646</v>
      </c>
      <c r="B3822" s="108">
        <v>202502</v>
      </c>
      <c r="C3822" s="108">
        <v>202502</v>
      </c>
      <c r="D3822" s="108" t="s">
        <v>1014</v>
      </c>
      <c r="E3822" s="109">
        <v>6265220047</v>
      </c>
      <c r="F3822" s="107" t="s">
        <v>2650</v>
      </c>
      <c r="G3822" s="110" t="s">
        <v>1778</v>
      </c>
      <c r="H3822" s="111">
        <v>290000</v>
      </c>
      <c r="I3822" s="113">
        <v>45696</v>
      </c>
      <c r="J3822" s="111">
        <v>67500</v>
      </c>
      <c r="K3822" s="112" t="s">
        <v>20</v>
      </c>
      <c r="L3822" s="112" t="s">
        <v>158</v>
      </c>
      <c r="O3822" s="71"/>
      <c r="P3822" s="54"/>
      <c r="Q3822" s="72"/>
    </row>
    <row r="3823" spans="1:17" x14ac:dyDescent="0.25">
      <c r="A3823" s="107" t="s">
        <v>4467</v>
      </c>
      <c r="B3823" s="108">
        <v>202411</v>
      </c>
      <c r="C3823" s="108">
        <v>202411</v>
      </c>
      <c r="D3823" s="108" t="s">
        <v>1015</v>
      </c>
      <c r="E3823" s="109">
        <v>7848877070</v>
      </c>
      <c r="F3823" s="107" t="s">
        <v>2460</v>
      </c>
      <c r="G3823" s="110" t="s">
        <v>1778</v>
      </c>
      <c r="H3823" s="111">
        <v>288000</v>
      </c>
      <c r="I3823" s="113">
        <v>45696</v>
      </c>
      <c r="J3823" s="111">
        <v>48000</v>
      </c>
      <c r="K3823" s="112" t="s">
        <v>20</v>
      </c>
      <c r="L3823" s="112" t="s">
        <v>158</v>
      </c>
      <c r="O3823" s="71"/>
      <c r="P3823" s="54"/>
      <c r="Q3823" s="72"/>
    </row>
    <row r="3824" spans="1:17" x14ac:dyDescent="0.25">
      <c r="A3824" s="107" t="s">
        <v>2658</v>
      </c>
      <c r="B3824" s="108">
        <v>202502</v>
      </c>
      <c r="C3824" s="108">
        <v>202502</v>
      </c>
      <c r="D3824" s="108" t="s">
        <v>1014</v>
      </c>
      <c r="E3824" s="109">
        <v>6360952506</v>
      </c>
      <c r="F3824" s="107" t="s">
        <v>2662</v>
      </c>
      <c r="G3824" s="110" t="s">
        <v>1792</v>
      </c>
      <c r="H3824" s="111">
        <v>275000</v>
      </c>
      <c r="I3824" s="113">
        <v>45696</v>
      </c>
      <c r="J3824" s="111">
        <v>5000</v>
      </c>
      <c r="K3824" s="112" t="s">
        <v>20</v>
      </c>
      <c r="L3824" s="112" t="s">
        <v>158</v>
      </c>
      <c r="O3824" s="71"/>
      <c r="P3824" s="54"/>
      <c r="Q3824" s="72"/>
    </row>
    <row r="3825" spans="1:17" x14ac:dyDescent="0.25">
      <c r="A3825" s="107" t="s">
        <v>2659</v>
      </c>
      <c r="B3825" s="108">
        <v>202502</v>
      </c>
      <c r="C3825" s="108">
        <v>202502</v>
      </c>
      <c r="D3825" s="108" t="s">
        <v>1015</v>
      </c>
      <c r="E3825" s="109">
        <v>8260531184</v>
      </c>
      <c r="F3825" s="107" t="s">
        <v>2663</v>
      </c>
      <c r="G3825" s="110" t="s">
        <v>1778</v>
      </c>
      <c r="H3825" s="111">
        <v>305000</v>
      </c>
      <c r="I3825" s="113">
        <v>45696</v>
      </c>
      <c r="J3825" s="111">
        <v>5000</v>
      </c>
      <c r="K3825" s="112" t="s">
        <v>20</v>
      </c>
      <c r="L3825" s="112" t="s">
        <v>158</v>
      </c>
      <c r="O3825" s="71"/>
      <c r="P3825" s="54"/>
      <c r="Q3825" s="72"/>
    </row>
    <row r="3826" spans="1:17" x14ac:dyDescent="0.25">
      <c r="A3826" s="107" t="s">
        <v>2660</v>
      </c>
      <c r="B3826" s="108">
        <v>202502</v>
      </c>
      <c r="C3826" s="108">
        <v>202502</v>
      </c>
      <c r="D3826" s="108" t="s">
        <v>1015</v>
      </c>
      <c r="E3826" s="109" t="s">
        <v>2666</v>
      </c>
      <c r="F3826" s="107" t="s">
        <v>2664</v>
      </c>
      <c r="G3826" s="110" t="s">
        <v>1792</v>
      </c>
      <c r="H3826" s="111">
        <v>270000</v>
      </c>
      <c r="I3826" s="113">
        <v>45696</v>
      </c>
      <c r="J3826" s="111">
        <v>5000</v>
      </c>
      <c r="K3826" s="112" t="s">
        <v>20</v>
      </c>
      <c r="L3826" s="112" t="s">
        <v>158</v>
      </c>
      <c r="O3826" s="71"/>
      <c r="P3826" s="54"/>
      <c r="Q3826" s="72"/>
    </row>
    <row r="3827" spans="1:17" x14ac:dyDescent="0.25">
      <c r="A3827" s="107" t="s">
        <v>2661</v>
      </c>
      <c r="B3827" s="108">
        <v>202502</v>
      </c>
      <c r="C3827" s="108">
        <v>202502</v>
      </c>
      <c r="D3827" s="108" t="s">
        <v>1015</v>
      </c>
      <c r="E3827" s="109">
        <v>9777521980</v>
      </c>
      <c r="F3827" s="107" t="s">
        <v>2665</v>
      </c>
      <c r="G3827" s="110" t="s">
        <v>1792</v>
      </c>
      <c r="H3827" s="111">
        <v>275000</v>
      </c>
      <c r="I3827" s="113">
        <v>45696</v>
      </c>
      <c r="J3827" s="111">
        <v>5000</v>
      </c>
      <c r="K3827" s="112" t="s">
        <v>20</v>
      </c>
      <c r="L3827" s="112" t="s">
        <v>158</v>
      </c>
      <c r="O3827" s="71"/>
      <c r="P3827" s="54"/>
      <c r="Q3827" s="72"/>
    </row>
    <row r="3828" spans="1:17" x14ac:dyDescent="0.25">
      <c r="A3828" s="107" t="s">
        <v>4471</v>
      </c>
      <c r="B3828" s="108">
        <v>202412</v>
      </c>
      <c r="C3828" s="108">
        <v>202412</v>
      </c>
      <c r="D3828" s="108" t="s">
        <v>1015</v>
      </c>
      <c r="E3828" s="109">
        <v>9777136092</v>
      </c>
      <c r="F3828" s="107" t="s">
        <v>2487</v>
      </c>
      <c r="G3828" s="110" t="s">
        <v>1792</v>
      </c>
      <c r="H3828" s="111">
        <v>318000</v>
      </c>
      <c r="I3828" s="113">
        <v>45698</v>
      </c>
      <c r="J3828" s="111">
        <v>50000</v>
      </c>
      <c r="K3828" s="112" t="s">
        <v>20</v>
      </c>
      <c r="L3828" s="112" t="s">
        <v>158</v>
      </c>
      <c r="O3828" s="71"/>
      <c r="P3828" s="54"/>
      <c r="Q3828" s="72"/>
    </row>
    <row r="3829" spans="1:17" x14ac:dyDescent="0.25">
      <c r="A3829" s="107" t="s">
        <v>4489</v>
      </c>
      <c r="B3829" s="108">
        <v>202501</v>
      </c>
      <c r="C3829" s="108">
        <v>202501</v>
      </c>
      <c r="D3829" s="108" t="s">
        <v>1014</v>
      </c>
      <c r="E3829" s="109">
        <v>7767972086</v>
      </c>
      <c r="F3829" s="107" t="s">
        <v>2598</v>
      </c>
      <c r="G3829" s="110" t="s">
        <v>2603</v>
      </c>
      <c r="H3829" s="111">
        <v>270000</v>
      </c>
      <c r="I3829" s="113">
        <v>45698</v>
      </c>
      <c r="J3829" s="111">
        <v>90000</v>
      </c>
      <c r="K3829" s="112" t="s">
        <v>20</v>
      </c>
      <c r="L3829" s="112" t="s">
        <v>158</v>
      </c>
      <c r="O3829" s="71"/>
      <c r="P3829" s="54"/>
      <c r="Q3829" s="72"/>
    </row>
    <row r="3830" spans="1:17" x14ac:dyDescent="0.25">
      <c r="A3830" s="107" t="s">
        <v>4487</v>
      </c>
      <c r="B3830" s="108">
        <v>202501</v>
      </c>
      <c r="C3830" s="108">
        <v>202501</v>
      </c>
      <c r="D3830" s="108" t="s">
        <v>1015</v>
      </c>
      <c r="E3830" s="109">
        <v>9337599274</v>
      </c>
      <c r="F3830" s="107" t="s">
        <v>2587</v>
      </c>
      <c r="G3830" s="110" t="s">
        <v>1778</v>
      </c>
      <c r="H3830" s="111">
        <v>318000</v>
      </c>
      <c r="I3830" s="113">
        <v>45698</v>
      </c>
      <c r="J3830" s="111">
        <v>50000</v>
      </c>
      <c r="K3830" s="112" t="s">
        <v>689</v>
      </c>
      <c r="L3830" s="112" t="s">
        <v>158</v>
      </c>
      <c r="O3830" s="71"/>
      <c r="P3830" s="54"/>
      <c r="Q3830" s="72"/>
    </row>
    <row r="3831" spans="1:17" x14ac:dyDescent="0.25">
      <c r="A3831" s="107" t="s">
        <v>2205</v>
      </c>
      <c r="B3831" s="108">
        <v>202408</v>
      </c>
      <c r="C3831" s="108">
        <v>202408</v>
      </c>
      <c r="D3831" s="108" t="s">
        <v>1015</v>
      </c>
      <c r="E3831" s="109">
        <v>7205263396</v>
      </c>
      <c r="F3831" s="107" t="s">
        <v>2206</v>
      </c>
      <c r="G3831" s="110" t="s">
        <v>1778</v>
      </c>
      <c r="H3831" s="111">
        <v>290000</v>
      </c>
      <c r="I3831" s="113">
        <v>45698</v>
      </c>
      <c r="J3831" s="111">
        <v>53000</v>
      </c>
      <c r="K3831" s="112" t="s">
        <v>20</v>
      </c>
      <c r="L3831" s="112" t="s">
        <v>158</v>
      </c>
      <c r="O3831" s="71"/>
      <c r="P3831" s="54"/>
      <c r="Q3831" s="72"/>
    </row>
    <row r="3832" spans="1:17" x14ac:dyDescent="0.25">
      <c r="A3832" s="107" t="s">
        <v>2538</v>
      </c>
      <c r="B3832" s="108">
        <v>202502</v>
      </c>
      <c r="C3832" s="108">
        <v>202502</v>
      </c>
      <c r="D3832" s="108" t="s">
        <v>1015</v>
      </c>
      <c r="E3832" s="109">
        <v>9337712942</v>
      </c>
      <c r="F3832" s="107" t="s">
        <v>2540</v>
      </c>
      <c r="G3832" s="110" t="s">
        <v>1778</v>
      </c>
      <c r="H3832" s="111">
        <v>288600</v>
      </c>
      <c r="I3832" s="113">
        <v>45699</v>
      </c>
      <c r="J3832" s="111">
        <v>5000</v>
      </c>
      <c r="K3832" s="112" t="s">
        <v>20</v>
      </c>
      <c r="L3832" s="112" t="s">
        <v>158</v>
      </c>
      <c r="O3832" s="71"/>
      <c r="P3832" s="54"/>
      <c r="Q3832" s="72"/>
    </row>
    <row r="3833" spans="1:17" x14ac:dyDescent="0.25">
      <c r="A3833" s="107" t="s">
        <v>4494</v>
      </c>
      <c r="B3833" s="108">
        <v>202502</v>
      </c>
      <c r="C3833" s="108">
        <v>202502</v>
      </c>
      <c r="D3833" s="108" t="s">
        <v>1014</v>
      </c>
      <c r="E3833" s="109">
        <v>7224841928</v>
      </c>
      <c r="F3833" s="107" t="s">
        <v>2669</v>
      </c>
      <c r="G3833" s="110" t="s">
        <v>1778</v>
      </c>
      <c r="H3833" s="111">
        <v>303000</v>
      </c>
      <c r="I3833" s="113">
        <v>45699</v>
      </c>
      <c r="J3833" s="111">
        <v>5000</v>
      </c>
      <c r="K3833" s="112" t="s">
        <v>20</v>
      </c>
      <c r="L3833" s="112" t="s">
        <v>158</v>
      </c>
      <c r="O3833" s="71"/>
      <c r="P3833" s="54"/>
      <c r="Q3833" s="72"/>
    </row>
    <row r="3834" spans="1:17" x14ac:dyDescent="0.25">
      <c r="A3834" s="107" t="s">
        <v>2668</v>
      </c>
      <c r="B3834" s="108">
        <v>202502</v>
      </c>
      <c r="C3834" s="108">
        <v>202502</v>
      </c>
      <c r="D3834" s="108" t="s">
        <v>1015</v>
      </c>
      <c r="E3834" s="109">
        <v>6372170874</v>
      </c>
      <c r="F3834" s="107" t="s">
        <v>2670</v>
      </c>
      <c r="G3834" s="110" t="s">
        <v>1778</v>
      </c>
      <c r="H3834" s="111">
        <v>270000</v>
      </c>
      <c r="I3834" s="113">
        <v>45699</v>
      </c>
      <c r="J3834" s="111">
        <v>5000</v>
      </c>
      <c r="K3834" s="112" t="s">
        <v>20</v>
      </c>
      <c r="L3834" s="112" t="s">
        <v>158</v>
      </c>
      <c r="O3834" s="71"/>
      <c r="P3834" s="54"/>
      <c r="Q3834" s="72"/>
    </row>
    <row r="3835" spans="1:17" x14ac:dyDescent="0.25">
      <c r="A3835" s="107" t="s">
        <v>4495</v>
      </c>
      <c r="B3835" s="108">
        <v>202202</v>
      </c>
      <c r="C3835" s="108">
        <v>202202</v>
      </c>
      <c r="D3835" s="108" t="s">
        <v>1015</v>
      </c>
      <c r="E3835" s="109">
        <v>8895901452</v>
      </c>
      <c r="F3835" s="107" t="s">
        <v>2671</v>
      </c>
      <c r="G3835" s="110" t="s">
        <v>1778</v>
      </c>
      <c r="H3835" s="111">
        <v>270000</v>
      </c>
      <c r="I3835" s="113">
        <v>45699</v>
      </c>
      <c r="J3835" s="111">
        <v>150000</v>
      </c>
      <c r="K3835" s="112" t="s">
        <v>20</v>
      </c>
      <c r="L3835" s="112" t="s">
        <v>158</v>
      </c>
      <c r="O3835" s="71"/>
      <c r="P3835" s="54"/>
      <c r="Q3835" s="72"/>
    </row>
    <row r="3836" spans="1:17" x14ac:dyDescent="0.25">
      <c r="A3836" s="107" t="s">
        <v>2647</v>
      </c>
      <c r="B3836" s="108">
        <v>202502</v>
      </c>
      <c r="C3836" s="108">
        <v>202502</v>
      </c>
      <c r="D3836" s="108" t="s">
        <v>1014</v>
      </c>
      <c r="E3836" s="109">
        <v>8628858380</v>
      </c>
      <c r="F3836" s="107" t="s">
        <v>2651</v>
      </c>
      <c r="G3836" s="110" t="s">
        <v>1778</v>
      </c>
      <c r="H3836" s="111">
        <v>298000</v>
      </c>
      <c r="I3836" s="113">
        <v>45699</v>
      </c>
      <c r="J3836" s="111">
        <v>50000</v>
      </c>
      <c r="K3836" s="112" t="s">
        <v>20</v>
      </c>
      <c r="L3836" s="112" t="s">
        <v>158</v>
      </c>
      <c r="O3836" s="71"/>
      <c r="P3836" s="54"/>
      <c r="Q3836" s="72"/>
    </row>
    <row r="3837" spans="1:17" x14ac:dyDescent="0.25">
      <c r="A3837" s="107" t="s">
        <v>2615</v>
      </c>
      <c r="B3837" s="108">
        <v>202501</v>
      </c>
      <c r="C3837" s="108">
        <v>202501</v>
      </c>
      <c r="D3837" s="108" t="s">
        <v>1015</v>
      </c>
      <c r="E3837" s="109">
        <v>9124002774</v>
      </c>
      <c r="F3837" s="107" t="s">
        <v>2616</v>
      </c>
      <c r="G3837" s="110" t="s">
        <v>1778</v>
      </c>
      <c r="H3837" s="111">
        <v>303600</v>
      </c>
      <c r="I3837" s="113">
        <v>45700</v>
      </c>
      <c r="J3837" s="111">
        <v>20000</v>
      </c>
      <c r="K3837" s="112" t="s">
        <v>20</v>
      </c>
      <c r="L3837" s="112" t="s">
        <v>158</v>
      </c>
      <c r="O3837" s="71"/>
      <c r="P3837" s="54"/>
      <c r="Q3837" s="72"/>
    </row>
    <row r="3838" spans="1:17" x14ac:dyDescent="0.25">
      <c r="A3838" s="107" t="s">
        <v>4466</v>
      </c>
      <c r="B3838" s="108">
        <v>202501</v>
      </c>
      <c r="C3838" s="108">
        <v>202501</v>
      </c>
      <c r="D3838" s="108" t="s">
        <v>1014</v>
      </c>
      <c r="E3838" s="109">
        <v>8144975553</v>
      </c>
      <c r="F3838" s="107" t="s">
        <v>2456</v>
      </c>
      <c r="G3838" s="110" t="s">
        <v>1778</v>
      </c>
      <c r="H3838" s="111">
        <v>313600</v>
      </c>
      <c r="I3838" s="113">
        <v>45700</v>
      </c>
      <c r="J3838" s="111">
        <v>125000</v>
      </c>
      <c r="K3838" s="112" t="s">
        <v>20</v>
      </c>
      <c r="L3838" s="112" t="s">
        <v>158</v>
      </c>
      <c r="O3838" s="71"/>
      <c r="P3838" s="54"/>
      <c r="Q3838" s="72"/>
    </row>
    <row r="3839" spans="1:17" x14ac:dyDescent="0.25">
      <c r="A3839" s="107" t="s">
        <v>4478</v>
      </c>
      <c r="B3839" s="108">
        <v>202501</v>
      </c>
      <c r="C3839" s="108">
        <v>202501</v>
      </c>
      <c r="D3839" s="108" t="s">
        <v>1014</v>
      </c>
      <c r="E3839" s="109">
        <v>6350225009</v>
      </c>
      <c r="F3839" s="107" t="s">
        <v>2545</v>
      </c>
      <c r="G3839" s="110" t="s">
        <v>1778</v>
      </c>
      <c r="H3839" s="111">
        <v>295000</v>
      </c>
      <c r="I3839" s="113">
        <v>45700</v>
      </c>
      <c r="J3839" s="111">
        <v>58000</v>
      </c>
      <c r="K3839" s="112" t="s">
        <v>20</v>
      </c>
      <c r="L3839" s="112" t="s">
        <v>158</v>
      </c>
      <c r="O3839" s="71"/>
      <c r="P3839" s="54"/>
      <c r="Q3839" s="72"/>
    </row>
    <row r="3840" spans="1:17" x14ac:dyDescent="0.25">
      <c r="A3840" s="107" t="s">
        <v>4451</v>
      </c>
      <c r="B3840" s="108">
        <v>202409</v>
      </c>
      <c r="C3840" s="108">
        <v>202409</v>
      </c>
      <c r="D3840" s="108" t="s">
        <v>1015</v>
      </c>
      <c r="E3840" s="109">
        <v>8658969336</v>
      </c>
      <c r="F3840" s="107" t="s">
        <v>2362</v>
      </c>
      <c r="G3840" s="110" t="s">
        <v>1778</v>
      </c>
      <c r="H3840" s="111">
        <v>313600</v>
      </c>
      <c r="I3840" s="113">
        <v>45701</v>
      </c>
      <c r="J3840" s="111">
        <v>40000</v>
      </c>
      <c r="K3840" s="112" t="s">
        <v>20</v>
      </c>
      <c r="L3840" s="112" t="s">
        <v>158</v>
      </c>
      <c r="O3840" s="71"/>
      <c r="P3840" s="54"/>
      <c r="Q3840" s="72"/>
    </row>
    <row r="3841" spans="1:17" x14ac:dyDescent="0.25">
      <c r="A3841" s="107" t="s">
        <v>2532</v>
      </c>
      <c r="B3841" s="108">
        <v>202412</v>
      </c>
      <c r="C3841" s="108">
        <v>202412</v>
      </c>
      <c r="D3841" s="108" t="s">
        <v>1015</v>
      </c>
      <c r="E3841" s="109">
        <v>8093215059</v>
      </c>
      <c r="F3841" s="107" t="s">
        <v>2534</v>
      </c>
      <c r="G3841" s="110" t="s">
        <v>1792</v>
      </c>
      <c r="H3841" s="111">
        <v>275000</v>
      </c>
      <c r="I3841" s="113">
        <v>45701</v>
      </c>
      <c r="J3841" s="111">
        <v>50000</v>
      </c>
      <c r="K3841" s="112" t="s">
        <v>20</v>
      </c>
      <c r="L3841" s="112" t="s">
        <v>158</v>
      </c>
      <c r="O3841" s="71"/>
      <c r="P3841" s="54"/>
      <c r="Q3841" s="72"/>
    </row>
    <row r="3842" spans="1:17" x14ac:dyDescent="0.25">
      <c r="A3842" s="107" t="s">
        <v>1385</v>
      </c>
      <c r="B3842" s="108">
        <v>202501</v>
      </c>
      <c r="C3842" s="108">
        <v>202501</v>
      </c>
      <c r="D3842" s="108" t="s">
        <v>1015</v>
      </c>
      <c r="E3842" s="109">
        <v>9438367836</v>
      </c>
      <c r="F3842" s="107" t="s">
        <v>2607</v>
      </c>
      <c r="G3842" s="110" t="s">
        <v>2603</v>
      </c>
      <c r="H3842" s="111">
        <v>318000</v>
      </c>
      <c r="I3842" s="113">
        <v>45701</v>
      </c>
      <c r="J3842" s="111">
        <v>75000</v>
      </c>
      <c r="K3842" s="112" t="s">
        <v>20</v>
      </c>
      <c r="L3842" s="112" t="s">
        <v>158</v>
      </c>
      <c r="O3842" s="71"/>
      <c r="P3842" s="54"/>
      <c r="Q3842" s="72"/>
    </row>
    <row r="3843" spans="1:17" x14ac:dyDescent="0.25">
      <c r="A3843" s="107" t="s">
        <v>4479</v>
      </c>
      <c r="B3843" s="108">
        <v>202501</v>
      </c>
      <c r="C3843" s="108">
        <v>202501</v>
      </c>
      <c r="D3843" s="108" t="s">
        <v>1015</v>
      </c>
      <c r="E3843" s="109">
        <v>7008152679</v>
      </c>
      <c r="F3843" s="107" t="s">
        <v>2550</v>
      </c>
      <c r="G3843" s="110" t="s">
        <v>1778</v>
      </c>
      <c r="H3843" s="111">
        <v>300000</v>
      </c>
      <c r="I3843" s="113">
        <v>45701</v>
      </c>
      <c r="J3843" s="111">
        <v>35000</v>
      </c>
      <c r="K3843" s="112" t="s">
        <v>20</v>
      </c>
      <c r="L3843" s="112" t="s">
        <v>158</v>
      </c>
      <c r="O3843" s="71"/>
      <c r="P3843" s="54"/>
      <c r="Q3843" s="72"/>
    </row>
    <row r="3844" spans="1:17" x14ac:dyDescent="0.25">
      <c r="A3844" s="107" t="s">
        <v>2426</v>
      </c>
      <c r="B3844" s="108">
        <v>202411</v>
      </c>
      <c r="C3844" s="108">
        <v>202411</v>
      </c>
      <c r="D3844" s="108" t="s">
        <v>1015</v>
      </c>
      <c r="E3844" s="109">
        <v>7077156237</v>
      </c>
      <c r="F3844" s="107" t="s">
        <v>2434</v>
      </c>
      <c r="G3844" s="110" t="s">
        <v>1778</v>
      </c>
      <c r="H3844" s="111">
        <v>300000</v>
      </c>
      <c r="I3844" s="113">
        <v>45702</v>
      </c>
      <c r="J3844" s="111">
        <v>60000</v>
      </c>
      <c r="K3844" s="112" t="s">
        <v>20</v>
      </c>
      <c r="L3844" s="112" t="s">
        <v>158</v>
      </c>
      <c r="O3844" s="71"/>
      <c r="P3844" s="54"/>
      <c r="Q3844" s="72"/>
    </row>
    <row r="3845" spans="1:17" x14ac:dyDescent="0.25">
      <c r="A3845" s="107" t="s">
        <v>2673</v>
      </c>
      <c r="B3845" s="108">
        <v>202502</v>
      </c>
      <c r="C3845" s="108">
        <v>202502</v>
      </c>
      <c r="D3845" s="108" t="s">
        <v>1015</v>
      </c>
      <c r="E3845" s="109">
        <v>8249159887</v>
      </c>
      <c r="F3845" s="107" t="s">
        <v>2677</v>
      </c>
      <c r="G3845" s="110" t="s">
        <v>1792</v>
      </c>
      <c r="H3845" s="111">
        <v>260000</v>
      </c>
      <c r="I3845" s="113">
        <v>45702</v>
      </c>
      <c r="J3845" s="111">
        <v>5000</v>
      </c>
      <c r="K3845" s="112" t="s">
        <v>20</v>
      </c>
      <c r="L3845" s="112" t="s">
        <v>158</v>
      </c>
      <c r="O3845" s="71"/>
      <c r="P3845" s="54"/>
      <c r="Q3845" s="72"/>
    </row>
    <row r="3846" spans="1:17" x14ac:dyDescent="0.25">
      <c r="A3846" s="107" t="s">
        <v>2674</v>
      </c>
      <c r="B3846" s="108">
        <v>202502</v>
      </c>
      <c r="C3846" s="108">
        <v>202502</v>
      </c>
      <c r="D3846" s="108" t="s">
        <v>1015</v>
      </c>
      <c r="E3846" s="109">
        <v>8249159887</v>
      </c>
      <c r="F3846" s="107" t="s">
        <v>2678</v>
      </c>
      <c r="G3846" s="110" t="s">
        <v>1792</v>
      </c>
      <c r="H3846" s="111">
        <v>295000</v>
      </c>
      <c r="I3846" s="113">
        <v>45702</v>
      </c>
      <c r="J3846" s="111">
        <v>5000</v>
      </c>
      <c r="K3846" s="112" t="s">
        <v>20</v>
      </c>
      <c r="L3846" s="112" t="s">
        <v>158</v>
      </c>
      <c r="O3846" s="71"/>
      <c r="P3846" s="54"/>
      <c r="Q3846" s="72"/>
    </row>
    <row r="3847" spans="1:17" x14ac:dyDescent="0.25">
      <c r="A3847" s="107" t="s">
        <v>4496</v>
      </c>
      <c r="B3847" s="108">
        <v>202502</v>
      </c>
      <c r="C3847" s="108">
        <v>202502</v>
      </c>
      <c r="D3847" s="108" t="s">
        <v>1015</v>
      </c>
      <c r="E3847" s="109">
        <v>8114923133</v>
      </c>
      <c r="F3847" s="107" t="s">
        <v>2679</v>
      </c>
      <c r="G3847" s="110" t="s">
        <v>1792</v>
      </c>
      <c r="H3847" s="111">
        <v>285000</v>
      </c>
      <c r="I3847" s="113">
        <v>45702</v>
      </c>
      <c r="J3847" s="111">
        <v>5000</v>
      </c>
      <c r="K3847" s="112" t="s">
        <v>20</v>
      </c>
      <c r="L3847" s="112" t="s">
        <v>158</v>
      </c>
      <c r="O3847" s="71"/>
      <c r="P3847" s="54"/>
      <c r="Q3847" s="72"/>
    </row>
    <row r="3848" spans="1:17" x14ac:dyDescent="0.25">
      <c r="A3848" s="107" t="s">
        <v>4497</v>
      </c>
      <c r="B3848" s="108">
        <v>202502</v>
      </c>
      <c r="C3848" s="108">
        <v>202502</v>
      </c>
      <c r="D3848" s="108" t="s">
        <v>1015</v>
      </c>
      <c r="E3848" s="109">
        <v>7008079795</v>
      </c>
      <c r="F3848" s="107" t="s">
        <v>2680</v>
      </c>
      <c r="G3848" s="110" t="s">
        <v>1792</v>
      </c>
      <c r="H3848" s="111">
        <v>280000</v>
      </c>
      <c r="I3848" s="113">
        <v>45702</v>
      </c>
      <c r="J3848" s="111">
        <v>5000</v>
      </c>
      <c r="K3848" s="112" t="s">
        <v>20</v>
      </c>
      <c r="L3848" s="112" t="s">
        <v>158</v>
      </c>
      <c r="O3848" s="71"/>
      <c r="P3848" s="54"/>
      <c r="Q3848" s="72"/>
    </row>
    <row r="3849" spans="1:17" x14ac:dyDescent="0.25">
      <c r="A3849" s="107" t="s">
        <v>2653</v>
      </c>
      <c r="B3849" s="108">
        <v>202502</v>
      </c>
      <c r="C3849" s="108">
        <v>202502</v>
      </c>
      <c r="D3849" s="108" t="s">
        <v>1015</v>
      </c>
      <c r="E3849" s="109">
        <v>9437203370</v>
      </c>
      <c r="F3849" s="107" t="s">
        <v>2682</v>
      </c>
      <c r="G3849" s="110" t="s">
        <v>1778</v>
      </c>
      <c r="H3849" s="111">
        <v>280000</v>
      </c>
      <c r="I3849" s="113">
        <v>45702</v>
      </c>
      <c r="J3849" s="111">
        <v>100000</v>
      </c>
      <c r="K3849" s="112" t="s">
        <v>20</v>
      </c>
      <c r="L3849" s="112" t="s">
        <v>158</v>
      </c>
      <c r="O3849" s="71"/>
      <c r="P3849" s="54"/>
      <c r="Q3849" s="72"/>
    </row>
    <row r="3850" spans="1:17" x14ac:dyDescent="0.25">
      <c r="A3850" s="107" t="s">
        <v>2613</v>
      </c>
      <c r="B3850" s="108">
        <v>202501</v>
      </c>
      <c r="C3850" s="108">
        <v>202501</v>
      </c>
      <c r="D3850" s="108" t="s">
        <v>1015</v>
      </c>
      <c r="E3850" s="109">
        <v>7602548521</v>
      </c>
      <c r="F3850" s="107" t="s">
        <v>2614</v>
      </c>
      <c r="G3850" s="110" t="s">
        <v>1778</v>
      </c>
      <c r="H3850" s="111">
        <v>310000</v>
      </c>
      <c r="I3850" s="113">
        <v>45702</v>
      </c>
      <c r="J3850" s="111">
        <v>22917</v>
      </c>
      <c r="K3850" s="112" t="s">
        <v>20</v>
      </c>
      <c r="L3850" s="112" t="s">
        <v>158</v>
      </c>
      <c r="O3850" s="71"/>
      <c r="P3850" s="54"/>
      <c r="Q3850" s="72"/>
    </row>
    <row r="3851" spans="1:17" x14ac:dyDescent="0.25">
      <c r="A3851" s="107" t="s">
        <v>4494</v>
      </c>
      <c r="B3851" s="108">
        <v>202502</v>
      </c>
      <c r="C3851" s="108">
        <v>202502</v>
      </c>
      <c r="D3851" s="108" t="s">
        <v>1014</v>
      </c>
      <c r="E3851" s="109">
        <v>7224841928</v>
      </c>
      <c r="F3851" s="107" t="s">
        <v>2669</v>
      </c>
      <c r="G3851" s="110" t="s">
        <v>1778</v>
      </c>
      <c r="H3851" s="111">
        <v>303000</v>
      </c>
      <c r="I3851" s="113">
        <v>45703</v>
      </c>
      <c r="J3851" s="111">
        <v>74500</v>
      </c>
      <c r="K3851" s="112" t="s">
        <v>20</v>
      </c>
      <c r="L3851" s="112" t="s">
        <v>158</v>
      </c>
      <c r="O3851" s="71"/>
      <c r="P3851" s="54"/>
      <c r="Q3851" s="72"/>
    </row>
    <row r="3852" spans="1:17" x14ac:dyDescent="0.25">
      <c r="A3852" s="107" t="s">
        <v>2683</v>
      </c>
      <c r="B3852" s="108">
        <v>202502</v>
      </c>
      <c r="C3852" s="108">
        <v>202502</v>
      </c>
      <c r="D3852" s="108" t="s">
        <v>1015</v>
      </c>
      <c r="E3852" s="109">
        <v>8984333691</v>
      </c>
      <c r="F3852" s="107" t="s">
        <v>2684</v>
      </c>
      <c r="G3852" s="110" t="s">
        <v>1778</v>
      </c>
      <c r="H3852" s="111">
        <v>290000</v>
      </c>
      <c r="I3852" s="113">
        <v>45703</v>
      </c>
      <c r="J3852" s="111">
        <v>26000</v>
      </c>
      <c r="K3852" s="112" t="s">
        <v>20</v>
      </c>
      <c r="L3852" s="112" t="s">
        <v>158</v>
      </c>
      <c r="O3852" s="71"/>
      <c r="P3852" s="54"/>
      <c r="Q3852" s="72"/>
    </row>
    <row r="3853" spans="1:17" x14ac:dyDescent="0.25">
      <c r="A3853" s="107" t="s">
        <v>2660</v>
      </c>
      <c r="B3853" s="108">
        <v>202502</v>
      </c>
      <c r="C3853" s="108">
        <v>202502</v>
      </c>
      <c r="D3853" s="108" t="s">
        <v>1015</v>
      </c>
      <c r="E3853" s="109" t="s">
        <v>2666</v>
      </c>
      <c r="F3853" s="107" t="s">
        <v>2664</v>
      </c>
      <c r="G3853" s="110" t="s">
        <v>1792</v>
      </c>
      <c r="H3853" s="111">
        <v>270000</v>
      </c>
      <c r="I3853" s="113">
        <v>45703</v>
      </c>
      <c r="J3853" s="111">
        <v>70000</v>
      </c>
      <c r="K3853" s="112" t="s">
        <v>20</v>
      </c>
      <c r="L3853" s="112" t="s">
        <v>158</v>
      </c>
      <c r="O3853" s="71"/>
      <c r="P3853" s="54"/>
      <c r="Q3853" s="72"/>
    </row>
    <row r="3854" spans="1:17" x14ac:dyDescent="0.25">
      <c r="A3854" s="107" t="s">
        <v>2538</v>
      </c>
      <c r="B3854" s="108">
        <v>202501</v>
      </c>
      <c r="C3854" s="108">
        <v>202501</v>
      </c>
      <c r="D3854" s="108" t="s">
        <v>1015</v>
      </c>
      <c r="E3854" s="109">
        <v>9337712942</v>
      </c>
      <c r="F3854" s="107" t="s">
        <v>2540</v>
      </c>
      <c r="G3854" s="110" t="s">
        <v>1778</v>
      </c>
      <c r="H3854" s="111">
        <v>288600</v>
      </c>
      <c r="I3854" s="113">
        <v>45703</v>
      </c>
      <c r="J3854" s="111">
        <v>70900</v>
      </c>
      <c r="K3854" s="112" t="s">
        <v>689</v>
      </c>
      <c r="L3854" s="112" t="s">
        <v>158</v>
      </c>
      <c r="O3854" s="71"/>
      <c r="P3854" s="54"/>
      <c r="Q3854" s="72"/>
    </row>
    <row r="3855" spans="1:17" x14ac:dyDescent="0.25">
      <c r="A3855" s="107" t="s">
        <v>2659</v>
      </c>
      <c r="B3855" s="108">
        <v>202502</v>
      </c>
      <c r="C3855" s="108">
        <v>202502</v>
      </c>
      <c r="D3855" s="108" t="s">
        <v>1015</v>
      </c>
      <c r="E3855" s="109">
        <v>8260531184</v>
      </c>
      <c r="F3855" s="107" t="s">
        <v>2663</v>
      </c>
      <c r="G3855" s="110" t="s">
        <v>1778</v>
      </c>
      <c r="H3855" s="111">
        <v>305000</v>
      </c>
      <c r="I3855" s="113">
        <v>45705</v>
      </c>
      <c r="J3855" s="111">
        <v>25000</v>
      </c>
      <c r="K3855" s="112" t="s">
        <v>20</v>
      </c>
      <c r="L3855" s="112" t="s">
        <v>158</v>
      </c>
      <c r="O3855" s="71"/>
      <c r="P3855" s="54"/>
      <c r="Q3855" s="72"/>
    </row>
    <row r="3856" spans="1:17" x14ac:dyDescent="0.25">
      <c r="A3856" s="107" t="s">
        <v>2320</v>
      </c>
      <c r="B3856" s="108">
        <v>202501</v>
      </c>
      <c r="C3856" s="108">
        <v>202501</v>
      </c>
      <c r="D3856" s="108" t="s">
        <v>1015</v>
      </c>
      <c r="E3856" s="109">
        <v>8950291977</v>
      </c>
      <c r="F3856" s="107" t="s">
        <v>2569</v>
      </c>
      <c r="G3856" s="110" t="s">
        <v>1778</v>
      </c>
      <c r="H3856" s="111">
        <v>295000</v>
      </c>
      <c r="I3856" s="113">
        <v>45705</v>
      </c>
      <c r="J3856" s="111">
        <v>25000</v>
      </c>
      <c r="K3856" s="112" t="s">
        <v>20</v>
      </c>
      <c r="L3856" s="112" t="s">
        <v>158</v>
      </c>
      <c r="O3856" s="71"/>
      <c r="P3856" s="54"/>
      <c r="Q3856" s="72"/>
    </row>
    <row r="3857" spans="1:17" x14ac:dyDescent="0.25">
      <c r="A3857" s="107" t="s">
        <v>2647</v>
      </c>
      <c r="B3857" s="108">
        <v>202502</v>
      </c>
      <c r="C3857" s="108">
        <v>202502</v>
      </c>
      <c r="D3857" s="108" t="s">
        <v>1014</v>
      </c>
      <c r="E3857" s="109">
        <v>8628858380</v>
      </c>
      <c r="F3857" s="107" t="s">
        <v>2651</v>
      </c>
      <c r="G3857" s="110" t="s">
        <v>1778</v>
      </c>
      <c r="H3857" s="111">
        <v>298000</v>
      </c>
      <c r="I3857" s="113">
        <v>45705</v>
      </c>
      <c r="J3857" s="111">
        <v>19500</v>
      </c>
      <c r="K3857" s="112" t="s">
        <v>20</v>
      </c>
      <c r="L3857" s="112" t="s">
        <v>158</v>
      </c>
      <c r="O3857" s="71"/>
      <c r="P3857" s="54"/>
      <c r="Q3857" s="72"/>
    </row>
    <row r="3858" spans="1:17" x14ac:dyDescent="0.25">
      <c r="A3858" s="107" t="s">
        <v>2566</v>
      </c>
      <c r="B3858" s="108">
        <v>202501</v>
      </c>
      <c r="C3858" s="108">
        <v>202501</v>
      </c>
      <c r="D3858" s="108" t="s">
        <v>1015</v>
      </c>
      <c r="E3858" s="109">
        <v>7978977366</v>
      </c>
      <c r="F3858" s="107" t="s">
        <v>2568</v>
      </c>
      <c r="G3858" s="110" t="s">
        <v>1792</v>
      </c>
      <c r="H3858" s="111">
        <v>277000</v>
      </c>
      <c r="I3858" s="113">
        <v>45705</v>
      </c>
      <c r="J3858" s="111">
        <v>60000</v>
      </c>
      <c r="K3858" s="112" t="s">
        <v>20</v>
      </c>
      <c r="L3858" s="112" t="s">
        <v>158</v>
      </c>
      <c r="O3858" s="71"/>
      <c r="P3858" s="54"/>
      <c r="Q3858" s="72"/>
    </row>
    <row r="3859" spans="1:17" x14ac:dyDescent="0.25">
      <c r="A3859" s="107" t="s">
        <v>2495</v>
      </c>
      <c r="B3859" s="108">
        <v>202411</v>
      </c>
      <c r="C3859" s="108">
        <v>202411</v>
      </c>
      <c r="D3859" s="108" t="s">
        <v>1015</v>
      </c>
      <c r="E3859" s="109">
        <v>6371313273</v>
      </c>
      <c r="F3859" s="107" t="s">
        <v>2497</v>
      </c>
      <c r="G3859" s="110" t="s">
        <v>1778</v>
      </c>
      <c r="H3859" s="111">
        <v>318000</v>
      </c>
      <c r="I3859" s="113">
        <v>45705</v>
      </c>
      <c r="J3859" s="111">
        <v>80000</v>
      </c>
      <c r="K3859" s="112" t="s">
        <v>20</v>
      </c>
      <c r="L3859" s="112" t="s">
        <v>158</v>
      </c>
      <c r="O3859" s="71"/>
      <c r="P3859" s="54"/>
      <c r="Q3859" s="72"/>
    </row>
    <row r="3860" spans="1:17" x14ac:dyDescent="0.25">
      <c r="A3860" s="107" t="s">
        <v>2377</v>
      </c>
      <c r="B3860" s="108">
        <v>202410</v>
      </c>
      <c r="C3860" s="108">
        <v>202410</v>
      </c>
      <c r="D3860" s="108" t="s">
        <v>1015</v>
      </c>
      <c r="E3860" s="109">
        <v>7205816953</v>
      </c>
      <c r="F3860" s="107" t="s">
        <v>2382</v>
      </c>
      <c r="G3860" s="110" t="s">
        <v>2006</v>
      </c>
      <c r="H3860" s="111">
        <v>295000</v>
      </c>
      <c r="I3860" s="113">
        <v>45706</v>
      </c>
      <c r="J3860" s="111">
        <v>30000</v>
      </c>
      <c r="K3860" s="112" t="s">
        <v>20</v>
      </c>
      <c r="L3860" s="112" t="s">
        <v>158</v>
      </c>
      <c r="O3860" s="71"/>
      <c r="P3860" s="54"/>
      <c r="Q3860" s="72"/>
    </row>
    <row r="3861" spans="1:17" x14ac:dyDescent="0.25">
      <c r="A3861" s="107" t="s">
        <v>2245</v>
      </c>
      <c r="B3861" s="108">
        <v>202408</v>
      </c>
      <c r="C3861" s="108">
        <v>202408</v>
      </c>
      <c r="D3861" s="108" t="s">
        <v>1015</v>
      </c>
      <c r="E3861" s="109">
        <v>9090427386</v>
      </c>
      <c r="F3861" s="107" t="s">
        <v>2249</v>
      </c>
      <c r="G3861" s="110" t="s">
        <v>1778</v>
      </c>
      <c r="H3861" s="111">
        <v>290000</v>
      </c>
      <c r="I3861" s="113">
        <v>45706</v>
      </c>
      <c r="J3861" s="111">
        <v>23002</v>
      </c>
      <c r="K3861" s="112" t="s">
        <v>20</v>
      </c>
      <c r="L3861" s="112" t="s">
        <v>158</v>
      </c>
      <c r="O3861" s="71"/>
      <c r="P3861" s="54"/>
      <c r="Q3861" s="72"/>
    </row>
    <row r="3862" spans="1:17" x14ac:dyDescent="0.25">
      <c r="A3862" s="107" t="s">
        <v>4483</v>
      </c>
      <c r="B3862" s="108">
        <v>202501</v>
      </c>
      <c r="C3862" s="108">
        <v>202501</v>
      </c>
      <c r="D3862" s="108" t="s">
        <v>1015</v>
      </c>
      <c r="E3862" s="109">
        <v>9861298754</v>
      </c>
      <c r="F3862" s="107" t="s">
        <v>2561</v>
      </c>
      <c r="G3862" s="110" t="s">
        <v>1778</v>
      </c>
      <c r="H3862" s="111">
        <v>295000</v>
      </c>
      <c r="I3862" s="113">
        <v>45706</v>
      </c>
      <c r="J3862" s="111">
        <v>50000</v>
      </c>
      <c r="K3862" s="112" t="s">
        <v>20</v>
      </c>
      <c r="L3862" s="112" t="s">
        <v>158</v>
      </c>
      <c r="O3862" s="71"/>
      <c r="P3862" s="54"/>
      <c r="Q3862" s="72"/>
    </row>
    <row r="3863" spans="1:17" x14ac:dyDescent="0.25">
      <c r="A3863" s="107" t="s">
        <v>4481</v>
      </c>
      <c r="B3863" s="108">
        <v>202501</v>
      </c>
      <c r="C3863" s="108">
        <v>202501</v>
      </c>
      <c r="D3863" s="108" t="s">
        <v>1015</v>
      </c>
      <c r="E3863" s="109">
        <v>9338361529</v>
      </c>
      <c r="F3863" s="107" t="s">
        <v>2558</v>
      </c>
      <c r="G3863" s="110" t="s">
        <v>1778</v>
      </c>
      <c r="H3863" s="111">
        <v>313000</v>
      </c>
      <c r="I3863" s="113">
        <v>45706</v>
      </c>
      <c r="J3863" s="111">
        <v>80000</v>
      </c>
      <c r="K3863" s="112" t="s">
        <v>286</v>
      </c>
      <c r="L3863" s="112" t="s">
        <v>158</v>
      </c>
      <c r="O3863" s="71"/>
      <c r="P3863" s="54"/>
      <c r="Q3863" s="72"/>
    </row>
    <row r="3864" spans="1:17" x14ac:dyDescent="0.25">
      <c r="A3864" s="107" t="s">
        <v>2615</v>
      </c>
      <c r="B3864" s="108">
        <v>202501</v>
      </c>
      <c r="C3864" s="108">
        <v>202501</v>
      </c>
      <c r="D3864" s="108" t="s">
        <v>1015</v>
      </c>
      <c r="E3864" s="109">
        <v>9124002774</v>
      </c>
      <c r="F3864" s="107" t="s">
        <v>2616</v>
      </c>
      <c r="G3864" s="110" t="s">
        <v>1778</v>
      </c>
      <c r="H3864" s="111">
        <v>303600</v>
      </c>
      <c r="I3864" s="113">
        <v>45707</v>
      </c>
      <c r="J3864" s="111">
        <v>50000</v>
      </c>
      <c r="K3864" s="112" t="s">
        <v>286</v>
      </c>
      <c r="L3864" s="112" t="s">
        <v>158</v>
      </c>
      <c r="O3864" s="71"/>
      <c r="P3864" s="54"/>
      <c r="Q3864" s="72"/>
    </row>
    <row r="3865" spans="1:17" x14ac:dyDescent="0.25">
      <c r="A3865" s="107" t="s">
        <v>2615</v>
      </c>
      <c r="B3865" s="108">
        <v>202501</v>
      </c>
      <c r="C3865" s="108">
        <v>202501</v>
      </c>
      <c r="D3865" s="108" t="s">
        <v>1015</v>
      </c>
      <c r="E3865" s="109">
        <v>9124002774</v>
      </c>
      <c r="F3865" s="107" t="s">
        <v>2616</v>
      </c>
      <c r="G3865" s="110" t="s">
        <v>1778</v>
      </c>
      <c r="H3865" s="111">
        <v>303600</v>
      </c>
      <c r="I3865" s="113">
        <v>45707</v>
      </c>
      <c r="J3865" s="111">
        <v>25000</v>
      </c>
      <c r="K3865" s="112" t="s">
        <v>20</v>
      </c>
      <c r="L3865" s="112" t="s">
        <v>158</v>
      </c>
      <c r="O3865" s="71"/>
      <c r="P3865" s="54"/>
      <c r="Q3865" s="72"/>
    </row>
    <row r="3866" spans="1:17" x14ac:dyDescent="0.25">
      <c r="A3866" s="107" t="s">
        <v>2473</v>
      </c>
      <c r="B3866" s="108">
        <v>202412</v>
      </c>
      <c r="C3866" s="108">
        <v>202412</v>
      </c>
      <c r="D3866" s="108" t="s">
        <v>1015</v>
      </c>
      <c r="E3866" s="109">
        <v>7978185477</v>
      </c>
      <c r="F3866" s="107" t="s">
        <v>2474</v>
      </c>
      <c r="G3866" s="110" t="s">
        <v>2006</v>
      </c>
      <c r="H3866" s="111">
        <v>285000</v>
      </c>
      <c r="I3866" s="113">
        <v>45707</v>
      </c>
      <c r="J3866" s="111">
        <v>99000</v>
      </c>
      <c r="K3866" s="112" t="s">
        <v>20</v>
      </c>
      <c r="L3866" s="112" t="s">
        <v>158</v>
      </c>
      <c r="O3866" s="71"/>
      <c r="P3866" s="54"/>
      <c r="Q3866" s="72"/>
    </row>
    <row r="3867" spans="1:17" x14ac:dyDescent="0.25">
      <c r="A3867" s="107" t="s">
        <v>2626</v>
      </c>
      <c r="B3867" s="108">
        <v>202501</v>
      </c>
      <c r="C3867" s="108">
        <v>202501</v>
      </c>
      <c r="D3867" s="108" t="s">
        <v>1014</v>
      </c>
      <c r="E3867" s="109">
        <v>9835420061</v>
      </c>
      <c r="F3867" s="107" t="s">
        <v>2634</v>
      </c>
      <c r="G3867" s="110" t="s">
        <v>2639</v>
      </c>
      <c r="H3867" s="111">
        <v>295000</v>
      </c>
      <c r="I3867" s="113">
        <v>45707</v>
      </c>
      <c r="J3867" s="111">
        <v>73750</v>
      </c>
      <c r="K3867" s="112" t="s">
        <v>20</v>
      </c>
      <c r="L3867" s="112" t="s">
        <v>158</v>
      </c>
      <c r="O3867" s="71"/>
      <c r="P3867" s="54"/>
      <c r="Q3867" s="72"/>
    </row>
    <row r="3868" spans="1:17" x14ac:dyDescent="0.25">
      <c r="A3868" s="107" t="s">
        <v>2685</v>
      </c>
      <c r="B3868" s="108">
        <v>202502</v>
      </c>
      <c r="C3868" s="108">
        <v>202502</v>
      </c>
      <c r="D3868" s="108" t="s">
        <v>1015</v>
      </c>
      <c r="E3868" s="109">
        <v>7064878951</v>
      </c>
      <c r="F3868" s="107" t="s">
        <v>2688</v>
      </c>
      <c r="G3868" s="110" t="s">
        <v>2639</v>
      </c>
      <c r="H3868" s="111">
        <v>275000</v>
      </c>
      <c r="I3868" s="113">
        <v>45707</v>
      </c>
      <c r="J3868" s="111">
        <v>5000</v>
      </c>
      <c r="K3868" s="112" t="s">
        <v>286</v>
      </c>
      <c r="L3868" s="112" t="s">
        <v>2437</v>
      </c>
      <c r="O3868" s="71"/>
      <c r="P3868" s="54"/>
      <c r="Q3868" s="72"/>
    </row>
    <row r="3869" spans="1:17" x14ac:dyDescent="0.25">
      <c r="A3869" s="107" t="s">
        <v>2686</v>
      </c>
      <c r="B3869" s="108">
        <v>202502</v>
      </c>
      <c r="C3869" s="108">
        <v>202502</v>
      </c>
      <c r="D3869" s="108" t="s">
        <v>1015</v>
      </c>
      <c r="E3869" s="109">
        <v>9178605888</v>
      </c>
      <c r="F3869" s="107" t="s">
        <v>2689</v>
      </c>
      <c r="G3869" s="110" t="s">
        <v>1778</v>
      </c>
      <c r="H3869" s="111">
        <v>290000</v>
      </c>
      <c r="I3869" s="113">
        <v>45707</v>
      </c>
      <c r="J3869" s="111">
        <v>5000</v>
      </c>
      <c r="K3869" s="112" t="s">
        <v>20</v>
      </c>
      <c r="L3869" s="112" t="s">
        <v>158</v>
      </c>
      <c r="O3869" s="71"/>
      <c r="P3869" s="54"/>
      <c r="Q3869" s="72"/>
    </row>
    <row r="3870" spans="1:17" x14ac:dyDescent="0.25">
      <c r="A3870" s="107" t="s">
        <v>4486</v>
      </c>
      <c r="B3870" s="108">
        <v>202501</v>
      </c>
      <c r="C3870" s="108">
        <v>202501</v>
      </c>
      <c r="D3870" s="108" t="s">
        <v>1015</v>
      </c>
      <c r="E3870" s="109">
        <v>7008854840</v>
      </c>
      <c r="F3870" s="107" t="s">
        <v>2585</v>
      </c>
      <c r="G3870" s="110" t="s">
        <v>1778</v>
      </c>
      <c r="H3870" s="111">
        <v>305000</v>
      </c>
      <c r="I3870" s="113">
        <v>45708</v>
      </c>
      <c r="J3870" s="111">
        <v>50000</v>
      </c>
      <c r="K3870" s="112" t="s">
        <v>689</v>
      </c>
      <c r="L3870" s="112" t="s">
        <v>158</v>
      </c>
      <c r="O3870" s="71"/>
      <c r="P3870" s="54"/>
      <c r="Q3870" s="72"/>
    </row>
    <row r="3871" spans="1:17" x14ac:dyDescent="0.25">
      <c r="A3871" s="107" t="s">
        <v>2473</v>
      </c>
      <c r="B3871" s="108">
        <v>202412</v>
      </c>
      <c r="C3871" s="108">
        <v>202412</v>
      </c>
      <c r="D3871" s="108" t="s">
        <v>1015</v>
      </c>
      <c r="E3871" s="109">
        <v>7978185477</v>
      </c>
      <c r="F3871" s="107" t="s">
        <v>2474</v>
      </c>
      <c r="G3871" s="110" t="s">
        <v>2006</v>
      </c>
      <c r="H3871" s="111">
        <v>285000</v>
      </c>
      <c r="I3871" s="113">
        <v>45708</v>
      </c>
      <c r="J3871" s="111">
        <v>51000</v>
      </c>
      <c r="K3871" s="112" t="s">
        <v>20</v>
      </c>
      <c r="L3871" s="112" t="s">
        <v>158</v>
      </c>
      <c r="O3871" s="71"/>
      <c r="P3871" s="54"/>
      <c r="Q3871" s="72"/>
    </row>
    <row r="3872" spans="1:17" x14ac:dyDescent="0.25">
      <c r="A3872" s="107" t="s">
        <v>4492</v>
      </c>
      <c r="B3872" s="108">
        <v>202501</v>
      </c>
      <c r="C3872" s="108">
        <v>202501</v>
      </c>
      <c r="D3872" s="108" t="s">
        <v>1015</v>
      </c>
      <c r="E3872" s="109">
        <v>7389633550</v>
      </c>
      <c r="F3872" s="107" t="s">
        <v>2618</v>
      </c>
      <c r="G3872" s="110" t="s">
        <v>1778</v>
      </c>
      <c r="H3872" s="111">
        <v>308000</v>
      </c>
      <c r="I3872" s="113">
        <v>45708</v>
      </c>
      <c r="J3872" s="111">
        <v>60000</v>
      </c>
      <c r="K3872" s="112" t="s">
        <v>689</v>
      </c>
      <c r="L3872" s="112" t="s">
        <v>158</v>
      </c>
      <c r="O3872" s="71"/>
      <c r="P3872" s="54"/>
      <c r="Q3872" s="72"/>
    </row>
    <row r="3873" spans="1:17" x14ac:dyDescent="0.25">
      <c r="A3873" s="107" t="s">
        <v>4490</v>
      </c>
      <c r="B3873" s="108">
        <v>202501</v>
      </c>
      <c r="C3873" s="108">
        <v>202501</v>
      </c>
      <c r="D3873" s="108" t="s">
        <v>1015</v>
      </c>
      <c r="E3873" s="109">
        <v>6263344699</v>
      </c>
      <c r="F3873" s="107" t="s">
        <v>2599</v>
      </c>
      <c r="G3873" s="110" t="s">
        <v>1792</v>
      </c>
      <c r="H3873" s="111">
        <v>285000</v>
      </c>
      <c r="I3873" s="113">
        <v>45708</v>
      </c>
      <c r="J3873" s="111">
        <v>75000</v>
      </c>
      <c r="K3873" s="112" t="s">
        <v>20</v>
      </c>
      <c r="L3873" s="112" t="s">
        <v>158</v>
      </c>
      <c r="O3873" s="71"/>
      <c r="P3873" s="54"/>
      <c r="Q3873" s="72"/>
    </row>
    <row r="3874" spans="1:17" x14ac:dyDescent="0.25">
      <c r="A3874" s="107" t="s">
        <v>2690</v>
      </c>
      <c r="B3874" s="108">
        <v>202502</v>
      </c>
      <c r="C3874" s="108">
        <v>202502</v>
      </c>
      <c r="D3874" s="108" t="s">
        <v>1015</v>
      </c>
      <c r="E3874" s="109">
        <v>6263344699</v>
      </c>
      <c r="F3874" s="107" t="s">
        <v>2695</v>
      </c>
      <c r="G3874" s="110" t="s">
        <v>1778</v>
      </c>
      <c r="H3874" s="111">
        <v>3180000</v>
      </c>
      <c r="I3874" s="113">
        <v>45708</v>
      </c>
      <c r="J3874" s="111">
        <v>5000</v>
      </c>
      <c r="K3874" s="112" t="s">
        <v>20</v>
      </c>
      <c r="L3874" s="112" t="s">
        <v>2073</v>
      </c>
      <c r="O3874" s="71"/>
      <c r="P3874" s="54"/>
      <c r="Q3874" s="72"/>
    </row>
    <row r="3875" spans="1:17" x14ac:dyDescent="0.25">
      <c r="A3875" s="107" t="s">
        <v>4498</v>
      </c>
      <c r="B3875" s="108">
        <v>202502</v>
      </c>
      <c r="C3875" s="108">
        <v>202502</v>
      </c>
      <c r="D3875" s="108" t="s">
        <v>1015</v>
      </c>
      <c r="E3875" s="109">
        <v>6371003023</v>
      </c>
      <c r="F3875" s="107" t="s">
        <v>2696</v>
      </c>
      <c r="G3875" s="110" t="s">
        <v>1778</v>
      </c>
      <c r="H3875" s="111">
        <v>290000</v>
      </c>
      <c r="I3875" s="113">
        <v>45708</v>
      </c>
      <c r="J3875" s="111">
        <v>30000</v>
      </c>
      <c r="K3875" s="112" t="s">
        <v>20</v>
      </c>
      <c r="L3875" s="112" t="s">
        <v>158</v>
      </c>
      <c r="O3875" s="71"/>
      <c r="P3875" s="54"/>
      <c r="Q3875" s="72"/>
    </row>
    <row r="3876" spans="1:17" x14ac:dyDescent="0.25">
      <c r="A3876" s="107" t="s">
        <v>4499</v>
      </c>
      <c r="B3876" s="108">
        <v>202502</v>
      </c>
      <c r="C3876" s="108">
        <v>202502</v>
      </c>
      <c r="D3876" s="108" t="s">
        <v>1015</v>
      </c>
      <c r="E3876" s="109">
        <v>7894447645</v>
      </c>
      <c r="F3876" s="107" t="s">
        <v>2697</v>
      </c>
      <c r="G3876" s="110" t="s">
        <v>1792</v>
      </c>
      <c r="H3876" s="111">
        <v>275000</v>
      </c>
      <c r="I3876" s="113">
        <v>45708</v>
      </c>
      <c r="J3876" s="111">
        <v>5000</v>
      </c>
      <c r="K3876" s="112" t="s">
        <v>20</v>
      </c>
      <c r="L3876" s="112" t="s">
        <v>2009</v>
      </c>
      <c r="O3876" s="71"/>
      <c r="P3876" s="54"/>
      <c r="Q3876" s="72"/>
    </row>
    <row r="3877" spans="1:17" x14ac:dyDescent="0.25">
      <c r="A3877" s="107" t="s">
        <v>2693</v>
      </c>
      <c r="B3877" s="108">
        <v>202502</v>
      </c>
      <c r="C3877" s="108">
        <v>202502</v>
      </c>
      <c r="D3877" s="108" t="s">
        <v>1015</v>
      </c>
      <c r="E3877" s="109">
        <v>7504903905</v>
      </c>
      <c r="F3877" s="107" t="s">
        <v>2698</v>
      </c>
      <c r="G3877" s="110" t="s">
        <v>1778</v>
      </c>
      <c r="H3877" s="111">
        <v>308000</v>
      </c>
      <c r="I3877" s="113">
        <v>45708</v>
      </c>
      <c r="J3877" s="111">
        <v>5000</v>
      </c>
      <c r="K3877" s="112" t="s">
        <v>20</v>
      </c>
      <c r="L3877" s="112" t="s">
        <v>2694</v>
      </c>
      <c r="O3877" s="71"/>
      <c r="P3877" s="54"/>
      <c r="Q3877" s="72"/>
    </row>
    <row r="3878" spans="1:17" x14ac:dyDescent="0.25">
      <c r="A3878" s="107" t="s">
        <v>672</v>
      </c>
      <c r="B3878" s="108">
        <v>202502</v>
      </c>
      <c r="C3878" s="108">
        <v>202502</v>
      </c>
      <c r="D3878" s="108" t="s">
        <v>1015</v>
      </c>
      <c r="E3878" s="109">
        <v>9178498404</v>
      </c>
      <c r="F3878" s="107" t="s">
        <v>2699</v>
      </c>
      <c r="G3878" s="110" t="s">
        <v>1792</v>
      </c>
      <c r="H3878" s="111">
        <v>313600</v>
      </c>
      <c r="I3878" s="113">
        <v>45708</v>
      </c>
      <c r="J3878" s="111">
        <v>5000</v>
      </c>
      <c r="K3878" s="112" t="s">
        <v>286</v>
      </c>
      <c r="L3878" s="112" t="s">
        <v>2009</v>
      </c>
      <c r="O3878" s="71"/>
      <c r="P3878" s="54"/>
      <c r="Q3878" s="72"/>
    </row>
    <row r="3879" spans="1:17" x14ac:dyDescent="0.25">
      <c r="A3879" s="107" t="s">
        <v>2527</v>
      </c>
      <c r="B3879" s="108">
        <v>202412</v>
      </c>
      <c r="C3879" s="108">
        <v>202412</v>
      </c>
      <c r="D3879" s="108" t="s">
        <v>1015</v>
      </c>
      <c r="E3879" s="109">
        <v>7077221785</v>
      </c>
      <c r="F3879" s="107" t="s">
        <v>2528</v>
      </c>
      <c r="G3879" s="110" t="s">
        <v>1778</v>
      </c>
      <c r="H3879" s="111">
        <v>308000</v>
      </c>
      <c r="I3879" s="113">
        <v>45709</v>
      </c>
      <c r="J3879" s="111">
        <v>100000</v>
      </c>
      <c r="K3879" s="112" t="s">
        <v>20</v>
      </c>
      <c r="L3879" s="112" t="s">
        <v>158</v>
      </c>
      <c r="O3879" s="71"/>
      <c r="P3879" s="54"/>
      <c r="Q3879" s="72"/>
    </row>
    <row r="3880" spans="1:17" x14ac:dyDescent="0.25">
      <c r="A3880" s="107" t="s">
        <v>2427</v>
      </c>
      <c r="B3880" s="108">
        <v>202411</v>
      </c>
      <c r="C3880" s="108">
        <v>202411</v>
      </c>
      <c r="D3880" s="108" t="s">
        <v>1015</v>
      </c>
      <c r="E3880" s="109">
        <v>6370664257</v>
      </c>
      <c r="F3880" s="107" t="s">
        <v>2435</v>
      </c>
      <c r="G3880" s="110" t="s">
        <v>1778</v>
      </c>
      <c r="H3880" s="111">
        <v>300000</v>
      </c>
      <c r="I3880" s="113">
        <v>45709</v>
      </c>
      <c r="J3880" s="111">
        <v>60000</v>
      </c>
      <c r="K3880" s="112" t="s">
        <v>689</v>
      </c>
      <c r="L3880" s="112" t="s">
        <v>2437</v>
      </c>
      <c r="O3880" s="71"/>
      <c r="P3880" s="54"/>
      <c r="Q3880" s="72"/>
    </row>
    <row r="3881" spans="1:17" x14ac:dyDescent="0.25">
      <c r="A3881" s="107" t="s">
        <v>2661</v>
      </c>
      <c r="B3881" s="108">
        <v>202502</v>
      </c>
      <c r="C3881" s="108">
        <v>202502</v>
      </c>
      <c r="D3881" s="108" t="s">
        <v>1015</v>
      </c>
      <c r="E3881" s="109">
        <v>9777521980</v>
      </c>
      <c r="F3881" s="107" t="s">
        <v>2665</v>
      </c>
      <c r="G3881" s="110" t="s">
        <v>1792</v>
      </c>
      <c r="H3881" s="111">
        <v>275000</v>
      </c>
      <c r="I3881" s="113">
        <v>45709</v>
      </c>
      <c r="J3881" s="111">
        <v>35000</v>
      </c>
      <c r="K3881" s="112" t="s">
        <v>20</v>
      </c>
      <c r="L3881" s="112" t="s">
        <v>158</v>
      </c>
      <c r="O3881" s="71"/>
      <c r="P3881" s="54"/>
      <c r="Q3881" s="72"/>
    </row>
    <row r="3882" spans="1:17" x14ac:dyDescent="0.25">
      <c r="A3882" s="107" t="s">
        <v>2700</v>
      </c>
      <c r="B3882" s="108">
        <v>202502</v>
      </c>
      <c r="C3882" s="108">
        <v>202502</v>
      </c>
      <c r="D3882" s="108" t="s">
        <v>1015</v>
      </c>
      <c r="E3882" s="109">
        <v>8093570215</v>
      </c>
      <c r="F3882" s="107" t="s">
        <v>2704</v>
      </c>
      <c r="G3882" s="110" t="s">
        <v>1778</v>
      </c>
      <c r="H3882" s="111">
        <v>308600</v>
      </c>
      <c r="I3882" s="113">
        <v>45709</v>
      </c>
      <c r="J3882" s="111">
        <v>5000</v>
      </c>
      <c r="K3882" s="112" t="s">
        <v>20</v>
      </c>
      <c r="L3882" s="112" t="s">
        <v>158</v>
      </c>
      <c r="O3882" s="71"/>
      <c r="P3882" s="54"/>
      <c r="Q3882" s="72"/>
    </row>
    <row r="3883" spans="1:17" x14ac:dyDescent="0.25">
      <c r="A3883" s="107" t="s">
        <v>2701</v>
      </c>
      <c r="B3883" s="108">
        <v>202502</v>
      </c>
      <c r="C3883" s="108">
        <v>202502</v>
      </c>
      <c r="D3883" s="108" t="s">
        <v>1015</v>
      </c>
      <c r="E3883" s="109">
        <v>9348549305</v>
      </c>
      <c r="F3883" s="107" t="s">
        <v>2705</v>
      </c>
      <c r="G3883" s="110" t="s">
        <v>1792</v>
      </c>
      <c r="H3883" s="111">
        <v>275000</v>
      </c>
      <c r="I3883" s="113">
        <v>45709</v>
      </c>
      <c r="J3883" s="111">
        <v>5000</v>
      </c>
      <c r="K3883" s="112" t="s">
        <v>20</v>
      </c>
      <c r="L3883" s="112" t="s">
        <v>158</v>
      </c>
      <c r="O3883" s="71"/>
      <c r="P3883" s="54"/>
      <c r="Q3883" s="72"/>
    </row>
    <row r="3884" spans="1:17" x14ac:dyDescent="0.25">
      <c r="A3884" s="107" t="s">
        <v>2703</v>
      </c>
      <c r="B3884" s="108">
        <v>202502</v>
      </c>
      <c r="C3884" s="108">
        <v>202502</v>
      </c>
      <c r="D3884" s="108" t="s">
        <v>1015</v>
      </c>
      <c r="E3884" s="109">
        <v>8904449366</v>
      </c>
      <c r="F3884" s="107" t="s">
        <v>2707</v>
      </c>
      <c r="G3884" s="110" t="s">
        <v>1778</v>
      </c>
      <c r="H3884" s="111">
        <v>290000</v>
      </c>
      <c r="I3884" s="113">
        <v>45709</v>
      </c>
      <c r="J3884" s="111">
        <v>5000</v>
      </c>
      <c r="K3884" s="112" t="s">
        <v>20</v>
      </c>
      <c r="L3884" s="112" t="s">
        <v>158</v>
      </c>
      <c r="O3884" s="71"/>
      <c r="P3884" s="54"/>
      <c r="Q3884" s="72"/>
    </row>
    <row r="3885" spans="1:17" x14ac:dyDescent="0.25">
      <c r="A3885" s="107" t="s">
        <v>4456</v>
      </c>
      <c r="B3885" s="108">
        <v>202410</v>
      </c>
      <c r="C3885" s="108">
        <v>202410</v>
      </c>
      <c r="D3885" s="108" t="s">
        <v>1015</v>
      </c>
      <c r="E3885" s="109">
        <v>8917310914</v>
      </c>
      <c r="F3885" s="107" t="s">
        <v>2381</v>
      </c>
      <c r="G3885" s="110" t="s">
        <v>2006</v>
      </c>
      <c r="H3885" s="111">
        <v>295000</v>
      </c>
      <c r="I3885" s="113">
        <v>45710</v>
      </c>
      <c r="J3885" s="111">
        <v>50000</v>
      </c>
      <c r="K3885" s="112" t="s">
        <v>20</v>
      </c>
      <c r="L3885" s="112" t="s">
        <v>158</v>
      </c>
      <c r="O3885" s="71"/>
      <c r="P3885" s="54"/>
      <c r="Q3885" s="72"/>
    </row>
    <row r="3886" spans="1:17" x14ac:dyDescent="0.25">
      <c r="A3886" s="107" t="s">
        <v>4500</v>
      </c>
      <c r="B3886" s="108">
        <v>202502</v>
      </c>
      <c r="C3886" s="108">
        <v>202502</v>
      </c>
      <c r="D3886" s="108" t="s">
        <v>1015</v>
      </c>
      <c r="E3886" s="109">
        <v>9439618783</v>
      </c>
      <c r="F3886" s="107" t="s">
        <v>2706</v>
      </c>
      <c r="G3886" s="110" t="s">
        <v>2006</v>
      </c>
      <c r="H3886" s="111">
        <v>275000</v>
      </c>
      <c r="I3886" s="113">
        <v>45710</v>
      </c>
      <c r="J3886" s="111">
        <v>50000</v>
      </c>
      <c r="K3886" s="112" t="s">
        <v>20</v>
      </c>
      <c r="L3886" s="112" t="s">
        <v>158</v>
      </c>
      <c r="O3886" s="71"/>
      <c r="P3886" s="54"/>
      <c r="Q3886" s="72"/>
    </row>
    <row r="3887" spans="1:17" x14ac:dyDescent="0.25">
      <c r="A3887" s="107" t="s">
        <v>2643</v>
      </c>
      <c r="B3887" s="108">
        <v>202311</v>
      </c>
      <c r="C3887" s="108">
        <v>202311</v>
      </c>
      <c r="D3887" s="108" t="s">
        <v>1014</v>
      </c>
      <c r="E3887" s="109">
        <v>8821907123</v>
      </c>
      <c r="F3887" s="107" t="s">
        <v>2642</v>
      </c>
      <c r="G3887" s="110" t="s">
        <v>19</v>
      </c>
      <c r="H3887" s="111">
        <v>280000</v>
      </c>
      <c r="I3887" s="113">
        <v>45710</v>
      </c>
      <c r="J3887" s="111">
        <v>50000</v>
      </c>
      <c r="K3887" s="112" t="s">
        <v>689</v>
      </c>
      <c r="L3887" s="112" t="s">
        <v>158</v>
      </c>
      <c r="O3887" s="71"/>
      <c r="P3887" s="54"/>
      <c r="Q3887" s="72"/>
    </row>
    <row r="3888" spans="1:17" x14ac:dyDescent="0.25">
      <c r="A3888" s="107" t="s">
        <v>2595</v>
      </c>
      <c r="B3888" s="108">
        <v>202501</v>
      </c>
      <c r="C3888" s="108">
        <v>202501</v>
      </c>
      <c r="D3888" s="108" t="s">
        <v>1015</v>
      </c>
      <c r="E3888" s="109">
        <v>7751934465</v>
      </c>
      <c r="F3888" s="107" t="s">
        <v>2601</v>
      </c>
      <c r="G3888" s="110" t="s">
        <v>1792</v>
      </c>
      <c r="H3888" s="111">
        <v>275000</v>
      </c>
      <c r="I3888" s="113">
        <v>45710</v>
      </c>
      <c r="J3888" s="111">
        <v>55000</v>
      </c>
      <c r="K3888" s="112" t="s">
        <v>20</v>
      </c>
      <c r="L3888" s="112" t="s">
        <v>158</v>
      </c>
      <c r="O3888" s="71"/>
      <c r="P3888" s="54"/>
      <c r="Q3888" s="72"/>
    </row>
    <row r="3889" spans="1:17" x14ac:dyDescent="0.25">
      <c r="A3889" s="107" t="s">
        <v>2621</v>
      </c>
      <c r="B3889" s="108">
        <v>202501</v>
      </c>
      <c r="C3889" s="108">
        <v>202501</v>
      </c>
      <c r="D3889" s="108" t="s">
        <v>1014</v>
      </c>
      <c r="E3889" s="109">
        <v>7400661239</v>
      </c>
      <c r="F3889" s="107" t="s">
        <v>2629</v>
      </c>
      <c r="G3889" s="110" t="s">
        <v>2603</v>
      </c>
      <c r="H3889" s="111">
        <v>290000</v>
      </c>
      <c r="I3889" s="113">
        <v>45712</v>
      </c>
      <c r="J3889" s="111">
        <v>71250</v>
      </c>
      <c r="K3889" s="112" t="s">
        <v>20</v>
      </c>
      <c r="L3889" s="112" t="s">
        <v>158</v>
      </c>
      <c r="O3889" s="71"/>
      <c r="P3889" s="54"/>
      <c r="Q3889" s="72"/>
    </row>
    <row r="3890" spans="1:17" x14ac:dyDescent="0.25">
      <c r="A3890" s="107" t="s">
        <v>4464</v>
      </c>
      <c r="B3890" s="108">
        <v>202411</v>
      </c>
      <c r="C3890" s="108">
        <v>202411</v>
      </c>
      <c r="D3890" s="108" t="s">
        <v>1014</v>
      </c>
      <c r="E3890" s="109">
        <v>8815740449</v>
      </c>
      <c r="F3890" s="107" t="s">
        <v>2450</v>
      </c>
      <c r="G3890" s="110" t="s">
        <v>1792</v>
      </c>
      <c r="H3890" s="111">
        <v>270000</v>
      </c>
      <c r="I3890" s="113">
        <v>45712</v>
      </c>
      <c r="J3890" s="111">
        <v>50000</v>
      </c>
      <c r="K3890" s="112" t="s">
        <v>20</v>
      </c>
      <c r="L3890" s="112" t="s">
        <v>158</v>
      </c>
      <c r="O3890" s="71"/>
      <c r="P3890" s="54"/>
      <c r="Q3890" s="72"/>
    </row>
    <row r="3891" spans="1:17" x14ac:dyDescent="0.25">
      <c r="A3891" s="107" t="s">
        <v>2459</v>
      </c>
      <c r="B3891" s="108">
        <v>202411</v>
      </c>
      <c r="C3891" s="108">
        <v>202411</v>
      </c>
      <c r="D3891" s="108" t="s">
        <v>1015</v>
      </c>
      <c r="E3891" s="109">
        <v>7978719639</v>
      </c>
      <c r="F3891" s="107" t="s">
        <v>2462</v>
      </c>
      <c r="G3891" s="110" t="s">
        <v>1778</v>
      </c>
      <c r="H3891" s="111">
        <v>318600</v>
      </c>
      <c r="I3891" s="113">
        <v>45713</v>
      </c>
      <c r="J3891" s="111">
        <v>69067</v>
      </c>
      <c r="K3891" s="112" t="s">
        <v>20</v>
      </c>
      <c r="L3891" s="112" t="s">
        <v>158</v>
      </c>
      <c r="O3891" s="71"/>
      <c r="P3891" s="54"/>
      <c r="Q3891" s="72"/>
    </row>
    <row r="3892" spans="1:17" x14ac:dyDescent="0.25">
      <c r="A3892" s="107" t="s">
        <v>2377</v>
      </c>
      <c r="B3892" s="108">
        <v>202410</v>
      </c>
      <c r="C3892" s="108">
        <v>202410</v>
      </c>
      <c r="D3892" s="108" t="s">
        <v>1015</v>
      </c>
      <c r="E3892" s="109">
        <v>7205816953</v>
      </c>
      <c r="F3892" s="107" t="s">
        <v>2382</v>
      </c>
      <c r="G3892" s="110" t="s">
        <v>2006</v>
      </c>
      <c r="H3892" s="111">
        <v>295000</v>
      </c>
      <c r="I3892" s="113">
        <v>45713</v>
      </c>
      <c r="J3892" s="111">
        <v>10000</v>
      </c>
      <c r="K3892" s="112" t="s">
        <v>20</v>
      </c>
      <c r="L3892" s="112" t="s">
        <v>158</v>
      </c>
      <c r="O3892" s="71"/>
      <c r="P3892" s="54"/>
      <c r="Q3892" s="72"/>
    </row>
    <row r="3893" spans="1:17" x14ac:dyDescent="0.25">
      <c r="A3893" s="107" t="s">
        <v>4430</v>
      </c>
      <c r="B3893" s="108">
        <v>202408</v>
      </c>
      <c r="C3893" s="108">
        <v>202408</v>
      </c>
      <c r="D3893" s="108" t="s">
        <v>1015</v>
      </c>
      <c r="E3893" s="109">
        <v>7853066000</v>
      </c>
      <c r="F3893" s="107" t="s">
        <v>2526</v>
      </c>
      <c r="G3893" s="110" t="s">
        <v>1778</v>
      </c>
      <c r="H3893" s="111">
        <v>290000</v>
      </c>
      <c r="I3893" s="113">
        <v>45713</v>
      </c>
      <c r="J3893" s="111">
        <v>75000</v>
      </c>
      <c r="K3893" s="112" t="s">
        <v>20</v>
      </c>
      <c r="L3893" s="112" t="s">
        <v>158</v>
      </c>
      <c r="O3893" s="71"/>
      <c r="P3893" s="54"/>
      <c r="Q3893" s="72"/>
    </row>
    <row r="3894" spans="1:17" x14ac:dyDescent="0.25">
      <c r="A3894" s="107" t="s">
        <v>2519</v>
      </c>
      <c r="B3894" s="108">
        <v>202412</v>
      </c>
      <c r="C3894" s="108">
        <v>202412</v>
      </c>
      <c r="D3894" s="108" t="s">
        <v>1015</v>
      </c>
      <c r="E3894" s="109">
        <v>7008851772</v>
      </c>
      <c r="F3894" s="107" t="s">
        <v>2521</v>
      </c>
      <c r="G3894" s="110" t="s">
        <v>1778</v>
      </c>
      <c r="H3894" s="111">
        <v>298000</v>
      </c>
      <c r="I3894" s="113">
        <v>45713</v>
      </c>
      <c r="J3894" s="111">
        <v>68000</v>
      </c>
      <c r="K3894" s="112" t="s">
        <v>20</v>
      </c>
      <c r="L3894" s="112" t="s">
        <v>158</v>
      </c>
      <c r="O3894" s="71"/>
      <c r="P3894" s="54"/>
      <c r="Q3894" s="72"/>
    </row>
    <row r="3895" spans="1:17" x14ac:dyDescent="0.25">
      <c r="A3895" s="107" t="s">
        <v>2507</v>
      </c>
      <c r="B3895" s="108">
        <v>202412</v>
      </c>
      <c r="C3895" s="108">
        <v>202412</v>
      </c>
      <c r="D3895" s="108" t="s">
        <v>1014</v>
      </c>
      <c r="E3895" s="109">
        <v>8120059066</v>
      </c>
      <c r="F3895" s="107" t="s">
        <v>2511</v>
      </c>
      <c r="G3895" s="110" t="s">
        <v>1778</v>
      </c>
      <c r="H3895" s="111">
        <v>318600</v>
      </c>
      <c r="I3895" s="113">
        <v>45714</v>
      </c>
      <c r="J3895" s="111">
        <v>70000</v>
      </c>
      <c r="K3895" s="112" t="s">
        <v>20</v>
      </c>
      <c r="L3895" s="112" t="s">
        <v>158</v>
      </c>
      <c r="O3895" s="71"/>
      <c r="P3895" s="54"/>
      <c r="Q3895" s="72"/>
    </row>
    <row r="3896" spans="1:17" x14ac:dyDescent="0.25">
      <c r="A3896" s="107" t="s">
        <v>4472</v>
      </c>
      <c r="B3896" s="108">
        <v>202411</v>
      </c>
      <c r="C3896" s="108">
        <v>202411</v>
      </c>
      <c r="D3896" s="108" t="s">
        <v>1015</v>
      </c>
      <c r="E3896" s="109">
        <v>9348475078</v>
      </c>
      <c r="F3896" s="107" t="s">
        <v>2500</v>
      </c>
      <c r="G3896" s="110" t="s">
        <v>1778</v>
      </c>
      <c r="H3896" s="111">
        <v>318600</v>
      </c>
      <c r="I3896" s="113">
        <v>45714</v>
      </c>
      <c r="J3896" s="111">
        <v>50000</v>
      </c>
      <c r="K3896" s="112" t="s">
        <v>20</v>
      </c>
      <c r="L3896" s="112" t="s">
        <v>158</v>
      </c>
      <c r="O3896" s="71"/>
      <c r="P3896" s="54"/>
      <c r="Q3896" s="72"/>
    </row>
    <row r="3897" spans="1:17" x14ac:dyDescent="0.25">
      <c r="A3897" s="107" t="s">
        <v>2700</v>
      </c>
      <c r="B3897" s="108">
        <v>202502</v>
      </c>
      <c r="C3897" s="108">
        <v>202502</v>
      </c>
      <c r="D3897" s="108" t="s">
        <v>1015</v>
      </c>
      <c r="E3897" s="109">
        <v>8093570215</v>
      </c>
      <c r="F3897" s="107" t="s">
        <v>2704</v>
      </c>
      <c r="G3897" s="110" t="s">
        <v>1778</v>
      </c>
      <c r="H3897" s="111">
        <v>308600</v>
      </c>
      <c r="I3897" s="113">
        <v>45714</v>
      </c>
      <c r="J3897" s="111">
        <v>50000</v>
      </c>
      <c r="K3897" s="112" t="s">
        <v>20</v>
      </c>
      <c r="L3897" s="112" t="s">
        <v>158</v>
      </c>
      <c r="O3897" s="71"/>
      <c r="P3897" s="54"/>
      <c r="Q3897" s="72"/>
    </row>
    <row r="3898" spans="1:17" x14ac:dyDescent="0.25">
      <c r="A3898" s="107" t="s">
        <v>2395</v>
      </c>
      <c r="B3898" s="108">
        <v>202410</v>
      </c>
      <c r="C3898" s="108">
        <v>202410</v>
      </c>
      <c r="D3898" s="108" t="s">
        <v>1015</v>
      </c>
      <c r="E3898" s="109">
        <v>8249778903</v>
      </c>
      <c r="F3898" s="107" t="s">
        <v>2397</v>
      </c>
      <c r="G3898" s="110" t="s">
        <v>1778</v>
      </c>
      <c r="H3898" s="111">
        <v>318000</v>
      </c>
      <c r="I3898" s="113">
        <v>45714</v>
      </c>
      <c r="J3898" s="111">
        <v>70000</v>
      </c>
      <c r="K3898" s="112" t="s">
        <v>20</v>
      </c>
      <c r="L3898" s="112" t="s">
        <v>158</v>
      </c>
      <c r="O3898" s="71"/>
      <c r="P3898" s="54"/>
      <c r="Q3898" s="72"/>
    </row>
    <row r="3899" spans="1:17" x14ac:dyDescent="0.25">
      <c r="A3899" s="107" t="s">
        <v>2625</v>
      </c>
      <c r="B3899" s="108">
        <v>202501</v>
      </c>
      <c r="C3899" s="108">
        <v>202501</v>
      </c>
      <c r="D3899" s="108" t="s">
        <v>1015</v>
      </c>
      <c r="E3899" s="109">
        <v>9337494446</v>
      </c>
      <c r="F3899" s="107" t="s">
        <v>2633</v>
      </c>
      <c r="G3899" s="110" t="s">
        <v>2639</v>
      </c>
      <c r="H3899" s="111">
        <v>295000</v>
      </c>
      <c r="I3899" s="113">
        <v>45715</v>
      </c>
      <c r="J3899" s="111">
        <v>96667</v>
      </c>
      <c r="K3899" s="112" t="s">
        <v>20</v>
      </c>
      <c r="L3899" s="112" t="s">
        <v>158</v>
      </c>
      <c r="O3899" s="71"/>
      <c r="P3899" s="54"/>
      <c r="Q3899" s="72"/>
    </row>
    <row r="3900" spans="1:17" x14ac:dyDescent="0.25">
      <c r="A3900" s="107" t="s">
        <v>1513</v>
      </c>
      <c r="B3900" s="108">
        <v>202401</v>
      </c>
      <c r="C3900" s="108">
        <v>202401</v>
      </c>
      <c r="D3900" s="108" t="s">
        <v>1015</v>
      </c>
      <c r="E3900" s="109">
        <v>9178498404</v>
      </c>
      <c r="F3900" s="107" t="s">
        <v>2699</v>
      </c>
      <c r="G3900" s="110" t="s">
        <v>19</v>
      </c>
      <c r="H3900" s="111">
        <v>265000</v>
      </c>
      <c r="I3900" s="113">
        <v>45715</v>
      </c>
      <c r="J3900" s="111">
        <v>101200</v>
      </c>
      <c r="K3900" s="112" t="s">
        <v>689</v>
      </c>
      <c r="L3900" s="112" t="s">
        <v>158</v>
      </c>
      <c r="O3900" s="71"/>
      <c r="P3900" s="54"/>
      <c r="Q3900" s="72"/>
    </row>
    <row r="3901" spans="1:17" x14ac:dyDescent="0.25">
      <c r="A3901" s="107" t="s">
        <v>4499</v>
      </c>
      <c r="B3901" s="108">
        <v>202502</v>
      </c>
      <c r="C3901" s="108">
        <v>202502</v>
      </c>
      <c r="D3901" s="108" t="s">
        <v>1015</v>
      </c>
      <c r="E3901" s="109">
        <v>7894447645</v>
      </c>
      <c r="F3901" s="107" t="s">
        <v>2697</v>
      </c>
      <c r="G3901" s="110" t="s">
        <v>1792</v>
      </c>
      <c r="H3901" s="111">
        <v>275000</v>
      </c>
      <c r="I3901" s="113">
        <v>45715</v>
      </c>
      <c r="J3901" s="111">
        <v>55000</v>
      </c>
      <c r="K3901" s="112" t="s">
        <v>20</v>
      </c>
      <c r="L3901" s="112" t="s">
        <v>158</v>
      </c>
      <c r="O3901" s="71"/>
      <c r="P3901" s="54"/>
      <c r="Q3901" s="72"/>
    </row>
    <row r="3902" spans="1:17" x14ac:dyDescent="0.25">
      <c r="A3902" s="107" t="s">
        <v>1442</v>
      </c>
      <c r="B3902" s="108" t="s">
        <v>1616</v>
      </c>
      <c r="C3902" s="108">
        <v>202401</v>
      </c>
      <c r="D3902" s="108" t="s">
        <v>1014</v>
      </c>
      <c r="E3902" s="109">
        <v>8280000015</v>
      </c>
      <c r="F3902" s="107" t="s">
        <v>2611</v>
      </c>
      <c r="G3902" s="110" t="s">
        <v>77</v>
      </c>
      <c r="H3902" s="111">
        <v>240000</v>
      </c>
      <c r="I3902" s="113">
        <v>45715</v>
      </c>
      <c r="J3902" s="111">
        <v>50000</v>
      </c>
      <c r="K3902" s="112" t="s">
        <v>20</v>
      </c>
      <c r="L3902" s="112" t="s">
        <v>158</v>
      </c>
      <c r="O3902" s="71"/>
      <c r="P3902" s="54"/>
      <c r="Q3902" s="72"/>
    </row>
    <row r="3903" spans="1:17" x14ac:dyDescent="0.25">
      <c r="A3903" s="107" t="s">
        <v>2703</v>
      </c>
      <c r="B3903" s="108">
        <v>202502</v>
      </c>
      <c r="C3903" s="108">
        <v>202502</v>
      </c>
      <c r="D3903" s="108" t="s">
        <v>1015</v>
      </c>
      <c r="E3903" s="109">
        <v>8904449366</v>
      </c>
      <c r="F3903" s="107" t="s">
        <v>2707</v>
      </c>
      <c r="G3903" s="110" t="s">
        <v>1778</v>
      </c>
      <c r="H3903" s="111">
        <v>290000</v>
      </c>
      <c r="I3903" s="113">
        <v>45716</v>
      </c>
      <c r="J3903" s="111">
        <v>285000</v>
      </c>
      <c r="K3903" s="112" t="s">
        <v>895</v>
      </c>
      <c r="L3903" s="112" t="s">
        <v>158</v>
      </c>
      <c r="O3903" s="71"/>
      <c r="P3903" s="54"/>
      <c r="Q3903" s="72"/>
    </row>
    <row r="3904" spans="1:17" x14ac:dyDescent="0.25">
      <c r="A3904" s="107" t="s">
        <v>2708</v>
      </c>
      <c r="B3904" s="108">
        <v>202502</v>
      </c>
      <c r="C3904" s="108">
        <v>202502</v>
      </c>
      <c r="D3904" s="108" t="s">
        <v>1015</v>
      </c>
      <c r="E3904" s="109">
        <v>9571975658</v>
      </c>
      <c r="F3904" s="107" t="s">
        <v>2709</v>
      </c>
      <c r="G3904" s="110" t="s">
        <v>1778</v>
      </c>
      <c r="H3904" s="111">
        <v>292050</v>
      </c>
      <c r="I3904" s="113">
        <v>45716</v>
      </c>
      <c r="J3904" s="111">
        <v>5000</v>
      </c>
      <c r="K3904" s="112" t="s">
        <v>20</v>
      </c>
      <c r="L3904" s="112" t="s">
        <v>158</v>
      </c>
      <c r="O3904" s="71"/>
      <c r="P3904" s="54"/>
      <c r="Q3904" s="72"/>
    </row>
    <row r="3905" spans="1:17" x14ac:dyDescent="0.25">
      <c r="A3905" s="107" t="s">
        <v>4439</v>
      </c>
      <c r="B3905" s="108">
        <v>202409</v>
      </c>
      <c r="C3905" s="108">
        <v>202409</v>
      </c>
      <c r="D3905" s="108" t="s">
        <v>1015</v>
      </c>
      <c r="E3905" s="109">
        <v>7848805706</v>
      </c>
      <c r="F3905" s="107" t="s">
        <v>2286</v>
      </c>
      <c r="G3905" s="110" t="s">
        <v>1778</v>
      </c>
      <c r="H3905" s="111">
        <v>318600</v>
      </c>
      <c r="I3905" s="113">
        <v>45717</v>
      </c>
      <c r="J3905" s="111">
        <v>45000</v>
      </c>
      <c r="K3905" s="112" t="s">
        <v>20</v>
      </c>
      <c r="L3905" s="112" t="s">
        <v>158</v>
      </c>
      <c r="O3905" s="71"/>
      <c r="P3905" s="54"/>
      <c r="Q3905" s="72"/>
    </row>
    <row r="3906" spans="1:17" x14ac:dyDescent="0.25">
      <c r="A3906" s="107" t="s">
        <v>2690</v>
      </c>
      <c r="B3906" s="108">
        <v>202502</v>
      </c>
      <c r="C3906" s="108">
        <v>202502</v>
      </c>
      <c r="D3906" s="108" t="s">
        <v>1015</v>
      </c>
      <c r="E3906" s="109">
        <v>6263344699</v>
      </c>
      <c r="F3906" s="107" t="s">
        <v>2695</v>
      </c>
      <c r="G3906" s="110" t="s">
        <v>1778</v>
      </c>
      <c r="H3906" s="111">
        <v>3180000</v>
      </c>
      <c r="I3906" s="113">
        <v>45717</v>
      </c>
      <c r="J3906" s="111">
        <v>78000</v>
      </c>
      <c r="K3906" s="112" t="s">
        <v>20</v>
      </c>
      <c r="L3906" s="112" t="s">
        <v>158</v>
      </c>
      <c r="O3906" s="71"/>
      <c r="P3906" s="54"/>
      <c r="Q3906" s="72"/>
    </row>
    <row r="3907" spans="1:17" x14ac:dyDescent="0.25">
      <c r="A3907" s="107" t="s">
        <v>2610</v>
      </c>
      <c r="B3907" s="108">
        <v>202501</v>
      </c>
      <c r="C3907" s="108">
        <v>202501</v>
      </c>
      <c r="D3907" s="108" t="s">
        <v>1015</v>
      </c>
      <c r="E3907" s="109">
        <v>9509717355</v>
      </c>
      <c r="F3907" s="107" t="s">
        <v>2612</v>
      </c>
      <c r="G3907" s="110" t="s">
        <v>1792</v>
      </c>
      <c r="H3907" s="111">
        <v>295000</v>
      </c>
      <c r="I3907" s="113">
        <v>45717</v>
      </c>
      <c r="J3907" s="111">
        <v>70000</v>
      </c>
      <c r="K3907" s="112" t="s">
        <v>689</v>
      </c>
      <c r="L3907" s="112" t="s">
        <v>158</v>
      </c>
      <c r="O3907" s="71"/>
      <c r="P3907" s="54"/>
      <c r="Q3907" s="72"/>
    </row>
    <row r="3908" spans="1:17" x14ac:dyDescent="0.25">
      <c r="A3908" s="107" t="s">
        <v>2458</v>
      </c>
      <c r="B3908" s="108">
        <v>202411</v>
      </c>
      <c r="C3908" s="108">
        <v>202411</v>
      </c>
      <c r="D3908" s="108" t="s">
        <v>1015</v>
      </c>
      <c r="E3908" s="109">
        <v>7894384546</v>
      </c>
      <c r="F3908" s="107" t="s">
        <v>2461</v>
      </c>
      <c r="G3908" s="110" t="s">
        <v>1778</v>
      </c>
      <c r="H3908" s="111">
        <v>318600</v>
      </c>
      <c r="I3908" s="113">
        <v>45717</v>
      </c>
      <c r="J3908" s="111">
        <v>79500</v>
      </c>
      <c r="K3908" s="112" t="s">
        <v>20</v>
      </c>
      <c r="L3908" s="112" t="s">
        <v>158</v>
      </c>
      <c r="O3908" s="71"/>
      <c r="P3908" s="54"/>
      <c r="Q3908" s="72"/>
    </row>
    <row r="3909" spans="1:17" x14ac:dyDescent="0.25">
      <c r="A3909" s="107" t="s">
        <v>4487</v>
      </c>
      <c r="B3909" s="108">
        <v>202501</v>
      </c>
      <c r="C3909" s="108">
        <v>202501</v>
      </c>
      <c r="D3909" s="108" t="s">
        <v>1015</v>
      </c>
      <c r="E3909" s="109">
        <v>9337599274</v>
      </c>
      <c r="F3909" s="107" t="s">
        <v>2587</v>
      </c>
      <c r="G3909" s="110" t="s">
        <v>1778</v>
      </c>
      <c r="H3909" s="111">
        <v>318000</v>
      </c>
      <c r="I3909" s="113">
        <v>45717</v>
      </c>
      <c r="J3909" s="111">
        <v>50000</v>
      </c>
      <c r="K3909" s="112" t="s">
        <v>689</v>
      </c>
      <c r="L3909" s="112" t="s">
        <v>158</v>
      </c>
      <c r="O3909" s="71"/>
      <c r="P3909" s="54"/>
      <c r="Q3909" s="72"/>
    </row>
    <row r="3910" spans="1:17" x14ac:dyDescent="0.25">
      <c r="A3910" s="107" t="s">
        <v>2644</v>
      </c>
      <c r="B3910" s="108">
        <v>202501</v>
      </c>
      <c r="C3910" s="108">
        <v>202501</v>
      </c>
      <c r="D3910" s="108" t="s">
        <v>1015</v>
      </c>
      <c r="E3910" s="109">
        <v>9124433189</v>
      </c>
      <c r="F3910" s="107" t="s">
        <v>2636</v>
      </c>
      <c r="G3910" s="110" t="s">
        <v>1778</v>
      </c>
      <c r="H3910" s="111">
        <v>303000</v>
      </c>
      <c r="I3910" s="113">
        <v>45719</v>
      </c>
      <c r="J3910" s="111">
        <v>50000</v>
      </c>
      <c r="K3910" s="112" t="s">
        <v>20</v>
      </c>
      <c r="L3910" s="112" t="s">
        <v>158</v>
      </c>
      <c r="O3910" s="71"/>
      <c r="P3910" s="54"/>
      <c r="Q3910" s="72"/>
    </row>
    <row r="3911" spans="1:17" x14ac:dyDescent="0.25">
      <c r="A3911" s="107" t="s">
        <v>4492</v>
      </c>
      <c r="B3911" s="108">
        <v>202501</v>
      </c>
      <c r="C3911" s="108">
        <v>202501</v>
      </c>
      <c r="D3911" s="108" t="s">
        <v>1015</v>
      </c>
      <c r="E3911" s="109">
        <v>7389633550</v>
      </c>
      <c r="F3911" s="107" t="s">
        <v>2618</v>
      </c>
      <c r="G3911" s="110" t="s">
        <v>1778</v>
      </c>
      <c r="H3911" s="111">
        <v>308000</v>
      </c>
      <c r="I3911" s="113">
        <v>45719</v>
      </c>
      <c r="J3911" s="111">
        <v>49000</v>
      </c>
      <c r="K3911" s="112" t="s">
        <v>689</v>
      </c>
      <c r="L3911" s="112" t="s">
        <v>158</v>
      </c>
      <c r="O3911" s="71"/>
      <c r="P3911" s="54"/>
      <c r="Q3911" s="72"/>
    </row>
    <row r="3912" spans="1:17" x14ac:dyDescent="0.25">
      <c r="A3912" s="107" t="s">
        <v>2625</v>
      </c>
      <c r="B3912" s="108">
        <v>202501</v>
      </c>
      <c r="C3912" s="108">
        <v>202501</v>
      </c>
      <c r="D3912" s="108" t="s">
        <v>1015</v>
      </c>
      <c r="E3912" s="109">
        <v>9337494446</v>
      </c>
      <c r="F3912" s="107" t="s">
        <v>2633</v>
      </c>
      <c r="G3912" s="110" t="s">
        <v>2639</v>
      </c>
      <c r="H3912" s="111">
        <v>295000</v>
      </c>
      <c r="I3912" s="113">
        <v>45719</v>
      </c>
      <c r="J3912" s="111">
        <v>96667</v>
      </c>
      <c r="K3912" s="112" t="s">
        <v>20</v>
      </c>
      <c r="L3912" s="112" t="s">
        <v>158</v>
      </c>
      <c r="O3912" s="71"/>
      <c r="P3912" s="54"/>
      <c r="Q3912" s="72"/>
    </row>
    <row r="3913" spans="1:17" x14ac:dyDescent="0.25">
      <c r="A3913" s="107" t="s">
        <v>2646</v>
      </c>
      <c r="B3913" s="108">
        <v>202502</v>
      </c>
      <c r="C3913" s="108">
        <v>202502</v>
      </c>
      <c r="D3913" s="108" t="s">
        <v>1014</v>
      </c>
      <c r="E3913" s="109">
        <v>6265220047</v>
      </c>
      <c r="F3913" s="107" t="s">
        <v>2650</v>
      </c>
      <c r="G3913" s="110" t="s">
        <v>1778</v>
      </c>
      <c r="H3913" s="111">
        <v>290000</v>
      </c>
      <c r="I3913" s="113">
        <v>45719</v>
      </c>
      <c r="J3913" s="111">
        <v>72500</v>
      </c>
      <c r="K3913" s="112" t="s">
        <v>20</v>
      </c>
      <c r="L3913" s="112" t="s">
        <v>158</v>
      </c>
      <c r="O3913" s="71"/>
      <c r="P3913" s="54"/>
      <c r="Q3913" s="72"/>
    </row>
    <row r="3914" spans="1:17" x14ac:dyDescent="0.25">
      <c r="A3914" s="107" t="s">
        <v>2467</v>
      </c>
      <c r="B3914" s="108">
        <v>202411</v>
      </c>
      <c r="C3914" s="108">
        <v>202411</v>
      </c>
      <c r="D3914" s="108" t="s">
        <v>1014</v>
      </c>
      <c r="E3914" s="109">
        <v>8520868621</v>
      </c>
      <c r="F3914" s="107" t="s">
        <v>2468</v>
      </c>
      <c r="G3914" s="110" t="s">
        <v>1778</v>
      </c>
      <c r="H3914" s="111">
        <v>288600</v>
      </c>
      <c r="I3914" s="113">
        <v>45719</v>
      </c>
      <c r="J3914" s="111">
        <v>50000</v>
      </c>
      <c r="K3914" s="112" t="s">
        <v>20</v>
      </c>
      <c r="L3914" s="112" t="s">
        <v>158</v>
      </c>
      <c r="O3914" s="71"/>
      <c r="P3914" s="54"/>
      <c r="Q3914" s="72"/>
    </row>
    <row r="3915" spans="1:17" x14ac:dyDescent="0.25">
      <c r="A3915" s="107" t="s">
        <v>2613</v>
      </c>
      <c r="B3915" s="108">
        <v>202501</v>
      </c>
      <c r="C3915" s="108">
        <v>202501</v>
      </c>
      <c r="D3915" s="108" t="s">
        <v>1015</v>
      </c>
      <c r="E3915" s="109">
        <v>7602548521</v>
      </c>
      <c r="F3915" s="107" t="s">
        <v>2614</v>
      </c>
      <c r="G3915" s="110" t="s">
        <v>1778</v>
      </c>
      <c r="H3915" s="111">
        <v>310000</v>
      </c>
      <c r="I3915" s="113">
        <v>45720</v>
      </c>
      <c r="J3915" s="111">
        <v>130000</v>
      </c>
      <c r="K3915" s="112" t="s">
        <v>20</v>
      </c>
      <c r="L3915" s="112" t="s">
        <v>158</v>
      </c>
      <c r="O3915" s="71"/>
      <c r="P3915" s="54"/>
      <c r="Q3915" s="72"/>
    </row>
    <row r="3916" spans="1:17" x14ac:dyDescent="0.25">
      <c r="A3916" s="107" t="s">
        <v>2653</v>
      </c>
      <c r="B3916" s="108">
        <v>202502</v>
      </c>
      <c r="C3916" s="108">
        <v>202502</v>
      </c>
      <c r="D3916" s="108" t="s">
        <v>1015</v>
      </c>
      <c r="E3916" s="109">
        <v>9437203370</v>
      </c>
      <c r="F3916" s="107" t="s">
        <v>2682</v>
      </c>
      <c r="G3916" s="110" t="s">
        <v>1778</v>
      </c>
      <c r="H3916" s="111">
        <v>280000</v>
      </c>
      <c r="I3916" s="113">
        <v>45720</v>
      </c>
      <c r="J3916" s="111">
        <v>100000</v>
      </c>
      <c r="K3916" s="112" t="s">
        <v>20</v>
      </c>
      <c r="L3916" s="112" t="s">
        <v>158</v>
      </c>
      <c r="O3916" s="71"/>
      <c r="P3916" s="54"/>
      <c r="Q3916" s="72"/>
    </row>
    <row r="3917" spans="1:17" x14ac:dyDescent="0.25">
      <c r="A3917" s="107" t="s">
        <v>2661</v>
      </c>
      <c r="B3917" s="108">
        <v>202502</v>
      </c>
      <c r="C3917" s="108">
        <v>202502</v>
      </c>
      <c r="D3917" s="108" t="s">
        <v>1015</v>
      </c>
      <c r="E3917" s="109">
        <v>9777521980</v>
      </c>
      <c r="F3917" s="107" t="s">
        <v>2665</v>
      </c>
      <c r="G3917" s="110" t="s">
        <v>1792</v>
      </c>
      <c r="H3917" s="111">
        <v>275000</v>
      </c>
      <c r="I3917" s="113">
        <v>45720</v>
      </c>
      <c r="J3917" s="111">
        <v>50000</v>
      </c>
      <c r="K3917" s="112" t="s">
        <v>20</v>
      </c>
      <c r="L3917" s="112" t="s">
        <v>158</v>
      </c>
      <c r="O3917" s="71"/>
      <c r="P3917" s="54"/>
      <c r="Q3917" s="72"/>
    </row>
    <row r="3918" spans="1:17" x14ac:dyDescent="0.25">
      <c r="A3918" s="107" t="s">
        <v>2711</v>
      </c>
      <c r="B3918" s="108">
        <v>202503</v>
      </c>
      <c r="C3918" s="108">
        <v>202503</v>
      </c>
      <c r="D3918" s="108" t="s">
        <v>1014</v>
      </c>
      <c r="E3918" s="109">
        <v>7415530793</v>
      </c>
      <c r="F3918" s="107" t="s">
        <v>2716</v>
      </c>
      <c r="G3918" s="110" t="s">
        <v>2603</v>
      </c>
      <c r="H3918" s="111">
        <v>295000</v>
      </c>
      <c r="I3918" s="113">
        <v>45720</v>
      </c>
      <c r="J3918" s="111">
        <v>5000</v>
      </c>
      <c r="K3918" s="112" t="s">
        <v>20</v>
      </c>
      <c r="L3918" s="112" t="s">
        <v>2437</v>
      </c>
      <c r="O3918" s="71"/>
      <c r="P3918" s="54"/>
      <c r="Q3918" s="72"/>
    </row>
    <row r="3919" spans="1:17" x14ac:dyDescent="0.25">
      <c r="A3919" s="107" t="s">
        <v>2712</v>
      </c>
      <c r="B3919" s="108">
        <v>202503</v>
      </c>
      <c r="C3919" s="108">
        <v>202503</v>
      </c>
      <c r="D3919" s="108" t="s">
        <v>1015</v>
      </c>
      <c r="E3919" s="109">
        <v>9438061168</v>
      </c>
      <c r="F3919" s="107" t="s">
        <v>2717</v>
      </c>
      <c r="G3919" s="110" t="s">
        <v>2639</v>
      </c>
      <c r="H3919" s="111">
        <v>290000</v>
      </c>
      <c r="I3919" s="113">
        <v>45720</v>
      </c>
      <c r="J3919" s="111">
        <v>5000</v>
      </c>
      <c r="K3919" s="112" t="s">
        <v>20</v>
      </c>
      <c r="L3919" s="112" t="s">
        <v>2073</v>
      </c>
      <c r="O3919" s="71"/>
      <c r="P3919" s="54"/>
      <c r="Q3919" s="72"/>
    </row>
    <row r="3920" spans="1:17" x14ac:dyDescent="0.25">
      <c r="A3920" s="107" t="s">
        <v>691</v>
      </c>
      <c r="B3920" s="108">
        <v>202503</v>
      </c>
      <c r="C3920" s="108">
        <v>202503</v>
      </c>
      <c r="D3920" s="108" t="s">
        <v>1015</v>
      </c>
      <c r="E3920" s="109">
        <v>8249777371</v>
      </c>
      <c r="F3920" s="107" t="s">
        <v>2718</v>
      </c>
      <c r="G3920" s="110" t="s">
        <v>2603</v>
      </c>
      <c r="H3920" s="111">
        <v>305000</v>
      </c>
      <c r="I3920" s="113">
        <v>45720</v>
      </c>
      <c r="J3920" s="111">
        <v>5000</v>
      </c>
      <c r="K3920" s="112" t="s">
        <v>20</v>
      </c>
      <c r="L3920" s="112" t="s">
        <v>2073</v>
      </c>
      <c r="O3920" s="71"/>
      <c r="P3920" s="54"/>
      <c r="Q3920" s="72"/>
    </row>
    <row r="3921" spans="1:17" x14ac:dyDescent="0.25">
      <c r="A3921" s="107" t="s">
        <v>2713</v>
      </c>
      <c r="B3921" s="108">
        <v>202503</v>
      </c>
      <c r="C3921" s="108">
        <v>202503</v>
      </c>
      <c r="D3921" s="108" t="s">
        <v>1015</v>
      </c>
      <c r="E3921" s="109">
        <v>8658034176</v>
      </c>
      <c r="F3921" s="107" t="s">
        <v>2719</v>
      </c>
      <c r="G3921" s="110" t="s">
        <v>2603</v>
      </c>
      <c r="H3921" s="111">
        <v>295000</v>
      </c>
      <c r="I3921" s="113">
        <v>45720</v>
      </c>
      <c r="J3921" s="111">
        <v>5000</v>
      </c>
      <c r="K3921" s="112" t="s">
        <v>20</v>
      </c>
      <c r="L3921" s="112" t="s">
        <v>2437</v>
      </c>
      <c r="O3921" s="71"/>
      <c r="P3921" s="54"/>
      <c r="Q3921" s="72"/>
    </row>
    <row r="3922" spans="1:17" x14ac:dyDescent="0.25">
      <c r="A3922" s="107" t="s">
        <v>2714</v>
      </c>
      <c r="B3922" s="108">
        <v>202503</v>
      </c>
      <c r="C3922" s="108">
        <v>202503</v>
      </c>
      <c r="D3922" s="108" t="s">
        <v>1015</v>
      </c>
      <c r="E3922" s="109">
        <v>7681800448</v>
      </c>
      <c r="F3922" s="107" t="s">
        <v>2720</v>
      </c>
      <c r="G3922" s="110" t="s">
        <v>2639</v>
      </c>
      <c r="H3922" s="111">
        <v>295000</v>
      </c>
      <c r="I3922" s="113">
        <v>45720</v>
      </c>
      <c r="J3922" s="111">
        <v>5000</v>
      </c>
      <c r="K3922" s="112" t="s">
        <v>20</v>
      </c>
      <c r="L3922" s="112" t="s">
        <v>2073</v>
      </c>
      <c r="O3922" s="71"/>
      <c r="P3922" s="54"/>
      <c r="Q3922" s="72"/>
    </row>
    <row r="3923" spans="1:17" x14ac:dyDescent="0.25">
      <c r="A3923" s="107" t="s">
        <v>4501</v>
      </c>
      <c r="B3923" s="108">
        <v>202503</v>
      </c>
      <c r="C3923" s="108">
        <v>202503</v>
      </c>
      <c r="D3923" s="108" t="s">
        <v>1014</v>
      </c>
      <c r="E3923" s="109">
        <v>8439366403</v>
      </c>
      <c r="F3923" s="107" t="s">
        <v>2721</v>
      </c>
      <c r="G3923" s="110" t="s">
        <v>2603</v>
      </c>
      <c r="H3923" s="111">
        <v>300000</v>
      </c>
      <c r="I3923" s="113">
        <v>45720</v>
      </c>
      <c r="J3923" s="111">
        <v>5000</v>
      </c>
      <c r="K3923" s="112" t="s">
        <v>20</v>
      </c>
      <c r="L3923" s="112" t="s">
        <v>2073</v>
      </c>
      <c r="O3923" s="71"/>
      <c r="P3923" s="54"/>
      <c r="Q3923" s="72"/>
    </row>
    <row r="3924" spans="1:17" x14ac:dyDescent="0.25">
      <c r="A3924" s="107" t="s">
        <v>2490</v>
      </c>
      <c r="B3924" s="108">
        <v>202411</v>
      </c>
      <c r="C3924" s="108">
        <v>202411</v>
      </c>
      <c r="D3924" s="108" t="s">
        <v>1015</v>
      </c>
      <c r="E3924" s="109">
        <v>8249758236</v>
      </c>
      <c r="F3924" s="107" t="s">
        <v>2491</v>
      </c>
      <c r="G3924" s="110" t="s">
        <v>1778</v>
      </c>
      <c r="H3924" s="111">
        <v>318600</v>
      </c>
      <c r="I3924" s="113">
        <v>45721</v>
      </c>
      <c r="J3924" s="111">
        <v>90000</v>
      </c>
      <c r="K3924" s="112" t="s">
        <v>20</v>
      </c>
      <c r="L3924" s="112" t="s">
        <v>158</v>
      </c>
      <c r="O3924" s="71"/>
      <c r="P3924" s="54"/>
      <c r="Q3924" s="72"/>
    </row>
    <row r="3925" spans="1:17" x14ac:dyDescent="0.25">
      <c r="A3925" s="107" t="s">
        <v>2686</v>
      </c>
      <c r="B3925" s="108">
        <v>202502</v>
      </c>
      <c r="C3925" s="108">
        <v>202502</v>
      </c>
      <c r="D3925" s="108" t="s">
        <v>1015</v>
      </c>
      <c r="E3925" s="109">
        <v>9178605888</v>
      </c>
      <c r="F3925" s="107" t="s">
        <v>2689</v>
      </c>
      <c r="G3925" s="110" t="s">
        <v>1778</v>
      </c>
      <c r="H3925" s="111">
        <v>290000</v>
      </c>
      <c r="I3925" s="113">
        <v>45721</v>
      </c>
      <c r="J3925" s="111">
        <v>50000</v>
      </c>
      <c r="K3925" s="112" t="s">
        <v>286</v>
      </c>
      <c r="L3925" s="112" t="s">
        <v>158</v>
      </c>
      <c r="O3925" s="71"/>
      <c r="P3925" s="54"/>
      <c r="Q3925" s="72"/>
    </row>
    <row r="3926" spans="1:17" x14ac:dyDescent="0.25">
      <c r="A3926" s="107" t="s">
        <v>4432</v>
      </c>
      <c r="B3926" s="108">
        <v>202408</v>
      </c>
      <c r="C3926" s="108">
        <v>202408</v>
      </c>
      <c r="D3926" s="108" t="s">
        <v>1015</v>
      </c>
      <c r="E3926" s="109">
        <v>9178333089</v>
      </c>
      <c r="F3926" s="107" t="s">
        <v>4433</v>
      </c>
      <c r="G3926" s="110" t="s">
        <v>1778</v>
      </c>
      <c r="H3926" s="111">
        <v>318000</v>
      </c>
      <c r="I3926" s="113">
        <v>45721</v>
      </c>
      <c r="J3926" s="111">
        <v>30000</v>
      </c>
      <c r="K3926" s="112" t="s">
        <v>20</v>
      </c>
      <c r="L3926" s="112" t="s">
        <v>158</v>
      </c>
      <c r="O3926" s="71"/>
      <c r="P3926" s="54"/>
      <c r="Q3926" s="72"/>
    </row>
    <row r="3927" spans="1:17" x14ac:dyDescent="0.25">
      <c r="A3927" s="107" t="s">
        <v>4498</v>
      </c>
      <c r="B3927" s="108">
        <v>202502</v>
      </c>
      <c r="C3927" s="108">
        <v>202502</v>
      </c>
      <c r="D3927" s="108" t="s">
        <v>1015</v>
      </c>
      <c r="E3927" s="109">
        <v>6371003023</v>
      </c>
      <c r="F3927" s="107" t="s">
        <v>2696</v>
      </c>
      <c r="G3927" s="110" t="s">
        <v>1778</v>
      </c>
      <c r="H3927" s="111">
        <v>290000</v>
      </c>
      <c r="I3927" s="113">
        <v>45721</v>
      </c>
      <c r="J3927" s="111">
        <v>80000</v>
      </c>
      <c r="K3927" s="112" t="s">
        <v>20</v>
      </c>
      <c r="L3927" s="112" t="s">
        <v>158</v>
      </c>
      <c r="O3927" s="71"/>
      <c r="P3927" s="54"/>
      <c r="Q3927" s="72"/>
    </row>
    <row r="3928" spans="1:17" x14ac:dyDescent="0.25">
      <c r="A3928" s="107" t="s">
        <v>2693</v>
      </c>
      <c r="B3928" s="108">
        <v>202502</v>
      </c>
      <c r="C3928" s="108">
        <v>202502</v>
      </c>
      <c r="D3928" s="108" t="s">
        <v>1015</v>
      </c>
      <c r="E3928" s="109">
        <v>7504903905</v>
      </c>
      <c r="F3928" s="107" t="s">
        <v>2698</v>
      </c>
      <c r="G3928" s="110" t="s">
        <v>1778</v>
      </c>
      <c r="H3928" s="111">
        <v>308000</v>
      </c>
      <c r="I3928" s="113">
        <v>45721</v>
      </c>
      <c r="J3928" s="111">
        <v>50000</v>
      </c>
      <c r="K3928" s="112" t="s">
        <v>20</v>
      </c>
      <c r="L3928" s="112" t="s">
        <v>158</v>
      </c>
      <c r="O3928" s="71"/>
      <c r="P3928" s="54"/>
      <c r="Q3928" s="72"/>
    </row>
    <row r="3929" spans="1:17" x14ac:dyDescent="0.25">
      <c r="A3929" s="107" t="s">
        <v>2488</v>
      </c>
      <c r="B3929" s="108">
        <v>202412</v>
      </c>
      <c r="C3929" s="108">
        <v>202412</v>
      </c>
      <c r="D3929" s="108" t="s">
        <v>1015</v>
      </c>
      <c r="E3929" s="109">
        <v>7008906613</v>
      </c>
      <c r="F3929" s="107" t="s">
        <v>2489</v>
      </c>
      <c r="G3929" s="110" t="s">
        <v>1792</v>
      </c>
      <c r="H3929" s="111">
        <v>318000</v>
      </c>
      <c r="I3929" s="113">
        <v>45722</v>
      </c>
      <c r="J3929" s="111">
        <v>70000</v>
      </c>
      <c r="K3929" s="112" t="s">
        <v>20</v>
      </c>
      <c r="L3929" s="112" t="s">
        <v>158</v>
      </c>
      <c r="O3929" s="71"/>
      <c r="P3929" s="54"/>
      <c r="Q3929" s="72"/>
    </row>
    <row r="3930" spans="1:17" x14ac:dyDescent="0.25">
      <c r="A3930" s="107" t="s">
        <v>4494</v>
      </c>
      <c r="B3930" s="108">
        <v>202502</v>
      </c>
      <c r="C3930" s="108">
        <v>202502</v>
      </c>
      <c r="D3930" s="108" t="s">
        <v>1014</v>
      </c>
      <c r="E3930" s="109">
        <v>7224841928</v>
      </c>
      <c r="F3930" s="107" t="s">
        <v>2669</v>
      </c>
      <c r="G3930" s="110" t="s">
        <v>1778</v>
      </c>
      <c r="H3930" s="111">
        <v>303000</v>
      </c>
      <c r="I3930" s="113">
        <v>45722</v>
      </c>
      <c r="J3930" s="111">
        <v>74500</v>
      </c>
      <c r="K3930" s="112" t="s">
        <v>20</v>
      </c>
      <c r="L3930" s="112" t="s">
        <v>158</v>
      </c>
      <c r="O3930" s="71"/>
      <c r="P3930" s="54"/>
      <c r="Q3930" s="72"/>
    </row>
    <row r="3931" spans="1:17" x14ac:dyDescent="0.25">
      <c r="A3931" s="107" t="s">
        <v>2693</v>
      </c>
      <c r="B3931" s="108">
        <v>202502</v>
      </c>
      <c r="C3931" s="108">
        <v>202502</v>
      </c>
      <c r="D3931" s="108" t="s">
        <v>1015</v>
      </c>
      <c r="E3931" s="109">
        <v>7504903905</v>
      </c>
      <c r="F3931" s="107" t="s">
        <v>2698</v>
      </c>
      <c r="G3931" s="110" t="s">
        <v>1778</v>
      </c>
      <c r="H3931" s="111">
        <v>308000</v>
      </c>
      <c r="I3931" s="113">
        <v>45722</v>
      </c>
      <c r="J3931" s="111">
        <v>25000</v>
      </c>
      <c r="K3931" s="112" t="s">
        <v>20</v>
      </c>
      <c r="L3931" s="112" t="s">
        <v>158</v>
      </c>
      <c r="O3931" s="71"/>
      <c r="P3931" s="54"/>
      <c r="Q3931" s="72"/>
    </row>
    <row r="3932" spans="1:17" x14ac:dyDescent="0.25">
      <c r="A3932" s="107" t="s">
        <v>4489</v>
      </c>
      <c r="B3932" s="108">
        <v>202501</v>
      </c>
      <c r="C3932" s="108">
        <v>202501</v>
      </c>
      <c r="D3932" s="108" t="s">
        <v>1014</v>
      </c>
      <c r="E3932" s="109">
        <v>7767972086</v>
      </c>
      <c r="F3932" s="107" t="s">
        <v>2598</v>
      </c>
      <c r="G3932" s="110" t="s">
        <v>2603</v>
      </c>
      <c r="H3932" s="111">
        <v>270000</v>
      </c>
      <c r="I3932" s="113">
        <v>45722</v>
      </c>
      <c r="J3932" s="111">
        <v>50000</v>
      </c>
      <c r="K3932" s="112" t="s">
        <v>20</v>
      </c>
      <c r="L3932" s="112" t="s">
        <v>158</v>
      </c>
      <c r="O3932" s="71"/>
      <c r="P3932" s="54"/>
      <c r="Q3932" s="72"/>
    </row>
    <row r="3933" spans="1:17" x14ac:dyDescent="0.25">
      <c r="A3933" s="107" t="s">
        <v>4476</v>
      </c>
      <c r="B3933" s="108">
        <v>202501</v>
      </c>
      <c r="C3933" s="108">
        <v>202501</v>
      </c>
      <c r="D3933" s="108" t="s">
        <v>1015</v>
      </c>
      <c r="E3933" s="109">
        <v>7749945460</v>
      </c>
      <c r="F3933" s="107" t="s">
        <v>2539</v>
      </c>
      <c r="G3933" s="110" t="s">
        <v>2006</v>
      </c>
      <c r="H3933" s="111">
        <v>295000</v>
      </c>
      <c r="I3933" s="113">
        <v>45722</v>
      </c>
      <c r="J3933" s="111">
        <v>90000</v>
      </c>
      <c r="K3933" s="112" t="s">
        <v>689</v>
      </c>
      <c r="L3933" s="112" t="s">
        <v>158</v>
      </c>
      <c r="O3933" s="71"/>
      <c r="P3933" s="54"/>
      <c r="Q3933" s="72"/>
    </row>
    <row r="3934" spans="1:17" x14ac:dyDescent="0.25">
      <c r="A3934" s="107" t="s">
        <v>2722</v>
      </c>
      <c r="B3934" s="108">
        <v>202502</v>
      </c>
      <c r="C3934" s="108">
        <v>202502</v>
      </c>
      <c r="D3934" s="108" t="s">
        <v>1015</v>
      </c>
      <c r="E3934" s="109">
        <v>8847889479</v>
      </c>
      <c r="F3934" s="107" t="s">
        <v>2723</v>
      </c>
      <c r="G3934" s="110" t="s">
        <v>2006</v>
      </c>
      <c r="H3934" s="111">
        <v>303000</v>
      </c>
      <c r="I3934" s="113">
        <v>45722</v>
      </c>
      <c r="J3934" s="111">
        <v>5000</v>
      </c>
      <c r="K3934" s="112" t="s">
        <v>689</v>
      </c>
      <c r="L3934" s="112" t="s">
        <v>158</v>
      </c>
      <c r="O3934" s="71"/>
      <c r="P3934" s="54"/>
      <c r="Q3934" s="72"/>
    </row>
    <row r="3935" spans="1:17" x14ac:dyDescent="0.25">
      <c r="A3935" s="107" t="s">
        <v>4497</v>
      </c>
      <c r="B3935" s="108">
        <v>202502</v>
      </c>
      <c r="C3935" s="108">
        <v>202502</v>
      </c>
      <c r="D3935" s="108" t="s">
        <v>1015</v>
      </c>
      <c r="E3935" s="109">
        <v>7008079795</v>
      </c>
      <c r="F3935" s="107" t="s">
        <v>2680</v>
      </c>
      <c r="G3935" s="110" t="s">
        <v>1792</v>
      </c>
      <c r="H3935" s="111">
        <v>280000</v>
      </c>
      <c r="I3935" s="113">
        <v>45723</v>
      </c>
      <c r="J3935" s="111">
        <v>275000</v>
      </c>
      <c r="K3935" s="112" t="s">
        <v>20</v>
      </c>
      <c r="L3935" s="112" t="s">
        <v>158</v>
      </c>
      <c r="O3935" s="71"/>
      <c r="P3935" s="54"/>
      <c r="Q3935" s="72"/>
    </row>
    <row r="3936" spans="1:17" x14ac:dyDescent="0.25">
      <c r="A3936" s="107" t="s">
        <v>2385</v>
      </c>
      <c r="B3936" s="108">
        <v>202410</v>
      </c>
      <c r="C3936" s="108">
        <v>202410</v>
      </c>
      <c r="D3936" s="108" t="s">
        <v>1014</v>
      </c>
      <c r="E3936" s="109">
        <v>7328875928</v>
      </c>
      <c r="F3936" s="107" t="s">
        <v>2389</v>
      </c>
      <c r="G3936" s="110" t="s">
        <v>1778</v>
      </c>
      <c r="H3936" s="111">
        <v>300000</v>
      </c>
      <c r="I3936" s="113">
        <v>45724</v>
      </c>
      <c r="J3936" s="111">
        <v>59000</v>
      </c>
      <c r="K3936" s="112" t="s">
        <v>20</v>
      </c>
      <c r="L3936" s="112" t="s">
        <v>158</v>
      </c>
      <c r="O3936" s="71"/>
      <c r="P3936" s="54"/>
      <c r="Q3936" s="72"/>
    </row>
    <row r="3937" spans="1:17" x14ac:dyDescent="0.25">
      <c r="A3937" s="107" t="s">
        <v>2658</v>
      </c>
      <c r="B3937" s="108">
        <v>202502</v>
      </c>
      <c r="C3937" s="108">
        <v>202502</v>
      </c>
      <c r="D3937" s="108" t="s">
        <v>1014</v>
      </c>
      <c r="E3937" s="109">
        <v>6360952506</v>
      </c>
      <c r="F3937" s="107" t="s">
        <v>2662</v>
      </c>
      <c r="G3937" s="110" t="s">
        <v>1792</v>
      </c>
      <c r="H3937" s="111">
        <v>275000</v>
      </c>
      <c r="I3937" s="113">
        <v>45724</v>
      </c>
      <c r="J3937" s="111">
        <v>90000</v>
      </c>
      <c r="K3937" s="112" t="s">
        <v>20</v>
      </c>
      <c r="L3937" s="112" t="s">
        <v>158</v>
      </c>
      <c r="O3937" s="71"/>
      <c r="P3937" s="54"/>
      <c r="Q3937" s="72"/>
    </row>
    <row r="3938" spans="1:17" x14ac:dyDescent="0.25">
      <c r="A3938" s="107" t="s">
        <v>4432</v>
      </c>
      <c r="B3938" s="108">
        <v>202408</v>
      </c>
      <c r="C3938" s="108">
        <v>202408</v>
      </c>
      <c r="D3938" s="108" t="s">
        <v>1015</v>
      </c>
      <c r="E3938" s="109">
        <v>9178333089</v>
      </c>
      <c r="F3938" s="107" t="s">
        <v>4433</v>
      </c>
      <c r="G3938" s="110" t="s">
        <v>1778</v>
      </c>
      <c r="H3938" s="111">
        <v>318000</v>
      </c>
      <c r="I3938" s="113">
        <v>45724</v>
      </c>
      <c r="J3938" s="111">
        <v>20000</v>
      </c>
      <c r="K3938" s="112" t="s">
        <v>20</v>
      </c>
      <c r="L3938" s="112" t="s">
        <v>158</v>
      </c>
      <c r="O3938" s="71"/>
      <c r="P3938" s="54"/>
      <c r="Q3938" s="72"/>
    </row>
    <row r="3939" spans="1:17" x14ac:dyDescent="0.25">
      <c r="A3939" s="107" t="s">
        <v>2492</v>
      </c>
      <c r="B3939" s="108">
        <v>202411</v>
      </c>
      <c r="C3939" s="108">
        <v>202411</v>
      </c>
      <c r="D3939" s="108" t="s">
        <v>1015</v>
      </c>
      <c r="E3939" s="109">
        <v>8658287623</v>
      </c>
      <c r="F3939" s="107" t="s">
        <v>2493</v>
      </c>
      <c r="G3939" s="110" t="s">
        <v>1778</v>
      </c>
      <c r="H3939" s="111">
        <v>318600</v>
      </c>
      <c r="I3939" s="113">
        <v>45724</v>
      </c>
      <c r="J3939" s="111">
        <v>50000</v>
      </c>
      <c r="K3939" s="112" t="s">
        <v>20</v>
      </c>
      <c r="L3939" s="112" t="s">
        <v>158</v>
      </c>
      <c r="O3939" s="71"/>
      <c r="P3939" s="54"/>
      <c r="Q3939" s="72"/>
    </row>
    <row r="3940" spans="1:17" x14ac:dyDescent="0.25">
      <c r="A3940" s="107" t="s">
        <v>4496</v>
      </c>
      <c r="B3940" s="108">
        <v>202502</v>
      </c>
      <c r="C3940" s="108">
        <v>202502</v>
      </c>
      <c r="D3940" s="108" t="s">
        <v>1015</v>
      </c>
      <c r="E3940" s="109">
        <v>8114923133</v>
      </c>
      <c r="F3940" s="107" t="s">
        <v>2679</v>
      </c>
      <c r="G3940" s="110" t="s">
        <v>1792</v>
      </c>
      <c r="H3940" s="111">
        <v>285000</v>
      </c>
      <c r="I3940" s="113">
        <v>45724</v>
      </c>
      <c r="J3940" s="111">
        <v>30000</v>
      </c>
      <c r="K3940" s="112" t="s">
        <v>20</v>
      </c>
      <c r="L3940" s="112" t="s">
        <v>158</v>
      </c>
      <c r="O3940" s="71"/>
      <c r="P3940" s="54"/>
      <c r="Q3940" s="72"/>
    </row>
    <row r="3941" spans="1:17" x14ac:dyDescent="0.25">
      <c r="A3941" s="107" t="s">
        <v>2701</v>
      </c>
      <c r="B3941" s="108">
        <v>202502</v>
      </c>
      <c r="C3941" s="108">
        <v>202502</v>
      </c>
      <c r="D3941" s="108" t="s">
        <v>1015</v>
      </c>
      <c r="E3941" s="109">
        <v>9348549305</v>
      </c>
      <c r="F3941" s="107" t="s">
        <v>2705</v>
      </c>
      <c r="G3941" s="110" t="s">
        <v>1792</v>
      </c>
      <c r="H3941" s="111">
        <v>275000</v>
      </c>
      <c r="I3941" s="113">
        <v>45724</v>
      </c>
      <c r="J3941" s="111">
        <v>15000</v>
      </c>
      <c r="K3941" s="112" t="s">
        <v>20</v>
      </c>
      <c r="L3941" s="112" t="s">
        <v>158</v>
      </c>
      <c r="O3941" s="71"/>
      <c r="P3941" s="54"/>
      <c r="Q3941" s="72"/>
    </row>
    <row r="3942" spans="1:17" x14ac:dyDescent="0.25">
      <c r="A3942" s="107" t="s">
        <v>2683</v>
      </c>
      <c r="B3942" s="108">
        <v>202503</v>
      </c>
      <c r="C3942" s="108">
        <v>202503</v>
      </c>
      <c r="D3942" s="108" t="s">
        <v>1015</v>
      </c>
      <c r="E3942" s="109">
        <v>8984333691</v>
      </c>
      <c r="F3942" s="107" t="s">
        <v>2684</v>
      </c>
      <c r="G3942" s="110" t="s">
        <v>2603</v>
      </c>
      <c r="H3942" s="111">
        <v>290000</v>
      </c>
      <c r="I3942" s="113">
        <v>45724</v>
      </c>
      <c r="J3942" s="111">
        <v>25000</v>
      </c>
      <c r="K3942" s="112" t="s">
        <v>689</v>
      </c>
      <c r="L3942" s="112" t="s">
        <v>158</v>
      </c>
      <c r="O3942" s="71"/>
      <c r="P3942" s="54"/>
      <c r="Q3942" s="72"/>
    </row>
    <row r="3943" spans="1:17" x14ac:dyDescent="0.25">
      <c r="A3943" s="107" t="s">
        <v>2725</v>
      </c>
      <c r="B3943" s="108">
        <v>202503</v>
      </c>
      <c r="C3943" s="108">
        <v>202503</v>
      </c>
      <c r="D3943" s="108" t="s">
        <v>1015</v>
      </c>
      <c r="E3943" s="109">
        <v>7978155304</v>
      </c>
      <c r="F3943" s="107" t="s">
        <v>2731</v>
      </c>
      <c r="G3943" s="110" t="s">
        <v>2603</v>
      </c>
      <c r="H3943" s="111">
        <v>290000</v>
      </c>
      <c r="I3943" s="113">
        <v>45724</v>
      </c>
      <c r="J3943" s="111">
        <v>5000</v>
      </c>
      <c r="K3943" s="112" t="s">
        <v>689</v>
      </c>
      <c r="L3943" s="112" t="s">
        <v>2437</v>
      </c>
      <c r="O3943" s="71"/>
      <c r="P3943" s="54"/>
      <c r="Q3943" s="72"/>
    </row>
    <row r="3944" spans="1:17" x14ac:dyDescent="0.25">
      <c r="A3944" s="107" t="s">
        <v>4502</v>
      </c>
      <c r="B3944" s="108">
        <v>202503</v>
      </c>
      <c r="C3944" s="108">
        <v>202503</v>
      </c>
      <c r="D3944" s="108" t="s">
        <v>1015</v>
      </c>
      <c r="E3944" s="109">
        <v>8144743349</v>
      </c>
      <c r="F3944" s="107" t="s">
        <v>2732</v>
      </c>
      <c r="G3944" s="110" t="s">
        <v>1792</v>
      </c>
      <c r="H3944" s="111">
        <v>280000</v>
      </c>
      <c r="I3944" s="113">
        <v>45724</v>
      </c>
      <c r="J3944" s="111">
        <v>5000</v>
      </c>
      <c r="K3944" s="112" t="s">
        <v>689</v>
      </c>
      <c r="L3944" s="112" t="s">
        <v>2729</v>
      </c>
      <c r="O3944" s="71"/>
      <c r="P3944" s="54"/>
      <c r="Q3944" s="72"/>
    </row>
    <row r="3945" spans="1:17" x14ac:dyDescent="0.25">
      <c r="A3945" s="107" t="s">
        <v>2727</v>
      </c>
      <c r="B3945" s="108">
        <v>202503</v>
      </c>
      <c r="C3945" s="108">
        <v>202503</v>
      </c>
      <c r="D3945" s="108" t="s">
        <v>1014</v>
      </c>
      <c r="E3945" s="109">
        <v>9691099448</v>
      </c>
      <c r="F3945" s="107" t="s">
        <v>2733</v>
      </c>
      <c r="G3945" s="110" t="s">
        <v>1792</v>
      </c>
      <c r="H3945" s="111">
        <v>270000</v>
      </c>
      <c r="I3945" s="113">
        <v>45724</v>
      </c>
      <c r="J3945" s="111">
        <v>5000</v>
      </c>
      <c r="K3945" s="112" t="s">
        <v>689</v>
      </c>
      <c r="L3945" s="112" t="s">
        <v>2730</v>
      </c>
      <c r="O3945" s="71"/>
      <c r="P3945" s="54"/>
      <c r="Q3945" s="72"/>
    </row>
    <row r="3946" spans="1:17" x14ac:dyDescent="0.25">
      <c r="A3946" s="107" t="s">
        <v>2728</v>
      </c>
      <c r="B3946" s="108">
        <v>202503</v>
      </c>
      <c r="C3946" s="108">
        <v>202503</v>
      </c>
      <c r="D3946" s="108" t="s">
        <v>1015</v>
      </c>
      <c r="E3946" s="109">
        <v>8984333691</v>
      </c>
      <c r="F3946" s="107" t="s">
        <v>2684</v>
      </c>
      <c r="G3946" s="110" t="s">
        <v>2603</v>
      </c>
      <c r="H3946" s="111">
        <v>290000</v>
      </c>
      <c r="I3946" s="113">
        <v>45724</v>
      </c>
      <c r="J3946" s="111">
        <v>5000</v>
      </c>
      <c r="K3946" s="112" t="s">
        <v>689</v>
      </c>
      <c r="L3946" s="112" t="s">
        <v>2437</v>
      </c>
      <c r="O3946" s="71"/>
      <c r="P3946" s="54"/>
      <c r="Q3946" s="72"/>
    </row>
    <row r="3947" spans="1:17" x14ac:dyDescent="0.25">
      <c r="A3947" s="107" t="s">
        <v>2685</v>
      </c>
      <c r="B3947" s="108">
        <v>202502</v>
      </c>
      <c r="C3947" s="108">
        <v>202502</v>
      </c>
      <c r="D3947" s="108" t="s">
        <v>1015</v>
      </c>
      <c r="E3947" s="109">
        <v>7064878951</v>
      </c>
      <c r="F3947" s="107" t="s">
        <v>2688</v>
      </c>
      <c r="G3947" s="110" t="s">
        <v>2639</v>
      </c>
      <c r="H3947" s="111">
        <v>275000</v>
      </c>
      <c r="I3947" s="113">
        <v>45726</v>
      </c>
      <c r="J3947" s="111">
        <v>100000</v>
      </c>
      <c r="K3947" s="112" t="s">
        <v>689</v>
      </c>
      <c r="L3947" s="112" t="s">
        <v>158</v>
      </c>
      <c r="O3947" s="71"/>
      <c r="P3947" s="54"/>
      <c r="Q3947" s="72"/>
    </row>
    <row r="3948" spans="1:17" x14ac:dyDescent="0.25">
      <c r="A3948" s="107" t="s">
        <v>2734</v>
      </c>
      <c r="B3948" s="108">
        <v>202503</v>
      </c>
      <c r="C3948" s="108">
        <v>202503</v>
      </c>
      <c r="D3948" s="108" t="s">
        <v>1014</v>
      </c>
      <c r="E3948" s="109">
        <v>9019813416</v>
      </c>
      <c r="F3948" s="107" t="s">
        <v>2735</v>
      </c>
      <c r="G3948" s="110" t="s">
        <v>1778</v>
      </c>
      <c r="H3948" s="111">
        <v>295000</v>
      </c>
      <c r="I3948" s="113">
        <v>45726</v>
      </c>
      <c r="J3948" s="111">
        <v>100000</v>
      </c>
      <c r="K3948" s="112" t="s">
        <v>689</v>
      </c>
      <c r="L3948" s="112" t="s">
        <v>158</v>
      </c>
      <c r="O3948" s="71"/>
      <c r="P3948" s="54"/>
      <c r="Q3948" s="72"/>
    </row>
    <row r="3949" spans="1:17" x14ac:dyDescent="0.25">
      <c r="A3949" s="107" t="s">
        <v>2660</v>
      </c>
      <c r="B3949" s="108">
        <v>202502</v>
      </c>
      <c r="C3949" s="108">
        <v>202502</v>
      </c>
      <c r="D3949" s="108" t="s">
        <v>1015</v>
      </c>
      <c r="E3949" s="109" t="s">
        <v>2666</v>
      </c>
      <c r="F3949" s="107" t="s">
        <v>2664</v>
      </c>
      <c r="G3949" s="110" t="s">
        <v>1792</v>
      </c>
      <c r="H3949" s="111">
        <v>270000</v>
      </c>
      <c r="I3949" s="113">
        <v>45726</v>
      </c>
      <c r="J3949" s="111">
        <v>66666</v>
      </c>
      <c r="K3949" s="112" t="s">
        <v>20</v>
      </c>
      <c r="L3949" s="112" t="s">
        <v>158</v>
      </c>
      <c r="O3949" s="71"/>
      <c r="P3949" s="54"/>
      <c r="Q3949" s="72"/>
    </row>
    <row r="3950" spans="1:17" x14ac:dyDescent="0.25">
      <c r="A3950" s="107" t="s">
        <v>2736</v>
      </c>
      <c r="B3950" s="108">
        <v>202503</v>
      </c>
      <c r="C3950" s="108">
        <v>202503</v>
      </c>
      <c r="D3950" s="108" t="s">
        <v>1015</v>
      </c>
      <c r="E3950" s="109" t="s">
        <v>2738</v>
      </c>
      <c r="F3950" s="107" t="s">
        <v>2737</v>
      </c>
      <c r="G3950" s="110" t="s">
        <v>1792</v>
      </c>
      <c r="H3950" s="111">
        <v>280000</v>
      </c>
      <c r="I3950" s="113">
        <v>45726</v>
      </c>
      <c r="J3950" s="111">
        <v>50000</v>
      </c>
      <c r="K3950" s="112" t="s">
        <v>20</v>
      </c>
      <c r="L3950" s="112" t="s">
        <v>158</v>
      </c>
      <c r="O3950" s="71"/>
      <c r="P3950" s="54"/>
      <c r="Q3950" s="72"/>
    </row>
    <row r="3951" spans="1:17" x14ac:dyDescent="0.25">
      <c r="A3951" s="107" t="s">
        <v>2495</v>
      </c>
      <c r="B3951" s="108">
        <v>202411</v>
      </c>
      <c r="C3951" s="108">
        <v>202411</v>
      </c>
      <c r="D3951" s="108" t="s">
        <v>1015</v>
      </c>
      <c r="E3951" s="109">
        <v>6371313273</v>
      </c>
      <c r="F3951" s="107" t="s">
        <v>2497</v>
      </c>
      <c r="G3951" s="110" t="s">
        <v>1778</v>
      </c>
      <c r="H3951" s="111">
        <v>318000</v>
      </c>
      <c r="I3951" s="113">
        <v>45726</v>
      </c>
      <c r="J3951" s="111">
        <v>30000</v>
      </c>
      <c r="K3951" s="112" t="s">
        <v>20</v>
      </c>
      <c r="L3951" s="112" t="s">
        <v>158</v>
      </c>
      <c r="O3951" s="71"/>
      <c r="P3951" s="54"/>
      <c r="Q3951" s="72"/>
    </row>
    <row r="3952" spans="1:17" x14ac:dyDescent="0.25">
      <c r="A3952" s="107" t="s">
        <v>2532</v>
      </c>
      <c r="B3952" s="108">
        <v>202412</v>
      </c>
      <c r="C3952" s="108">
        <v>202412</v>
      </c>
      <c r="D3952" s="108" t="s">
        <v>1015</v>
      </c>
      <c r="E3952" s="109">
        <v>8093215059</v>
      </c>
      <c r="F3952" s="107" t="s">
        <v>2534</v>
      </c>
      <c r="G3952" s="110" t="s">
        <v>1792</v>
      </c>
      <c r="H3952" s="111">
        <v>275000</v>
      </c>
      <c r="I3952" s="113">
        <v>45727</v>
      </c>
      <c r="J3952" s="111">
        <v>50000</v>
      </c>
      <c r="K3952" s="112" t="s">
        <v>20</v>
      </c>
      <c r="L3952" s="112" t="s">
        <v>158</v>
      </c>
      <c r="O3952" s="71"/>
      <c r="P3952" s="54"/>
      <c r="Q3952" s="72"/>
    </row>
    <row r="3953" spans="1:17" x14ac:dyDescent="0.25">
      <c r="A3953" s="107" t="s">
        <v>2209</v>
      </c>
      <c r="B3953" s="108">
        <v>202408</v>
      </c>
      <c r="C3953" s="108">
        <v>202408</v>
      </c>
      <c r="D3953" s="108" t="s">
        <v>1015</v>
      </c>
      <c r="E3953" s="109">
        <v>9880225476</v>
      </c>
      <c r="F3953" s="107" t="s">
        <v>2211</v>
      </c>
      <c r="G3953" s="110" t="s">
        <v>1778</v>
      </c>
      <c r="H3953" s="111">
        <v>313600</v>
      </c>
      <c r="I3953" s="113">
        <v>45727</v>
      </c>
      <c r="J3953" s="111">
        <v>45000</v>
      </c>
      <c r="K3953" s="112" t="s">
        <v>689</v>
      </c>
      <c r="L3953" s="112" t="s">
        <v>158</v>
      </c>
      <c r="O3953" s="71"/>
      <c r="P3953" s="54"/>
      <c r="Q3953" s="72"/>
    </row>
    <row r="3954" spans="1:17" x14ac:dyDescent="0.25">
      <c r="A3954" s="107" t="s">
        <v>2647</v>
      </c>
      <c r="B3954" s="108">
        <v>202502</v>
      </c>
      <c r="C3954" s="108">
        <v>202502</v>
      </c>
      <c r="D3954" s="108" t="s">
        <v>1014</v>
      </c>
      <c r="E3954" s="109">
        <v>8628858380</v>
      </c>
      <c r="F3954" s="107" t="s">
        <v>2651</v>
      </c>
      <c r="G3954" s="110" t="s">
        <v>1778</v>
      </c>
      <c r="H3954" s="111">
        <v>298000</v>
      </c>
      <c r="I3954" s="113">
        <v>45727</v>
      </c>
      <c r="J3954" s="111">
        <v>74500</v>
      </c>
      <c r="K3954" s="112" t="s">
        <v>20</v>
      </c>
      <c r="L3954" s="112" t="s">
        <v>158</v>
      </c>
      <c r="O3954" s="71"/>
      <c r="P3954" s="54"/>
      <c r="Q3954" s="72"/>
    </row>
    <row r="3955" spans="1:17" x14ac:dyDescent="0.25">
      <c r="A3955" s="107" t="s">
        <v>2683</v>
      </c>
      <c r="B3955" s="108">
        <v>202503</v>
      </c>
      <c r="C3955" s="108">
        <v>202503</v>
      </c>
      <c r="D3955" s="108" t="s">
        <v>1015</v>
      </c>
      <c r="E3955" s="109">
        <v>8984333691</v>
      </c>
      <c r="F3955" s="107" t="s">
        <v>2684</v>
      </c>
      <c r="G3955" s="110" t="s">
        <v>2603</v>
      </c>
      <c r="H3955" s="111">
        <v>290000</v>
      </c>
      <c r="I3955" s="113">
        <v>45727</v>
      </c>
      <c r="J3955" s="111">
        <v>15000</v>
      </c>
      <c r="K3955" s="112" t="s">
        <v>689</v>
      </c>
      <c r="L3955" s="112" t="s">
        <v>158</v>
      </c>
      <c r="O3955" s="71"/>
      <c r="P3955" s="54"/>
      <c r="Q3955" s="72"/>
    </row>
    <row r="3956" spans="1:17" x14ac:dyDescent="0.25">
      <c r="A3956" s="107" t="s">
        <v>4478</v>
      </c>
      <c r="B3956" s="108">
        <v>202501</v>
      </c>
      <c r="C3956" s="108">
        <v>202501</v>
      </c>
      <c r="D3956" s="108" t="s">
        <v>1014</v>
      </c>
      <c r="E3956" s="109">
        <v>6350225009</v>
      </c>
      <c r="F3956" s="107" t="s">
        <v>2545</v>
      </c>
      <c r="G3956" s="110" t="s">
        <v>1778</v>
      </c>
      <c r="H3956" s="111">
        <v>295000</v>
      </c>
      <c r="I3956" s="113">
        <v>45727</v>
      </c>
      <c r="J3956" s="111">
        <v>58000</v>
      </c>
      <c r="K3956" s="112" t="s">
        <v>20</v>
      </c>
      <c r="L3956" s="112" t="s">
        <v>158</v>
      </c>
      <c r="O3956" s="71"/>
      <c r="P3956" s="54"/>
      <c r="Q3956" s="72"/>
    </row>
    <row r="3957" spans="1:17" x14ac:dyDescent="0.25">
      <c r="A3957" s="107" t="s">
        <v>4470</v>
      </c>
      <c r="B3957" s="108">
        <v>202412</v>
      </c>
      <c r="C3957" s="108">
        <v>202412</v>
      </c>
      <c r="D3957" s="108" t="s">
        <v>1015</v>
      </c>
      <c r="E3957" s="109">
        <v>8457962570</v>
      </c>
      <c r="F3957" s="107" t="s">
        <v>2485</v>
      </c>
      <c r="G3957" s="110" t="s">
        <v>1778</v>
      </c>
      <c r="H3957" s="111">
        <v>303000</v>
      </c>
      <c r="I3957" s="113">
        <v>45728</v>
      </c>
      <c r="J3957" s="111">
        <v>188000</v>
      </c>
      <c r="K3957" s="112" t="s">
        <v>20</v>
      </c>
      <c r="L3957" s="112" t="s">
        <v>158</v>
      </c>
      <c r="O3957" s="71"/>
      <c r="P3957" s="54"/>
      <c r="Q3957" s="72"/>
    </row>
    <row r="3958" spans="1:17" x14ac:dyDescent="0.25">
      <c r="A3958" s="107" t="s">
        <v>4487</v>
      </c>
      <c r="B3958" s="108">
        <v>202501</v>
      </c>
      <c r="C3958" s="108">
        <v>202501</v>
      </c>
      <c r="D3958" s="108" t="s">
        <v>1015</v>
      </c>
      <c r="E3958" s="109">
        <v>9337599274</v>
      </c>
      <c r="F3958" s="107" t="s">
        <v>2587</v>
      </c>
      <c r="G3958" s="110" t="s">
        <v>1778</v>
      </c>
      <c r="H3958" s="111">
        <v>318000</v>
      </c>
      <c r="I3958" s="113">
        <v>45728</v>
      </c>
      <c r="J3958" s="111">
        <f>48000+50000</f>
        <v>98000</v>
      </c>
      <c r="K3958" s="112" t="s">
        <v>689</v>
      </c>
      <c r="L3958" s="112" t="s">
        <v>158</v>
      </c>
      <c r="O3958" s="71"/>
      <c r="P3958" s="54"/>
      <c r="Q3958" s="72"/>
    </row>
    <row r="3959" spans="1:17" x14ac:dyDescent="0.25">
      <c r="A3959" s="107" t="s">
        <v>4479</v>
      </c>
      <c r="B3959" s="108">
        <v>202501</v>
      </c>
      <c r="C3959" s="108">
        <v>202501</v>
      </c>
      <c r="D3959" s="108" t="s">
        <v>1015</v>
      </c>
      <c r="E3959" s="109">
        <v>7008152679</v>
      </c>
      <c r="F3959" s="107" t="s">
        <v>2550</v>
      </c>
      <c r="G3959" s="110" t="s">
        <v>1778</v>
      </c>
      <c r="H3959" s="111">
        <v>300000</v>
      </c>
      <c r="I3959" s="113">
        <v>45728</v>
      </c>
      <c r="J3959" s="111">
        <v>15000</v>
      </c>
      <c r="K3959" s="112" t="s">
        <v>20</v>
      </c>
      <c r="L3959" s="112" t="s">
        <v>158</v>
      </c>
      <c r="O3959" s="71"/>
      <c r="P3959" s="54"/>
      <c r="Q3959" s="72"/>
    </row>
    <row r="3960" spans="1:17" x14ac:dyDescent="0.25">
      <c r="A3960" s="107" t="s">
        <v>2739</v>
      </c>
      <c r="B3960" s="108">
        <v>202503</v>
      </c>
      <c r="C3960" s="108">
        <v>202503</v>
      </c>
      <c r="D3960" s="108" t="s">
        <v>1015</v>
      </c>
      <c r="E3960" s="109">
        <v>8658034176</v>
      </c>
      <c r="F3960" s="107" t="s">
        <v>2719</v>
      </c>
      <c r="G3960" s="110" t="s">
        <v>1778</v>
      </c>
      <c r="H3960" s="111">
        <v>295000</v>
      </c>
      <c r="I3960" s="113">
        <v>45729</v>
      </c>
      <c r="J3960" s="111">
        <f>46666+50000</f>
        <v>96666</v>
      </c>
      <c r="K3960" s="112" t="s">
        <v>20</v>
      </c>
      <c r="L3960" s="112" t="s">
        <v>158</v>
      </c>
      <c r="O3960" s="71"/>
      <c r="P3960" s="54"/>
      <c r="Q3960" s="72"/>
    </row>
    <row r="3961" spans="1:17" x14ac:dyDescent="0.25">
      <c r="A3961" s="107" t="s">
        <v>2711</v>
      </c>
      <c r="B3961" s="108">
        <v>202503</v>
      </c>
      <c r="C3961" s="108">
        <v>202503</v>
      </c>
      <c r="D3961" s="108" t="s">
        <v>1014</v>
      </c>
      <c r="E3961" s="109">
        <v>7415530793</v>
      </c>
      <c r="F3961" s="107" t="s">
        <v>2716</v>
      </c>
      <c r="G3961" s="110" t="s">
        <v>2603</v>
      </c>
      <c r="H3961" s="111">
        <v>295000</v>
      </c>
      <c r="I3961" s="113">
        <v>45729</v>
      </c>
      <c r="J3961" s="111">
        <f>46666+50000</f>
        <v>96666</v>
      </c>
      <c r="K3961" s="112" t="s">
        <v>20</v>
      </c>
      <c r="L3961" s="112" t="s">
        <v>158</v>
      </c>
      <c r="O3961" s="71"/>
      <c r="P3961" s="54"/>
      <c r="Q3961" s="72"/>
    </row>
    <row r="3962" spans="1:17" x14ac:dyDescent="0.25">
      <c r="A3962" s="107" t="s">
        <v>4487</v>
      </c>
      <c r="B3962" s="108">
        <v>202501</v>
      </c>
      <c r="C3962" s="108">
        <v>202501</v>
      </c>
      <c r="D3962" s="108" t="s">
        <v>1015</v>
      </c>
      <c r="E3962" s="109">
        <v>9337599274</v>
      </c>
      <c r="F3962" s="107" t="s">
        <v>2587</v>
      </c>
      <c r="G3962" s="110" t="s">
        <v>1778</v>
      </c>
      <c r="H3962" s="111">
        <v>318000</v>
      </c>
      <c r="I3962" s="113">
        <v>45729</v>
      </c>
      <c r="J3962" s="111">
        <v>50000</v>
      </c>
      <c r="K3962" s="112" t="s">
        <v>689</v>
      </c>
      <c r="L3962" s="112" t="s">
        <v>158</v>
      </c>
      <c r="O3962" s="71"/>
      <c r="P3962" s="54"/>
      <c r="Q3962" s="72"/>
    </row>
    <row r="3963" spans="1:17" x14ac:dyDescent="0.25">
      <c r="A3963" s="107" t="s">
        <v>2740</v>
      </c>
      <c r="B3963" s="108">
        <v>202503</v>
      </c>
      <c r="C3963" s="108">
        <v>202503</v>
      </c>
      <c r="D3963" s="108" t="s">
        <v>1015</v>
      </c>
      <c r="E3963" s="109">
        <v>8637213649</v>
      </c>
      <c r="F3963" s="107" t="s">
        <v>2742</v>
      </c>
      <c r="G3963" s="110" t="s">
        <v>1778</v>
      </c>
      <c r="H3963" s="111">
        <v>318000</v>
      </c>
      <c r="I3963" s="113">
        <v>45729</v>
      </c>
      <c r="J3963" s="111">
        <v>5000</v>
      </c>
      <c r="K3963" s="112" t="s">
        <v>689</v>
      </c>
      <c r="L3963" s="112" t="s">
        <v>158</v>
      </c>
      <c r="O3963" s="71"/>
      <c r="P3963" s="54"/>
      <c r="Q3963" s="72"/>
    </row>
    <row r="3964" spans="1:17" x14ac:dyDescent="0.25">
      <c r="A3964" s="107" t="s">
        <v>4503</v>
      </c>
      <c r="B3964" s="108">
        <v>202503</v>
      </c>
      <c r="C3964" s="108">
        <v>202503</v>
      </c>
      <c r="D3964" s="108" t="s">
        <v>1015</v>
      </c>
      <c r="E3964" s="109">
        <v>7008354521</v>
      </c>
      <c r="F3964" s="107" t="s">
        <v>2743</v>
      </c>
      <c r="G3964" s="110" t="s">
        <v>1778</v>
      </c>
      <c r="H3964" s="111">
        <v>318000</v>
      </c>
      <c r="I3964" s="113">
        <v>45729</v>
      </c>
      <c r="J3964" s="111">
        <v>5000</v>
      </c>
      <c r="K3964" s="112" t="s">
        <v>689</v>
      </c>
      <c r="L3964" s="112" t="s">
        <v>158</v>
      </c>
      <c r="O3964" s="71"/>
      <c r="P3964" s="54"/>
      <c r="Q3964" s="72"/>
    </row>
    <row r="3965" spans="1:17" x14ac:dyDescent="0.25">
      <c r="A3965" s="107" t="s">
        <v>4471</v>
      </c>
      <c r="B3965" s="108">
        <v>202412</v>
      </c>
      <c r="C3965" s="108">
        <v>202412</v>
      </c>
      <c r="D3965" s="108" t="s">
        <v>1015</v>
      </c>
      <c r="E3965" s="109">
        <v>9777136092</v>
      </c>
      <c r="F3965" s="107" t="s">
        <v>2487</v>
      </c>
      <c r="G3965" s="110" t="s">
        <v>1792</v>
      </c>
      <c r="H3965" s="111">
        <v>318000</v>
      </c>
      <c r="I3965" s="113">
        <v>45729</v>
      </c>
      <c r="J3965" s="111">
        <v>50000</v>
      </c>
      <c r="K3965" s="112" t="s">
        <v>20</v>
      </c>
      <c r="L3965" s="112" t="s">
        <v>158</v>
      </c>
      <c r="O3965" s="71"/>
      <c r="P3965" s="54"/>
      <c r="Q3965" s="72"/>
    </row>
    <row r="3966" spans="1:17" x14ac:dyDescent="0.25">
      <c r="A3966" s="107" t="s">
        <v>2439</v>
      </c>
      <c r="B3966" s="108">
        <v>202411</v>
      </c>
      <c r="C3966" s="108">
        <v>202411</v>
      </c>
      <c r="D3966" s="108" t="s">
        <v>1014</v>
      </c>
      <c r="E3966" s="109">
        <v>9666675665</v>
      </c>
      <c r="F3966" s="107" t="s">
        <v>2442</v>
      </c>
      <c r="G3966" s="110" t="s">
        <v>1778</v>
      </c>
      <c r="H3966" s="111">
        <v>320000</v>
      </c>
      <c r="I3966" s="113">
        <v>45731</v>
      </c>
      <c r="J3966" s="111">
        <v>47166</v>
      </c>
      <c r="K3966" s="112" t="s">
        <v>689</v>
      </c>
      <c r="L3966" s="112" t="s">
        <v>158</v>
      </c>
      <c r="O3966" s="71"/>
      <c r="P3966" s="54"/>
      <c r="Q3966" s="72"/>
    </row>
    <row r="3967" spans="1:17" x14ac:dyDescent="0.25">
      <c r="A3967" s="107" t="s">
        <v>2615</v>
      </c>
      <c r="B3967" s="108">
        <v>202501</v>
      </c>
      <c r="C3967" s="108">
        <v>202501</v>
      </c>
      <c r="D3967" s="108" t="s">
        <v>1015</v>
      </c>
      <c r="E3967" s="109">
        <v>9124002774</v>
      </c>
      <c r="F3967" s="107" t="s">
        <v>2616</v>
      </c>
      <c r="G3967" s="110" t="s">
        <v>1778</v>
      </c>
      <c r="H3967" s="111">
        <v>303600</v>
      </c>
      <c r="I3967" s="113">
        <v>45731</v>
      </c>
      <c r="J3967" s="111">
        <v>70000</v>
      </c>
      <c r="K3967" s="112" t="s">
        <v>286</v>
      </c>
      <c r="L3967" s="112" t="s">
        <v>158</v>
      </c>
      <c r="O3967" s="71"/>
      <c r="P3967" s="54"/>
      <c r="Q3967" s="72"/>
    </row>
    <row r="3968" spans="1:17" x14ac:dyDescent="0.25">
      <c r="A3968" s="107" t="s">
        <v>4494</v>
      </c>
      <c r="B3968" s="108">
        <v>202502</v>
      </c>
      <c r="C3968" s="108">
        <v>202502</v>
      </c>
      <c r="D3968" s="108" t="s">
        <v>1014</v>
      </c>
      <c r="E3968" s="109">
        <v>7224841928</v>
      </c>
      <c r="F3968" s="107" t="s">
        <v>2669</v>
      </c>
      <c r="G3968" s="110" t="s">
        <v>1778</v>
      </c>
      <c r="H3968" s="111">
        <v>303000</v>
      </c>
      <c r="I3968" s="113">
        <v>45731</v>
      </c>
      <c r="J3968" s="111">
        <v>74500</v>
      </c>
      <c r="K3968" s="112" t="s">
        <v>20</v>
      </c>
      <c r="L3968" s="112" t="s">
        <v>158</v>
      </c>
      <c r="O3968" s="71"/>
      <c r="P3968" s="54"/>
      <c r="Q3968" s="72"/>
    </row>
    <row r="3969" spans="1:17" x14ac:dyDescent="0.25">
      <c r="A3969" s="107" t="s">
        <v>2654</v>
      </c>
      <c r="B3969" s="108">
        <v>202502</v>
      </c>
      <c r="C3969" s="108">
        <v>202502</v>
      </c>
      <c r="D3969" s="108" t="s">
        <v>1014</v>
      </c>
      <c r="E3969" s="109">
        <v>7338540317</v>
      </c>
      <c r="F3969" s="107" t="s">
        <v>2656</v>
      </c>
      <c r="G3969" s="110" t="s">
        <v>1778</v>
      </c>
      <c r="H3969" s="111">
        <v>318000</v>
      </c>
      <c r="I3969" s="113">
        <v>45731</v>
      </c>
      <c r="J3969" s="111">
        <v>60000</v>
      </c>
      <c r="K3969" s="112" t="s">
        <v>20</v>
      </c>
      <c r="L3969" s="112" t="s">
        <v>158</v>
      </c>
      <c r="O3969" s="71"/>
      <c r="P3969" s="54"/>
      <c r="Q3969" s="72"/>
    </row>
    <row r="3970" spans="1:17" x14ac:dyDescent="0.25">
      <c r="A3970" s="107" t="s">
        <v>4501</v>
      </c>
      <c r="B3970" s="108">
        <v>202503</v>
      </c>
      <c r="C3970" s="108">
        <v>202503</v>
      </c>
      <c r="D3970" s="108" t="s">
        <v>1014</v>
      </c>
      <c r="E3970" s="109">
        <v>8439366403</v>
      </c>
      <c r="F3970" s="107" t="s">
        <v>2721</v>
      </c>
      <c r="G3970" s="110" t="s">
        <v>2603</v>
      </c>
      <c r="H3970" s="111">
        <v>300000</v>
      </c>
      <c r="I3970" s="113">
        <v>45731</v>
      </c>
      <c r="J3970" s="111">
        <v>30000</v>
      </c>
      <c r="K3970" s="112" t="s">
        <v>20</v>
      </c>
      <c r="L3970" s="112" t="s">
        <v>158</v>
      </c>
      <c r="O3970" s="71"/>
      <c r="P3970" s="54"/>
      <c r="Q3970" s="72"/>
    </row>
    <row r="3971" spans="1:17" x14ac:dyDescent="0.25">
      <c r="A3971" s="107" t="s">
        <v>2744</v>
      </c>
      <c r="B3971" s="108">
        <v>202502</v>
      </c>
      <c r="C3971" s="108">
        <v>202502</v>
      </c>
      <c r="D3971" s="108" t="s">
        <v>1014</v>
      </c>
      <c r="E3971" s="109">
        <v>8917326376</v>
      </c>
      <c r="F3971" s="107" t="s">
        <v>2745</v>
      </c>
      <c r="G3971" s="110" t="s">
        <v>1792</v>
      </c>
      <c r="H3971" s="111">
        <v>290000</v>
      </c>
      <c r="I3971" s="113">
        <v>45733</v>
      </c>
      <c r="J3971" s="111">
        <v>75000</v>
      </c>
      <c r="K3971" s="112" t="s">
        <v>20</v>
      </c>
      <c r="L3971" s="112" t="s">
        <v>158</v>
      </c>
      <c r="O3971" s="71"/>
      <c r="P3971" s="54"/>
      <c r="Q3971" s="72"/>
    </row>
    <row r="3972" spans="1:17" x14ac:dyDescent="0.25">
      <c r="A3972" s="107" t="s">
        <v>2239</v>
      </c>
      <c r="B3972" s="108">
        <v>202408</v>
      </c>
      <c r="C3972" s="108">
        <v>202408</v>
      </c>
      <c r="D3972" s="108" t="s">
        <v>1014</v>
      </c>
      <c r="E3972" s="109">
        <v>8847806051</v>
      </c>
      <c r="F3972" s="107" t="s">
        <v>2185</v>
      </c>
      <c r="G3972" s="110" t="s">
        <v>2006</v>
      </c>
      <c r="H3972" s="111">
        <v>290000</v>
      </c>
      <c r="I3972" s="113">
        <v>45733</v>
      </c>
      <c r="J3972" s="111">
        <v>40000</v>
      </c>
      <c r="K3972" s="112" t="s">
        <v>20</v>
      </c>
      <c r="L3972" s="112" t="s">
        <v>158</v>
      </c>
      <c r="O3972" s="71"/>
      <c r="P3972" s="54"/>
      <c r="Q3972" s="72"/>
    </row>
    <row r="3973" spans="1:17" x14ac:dyDescent="0.25">
      <c r="A3973" s="107" t="s">
        <v>2538</v>
      </c>
      <c r="B3973" s="108">
        <v>202501</v>
      </c>
      <c r="C3973" s="108">
        <v>202501</v>
      </c>
      <c r="D3973" s="108" t="s">
        <v>1015</v>
      </c>
      <c r="E3973" s="109">
        <v>9337712942</v>
      </c>
      <c r="F3973" s="107" t="s">
        <v>2540</v>
      </c>
      <c r="G3973" s="110" t="s">
        <v>1778</v>
      </c>
      <c r="H3973" s="111">
        <v>288600</v>
      </c>
      <c r="I3973" s="113">
        <v>45733</v>
      </c>
      <c r="J3973" s="111">
        <v>70900</v>
      </c>
      <c r="K3973" s="112" t="s">
        <v>689</v>
      </c>
      <c r="L3973" s="112" t="s">
        <v>158</v>
      </c>
      <c r="O3973" s="71"/>
      <c r="P3973" s="54"/>
      <c r="Q3973" s="72"/>
    </row>
    <row r="3974" spans="1:17" x14ac:dyDescent="0.25">
      <c r="A3974" s="107" t="s">
        <v>2566</v>
      </c>
      <c r="B3974" s="108">
        <v>202501</v>
      </c>
      <c r="C3974" s="108">
        <v>202501</v>
      </c>
      <c r="D3974" s="108" t="s">
        <v>1015</v>
      </c>
      <c r="E3974" s="109">
        <v>7978977366</v>
      </c>
      <c r="F3974" s="107" t="s">
        <v>2568</v>
      </c>
      <c r="G3974" s="110" t="s">
        <v>2006</v>
      </c>
      <c r="H3974" s="111">
        <v>277000</v>
      </c>
      <c r="I3974" s="113">
        <v>45733</v>
      </c>
      <c r="J3974" s="111">
        <v>60000</v>
      </c>
      <c r="K3974" s="112" t="s">
        <v>20</v>
      </c>
      <c r="L3974" s="112" t="s">
        <v>158</v>
      </c>
      <c r="O3974" s="71"/>
      <c r="P3974" s="54"/>
      <c r="Q3974" s="72"/>
    </row>
    <row r="3975" spans="1:17" x14ac:dyDescent="0.25">
      <c r="A3975" s="107" t="s">
        <v>4481</v>
      </c>
      <c r="B3975" s="108">
        <v>202501</v>
      </c>
      <c r="C3975" s="108">
        <v>202501</v>
      </c>
      <c r="D3975" s="108" t="s">
        <v>1014</v>
      </c>
      <c r="E3975" s="109">
        <v>9338361529</v>
      </c>
      <c r="F3975" s="107" t="s">
        <v>2558</v>
      </c>
      <c r="G3975" s="110" t="s">
        <v>1778</v>
      </c>
      <c r="H3975" s="111">
        <v>295000</v>
      </c>
      <c r="I3975" s="113">
        <v>45733</v>
      </c>
      <c r="J3975" s="111">
        <v>70000</v>
      </c>
      <c r="K3975" s="112" t="s">
        <v>20</v>
      </c>
      <c r="L3975" s="112" t="s">
        <v>158</v>
      </c>
      <c r="O3975" s="71"/>
      <c r="P3975" s="54"/>
      <c r="Q3975" s="72"/>
    </row>
    <row r="3976" spans="1:17" x14ac:dyDescent="0.25">
      <c r="A3976" s="107" t="s">
        <v>2039</v>
      </c>
      <c r="B3976" s="108">
        <v>202406</v>
      </c>
      <c r="C3976" s="108">
        <v>202406</v>
      </c>
      <c r="D3976" s="108" t="s">
        <v>1014</v>
      </c>
      <c r="E3976" s="109">
        <v>8296392591</v>
      </c>
      <c r="F3976" s="107" t="s">
        <v>2040</v>
      </c>
      <c r="G3976" s="110" t="s">
        <v>1778</v>
      </c>
      <c r="H3976" s="111">
        <v>270000</v>
      </c>
      <c r="I3976" s="113">
        <v>45734</v>
      </c>
      <c r="J3976" s="111">
        <v>60000</v>
      </c>
      <c r="K3976" s="112" t="s">
        <v>20</v>
      </c>
      <c r="L3976" s="112" t="s">
        <v>158</v>
      </c>
      <c r="O3976" s="71"/>
      <c r="P3976" s="54"/>
      <c r="Q3976" s="72"/>
    </row>
    <row r="3977" spans="1:17" x14ac:dyDescent="0.25">
      <c r="A3977" s="107" t="s">
        <v>2425</v>
      </c>
      <c r="B3977" s="108">
        <v>202411</v>
      </c>
      <c r="C3977" s="108">
        <v>202411</v>
      </c>
      <c r="D3977" s="108" t="s">
        <v>1015</v>
      </c>
      <c r="E3977" s="109">
        <v>8249223393</v>
      </c>
      <c r="F3977" s="107" t="s">
        <v>2433</v>
      </c>
      <c r="G3977" s="110" t="s">
        <v>1778</v>
      </c>
      <c r="H3977" s="111">
        <v>300000</v>
      </c>
      <c r="I3977" s="113">
        <v>45734</v>
      </c>
      <c r="J3977" s="111">
        <v>60000</v>
      </c>
      <c r="K3977" s="112" t="s">
        <v>689</v>
      </c>
      <c r="L3977" s="112" t="s">
        <v>158</v>
      </c>
      <c r="O3977" s="71"/>
      <c r="P3977" s="54"/>
      <c r="Q3977" s="72"/>
    </row>
    <row r="3978" spans="1:17" x14ac:dyDescent="0.25">
      <c r="A3978" s="107" t="s">
        <v>1385</v>
      </c>
      <c r="B3978" s="108">
        <v>202502</v>
      </c>
      <c r="C3978" s="108">
        <v>202502</v>
      </c>
      <c r="D3978" s="108" t="s">
        <v>1015</v>
      </c>
      <c r="E3978" s="109">
        <v>9438367836</v>
      </c>
      <c r="F3978" s="107" t="s">
        <v>2607</v>
      </c>
      <c r="G3978" s="110" t="s">
        <v>1792</v>
      </c>
      <c r="H3978" s="111">
        <v>275000</v>
      </c>
      <c r="I3978" s="113">
        <v>45734</v>
      </c>
      <c r="J3978" s="111">
        <v>75000</v>
      </c>
      <c r="K3978" s="112" t="s">
        <v>20</v>
      </c>
      <c r="L3978" s="112" t="s">
        <v>158</v>
      </c>
      <c r="O3978" s="71"/>
      <c r="P3978" s="54"/>
      <c r="Q3978" s="72"/>
    </row>
    <row r="3979" spans="1:17" x14ac:dyDescent="0.25">
      <c r="A3979" s="107" t="s">
        <v>2712</v>
      </c>
      <c r="B3979" s="108">
        <v>202503</v>
      </c>
      <c r="C3979" s="108">
        <v>202503</v>
      </c>
      <c r="D3979" s="108" t="s">
        <v>1015</v>
      </c>
      <c r="E3979" s="109">
        <v>9438061168</v>
      </c>
      <c r="F3979" s="107" t="s">
        <v>2717</v>
      </c>
      <c r="G3979" s="110" t="s">
        <v>2639</v>
      </c>
      <c r="H3979" s="111">
        <v>290000</v>
      </c>
      <c r="I3979" s="113">
        <v>45734</v>
      </c>
      <c r="J3979" s="111">
        <v>96666</v>
      </c>
      <c r="K3979" s="112" t="s">
        <v>20</v>
      </c>
      <c r="L3979" s="112" t="s">
        <v>158</v>
      </c>
      <c r="O3979" s="71"/>
      <c r="P3979" s="54"/>
      <c r="Q3979" s="72"/>
    </row>
    <row r="3980" spans="1:17" x14ac:dyDescent="0.25">
      <c r="A3980" s="107" t="s">
        <v>2725</v>
      </c>
      <c r="B3980" s="108">
        <v>202503</v>
      </c>
      <c r="C3980" s="108">
        <v>202503</v>
      </c>
      <c r="D3980" s="108" t="s">
        <v>1015</v>
      </c>
      <c r="E3980" s="109">
        <v>7978155304</v>
      </c>
      <c r="F3980" s="107" t="s">
        <v>2731</v>
      </c>
      <c r="G3980" s="110" t="s">
        <v>2603</v>
      </c>
      <c r="H3980" s="111">
        <v>290000</v>
      </c>
      <c r="I3980" s="113">
        <v>45734</v>
      </c>
      <c r="J3980" s="111">
        <v>15000</v>
      </c>
      <c r="K3980" s="112" t="s">
        <v>689</v>
      </c>
      <c r="L3980" s="112" t="s">
        <v>158</v>
      </c>
      <c r="O3980" s="71"/>
      <c r="P3980" s="54"/>
      <c r="Q3980" s="72"/>
    </row>
    <row r="3981" spans="1:17" x14ac:dyDescent="0.25">
      <c r="A3981" s="107" t="s">
        <v>2377</v>
      </c>
      <c r="B3981" s="108">
        <v>202410</v>
      </c>
      <c r="C3981" s="108">
        <v>202410</v>
      </c>
      <c r="D3981" s="108" t="s">
        <v>1015</v>
      </c>
      <c r="E3981" s="109">
        <v>7205816953</v>
      </c>
      <c r="F3981" s="107" t="s">
        <v>2382</v>
      </c>
      <c r="G3981" s="110" t="s">
        <v>2006</v>
      </c>
      <c r="H3981" s="111">
        <v>295000</v>
      </c>
      <c r="I3981" s="113">
        <v>45734</v>
      </c>
      <c r="J3981" s="111">
        <v>10000</v>
      </c>
      <c r="K3981" s="112" t="s">
        <v>20</v>
      </c>
      <c r="L3981" s="112" t="s">
        <v>158</v>
      </c>
      <c r="O3981" s="71"/>
      <c r="P3981" s="54"/>
      <c r="Q3981" s="72"/>
    </row>
    <row r="3982" spans="1:17" x14ac:dyDescent="0.25">
      <c r="A3982" s="107" t="s">
        <v>2708</v>
      </c>
      <c r="B3982" s="108">
        <v>202502</v>
      </c>
      <c r="C3982" s="108">
        <v>202502</v>
      </c>
      <c r="D3982" s="108" t="s">
        <v>1015</v>
      </c>
      <c r="E3982" s="109">
        <v>9571975658</v>
      </c>
      <c r="F3982" s="107" t="s">
        <v>2709</v>
      </c>
      <c r="G3982" s="110" t="s">
        <v>1778</v>
      </c>
      <c r="H3982" s="111">
        <v>292050</v>
      </c>
      <c r="I3982" s="113">
        <v>45735</v>
      </c>
      <c r="J3982" s="111">
        <v>50000</v>
      </c>
      <c r="K3982" s="112" t="s">
        <v>20</v>
      </c>
      <c r="L3982" s="112" t="s">
        <v>158</v>
      </c>
      <c r="O3982" s="71"/>
      <c r="P3982" s="54"/>
      <c r="Q3982" s="72"/>
    </row>
    <row r="3983" spans="1:17" x14ac:dyDescent="0.25">
      <c r="A3983" s="107" t="s">
        <v>2011</v>
      </c>
      <c r="B3983" s="108">
        <v>202501</v>
      </c>
      <c r="C3983" s="108">
        <v>202501</v>
      </c>
      <c r="D3983" s="108" t="s">
        <v>1015</v>
      </c>
      <c r="E3983" s="109">
        <v>8144690058</v>
      </c>
      <c r="F3983" s="107" t="s">
        <v>2012</v>
      </c>
      <c r="G3983" s="110" t="s">
        <v>2603</v>
      </c>
      <c r="H3983" s="111">
        <v>318600</v>
      </c>
      <c r="I3983" s="113">
        <v>45735</v>
      </c>
      <c r="J3983" s="111">
        <v>41000</v>
      </c>
      <c r="K3983" s="112" t="s">
        <v>20</v>
      </c>
      <c r="L3983" s="112" t="s">
        <v>158</v>
      </c>
      <c r="O3983" s="71"/>
      <c r="P3983" s="54"/>
      <c r="Q3983" s="72"/>
    </row>
    <row r="3984" spans="1:17" x14ac:dyDescent="0.25">
      <c r="A3984" s="107" t="s">
        <v>691</v>
      </c>
      <c r="B3984" s="108">
        <v>202503</v>
      </c>
      <c r="C3984" s="108">
        <v>202503</v>
      </c>
      <c r="D3984" s="108" t="s">
        <v>1015</v>
      </c>
      <c r="E3984" s="109">
        <v>8249777371</v>
      </c>
      <c r="F3984" s="107" t="s">
        <v>2718</v>
      </c>
      <c r="G3984" s="110" t="s">
        <v>2603</v>
      </c>
      <c r="H3984" s="111">
        <v>305000</v>
      </c>
      <c r="I3984" s="113">
        <v>45735</v>
      </c>
      <c r="J3984" s="111">
        <v>100000</v>
      </c>
      <c r="K3984" s="112" t="s">
        <v>20</v>
      </c>
      <c r="L3984" s="112" t="s">
        <v>158</v>
      </c>
      <c r="O3984" s="71"/>
      <c r="P3984" s="54"/>
      <c r="Q3984" s="72"/>
    </row>
    <row r="3985" spans="1:17" x14ac:dyDescent="0.25">
      <c r="A3985" s="107" t="s">
        <v>2751</v>
      </c>
      <c r="B3985" s="108">
        <v>202503</v>
      </c>
      <c r="C3985" s="108">
        <v>202503</v>
      </c>
      <c r="D3985" s="108" t="s">
        <v>1014</v>
      </c>
      <c r="E3985" s="109">
        <v>9095187287</v>
      </c>
      <c r="F3985" s="107" t="s">
        <v>2756</v>
      </c>
      <c r="G3985" s="110" t="s">
        <v>1778</v>
      </c>
      <c r="H3985" s="111">
        <v>295000</v>
      </c>
      <c r="I3985" s="113">
        <v>45735</v>
      </c>
      <c r="J3985" s="111">
        <v>5000</v>
      </c>
      <c r="K3985" s="112" t="s">
        <v>20</v>
      </c>
      <c r="L3985" s="112" t="s">
        <v>2729</v>
      </c>
      <c r="O3985" s="71"/>
      <c r="P3985" s="54"/>
      <c r="Q3985" s="72"/>
    </row>
    <row r="3986" spans="1:17" x14ac:dyDescent="0.25">
      <c r="A3986" s="107" t="s">
        <v>2752</v>
      </c>
      <c r="B3986" s="108">
        <v>202503</v>
      </c>
      <c r="C3986" s="108">
        <v>202503</v>
      </c>
      <c r="D3986" s="108" t="s">
        <v>1015</v>
      </c>
      <c r="E3986" s="109">
        <v>7682983243</v>
      </c>
      <c r="F3986" s="107" t="s">
        <v>2757</v>
      </c>
      <c r="G3986" s="110" t="s">
        <v>1792</v>
      </c>
      <c r="H3986" s="111">
        <v>290000</v>
      </c>
      <c r="I3986" s="113">
        <v>45736</v>
      </c>
      <c r="J3986" s="111">
        <v>5000</v>
      </c>
      <c r="K3986" s="112" t="s">
        <v>20</v>
      </c>
      <c r="L3986" s="112" t="s">
        <v>2437</v>
      </c>
      <c r="O3986" s="71"/>
      <c r="P3986" s="54"/>
      <c r="Q3986" s="72"/>
    </row>
    <row r="3987" spans="1:17" x14ac:dyDescent="0.25">
      <c r="A3987" s="107" t="s">
        <v>2746</v>
      </c>
      <c r="B3987" s="108">
        <v>202503</v>
      </c>
      <c r="C3987" s="108">
        <v>202503</v>
      </c>
      <c r="D3987" s="108" t="s">
        <v>1014</v>
      </c>
      <c r="E3987" s="109">
        <v>6206297765</v>
      </c>
      <c r="F3987" s="107" t="s">
        <v>2747</v>
      </c>
      <c r="G3987" s="110" t="s">
        <v>1778</v>
      </c>
      <c r="H3987" s="111">
        <v>303000</v>
      </c>
      <c r="I3987" s="113">
        <v>45736</v>
      </c>
      <c r="J3987" s="111">
        <v>48000</v>
      </c>
      <c r="K3987" s="112" t="s">
        <v>20</v>
      </c>
      <c r="L3987" s="112" t="s">
        <v>158</v>
      </c>
      <c r="O3987" s="71"/>
      <c r="P3987" s="54"/>
      <c r="Q3987" s="72"/>
    </row>
    <row r="3988" spans="1:17" x14ac:dyDescent="0.25">
      <c r="A3988" s="107" t="s">
        <v>4502</v>
      </c>
      <c r="B3988" s="108">
        <v>202503</v>
      </c>
      <c r="C3988" s="108">
        <v>202503</v>
      </c>
      <c r="D3988" s="108" t="s">
        <v>1015</v>
      </c>
      <c r="E3988" s="109">
        <v>8144743349</v>
      </c>
      <c r="F3988" s="107" t="s">
        <v>2732</v>
      </c>
      <c r="G3988" s="110" t="s">
        <v>1792</v>
      </c>
      <c r="H3988" s="111">
        <v>280000</v>
      </c>
      <c r="I3988" s="113">
        <v>45736</v>
      </c>
      <c r="J3988" s="111">
        <v>75000</v>
      </c>
      <c r="K3988" s="112" t="s">
        <v>689</v>
      </c>
      <c r="L3988" s="112" t="s">
        <v>158</v>
      </c>
      <c r="O3988" s="71"/>
      <c r="P3988" s="54"/>
      <c r="Q3988" s="72"/>
    </row>
    <row r="3989" spans="1:17" x14ac:dyDescent="0.25">
      <c r="A3989" s="107" t="s">
        <v>2722</v>
      </c>
      <c r="B3989" s="108">
        <v>202502</v>
      </c>
      <c r="C3989" s="108">
        <v>202502</v>
      </c>
      <c r="D3989" s="108" t="s">
        <v>1015</v>
      </c>
      <c r="E3989" s="109">
        <v>8847889479</v>
      </c>
      <c r="F3989" s="107" t="s">
        <v>2723</v>
      </c>
      <c r="G3989" s="110" t="s">
        <v>2006</v>
      </c>
      <c r="H3989" s="111">
        <v>303000</v>
      </c>
      <c r="I3989" s="113">
        <v>45736</v>
      </c>
      <c r="J3989" s="111">
        <v>74500</v>
      </c>
      <c r="K3989" s="112" t="s">
        <v>689</v>
      </c>
      <c r="L3989" s="112" t="s">
        <v>158</v>
      </c>
      <c r="O3989" s="71"/>
      <c r="P3989" s="54"/>
      <c r="Q3989" s="72"/>
    </row>
    <row r="3990" spans="1:17" x14ac:dyDescent="0.25">
      <c r="A3990" s="107" t="s">
        <v>2644</v>
      </c>
      <c r="B3990" s="108">
        <v>202501</v>
      </c>
      <c r="C3990" s="108">
        <v>202501</v>
      </c>
      <c r="D3990" s="108" t="s">
        <v>1015</v>
      </c>
      <c r="E3990" s="109">
        <v>9124433189</v>
      </c>
      <c r="F3990" s="107" t="s">
        <v>2636</v>
      </c>
      <c r="G3990" s="110" t="s">
        <v>1778</v>
      </c>
      <c r="H3990" s="111">
        <v>303000</v>
      </c>
      <c r="I3990" s="113">
        <v>45736</v>
      </c>
      <c r="J3990" s="111">
        <v>50000</v>
      </c>
      <c r="K3990" s="112" t="s">
        <v>20</v>
      </c>
      <c r="L3990" s="112" t="s">
        <v>158</v>
      </c>
      <c r="O3990" s="71"/>
      <c r="P3990" s="54"/>
      <c r="Q3990" s="72"/>
    </row>
    <row r="3991" spans="1:17" x14ac:dyDescent="0.25">
      <c r="A3991" s="107" t="s">
        <v>4471</v>
      </c>
      <c r="B3991" s="108">
        <v>202412</v>
      </c>
      <c r="C3991" s="108">
        <v>202412</v>
      </c>
      <c r="D3991" s="108" t="s">
        <v>1015</v>
      </c>
      <c r="E3991" s="109">
        <v>9777136092</v>
      </c>
      <c r="F3991" s="107" t="s">
        <v>2487</v>
      </c>
      <c r="G3991" s="110" t="s">
        <v>1792</v>
      </c>
      <c r="H3991" s="111">
        <v>318000</v>
      </c>
      <c r="I3991" s="113">
        <v>45736</v>
      </c>
      <c r="J3991" s="111">
        <v>50000</v>
      </c>
      <c r="K3991" s="112" t="s">
        <v>20</v>
      </c>
      <c r="L3991" s="112" t="s">
        <v>158</v>
      </c>
      <c r="O3991" s="71"/>
      <c r="P3991" s="54"/>
      <c r="Q3991" s="72"/>
    </row>
    <row r="3992" spans="1:17" x14ac:dyDescent="0.25">
      <c r="A3992" s="107" t="s">
        <v>2748</v>
      </c>
      <c r="B3992" s="108">
        <v>202503</v>
      </c>
      <c r="C3992" s="108">
        <v>202503</v>
      </c>
      <c r="D3992" s="108" t="s">
        <v>1015</v>
      </c>
      <c r="E3992" s="109">
        <v>8327722327</v>
      </c>
      <c r="F3992" s="107" t="s">
        <v>2753</v>
      </c>
      <c r="G3992" s="110" t="s">
        <v>1792</v>
      </c>
      <c r="H3992" s="111">
        <v>295000</v>
      </c>
      <c r="I3992" s="113">
        <v>45736</v>
      </c>
      <c r="J3992" s="111">
        <v>5000</v>
      </c>
      <c r="K3992" s="112" t="s">
        <v>20</v>
      </c>
      <c r="L3992" s="112" t="s">
        <v>2073</v>
      </c>
      <c r="O3992" s="71"/>
      <c r="P3992" s="54"/>
      <c r="Q3992" s="72"/>
    </row>
    <row r="3993" spans="1:17" x14ac:dyDescent="0.25">
      <c r="A3993" s="107" t="s">
        <v>2749</v>
      </c>
      <c r="B3993" s="108">
        <v>202503</v>
      </c>
      <c r="C3993" s="108">
        <v>202503</v>
      </c>
      <c r="D3993" s="108" t="s">
        <v>1015</v>
      </c>
      <c r="E3993" s="109">
        <v>7536905293</v>
      </c>
      <c r="F3993" s="107" t="s">
        <v>2754</v>
      </c>
      <c r="G3993" s="110" t="s">
        <v>1778</v>
      </c>
      <c r="H3993" s="111">
        <v>305000</v>
      </c>
      <c r="I3993" s="113">
        <v>45736</v>
      </c>
      <c r="J3993" s="111">
        <v>5000</v>
      </c>
      <c r="K3993" s="112" t="s">
        <v>20</v>
      </c>
      <c r="L3993" s="112" t="s">
        <v>2730</v>
      </c>
      <c r="O3993" s="71"/>
      <c r="P3993" s="54"/>
      <c r="Q3993" s="72"/>
    </row>
    <row r="3994" spans="1:17" x14ac:dyDescent="0.25">
      <c r="A3994" s="107" t="s">
        <v>1513</v>
      </c>
      <c r="B3994" s="108">
        <v>202401</v>
      </c>
      <c r="C3994" s="108">
        <v>202401</v>
      </c>
      <c r="D3994" s="108" t="s">
        <v>1015</v>
      </c>
      <c r="E3994" s="109">
        <v>9178498404</v>
      </c>
      <c r="F3994" s="107" t="s">
        <v>2699</v>
      </c>
      <c r="G3994" s="110" t="s">
        <v>19</v>
      </c>
      <c r="H3994" s="111">
        <v>265000</v>
      </c>
      <c r="I3994" s="113">
        <v>45737</v>
      </c>
      <c r="J3994" s="111">
        <v>83800</v>
      </c>
      <c r="K3994" s="112" t="s">
        <v>689</v>
      </c>
      <c r="L3994" s="112" t="s">
        <v>158</v>
      </c>
      <c r="O3994" s="71"/>
      <c r="P3994" s="54"/>
      <c r="Q3994" s="72"/>
    </row>
    <row r="3995" spans="1:17" x14ac:dyDescent="0.25">
      <c r="A3995" s="107" t="s">
        <v>2700</v>
      </c>
      <c r="B3995" s="108">
        <v>202502</v>
      </c>
      <c r="C3995" s="108">
        <v>202502</v>
      </c>
      <c r="D3995" s="108" t="s">
        <v>1015</v>
      </c>
      <c r="E3995" s="109">
        <v>8093570215</v>
      </c>
      <c r="F3995" s="107" t="s">
        <v>2704</v>
      </c>
      <c r="G3995" s="110" t="s">
        <v>1778</v>
      </c>
      <c r="H3995" s="111">
        <v>308600</v>
      </c>
      <c r="I3995" s="113">
        <v>45738</v>
      </c>
      <c r="J3995" s="111">
        <v>50000</v>
      </c>
      <c r="K3995" s="112" t="s">
        <v>20</v>
      </c>
      <c r="L3995" s="112" t="s">
        <v>158</v>
      </c>
      <c r="O3995" s="71"/>
      <c r="P3995" s="54"/>
      <c r="Q3995" s="72"/>
    </row>
    <row r="3996" spans="1:17" x14ac:dyDescent="0.25">
      <c r="A3996" s="107" t="s">
        <v>2690</v>
      </c>
      <c r="B3996" s="108">
        <v>202502</v>
      </c>
      <c r="C3996" s="108">
        <v>202502</v>
      </c>
      <c r="D3996" s="108" t="s">
        <v>1015</v>
      </c>
      <c r="E3996" s="109">
        <v>6263344699</v>
      </c>
      <c r="F3996" s="107" t="s">
        <v>2695</v>
      </c>
      <c r="G3996" s="110" t="s">
        <v>1778</v>
      </c>
      <c r="H3996" s="111">
        <v>3180000</v>
      </c>
      <c r="I3996" s="113">
        <v>45738</v>
      </c>
      <c r="J3996" s="111">
        <v>78000</v>
      </c>
      <c r="K3996" s="112" t="s">
        <v>20</v>
      </c>
      <c r="L3996" s="112" t="s">
        <v>158</v>
      </c>
      <c r="O3996" s="71"/>
      <c r="P3996" s="54"/>
      <c r="Q3996" s="72"/>
    </row>
    <row r="3997" spans="1:17" x14ac:dyDescent="0.25">
      <c r="A3997" s="107" t="s">
        <v>2426</v>
      </c>
      <c r="B3997" s="108">
        <v>202411</v>
      </c>
      <c r="C3997" s="108">
        <v>202411</v>
      </c>
      <c r="D3997" s="108" t="s">
        <v>1015</v>
      </c>
      <c r="E3997" s="109">
        <v>7077156237</v>
      </c>
      <c r="F3997" s="107" t="s">
        <v>2434</v>
      </c>
      <c r="G3997" s="110" t="s">
        <v>1778</v>
      </c>
      <c r="H3997" s="111">
        <v>300000</v>
      </c>
      <c r="I3997" s="113">
        <v>45738</v>
      </c>
      <c r="J3997" s="111">
        <v>55000</v>
      </c>
      <c r="K3997" s="112" t="s">
        <v>689</v>
      </c>
      <c r="L3997" s="112" t="s">
        <v>158</v>
      </c>
      <c r="O3997" s="71"/>
      <c r="P3997" s="54"/>
      <c r="Q3997" s="72"/>
    </row>
    <row r="3998" spans="1:17" x14ac:dyDescent="0.25">
      <c r="A3998" s="107" t="s">
        <v>4457</v>
      </c>
      <c r="B3998" s="108">
        <v>202410</v>
      </c>
      <c r="C3998" s="108">
        <v>202410</v>
      </c>
      <c r="D3998" s="108" t="s">
        <v>1015</v>
      </c>
      <c r="E3998" s="109">
        <v>8328977742</v>
      </c>
      <c r="F3998" s="107" t="s">
        <v>2381</v>
      </c>
      <c r="G3998" s="110" t="s">
        <v>2006</v>
      </c>
      <c r="H3998" s="111">
        <v>295000</v>
      </c>
      <c r="I3998" s="113">
        <v>45738</v>
      </c>
      <c r="J3998" s="111">
        <v>80000</v>
      </c>
      <c r="K3998" s="112" t="s">
        <v>689</v>
      </c>
      <c r="L3998" s="112" t="s">
        <v>158</v>
      </c>
      <c r="O3998" s="71"/>
      <c r="P3998" s="54"/>
      <c r="Q3998" s="72"/>
    </row>
    <row r="3999" spans="1:17" x14ac:dyDescent="0.25">
      <c r="A3999" s="107" t="s">
        <v>2527</v>
      </c>
      <c r="B3999" s="108">
        <v>202412</v>
      </c>
      <c r="C3999" s="108">
        <v>202412</v>
      </c>
      <c r="D3999" s="108" t="s">
        <v>1015</v>
      </c>
      <c r="E3999" s="109">
        <v>7077221785</v>
      </c>
      <c r="F3999" s="107" t="s">
        <v>2528</v>
      </c>
      <c r="G3999" s="110" t="s">
        <v>1778</v>
      </c>
      <c r="H3999" s="111">
        <v>308000</v>
      </c>
      <c r="I3999" s="113">
        <v>45738</v>
      </c>
      <c r="J3999" s="111">
        <v>53000</v>
      </c>
      <c r="K3999" s="112" t="s">
        <v>689</v>
      </c>
      <c r="L3999" s="112" t="s">
        <v>158</v>
      </c>
      <c r="O3999" s="71"/>
      <c r="P3999" s="54"/>
      <c r="Q3999" s="72"/>
    </row>
    <row r="4000" spans="1:17" x14ac:dyDescent="0.25">
      <c r="A4000" s="107" t="s">
        <v>4500</v>
      </c>
      <c r="B4000" s="108">
        <v>202502</v>
      </c>
      <c r="C4000" s="108">
        <v>202502</v>
      </c>
      <c r="D4000" s="108" t="s">
        <v>1015</v>
      </c>
      <c r="E4000" s="109">
        <v>9439618783</v>
      </c>
      <c r="F4000" s="107" t="s">
        <v>2706</v>
      </c>
      <c r="G4000" s="110" t="s">
        <v>2006</v>
      </c>
      <c r="H4000" s="111">
        <v>275000</v>
      </c>
      <c r="I4000" s="113">
        <v>45740</v>
      </c>
      <c r="J4000" s="111">
        <v>70000</v>
      </c>
      <c r="K4000" s="112" t="s">
        <v>20</v>
      </c>
      <c r="L4000" s="112" t="s">
        <v>158</v>
      </c>
      <c r="O4000" s="71"/>
      <c r="P4000" s="54"/>
      <c r="Q4000" s="72"/>
    </row>
    <row r="4001" spans="1:17" x14ac:dyDescent="0.25">
      <c r="A4001" s="107" t="s">
        <v>4496</v>
      </c>
      <c r="B4001" s="108">
        <v>202502</v>
      </c>
      <c r="C4001" s="108">
        <v>202502</v>
      </c>
      <c r="D4001" s="108" t="s">
        <v>1015</v>
      </c>
      <c r="E4001" s="109">
        <v>8114923133</v>
      </c>
      <c r="F4001" s="107" t="s">
        <v>2679</v>
      </c>
      <c r="G4001" s="110" t="s">
        <v>1792</v>
      </c>
      <c r="H4001" s="111">
        <v>285000</v>
      </c>
      <c r="I4001" s="113">
        <v>45740</v>
      </c>
      <c r="J4001" s="111">
        <v>50000</v>
      </c>
      <c r="K4001" s="112" t="s">
        <v>20</v>
      </c>
      <c r="L4001" s="112" t="s">
        <v>158</v>
      </c>
      <c r="O4001" s="71"/>
      <c r="P4001" s="54"/>
      <c r="Q4001" s="72"/>
    </row>
    <row r="4002" spans="1:17" x14ac:dyDescent="0.25">
      <c r="A4002" s="107" t="s">
        <v>4499</v>
      </c>
      <c r="B4002" s="108">
        <v>202502</v>
      </c>
      <c r="C4002" s="108">
        <v>202502</v>
      </c>
      <c r="D4002" s="108" t="s">
        <v>1015</v>
      </c>
      <c r="E4002" s="109">
        <v>7894447645</v>
      </c>
      <c r="F4002" s="107" t="s">
        <v>2697</v>
      </c>
      <c r="G4002" s="110" t="s">
        <v>1792</v>
      </c>
      <c r="H4002" s="111">
        <v>275000</v>
      </c>
      <c r="I4002" s="113">
        <v>45740</v>
      </c>
      <c r="J4002" s="111">
        <v>55000</v>
      </c>
      <c r="K4002" s="112" t="s">
        <v>20</v>
      </c>
      <c r="L4002" s="112" t="s">
        <v>158</v>
      </c>
      <c r="O4002" s="71"/>
      <c r="P4002" s="54"/>
      <c r="Q4002" s="72"/>
    </row>
    <row r="4003" spans="1:17" x14ac:dyDescent="0.25">
      <c r="A4003" s="107" t="s">
        <v>4490</v>
      </c>
      <c r="B4003" s="108">
        <v>202501</v>
      </c>
      <c r="C4003" s="108">
        <v>202501</v>
      </c>
      <c r="D4003" s="108" t="s">
        <v>1015</v>
      </c>
      <c r="E4003" s="109">
        <v>6263344699</v>
      </c>
      <c r="F4003" s="107" t="s">
        <v>2599</v>
      </c>
      <c r="G4003" s="110" t="s">
        <v>1792</v>
      </c>
      <c r="H4003" s="111">
        <v>285000</v>
      </c>
      <c r="I4003" s="113">
        <v>45740</v>
      </c>
      <c r="J4003" s="111">
        <v>75000</v>
      </c>
      <c r="K4003" s="112" t="s">
        <v>20</v>
      </c>
      <c r="L4003" s="112" t="s">
        <v>158</v>
      </c>
      <c r="O4003" s="71"/>
      <c r="P4003" s="54"/>
      <c r="Q4003" s="72"/>
    </row>
    <row r="4004" spans="1:17" x14ac:dyDescent="0.25">
      <c r="A4004" s="107" t="s">
        <v>2750</v>
      </c>
      <c r="B4004" s="108">
        <v>202503</v>
      </c>
      <c r="C4004" s="108">
        <v>202503</v>
      </c>
      <c r="D4004" s="108" t="s">
        <v>1015</v>
      </c>
      <c r="E4004" s="109">
        <v>9938727272</v>
      </c>
      <c r="F4004" s="107" t="s">
        <v>2755</v>
      </c>
      <c r="G4004" s="110" t="s">
        <v>1778</v>
      </c>
      <c r="H4004" s="111">
        <v>295000</v>
      </c>
      <c r="I4004" s="113">
        <v>45740</v>
      </c>
      <c r="J4004" s="111">
        <v>25000</v>
      </c>
      <c r="K4004" s="112" t="s">
        <v>286</v>
      </c>
      <c r="L4004" s="112" t="s">
        <v>158</v>
      </c>
      <c r="O4004" s="71"/>
      <c r="P4004" s="54"/>
      <c r="Q4004" s="72"/>
    </row>
    <row r="4005" spans="1:17" x14ac:dyDescent="0.25">
      <c r="A4005" s="107" t="s">
        <v>2750</v>
      </c>
      <c r="B4005" s="108">
        <v>202503</v>
      </c>
      <c r="C4005" s="108">
        <v>202503</v>
      </c>
      <c r="D4005" s="108" t="s">
        <v>1015</v>
      </c>
      <c r="E4005" s="109">
        <v>9938727272</v>
      </c>
      <c r="F4005" s="107" t="s">
        <v>2760</v>
      </c>
      <c r="G4005" s="110" t="s">
        <v>1778</v>
      </c>
      <c r="H4005" s="111">
        <v>295000</v>
      </c>
      <c r="I4005" s="113">
        <v>45740</v>
      </c>
      <c r="J4005" s="111">
        <v>5000</v>
      </c>
      <c r="K4005" s="112" t="s">
        <v>20</v>
      </c>
      <c r="L4005" s="112" t="s">
        <v>158</v>
      </c>
      <c r="O4005" s="71"/>
      <c r="P4005" s="54"/>
      <c r="Q4005" s="72"/>
    </row>
    <row r="4006" spans="1:17" x14ac:dyDescent="0.25">
      <c r="A4006" s="107" t="s">
        <v>2751</v>
      </c>
      <c r="B4006" s="108">
        <v>202503</v>
      </c>
      <c r="C4006" s="108">
        <v>202503</v>
      </c>
      <c r="D4006" s="108" t="s">
        <v>1015</v>
      </c>
      <c r="E4006" s="109">
        <v>9095187287</v>
      </c>
      <c r="F4006" s="107" t="s">
        <v>2761</v>
      </c>
      <c r="G4006" s="110" t="s">
        <v>1778</v>
      </c>
      <c r="H4006" s="111">
        <v>295000</v>
      </c>
      <c r="I4006" s="113">
        <v>45740</v>
      </c>
      <c r="J4006" s="111">
        <v>5000</v>
      </c>
      <c r="K4006" s="112" t="s">
        <v>20</v>
      </c>
      <c r="L4006" s="112" t="s">
        <v>158</v>
      </c>
      <c r="O4006" s="71"/>
      <c r="P4006" s="54"/>
      <c r="Q4006" s="72"/>
    </row>
    <row r="4007" spans="1:17" x14ac:dyDescent="0.25">
      <c r="A4007" s="107" t="s">
        <v>2752</v>
      </c>
      <c r="B4007" s="108">
        <v>202503</v>
      </c>
      <c r="C4007" s="108">
        <v>202503</v>
      </c>
      <c r="D4007" s="108" t="s">
        <v>1015</v>
      </c>
      <c r="E4007" s="109">
        <v>7682983243</v>
      </c>
      <c r="F4007" s="107" t="s">
        <v>2757</v>
      </c>
      <c r="G4007" s="110" t="s">
        <v>1792</v>
      </c>
      <c r="H4007" s="111">
        <v>290000</v>
      </c>
      <c r="I4007" s="113">
        <v>45740</v>
      </c>
      <c r="J4007" s="111">
        <v>5000</v>
      </c>
      <c r="K4007" s="112" t="s">
        <v>20</v>
      </c>
      <c r="L4007" s="112" t="s">
        <v>158</v>
      </c>
      <c r="O4007" s="71"/>
      <c r="P4007" s="54"/>
      <c r="Q4007" s="72"/>
    </row>
    <row r="4008" spans="1:17" x14ac:dyDescent="0.25">
      <c r="A4008" s="107" t="s">
        <v>4504</v>
      </c>
      <c r="B4008" s="108">
        <v>202503</v>
      </c>
      <c r="C4008" s="108">
        <v>202503</v>
      </c>
      <c r="D4008" s="108" t="s">
        <v>1015</v>
      </c>
      <c r="E4008" s="109">
        <v>8217676155</v>
      </c>
      <c r="F4008" s="107" t="s">
        <v>2762</v>
      </c>
      <c r="G4008" s="110" t="s">
        <v>1778</v>
      </c>
      <c r="H4008" s="111">
        <v>290000</v>
      </c>
      <c r="I4008" s="113">
        <v>45740</v>
      </c>
      <c r="J4008" s="111">
        <v>5000</v>
      </c>
      <c r="K4008" s="112" t="s">
        <v>20</v>
      </c>
      <c r="L4008" s="112" t="s">
        <v>158</v>
      </c>
      <c r="O4008" s="71"/>
      <c r="P4008" s="54"/>
      <c r="Q4008" s="72"/>
    </row>
    <row r="4009" spans="1:17" x14ac:dyDescent="0.25">
      <c r="A4009" s="107" t="s">
        <v>4505</v>
      </c>
      <c r="B4009" s="108">
        <v>202503</v>
      </c>
      <c r="C4009" s="108">
        <v>202503</v>
      </c>
      <c r="D4009" s="108" t="s">
        <v>1015</v>
      </c>
      <c r="E4009" s="109" t="s">
        <v>2764</v>
      </c>
      <c r="F4009" s="107" t="s">
        <v>2763</v>
      </c>
      <c r="G4009" s="110" t="s">
        <v>1778</v>
      </c>
      <c r="H4009" s="111">
        <v>295000</v>
      </c>
      <c r="I4009" s="113">
        <v>45740</v>
      </c>
      <c r="J4009" s="111">
        <v>5000</v>
      </c>
      <c r="K4009" s="112" t="s">
        <v>20</v>
      </c>
      <c r="L4009" s="112" t="s">
        <v>158</v>
      </c>
      <c r="O4009" s="71"/>
      <c r="P4009" s="54"/>
      <c r="Q4009" s="72"/>
    </row>
    <row r="4010" spans="1:17" x14ac:dyDescent="0.25">
      <c r="A4010" s="107" t="s">
        <v>2765</v>
      </c>
      <c r="B4010" s="108">
        <v>202503</v>
      </c>
      <c r="C4010" s="108">
        <v>202503</v>
      </c>
      <c r="D4010" s="108" t="s">
        <v>1015</v>
      </c>
      <c r="E4010" s="109"/>
      <c r="F4010" s="107"/>
      <c r="G4010" s="110" t="s">
        <v>1778</v>
      </c>
      <c r="H4010" s="111">
        <v>295000</v>
      </c>
      <c r="I4010" s="113">
        <v>45740</v>
      </c>
      <c r="J4010" s="111">
        <v>5000</v>
      </c>
      <c r="K4010" s="112" t="s">
        <v>286</v>
      </c>
      <c r="L4010" s="112" t="s">
        <v>158</v>
      </c>
      <c r="O4010" s="71"/>
      <c r="P4010" s="54"/>
      <c r="Q4010" s="72"/>
    </row>
    <row r="4011" spans="1:17" x14ac:dyDescent="0.25">
      <c r="A4011" s="107" t="s">
        <v>2595</v>
      </c>
      <c r="B4011" s="108">
        <v>202501</v>
      </c>
      <c r="C4011" s="108">
        <v>202501</v>
      </c>
      <c r="D4011" s="108" t="s">
        <v>1015</v>
      </c>
      <c r="E4011" s="109">
        <v>7751934465</v>
      </c>
      <c r="F4011" s="107" t="s">
        <v>2601</v>
      </c>
      <c r="G4011" s="110" t="s">
        <v>1792</v>
      </c>
      <c r="H4011" s="111">
        <v>275000</v>
      </c>
      <c r="I4011" s="113">
        <v>45741</v>
      </c>
      <c r="J4011" s="111">
        <v>55000</v>
      </c>
      <c r="K4011" s="112" t="s">
        <v>20</v>
      </c>
      <c r="L4011" s="112" t="s">
        <v>158</v>
      </c>
      <c r="O4011" s="71"/>
      <c r="P4011" s="54"/>
      <c r="Q4011" s="72"/>
    </row>
    <row r="4012" spans="1:17" x14ac:dyDescent="0.25">
      <c r="A4012" s="107" t="s">
        <v>4472</v>
      </c>
      <c r="B4012" s="108">
        <v>202411</v>
      </c>
      <c r="C4012" s="108">
        <v>202411</v>
      </c>
      <c r="D4012" s="108" t="s">
        <v>1015</v>
      </c>
      <c r="E4012" s="109">
        <v>9348475078</v>
      </c>
      <c r="F4012" s="107" t="s">
        <v>2500</v>
      </c>
      <c r="G4012" s="110" t="s">
        <v>1778</v>
      </c>
      <c r="H4012" s="111">
        <v>318600</v>
      </c>
      <c r="I4012" s="113">
        <v>45741</v>
      </c>
      <c r="J4012" s="111">
        <v>50000</v>
      </c>
      <c r="K4012" s="112" t="s">
        <v>20</v>
      </c>
      <c r="L4012" s="112" t="s">
        <v>158</v>
      </c>
      <c r="O4012" s="71"/>
      <c r="P4012" s="54"/>
      <c r="Q4012" s="72"/>
    </row>
    <row r="4013" spans="1:17" x14ac:dyDescent="0.25">
      <c r="A4013" s="107" t="s">
        <v>2686</v>
      </c>
      <c r="B4013" s="108">
        <v>202502</v>
      </c>
      <c r="C4013" s="108">
        <v>202502</v>
      </c>
      <c r="D4013" s="108" t="s">
        <v>1015</v>
      </c>
      <c r="E4013" s="109">
        <v>9178605888</v>
      </c>
      <c r="F4013" s="107" t="s">
        <v>2689</v>
      </c>
      <c r="G4013" s="110" t="s">
        <v>1778</v>
      </c>
      <c r="H4013" s="111">
        <v>290000</v>
      </c>
      <c r="I4013" s="113">
        <v>45741</v>
      </c>
      <c r="J4013" s="111">
        <v>75000</v>
      </c>
      <c r="K4013" s="112" t="s">
        <v>286</v>
      </c>
      <c r="L4013" s="112" t="s">
        <v>158</v>
      </c>
      <c r="O4013" s="71"/>
      <c r="P4013" s="54"/>
      <c r="Q4013" s="72"/>
    </row>
    <row r="4014" spans="1:17" x14ac:dyDescent="0.25">
      <c r="A4014" s="107" t="s">
        <v>2507</v>
      </c>
      <c r="B4014" s="108">
        <v>202412</v>
      </c>
      <c r="C4014" s="108">
        <v>202412</v>
      </c>
      <c r="D4014" s="108" t="s">
        <v>1014</v>
      </c>
      <c r="E4014" s="109">
        <v>8120059066</v>
      </c>
      <c r="F4014" s="107" t="s">
        <v>2511</v>
      </c>
      <c r="G4014" s="110" t="s">
        <v>1778</v>
      </c>
      <c r="H4014" s="111">
        <v>318600</v>
      </c>
      <c r="I4014" s="113">
        <v>45741</v>
      </c>
      <c r="J4014" s="111">
        <v>88000</v>
      </c>
      <c r="K4014" s="112" t="s">
        <v>20</v>
      </c>
      <c r="L4014" s="112" t="s">
        <v>158</v>
      </c>
      <c r="O4014" s="71"/>
      <c r="P4014" s="54"/>
      <c r="Q4014" s="72"/>
    </row>
    <row r="4015" spans="1:17" x14ac:dyDescent="0.25">
      <c r="A4015" s="107" t="s">
        <v>2674</v>
      </c>
      <c r="B4015" s="108">
        <v>202502</v>
      </c>
      <c r="C4015" s="108">
        <v>202502</v>
      </c>
      <c r="D4015" s="108" t="s">
        <v>1015</v>
      </c>
      <c r="E4015" s="109">
        <v>8249159887</v>
      </c>
      <c r="F4015" s="107" t="s">
        <v>2678</v>
      </c>
      <c r="G4015" s="110" t="s">
        <v>1792</v>
      </c>
      <c r="H4015" s="111">
        <v>295000</v>
      </c>
      <c r="I4015" s="113">
        <v>45741</v>
      </c>
      <c r="J4015" s="111">
        <v>15000</v>
      </c>
      <c r="K4015" s="112" t="s">
        <v>20</v>
      </c>
      <c r="L4015" s="112" t="s">
        <v>158</v>
      </c>
      <c r="O4015" s="71"/>
      <c r="P4015" s="54"/>
      <c r="Q4015" s="72"/>
    </row>
    <row r="4016" spans="1:17" x14ac:dyDescent="0.25">
      <c r="A4016" s="107" t="s">
        <v>2621</v>
      </c>
      <c r="B4016" s="108">
        <v>202501</v>
      </c>
      <c r="C4016" s="108">
        <v>202501</v>
      </c>
      <c r="D4016" s="108" t="s">
        <v>1014</v>
      </c>
      <c r="E4016" s="109">
        <v>7400661239</v>
      </c>
      <c r="F4016" s="107" t="s">
        <v>2629</v>
      </c>
      <c r="G4016" s="110" t="s">
        <v>2603</v>
      </c>
      <c r="H4016" s="111">
        <v>290000</v>
      </c>
      <c r="I4016" s="113">
        <v>45742</v>
      </c>
      <c r="J4016" s="111">
        <v>71250</v>
      </c>
      <c r="K4016" s="112" t="s">
        <v>20</v>
      </c>
      <c r="L4016" s="112" t="s">
        <v>158</v>
      </c>
      <c r="O4016" s="71"/>
      <c r="P4016" s="54"/>
      <c r="Q4016" s="72"/>
    </row>
    <row r="4017" spans="1:17" x14ac:dyDescent="0.25">
      <c r="A4017" s="107" t="s">
        <v>4457</v>
      </c>
      <c r="B4017" s="108">
        <v>202410</v>
      </c>
      <c r="C4017" s="108">
        <v>202410</v>
      </c>
      <c r="D4017" s="108" t="s">
        <v>1015</v>
      </c>
      <c r="E4017" s="109">
        <v>8328977742</v>
      </c>
      <c r="F4017" s="107" t="s">
        <v>2381</v>
      </c>
      <c r="G4017" s="110" t="s">
        <v>2006</v>
      </c>
      <c r="H4017" s="111">
        <v>295000</v>
      </c>
      <c r="I4017" s="113">
        <v>45742</v>
      </c>
      <c r="J4017" s="111">
        <v>19000</v>
      </c>
      <c r="K4017" s="112" t="s">
        <v>902</v>
      </c>
      <c r="L4017" s="112" t="s">
        <v>158</v>
      </c>
      <c r="O4017" s="71"/>
      <c r="P4017" s="54"/>
      <c r="Q4017" s="72"/>
    </row>
    <row r="4018" spans="1:17" x14ac:dyDescent="0.25">
      <c r="A4018" s="107" t="s">
        <v>2394</v>
      </c>
      <c r="B4018" s="108">
        <v>202410</v>
      </c>
      <c r="C4018" s="108">
        <v>202410</v>
      </c>
      <c r="D4018" s="108" t="s">
        <v>1015</v>
      </c>
      <c r="E4018" s="109">
        <v>7234053844</v>
      </c>
      <c r="F4018" s="107" t="s">
        <v>2396</v>
      </c>
      <c r="G4018" s="110" t="s">
        <v>1778</v>
      </c>
      <c r="H4018" s="111">
        <v>318000</v>
      </c>
      <c r="I4018" s="113">
        <v>45742</v>
      </c>
      <c r="J4018" s="111">
        <v>30000</v>
      </c>
      <c r="K4018" s="112" t="s">
        <v>20</v>
      </c>
      <c r="L4018" s="112" t="s">
        <v>158</v>
      </c>
      <c r="O4018" s="71"/>
      <c r="P4018" s="54"/>
      <c r="Q4018" s="72"/>
    </row>
    <row r="4019" spans="1:17" x14ac:dyDescent="0.25">
      <c r="A4019" s="107" t="s">
        <v>2625</v>
      </c>
      <c r="B4019" s="108">
        <v>202501</v>
      </c>
      <c r="C4019" s="108">
        <v>202501</v>
      </c>
      <c r="D4019" s="108" t="s">
        <v>1015</v>
      </c>
      <c r="E4019" s="109">
        <v>9337494446</v>
      </c>
      <c r="F4019" s="107" t="s">
        <v>2633</v>
      </c>
      <c r="G4019" s="110" t="s">
        <v>2639</v>
      </c>
      <c r="H4019" s="111">
        <v>295000</v>
      </c>
      <c r="I4019" s="113">
        <v>45742</v>
      </c>
      <c r="J4019" s="111">
        <v>99666</v>
      </c>
      <c r="K4019" s="112" t="s">
        <v>20</v>
      </c>
      <c r="L4019" s="112" t="s">
        <v>158</v>
      </c>
      <c r="O4019" s="71"/>
      <c r="P4019" s="54"/>
      <c r="Q4019" s="72"/>
    </row>
    <row r="4020" spans="1:17" x14ac:dyDescent="0.25">
      <c r="A4020" s="107" t="s">
        <v>2725</v>
      </c>
      <c r="B4020" s="108">
        <v>202503</v>
      </c>
      <c r="C4020" s="108">
        <v>202503</v>
      </c>
      <c r="D4020" s="108" t="s">
        <v>1015</v>
      </c>
      <c r="E4020" s="109">
        <v>7978155304</v>
      </c>
      <c r="F4020" s="107" t="s">
        <v>2731</v>
      </c>
      <c r="G4020" s="110" t="s">
        <v>2603</v>
      </c>
      <c r="H4020" s="111">
        <v>290000</v>
      </c>
      <c r="I4020" s="113">
        <v>45743</v>
      </c>
      <c r="J4020" s="111">
        <v>270000</v>
      </c>
      <c r="K4020" s="112" t="s">
        <v>895</v>
      </c>
      <c r="L4020" s="112" t="s">
        <v>158</v>
      </c>
      <c r="O4020" s="71"/>
      <c r="P4020" s="54"/>
      <c r="Q4020" s="72"/>
    </row>
    <row r="4021" spans="1:17" x14ac:dyDescent="0.25">
      <c r="A4021" s="107" t="s">
        <v>4439</v>
      </c>
      <c r="B4021" s="108">
        <v>202409</v>
      </c>
      <c r="C4021" s="108">
        <v>202409</v>
      </c>
      <c r="D4021" s="108" t="s">
        <v>1015</v>
      </c>
      <c r="E4021" s="109">
        <v>7848805706</v>
      </c>
      <c r="F4021" s="107" t="s">
        <v>2286</v>
      </c>
      <c r="G4021" s="110" t="s">
        <v>1778</v>
      </c>
      <c r="H4021" s="111">
        <v>318600</v>
      </c>
      <c r="I4021" s="113">
        <v>45743</v>
      </c>
      <c r="J4021" s="111">
        <v>25000</v>
      </c>
      <c r="K4021" s="112" t="s">
        <v>20</v>
      </c>
      <c r="L4021" s="112" t="s">
        <v>158</v>
      </c>
      <c r="O4021" s="71"/>
      <c r="P4021" s="54"/>
      <c r="Q4021" s="72"/>
    </row>
    <row r="4022" spans="1:17" x14ac:dyDescent="0.25">
      <c r="A4022" s="107" t="s">
        <v>2766</v>
      </c>
      <c r="B4022" s="108">
        <v>202503</v>
      </c>
      <c r="C4022" s="108">
        <v>202503</v>
      </c>
      <c r="D4022" s="108" t="s">
        <v>1015</v>
      </c>
      <c r="E4022" s="109"/>
      <c r="F4022" s="107"/>
      <c r="G4022" s="110" t="s">
        <v>1778</v>
      </c>
      <c r="H4022" s="111">
        <v>318600</v>
      </c>
      <c r="I4022" s="113">
        <v>45743</v>
      </c>
      <c r="J4022" s="111">
        <v>5000</v>
      </c>
      <c r="K4022" s="112" t="s">
        <v>20</v>
      </c>
      <c r="L4022" s="112" t="s">
        <v>158</v>
      </c>
      <c r="O4022" s="71"/>
      <c r="P4022" s="54"/>
      <c r="Q4022" s="72"/>
    </row>
    <row r="4023" spans="1:17" x14ac:dyDescent="0.25">
      <c r="A4023" s="107" t="s">
        <v>2749</v>
      </c>
      <c r="B4023" s="108">
        <v>202503</v>
      </c>
      <c r="C4023" s="108">
        <v>202503</v>
      </c>
      <c r="D4023" s="108" t="s">
        <v>1015</v>
      </c>
      <c r="E4023" s="109">
        <v>7536905293</v>
      </c>
      <c r="F4023" s="107" t="s">
        <v>2754</v>
      </c>
      <c r="G4023" s="110" t="s">
        <v>1778</v>
      </c>
      <c r="H4023" s="111">
        <v>305000</v>
      </c>
      <c r="I4023" s="113">
        <v>45744</v>
      </c>
      <c r="J4023" s="111">
        <f>8000+50000+17000</f>
        <v>75000</v>
      </c>
      <c r="K4023" s="112" t="s">
        <v>20</v>
      </c>
      <c r="L4023" s="112" t="s">
        <v>158</v>
      </c>
      <c r="O4023" s="71"/>
      <c r="P4023" s="54"/>
      <c r="Q4023" s="72"/>
    </row>
    <row r="4024" spans="1:17" x14ac:dyDescent="0.25">
      <c r="A4024" s="107" t="s">
        <v>2004</v>
      </c>
      <c r="B4024" s="108">
        <v>202405</v>
      </c>
      <c r="C4024" s="108">
        <v>202405</v>
      </c>
      <c r="D4024" s="108" t="s">
        <v>1015</v>
      </c>
      <c r="E4024" s="109">
        <v>8457944362</v>
      </c>
      <c r="F4024" s="107" t="s">
        <v>1981</v>
      </c>
      <c r="G4024" s="110" t="s">
        <v>1778</v>
      </c>
      <c r="H4024" s="111">
        <v>280000</v>
      </c>
      <c r="I4024" s="113">
        <v>45744</v>
      </c>
      <c r="J4024" s="111">
        <v>50000</v>
      </c>
      <c r="K4024" s="112" t="s">
        <v>20</v>
      </c>
      <c r="L4024" s="112" t="s">
        <v>158</v>
      </c>
      <c r="O4024" s="71"/>
      <c r="P4024" s="54"/>
      <c r="Q4024" s="72"/>
    </row>
    <row r="4025" spans="1:17" x14ac:dyDescent="0.25">
      <c r="A4025" s="107" t="s">
        <v>4486</v>
      </c>
      <c r="B4025" s="108">
        <v>202501</v>
      </c>
      <c r="C4025" s="108">
        <v>202501</v>
      </c>
      <c r="D4025" s="108" t="s">
        <v>1015</v>
      </c>
      <c r="E4025" s="109">
        <v>7008854840</v>
      </c>
      <c r="F4025" s="107" t="s">
        <v>2585</v>
      </c>
      <c r="G4025" s="110" t="s">
        <v>1778</v>
      </c>
      <c r="H4025" s="111">
        <v>305000</v>
      </c>
      <c r="I4025" s="113">
        <v>45744</v>
      </c>
      <c r="J4025" s="111">
        <v>50000</v>
      </c>
      <c r="K4025" s="112" t="s">
        <v>689</v>
      </c>
      <c r="L4025" s="112" t="s">
        <v>158</v>
      </c>
      <c r="O4025" s="71"/>
      <c r="P4025" s="54"/>
      <c r="Q4025" s="72"/>
    </row>
    <row r="4026" spans="1:17" x14ac:dyDescent="0.25">
      <c r="A4026" s="107" t="s">
        <v>2646</v>
      </c>
      <c r="B4026" s="108">
        <v>202502</v>
      </c>
      <c r="C4026" s="108">
        <v>202502</v>
      </c>
      <c r="D4026" s="108" t="s">
        <v>1014</v>
      </c>
      <c r="E4026" s="109">
        <v>6265220047</v>
      </c>
      <c r="F4026" s="107" t="s">
        <v>2650</v>
      </c>
      <c r="G4026" s="110" t="s">
        <v>1778</v>
      </c>
      <c r="H4026" s="111">
        <v>290000</v>
      </c>
      <c r="I4026" s="113">
        <v>45744</v>
      </c>
      <c r="J4026" s="111">
        <v>72500</v>
      </c>
      <c r="K4026" s="112" t="s">
        <v>20</v>
      </c>
      <c r="L4026" s="112" t="s">
        <v>158</v>
      </c>
      <c r="O4026" s="71"/>
      <c r="P4026" s="54"/>
      <c r="Q4026" s="72"/>
    </row>
    <row r="4027" spans="1:17" x14ac:dyDescent="0.25">
      <c r="A4027" s="107" t="s">
        <v>2693</v>
      </c>
      <c r="B4027" s="108">
        <v>202502</v>
      </c>
      <c r="C4027" s="108">
        <v>202502</v>
      </c>
      <c r="D4027" s="108" t="s">
        <v>1015</v>
      </c>
      <c r="E4027" s="109">
        <v>7504903905</v>
      </c>
      <c r="F4027" s="107" t="s">
        <v>2698</v>
      </c>
      <c r="G4027" s="110" t="s">
        <v>1778</v>
      </c>
      <c r="H4027" s="111">
        <v>308000</v>
      </c>
      <c r="I4027" s="113">
        <v>45745</v>
      </c>
      <c r="J4027" s="111">
        <v>233000</v>
      </c>
      <c r="K4027" s="112" t="s">
        <v>20</v>
      </c>
      <c r="L4027" s="112" t="s">
        <v>158</v>
      </c>
      <c r="O4027" s="71"/>
      <c r="P4027" s="54"/>
      <c r="Q4027" s="72"/>
    </row>
    <row r="4028" spans="1:17" x14ac:dyDescent="0.25">
      <c r="A4028" s="107" t="s">
        <v>2740</v>
      </c>
      <c r="B4028" s="108">
        <v>202503</v>
      </c>
      <c r="C4028" s="108">
        <v>202503</v>
      </c>
      <c r="D4028" s="108" t="s">
        <v>1015</v>
      </c>
      <c r="E4028" s="109">
        <v>8637213649</v>
      </c>
      <c r="F4028" s="107" t="s">
        <v>2742</v>
      </c>
      <c r="G4028" s="110" t="s">
        <v>1778</v>
      </c>
      <c r="H4028" s="111">
        <v>318000</v>
      </c>
      <c r="I4028" s="113">
        <v>45745</v>
      </c>
      <c r="J4028" s="111">
        <v>30000</v>
      </c>
      <c r="K4028" s="112" t="s">
        <v>689</v>
      </c>
      <c r="L4028" s="112" t="s">
        <v>158</v>
      </c>
      <c r="O4028" s="71"/>
      <c r="P4028" s="54"/>
      <c r="Q4028" s="72"/>
    </row>
    <row r="4029" spans="1:17" x14ac:dyDescent="0.25">
      <c r="A4029" s="107" t="s">
        <v>4505</v>
      </c>
      <c r="B4029" s="108">
        <v>202503</v>
      </c>
      <c r="C4029" s="108">
        <v>202503</v>
      </c>
      <c r="D4029" s="108" t="s">
        <v>1015</v>
      </c>
      <c r="E4029" s="109" t="s">
        <v>2764</v>
      </c>
      <c r="F4029" s="107" t="s">
        <v>2763</v>
      </c>
      <c r="G4029" s="110" t="s">
        <v>1778</v>
      </c>
      <c r="H4029" s="111">
        <v>295000</v>
      </c>
      <c r="I4029" s="113">
        <v>45745</v>
      </c>
      <c r="J4029" s="111">
        <v>50000</v>
      </c>
      <c r="K4029" s="112" t="s">
        <v>20</v>
      </c>
      <c r="L4029" s="112" t="s">
        <v>158</v>
      </c>
      <c r="O4029" s="71"/>
      <c r="P4029" s="54"/>
      <c r="Q4029" s="72"/>
    </row>
    <row r="4030" spans="1:17" x14ac:dyDescent="0.25">
      <c r="A4030" s="107" t="s">
        <v>2748</v>
      </c>
      <c r="B4030" s="108">
        <v>202503</v>
      </c>
      <c r="C4030" s="108">
        <v>202503</v>
      </c>
      <c r="D4030" s="108" t="s">
        <v>1015</v>
      </c>
      <c r="E4030" s="109">
        <v>8327722327</v>
      </c>
      <c r="F4030" s="107" t="s">
        <v>2753</v>
      </c>
      <c r="G4030" s="110" t="s">
        <v>1792</v>
      </c>
      <c r="H4030" s="111">
        <v>295000</v>
      </c>
      <c r="I4030" s="113">
        <v>45747</v>
      </c>
      <c r="J4030" s="111">
        <v>46000</v>
      </c>
      <c r="K4030" s="112" t="s">
        <v>20</v>
      </c>
      <c r="L4030" s="112" t="s">
        <v>158</v>
      </c>
      <c r="O4030" s="71"/>
      <c r="P4030" s="54"/>
      <c r="Q4030" s="72"/>
    </row>
    <row r="4031" spans="1:17" x14ac:dyDescent="0.25">
      <c r="A4031" s="107" t="s">
        <v>2610</v>
      </c>
      <c r="B4031" s="108">
        <v>202501</v>
      </c>
      <c r="C4031" s="108">
        <v>202501</v>
      </c>
      <c r="D4031" s="108" t="s">
        <v>1015</v>
      </c>
      <c r="E4031" s="109">
        <v>9509717355</v>
      </c>
      <c r="F4031" s="107" t="s">
        <v>2612</v>
      </c>
      <c r="G4031" s="110" t="s">
        <v>1792</v>
      </c>
      <c r="H4031" s="111">
        <v>295000</v>
      </c>
      <c r="I4031" s="113">
        <v>45747</v>
      </c>
      <c r="J4031" s="111">
        <v>70000</v>
      </c>
      <c r="K4031" s="112" t="s">
        <v>689</v>
      </c>
      <c r="L4031" s="112" t="s">
        <v>158</v>
      </c>
      <c r="O4031" s="71"/>
      <c r="P4031" s="54"/>
      <c r="Q4031" s="72"/>
    </row>
    <row r="4032" spans="1:17" x14ac:dyDescent="0.25">
      <c r="A4032" s="107" t="s">
        <v>4486</v>
      </c>
      <c r="B4032" s="108">
        <v>202501</v>
      </c>
      <c r="C4032" s="108">
        <v>202501</v>
      </c>
      <c r="D4032" s="108" t="s">
        <v>1015</v>
      </c>
      <c r="E4032" s="109">
        <v>7008854840</v>
      </c>
      <c r="F4032" s="107" t="s">
        <v>2585</v>
      </c>
      <c r="G4032" s="110" t="s">
        <v>1778</v>
      </c>
      <c r="H4032" s="111">
        <v>305000</v>
      </c>
      <c r="I4032" s="113">
        <v>45747</v>
      </c>
      <c r="J4032" s="111">
        <v>50000</v>
      </c>
      <c r="K4032" s="112" t="s">
        <v>689</v>
      </c>
      <c r="L4032" s="112" t="s">
        <v>158</v>
      </c>
      <c r="O4032" s="71"/>
      <c r="P4032" s="54"/>
      <c r="Q4032" s="72"/>
    </row>
    <row r="4033" spans="1:17" x14ac:dyDescent="0.25">
      <c r="A4033" s="107" t="s">
        <v>4505</v>
      </c>
      <c r="B4033" s="108">
        <v>202503</v>
      </c>
      <c r="C4033" s="108">
        <v>202503</v>
      </c>
      <c r="D4033" s="108" t="s">
        <v>1015</v>
      </c>
      <c r="E4033" s="109" t="s">
        <v>2764</v>
      </c>
      <c r="F4033" s="107" t="s">
        <v>2763</v>
      </c>
      <c r="G4033" s="110" t="s">
        <v>1778</v>
      </c>
      <c r="H4033" s="111">
        <v>295000</v>
      </c>
      <c r="I4033" s="113">
        <v>45747</v>
      </c>
      <c r="J4033" s="111">
        <v>40000</v>
      </c>
      <c r="K4033" s="112" t="s">
        <v>20</v>
      </c>
      <c r="L4033" s="112" t="s">
        <v>158</v>
      </c>
      <c r="O4033" s="71"/>
      <c r="P4033" s="54"/>
      <c r="Q4033" s="72"/>
    </row>
    <row r="4034" spans="1:17" x14ac:dyDescent="0.25">
      <c r="A4034" s="107" t="s">
        <v>2495</v>
      </c>
      <c r="B4034" s="108">
        <v>202411</v>
      </c>
      <c r="C4034" s="108">
        <v>202411</v>
      </c>
      <c r="D4034" s="108" t="s">
        <v>1015</v>
      </c>
      <c r="E4034" s="109">
        <v>6371313273</v>
      </c>
      <c r="F4034" s="107" t="s">
        <v>2497</v>
      </c>
      <c r="G4034" s="110" t="s">
        <v>1778</v>
      </c>
      <c r="H4034" s="111">
        <v>318000</v>
      </c>
      <c r="I4034" s="113">
        <v>45747</v>
      </c>
      <c r="J4034" s="111">
        <v>50000</v>
      </c>
      <c r="K4034" s="112" t="s">
        <v>20</v>
      </c>
      <c r="L4034" s="112" t="s">
        <v>158</v>
      </c>
      <c r="O4034" s="71"/>
      <c r="P4034" s="54"/>
      <c r="Q4034" s="72"/>
    </row>
    <row r="4035" spans="1:17" x14ac:dyDescent="0.25">
      <c r="A4035" s="107" t="s">
        <v>2767</v>
      </c>
      <c r="B4035" s="108">
        <v>202503</v>
      </c>
      <c r="C4035" s="108">
        <v>202503</v>
      </c>
      <c r="D4035" s="108" t="s">
        <v>1014</v>
      </c>
      <c r="E4035" s="109">
        <v>8867159435</v>
      </c>
      <c r="F4035" s="107" t="s">
        <v>2773</v>
      </c>
      <c r="G4035" s="110" t="s">
        <v>1778</v>
      </c>
      <c r="H4035" s="111">
        <v>318000</v>
      </c>
      <c r="I4035" s="113">
        <v>45748</v>
      </c>
      <c r="J4035" s="111">
        <v>285000</v>
      </c>
      <c r="K4035" s="112" t="s">
        <v>20</v>
      </c>
      <c r="L4035" s="112" t="s">
        <v>158</v>
      </c>
      <c r="O4035" s="71"/>
      <c r="P4035" s="54"/>
      <c r="Q4035" s="72"/>
    </row>
    <row r="4036" spans="1:17" x14ac:dyDescent="0.25">
      <c r="A4036" s="107" t="s">
        <v>2767</v>
      </c>
      <c r="B4036" s="108">
        <v>202503</v>
      </c>
      <c r="C4036" s="108">
        <v>202503</v>
      </c>
      <c r="D4036" s="108" t="s">
        <v>1014</v>
      </c>
      <c r="E4036" s="109">
        <v>8867159435</v>
      </c>
      <c r="F4036" s="107" t="s">
        <v>2773</v>
      </c>
      <c r="G4036" s="110" t="s">
        <v>1778</v>
      </c>
      <c r="H4036" s="111">
        <v>290000</v>
      </c>
      <c r="I4036" s="113">
        <v>45748</v>
      </c>
      <c r="J4036" s="111">
        <v>5000</v>
      </c>
      <c r="K4036" s="112" t="s">
        <v>20</v>
      </c>
      <c r="L4036" s="112" t="s">
        <v>158</v>
      </c>
      <c r="O4036" s="71"/>
      <c r="P4036" s="54"/>
      <c r="Q4036" s="72"/>
    </row>
    <row r="4037" spans="1:17" x14ac:dyDescent="0.25">
      <c r="A4037" s="107" t="s">
        <v>2768</v>
      </c>
      <c r="B4037" s="108">
        <v>202504</v>
      </c>
      <c r="C4037" s="108">
        <v>202504</v>
      </c>
      <c r="D4037" s="108" t="s">
        <v>1015</v>
      </c>
      <c r="E4037" s="109">
        <v>7381676848</v>
      </c>
      <c r="F4037" s="107" t="s">
        <v>2774</v>
      </c>
      <c r="G4037" s="110" t="s">
        <v>1778</v>
      </c>
      <c r="H4037" s="111">
        <v>318600</v>
      </c>
      <c r="I4037" s="113">
        <v>45748</v>
      </c>
      <c r="J4037" s="111">
        <v>5000</v>
      </c>
      <c r="K4037" s="112" t="s">
        <v>20</v>
      </c>
      <c r="L4037" s="112" t="s">
        <v>158</v>
      </c>
      <c r="O4037" s="71"/>
      <c r="P4037" s="54"/>
      <c r="Q4037" s="72"/>
    </row>
    <row r="4038" spans="1:17" x14ac:dyDescent="0.25">
      <c r="A4038" s="107" t="s">
        <v>2769</v>
      </c>
      <c r="B4038" s="108">
        <v>202504</v>
      </c>
      <c r="C4038" s="108">
        <v>202504</v>
      </c>
      <c r="D4038" s="108" t="s">
        <v>1014</v>
      </c>
      <c r="E4038" s="109">
        <v>7470307309</v>
      </c>
      <c r="F4038" s="107" t="s">
        <v>2775</v>
      </c>
      <c r="G4038" s="110" t="s">
        <v>1778</v>
      </c>
      <c r="H4038" s="111">
        <v>290000</v>
      </c>
      <c r="I4038" s="113">
        <v>45748</v>
      </c>
      <c r="J4038" s="111">
        <v>5000</v>
      </c>
      <c r="K4038" s="112" t="s">
        <v>20</v>
      </c>
      <c r="L4038" s="112" t="s">
        <v>158</v>
      </c>
      <c r="O4038" s="71"/>
      <c r="P4038" s="54"/>
      <c r="Q4038" s="72"/>
    </row>
    <row r="4039" spans="1:17" x14ac:dyDescent="0.25">
      <c r="A4039" s="107" t="s">
        <v>2770</v>
      </c>
      <c r="B4039" s="108">
        <v>202504</v>
      </c>
      <c r="C4039" s="108">
        <v>202504</v>
      </c>
      <c r="D4039" s="108" t="s">
        <v>1015</v>
      </c>
      <c r="E4039" s="109" t="s">
        <v>2772</v>
      </c>
      <c r="F4039" s="107" t="s">
        <v>2776</v>
      </c>
      <c r="G4039" s="110" t="s">
        <v>1792</v>
      </c>
      <c r="H4039" s="111">
        <v>295000</v>
      </c>
      <c r="I4039" s="113">
        <v>45748</v>
      </c>
      <c r="J4039" s="111">
        <v>5000</v>
      </c>
      <c r="K4039" s="112" t="s">
        <v>20</v>
      </c>
      <c r="L4039" s="112" t="s">
        <v>158</v>
      </c>
      <c r="O4039" s="71"/>
      <c r="P4039" s="54"/>
      <c r="Q4039" s="72"/>
    </row>
    <row r="4040" spans="1:17" x14ac:dyDescent="0.25">
      <c r="A4040" s="107" t="s">
        <v>2771</v>
      </c>
      <c r="B4040" s="108">
        <v>202504</v>
      </c>
      <c r="C4040" s="108">
        <v>202504</v>
      </c>
      <c r="D4040" s="108" t="s">
        <v>1015</v>
      </c>
      <c r="E4040" s="109">
        <v>9348380892</v>
      </c>
      <c r="F4040" s="107" t="s">
        <v>2777</v>
      </c>
      <c r="G4040" s="110" t="s">
        <v>1778</v>
      </c>
      <c r="H4040" s="111">
        <v>280000</v>
      </c>
      <c r="I4040" s="113">
        <v>45748</v>
      </c>
      <c r="J4040" s="111">
        <v>5000</v>
      </c>
      <c r="K4040" s="112" t="s">
        <v>20</v>
      </c>
      <c r="L4040" s="112" t="s">
        <v>158</v>
      </c>
      <c r="O4040" s="71"/>
      <c r="P4040" s="54"/>
      <c r="Q4040" s="72"/>
    </row>
    <row r="4041" spans="1:17" x14ac:dyDescent="0.25">
      <c r="A4041" s="107" t="s">
        <v>1759</v>
      </c>
      <c r="B4041" s="108">
        <v>202504</v>
      </c>
      <c r="C4041" s="108">
        <v>202504</v>
      </c>
      <c r="D4041" s="108" t="s">
        <v>1015</v>
      </c>
      <c r="E4041" s="109">
        <v>7790033042</v>
      </c>
      <c r="F4041" s="107" t="s">
        <v>2778</v>
      </c>
      <c r="G4041" s="110" t="s">
        <v>1778</v>
      </c>
      <c r="H4041" s="111">
        <v>298000</v>
      </c>
      <c r="I4041" s="113">
        <v>45748</v>
      </c>
      <c r="J4041" s="111">
        <v>5000</v>
      </c>
      <c r="K4041" s="112" t="s">
        <v>20</v>
      </c>
      <c r="L4041" s="112" t="s">
        <v>158</v>
      </c>
      <c r="O4041" s="71"/>
      <c r="P4041" s="54"/>
      <c r="Q4041" s="72"/>
    </row>
    <row r="4042" spans="1:17" x14ac:dyDescent="0.25">
      <c r="A4042" s="107" t="s">
        <v>2748</v>
      </c>
      <c r="B4042" s="108">
        <v>202503</v>
      </c>
      <c r="C4042" s="108">
        <v>202503</v>
      </c>
      <c r="D4042" s="108" t="s">
        <v>1015</v>
      </c>
      <c r="E4042" s="109">
        <v>8327722327</v>
      </c>
      <c r="F4042" s="107" t="s">
        <v>2753</v>
      </c>
      <c r="G4042" s="110" t="s">
        <v>1792</v>
      </c>
      <c r="H4042" s="111">
        <v>295000</v>
      </c>
      <c r="I4042" s="113">
        <v>45749</v>
      </c>
      <c r="J4042" s="111">
        <v>50000</v>
      </c>
      <c r="K4042" s="112" t="s">
        <v>20</v>
      </c>
      <c r="L4042" s="112" t="s">
        <v>158</v>
      </c>
      <c r="O4042" s="71"/>
      <c r="P4042" s="54"/>
      <c r="Q4042" s="72"/>
    </row>
    <row r="4043" spans="1:17" x14ac:dyDescent="0.25">
      <c r="A4043" s="107" t="s">
        <v>2643</v>
      </c>
      <c r="B4043" s="108">
        <v>202501</v>
      </c>
      <c r="C4043" s="108">
        <v>202501</v>
      </c>
      <c r="D4043" s="108" t="s">
        <v>1015</v>
      </c>
      <c r="E4043" s="109">
        <v>8821907123</v>
      </c>
      <c r="F4043" s="107" t="s">
        <v>2642</v>
      </c>
      <c r="G4043" s="110" t="s">
        <v>2639</v>
      </c>
      <c r="H4043" s="111">
        <v>275000</v>
      </c>
      <c r="I4043" s="113">
        <v>45749</v>
      </c>
      <c r="J4043" s="111">
        <v>50000</v>
      </c>
      <c r="K4043" s="112" t="s">
        <v>20</v>
      </c>
      <c r="L4043" s="112" t="s">
        <v>158</v>
      </c>
      <c r="O4043" s="71"/>
      <c r="P4043" s="54"/>
      <c r="Q4043" s="72"/>
    </row>
    <row r="4044" spans="1:17" x14ac:dyDescent="0.25">
      <c r="A4044" s="107" t="s">
        <v>4505</v>
      </c>
      <c r="B4044" s="108">
        <v>202503</v>
      </c>
      <c r="C4044" s="108">
        <v>202503</v>
      </c>
      <c r="D4044" s="108" t="s">
        <v>1015</v>
      </c>
      <c r="E4044" s="109" t="s">
        <v>2764</v>
      </c>
      <c r="F4044" s="107" t="s">
        <v>2763</v>
      </c>
      <c r="G4044" s="110" t="s">
        <v>1778</v>
      </c>
      <c r="H4044" s="111">
        <v>295000</v>
      </c>
      <c r="I4044" s="113">
        <v>45749</v>
      </c>
      <c r="J4044" s="111">
        <v>40000</v>
      </c>
      <c r="K4044" s="112" t="s">
        <v>20</v>
      </c>
      <c r="L4044" s="112" t="s">
        <v>158</v>
      </c>
      <c r="O4044" s="71"/>
      <c r="P4044" s="54"/>
      <c r="Q4044" s="72"/>
    </row>
    <row r="4045" spans="1:17" x14ac:dyDescent="0.25">
      <c r="A4045" s="107" t="s">
        <v>2752</v>
      </c>
      <c r="B4045" s="108">
        <v>202503</v>
      </c>
      <c r="C4045" s="108">
        <v>202503</v>
      </c>
      <c r="D4045" s="108" t="s">
        <v>1015</v>
      </c>
      <c r="E4045" s="109">
        <v>7682983243</v>
      </c>
      <c r="F4045" s="107" t="s">
        <v>2757</v>
      </c>
      <c r="G4045" s="110" t="s">
        <v>1792</v>
      </c>
      <c r="H4045" s="111">
        <v>290000</v>
      </c>
      <c r="I4045" s="113">
        <v>45749</v>
      </c>
      <c r="J4045" s="111">
        <v>50000</v>
      </c>
      <c r="K4045" s="112" t="s">
        <v>20</v>
      </c>
      <c r="L4045" s="112" t="s">
        <v>158</v>
      </c>
      <c r="O4045" s="71"/>
      <c r="P4045" s="54"/>
      <c r="Q4045" s="72"/>
    </row>
    <row r="4046" spans="1:17" x14ac:dyDescent="0.25">
      <c r="A4046" s="107" t="s">
        <v>2495</v>
      </c>
      <c r="B4046" s="108">
        <v>202411</v>
      </c>
      <c r="C4046" s="108">
        <v>202411</v>
      </c>
      <c r="D4046" s="108" t="s">
        <v>1015</v>
      </c>
      <c r="E4046" s="109">
        <v>6371313273</v>
      </c>
      <c r="F4046" s="107" t="s">
        <v>2497</v>
      </c>
      <c r="G4046" s="110" t="s">
        <v>1778</v>
      </c>
      <c r="H4046" s="111">
        <v>318000</v>
      </c>
      <c r="I4046" s="113">
        <v>45749</v>
      </c>
      <c r="J4046" s="111">
        <v>15000</v>
      </c>
      <c r="K4046" s="112" t="s">
        <v>20</v>
      </c>
      <c r="L4046" s="112" t="s">
        <v>158</v>
      </c>
      <c r="O4046" s="71"/>
      <c r="P4046" s="54"/>
      <c r="Q4046" s="72"/>
    </row>
    <row r="4047" spans="1:17" x14ac:dyDescent="0.25">
      <c r="A4047" s="107" t="s">
        <v>2613</v>
      </c>
      <c r="B4047" s="108">
        <v>202501</v>
      </c>
      <c r="C4047" s="108">
        <v>202501</v>
      </c>
      <c r="D4047" s="108" t="s">
        <v>1015</v>
      </c>
      <c r="E4047" s="109">
        <v>7602548521</v>
      </c>
      <c r="F4047" s="107" t="s">
        <v>2614</v>
      </c>
      <c r="G4047" s="110" t="s">
        <v>1778</v>
      </c>
      <c r="H4047" s="111">
        <v>310000</v>
      </c>
      <c r="I4047" s="113">
        <v>45750</v>
      </c>
      <c r="J4047" s="111">
        <v>61000</v>
      </c>
      <c r="K4047" s="112" t="s">
        <v>20</v>
      </c>
      <c r="L4047" s="112" t="s">
        <v>158</v>
      </c>
      <c r="O4047" s="71"/>
      <c r="P4047" s="54"/>
      <c r="Q4047" s="72"/>
    </row>
    <row r="4048" spans="1:17" x14ac:dyDescent="0.25">
      <c r="A4048" s="107" t="s">
        <v>4504</v>
      </c>
      <c r="B4048" s="108">
        <v>202503</v>
      </c>
      <c r="C4048" s="108">
        <v>202503</v>
      </c>
      <c r="D4048" s="108" t="s">
        <v>1015</v>
      </c>
      <c r="E4048" s="109">
        <v>8217676155</v>
      </c>
      <c r="F4048" s="107" t="s">
        <v>2762</v>
      </c>
      <c r="G4048" s="110" t="s">
        <v>1778</v>
      </c>
      <c r="H4048" s="111">
        <v>290000</v>
      </c>
      <c r="I4048" s="113">
        <v>45750</v>
      </c>
      <c r="J4048" s="111">
        <v>23750</v>
      </c>
      <c r="K4048" s="112" t="s">
        <v>20</v>
      </c>
      <c r="L4048" s="112" t="s">
        <v>158</v>
      </c>
      <c r="O4048" s="71"/>
      <c r="P4048" s="54"/>
      <c r="Q4048" s="72"/>
    </row>
    <row r="4049" spans="1:17" x14ac:dyDescent="0.25">
      <c r="A4049" s="107" t="s">
        <v>4492</v>
      </c>
      <c r="B4049" s="108">
        <v>202501</v>
      </c>
      <c r="C4049" s="108">
        <v>202501</v>
      </c>
      <c r="D4049" s="108" t="s">
        <v>1015</v>
      </c>
      <c r="E4049" s="109">
        <v>7389633550</v>
      </c>
      <c r="F4049" s="107" t="s">
        <v>2618</v>
      </c>
      <c r="G4049" s="110" t="s">
        <v>1778</v>
      </c>
      <c r="H4049" s="111">
        <v>308000</v>
      </c>
      <c r="I4049" s="113">
        <v>45750</v>
      </c>
      <c r="J4049" s="111">
        <v>49000</v>
      </c>
      <c r="K4049" s="112" t="s">
        <v>689</v>
      </c>
      <c r="L4049" s="112" t="s">
        <v>158</v>
      </c>
      <c r="O4049" s="71"/>
      <c r="P4049" s="54"/>
      <c r="Q4049" s="72"/>
    </row>
    <row r="4050" spans="1:17" x14ac:dyDescent="0.25">
      <c r="A4050" s="107" t="s">
        <v>2626</v>
      </c>
      <c r="B4050" s="108">
        <v>202501</v>
      </c>
      <c r="C4050" s="108">
        <v>202501</v>
      </c>
      <c r="D4050" s="108" t="s">
        <v>1014</v>
      </c>
      <c r="E4050" s="109">
        <v>9835420061</v>
      </c>
      <c r="F4050" s="107" t="s">
        <v>2634</v>
      </c>
      <c r="G4050" s="110" t="s">
        <v>2639</v>
      </c>
      <c r="H4050" s="111">
        <v>295000</v>
      </c>
      <c r="I4050" s="113">
        <v>45751</v>
      </c>
      <c r="J4050" s="111">
        <v>50000</v>
      </c>
      <c r="K4050" s="112" t="s">
        <v>20</v>
      </c>
      <c r="L4050" s="112" t="s">
        <v>158</v>
      </c>
      <c r="O4050" s="71"/>
      <c r="P4050" s="54"/>
      <c r="Q4050" s="72"/>
    </row>
    <row r="4051" spans="1:17" x14ac:dyDescent="0.25">
      <c r="A4051" s="107" t="s">
        <v>2751</v>
      </c>
      <c r="B4051" s="108">
        <v>202503</v>
      </c>
      <c r="C4051" s="108">
        <v>202503</v>
      </c>
      <c r="D4051" s="108" t="s">
        <v>1014</v>
      </c>
      <c r="E4051" s="109">
        <v>9095187287</v>
      </c>
      <c r="F4051" s="107" t="s">
        <v>2756</v>
      </c>
      <c r="G4051" s="110" t="s">
        <v>1778</v>
      </c>
      <c r="H4051" s="111">
        <v>295000</v>
      </c>
      <c r="I4051" s="113">
        <v>45751</v>
      </c>
      <c r="J4051" s="111">
        <v>30000</v>
      </c>
      <c r="K4051" s="112" t="s">
        <v>20</v>
      </c>
      <c r="L4051" s="112" t="s">
        <v>158</v>
      </c>
      <c r="O4051" s="71"/>
      <c r="P4051" s="54"/>
      <c r="Q4051" s="72"/>
    </row>
    <row r="4052" spans="1:17" x14ac:dyDescent="0.25">
      <c r="A4052" s="107" t="s">
        <v>4498</v>
      </c>
      <c r="B4052" s="108">
        <v>202502</v>
      </c>
      <c r="C4052" s="108">
        <v>202502</v>
      </c>
      <c r="D4052" s="108" t="s">
        <v>1015</v>
      </c>
      <c r="E4052" s="109">
        <v>6371003023</v>
      </c>
      <c r="F4052" s="107" t="s">
        <v>2696</v>
      </c>
      <c r="G4052" s="110" t="s">
        <v>1778</v>
      </c>
      <c r="H4052" s="111">
        <v>290000</v>
      </c>
      <c r="I4052" s="113">
        <v>45751</v>
      </c>
      <c r="J4052" s="111">
        <v>80000</v>
      </c>
      <c r="K4052" s="112" t="s">
        <v>20</v>
      </c>
      <c r="L4052" s="112" t="s">
        <v>158</v>
      </c>
      <c r="O4052" s="71"/>
      <c r="P4052" s="54"/>
      <c r="Q4052" s="72"/>
    </row>
    <row r="4053" spans="1:17" x14ac:dyDescent="0.25">
      <c r="A4053" s="107" t="s">
        <v>2565</v>
      </c>
      <c r="B4053" s="108">
        <v>202501</v>
      </c>
      <c r="C4053" s="108">
        <v>202501</v>
      </c>
      <c r="D4053" s="108" t="s">
        <v>1014</v>
      </c>
      <c r="E4053" s="109"/>
      <c r="F4053" s="107"/>
      <c r="G4053" s="110" t="s">
        <v>1778</v>
      </c>
      <c r="H4053" s="111">
        <v>298000</v>
      </c>
      <c r="I4053" s="113">
        <v>45751</v>
      </c>
      <c r="J4053" s="111">
        <v>45000</v>
      </c>
      <c r="K4053" s="112" t="s">
        <v>689</v>
      </c>
      <c r="L4053" s="112" t="s">
        <v>158</v>
      </c>
      <c r="O4053" s="71"/>
      <c r="P4053" s="54"/>
      <c r="Q4053" s="72"/>
    </row>
    <row r="4054" spans="1:17" x14ac:dyDescent="0.25">
      <c r="A4054" s="107" t="s">
        <v>2740</v>
      </c>
      <c r="B4054" s="108">
        <v>202503</v>
      </c>
      <c r="C4054" s="108">
        <v>202503</v>
      </c>
      <c r="D4054" s="108" t="s">
        <v>1015</v>
      </c>
      <c r="E4054" s="109">
        <v>8637213649</v>
      </c>
      <c r="F4054" s="107" t="s">
        <v>2742</v>
      </c>
      <c r="G4054" s="110" t="s">
        <v>1778</v>
      </c>
      <c r="H4054" s="111">
        <v>318000</v>
      </c>
      <c r="I4054" s="113">
        <v>45752</v>
      </c>
      <c r="J4054" s="111">
        <v>45000</v>
      </c>
      <c r="K4054" s="112" t="s">
        <v>689</v>
      </c>
      <c r="L4054" s="112" t="s">
        <v>158</v>
      </c>
      <c r="O4054" s="71"/>
      <c r="P4054" s="54"/>
      <c r="Q4054" s="72"/>
    </row>
    <row r="4055" spans="1:17" x14ac:dyDescent="0.25">
      <c r="A4055" s="107" t="s">
        <v>2734</v>
      </c>
      <c r="B4055" s="108">
        <v>202503</v>
      </c>
      <c r="C4055" s="108">
        <v>202503</v>
      </c>
      <c r="D4055" s="108" t="s">
        <v>1014</v>
      </c>
      <c r="E4055" s="109">
        <v>9019813416</v>
      </c>
      <c r="F4055" s="107" t="s">
        <v>2735</v>
      </c>
      <c r="G4055" s="110" t="s">
        <v>1778</v>
      </c>
      <c r="H4055" s="111">
        <v>295000</v>
      </c>
      <c r="I4055" s="113">
        <v>45752</v>
      </c>
      <c r="J4055" s="111">
        <v>90000</v>
      </c>
      <c r="K4055" s="112" t="s">
        <v>689</v>
      </c>
      <c r="L4055" s="112" t="s">
        <v>158</v>
      </c>
      <c r="O4055" s="71"/>
      <c r="P4055" s="54"/>
      <c r="Q4055" s="72"/>
    </row>
    <row r="4056" spans="1:17" x14ac:dyDescent="0.25">
      <c r="A4056" s="107" t="s">
        <v>4501</v>
      </c>
      <c r="B4056" s="108">
        <v>202503</v>
      </c>
      <c r="C4056" s="108">
        <v>202503</v>
      </c>
      <c r="D4056" s="108" t="s">
        <v>1014</v>
      </c>
      <c r="E4056" s="109">
        <v>8439366403</v>
      </c>
      <c r="F4056" s="107" t="s">
        <v>2721</v>
      </c>
      <c r="G4056" s="110" t="s">
        <v>2603</v>
      </c>
      <c r="H4056" s="111">
        <v>300000</v>
      </c>
      <c r="I4056" s="113">
        <v>45754</v>
      </c>
      <c r="J4056" s="111">
        <v>270000</v>
      </c>
      <c r="K4056" s="112" t="s">
        <v>20</v>
      </c>
      <c r="L4056" s="112" t="s">
        <v>158</v>
      </c>
      <c r="O4056" s="71"/>
      <c r="P4056" s="54"/>
      <c r="Q4056" s="72"/>
    </row>
    <row r="4057" spans="1:17" x14ac:dyDescent="0.25">
      <c r="A4057" s="107" t="s">
        <v>2779</v>
      </c>
      <c r="B4057" s="108">
        <v>202504</v>
      </c>
      <c r="C4057" s="108">
        <v>202504</v>
      </c>
      <c r="D4057" s="108" t="s">
        <v>1015</v>
      </c>
      <c r="E4057" s="109">
        <v>9861108817</v>
      </c>
      <c r="F4057" s="107" t="s">
        <v>2785</v>
      </c>
      <c r="G4057" s="110" t="s">
        <v>2639</v>
      </c>
      <c r="H4057" s="111">
        <v>275000</v>
      </c>
      <c r="I4057" s="113">
        <v>45754</v>
      </c>
      <c r="J4057" s="111">
        <v>5000</v>
      </c>
      <c r="K4057" s="112" t="s">
        <v>20</v>
      </c>
      <c r="L4057" s="112" t="s">
        <v>2784</v>
      </c>
      <c r="O4057" s="71"/>
      <c r="P4057" s="54"/>
      <c r="Q4057" s="72"/>
    </row>
    <row r="4058" spans="1:17" x14ac:dyDescent="0.25">
      <c r="A4058" s="107" t="s">
        <v>2780</v>
      </c>
      <c r="B4058" s="108">
        <v>202504</v>
      </c>
      <c r="C4058" s="108">
        <v>202504</v>
      </c>
      <c r="D4058" s="108" t="s">
        <v>1014</v>
      </c>
      <c r="E4058" s="109">
        <v>9861108817</v>
      </c>
      <c r="F4058" s="107" t="s">
        <v>2786</v>
      </c>
      <c r="G4058" s="110" t="s">
        <v>2603</v>
      </c>
      <c r="H4058" s="111">
        <v>275000</v>
      </c>
      <c r="I4058" s="113">
        <v>45754</v>
      </c>
      <c r="J4058" s="111">
        <v>5000</v>
      </c>
      <c r="K4058" s="112" t="s">
        <v>20</v>
      </c>
      <c r="L4058" s="112" t="s">
        <v>2729</v>
      </c>
      <c r="O4058" s="71"/>
      <c r="P4058" s="54"/>
      <c r="Q4058" s="72"/>
    </row>
    <row r="4059" spans="1:17" x14ac:dyDescent="0.25">
      <c r="A4059" s="107" t="s">
        <v>4506</v>
      </c>
      <c r="B4059" s="108">
        <v>202504</v>
      </c>
      <c r="C4059" s="108">
        <v>202504</v>
      </c>
      <c r="D4059" s="108" t="s">
        <v>1014</v>
      </c>
      <c r="E4059" s="109">
        <v>8269109139</v>
      </c>
      <c r="F4059" s="107" t="s">
        <v>2787</v>
      </c>
      <c r="G4059" s="110" t="s">
        <v>2603</v>
      </c>
      <c r="H4059" s="111">
        <v>295000</v>
      </c>
      <c r="I4059" s="113">
        <v>45754</v>
      </c>
      <c r="J4059" s="111">
        <v>5000</v>
      </c>
      <c r="K4059" s="112" t="s">
        <v>20</v>
      </c>
      <c r="L4059" s="112" t="s">
        <v>2729</v>
      </c>
      <c r="O4059" s="71"/>
      <c r="P4059" s="54"/>
      <c r="Q4059" s="72"/>
    </row>
    <row r="4060" spans="1:17" x14ac:dyDescent="0.25">
      <c r="A4060" s="107" t="s">
        <v>2861</v>
      </c>
      <c r="B4060" s="108">
        <v>202504</v>
      </c>
      <c r="C4060" s="108">
        <v>202504</v>
      </c>
      <c r="D4060" s="108" t="s">
        <v>1014</v>
      </c>
      <c r="E4060" s="109">
        <v>7075700925</v>
      </c>
      <c r="F4060" s="107" t="s">
        <v>2788</v>
      </c>
      <c r="G4060" s="110" t="s">
        <v>2639</v>
      </c>
      <c r="H4060" s="111">
        <v>150000</v>
      </c>
      <c r="I4060" s="113">
        <v>45754</v>
      </c>
      <c r="J4060" s="111">
        <v>5000</v>
      </c>
      <c r="K4060" s="112" t="s">
        <v>20</v>
      </c>
      <c r="L4060" s="112" t="s">
        <v>2729</v>
      </c>
      <c r="O4060" s="71"/>
      <c r="P4060" s="54"/>
      <c r="Q4060" s="72"/>
    </row>
    <row r="4061" spans="1:17" x14ac:dyDescent="0.25">
      <c r="A4061" s="107" t="s">
        <v>2783</v>
      </c>
      <c r="B4061" s="108">
        <v>202504</v>
      </c>
      <c r="C4061" s="108">
        <v>202504</v>
      </c>
      <c r="D4061" s="108" t="s">
        <v>1014</v>
      </c>
      <c r="E4061" s="109">
        <v>8005932384</v>
      </c>
      <c r="F4061" s="107" t="s">
        <v>2789</v>
      </c>
      <c r="G4061" s="110" t="s">
        <v>2603</v>
      </c>
      <c r="H4061" s="111">
        <v>290000</v>
      </c>
      <c r="I4061" s="113">
        <v>45754</v>
      </c>
      <c r="J4061" s="111">
        <v>5000</v>
      </c>
      <c r="K4061" s="112" t="s">
        <v>20</v>
      </c>
      <c r="L4061" s="112" t="s">
        <v>2009</v>
      </c>
      <c r="O4061" s="71"/>
      <c r="P4061" s="54"/>
      <c r="Q4061" s="72"/>
    </row>
    <row r="4062" spans="1:17" x14ac:dyDescent="0.25">
      <c r="A4062" s="107" t="s">
        <v>2713</v>
      </c>
      <c r="B4062" s="108">
        <v>202503</v>
      </c>
      <c r="C4062" s="108">
        <v>202503</v>
      </c>
      <c r="D4062" s="108" t="s">
        <v>1015</v>
      </c>
      <c r="E4062" s="109">
        <v>8658034176</v>
      </c>
      <c r="F4062" s="107" t="s">
        <v>2719</v>
      </c>
      <c r="G4062" s="110" t="s">
        <v>2603</v>
      </c>
      <c r="H4062" s="111">
        <v>295000</v>
      </c>
      <c r="I4062" s="113">
        <v>45755</v>
      </c>
      <c r="J4062" s="111">
        <v>96666</v>
      </c>
      <c r="K4062" s="112" t="s">
        <v>20</v>
      </c>
      <c r="L4062" s="112" t="s">
        <v>158</v>
      </c>
      <c r="O4062" s="71"/>
      <c r="P4062" s="54"/>
      <c r="Q4062" s="72"/>
    </row>
    <row r="4063" spans="1:17" x14ac:dyDescent="0.25">
      <c r="A4063" s="107" t="s">
        <v>2532</v>
      </c>
      <c r="B4063" s="108">
        <v>202412</v>
      </c>
      <c r="C4063" s="108">
        <v>202412</v>
      </c>
      <c r="D4063" s="108" t="s">
        <v>1015</v>
      </c>
      <c r="E4063" s="109">
        <v>8093215059</v>
      </c>
      <c r="F4063" s="107" t="s">
        <v>2534</v>
      </c>
      <c r="G4063" s="110" t="s">
        <v>1792</v>
      </c>
      <c r="H4063" s="111">
        <v>275000</v>
      </c>
      <c r="I4063" s="113">
        <v>45755</v>
      </c>
      <c r="J4063" s="111">
        <v>50000</v>
      </c>
      <c r="K4063" s="112" t="s">
        <v>20</v>
      </c>
      <c r="L4063" s="112" t="s">
        <v>158</v>
      </c>
      <c r="O4063" s="71"/>
      <c r="P4063" s="54"/>
      <c r="Q4063" s="72"/>
    </row>
    <row r="4064" spans="1:17" x14ac:dyDescent="0.25">
      <c r="A4064" s="107" t="s">
        <v>4479</v>
      </c>
      <c r="B4064" s="108">
        <v>202501</v>
      </c>
      <c r="C4064" s="108">
        <v>202501</v>
      </c>
      <c r="D4064" s="108" t="s">
        <v>1015</v>
      </c>
      <c r="E4064" s="109">
        <v>7008152679</v>
      </c>
      <c r="F4064" s="107" t="s">
        <v>2550</v>
      </c>
      <c r="G4064" s="110" t="s">
        <v>1778</v>
      </c>
      <c r="H4064" s="111">
        <v>300000</v>
      </c>
      <c r="I4064" s="113">
        <v>45755</v>
      </c>
      <c r="J4064" s="111">
        <v>40000</v>
      </c>
      <c r="K4064" s="112" t="s">
        <v>20</v>
      </c>
      <c r="L4064" s="112" t="s">
        <v>158</v>
      </c>
      <c r="O4064" s="71"/>
      <c r="P4064" s="54"/>
      <c r="Q4064" s="72"/>
    </row>
    <row r="4065" spans="1:17" x14ac:dyDescent="0.25">
      <c r="A4065" s="107" t="s">
        <v>2660</v>
      </c>
      <c r="B4065" s="108">
        <v>202502</v>
      </c>
      <c r="C4065" s="108">
        <v>202502</v>
      </c>
      <c r="D4065" s="108" t="s">
        <v>1015</v>
      </c>
      <c r="E4065" s="109" t="s">
        <v>2666</v>
      </c>
      <c r="F4065" s="107" t="s">
        <v>2664</v>
      </c>
      <c r="G4065" s="110" t="s">
        <v>1792</v>
      </c>
      <c r="H4065" s="111">
        <v>270000</v>
      </c>
      <c r="I4065" s="113">
        <v>45755</v>
      </c>
      <c r="J4065" s="111">
        <v>66667</v>
      </c>
      <c r="K4065" s="112" t="s">
        <v>20</v>
      </c>
      <c r="L4065" s="112" t="s">
        <v>158</v>
      </c>
      <c r="O4065" s="71"/>
      <c r="P4065" s="54"/>
      <c r="Q4065" s="72"/>
    </row>
    <row r="4066" spans="1:17" x14ac:dyDescent="0.25">
      <c r="A4066" s="107" t="s">
        <v>2660</v>
      </c>
      <c r="B4066" s="108">
        <v>202502</v>
      </c>
      <c r="C4066" s="108">
        <v>202502</v>
      </c>
      <c r="D4066" s="108" t="s">
        <v>1015</v>
      </c>
      <c r="E4066" s="109" t="s">
        <v>2666</v>
      </c>
      <c r="F4066" s="107" t="s">
        <v>2664</v>
      </c>
      <c r="G4066" s="110" t="s">
        <v>1792</v>
      </c>
      <c r="H4066" s="111">
        <v>270000</v>
      </c>
      <c r="I4066" s="113">
        <v>45755</v>
      </c>
      <c r="J4066" s="111">
        <v>70000</v>
      </c>
      <c r="K4066" s="112" t="s">
        <v>20</v>
      </c>
      <c r="L4066" s="112" t="s">
        <v>158</v>
      </c>
      <c r="O4066" s="71"/>
      <c r="P4066" s="54"/>
      <c r="Q4066" s="72"/>
    </row>
    <row r="4067" spans="1:17" x14ac:dyDescent="0.25">
      <c r="A4067" s="107" t="s">
        <v>2467</v>
      </c>
      <c r="B4067" s="108">
        <v>202411</v>
      </c>
      <c r="C4067" s="108">
        <v>202411</v>
      </c>
      <c r="D4067" s="108" t="s">
        <v>1014</v>
      </c>
      <c r="E4067" s="109">
        <v>8520868621</v>
      </c>
      <c r="F4067" s="107" t="s">
        <v>2468</v>
      </c>
      <c r="G4067" s="110" t="s">
        <v>1778</v>
      </c>
      <c r="H4067" s="111">
        <v>288600</v>
      </c>
      <c r="I4067" s="113">
        <v>45756</v>
      </c>
      <c r="J4067" s="111">
        <v>50000</v>
      </c>
      <c r="K4067" s="112" t="s">
        <v>20</v>
      </c>
      <c r="L4067" s="112" t="s">
        <v>158</v>
      </c>
      <c r="O4067" s="71"/>
      <c r="P4067" s="54"/>
      <c r="Q4067" s="72"/>
    </row>
    <row r="4068" spans="1:17" x14ac:dyDescent="0.25">
      <c r="A4068" s="107" t="s">
        <v>2647</v>
      </c>
      <c r="B4068" s="108">
        <v>202502</v>
      </c>
      <c r="C4068" s="108">
        <v>202502</v>
      </c>
      <c r="D4068" s="108" t="s">
        <v>1014</v>
      </c>
      <c r="E4068" s="109">
        <v>8628858380</v>
      </c>
      <c r="F4068" s="107" t="s">
        <v>2651</v>
      </c>
      <c r="G4068" s="110" t="s">
        <v>1778</v>
      </c>
      <c r="H4068" s="111">
        <v>298000</v>
      </c>
      <c r="I4068" s="113">
        <v>45756</v>
      </c>
      <c r="J4068" s="111">
        <v>74500</v>
      </c>
      <c r="K4068" s="112" t="s">
        <v>20</v>
      </c>
      <c r="L4068" s="112" t="s">
        <v>158</v>
      </c>
      <c r="O4068" s="71"/>
      <c r="P4068" s="54"/>
      <c r="Q4068" s="72"/>
    </row>
    <row r="4069" spans="1:17" x14ac:dyDescent="0.25">
      <c r="A4069" s="107" t="s">
        <v>2711</v>
      </c>
      <c r="B4069" s="108">
        <v>202503</v>
      </c>
      <c r="C4069" s="108">
        <v>202503</v>
      </c>
      <c r="D4069" s="108" t="s">
        <v>1014</v>
      </c>
      <c r="E4069" s="109">
        <v>7415530793</v>
      </c>
      <c r="F4069" s="107" t="s">
        <v>2716</v>
      </c>
      <c r="G4069" s="110" t="s">
        <v>2603</v>
      </c>
      <c r="H4069" s="111">
        <v>295000</v>
      </c>
      <c r="I4069" s="113">
        <v>45756</v>
      </c>
      <c r="J4069" s="111">
        <v>96666</v>
      </c>
      <c r="K4069" s="112" t="s">
        <v>20</v>
      </c>
      <c r="L4069" s="112" t="s">
        <v>158</v>
      </c>
      <c r="O4069" s="71"/>
      <c r="P4069" s="54"/>
      <c r="Q4069" s="72"/>
    </row>
    <row r="4070" spans="1:17" x14ac:dyDescent="0.25">
      <c r="A4070" s="107" t="s">
        <v>2654</v>
      </c>
      <c r="B4070" s="108">
        <v>202502</v>
      </c>
      <c r="C4070" s="108">
        <v>202502</v>
      </c>
      <c r="D4070" s="108" t="s">
        <v>1014</v>
      </c>
      <c r="E4070" s="109">
        <v>7338540317</v>
      </c>
      <c r="F4070" s="107" t="s">
        <v>2656</v>
      </c>
      <c r="G4070" s="110" t="s">
        <v>1778</v>
      </c>
      <c r="H4070" s="111">
        <v>318000</v>
      </c>
      <c r="I4070" s="113">
        <v>45756</v>
      </c>
      <c r="J4070" s="111">
        <v>60000</v>
      </c>
      <c r="K4070" s="112" t="s">
        <v>20</v>
      </c>
      <c r="L4070" s="112" t="s">
        <v>158</v>
      </c>
      <c r="O4070" s="71"/>
      <c r="P4070" s="54"/>
      <c r="Q4070" s="72"/>
    </row>
    <row r="4071" spans="1:17" x14ac:dyDescent="0.25">
      <c r="A4071" s="107" t="s">
        <v>2779</v>
      </c>
      <c r="B4071" s="108">
        <v>202504</v>
      </c>
      <c r="C4071" s="108">
        <v>202504</v>
      </c>
      <c r="D4071" s="108" t="s">
        <v>1015</v>
      </c>
      <c r="E4071" s="109">
        <v>9861108817</v>
      </c>
      <c r="F4071" s="107" t="s">
        <v>2785</v>
      </c>
      <c r="G4071" s="110" t="s">
        <v>1792</v>
      </c>
      <c r="H4071" s="111">
        <v>275000</v>
      </c>
      <c r="I4071" s="113">
        <v>45756</v>
      </c>
      <c r="J4071" s="111">
        <v>5000</v>
      </c>
      <c r="K4071" s="112" t="s">
        <v>20</v>
      </c>
      <c r="L4071" s="112" t="s">
        <v>2784</v>
      </c>
      <c r="O4071" s="71"/>
      <c r="P4071" s="54"/>
      <c r="Q4071" s="72"/>
    </row>
    <row r="4072" spans="1:17" x14ac:dyDescent="0.25">
      <c r="A4072" s="107" t="s">
        <v>4507</v>
      </c>
      <c r="B4072" s="108">
        <v>202504</v>
      </c>
      <c r="C4072" s="108">
        <v>202504</v>
      </c>
      <c r="D4072" s="108" t="s">
        <v>1015</v>
      </c>
      <c r="E4072" s="109">
        <v>8917465590</v>
      </c>
      <c r="F4072" s="107" t="s">
        <v>2794</v>
      </c>
      <c r="G4072" s="110" t="s">
        <v>1778</v>
      </c>
      <c r="H4072" s="111">
        <v>318600</v>
      </c>
      <c r="I4072" s="113">
        <v>45756</v>
      </c>
      <c r="J4072" s="111">
        <v>5000</v>
      </c>
      <c r="K4072" s="112" t="s">
        <v>20</v>
      </c>
      <c r="L4072" s="112" t="s">
        <v>2073</v>
      </c>
      <c r="O4072" s="71"/>
      <c r="P4072" s="54"/>
      <c r="Q4072" s="72"/>
    </row>
    <row r="4073" spans="1:17" x14ac:dyDescent="0.25">
      <c r="A4073" s="107" t="s">
        <v>2792</v>
      </c>
      <c r="B4073" s="108">
        <v>202504</v>
      </c>
      <c r="C4073" s="108">
        <v>202504</v>
      </c>
      <c r="D4073" s="108" t="s">
        <v>1015</v>
      </c>
      <c r="E4073" s="109">
        <v>8658625711</v>
      </c>
      <c r="F4073" s="107" t="s">
        <v>2795</v>
      </c>
      <c r="G4073" s="110" t="s">
        <v>1778</v>
      </c>
      <c r="H4073" s="111">
        <v>318600</v>
      </c>
      <c r="I4073" s="113">
        <v>45756</v>
      </c>
      <c r="J4073" s="111">
        <v>5000</v>
      </c>
      <c r="K4073" s="112" t="s">
        <v>20</v>
      </c>
      <c r="L4073" s="112" t="s">
        <v>2073</v>
      </c>
      <c r="O4073" s="71"/>
      <c r="P4073" s="54"/>
      <c r="Q4073" s="72"/>
    </row>
    <row r="4074" spans="1:17" x14ac:dyDescent="0.25">
      <c r="A4074" s="107" t="s">
        <v>4508</v>
      </c>
      <c r="B4074" s="108">
        <v>202504</v>
      </c>
      <c r="C4074" s="108">
        <v>202504</v>
      </c>
      <c r="D4074" s="108" t="s">
        <v>1015</v>
      </c>
      <c r="E4074" s="109">
        <v>9178907238</v>
      </c>
      <c r="F4074" s="107" t="s">
        <v>2796</v>
      </c>
      <c r="G4074" s="110" t="s">
        <v>1778</v>
      </c>
      <c r="H4074" s="111">
        <v>290000</v>
      </c>
      <c r="I4074" s="113">
        <v>45756</v>
      </c>
      <c r="J4074" s="111">
        <v>5000</v>
      </c>
      <c r="K4074" s="112" t="s">
        <v>20</v>
      </c>
      <c r="L4074" s="112" t="s">
        <v>2073</v>
      </c>
      <c r="O4074" s="71"/>
      <c r="P4074" s="54"/>
      <c r="Q4074" s="72"/>
    </row>
    <row r="4075" spans="1:17" x14ac:dyDescent="0.25">
      <c r="A4075" s="107" t="s">
        <v>2736</v>
      </c>
      <c r="B4075" s="108">
        <v>202503</v>
      </c>
      <c r="C4075" s="108">
        <v>202503</v>
      </c>
      <c r="D4075" s="108" t="s">
        <v>1015</v>
      </c>
      <c r="E4075" s="109" t="s">
        <v>2738</v>
      </c>
      <c r="F4075" s="107" t="s">
        <v>2737</v>
      </c>
      <c r="G4075" s="110" t="s">
        <v>1792</v>
      </c>
      <c r="H4075" s="111">
        <v>280000</v>
      </c>
      <c r="I4075" s="113">
        <v>45757</v>
      </c>
      <c r="J4075" s="111">
        <v>50000</v>
      </c>
      <c r="K4075" s="112" t="s">
        <v>20</v>
      </c>
      <c r="L4075" s="112" t="s">
        <v>158</v>
      </c>
      <c r="O4075" s="71"/>
      <c r="P4075" s="54"/>
      <c r="Q4075" s="72"/>
    </row>
    <row r="4076" spans="1:17" x14ac:dyDescent="0.25">
      <c r="A4076" s="107" t="s">
        <v>2712</v>
      </c>
      <c r="B4076" s="108">
        <v>202503</v>
      </c>
      <c r="C4076" s="108">
        <v>202503</v>
      </c>
      <c r="D4076" s="108" t="s">
        <v>1015</v>
      </c>
      <c r="E4076" s="109">
        <v>9438061168</v>
      </c>
      <c r="F4076" s="107" t="s">
        <v>2717</v>
      </c>
      <c r="G4076" s="110" t="s">
        <v>2639</v>
      </c>
      <c r="H4076" s="111">
        <v>290000</v>
      </c>
      <c r="I4076" s="113">
        <v>45757</v>
      </c>
      <c r="J4076" s="111">
        <v>97000</v>
      </c>
      <c r="K4076" s="112" t="s">
        <v>20</v>
      </c>
      <c r="L4076" s="112" t="s">
        <v>158</v>
      </c>
      <c r="O4076" s="71"/>
      <c r="P4076" s="54"/>
      <c r="Q4076" s="72"/>
    </row>
    <row r="4077" spans="1:17" x14ac:dyDescent="0.25">
      <c r="A4077" s="107" t="s">
        <v>2685</v>
      </c>
      <c r="B4077" s="108">
        <v>202502</v>
      </c>
      <c r="C4077" s="108">
        <v>202502</v>
      </c>
      <c r="D4077" s="108" t="s">
        <v>1015</v>
      </c>
      <c r="E4077" s="109">
        <v>7064878951</v>
      </c>
      <c r="F4077" s="107" t="s">
        <v>2688</v>
      </c>
      <c r="G4077" s="110" t="s">
        <v>2639</v>
      </c>
      <c r="H4077" s="111">
        <v>275000</v>
      </c>
      <c r="I4077" s="113">
        <v>45757</v>
      </c>
      <c r="J4077" s="111">
        <v>42500</v>
      </c>
      <c r="K4077" s="112" t="s">
        <v>689</v>
      </c>
      <c r="L4077" s="112" t="s">
        <v>158</v>
      </c>
      <c r="O4077" s="71"/>
      <c r="P4077" s="54"/>
      <c r="Q4077" s="72"/>
    </row>
    <row r="4078" spans="1:17" x14ac:dyDescent="0.25">
      <c r="A4078" s="107" t="s">
        <v>2473</v>
      </c>
      <c r="B4078" s="108">
        <v>202502</v>
      </c>
      <c r="C4078" s="108">
        <v>202502</v>
      </c>
      <c r="D4078" s="108" t="s">
        <v>1015</v>
      </c>
      <c r="E4078" s="109">
        <v>7978185477</v>
      </c>
      <c r="F4078" s="107" t="s">
        <v>2474</v>
      </c>
      <c r="G4078" s="110" t="s">
        <v>1792</v>
      </c>
      <c r="H4078" s="111">
        <v>295000</v>
      </c>
      <c r="I4078" s="113">
        <v>45757</v>
      </c>
      <c r="J4078" s="111">
        <v>40000</v>
      </c>
      <c r="K4078" s="112" t="s">
        <v>20</v>
      </c>
      <c r="L4078" s="112" t="s">
        <v>158</v>
      </c>
      <c r="O4078" s="71"/>
      <c r="P4078" s="54"/>
      <c r="Q4078" s="72"/>
    </row>
    <row r="4079" spans="1:17" x14ac:dyDescent="0.25">
      <c r="A4079" s="107" t="s">
        <v>2683</v>
      </c>
      <c r="B4079" s="108">
        <v>202502</v>
      </c>
      <c r="C4079" s="108">
        <v>202502</v>
      </c>
      <c r="D4079" s="108" t="s">
        <v>1015</v>
      </c>
      <c r="E4079" s="109">
        <v>8984333691</v>
      </c>
      <c r="F4079" s="107" t="s">
        <v>2684</v>
      </c>
      <c r="G4079" s="110" t="s">
        <v>1778</v>
      </c>
      <c r="H4079" s="111">
        <v>290000</v>
      </c>
      <c r="I4079" s="113">
        <v>45757</v>
      </c>
      <c r="J4079" s="111">
        <f>17000+25000</f>
        <v>42000</v>
      </c>
      <c r="K4079" s="112" t="s">
        <v>20</v>
      </c>
      <c r="L4079" s="112" t="s">
        <v>158</v>
      </c>
      <c r="O4079" s="71"/>
      <c r="P4079" s="54"/>
      <c r="Q4079" s="72"/>
    </row>
    <row r="4080" spans="1:17" x14ac:dyDescent="0.25">
      <c r="A4080" s="107" t="s">
        <v>2653</v>
      </c>
      <c r="B4080" s="108">
        <v>202502</v>
      </c>
      <c r="C4080" s="108">
        <v>202502</v>
      </c>
      <c r="D4080" s="108" t="s">
        <v>1015</v>
      </c>
      <c r="E4080" s="109">
        <v>9437203370</v>
      </c>
      <c r="F4080" s="107" t="s">
        <v>2655</v>
      </c>
      <c r="G4080" s="110" t="s">
        <v>1778</v>
      </c>
      <c r="H4080" s="111">
        <v>318000</v>
      </c>
      <c r="I4080" s="113">
        <v>45758</v>
      </c>
      <c r="J4080" s="111">
        <v>100000</v>
      </c>
      <c r="K4080" s="112" t="s">
        <v>20</v>
      </c>
      <c r="L4080" s="112" t="s">
        <v>158</v>
      </c>
      <c r="O4080" s="71"/>
      <c r="P4080" s="54"/>
      <c r="Q4080" s="72"/>
    </row>
    <row r="4081" spans="1:17" x14ac:dyDescent="0.25">
      <c r="A4081" s="107" t="s">
        <v>2797</v>
      </c>
      <c r="B4081" s="108">
        <v>202504</v>
      </c>
      <c r="C4081" s="108">
        <v>202504</v>
      </c>
      <c r="D4081" s="108" t="s">
        <v>1015</v>
      </c>
      <c r="E4081" s="109">
        <v>7978414886</v>
      </c>
      <c r="F4081" s="107" t="s">
        <v>2802</v>
      </c>
      <c r="G4081" s="110" t="s">
        <v>1792</v>
      </c>
      <c r="H4081" s="111">
        <v>280000</v>
      </c>
      <c r="I4081" s="113">
        <v>45758</v>
      </c>
      <c r="J4081" s="111">
        <v>5000</v>
      </c>
      <c r="K4081" s="112" t="s">
        <v>20</v>
      </c>
      <c r="L4081" s="112" t="s">
        <v>158</v>
      </c>
      <c r="O4081" s="71"/>
      <c r="P4081" s="54"/>
      <c r="Q4081" s="72"/>
    </row>
    <row r="4082" spans="1:17" x14ac:dyDescent="0.25">
      <c r="A4082" s="107" t="s">
        <v>2798</v>
      </c>
      <c r="B4082" s="108">
        <v>202504</v>
      </c>
      <c r="C4082" s="108">
        <v>202504</v>
      </c>
      <c r="D4082" s="108" t="s">
        <v>1015</v>
      </c>
      <c r="E4082" s="109">
        <v>9937504405</v>
      </c>
      <c r="F4082" s="107" t="s">
        <v>2803</v>
      </c>
      <c r="G4082" s="110" t="s">
        <v>1778</v>
      </c>
      <c r="H4082" s="111">
        <v>300000</v>
      </c>
      <c r="I4082" s="113">
        <v>45758</v>
      </c>
      <c r="J4082" s="111">
        <v>5000</v>
      </c>
      <c r="K4082" s="112" t="s">
        <v>20</v>
      </c>
      <c r="L4082" s="112" t="s">
        <v>158</v>
      </c>
      <c r="O4082" s="71"/>
      <c r="P4082" s="54"/>
      <c r="Q4082" s="72"/>
    </row>
    <row r="4083" spans="1:17" x14ac:dyDescent="0.25">
      <c r="A4083" s="107" t="s">
        <v>2799</v>
      </c>
      <c r="B4083" s="108">
        <v>202504</v>
      </c>
      <c r="C4083" s="108">
        <v>202504</v>
      </c>
      <c r="D4083" s="108" t="s">
        <v>1014</v>
      </c>
      <c r="E4083" s="109">
        <v>8601502425</v>
      </c>
      <c r="F4083" s="107" t="s">
        <v>2804</v>
      </c>
      <c r="G4083" s="110" t="s">
        <v>1778</v>
      </c>
      <c r="H4083" s="111">
        <v>303600</v>
      </c>
      <c r="I4083" s="113">
        <v>45758</v>
      </c>
      <c r="J4083" s="111">
        <v>5000</v>
      </c>
      <c r="K4083" s="112" t="s">
        <v>20</v>
      </c>
      <c r="L4083" s="112" t="s">
        <v>158</v>
      </c>
      <c r="O4083" s="71"/>
      <c r="P4083" s="54"/>
      <c r="Q4083" s="72"/>
    </row>
    <row r="4084" spans="1:17" x14ac:dyDescent="0.25">
      <c r="A4084" s="107" t="s">
        <v>2800</v>
      </c>
      <c r="B4084" s="108">
        <v>202504</v>
      </c>
      <c r="C4084" s="108">
        <v>202504</v>
      </c>
      <c r="D4084" s="108" t="s">
        <v>1015</v>
      </c>
      <c r="E4084" s="109">
        <v>7064473587</v>
      </c>
      <c r="F4084" s="107" t="s">
        <v>2805</v>
      </c>
      <c r="G4084" s="110" t="s">
        <v>1792</v>
      </c>
      <c r="H4084" s="111">
        <v>280000</v>
      </c>
      <c r="I4084" s="113">
        <v>45758</v>
      </c>
      <c r="J4084" s="111">
        <v>5000</v>
      </c>
      <c r="K4084" s="112" t="s">
        <v>20</v>
      </c>
      <c r="L4084" s="112" t="s">
        <v>158</v>
      </c>
      <c r="O4084" s="71"/>
      <c r="P4084" s="54"/>
      <c r="Q4084" s="72"/>
    </row>
    <row r="4085" spans="1:17" x14ac:dyDescent="0.25">
      <c r="A4085" s="107" t="s">
        <v>2801</v>
      </c>
      <c r="B4085" s="108">
        <v>202504</v>
      </c>
      <c r="C4085" s="108">
        <v>202504</v>
      </c>
      <c r="D4085" s="108" t="s">
        <v>1015</v>
      </c>
      <c r="E4085" s="109">
        <v>8658984730</v>
      </c>
      <c r="F4085" s="107" t="s">
        <v>2806</v>
      </c>
      <c r="G4085" s="110" t="s">
        <v>1792</v>
      </c>
      <c r="H4085" s="111">
        <v>280000</v>
      </c>
      <c r="I4085" s="113">
        <v>45758</v>
      </c>
      <c r="J4085" s="111">
        <v>5000</v>
      </c>
      <c r="K4085" s="112" t="s">
        <v>20</v>
      </c>
      <c r="L4085" s="112" t="s">
        <v>158</v>
      </c>
      <c r="O4085" s="71"/>
      <c r="P4085" s="54"/>
      <c r="Q4085" s="72"/>
    </row>
    <row r="4086" spans="1:17" x14ac:dyDescent="0.25">
      <c r="A4086" s="107" t="s">
        <v>4506</v>
      </c>
      <c r="B4086" s="108">
        <v>202504</v>
      </c>
      <c r="C4086" s="108">
        <v>202504</v>
      </c>
      <c r="D4086" s="108" t="s">
        <v>1014</v>
      </c>
      <c r="E4086" s="109">
        <v>8269109139</v>
      </c>
      <c r="F4086" s="107" t="s">
        <v>2787</v>
      </c>
      <c r="G4086" s="110" t="s">
        <v>2603</v>
      </c>
      <c r="H4086" s="111">
        <v>295000</v>
      </c>
      <c r="I4086" s="113">
        <v>45759</v>
      </c>
      <c r="J4086" s="111">
        <v>90000</v>
      </c>
      <c r="K4086" s="112" t="s">
        <v>20</v>
      </c>
      <c r="L4086" s="112" t="s">
        <v>158</v>
      </c>
      <c r="O4086" s="71"/>
      <c r="P4086" s="54"/>
      <c r="Q4086" s="72"/>
    </row>
    <row r="4087" spans="1:17" x14ac:dyDescent="0.25">
      <c r="A4087" s="107" t="s">
        <v>2626</v>
      </c>
      <c r="B4087" s="108">
        <v>202501</v>
      </c>
      <c r="C4087" s="108">
        <v>202501</v>
      </c>
      <c r="D4087" s="108" t="s">
        <v>1014</v>
      </c>
      <c r="E4087" s="109">
        <v>9835420061</v>
      </c>
      <c r="F4087" s="107" t="s">
        <v>2634</v>
      </c>
      <c r="G4087" s="110" t="s">
        <v>2639</v>
      </c>
      <c r="H4087" s="111">
        <v>295000</v>
      </c>
      <c r="I4087" s="113">
        <v>45759</v>
      </c>
      <c r="J4087" s="111">
        <v>22000</v>
      </c>
      <c r="K4087" s="112" t="s">
        <v>20</v>
      </c>
      <c r="L4087" s="112" t="s">
        <v>158</v>
      </c>
      <c r="O4087" s="71"/>
      <c r="P4087" s="54"/>
      <c r="Q4087" s="72"/>
    </row>
    <row r="4088" spans="1:17" x14ac:dyDescent="0.25">
      <c r="A4088" s="107" t="s">
        <v>4478</v>
      </c>
      <c r="B4088" s="108">
        <v>202501</v>
      </c>
      <c r="C4088" s="108">
        <v>202501</v>
      </c>
      <c r="D4088" s="108" t="s">
        <v>1014</v>
      </c>
      <c r="E4088" s="109">
        <v>6350225009</v>
      </c>
      <c r="F4088" s="107" t="s">
        <v>2545</v>
      </c>
      <c r="G4088" s="110" t="s">
        <v>1778</v>
      </c>
      <c r="H4088" s="111">
        <v>295000</v>
      </c>
      <c r="I4088" s="113">
        <v>45759</v>
      </c>
      <c r="J4088" s="111">
        <v>58000</v>
      </c>
      <c r="K4088" s="112" t="s">
        <v>20</v>
      </c>
      <c r="L4088" s="112" t="s">
        <v>158</v>
      </c>
      <c r="O4088" s="71"/>
      <c r="P4088" s="54"/>
      <c r="Q4088" s="72"/>
    </row>
    <row r="4089" spans="1:17" x14ac:dyDescent="0.25">
      <c r="A4089" s="107" t="s">
        <v>4502</v>
      </c>
      <c r="B4089" s="108">
        <v>202503</v>
      </c>
      <c r="C4089" s="108">
        <v>202503</v>
      </c>
      <c r="D4089" s="108" t="s">
        <v>1015</v>
      </c>
      <c r="E4089" s="109">
        <v>8144743349</v>
      </c>
      <c r="F4089" s="107" t="s">
        <v>2732</v>
      </c>
      <c r="G4089" s="110" t="s">
        <v>1792</v>
      </c>
      <c r="H4089" s="111">
        <v>280000</v>
      </c>
      <c r="I4089" s="113">
        <v>45759</v>
      </c>
      <c r="J4089" s="111">
        <v>75000</v>
      </c>
      <c r="K4089" s="112" t="s">
        <v>689</v>
      </c>
      <c r="L4089" s="112" t="s">
        <v>158</v>
      </c>
      <c r="O4089" s="71"/>
      <c r="P4089" s="54"/>
      <c r="Q4089" s="72"/>
    </row>
    <row r="4090" spans="1:17" x14ac:dyDescent="0.25">
      <c r="A4090" s="107" t="s">
        <v>4504</v>
      </c>
      <c r="B4090" s="108">
        <v>202503</v>
      </c>
      <c r="C4090" s="108">
        <v>202503</v>
      </c>
      <c r="D4090" s="108" t="s">
        <v>1015</v>
      </c>
      <c r="E4090" s="109">
        <v>8217676155</v>
      </c>
      <c r="F4090" s="107" t="s">
        <v>2762</v>
      </c>
      <c r="G4090" s="110" t="s">
        <v>1778</v>
      </c>
      <c r="H4090" s="111">
        <v>290000</v>
      </c>
      <c r="I4090" s="113">
        <v>45759</v>
      </c>
      <c r="J4090" s="111">
        <v>52200</v>
      </c>
      <c r="K4090" s="112" t="s">
        <v>20</v>
      </c>
      <c r="L4090" s="112" t="s">
        <v>158</v>
      </c>
      <c r="O4090" s="71"/>
      <c r="P4090" s="54"/>
      <c r="Q4090" s="72"/>
    </row>
    <row r="4091" spans="1:17" x14ac:dyDescent="0.25">
      <c r="A4091" s="107" t="s">
        <v>2807</v>
      </c>
      <c r="B4091" s="108">
        <v>202504</v>
      </c>
      <c r="C4091" s="108">
        <v>202504</v>
      </c>
      <c r="D4091" s="108" t="s">
        <v>1014</v>
      </c>
      <c r="E4091" s="109">
        <v>6376950297</v>
      </c>
      <c r="F4091" s="107" t="s">
        <v>2813</v>
      </c>
      <c r="G4091" s="110" t="s">
        <v>1778</v>
      </c>
      <c r="H4091" s="111">
        <v>290000</v>
      </c>
      <c r="I4091" s="113">
        <v>45759</v>
      </c>
      <c r="J4091" s="111">
        <v>5000</v>
      </c>
      <c r="K4091" s="112" t="s">
        <v>20</v>
      </c>
      <c r="L4091" s="112" t="s">
        <v>2730</v>
      </c>
      <c r="O4091" s="71"/>
      <c r="P4091" s="54"/>
      <c r="Q4091" s="72"/>
    </row>
    <row r="4092" spans="1:17" x14ac:dyDescent="0.25">
      <c r="A4092" s="107" t="s">
        <v>2808</v>
      </c>
      <c r="B4092" s="108">
        <v>202504</v>
      </c>
      <c r="C4092" s="108">
        <v>202504</v>
      </c>
      <c r="D4092" s="108" t="s">
        <v>1014</v>
      </c>
      <c r="E4092" s="109">
        <v>9304081503</v>
      </c>
      <c r="F4092" s="107" t="s">
        <v>2814</v>
      </c>
      <c r="G4092" s="110" t="s">
        <v>1778</v>
      </c>
      <c r="H4092" s="111">
        <v>300000</v>
      </c>
      <c r="I4092" s="113">
        <v>45759</v>
      </c>
      <c r="J4092" s="111">
        <v>5000</v>
      </c>
      <c r="K4092" s="112" t="s">
        <v>20</v>
      </c>
      <c r="L4092" s="112" t="s">
        <v>705</v>
      </c>
      <c r="O4092" s="71"/>
      <c r="P4092" s="54"/>
      <c r="Q4092" s="72"/>
    </row>
    <row r="4093" spans="1:17" x14ac:dyDescent="0.25">
      <c r="A4093" s="107" t="s">
        <v>2809</v>
      </c>
      <c r="B4093" s="108">
        <v>202504</v>
      </c>
      <c r="C4093" s="108">
        <v>202504</v>
      </c>
      <c r="D4093" s="108" t="s">
        <v>1015</v>
      </c>
      <c r="E4093" s="109">
        <v>7504262338</v>
      </c>
      <c r="F4093" s="107" t="s">
        <v>2815</v>
      </c>
      <c r="G4093" s="110" t="s">
        <v>1778</v>
      </c>
      <c r="H4093" s="111">
        <v>300000</v>
      </c>
      <c r="I4093" s="113">
        <v>45759</v>
      </c>
      <c r="J4093" s="111">
        <v>5000</v>
      </c>
      <c r="K4093" s="112" t="s">
        <v>20</v>
      </c>
      <c r="L4093" s="112" t="s">
        <v>2437</v>
      </c>
      <c r="O4093" s="71"/>
      <c r="P4093" s="54"/>
      <c r="Q4093" s="72"/>
    </row>
    <row r="4094" spans="1:17" x14ac:dyDescent="0.25">
      <c r="A4094" s="107" t="s">
        <v>4509</v>
      </c>
      <c r="B4094" s="108">
        <v>202504</v>
      </c>
      <c r="C4094" s="108">
        <v>202504</v>
      </c>
      <c r="D4094" s="108" t="s">
        <v>1014</v>
      </c>
      <c r="E4094" s="109">
        <v>7416577724</v>
      </c>
      <c r="F4094" s="107" t="s">
        <v>2816</v>
      </c>
      <c r="G4094" s="110" t="s">
        <v>1778</v>
      </c>
      <c r="H4094" s="111">
        <v>300000</v>
      </c>
      <c r="I4094" s="113">
        <v>45759</v>
      </c>
      <c r="J4094" s="111">
        <v>5000</v>
      </c>
      <c r="K4094" s="112" t="s">
        <v>20</v>
      </c>
      <c r="L4094" s="112" t="s">
        <v>2437</v>
      </c>
      <c r="O4094" s="71"/>
      <c r="P4094" s="54"/>
      <c r="Q4094" s="72"/>
    </row>
    <row r="4095" spans="1:17" x14ac:dyDescent="0.25">
      <c r="A4095" s="107" t="s">
        <v>2811</v>
      </c>
      <c r="B4095" s="108">
        <v>202504</v>
      </c>
      <c r="C4095" s="108">
        <v>202504</v>
      </c>
      <c r="D4095" s="108" t="s">
        <v>1015</v>
      </c>
      <c r="E4095" s="109">
        <v>7735381720</v>
      </c>
      <c r="F4095" s="107" t="s">
        <v>2817</v>
      </c>
      <c r="G4095" s="110" t="s">
        <v>1778</v>
      </c>
      <c r="H4095" s="111">
        <v>300000</v>
      </c>
      <c r="I4095" s="113">
        <v>45759</v>
      </c>
      <c r="J4095" s="111">
        <v>5000</v>
      </c>
      <c r="K4095" s="112" t="s">
        <v>20</v>
      </c>
      <c r="L4095" s="112" t="s">
        <v>2437</v>
      </c>
      <c r="O4095" s="71"/>
      <c r="P4095" s="54"/>
      <c r="Q4095" s="72"/>
    </row>
    <row r="4096" spans="1:17" x14ac:dyDescent="0.25">
      <c r="A4096" s="107" t="s">
        <v>2770</v>
      </c>
      <c r="B4096" s="108">
        <v>202504</v>
      </c>
      <c r="C4096" s="108">
        <v>202504</v>
      </c>
      <c r="D4096" s="108" t="s">
        <v>1015</v>
      </c>
      <c r="E4096" s="109">
        <v>9178275281</v>
      </c>
      <c r="F4096" s="107" t="s">
        <v>2776</v>
      </c>
      <c r="G4096" s="110" t="s">
        <v>1778</v>
      </c>
      <c r="H4096" s="111">
        <v>295000</v>
      </c>
      <c r="I4096" s="113">
        <v>45759</v>
      </c>
      <c r="J4096" s="111">
        <v>5000</v>
      </c>
      <c r="K4096" s="112" t="s">
        <v>20</v>
      </c>
      <c r="L4096" s="112" t="s">
        <v>2437</v>
      </c>
      <c r="O4096" s="71"/>
      <c r="P4096" s="54"/>
      <c r="Q4096" s="72"/>
    </row>
    <row r="4097" spans="1:17" x14ac:dyDescent="0.25">
      <c r="A4097" s="107" t="s">
        <v>2812</v>
      </c>
      <c r="B4097" s="108">
        <v>202504</v>
      </c>
      <c r="C4097" s="108">
        <v>202504</v>
      </c>
      <c r="D4097" s="108" t="s">
        <v>1015</v>
      </c>
      <c r="E4097" s="109">
        <v>7735852688</v>
      </c>
      <c r="F4097" s="107" t="s">
        <v>2818</v>
      </c>
      <c r="G4097" s="110" t="s">
        <v>1778</v>
      </c>
      <c r="H4097" s="111">
        <v>290000</v>
      </c>
      <c r="I4097" s="113">
        <v>45759</v>
      </c>
      <c r="J4097" s="111">
        <v>5000</v>
      </c>
      <c r="K4097" s="112" t="s">
        <v>20</v>
      </c>
      <c r="L4097" s="112" t="s">
        <v>2437</v>
      </c>
      <c r="O4097" s="71"/>
      <c r="P4097" s="54"/>
      <c r="Q4097" s="72"/>
    </row>
    <row r="4098" spans="1:17" x14ac:dyDescent="0.25">
      <c r="A4098" s="107" t="s">
        <v>4509</v>
      </c>
      <c r="B4098" s="108">
        <v>202504</v>
      </c>
      <c r="C4098" s="108">
        <v>202504</v>
      </c>
      <c r="D4098" s="108" t="s">
        <v>1015</v>
      </c>
      <c r="E4098" s="109">
        <v>7416577724</v>
      </c>
      <c r="F4098" s="107" t="s">
        <v>2816</v>
      </c>
      <c r="G4098" s="110" t="s">
        <v>1778</v>
      </c>
      <c r="H4098" s="111">
        <v>300000</v>
      </c>
      <c r="I4098" s="113">
        <v>45761</v>
      </c>
      <c r="J4098" s="111">
        <v>60000</v>
      </c>
      <c r="K4098" s="112" t="s">
        <v>20</v>
      </c>
      <c r="L4098" s="112" t="s">
        <v>158</v>
      </c>
      <c r="O4098" s="71"/>
      <c r="P4098" s="54"/>
      <c r="Q4098" s="72"/>
    </row>
    <row r="4099" spans="1:17" x14ac:dyDescent="0.25">
      <c r="A4099" s="107" t="s">
        <v>2768</v>
      </c>
      <c r="B4099" s="108">
        <v>202504</v>
      </c>
      <c r="C4099" s="108">
        <v>202504</v>
      </c>
      <c r="D4099" s="108" t="s">
        <v>1015</v>
      </c>
      <c r="E4099" s="109">
        <v>7381676848</v>
      </c>
      <c r="F4099" s="107" t="s">
        <v>2774</v>
      </c>
      <c r="G4099" s="110" t="s">
        <v>1778</v>
      </c>
      <c r="H4099" s="111">
        <v>318600</v>
      </c>
      <c r="I4099" s="113">
        <v>45761</v>
      </c>
      <c r="J4099" s="111">
        <v>78400</v>
      </c>
      <c r="K4099" s="112" t="s">
        <v>20</v>
      </c>
      <c r="L4099" s="112" t="s">
        <v>158</v>
      </c>
      <c r="O4099" s="71"/>
      <c r="P4099" s="54"/>
      <c r="Q4099" s="72"/>
    </row>
    <row r="4100" spans="1:17" x14ac:dyDescent="0.25">
      <c r="A4100" s="107" t="s">
        <v>4471</v>
      </c>
      <c r="B4100" s="108">
        <v>202412</v>
      </c>
      <c r="C4100" s="108">
        <v>202412</v>
      </c>
      <c r="D4100" s="108" t="s">
        <v>1015</v>
      </c>
      <c r="E4100" s="109">
        <v>9777136092</v>
      </c>
      <c r="F4100" s="107" t="s">
        <v>2487</v>
      </c>
      <c r="G4100" s="110" t="s">
        <v>1792</v>
      </c>
      <c r="H4100" s="111">
        <v>318000</v>
      </c>
      <c r="I4100" s="113">
        <v>45761</v>
      </c>
      <c r="J4100" s="111">
        <v>50000</v>
      </c>
      <c r="K4100" s="112" t="s">
        <v>20</v>
      </c>
      <c r="L4100" s="112" t="s">
        <v>158</v>
      </c>
      <c r="O4100" s="71"/>
      <c r="P4100" s="54"/>
      <c r="Q4100" s="72"/>
    </row>
    <row r="4101" spans="1:17" x14ac:dyDescent="0.25">
      <c r="A4101" s="107" t="s">
        <v>2538</v>
      </c>
      <c r="B4101" s="108">
        <v>202501</v>
      </c>
      <c r="C4101" s="108">
        <v>202501</v>
      </c>
      <c r="D4101" s="108" t="s">
        <v>1015</v>
      </c>
      <c r="E4101" s="109">
        <v>9337712942</v>
      </c>
      <c r="F4101" s="107" t="s">
        <v>2540</v>
      </c>
      <c r="G4101" s="110" t="s">
        <v>1778</v>
      </c>
      <c r="H4101" s="111">
        <v>288600</v>
      </c>
      <c r="I4101" s="113">
        <v>45761</v>
      </c>
      <c r="J4101" s="111">
        <v>70000</v>
      </c>
      <c r="K4101" s="112" t="s">
        <v>689</v>
      </c>
      <c r="L4101" s="112" t="s">
        <v>158</v>
      </c>
      <c r="O4101" s="71"/>
      <c r="P4101" s="54"/>
      <c r="Q4101" s="72"/>
    </row>
    <row r="4102" spans="1:17" x14ac:dyDescent="0.25">
      <c r="A4102" s="107" t="s">
        <v>4510</v>
      </c>
      <c r="B4102" s="108">
        <v>202504</v>
      </c>
      <c r="C4102" s="108">
        <v>202504</v>
      </c>
      <c r="D4102" s="108" t="s">
        <v>1014</v>
      </c>
      <c r="E4102" s="109">
        <v>6379785896</v>
      </c>
      <c r="F4102" s="107" t="s">
        <v>2819</v>
      </c>
      <c r="G4102" s="110" t="s">
        <v>1792</v>
      </c>
      <c r="H4102" s="111">
        <v>270000</v>
      </c>
      <c r="I4102" s="113">
        <v>45761</v>
      </c>
      <c r="J4102" s="111">
        <v>55000</v>
      </c>
      <c r="K4102" s="112" t="s">
        <v>689</v>
      </c>
      <c r="L4102" s="112" t="s">
        <v>158</v>
      </c>
      <c r="O4102" s="71"/>
      <c r="P4102" s="54"/>
      <c r="Q4102" s="72"/>
    </row>
    <row r="4103" spans="1:17" x14ac:dyDescent="0.25">
      <c r="A4103" s="107" t="s">
        <v>2797</v>
      </c>
      <c r="B4103" s="108">
        <v>202504</v>
      </c>
      <c r="C4103" s="108">
        <v>202504</v>
      </c>
      <c r="D4103" s="108" t="s">
        <v>1015</v>
      </c>
      <c r="E4103" s="109">
        <v>7978414886</v>
      </c>
      <c r="F4103" s="107" t="s">
        <v>2802</v>
      </c>
      <c r="G4103" s="110" t="s">
        <v>1792</v>
      </c>
      <c r="H4103" s="111">
        <v>280000</v>
      </c>
      <c r="I4103" s="113">
        <v>45762</v>
      </c>
      <c r="J4103" s="111">
        <v>270000</v>
      </c>
      <c r="K4103" s="112" t="s">
        <v>20</v>
      </c>
      <c r="L4103" s="112" t="s">
        <v>158</v>
      </c>
      <c r="O4103" s="71"/>
      <c r="P4103" s="54"/>
      <c r="Q4103" s="72"/>
    </row>
    <row r="4104" spans="1:17" x14ac:dyDescent="0.25">
      <c r="A4104" s="107" t="s">
        <v>4511</v>
      </c>
      <c r="B4104" s="108">
        <v>202504</v>
      </c>
      <c r="C4104" s="108">
        <v>202504</v>
      </c>
      <c r="D4104" s="108" t="s">
        <v>1015</v>
      </c>
      <c r="E4104" s="109">
        <v>9560152504</v>
      </c>
      <c r="F4104" s="107" t="s">
        <v>2822</v>
      </c>
      <c r="G4104" s="110" t="s">
        <v>1778</v>
      </c>
      <c r="H4104" s="111">
        <v>318000</v>
      </c>
      <c r="I4104" s="113">
        <v>45762</v>
      </c>
      <c r="J4104" s="111">
        <v>5000</v>
      </c>
      <c r="K4104" s="112" t="s">
        <v>20</v>
      </c>
      <c r="L4104" s="112" t="s">
        <v>158</v>
      </c>
      <c r="O4104" s="71"/>
      <c r="P4104" s="54"/>
      <c r="Q4104" s="72"/>
    </row>
    <row r="4105" spans="1:17" x14ac:dyDescent="0.25">
      <c r="A4105" s="107" t="s">
        <v>1721</v>
      </c>
      <c r="B4105" s="108">
        <v>202402</v>
      </c>
      <c r="C4105" s="108">
        <v>202402</v>
      </c>
      <c r="D4105" s="108" t="s">
        <v>1014</v>
      </c>
      <c r="E4105" s="109">
        <v>7854078563</v>
      </c>
      <c r="F4105" s="107" t="s">
        <v>1722</v>
      </c>
      <c r="G4105" s="110" t="s">
        <v>77</v>
      </c>
      <c r="H4105" s="111">
        <v>240000</v>
      </c>
      <c r="I4105" s="113">
        <v>45762</v>
      </c>
      <c r="J4105" s="111">
        <v>17000</v>
      </c>
      <c r="K4105" s="112" t="s">
        <v>20</v>
      </c>
      <c r="L4105" s="112" t="s">
        <v>158</v>
      </c>
      <c r="O4105" s="71"/>
      <c r="P4105" s="54"/>
      <c r="Q4105" s="72"/>
    </row>
    <row r="4106" spans="1:17" x14ac:dyDescent="0.25">
      <c r="A4106" s="107" t="s">
        <v>1759</v>
      </c>
      <c r="B4106" s="108">
        <v>202504</v>
      </c>
      <c r="C4106" s="108">
        <v>202504</v>
      </c>
      <c r="D4106" s="108" t="s">
        <v>1015</v>
      </c>
      <c r="E4106" s="109">
        <v>7790033042</v>
      </c>
      <c r="F4106" s="107" t="s">
        <v>2778</v>
      </c>
      <c r="G4106" s="110" t="s">
        <v>1778</v>
      </c>
      <c r="H4106" s="111">
        <v>298000</v>
      </c>
      <c r="I4106" s="113">
        <v>45763</v>
      </c>
      <c r="J4106" s="111">
        <v>46000</v>
      </c>
      <c r="K4106" s="112" t="s">
        <v>20</v>
      </c>
      <c r="L4106" s="112" t="s">
        <v>158</v>
      </c>
      <c r="O4106" s="71"/>
      <c r="P4106" s="54"/>
      <c r="Q4106" s="72"/>
    </row>
    <row r="4107" spans="1:17" x14ac:dyDescent="0.25">
      <c r="A4107" s="107" t="s">
        <v>2439</v>
      </c>
      <c r="B4107" s="108">
        <v>202411</v>
      </c>
      <c r="C4107" s="108">
        <v>202411</v>
      </c>
      <c r="D4107" s="108" t="s">
        <v>1014</v>
      </c>
      <c r="E4107" s="109">
        <v>9666675665</v>
      </c>
      <c r="F4107" s="107" t="s">
        <v>2442</v>
      </c>
      <c r="G4107" s="110" t="s">
        <v>1778</v>
      </c>
      <c r="H4107" s="111">
        <v>320000</v>
      </c>
      <c r="I4107" s="113">
        <v>45763</v>
      </c>
      <c r="J4107" s="111">
        <v>47166</v>
      </c>
      <c r="K4107" s="112" t="s">
        <v>689</v>
      </c>
      <c r="L4107" s="112" t="s">
        <v>158</v>
      </c>
      <c r="O4107" s="71"/>
      <c r="P4107" s="54"/>
      <c r="Q4107" s="72"/>
    </row>
    <row r="4108" spans="1:17" x14ac:dyDescent="0.25">
      <c r="A4108" s="107" t="s">
        <v>2780</v>
      </c>
      <c r="B4108" s="108">
        <v>202504</v>
      </c>
      <c r="C4108" s="108">
        <v>202504</v>
      </c>
      <c r="D4108" s="108" t="s">
        <v>1014</v>
      </c>
      <c r="E4108" s="109">
        <v>9861108817</v>
      </c>
      <c r="F4108" s="107" t="s">
        <v>2786</v>
      </c>
      <c r="G4108" s="110" t="s">
        <v>2603</v>
      </c>
      <c r="H4108" s="111">
        <v>275000</v>
      </c>
      <c r="I4108" s="113">
        <v>45763</v>
      </c>
      <c r="J4108" s="111">
        <v>90000</v>
      </c>
      <c r="K4108" s="112" t="s">
        <v>20</v>
      </c>
      <c r="L4108" s="112" t="s">
        <v>158</v>
      </c>
      <c r="O4108" s="71"/>
      <c r="P4108" s="54"/>
      <c r="Q4108" s="72"/>
    </row>
    <row r="4109" spans="1:17" x14ac:dyDescent="0.25">
      <c r="A4109" s="107" t="s">
        <v>2722</v>
      </c>
      <c r="B4109" s="108">
        <v>202502</v>
      </c>
      <c r="C4109" s="108">
        <v>202502</v>
      </c>
      <c r="D4109" s="108" t="s">
        <v>1015</v>
      </c>
      <c r="E4109" s="109">
        <v>8847889479</v>
      </c>
      <c r="F4109" s="107" t="s">
        <v>2723</v>
      </c>
      <c r="G4109" s="110" t="s">
        <v>2006</v>
      </c>
      <c r="H4109" s="111">
        <v>303000</v>
      </c>
      <c r="I4109" s="113">
        <v>45763</v>
      </c>
      <c r="J4109" s="111">
        <v>74500</v>
      </c>
      <c r="K4109" s="112" t="s">
        <v>689</v>
      </c>
      <c r="L4109" s="112" t="s">
        <v>158</v>
      </c>
      <c r="O4109" s="71"/>
      <c r="P4109" s="54"/>
      <c r="Q4109" s="72"/>
    </row>
    <row r="4110" spans="1:17" x14ac:dyDescent="0.25">
      <c r="A4110" s="107" t="s">
        <v>4456</v>
      </c>
      <c r="B4110" s="108">
        <v>202410</v>
      </c>
      <c r="C4110" s="108">
        <v>202410</v>
      </c>
      <c r="D4110" s="108" t="s">
        <v>1015</v>
      </c>
      <c r="E4110" s="109">
        <v>8917310914</v>
      </c>
      <c r="F4110" s="107" t="s">
        <v>2381</v>
      </c>
      <c r="G4110" s="110" t="s">
        <v>2006</v>
      </c>
      <c r="H4110" s="111">
        <v>295000</v>
      </c>
      <c r="I4110" s="113">
        <v>45763</v>
      </c>
      <c r="J4110" s="111">
        <v>50000</v>
      </c>
      <c r="K4110" s="112" t="s">
        <v>20</v>
      </c>
      <c r="L4110" s="112" t="s">
        <v>158</v>
      </c>
      <c r="O4110" s="71"/>
      <c r="P4110" s="54"/>
      <c r="Q4110" s="72"/>
    </row>
    <row r="4111" spans="1:17" x14ac:dyDescent="0.25">
      <c r="A4111" s="107" t="s">
        <v>2812</v>
      </c>
      <c r="B4111" s="108">
        <v>202504</v>
      </c>
      <c r="C4111" s="108">
        <v>202504</v>
      </c>
      <c r="D4111" s="108" t="s">
        <v>1015</v>
      </c>
      <c r="E4111" s="109">
        <v>7735852688</v>
      </c>
      <c r="F4111" s="107" t="s">
        <v>2818</v>
      </c>
      <c r="G4111" s="110" t="s">
        <v>1778</v>
      </c>
      <c r="H4111" s="111">
        <v>290000</v>
      </c>
      <c r="I4111" s="113">
        <v>45764</v>
      </c>
      <c r="J4111" s="111">
        <v>280000</v>
      </c>
      <c r="K4111" s="112" t="s">
        <v>895</v>
      </c>
      <c r="L4111" s="112" t="s">
        <v>158</v>
      </c>
      <c r="O4111" s="71"/>
      <c r="P4111" s="54"/>
      <c r="Q4111" s="72"/>
    </row>
    <row r="4112" spans="1:17" x14ac:dyDescent="0.25">
      <c r="A4112" s="107" t="s">
        <v>2823</v>
      </c>
      <c r="B4112" s="108">
        <v>202311</v>
      </c>
      <c r="C4112" s="108">
        <v>202311</v>
      </c>
      <c r="D4112" s="108" t="s">
        <v>1015</v>
      </c>
      <c r="E4112" s="109">
        <v>7077568560</v>
      </c>
      <c r="F4112" s="107" t="s">
        <v>1373</v>
      </c>
      <c r="G4112" s="110" t="s">
        <v>1778</v>
      </c>
      <c r="H4112" s="111">
        <v>240000</v>
      </c>
      <c r="I4112" s="113">
        <v>45764</v>
      </c>
      <c r="J4112" s="111">
        <v>56500</v>
      </c>
      <c r="K4112" s="112" t="s">
        <v>20</v>
      </c>
      <c r="L4112" s="112" t="s">
        <v>158</v>
      </c>
      <c r="O4112" s="71"/>
      <c r="P4112" s="54"/>
      <c r="Q4112" s="72"/>
    </row>
    <row r="4113" spans="1:17" x14ac:dyDescent="0.25">
      <c r="A4113" s="107" t="s">
        <v>2771</v>
      </c>
      <c r="B4113" s="108">
        <v>202504</v>
      </c>
      <c r="C4113" s="108">
        <v>202504</v>
      </c>
      <c r="D4113" s="108" t="s">
        <v>1015</v>
      </c>
      <c r="E4113" s="109">
        <v>9348380892</v>
      </c>
      <c r="F4113" s="107" t="s">
        <v>2777</v>
      </c>
      <c r="G4113" s="110" t="s">
        <v>1778</v>
      </c>
      <c r="H4113" s="111">
        <v>280000</v>
      </c>
      <c r="I4113" s="113">
        <v>45765</v>
      </c>
      <c r="J4113" s="111">
        <v>91665</v>
      </c>
      <c r="K4113" s="112" t="s">
        <v>20</v>
      </c>
      <c r="L4113" s="112" t="s">
        <v>158</v>
      </c>
      <c r="O4113" s="71"/>
      <c r="P4113" s="54"/>
      <c r="Q4113" s="72"/>
    </row>
    <row r="4114" spans="1:17" x14ac:dyDescent="0.25">
      <c r="A4114" s="107" t="s">
        <v>2824</v>
      </c>
      <c r="B4114" s="108">
        <v>202504</v>
      </c>
      <c r="C4114" s="108">
        <v>202504</v>
      </c>
      <c r="D4114" s="108" t="s">
        <v>1015</v>
      </c>
      <c r="E4114" s="109">
        <v>9040440279</v>
      </c>
      <c r="F4114" s="107" t="s">
        <v>2825</v>
      </c>
      <c r="G4114" s="110" t="s">
        <v>1778</v>
      </c>
      <c r="H4114" s="111">
        <v>295000</v>
      </c>
      <c r="I4114" s="113">
        <v>45765</v>
      </c>
      <c r="J4114" s="111">
        <v>90000</v>
      </c>
      <c r="K4114" s="112" t="s">
        <v>20</v>
      </c>
      <c r="L4114" s="112" t="s">
        <v>158</v>
      </c>
      <c r="O4114" s="71"/>
      <c r="P4114" s="54"/>
      <c r="Q4114" s="72"/>
    </row>
    <row r="4115" spans="1:17" x14ac:dyDescent="0.25">
      <c r="A4115" s="107" t="s">
        <v>4506</v>
      </c>
      <c r="B4115" s="108">
        <v>202504</v>
      </c>
      <c r="C4115" s="108">
        <v>202504</v>
      </c>
      <c r="D4115" s="108" t="s">
        <v>1014</v>
      </c>
      <c r="E4115" s="109">
        <v>8269109139</v>
      </c>
      <c r="F4115" s="107" t="s">
        <v>2787</v>
      </c>
      <c r="G4115" s="110" t="s">
        <v>2603</v>
      </c>
      <c r="H4115" s="111">
        <v>295000</v>
      </c>
      <c r="I4115" s="113">
        <v>45765</v>
      </c>
      <c r="J4115" s="111">
        <v>80000</v>
      </c>
      <c r="K4115" s="112" t="s">
        <v>20</v>
      </c>
      <c r="L4115" s="112" t="s">
        <v>158</v>
      </c>
      <c r="O4115" s="71"/>
      <c r="P4115" s="54"/>
      <c r="Q4115" s="72"/>
    </row>
    <row r="4116" spans="1:17" x14ac:dyDescent="0.25">
      <c r="A4116" s="107" t="s">
        <v>2792</v>
      </c>
      <c r="B4116" s="108">
        <v>202504</v>
      </c>
      <c r="C4116" s="108">
        <v>202504</v>
      </c>
      <c r="D4116" s="108" t="s">
        <v>1015</v>
      </c>
      <c r="E4116" s="109">
        <v>8658625711</v>
      </c>
      <c r="F4116" s="107" t="s">
        <v>2795</v>
      </c>
      <c r="G4116" s="110" t="s">
        <v>1778</v>
      </c>
      <c r="H4116" s="111">
        <v>318600</v>
      </c>
      <c r="I4116" s="113">
        <v>45765</v>
      </c>
      <c r="J4116" s="111">
        <v>50000</v>
      </c>
      <c r="K4116" s="112" t="s">
        <v>20</v>
      </c>
      <c r="L4116" s="112" t="s">
        <v>158</v>
      </c>
      <c r="O4116" s="71"/>
      <c r="P4116" s="54"/>
      <c r="Q4116" s="72"/>
    </row>
    <row r="4117" spans="1:17" x14ac:dyDescent="0.25">
      <c r="A4117" s="107" t="s">
        <v>2123</v>
      </c>
      <c r="B4117" s="108">
        <v>202407</v>
      </c>
      <c r="C4117" s="108">
        <v>202407</v>
      </c>
      <c r="D4117" s="108" t="s">
        <v>1014</v>
      </c>
      <c r="E4117" s="109">
        <v>8637267037</v>
      </c>
      <c r="F4117" s="107" t="s">
        <v>2126</v>
      </c>
      <c r="G4117" s="110" t="s">
        <v>1778</v>
      </c>
      <c r="H4117" s="111">
        <v>318000</v>
      </c>
      <c r="I4117" s="113">
        <v>45766</v>
      </c>
      <c r="J4117" s="111">
        <v>25000</v>
      </c>
      <c r="K4117" s="112" t="s">
        <v>20</v>
      </c>
      <c r="L4117" s="112" t="s">
        <v>158</v>
      </c>
      <c r="O4117" s="71"/>
      <c r="P4117" s="54"/>
      <c r="Q4117" s="72"/>
    </row>
    <row r="4118" spans="1:17" x14ac:dyDescent="0.25">
      <c r="A4118" s="107" t="s">
        <v>2566</v>
      </c>
      <c r="B4118" s="108">
        <v>202501</v>
      </c>
      <c r="C4118" s="108">
        <v>202501</v>
      </c>
      <c r="D4118" s="108" t="s">
        <v>1015</v>
      </c>
      <c r="E4118" s="109">
        <v>7978977366</v>
      </c>
      <c r="F4118" s="107" t="s">
        <v>2568</v>
      </c>
      <c r="G4118" s="110" t="s">
        <v>2006</v>
      </c>
      <c r="H4118" s="111">
        <v>277000</v>
      </c>
      <c r="I4118" s="113">
        <v>45766</v>
      </c>
      <c r="J4118" s="111">
        <v>50000</v>
      </c>
      <c r="K4118" s="112" t="s">
        <v>20</v>
      </c>
      <c r="L4118" s="112" t="s">
        <v>158</v>
      </c>
      <c r="O4118" s="71"/>
      <c r="P4118" s="54"/>
      <c r="Q4118" s="72"/>
    </row>
    <row r="4119" spans="1:17" x14ac:dyDescent="0.25">
      <c r="A4119" s="107" t="s">
        <v>2546</v>
      </c>
      <c r="B4119" s="108">
        <v>202501</v>
      </c>
      <c r="C4119" s="108">
        <v>202501</v>
      </c>
      <c r="D4119" s="108" t="s">
        <v>1014</v>
      </c>
      <c r="E4119" s="109"/>
      <c r="F4119" s="107"/>
      <c r="G4119" s="110" t="s">
        <v>1778</v>
      </c>
      <c r="H4119" s="111">
        <v>295000</v>
      </c>
      <c r="I4119" s="113">
        <v>45766</v>
      </c>
      <c r="J4119" s="111">
        <v>80500</v>
      </c>
      <c r="K4119" s="112" t="s">
        <v>20</v>
      </c>
      <c r="L4119" s="112" t="s">
        <v>158</v>
      </c>
      <c r="O4119" s="71"/>
      <c r="P4119" s="54"/>
      <c r="Q4119" s="72"/>
    </row>
    <row r="4120" spans="1:17" x14ac:dyDescent="0.25">
      <c r="A4120" s="107" t="s">
        <v>2799</v>
      </c>
      <c r="B4120" s="108">
        <v>202504</v>
      </c>
      <c r="C4120" s="108">
        <v>202504</v>
      </c>
      <c r="D4120" s="108" t="s">
        <v>1014</v>
      </c>
      <c r="E4120" s="109">
        <v>8601502425</v>
      </c>
      <c r="F4120" s="107" t="s">
        <v>2804</v>
      </c>
      <c r="G4120" s="110" t="s">
        <v>1778</v>
      </c>
      <c r="H4120" s="111">
        <v>303600</v>
      </c>
      <c r="I4120" s="113">
        <v>45766</v>
      </c>
      <c r="J4120" s="111">
        <v>99527</v>
      </c>
      <c r="K4120" s="112" t="s">
        <v>20</v>
      </c>
      <c r="L4120" s="112" t="s">
        <v>158</v>
      </c>
      <c r="O4120" s="71"/>
      <c r="P4120" s="54"/>
      <c r="Q4120" s="72"/>
    </row>
    <row r="4121" spans="1:17" x14ac:dyDescent="0.25">
      <c r="A4121" s="107" t="s">
        <v>2811</v>
      </c>
      <c r="B4121" s="108">
        <v>202504</v>
      </c>
      <c r="C4121" s="108">
        <v>202504</v>
      </c>
      <c r="D4121" s="108" t="s">
        <v>1015</v>
      </c>
      <c r="E4121" s="109">
        <v>7735381720</v>
      </c>
      <c r="F4121" s="107" t="s">
        <v>2817</v>
      </c>
      <c r="G4121" s="110" t="s">
        <v>1778</v>
      </c>
      <c r="H4121" s="111">
        <v>300000</v>
      </c>
      <c r="I4121" s="113">
        <v>45768</v>
      </c>
      <c r="J4121" s="111">
        <v>58000</v>
      </c>
      <c r="K4121" s="112" t="s">
        <v>20</v>
      </c>
      <c r="L4121" s="112" t="s">
        <v>158</v>
      </c>
      <c r="O4121" s="71"/>
      <c r="P4121" s="54"/>
      <c r="Q4121" s="72"/>
    </row>
    <row r="4122" spans="1:17" x14ac:dyDescent="0.25">
      <c r="A4122" s="107" t="s">
        <v>4451</v>
      </c>
      <c r="B4122" s="108">
        <v>202409</v>
      </c>
      <c r="C4122" s="108">
        <v>202409</v>
      </c>
      <c r="D4122" s="108" t="s">
        <v>1015</v>
      </c>
      <c r="E4122" s="109">
        <v>8658969336</v>
      </c>
      <c r="F4122" s="107" t="s">
        <v>2362</v>
      </c>
      <c r="G4122" s="110" t="s">
        <v>1778</v>
      </c>
      <c r="H4122" s="111">
        <v>313600</v>
      </c>
      <c r="I4122" s="113">
        <v>45768</v>
      </c>
      <c r="J4122" s="111">
        <v>50000</v>
      </c>
      <c r="K4122" s="112" t="s">
        <v>20</v>
      </c>
      <c r="L4122" s="112" t="s">
        <v>158</v>
      </c>
      <c r="O4122" s="71"/>
      <c r="P4122" s="54"/>
      <c r="Q4122" s="72"/>
    </row>
    <row r="4123" spans="1:17" x14ac:dyDescent="0.25">
      <c r="A4123" s="107" t="s">
        <v>2690</v>
      </c>
      <c r="B4123" s="108">
        <v>202502</v>
      </c>
      <c r="C4123" s="108">
        <v>202502</v>
      </c>
      <c r="D4123" s="108" t="s">
        <v>1015</v>
      </c>
      <c r="E4123" s="109">
        <v>6263344699</v>
      </c>
      <c r="F4123" s="107" t="s">
        <v>2695</v>
      </c>
      <c r="G4123" s="110" t="s">
        <v>1778</v>
      </c>
      <c r="H4123" s="111">
        <v>3180000</v>
      </c>
      <c r="I4123" s="113">
        <v>45768</v>
      </c>
      <c r="J4123" s="111">
        <v>78000</v>
      </c>
      <c r="K4123" s="112" t="s">
        <v>20</v>
      </c>
      <c r="L4123" s="112" t="s">
        <v>158</v>
      </c>
      <c r="O4123" s="71"/>
      <c r="P4123" s="54"/>
      <c r="Q4123" s="72"/>
    </row>
    <row r="4124" spans="1:17" x14ac:dyDescent="0.25">
      <c r="A4124" s="107" t="s">
        <v>2783</v>
      </c>
      <c r="B4124" s="108">
        <v>202504</v>
      </c>
      <c r="C4124" s="108">
        <v>202504</v>
      </c>
      <c r="D4124" s="108" t="s">
        <v>1014</v>
      </c>
      <c r="E4124" s="109">
        <v>8005932384</v>
      </c>
      <c r="F4124" s="107" t="s">
        <v>2789</v>
      </c>
      <c r="G4124" s="110" t="s">
        <v>2603</v>
      </c>
      <c r="H4124" s="111">
        <v>290000</v>
      </c>
      <c r="I4124" s="113">
        <v>45768</v>
      </c>
      <c r="J4124" s="111">
        <v>35000</v>
      </c>
      <c r="K4124" s="112" t="s">
        <v>20</v>
      </c>
      <c r="L4124" s="112" t="s">
        <v>158</v>
      </c>
      <c r="O4124" s="71"/>
      <c r="P4124" s="54"/>
      <c r="Q4124" s="72"/>
    </row>
    <row r="4125" spans="1:17" x14ac:dyDescent="0.25">
      <c r="A4125" s="107" t="s">
        <v>2658</v>
      </c>
      <c r="B4125" s="108">
        <v>202502</v>
      </c>
      <c r="C4125" s="108">
        <v>202502</v>
      </c>
      <c r="D4125" s="108" t="s">
        <v>1014</v>
      </c>
      <c r="E4125" s="109">
        <v>6360952506</v>
      </c>
      <c r="F4125" s="107" t="s">
        <v>2662</v>
      </c>
      <c r="G4125" s="110" t="s">
        <v>1792</v>
      </c>
      <c r="H4125" s="111">
        <v>275000</v>
      </c>
      <c r="I4125" s="113">
        <v>45768</v>
      </c>
      <c r="J4125" s="111">
        <v>50000</v>
      </c>
      <c r="K4125" s="112" t="s">
        <v>20</v>
      </c>
      <c r="L4125" s="112" t="s">
        <v>158</v>
      </c>
      <c r="O4125" s="71"/>
      <c r="P4125" s="54"/>
      <c r="Q4125" s="72"/>
    </row>
    <row r="4126" spans="1:17" x14ac:dyDescent="0.25">
      <c r="A4126" s="107" t="s">
        <v>4499</v>
      </c>
      <c r="B4126" s="108">
        <v>202502</v>
      </c>
      <c r="C4126" s="108">
        <v>202502</v>
      </c>
      <c r="D4126" s="108" t="s">
        <v>1015</v>
      </c>
      <c r="E4126" s="109">
        <v>7894447645</v>
      </c>
      <c r="F4126" s="107" t="s">
        <v>2697</v>
      </c>
      <c r="G4126" s="110" t="s">
        <v>1792</v>
      </c>
      <c r="H4126" s="111">
        <v>275000</v>
      </c>
      <c r="I4126" s="113">
        <v>45768</v>
      </c>
      <c r="J4126" s="111">
        <v>55000</v>
      </c>
      <c r="K4126" s="112" t="s">
        <v>20</v>
      </c>
      <c r="L4126" s="112" t="s">
        <v>158</v>
      </c>
      <c r="O4126" s="71"/>
      <c r="P4126" s="54"/>
      <c r="Q4126" s="72"/>
    </row>
    <row r="4127" spans="1:17" x14ac:dyDescent="0.25">
      <c r="A4127" s="107" t="s">
        <v>2779</v>
      </c>
      <c r="B4127" s="108">
        <v>202504</v>
      </c>
      <c r="C4127" s="108">
        <v>202504</v>
      </c>
      <c r="D4127" s="108" t="s">
        <v>1015</v>
      </c>
      <c r="E4127" s="109">
        <v>9861108817</v>
      </c>
      <c r="F4127" s="107" t="s">
        <v>2785</v>
      </c>
      <c r="G4127" s="110" t="s">
        <v>2639</v>
      </c>
      <c r="H4127" s="111">
        <v>275000</v>
      </c>
      <c r="I4127" s="113">
        <v>45769</v>
      </c>
      <c r="J4127" s="111">
        <v>275000</v>
      </c>
      <c r="K4127" s="112" t="s">
        <v>20</v>
      </c>
      <c r="L4127" s="112" t="s">
        <v>158</v>
      </c>
      <c r="O4127" s="71"/>
      <c r="P4127" s="54"/>
      <c r="Q4127" s="72"/>
    </row>
    <row r="4128" spans="1:17" x14ac:dyDescent="0.25">
      <c r="A4128" s="107" t="s">
        <v>2751</v>
      </c>
      <c r="B4128" s="108">
        <v>202503</v>
      </c>
      <c r="C4128" s="108">
        <v>202503</v>
      </c>
      <c r="D4128" s="108" t="s">
        <v>1014</v>
      </c>
      <c r="E4128" s="109">
        <v>9095187287</v>
      </c>
      <c r="F4128" s="107" t="s">
        <v>2756</v>
      </c>
      <c r="G4128" s="110" t="s">
        <v>1778</v>
      </c>
      <c r="H4128" s="111">
        <v>295000</v>
      </c>
      <c r="I4128" s="113">
        <v>45769</v>
      </c>
      <c r="J4128" s="111">
        <v>35000</v>
      </c>
      <c r="K4128" s="112" t="s">
        <v>20</v>
      </c>
      <c r="L4128" s="112" t="s">
        <v>158</v>
      </c>
      <c r="O4128" s="71"/>
      <c r="P4128" s="54"/>
      <c r="Q4128" s="72"/>
    </row>
    <row r="4129" spans="1:17" x14ac:dyDescent="0.25">
      <c r="A4129" s="107" t="s">
        <v>2749</v>
      </c>
      <c r="B4129" s="108">
        <v>202503</v>
      </c>
      <c r="C4129" s="108">
        <v>202503</v>
      </c>
      <c r="D4129" s="108" t="s">
        <v>1015</v>
      </c>
      <c r="E4129" s="109">
        <v>7536905293</v>
      </c>
      <c r="F4129" s="107" t="s">
        <v>2754</v>
      </c>
      <c r="G4129" s="110" t="s">
        <v>1778</v>
      </c>
      <c r="H4129" s="111">
        <v>305000</v>
      </c>
      <c r="I4129" s="113">
        <v>45770</v>
      </c>
      <c r="J4129" s="111">
        <f>8000+50000+17000</f>
        <v>75000</v>
      </c>
      <c r="K4129" s="112" t="s">
        <v>20</v>
      </c>
      <c r="L4129" s="112" t="s">
        <v>158</v>
      </c>
      <c r="O4129" s="71"/>
      <c r="P4129" s="54"/>
      <c r="Q4129" s="72"/>
    </row>
    <row r="4130" spans="1:17" x14ac:dyDescent="0.25">
      <c r="A4130" s="107" t="s">
        <v>2770</v>
      </c>
      <c r="B4130" s="108">
        <v>202504</v>
      </c>
      <c r="C4130" s="108">
        <v>202504</v>
      </c>
      <c r="D4130" s="108" t="s">
        <v>1015</v>
      </c>
      <c r="E4130" s="109" t="s">
        <v>2772</v>
      </c>
      <c r="F4130" s="107" t="s">
        <v>2776</v>
      </c>
      <c r="G4130" s="110" t="s">
        <v>1792</v>
      </c>
      <c r="H4130" s="111">
        <v>295000</v>
      </c>
      <c r="I4130" s="113">
        <v>45770</v>
      </c>
      <c r="J4130" s="111">
        <v>72000</v>
      </c>
      <c r="K4130" s="112" t="s">
        <v>20</v>
      </c>
      <c r="L4130" s="112" t="s">
        <v>158</v>
      </c>
      <c r="O4130" s="71"/>
      <c r="P4130" s="54"/>
      <c r="Q4130" s="72"/>
    </row>
    <row r="4131" spans="1:17" x14ac:dyDescent="0.25">
      <c r="A4131" s="107" t="s">
        <v>2700</v>
      </c>
      <c r="B4131" s="108">
        <v>202502</v>
      </c>
      <c r="C4131" s="108">
        <v>202502</v>
      </c>
      <c r="D4131" s="108" t="s">
        <v>1015</v>
      </c>
      <c r="E4131" s="109">
        <v>8093570215</v>
      </c>
      <c r="F4131" s="107" t="s">
        <v>2704</v>
      </c>
      <c r="G4131" s="110" t="s">
        <v>1778</v>
      </c>
      <c r="H4131" s="111">
        <v>308600</v>
      </c>
      <c r="I4131" s="113">
        <v>45770</v>
      </c>
      <c r="J4131" s="111">
        <v>100000</v>
      </c>
      <c r="K4131" s="112" t="s">
        <v>20</v>
      </c>
      <c r="L4131" s="112" t="s">
        <v>158</v>
      </c>
      <c r="O4131" s="71"/>
      <c r="P4131" s="54"/>
      <c r="Q4131" s="72"/>
    </row>
    <row r="4132" spans="1:17" x14ac:dyDescent="0.25">
      <c r="A4132" s="107" t="s">
        <v>4479</v>
      </c>
      <c r="B4132" s="108">
        <v>202501</v>
      </c>
      <c r="C4132" s="108">
        <v>202501</v>
      </c>
      <c r="D4132" s="108" t="s">
        <v>1015</v>
      </c>
      <c r="E4132" s="109">
        <v>7008152679</v>
      </c>
      <c r="F4132" s="107" t="s">
        <v>2550</v>
      </c>
      <c r="G4132" s="110" t="s">
        <v>1778</v>
      </c>
      <c r="H4132" s="111">
        <v>300000</v>
      </c>
      <c r="I4132" s="113">
        <v>45770</v>
      </c>
      <c r="J4132" s="111">
        <v>30000</v>
      </c>
      <c r="K4132" s="112" t="s">
        <v>20</v>
      </c>
      <c r="L4132" s="112" t="s">
        <v>158</v>
      </c>
      <c r="O4132" s="71"/>
      <c r="P4132" s="54"/>
      <c r="Q4132" s="72"/>
    </row>
    <row r="4133" spans="1:17" x14ac:dyDescent="0.25">
      <c r="A4133" s="107" t="s">
        <v>1131</v>
      </c>
      <c r="B4133" s="108">
        <v>202210</v>
      </c>
      <c r="C4133" s="108">
        <v>202210</v>
      </c>
      <c r="D4133" s="108" t="s">
        <v>1014</v>
      </c>
      <c r="E4133" s="109">
        <v>7349524907</v>
      </c>
      <c r="F4133" s="107" t="s">
        <v>1132</v>
      </c>
      <c r="G4133" s="110" t="s">
        <v>1778</v>
      </c>
      <c r="H4133" s="111">
        <v>270000</v>
      </c>
      <c r="I4133" s="113">
        <v>45770</v>
      </c>
      <c r="J4133" s="111">
        <v>15000</v>
      </c>
      <c r="K4133" s="112" t="s">
        <v>20</v>
      </c>
      <c r="L4133" s="112" t="s">
        <v>158</v>
      </c>
      <c r="O4133" s="71"/>
      <c r="P4133" s="54"/>
      <c r="Q4133" s="72"/>
    </row>
    <row r="4134" spans="1:17" x14ac:dyDescent="0.25">
      <c r="A4134" s="107" t="s">
        <v>2826</v>
      </c>
      <c r="B4134" s="108">
        <v>202504</v>
      </c>
      <c r="C4134" s="108">
        <v>202504</v>
      </c>
      <c r="D4134" s="108" t="s">
        <v>1015</v>
      </c>
      <c r="E4134" s="109">
        <v>7847962193</v>
      </c>
      <c r="F4134" s="107" t="s">
        <v>2829</v>
      </c>
      <c r="G4134" s="110" t="s">
        <v>1778</v>
      </c>
      <c r="H4134" s="111">
        <v>290000</v>
      </c>
      <c r="I4134" s="113">
        <v>45770</v>
      </c>
      <c r="J4134" s="111">
        <v>5000</v>
      </c>
      <c r="K4134" s="112" t="s">
        <v>20</v>
      </c>
      <c r="L4134" s="112" t="s">
        <v>158</v>
      </c>
      <c r="O4134" s="71"/>
      <c r="P4134" s="54"/>
      <c r="Q4134" s="72"/>
    </row>
    <row r="4135" spans="1:17" x14ac:dyDescent="0.25">
      <c r="A4135" s="107" t="s">
        <v>2827</v>
      </c>
      <c r="B4135" s="108">
        <v>202504</v>
      </c>
      <c r="C4135" s="108">
        <v>202504</v>
      </c>
      <c r="D4135" s="108" t="s">
        <v>1015</v>
      </c>
      <c r="E4135" s="109">
        <v>9668575086</v>
      </c>
      <c r="F4135" s="107" t="s">
        <v>2830</v>
      </c>
      <c r="G4135" s="110" t="s">
        <v>1792</v>
      </c>
      <c r="H4135" s="111">
        <v>275000</v>
      </c>
      <c r="I4135" s="113">
        <v>45770</v>
      </c>
      <c r="J4135" s="111">
        <v>5000</v>
      </c>
      <c r="K4135" s="112" t="s">
        <v>20</v>
      </c>
      <c r="L4135" s="112" t="s">
        <v>158</v>
      </c>
      <c r="O4135" s="71"/>
      <c r="P4135" s="54"/>
      <c r="Q4135" s="72"/>
    </row>
    <row r="4136" spans="1:17" x14ac:dyDescent="0.25">
      <c r="A4136" s="107" t="s">
        <v>2828</v>
      </c>
      <c r="B4136" s="108">
        <v>202504</v>
      </c>
      <c r="C4136" s="108">
        <v>202504</v>
      </c>
      <c r="D4136" s="108" t="s">
        <v>1015</v>
      </c>
      <c r="E4136" s="109">
        <v>7008974050</v>
      </c>
      <c r="F4136" s="107" t="s">
        <v>2831</v>
      </c>
      <c r="G4136" s="110" t="s">
        <v>1792</v>
      </c>
      <c r="H4136" s="111">
        <v>280000</v>
      </c>
      <c r="I4136" s="113">
        <v>45770</v>
      </c>
      <c r="J4136" s="111">
        <v>5000</v>
      </c>
      <c r="K4136" s="112" t="s">
        <v>20</v>
      </c>
      <c r="L4136" s="112" t="s">
        <v>158</v>
      </c>
      <c r="O4136" s="71"/>
      <c r="P4136" s="54"/>
      <c r="Q4136" s="72"/>
    </row>
    <row r="4137" spans="1:17" x14ac:dyDescent="0.25">
      <c r="A4137" s="107" t="s">
        <v>4512</v>
      </c>
      <c r="B4137" s="108">
        <v>202504</v>
      </c>
      <c r="C4137" s="108">
        <v>202504</v>
      </c>
      <c r="D4137" s="108" t="s">
        <v>1014</v>
      </c>
      <c r="E4137" s="109">
        <v>9361378163</v>
      </c>
      <c r="F4137" s="107" t="s">
        <v>2833</v>
      </c>
      <c r="G4137" s="110" t="s">
        <v>1792</v>
      </c>
      <c r="H4137" s="111">
        <v>295000</v>
      </c>
      <c r="I4137" s="113">
        <v>45771</v>
      </c>
      <c r="J4137" s="111">
        <v>50000</v>
      </c>
      <c r="K4137" s="112" t="s">
        <v>20</v>
      </c>
      <c r="L4137" s="112" t="s">
        <v>158</v>
      </c>
      <c r="O4137" s="71"/>
      <c r="P4137" s="54"/>
      <c r="Q4137" s="72"/>
    </row>
    <row r="4138" spans="1:17" x14ac:dyDescent="0.25">
      <c r="A4138" s="107" t="s">
        <v>691</v>
      </c>
      <c r="B4138" s="108">
        <v>202503</v>
      </c>
      <c r="C4138" s="108">
        <v>202503</v>
      </c>
      <c r="D4138" s="108" t="s">
        <v>1015</v>
      </c>
      <c r="E4138" s="109">
        <v>8249777371</v>
      </c>
      <c r="F4138" s="107" t="s">
        <v>2718</v>
      </c>
      <c r="G4138" s="110" t="s">
        <v>2603</v>
      </c>
      <c r="H4138" s="111">
        <v>305000</v>
      </c>
      <c r="I4138" s="113">
        <v>45771</v>
      </c>
      <c r="J4138" s="111">
        <v>50000</v>
      </c>
      <c r="K4138" s="112" t="s">
        <v>20</v>
      </c>
      <c r="L4138" s="112" t="s">
        <v>158</v>
      </c>
      <c r="O4138" s="71"/>
      <c r="P4138" s="54"/>
      <c r="Q4138" s="72"/>
    </row>
    <row r="4139" spans="1:17" x14ac:dyDescent="0.25">
      <c r="A4139" s="107" t="s">
        <v>2834</v>
      </c>
      <c r="B4139" s="108">
        <v>202504</v>
      </c>
      <c r="C4139" s="108">
        <v>202504</v>
      </c>
      <c r="D4139" s="108" t="s">
        <v>1015</v>
      </c>
      <c r="E4139" s="109"/>
      <c r="F4139" s="107"/>
      <c r="G4139" s="110" t="s">
        <v>1778</v>
      </c>
      <c r="H4139" s="111">
        <v>292050</v>
      </c>
      <c r="I4139" s="113">
        <v>45771</v>
      </c>
      <c r="J4139" s="111">
        <v>5000</v>
      </c>
      <c r="K4139" s="112" t="s">
        <v>20</v>
      </c>
      <c r="L4139" s="112" t="s">
        <v>158</v>
      </c>
      <c r="O4139" s="71"/>
      <c r="P4139" s="54"/>
      <c r="Q4139" s="72"/>
    </row>
    <row r="4140" spans="1:17" x14ac:dyDescent="0.25">
      <c r="A4140" s="107" t="s">
        <v>2744</v>
      </c>
      <c r="B4140" s="108">
        <v>202502</v>
      </c>
      <c r="C4140" s="108">
        <v>202502</v>
      </c>
      <c r="D4140" s="108" t="s">
        <v>1014</v>
      </c>
      <c r="E4140" s="109">
        <v>8917326376</v>
      </c>
      <c r="F4140" s="107" t="s">
        <v>2745</v>
      </c>
      <c r="G4140" s="110" t="s">
        <v>1792</v>
      </c>
      <c r="H4140" s="111">
        <v>290000</v>
      </c>
      <c r="I4140" s="113">
        <v>45772</v>
      </c>
      <c r="J4140" s="111">
        <v>50000</v>
      </c>
      <c r="K4140" s="112" t="s">
        <v>20</v>
      </c>
      <c r="L4140" s="112" t="s">
        <v>158</v>
      </c>
      <c r="O4140" s="71"/>
      <c r="P4140" s="54"/>
      <c r="Q4140" s="72"/>
    </row>
    <row r="4141" spans="1:17" x14ac:dyDescent="0.25">
      <c r="A4141" s="107" t="s">
        <v>2427</v>
      </c>
      <c r="B4141" s="108">
        <v>202411</v>
      </c>
      <c r="C4141" s="108">
        <v>202411</v>
      </c>
      <c r="D4141" s="108" t="s">
        <v>1015</v>
      </c>
      <c r="E4141" s="109">
        <v>6370664257</v>
      </c>
      <c r="F4141" s="107" t="s">
        <v>2435</v>
      </c>
      <c r="G4141" s="110" t="s">
        <v>1778</v>
      </c>
      <c r="H4141" s="111">
        <v>300000</v>
      </c>
      <c r="I4141" s="113">
        <v>45772</v>
      </c>
      <c r="J4141" s="111">
        <v>55000</v>
      </c>
      <c r="K4141" s="112" t="s">
        <v>689</v>
      </c>
      <c r="L4141" s="112" t="s">
        <v>158</v>
      </c>
      <c r="O4141" s="71"/>
      <c r="P4141" s="54"/>
      <c r="Q4141" s="72"/>
    </row>
    <row r="4142" spans="1:17" x14ac:dyDescent="0.25">
      <c r="A4142" s="107" t="s">
        <v>2644</v>
      </c>
      <c r="B4142" s="108">
        <v>202501</v>
      </c>
      <c r="C4142" s="108">
        <v>202501</v>
      </c>
      <c r="D4142" s="108" t="s">
        <v>1015</v>
      </c>
      <c r="E4142" s="109">
        <v>9124433189</v>
      </c>
      <c r="F4142" s="107" t="s">
        <v>2636</v>
      </c>
      <c r="G4142" s="110" t="s">
        <v>1778</v>
      </c>
      <c r="H4142" s="111">
        <v>303000</v>
      </c>
      <c r="I4142" s="113">
        <v>45772</v>
      </c>
      <c r="J4142" s="111">
        <v>50000</v>
      </c>
      <c r="K4142" s="112" t="s">
        <v>20</v>
      </c>
      <c r="L4142" s="112" t="s">
        <v>158</v>
      </c>
      <c r="O4142" s="71"/>
      <c r="P4142" s="54"/>
      <c r="Q4142" s="72"/>
    </row>
    <row r="4143" spans="1:17" x14ac:dyDescent="0.25">
      <c r="A4143" s="107" t="s">
        <v>2740</v>
      </c>
      <c r="B4143" s="108">
        <v>202503</v>
      </c>
      <c r="C4143" s="108">
        <v>202503</v>
      </c>
      <c r="D4143" s="108" t="s">
        <v>1015</v>
      </c>
      <c r="E4143" s="109">
        <v>8637213649</v>
      </c>
      <c r="F4143" s="107" t="s">
        <v>2742</v>
      </c>
      <c r="G4143" s="110" t="s">
        <v>1778</v>
      </c>
      <c r="H4143" s="111">
        <v>318000</v>
      </c>
      <c r="I4143" s="113">
        <v>45772</v>
      </c>
      <c r="J4143" s="111">
        <f>45000+30000</f>
        <v>75000</v>
      </c>
      <c r="K4143" s="112" t="s">
        <v>689</v>
      </c>
      <c r="L4143" s="112" t="s">
        <v>158</v>
      </c>
      <c r="O4143" s="71"/>
      <c r="P4143" s="54"/>
      <c r="Q4143" s="72"/>
    </row>
    <row r="4144" spans="1:17" x14ac:dyDescent="0.25">
      <c r="A4144" s="107" t="s">
        <v>1442</v>
      </c>
      <c r="B4144" s="108" t="s">
        <v>1616</v>
      </c>
      <c r="C4144" s="108">
        <v>202401</v>
      </c>
      <c r="D4144" s="108" t="s">
        <v>1014</v>
      </c>
      <c r="E4144" s="109">
        <v>9040113623</v>
      </c>
      <c r="F4144" s="107" t="s">
        <v>1618</v>
      </c>
      <c r="G4144" s="110" t="s">
        <v>77</v>
      </c>
      <c r="H4144" s="111">
        <v>240000</v>
      </c>
      <c r="I4144" s="113">
        <v>45772</v>
      </c>
      <c r="J4144" s="111">
        <v>50000</v>
      </c>
      <c r="K4144" s="112" t="s">
        <v>20</v>
      </c>
      <c r="L4144" s="112" t="s">
        <v>158</v>
      </c>
      <c r="O4144" s="71"/>
      <c r="P4144" s="54"/>
      <c r="Q4144" s="72"/>
    </row>
    <row r="4145" spans="1:17" x14ac:dyDescent="0.25">
      <c r="A4145" s="107" t="s">
        <v>672</v>
      </c>
      <c r="B4145" s="108">
        <v>202502</v>
      </c>
      <c r="C4145" s="108">
        <v>202502</v>
      </c>
      <c r="D4145" s="108" t="s">
        <v>1015</v>
      </c>
      <c r="E4145" s="109">
        <v>9178498404</v>
      </c>
      <c r="F4145" s="107" t="s">
        <v>2699</v>
      </c>
      <c r="G4145" s="110" t="s">
        <v>1792</v>
      </c>
      <c r="H4145" s="111">
        <v>313600</v>
      </c>
      <c r="I4145" s="113">
        <v>45773</v>
      </c>
      <c r="J4145" s="111">
        <v>100000</v>
      </c>
      <c r="K4145" s="112" t="s">
        <v>20</v>
      </c>
      <c r="L4145" s="112" t="s">
        <v>158</v>
      </c>
      <c r="O4145" s="71"/>
      <c r="P4145" s="54"/>
      <c r="Q4145" s="72"/>
    </row>
    <row r="4146" spans="1:17" x14ac:dyDescent="0.25">
      <c r="A4146" s="107" t="s">
        <v>2686</v>
      </c>
      <c r="B4146" s="108">
        <v>202502</v>
      </c>
      <c r="C4146" s="108">
        <v>202502</v>
      </c>
      <c r="D4146" s="108" t="s">
        <v>1015</v>
      </c>
      <c r="E4146" s="109">
        <v>9178605888</v>
      </c>
      <c r="F4146" s="107" t="s">
        <v>2689</v>
      </c>
      <c r="G4146" s="110" t="s">
        <v>1778</v>
      </c>
      <c r="H4146" s="111">
        <v>290000</v>
      </c>
      <c r="I4146" s="113">
        <v>45773</v>
      </c>
      <c r="J4146" s="111">
        <v>50000</v>
      </c>
      <c r="K4146" s="112" t="s">
        <v>20</v>
      </c>
      <c r="L4146" s="112" t="s">
        <v>158</v>
      </c>
      <c r="O4146" s="71"/>
      <c r="P4146" s="54"/>
      <c r="Q4146" s="72"/>
    </row>
    <row r="4147" spans="1:17" x14ac:dyDescent="0.25">
      <c r="A4147" s="107" t="s">
        <v>2621</v>
      </c>
      <c r="B4147" s="108">
        <v>202501</v>
      </c>
      <c r="C4147" s="108">
        <v>202501</v>
      </c>
      <c r="D4147" s="108" t="s">
        <v>1014</v>
      </c>
      <c r="E4147" s="109">
        <v>7400661239</v>
      </c>
      <c r="F4147" s="107" t="s">
        <v>2629</v>
      </c>
      <c r="G4147" s="110" t="s">
        <v>2603</v>
      </c>
      <c r="H4147" s="111">
        <v>290000</v>
      </c>
      <c r="I4147" s="113">
        <v>45773</v>
      </c>
      <c r="J4147" s="111">
        <v>71250</v>
      </c>
      <c r="K4147" s="112" t="s">
        <v>20</v>
      </c>
      <c r="L4147" s="112" t="s">
        <v>158</v>
      </c>
      <c r="O4147" s="71"/>
      <c r="P4147" s="54"/>
      <c r="Q4147" s="72"/>
    </row>
    <row r="4148" spans="1:17" x14ac:dyDescent="0.25">
      <c r="A4148" s="107" t="s">
        <v>2668</v>
      </c>
      <c r="B4148" s="108">
        <v>202502</v>
      </c>
      <c r="C4148" s="108">
        <v>202502</v>
      </c>
      <c r="D4148" s="108" t="s">
        <v>1015</v>
      </c>
      <c r="E4148" s="109">
        <v>6372170874</v>
      </c>
      <c r="F4148" s="107" t="s">
        <v>2670</v>
      </c>
      <c r="G4148" s="110" t="s">
        <v>1778</v>
      </c>
      <c r="H4148" s="111">
        <v>270000</v>
      </c>
      <c r="I4148" s="113">
        <v>45773</v>
      </c>
      <c r="J4148" s="111">
        <v>50000</v>
      </c>
      <c r="K4148" s="112" t="s">
        <v>20</v>
      </c>
      <c r="L4148" s="112" t="s">
        <v>158</v>
      </c>
      <c r="O4148" s="71"/>
      <c r="P4148" s="54"/>
      <c r="Q4148" s="72"/>
    </row>
    <row r="4149" spans="1:17" x14ac:dyDescent="0.25">
      <c r="A4149" s="107" t="s">
        <v>4513</v>
      </c>
      <c r="B4149" s="108">
        <v>202504</v>
      </c>
      <c r="C4149" s="108">
        <v>202504</v>
      </c>
      <c r="D4149" s="108" t="s">
        <v>1015</v>
      </c>
      <c r="E4149" s="109">
        <v>7205019698</v>
      </c>
      <c r="F4149" s="107" t="s">
        <v>2838</v>
      </c>
      <c r="G4149" s="110" t="s">
        <v>1792</v>
      </c>
      <c r="H4149" s="111">
        <v>285000</v>
      </c>
      <c r="I4149" s="113">
        <v>45773</v>
      </c>
      <c r="J4149" s="111">
        <v>5000</v>
      </c>
      <c r="K4149" s="112" t="s">
        <v>20</v>
      </c>
      <c r="L4149" s="112" t="s">
        <v>158</v>
      </c>
      <c r="O4149" s="71"/>
      <c r="P4149" s="54"/>
      <c r="Q4149" s="72"/>
    </row>
    <row r="4150" spans="1:17" x14ac:dyDescent="0.25">
      <c r="A4150" s="107" t="s">
        <v>4514</v>
      </c>
      <c r="B4150" s="108">
        <v>202504</v>
      </c>
      <c r="C4150" s="108">
        <v>202504</v>
      </c>
      <c r="D4150" s="108" t="s">
        <v>1015</v>
      </c>
      <c r="E4150" s="109">
        <v>6370338688</v>
      </c>
      <c r="F4150" s="107" t="s">
        <v>2839</v>
      </c>
      <c r="G4150" s="110" t="s">
        <v>1778</v>
      </c>
      <c r="H4150" s="111">
        <v>290000</v>
      </c>
      <c r="I4150" s="113">
        <v>45773</v>
      </c>
      <c r="J4150" s="111">
        <v>5000</v>
      </c>
      <c r="K4150" s="112" t="s">
        <v>20</v>
      </c>
      <c r="L4150" s="112" t="s">
        <v>158</v>
      </c>
      <c r="O4150" s="71"/>
      <c r="P4150" s="54"/>
      <c r="Q4150" s="72"/>
    </row>
    <row r="4151" spans="1:17" x14ac:dyDescent="0.25">
      <c r="A4151" s="107" t="s">
        <v>2837</v>
      </c>
      <c r="B4151" s="108">
        <v>202504</v>
      </c>
      <c r="C4151" s="108">
        <v>202504</v>
      </c>
      <c r="D4151" s="108" t="s">
        <v>1014</v>
      </c>
      <c r="E4151" s="109">
        <v>9926976947</v>
      </c>
      <c r="F4151" s="107" t="s">
        <v>2840</v>
      </c>
      <c r="G4151" s="110" t="s">
        <v>1778</v>
      </c>
      <c r="H4151" s="111">
        <v>290000</v>
      </c>
      <c r="I4151" s="113">
        <v>45773</v>
      </c>
      <c r="J4151" s="111">
        <v>5000</v>
      </c>
      <c r="K4151" s="112" t="s">
        <v>20</v>
      </c>
      <c r="L4151" s="112" t="s">
        <v>158</v>
      </c>
      <c r="O4151" s="71"/>
      <c r="P4151" s="54"/>
      <c r="Q4151" s="72"/>
    </row>
    <row r="4152" spans="1:17" x14ac:dyDescent="0.25">
      <c r="A4152" s="107" t="s">
        <v>2841</v>
      </c>
      <c r="B4152" s="108">
        <v>202504</v>
      </c>
      <c r="C4152" s="108">
        <v>202504</v>
      </c>
      <c r="D4152" s="108" t="s">
        <v>1014</v>
      </c>
      <c r="E4152" s="109">
        <v>9178785088</v>
      </c>
      <c r="F4152" s="107" t="s">
        <v>2842</v>
      </c>
      <c r="G4152" s="110" t="s">
        <v>1792</v>
      </c>
      <c r="H4152" s="111">
        <v>250000</v>
      </c>
      <c r="I4152" s="113">
        <v>45773</v>
      </c>
      <c r="J4152" s="111">
        <v>5000</v>
      </c>
      <c r="K4152" s="112" t="s">
        <v>20</v>
      </c>
      <c r="L4152" s="112" t="s">
        <v>158</v>
      </c>
      <c r="O4152" s="71"/>
      <c r="P4152" s="54"/>
      <c r="Q4152" s="72"/>
    </row>
    <row r="4153" spans="1:17" x14ac:dyDescent="0.25">
      <c r="A4153" s="107" t="s">
        <v>2843</v>
      </c>
      <c r="B4153" s="108">
        <v>202504</v>
      </c>
      <c r="C4153" s="108">
        <v>202504</v>
      </c>
      <c r="D4153" s="108" t="s">
        <v>1015</v>
      </c>
      <c r="E4153" s="109">
        <v>7978755765</v>
      </c>
      <c r="F4153" s="107" t="s">
        <v>2844</v>
      </c>
      <c r="G4153" s="110" t="s">
        <v>1778</v>
      </c>
      <c r="H4153" s="111">
        <v>305000</v>
      </c>
      <c r="I4153" s="113">
        <v>45773</v>
      </c>
      <c r="J4153" s="111">
        <v>5000</v>
      </c>
      <c r="K4153" s="112" t="s">
        <v>20</v>
      </c>
      <c r="L4153" s="112" t="s">
        <v>158</v>
      </c>
      <c r="O4153" s="71"/>
      <c r="P4153" s="54"/>
      <c r="Q4153" s="72"/>
    </row>
    <row r="4154" spans="1:17" x14ac:dyDescent="0.25">
      <c r="A4154" s="107" t="s">
        <v>2845</v>
      </c>
      <c r="B4154" s="108">
        <v>202504</v>
      </c>
      <c r="C4154" s="108">
        <v>202504</v>
      </c>
      <c r="D4154" s="108" t="s">
        <v>1015</v>
      </c>
      <c r="E4154" s="109">
        <v>9040687885</v>
      </c>
      <c r="F4154" s="107" t="s">
        <v>2846</v>
      </c>
      <c r="G4154" s="110" t="s">
        <v>1778</v>
      </c>
      <c r="H4154" s="111">
        <v>305000</v>
      </c>
      <c r="I4154" s="113">
        <v>45773</v>
      </c>
      <c r="J4154" s="111">
        <v>5000</v>
      </c>
      <c r="K4154" s="112" t="s">
        <v>20</v>
      </c>
      <c r="L4154" s="112" t="s">
        <v>158</v>
      </c>
      <c r="O4154" s="71"/>
      <c r="P4154" s="54"/>
      <c r="Q4154" s="72"/>
    </row>
    <row r="4155" spans="1:17" x14ac:dyDescent="0.25">
      <c r="A4155" s="107" t="s">
        <v>2847</v>
      </c>
      <c r="B4155" s="108">
        <v>202504</v>
      </c>
      <c r="C4155" s="108">
        <v>202504</v>
      </c>
      <c r="D4155" s="108" t="s">
        <v>1014</v>
      </c>
      <c r="E4155" s="109">
        <v>9777457799</v>
      </c>
      <c r="F4155" s="107" t="s">
        <v>2848</v>
      </c>
      <c r="G4155" s="110" t="s">
        <v>1778</v>
      </c>
      <c r="H4155" s="111">
        <v>305000</v>
      </c>
      <c r="I4155" s="113">
        <v>45773</v>
      </c>
      <c r="J4155" s="111">
        <v>5000</v>
      </c>
      <c r="K4155" s="112" t="s">
        <v>20</v>
      </c>
      <c r="L4155" s="112" t="s">
        <v>158</v>
      </c>
      <c r="O4155" s="71"/>
      <c r="P4155" s="54"/>
      <c r="Q4155" s="72"/>
    </row>
    <row r="4156" spans="1:17" x14ac:dyDescent="0.25">
      <c r="A4156" s="107" t="s">
        <v>4515</v>
      </c>
      <c r="B4156" s="108">
        <v>202504</v>
      </c>
      <c r="C4156" s="108">
        <v>202504</v>
      </c>
      <c r="D4156" s="108" t="s">
        <v>1014</v>
      </c>
      <c r="E4156" s="109">
        <v>8249310073</v>
      </c>
      <c r="F4156" s="107" t="s">
        <v>2850</v>
      </c>
      <c r="G4156" s="110" t="s">
        <v>1778</v>
      </c>
      <c r="H4156" s="111">
        <v>305000</v>
      </c>
      <c r="I4156" s="113">
        <v>45773</v>
      </c>
      <c r="J4156" s="111">
        <v>5000</v>
      </c>
      <c r="K4156" s="112" t="s">
        <v>20</v>
      </c>
      <c r="L4156" s="112" t="s">
        <v>158</v>
      </c>
      <c r="O4156" s="71"/>
      <c r="P4156" s="54"/>
      <c r="Q4156" s="72"/>
    </row>
    <row r="4157" spans="1:17" x14ac:dyDescent="0.25">
      <c r="A4157" s="107" t="s">
        <v>4516</v>
      </c>
      <c r="B4157" s="108">
        <v>202504</v>
      </c>
      <c r="C4157" s="108">
        <v>202504</v>
      </c>
      <c r="D4157" s="108" t="s">
        <v>1014</v>
      </c>
      <c r="E4157" s="109">
        <v>8763858082</v>
      </c>
      <c r="F4157" s="107" t="s">
        <v>2852</v>
      </c>
      <c r="G4157" s="110" t="s">
        <v>1792</v>
      </c>
      <c r="H4157" s="111">
        <v>305000</v>
      </c>
      <c r="I4157" s="113">
        <v>45773</v>
      </c>
      <c r="J4157" s="111">
        <v>5000</v>
      </c>
      <c r="K4157" s="112" t="s">
        <v>20</v>
      </c>
      <c r="L4157" s="112" t="s">
        <v>158</v>
      </c>
      <c r="O4157" s="71"/>
      <c r="P4157" s="54"/>
      <c r="Q4157" s="72"/>
    </row>
    <row r="4158" spans="1:17" x14ac:dyDescent="0.25">
      <c r="A4158" s="107" t="s">
        <v>4517</v>
      </c>
      <c r="B4158" s="108">
        <v>202504</v>
      </c>
      <c r="C4158" s="108">
        <v>202504</v>
      </c>
      <c r="D4158" s="108" t="s">
        <v>1015</v>
      </c>
      <c r="E4158" s="109">
        <v>7978599099</v>
      </c>
      <c r="F4158" s="107" t="s">
        <v>2854</v>
      </c>
      <c r="G4158" s="110" t="s">
        <v>1778</v>
      </c>
      <c r="H4158" s="111">
        <v>295000</v>
      </c>
      <c r="I4158" s="113">
        <v>45773</v>
      </c>
      <c r="J4158" s="111">
        <v>5000</v>
      </c>
      <c r="K4158" s="112" t="s">
        <v>20</v>
      </c>
      <c r="L4158" s="112" t="s">
        <v>158</v>
      </c>
      <c r="O4158" s="71"/>
      <c r="P4158" s="54"/>
      <c r="Q4158" s="72"/>
    </row>
    <row r="4159" spans="1:17" x14ac:dyDescent="0.25">
      <c r="A4159" s="107" t="s">
        <v>4518</v>
      </c>
      <c r="B4159" s="108">
        <v>202504</v>
      </c>
      <c r="C4159" s="108">
        <v>202504</v>
      </c>
      <c r="D4159" s="108" t="s">
        <v>1015</v>
      </c>
      <c r="E4159" s="109">
        <v>9424677178</v>
      </c>
      <c r="F4159" s="107" t="s">
        <v>2856</v>
      </c>
      <c r="G4159" s="110" t="s">
        <v>1792</v>
      </c>
      <c r="H4159" s="111">
        <v>295000</v>
      </c>
      <c r="I4159" s="113">
        <v>45773</v>
      </c>
      <c r="J4159" s="111">
        <v>5000</v>
      </c>
      <c r="K4159" s="112" t="s">
        <v>20</v>
      </c>
      <c r="L4159" s="112" t="s">
        <v>158</v>
      </c>
      <c r="O4159" s="71"/>
      <c r="P4159" s="54"/>
      <c r="Q4159" s="72"/>
    </row>
    <row r="4160" spans="1:17" x14ac:dyDescent="0.25">
      <c r="A4160" s="107" t="s">
        <v>2857</v>
      </c>
      <c r="B4160" s="108">
        <v>202504</v>
      </c>
      <c r="C4160" s="108">
        <v>202504</v>
      </c>
      <c r="D4160" s="108" t="s">
        <v>1014</v>
      </c>
      <c r="E4160" s="109">
        <v>7978008062</v>
      </c>
      <c r="F4160" s="107" t="s">
        <v>2858</v>
      </c>
      <c r="G4160" s="110" t="s">
        <v>1778</v>
      </c>
      <c r="H4160" s="111">
        <v>295000</v>
      </c>
      <c r="I4160" s="113">
        <v>45773</v>
      </c>
      <c r="J4160" s="111">
        <v>5000</v>
      </c>
      <c r="K4160" s="112" t="s">
        <v>20</v>
      </c>
      <c r="L4160" s="112" t="s">
        <v>158</v>
      </c>
      <c r="O4160" s="71"/>
      <c r="P4160" s="54"/>
      <c r="Q4160" s="72"/>
    </row>
    <row r="4161" spans="1:17" x14ac:dyDescent="0.25">
      <c r="A4161" s="107" t="s">
        <v>4519</v>
      </c>
      <c r="B4161" s="108">
        <v>202504</v>
      </c>
      <c r="C4161" s="108">
        <v>202504</v>
      </c>
      <c r="D4161" s="108" t="s">
        <v>1014</v>
      </c>
      <c r="E4161" s="109">
        <v>9750285555</v>
      </c>
      <c r="F4161" s="107" t="s">
        <v>2860</v>
      </c>
      <c r="G4161" s="110" t="s">
        <v>1778</v>
      </c>
      <c r="H4161" s="111">
        <v>295000</v>
      </c>
      <c r="I4161" s="113">
        <v>45773</v>
      </c>
      <c r="J4161" s="111">
        <v>5000</v>
      </c>
      <c r="K4161" s="112" t="s">
        <v>20</v>
      </c>
      <c r="L4161" s="112" t="s">
        <v>158</v>
      </c>
      <c r="O4161" s="71"/>
      <c r="P4161" s="54"/>
      <c r="Q4161" s="72"/>
    </row>
    <row r="4162" spans="1:17" x14ac:dyDescent="0.25">
      <c r="A4162" s="107" t="s">
        <v>2861</v>
      </c>
      <c r="B4162" s="108">
        <v>202504</v>
      </c>
      <c r="C4162" s="108">
        <v>202504</v>
      </c>
      <c r="D4162" s="108" t="s">
        <v>1014</v>
      </c>
      <c r="E4162" s="109">
        <v>7075700925</v>
      </c>
      <c r="F4162" s="107" t="s">
        <v>2788</v>
      </c>
      <c r="G4162" s="110" t="s">
        <v>1778</v>
      </c>
      <c r="H4162" s="111">
        <v>295000</v>
      </c>
      <c r="I4162" s="113">
        <v>45773</v>
      </c>
      <c r="J4162" s="111">
        <v>5000</v>
      </c>
      <c r="K4162" s="112" t="s">
        <v>20</v>
      </c>
      <c r="L4162" s="112" t="s">
        <v>158</v>
      </c>
      <c r="O4162" s="71"/>
      <c r="P4162" s="54"/>
      <c r="Q4162" s="72"/>
    </row>
    <row r="4163" spans="1:17" x14ac:dyDescent="0.25">
      <c r="A4163" s="107" t="s">
        <v>2862</v>
      </c>
      <c r="B4163" s="108">
        <v>202504</v>
      </c>
      <c r="C4163" s="108">
        <v>202504</v>
      </c>
      <c r="D4163" s="108" t="s">
        <v>1014</v>
      </c>
      <c r="E4163" s="109">
        <v>9179530703</v>
      </c>
      <c r="F4163" s="107" t="s">
        <v>2863</v>
      </c>
      <c r="G4163" s="110" t="s">
        <v>1792</v>
      </c>
      <c r="H4163" s="111">
        <v>250000</v>
      </c>
      <c r="I4163" s="113">
        <v>45773</v>
      </c>
      <c r="J4163" s="111">
        <v>5000</v>
      </c>
      <c r="K4163" s="112" t="s">
        <v>20</v>
      </c>
      <c r="L4163" s="112" t="s">
        <v>158</v>
      </c>
      <c r="O4163" s="71"/>
      <c r="P4163" s="54"/>
      <c r="Q4163" s="72"/>
    </row>
    <row r="4164" spans="1:17" x14ac:dyDescent="0.25">
      <c r="A4164" s="107" t="s">
        <v>2857</v>
      </c>
      <c r="B4164" s="108">
        <v>202504</v>
      </c>
      <c r="C4164" s="108">
        <v>202504</v>
      </c>
      <c r="D4164" s="108" t="s">
        <v>1014</v>
      </c>
      <c r="E4164" s="109">
        <v>7978008062</v>
      </c>
      <c r="F4164" s="107" t="s">
        <v>2858</v>
      </c>
      <c r="G4164" s="110" t="s">
        <v>1778</v>
      </c>
      <c r="H4164" s="111">
        <v>295000</v>
      </c>
      <c r="I4164" s="113">
        <v>45775</v>
      </c>
      <c r="J4164" s="111">
        <v>96666</v>
      </c>
      <c r="K4164" s="112" t="s">
        <v>20</v>
      </c>
      <c r="L4164" s="112" t="s">
        <v>158</v>
      </c>
      <c r="O4164" s="71"/>
      <c r="P4164" s="54"/>
      <c r="Q4164" s="72"/>
    </row>
    <row r="4165" spans="1:17" x14ac:dyDescent="0.25">
      <c r="A4165" s="107" t="s">
        <v>2622</v>
      </c>
      <c r="B4165" s="108">
        <v>202501</v>
      </c>
      <c r="C4165" s="108">
        <v>202501</v>
      </c>
      <c r="D4165" s="108" t="s">
        <v>1015</v>
      </c>
      <c r="E4165" s="109">
        <v>6371771058</v>
      </c>
      <c r="F4165" s="107" t="s">
        <v>2630</v>
      </c>
      <c r="G4165" s="110" t="s">
        <v>2639</v>
      </c>
      <c r="H4165" s="111">
        <v>280000</v>
      </c>
      <c r="I4165" s="113">
        <v>45775</v>
      </c>
      <c r="J4165" s="111">
        <v>45000</v>
      </c>
      <c r="K4165" s="112" t="s">
        <v>20</v>
      </c>
      <c r="L4165" s="112" t="s">
        <v>158</v>
      </c>
      <c r="O4165" s="71"/>
      <c r="P4165" s="54"/>
      <c r="Q4165" s="72"/>
    </row>
    <row r="4166" spans="1:17" x14ac:dyDescent="0.25">
      <c r="A4166" s="107" t="s">
        <v>2661</v>
      </c>
      <c r="B4166" s="108">
        <v>202502</v>
      </c>
      <c r="C4166" s="108">
        <v>202502</v>
      </c>
      <c r="D4166" s="108" t="s">
        <v>1015</v>
      </c>
      <c r="E4166" s="109">
        <v>9777521980</v>
      </c>
      <c r="F4166" s="107" t="s">
        <v>2665</v>
      </c>
      <c r="G4166" s="110" t="s">
        <v>1792</v>
      </c>
      <c r="H4166" s="111">
        <v>275000</v>
      </c>
      <c r="I4166" s="113">
        <v>45775</v>
      </c>
      <c r="J4166" s="111">
        <v>35000</v>
      </c>
      <c r="K4166" s="112" t="s">
        <v>20</v>
      </c>
      <c r="L4166" s="112" t="s">
        <v>158</v>
      </c>
      <c r="O4166" s="71"/>
      <c r="P4166" s="54"/>
      <c r="Q4166" s="72"/>
    </row>
    <row r="4167" spans="1:17" x14ac:dyDescent="0.25">
      <c r="A4167" s="107" t="s">
        <v>4500</v>
      </c>
      <c r="B4167" s="108">
        <v>202502</v>
      </c>
      <c r="C4167" s="108">
        <v>202502</v>
      </c>
      <c r="D4167" s="108" t="s">
        <v>1015</v>
      </c>
      <c r="E4167" s="109">
        <v>9439618783</v>
      </c>
      <c r="F4167" s="107" t="s">
        <v>2706</v>
      </c>
      <c r="G4167" s="110" t="s">
        <v>2006</v>
      </c>
      <c r="H4167" s="111">
        <v>275000</v>
      </c>
      <c r="I4167" s="113">
        <v>45775</v>
      </c>
      <c r="J4167" s="111">
        <v>80000</v>
      </c>
      <c r="K4167" s="112" t="s">
        <v>20</v>
      </c>
      <c r="L4167" s="112" t="s">
        <v>158</v>
      </c>
      <c r="O4167" s="71"/>
      <c r="P4167" s="54"/>
      <c r="Q4167" s="72"/>
    </row>
    <row r="4168" spans="1:17" x14ac:dyDescent="0.25">
      <c r="A4168" s="107" t="s">
        <v>2752</v>
      </c>
      <c r="B4168" s="108">
        <v>202503</v>
      </c>
      <c r="C4168" s="108">
        <v>202503</v>
      </c>
      <c r="D4168" s="108" t="s">
        <v>1015</v>
      </c>
      <c r="E4168" s="109">
        <v>7682983243</v>
      </c>
      <c r="F4168" s="107" t="s">
        <v>2757</v>
      </c>
      <c r="G4168" s="110" t="s">
        <v>1792</v>
      </c>
      <c r="H4168" s="111">
        <v>290000</v>
      </c>
      <c r="I4168" s="113">
        <v>45775</v>
      </c>
      <c r="J4168" s="111">
        <v>30000</v>
      </c>
      <c r="K4168" s="112" t="s">
        <v>20</v>
      </c>
      <c r="L4168" s="112" t="s">
        <v>158</v>
      </c>
      <c r="O4168" s="71"/>
      <c r="P4168" s="54"/>
      <c r="Q4168" s="72"/>
    </row>
    <row r="4169" spans="1:17" x14ac:dyDescent="0.25">
      <c r="A4169" s="107" t="s">
        <v>2646</v>
      </c>
      <c r="B4169" s="108">
        <v>202502</v>
      </c>
      <c r="C4169" s="108">
        <v>202502</v>
      </c>
      <c r="D4169" s="108" t="s">
        <v>1014</v>
      </c>
      <c r="E4169" s="109">
        <v>6265220047</v>
      </c>
      <c r="F4169" s="107" t="s">
        <v>2650</v>
      </c>
      <c r="G4169" s="110" t="s">
        <v>1778</v>
      </c>
      <c r="H4169" s="111">
        <v>290000</v>
      </c>
      <c r="I4169" s="113">
        <v>45775</v>
      </c>
      <c r="J4169" s="111">
        <v>72500</v>
      </c>
      <c r="K4169" s="112" t="s">
        <v>20</v>
      </c>
      <c r="L4169" s="112" t="s">
        <v>158</v>
      </c>
      <c r="O4169" s="71"/>
      <c r="P4169" s="54"/>
      <c r="Q4169" s="72"/>
    </row>
    <row r="4170" spans="1:17" x14ac:dyDescent="0.25">
      <c r="A4170" s="107" t="s">
        <v>2827</v>
      </c>
      <c r="B4170" s="108">
        <v>202504</v>
      </c>
      <c r="C4170" s="108">
        <v>202504</v>
      </c>
      <c r="D4170" s="108" t="s">
        <v>1015</v>
      </c>
      <c r="E4170" s="109">
        <v>9668575086</v>
      </c>
      <c r="F4170" s="107" t="s">
        <v>2830</v>
      </c>
      <c r="G4170" s="110" t="s">
        <v>1792</v>
      </c>
      <c r="H4170" s="111">
        <v>275000</v>
      </c>
      <c r="I4170" s="113">
        <v>45776</v>
      </c>
      <c r="J4170" s="111">
        <v>90000</v>
      </c>
      <c r="K4170" s="112" t="s">
        <v>20</v>
      </c>
      <c r="L4170" s="112" t="s">
        <v>158</v>
      </c>
      <c r="O4170" s="71"/>
      <c r="P4170" s="54"/>
      <c r="Q4170" s="72"/>
    </row>
    <row r="4171" spans="1:17" x14ac:dyDescent="0.25">
      <c r="A4171" s="107" t="s">
        <v>4519</v>
      </c>
      <c r="B4171" s="108">
        <v>202504</v>
      </c>
      <c r="C4171" s="108">
        <v>202504</v>
      </c>
      <c r="D4171" s="108" t="s">
        <v>1014</v>
      </c>
      <c r="E4171" s="109">
        <v>9750285555</v>
      </c>
      <c r="F4171" s="107" t="s">
        <v>2860</v>
      </c>
      <c r="G4171" s="110" t="s">
        <v>1778</v>
      </c>
      <c r="H4171" s="111">
        <v>295000</v>
      </c>
      <c r="I4171" s="113">
        <v>45776</v>
      </c>
      <c r="J4171" s="111">
        <v>96666</v>
      </c>
      <c r="K4171" s="112" t="s">
        <v>20</v>
      </c>
      <c r="L4171" s="112" t="s">
        <v>158</v>
      </c>
      <c r="O4171" s="71"/>
      <c r="P4171" s="54"/>
      <c r="Q4171" s="72"/>
    </row>
    <row r="4172" spans="1:17" x14ac:dyDescent="0.25">
      <c r="A4172" s="107" t="s">
        <v>2862</v>
      </c>
      <c r="B4172" s="108">
        <v>202504</v>
      </c>
      <c r="C4172" s="108">
        <v>202504</v>
      </c>
      <c r="D4172" s="108" t="s">
        <v>1014</v>
      </c>
      <c r="E4172" s="109">
        <v>9179530703</v>
      </c>
      <c r="F4172" s="107" t="s">
        <v>2863</v>
      </c>
      <c r="G4172" s="110" t="s">
        <v>1792</v>
      </c>
      <c r="H4172" s="111">
        <v>250000</v>
      </c>
      <c r="I4172" s="113">
        <v>45776</v>
      </c>
      <c r="J4172" s="111">
        <v>61250</v>
      </c>
      <c r="K4172" s="112" t="s">
        <v>20</v>
      </c>
      <c r="L4172" s="112" t="s">
        <v>158</v>
      </c>
      <c r="O4172" s="71"/>
      <c r="P4172" s="54"/>
      <c r="Q4172" s="72"/>
    </row>
    <row r="4173" spans="1:17" x14ac:dyDescent="0.25">
      <c r="A4173" s="107" t="s">
        <v>4503</v>
      </c>
      <c r="B4173" s="108">
        <v>202503</v>
      </c>
      <c r="C4173" s="108">
        <v>202503</v>
      </c>
      <c r="D4173" s="108" t="s">
        <v>1015</v>
      </c>
      <c r="E4173" s="109">
        <v>7008354521</v>
      </c>
      <c r="F4173" s="107" t="s">
        <v>2743</v>
      </c>
      <c r="G4173" s="110" t="s">
        <v>1778</v>
      </c>
      <c r="H4173" s="111">
        <v>318000</v>
      </c>
      <c r="I4173" s="113">
        <v>45776</v>
      </c>
      <c r="J4173" s="111">
        <v>101000</v>
      </c>
      <c r="K4173" s="112" t="s">
        <v>689</v>
      </c>
      <c r="L4173" s="112" t="s">
        <v>158</v>
      </c>
      <c r="O4173" s="71"/>
      <c r="P4173" s="54"/>
      <c r="Q4173" s="72"/>
    </row>
    <row r="4174" spans="1:17" x14ac:dyDescent="0.25">
      <c r="A4174" s="107" t="s">
        <v>2843</v>
      </c>
      <c r="B4174" s="108">
        <v>202504</v>
      </c>
      <c r="C4174" s="108">
        <v>202504</v>
      </c>
      <c r="D4174" s="108" t="s">
        <v>1015</v>
      </c>
      <c r="E4174" s="109">
        <v>7978755765</v>
      </c>
      <c r="F4174" s="107" t="s">
        <v>2844</v>
      </c>
      <c r="G4174" s="110" t="s">
        <v>1778</v>
      </c>
      <c r="H4174" s="111">
        <v>305000</v>
      </c>
      <c r="I4174" s="113">
        <v>45777</v>
      </c>
      <c r="J4174" s="111">
        <v>200000</v>
      </c>
      <c r="K4174" s="112" t="s">
        <v>20</v>
      </c>
      <c r="L4174" s="112" t="s">
        <v>158</v>
      </c>
      <c r="O4174" s="71"/>
      <c r="P4174" s="54"/>
      <c r="Q4174" s="72"/>
    </row>
    <row r="4175" spans="1:17" x14ac:dyDescent="0.25">
      <c r="A4175" s="107" t="s">
        <v>2861</v>
      </c>
      <c r="B4175" s="108">
        <v>202504</v>
      </c>
      <c r="C4175" s="108">
        <v>202504</v>
      </c>
      <c r="D4175" s="108" t="s">
        <v>1014</v>
      </c>
      <c r="E4175" s="109">
        <v>7075700925</v>
      </c>
      <c r="F4175" s="107" t="s">
        <v>2788</v>
      </c>
      <c r="G4175" s="110" t="s">
        <v>2639</v>
      </c>
      <c r="H4175" s="111">
        <v>150000</v>
      </c>
      <c r="I4175" s="113">
        <v>45777</v>
      </c>
      <c r="J4175" s="111">
        <v>150000</v>
      </c>
      <c r="K4175" s="112" t="s">
        <v>20</v>
      </c>
      <c r="L4175" s="112" t="s">
        <v>158</v>
      </c>
      <c r="O4175" s="71"/>
      <c r="P4175" s="54"/>
      <c r="Q4175" s="72"/>
    </row>
    <row r="4176" spans="1:17" x14ac:dyDescent="0.25">
      <c r="A4176" s="107" t="s">
        <v>2748</v>
      </c>
      <c r="B4176" s="108">
        <v>202503</v>
      </c>
      <c r="C4176" s="108">
        <v>202503</v>
      </c>
      <c r="D4176" s="108" t="s">
        <v>1015</v>
      </c>
      <c r="E4176" s="109">
        <v>8327722327</v>
      </c>
      <c r="F4176" s="107" t="s">
        <v>2753</v>
      </c>
      <c r="G4176" s="110" t="s">
        <v>1792</v>
      </c>
      <c r="H4176" s="111">
        <v>295000</v>
      </c>
      <c r="I4176" s="113">
        <v>45777</v>
      </c>
      <c r="J4176" s="111">
        <v>10000</v>
      </c>
      <c r="K4176" s="112" t="s">
        <v>20</v>
      </c>
      <c r="L4176" s="112" t="s">
        <v>158</v>
      </c>
      <c r="O4176" s="71"/>
      <c r="P4176" s="54"/>
      <c r="Q4176" s="72"/>
    </row>
    <row r="4177" spans="1:17" x14ac:dyDescent="0.25">
      <c r="A4177" s="107" t="s">
        <v>4520</v>
      </c>
      <c r="B4177" s="108">
        <v>202505</v>
      </c>
      <c r="C4177" s="108">
        <v>202505</v>
      </c>
      <c r="D4177" s="108" t="s">
        <v>1015</v>
      </c>
      <c r="E4177" s="109">
        <v>8904981151</v>
      </c>
      <c r="F4177" s="107" t="s">
        <v>2865</v>
      </c>
      <c r="G4177" s="110" t="s">
        <v>1792</v>
      </c>
      <c r="H4177" s="111">
        <v>295000</v>
      </c>
      <c r="I4177" s="113">
        <v>45777</v>
      </c>
      <c r="J4177" s="111">
        <v>10000</v>
      </c>
      <c r="K4177" s="112" t="s">
        <v>20</v>
      </c>
      <c r="L4177" s="112" t="s">
        <v>2729</v>
      </c>
      <c r="O4177" s="71"/>
      <c r="P4177" s="54"/>
      <c r="Q4177" s="72"/>
    </row>
    <row r="4178" spans="1:17" x14ac:dyDescent="0.25">
      <c r="A4178" s="107" t="s">
        <v>2867</v>
      </c>
      <c r="B4178" s="108">
        <v>202505</v>
      </c>
      <c r="C4178" s="108">
        <v>202505</v>
      </c>
      <c r="D4178" s="108" t="s">
        <v>1015</v>
      </c>
      <c r="E4178" s="109">
        <v>8637235926</v>
      </c>
      <c r="F4178" s="107" t="s">
        <v>2866</v>
      </c>
      <c r="G4178" s="110" t="s">
        <v>1778</v>
      </c>
      <c r="H4178" s="111">
        <v>295000</v>
      </c>
      <c r="I4178" s="113">
        <v>45778</v>
      </c>
      <c r="J4178" s="111">
        <v>5000</v>
      </c>
      <c r="K4178" s="112" t="s">
        <v>20</v>
      </c>
      <c r="L4178" s="112" t="s">
        <v>158</v>
      </c>
      <c r="O4178" s="71"/>
      <c r="P4178" s="54"/>
      <c r="Q4178" s="72"/>
    </row>
    <row r="4179" spans="1:17" x14ac:dyDescent="0.25">
      <c r="A4179" s="107" t="s">
        <v>2646</v>
      </c>
      <c r="B4179" s="108">
        <v>202502</v>
      </c>
      <c r="C4179" s="108">
        <v>202502</v>
      </c>
      <c r="D4179" s="108" t="s">
        <v>1014</v>
      </c>
      <c r="E4179" s="109">
        <v>6265220047</v>
      </c>
      <c r="F4179" s="107" t="s">
        <v>2650</v>
      </c>
      <c r="G4179" s="110" t="s">
        <v>1778</v>
      </c>
      <c r="H4179" s="111">
        <v>290000</v>
      </c>
      <c r="I4179" s="113">
        <v>45778</v>
      </c>
      <c r="J4179" s="111">
        <v>72500</v>
      </c>
      <c r="K4179" s="112" t="s">
        <v>20</v>
      </c>
      <c r="L4179" s="112" t="s">
        <v>158</v>
      </c>
      <c r="O4179" s="71"/>
      <c r="P4179" s="54"/>
      <c r="Q4179" s="72"/>
    </row>
    <row r="4180" spans="1:17" x14ac:dyDescent="0.25">
      <c r="A4180" s="107" t="s">
        <v>2395</v>
      </c>
      <c r="B4180" s="108">
        <v>202410</v>
      </c>
      <c r="C4180" s="108">
        <v>202410</v>
      </c>
      <c r="D4180" s="108" t="s">
        <v>1015</v>
      </c>
      <c r="E4180" s="109">
        <v>8249778903</v>
      </c>
      <c r="F4180" s="107" t="s">
        <v>2397</v>
      </c>
      <c r="G4180" s="110" t="s">
        <v>1778</v>
      </c>
      <c r="H4180" s="111">
        <v>318000</v>
      </c>
      <c r="I4180" s="113">
        <v>45778</v>
      </c>
      <c r="J4180" s="111">
        <v>70000</v>
      </c>
      <c r="K4180" s="112" t="s">
        <v>20</v>
      </c>
      <c r="L4180" s="112" t="s">
        <v>158</v>
      </c>
      <c r="O4180" s="71"/>
      <c r="P4180" s="54"/>
      <c r="Q4180" s="72"/>
    </row>
    <row r="4181" spans="1:17" x14ac:dyDescent="0.25">
      <c r="A4181" s="107" t="s">
        <v>2610</v>
      </c>
      <c r="B4181" s="108">
        <v>202501</v>
      </c>
      <c r="C4181" s="108">
        <v>202501</v>
      </c>
      <c r="D4181" s="108" t="s">
        <v>1015</v>
      </c>
      <c r="E4181" s="109">
        <v>9509717355</v>
      </c>
      <c r="F4181" s="107" t="s">
        <v>2612</v>
      </c>
      <c r="G4181" s="110" t="s">
        <v>1792</v>
      </c>
      <c r="H4181" s="111">
        <v>295000</v>
      </c>
      <c r="I4181" s="113">
        <v>45778</v>
      </c>
      <c r="J4181" s="111">
        <v>70000</v>
      </c>
      <c r="K4181" s="112" t="s">
        <v>689</v>
      </c>
      <c r="L4181" s="112" t="s">
        <v>158</v>
      </c>
      <c r="O4181" s="71"/>
      <c r="P4181" s="54"/>
      <c r="Q4181" s="72"/>
    </row>
    <row r="4182" spans="1:17" x14ac:dyDescent="0.25">
      <c r="A4182" s="107" t="s">
        <v>2748</v>
      </c>
      <c r="B4182" s="108">
        <v>202503</v>
      </c>
      <c r="C4182" s="108">
        <v>202503</v>
      </c>
      <c r="D4182" s="108" t="s">
        <v>1015</v>
      </c>
      <c r="E4182" s="109">
        <v>8327722327</v>
      </c>
      <c r="F4182" s="107" t="s">
        <v>2753</v>
      </c>
      <c r="G4182" s="110" t="s">
        <v>1792</v>
      </c>
      <c r="H4182" s="111">
        <v>295000</v>
      </c>
      <c r="I4182" s="113">
        <v>45778</v>
      </c>
      <c r="J4182" s="111">
        <v>86666</v>
      </c>
      <c r="K4182" s="112" t="s">
        <v>20</v>
      </c>
      <c r="L4182" s="112" t="s">
        <v>158</v>
      </c>
      <c r="O4182" s="71"/>
      <c r="P4182" s="54"/>
      <c r="Q4182" s="72"/>
    </row>
    <row r="4183" spans="1:17" x14ac:dyDescent="0.25">
      <c r="A4183" s="107" t="s">
        <v>4496</v>
      </c>
      <c r="B4183" s="108">
        <v>202502</v>
      </c>
      <c r="C4183" s="108">
        <v>202502</v>
      </c>
      <c r="D4183" s="108" t="s">
        <v>1015</v>
      </c>
      <c r="E4183" s="109">
        <v>8114923133</v>
      </c>
      <c r="F4183" s="107" t="s">
        <v>2679</v>
      </c>
      <c r="G4183" s="110" t="s">
        <v>1792</v>
      </c>
      <c r="H4183" s="111">
        <v>285000</v>
      </c>
      <c r="I4183" s="113">
        <v>45779</v>
      </c>
      <c r="J4183" s="111">
        <v>50000</v>
      </c>
      <c r="K4183" s="112" t="s">
        <v>20</v>
      </c>
      <c r="L4183" s="112" t="s">
        <v>158</v>
      </c>
      <c r="O4183" s="71"/>
      <c r="P4183" s="54"/>
      <c r="Q4183" s="72"/>
    </row>
    <row r="4184" spans="1:17" x14ac:dyDescent="0.25">
      <c r="A4184" s="107" t="s">
        <v>2828</v>
      </c>
      <c r="B4184" s="108">
        <v>202504</v>
      </c>
      <c r="C4184" s="108">
        <v>202504</v>
      </c>
      <c r="D4184" s="108" t="s">
        <v>1015</v>
      </c>
      <c r="E4184" s="109">
        <v>7008974050</v>
      </c>
      <c r="F4184" s="107" t="s">
        <v>2831</v>
      </c>
      <c r="G4184" s="110" t="s">
        <v>1792</v>
      </c>
      <c r="H4184" s="111">
        <v>280000</v>
      </c>
      <c r="I4184" s="113">
        <v>45779</v>
      </c>
      <c r="J4184" s="111">
        <v>50000</v>
      </c>
      <c r="K4184" s="112" t="s">
        <v>20</v>
      </c>
      <c r="L4184" s="112" t="s">
        <v>158</v>
      </c>
      <c r="O4184" s="71"/>
      <c r="P4184" s="54"/>
      <c r="Q4184" s="72"/>
    </row>
    <row r="4185" spans="1:17" x14ac:dyDescent="0.25">
      <c r="A4185" s="107" t="s">
        <v>1284</v>
      </c>
      <c r="B4185" s="108">
        <v>202311</v>
      </c>
      <c r="C4185" s="108">
        <v>202311</v>
      </c>
      <c r="D4185" s="108" t="s">
        <v>1014</v>
      </c>
      <c r="E4185" s="109">
        <v>8624067392</v>
      </c>
      <c r="F4185" s="107" t="s">
        <v>1491</v>
      </c>
      <c r="G4185" s="110" t="s">
        <v>19</v>
      </c>
      <c r="H4185" s="111">
        <v>280000</v>
      </c>
      <c r="I4185" s="113">
        <v>45779</v>
      </c>
      <c r="J4185" s="111">
        <v>50000</v>
      </c>
      <c r="K4185" s="112" t="s">
        <v>689</v>
      </c>
      <c r="L4185" s="112" t="s">
        <v>158</v>
      </c>
      <c r="O4185" s="71"/>
      <c r="P4185" s="54"/>
      <c r="Q4185" s="72"/>
    </row>
    <row r="4186" spans="1:17" x14ac:dyDescent="0.25">
      <c r="A4186" s="107" t="s">
        <v>2843</v>
      </c>
      <c r="B4186" s="108">
        <v>202504</v>
      </c>
      <c r="C4186" s="108">
        <v>202504</v>
      </c>
      <c r="D4186" s="108" t="s">
        <v>1015</v>
      </c>
      <c r="E4186" s="109">
        <v>7978755765</v>
      </c>
      <c r="F4186" s="107" t="s">
        <v>2844</v>
      </c>
      <c r="G4186" s="110" t="s">
        <v>1778</v>
      </c>
      <c r="H4186" s="111">
        <v>305000</v>
      </c>
      <c r="I4186" s="113">
        <v>45779</v>
      </c>
      <c r="J4186" s="111">
        <v>85000</v>
      </c>
      <c r="K4186" s="112" t="s">
        <v>20</v>
      </c>
      <c r="L4186" s="112" t="s">
        <v>158</v>
      </c>
      <c r="O4186" s="71"/>
      <c r="P4186" s="54"/>
      <c r="Q4186" s="72"/>
    </row>
    <row r="4187" spans="1:17" x14ac:dyDescent="0.25">
      <c r="A4187" s="107" t="s">
        <v>4513</v>
      </c>
      <c r="B4187" s="108">
        <v>202504</v>
      </c>
      <c r="C4187" s="108">
        <v>202504</v>
      </c>
      <c r="D4187" s="108" t="s">
        <v>1015</v>
      </c>
      <c r="E4187" s="109">
        <v>7205019698</v>
      </c>
      <c r="F4187" s="107" t="s">
        <v>2838</v>
      </c>
      <c r="G4187" s="110" t="s">
        <v>1792</v>
      </c>
      <c r="H4187" s="111">
        <v>285000</v>
      </c>
      <c r="I4187" s="113">
        <v>45779</v>
      </c>
      <c r="J4187" s="111">
        <v>93334</v>
      </c>
      <c r="K4187" s="112" t="s">
        <v>20</v>
      </c>
      <c r="L4187" s="112" t="s">
        <v>158</v>
      </c>
      <c r="O4187" s="71"/>
      <c r="P4187" s="54"/>
      <c r="Q4187" s="72"/>
    </row>
    <row r="4188" spans="1:17" x14ac:dyDescent="0.25">
      <c r="A4188" s="107" t="s">
        <v>4516</v>
      </c>
      <c r="B4188" s="108">
        <v>202504</v>
      </c>
      <c r="C4188" s="108">
        <v>202504</v>
      </c>
      <c r="D4188" s="108" t="s">
        <v>1014</v>
      </c>
      <c r="E4188" s="109">
        <v>8763858082</v>
      </c>
      <c r="F4188" s="107" t="s">
        <v>2852</v>
      </c>
      <c r="G4188" s="110" t="s">
        <v>1792</v>
      </c>
      <c r="H4188" s="111">
        <v>305000</v>
      </c>
      <c r="I4188" s="113">
        <v>45780</v>
      </c>
      <c r="J4188" s="111">
        <v>10000</v>
      </c>
      <c r="K4188" s="112" t="s">
        <v>20</v>
      </c>
      <c r="L4188" s="112" t="s">
        <v>158</v>
      </c>
      <c r="O4188" s="71"/>
      <c r="P4188" s="54"/>
      <c r="Q4188" s="72"/>
    </row>
    <row r="4189" spans="1:17" x14ac:dyDescent="0.25">
      <c r="A4189" s="107" t="s">
        <v>2837</v>
      </c>
      <c r="B4189" s="108">
        <v>202504</v>
      </c>
      <c r="C4189" s="108">
        <v>202504</v>
      </c>
      <c r="D4189" s="108" t="s">
        <v>1014</v>
      </c>
      <c r="E4189" s="109">
        <v>9926976947</v>
      </c>
      <c r="F4189" s="107" t="s">
        <v>2840</v>
      </c>
      <c r="G4189" s="110" t="s">
        <v>1778</v>
      </c>
      <c r="H4189" s="111">
        <v>290000</v>
      </c>
      <c r="I4189" s="113">
        <v>45780</v>
      </c>
      <c r="J4189" s="111">
        <v>285000</v>
      </c>
      <c r="K4189" s="112" t="s">
        <v>20</v>
      </c>
      <c r="L4189" s="112" t="s">
        <v>158</v>
      </c>
      <c r="O4189" s="71"/>
      <c r="P4189" s="54"/>
      <c r="Q4189" s="72"/>
    </row>
    <row r="4190" spans="1:17" x14ac:dyDescent="0.25">
      <c r="A4190" s="107" t="s">
        <v>4504</v>
      </c>
      <c r="B4190" s="108">
        <v>202503</v>
      </c>
      <c r="C4190" s="108">
        <v>202503</v>
      </c>
      <c r="D4190" s="108" t="s">
        <v>1015</v>
      </c>
      <c r="E4190" s="109">
        <v>8217676155</v>
      </c>
      <c r="F4190" s="107" t="s">
        <v>2762</v>
      </c>
      <c r="G4190" s="110" t="s">
        <v>1778</v>
      </c>
      <c r="H4190" s="111">
        <v>290000</v>
      </c>
      <c r="I4190" s="113">
        <v>45780</v>
      </c>
      <c r="J4190" s="111">
        <v>52200</v>
      </c>
      <c r="K4190" s="112" t="s">
        <v>20</v>
      </c>
      <c r="L4190" s="112" t="s">
        <v>158</v>
      </c>
      <c r="O4190" s="71"/>
      <c r="P4190" s="54"/>
      <c r="Q4190" s="72"/>
    </row>
    <row r="4191" spans="1:17" x14ac:dyDescent="0.25">
      <c r="A4191" s="107" t="s">
        <v>2809</v>
      </c>
      <c r="B4191" s="108">
        <v>202504</v>
      </c>
      <c r="C4191" s="108">
        <v>202504</v>
      </c>
      <c r="D4191" s="108" t="s">
        <v>1015</v>
      </c>
      <c r="E4191" s="109">
        <v>7504262338</v>
      </c>
      <c r="F4191" s="107" t="s">
        <v>2815</v>
      </c>
      <c r="G4191" s="110" t="s">
        <v>1778</v>
      </c>
      <c r="H4191" s="111">
        <v>300000</v>
      </c>
      <c r="I4191" s="113">
        <v>45782</v>
      </c>
      <c r="J4191" s="111">
        <v>50000</v>
      </c>
      <c r="K4191" s="112" t="s">
        <v>20</v>
      </c>
      <c r="L4191" s="112" t="s">
        <v>158</v>
      </c>
      <c r="O4191" s="71"/>
      <c r="P4191" s="54"/>
      <c r="Q4191" s="72"/>
    </row>
    <row r="4192" spans="1:17" x14ac:dyDescent="0.25">
      <c r="A4192" s="107" t="s">
        <v>2828</v>
      </c>
      <c r="B4192" s="108">
        <v>202504</v>
      </c>
      <c r="C4192" s="108">
        <v>202504</v>
      </c>
      <c r="D4192" s="108" t="s">
        <v>1015</v>
      </c>
      <c r="E4192" s="109">
        <v>7008974050</v>
      </c>
      <c r="F4192" s="107" t="s">
        <v>2831</v>
      </c>
      <c r="G4192" s="110" t="s">
        <v>1792</v>
      </c>
      <c r="H4192" s="111">
        <v>280000</v>
      </c>
      <c r="I4192" s="113">
        <v>45782</v>
      </c>
      <c r="J4192" s="111">
        <v>220000</v>
      </c>
      <c r="K4192" s="112" t="s">
        <v>20</v>
      </c>
      <c r="L4192" s="112" t="s">
        <v>158</v>
      </c>
      <c r="O4192" s="71"/>
      <c r="P4192" s="54"/>
      <c r="Q4192" s="72"/>
    </row>
    <row r="4193" spans="1:17" x14ac:dyDescent="0.25">
      <c r="A4193" s="107" t="s">
        <v>4505</v>
      </c>
      <c r="B4193" s="108">
        <v>202503</v>
      </c>
      <c r="C4193" s="108">
        <v>202503</v>
      </c>
      <c r="D4193" s="108" t="s">
        <v>1015</v>
      </c>
      <c r="E4193" s="109" t="s">
        <v>2764</v>
      </c>
      <c r="F4193" s="107" t="s">
        <v>2763</v>
      </c>
      <c r="G4193" s="110" t="s">
        <v>1778</v>
      </c>
      <c r="H4193" s="111">
        <v>295000</v>
      </c>
      <c r="I4193" s="113">
        <v>45782</v>
      </c>
      <c r="J4193" s="111">
        <v>100000</v>
      </c>
      <c r="K4193" s="112" t="s">
        <v>20</v>
      </c>
      <c r="L4193" s="112" t="s">
        <v>158</v>
      </c>
      <c r="O4193" s="71"/>
      <c r="P4193" s="54"/>
      <c r="Q4193" s="72"/>
    </row>
    <row r="4194" spans="1:17" x14ac:dyDescent="0.25">
      <c r="A4194" s="107" t="s">
        <v>4479</v>
      </c>
      <c r="B4194" s="108">
        <v>202501</v>
      </c>
      <c r="C4194" s="108">
        <v>202501</v>
      </c>
      <c r="D4194" s="108" t="s">
        <v>1015</v>
      </c>
      <c r="E4194" s="109">
        <v>7008152679</v>
      </c>
      <c r="F4194" s="107" t="s">
        <v>2550</v>
      </c>
      <c r="G4194" s="110" t="s">
        <v>1778</v>
      </c>
      <c r="H4194" s="111">
        <v>300000</v>
      </c>
      <c r="I4194" s="113">
        <v>45783</v>
      </c>
      <c r="J4194" s="111">
        <v>50000</v>
      </c>
      <c r="K4194" s="112" t="s">
        <v>20</v>
      </c>
      <c r="L4194" s="112" t="s">
        <v>158</v>
      </c>
      <c r="O4194" s="71"/>
      <c r="P4194" s="54"/>
      <c r="Q4194" s="72"/>
    </row>
    <row r="4195" spans="1:17" x14ac:dyDescent="0.25">
      <c r="A4195" s="107" t="s">
        <v>4489</v>
      </c>
      <c r="B4195" s="108">
        <v>202501</v>
      </c>
      <c r="C4195" s="108">
        <v>202501</v>
      </c>
      <c r="D4195" s="108" t="s">
        <v>1014</v>
      </c>
      <c r="E4195" s="109">
        <v>7767972086</v>
      </c>
      <c r="F4195" s="107" t="s">
        <v>2598</v>
      </c>
      <c r="G4195" s="110" t="s">
        <v>2603</v>
      </c>
      <c r="H4195" s="111">
        <v>270000</v>
      </c>
      <c r="I4195" s="113">
        <v>45783</v>
      </c>
      <c r="J4195" s="111">
        <v>18000</v>
      </c>
      <c r="K4195" s="112" t="s">
        <v>20</v>
      </c>
      <c r="L4195" s="112" t="s">
        <v>142</v>
      </c>
      <c r="O4195" s="71"/>
      <c r="P4195" s="54"/>
      <c r="Q4195" s="72"/>
    </row>
    <row r="4196" spans="1:17" x14ac:dyDescent="0.25">
      <c r="A4196" s="107" t="s">
        <v>4492</v>
      </c>
      <c r="B4196" s="108">
        <v>202501</v>
      </c>
      <c r="C4196" s="108">
        <v>202501</v>
      </c>
      <c r="D4196" s="108" t="s">
        <v>1015</v>
      </c>
      <c r="E4196" s="109">
        <v>7389633550</v>
      </c>
      <c r="F4196" s="107" t="s">
        <v>2618</v>
      </c>
      <c r="G4196" s="110" t="s">
        <v>1778</v>
      </c>
      <c r="H4196" s="111">
        <v>308000</v>
      </c>
      <c r="I4196" s="113">
        <v>45783</v>
      </c>
      <c r="J4196" s="111">
        <v>45000</v>
      </c>
      <c r="K4196" s="112" t="s">
        <v>689</v>
      </c>
      <c r="L4196" s="112" t="s">
        <v>158</v>
      </c>
      <c r="O4196" s="71"/>
      <c r="P4196" s="54"/>
      <c r="Q4196" s="72"/>
    </row>
    <row r="4197" spans="1:17" x14ac:dyDescent="0.25">
      <c r="A4197" s="107" t="s">
        <v>4516</v>
      </c>
      <c r="B4197" s="108">
        <v>202504</v>
      </c>
      <c r="C4197" s="108">
        <v>202504</v>
      </c>
      <c r="D4197" s="108" t="s">
        <v>1014</v>
      </c>
      <c r="E4197" s="109">
        <v>8763858082</v>
      </c>
      <c r="F4197" s="107" t="s">
        <v>2852</v>
      </c>
      <c r="G4197" s="110" t="s">
        <v>1792</v>
      </c>
      <c r="H4197" s="111">
        <v>305000</v>
      </c>
      <c r="I4197" s="113">
        <v>45783</v>
      </c>
      <c r="J4197" s="111">
        <f>43333+40000</f>
        <v>83333</v>
      </c>
      <c r="K4197" s="112" t="s">
        <v>20</v>
      </c>
      <c r="L4197" s="112" t="s">
        <v>158</v>
      </c>
      <c r="O4197" s="71"/>
      <c r="P4197" s="54"/>
      <c r="Q4197" s="72"/>
    </row>
    <row r="4198" spans="1:17" x14ac:dyDescent="0.25">
      <c r="A4198" s="107" t="s">
        <v>4498</v>
      </c>
      <c r="B4198" s="108">
        <v>202502</v>
      </c>
      <c r="C4198" s="108">
        <v>202502</v>
      </c>
      <c r="D4198" s="108" t="s">
        <v>1015</v>
      </c>
      <c r="E4198" s="109">
        <v>6371003023</v>
      </c>
      <c r="F4198" s="107" t="s">
        <v>2696</v>
      </c>
      <c r="G4198" s="110" t="s">
        <v>1778</v>
      </c>
      <c r="H4198" s="111">
        <v>290000</v>
      </c>
      <c r="I4198" s="113">
        <v>45783</v>
      </c>
      <c r="J4198" s="111">
        <f>10000+20000+50000+15000</f>
        <v>95000</v>
      </c>
      <c r="K4198" s="112" t="s">
        <v>20</v>
      </c>
      <c r="L4198" s="112" t="s">
        <v>158</v>
      </c>
      <c r="O4198" s="71"/>
      <c r="P4198" s="54"/>
      <c r="Q4198" s="72"/>
    </row>
    <row r="4199" spans="1:17" x14ac:dyDescent="0.25">
      <c r="A4199" s="107" t="s">
        <v>1815</v>
      </c>
      <c r="B4199" s="108">
        <v>202403</v>
      </c>
      <c r="C4199" s="108">
        <v>202403</v>
      </c>
      <c r="D4199" s="108" t="s">
        <v>1014</v>
      </c>
      <c r="E4199" s="109">
        <v>8327739908</v>
      </c>
      <c r="F4199" s="107"/>
      <c r="G4199" s="110" t="s">
        <v>1778</v>
      </c>
      <c r="H4199" s="111">
        <v>265000</v>
      </c>
      <c r="I4199" s="113">
        <v>45783</v>
      </c>
      <c r="J4199" s="111">
        <v>50000</v>
      </c>
      <c r="K4199" s="112" t="s">
        <v>20</v>
      </c>
      <c r="L4199" s="112" t="s">
        <v>158</v>
      </c>
      <c r="O4199" s="71"/>
      <c r="P4199" s="54"/>
      <c r="Q4199" s="72"/>
    </row>
    <row r="4200" spans="1:17" x14ac:dyDescent="0.25">
      <c r="A4200" s="107" t="s">
        <v>2868</v>
      </c>
      <c r="B4200" s="108">
        <v>202505</v>
      </c>
      <c r="C4200" s="108">
        <v>202505</v>
      </c>
      <c r="D4200" s="108" t="s">
        <v>1014</v>
      </c>
      <c r="E4200" s="109">
        <v>7749931569</v>
      </c>
      <c r="F4200" s="107" t="s">
        <v>2869</v>
      </c>
      <c r="G4200" s="110" t="s">
        <v>1778</v>
      </c>
      <c r="H4200" s="111">
        <v>305000</v>
      </c>
      <c r="I4200" s="113">
        <v>45784</v>
      </c>
      <c r="J4200" s="111">
        <v>300000</v>
      </c>
      <c r="K4200" s="112" t="s">
        <v>20</v>
      </c>
      <c r="L4200" s="112" t="s">
        <v>158</v>
      </c>
      <c r="O4200" s="71"/>
      <c r="P4200" s="54"/>
      <c r="Q4200" s="72"/>
    </row>
    <row r="4201" spans="1:17" x14ac:dyDescent="0.25">
      <c r="A4201" s="107" t="s">
        <v>2711</v>
      </c>
      <c r="B4201" s="108">
        <v>202503</v>
      </c>
      <c r="C4201" s="108">
        <v>202503</v>
      </c>
      <c r="D4201" s="108" t="s">
        <v>1014</v>
      </c>
      <c r="E4201" s="109">
        <v>7415530793</v>
      </c>
      <c r="F4201" s="107" t="s">
        <v>2716</v>
      </c>
      <c r="G4201" s="110" t="s">
        <v>2603</v>
      </c>
      <c r="H4201" s="111">
        <v>295000</v>
      </c>
      <c r="I4201" s="113">
        <v>45785</v>
      </c>
      <c r="J4201" s="111">
        <v>96666</v>
      </c>
      <c r="K4201" s="112" t="s">
        <v>20</v>
      </c>
      <c r="L4201" s="112" t="s">
        <v>158</v>
      </c>
      <c r="O4201" s="71"/>
      <c r="P4201" s="54"/>
      <c r="Q4201" s="72"/>
    </row>
    <row r="4202" spans="1:17" x14ac:dyDescent="0.25">
      <c r="A4202" s="107" t="s">
        <v>2769</v>
      </c>
      <c r="B4202" s="108">
        <v>202504</v>
      </c>
      <c r="C4202" s="108">
        <v>202504</v>
      </c>
      <c r="D4202" s="108" t="s">
        <v>1014</v>
      </c>
      <c r="E4202" s="109">
        <v>7470307309</v>
      </c>
      <c r="F4202" s="107" t="s">
        <v>2775</v>
      </c>
      <c r="G4202" s="110" t="s">
        <v>1778</v>
      </c>
      <c r="H4202" s="111">
        <v>290000</v>
      </c>
      <c r="I4202" s="113">
        <v>45785</v>
      </c>
      <c r="J4202" s="111">
        <v>70000</v>
      </c>
      <c r="K4202" s="112" t="s">
        <v>20</v>
      </c>
      <c r="L4202" s="112" t="s">
        <v>158</v>
      </c>
      <c r="O4202" s="71"/>
      <c r="P4202" s="54"/>
      <c r="Q4202" s="72"/>
    </row>
    <row r="4203" spans="1:17" x14ac:dyDescent="0.25">
      <c r="A4203" s="107" t="s">
        <v>2647</v>
      </c>
      <c r="B4203" s="108">
        <v>202502</v>
      </c>
      <c r="C4203" s="108">
        <v>202502</v>
      </c>
      <c r="D4203" s="108" t="s">
        <v>1014</v>
      </c>
      <c r="E4203" s="109">
        <v>8628858380</v>
      </c>
      <c r="F4203" s="107" t="s">
        <v>2651</v>
      </c>
      <c r="G4203" s="110" t="s">
        <v>1778</v>
      </c>
      <c r="H4203" s="111">
        <v>298000</v>
      </c>
      <c r="I4203" s="113">
        <v>45785</v>
      </c>
      <c r="J4203" s="111">
        <v>74500</v>
      </c>
      <c r="K4203" s="112" t="s">
        <v>20</v>
      </c>
      <c r="L4203" s="112" t="s">
        <v>158</v>
      </c>
      <c r="O4203" s="71"/>
      <c r="P4203" s="54"/>
      <c r="Q4203" s="72"/>
    </row>
    <row r="4204" spans="1:17" x14ac:dyDescent="0.25">
      <c r="A4204" s="107" t="s">
        <v>2613</v>
      </c>
      <c r="B4204" s="108">
        <v>202501</v>
      </c>
      <c r="C4204" s="108">
        <v>202501</v>
      </c>
      <c r="D4204" s="108" t="s">
        <v>1015</v>
      </c>
      <c r="E4204" s="109">
        <v>7602548521</v>
      </c>
      <c r="F4204" s="107" t="s">
        <v>2614</v>
      </c>
      <c r="G4204" s="110" t="s">
        <v>1778</v>
      </c>
      <c r="H4204" s="111">
        <v>310000</v>
      </c>
      <c r="I4204" s="113">
        <v>45785</v>
      </c>
      <c r="J4204" s="111">
        <v>61166</v>
      </c>
      <c r="K4204" s="112" t="s">
        <v>20</v>
      </c>
      <c r="L4204" s="112" t="s">
        <v>158</v>
      </c>
      <c r="O4204" s="71"/>
      <c r="P4204" s="54"/>
      <c r="Q4204" s="72"/>
    </row>
    <row r="4205" spans="1:17" x14ac:dyDescent="0.25">
      <c r="A4205" s="107" t="s">
        <v>2683</v>
      </c>
      <c r="B4205" s="108">
        <v>202502</v>
      </c>
      <c r="C4205" s="108">
        <v>202502</v>
      </c>
      <c r="D4205" s="108" t="s">
        <v>1015</v>
      </c>
      <c r="E4205" s="109">
        <v>8984333691</v>
      </c>
      <c r="F4205" s="107" t="s">
        <v>2684</v>
      </c>
      <c r="G4205" s="110" t="s">
        <v>1778</v>
      </c>
      <c r="H4205" s="111">
        <v>290000</v>
      </c>
      <c r="I4205" s="113">
        <v>45785</v>
      </c>
      <c r="J4205" s="111">
        <v>42000</v>
      </c>
      <c r="K4205" s="112" t="s">
        <v>20</v>
      </c>
      <c r="L4205" s="112" t="s">
        <v>158</v>
      </c>
      <c r="O4205" s="71"/>
      <c r="P4205" s="54"/>
      <c r="Q4205" s="72"/>
    </row>
    <row r="4206" spans="1:17" x14ac:dyDescent="0.25">
      <c r="A4206" s="107" t="s">
        <v>2870</v>
      </c>
      <c r="B4206" s="108">
        <v>202505</v>
      </c>
      <c r="C4206" s="108">
        <v>202505</v>
      </c>
      <c r="D4206" s="108" t="s">
        <v>1015</v>
      </c>
      <c r="E4206" s="109">
        <v>8197055831</v>
      </c>
      <c r="F4206" s="107" t="s">
        <v>2871</v>
      </c>
      <c r="G4206" s="110" t="s">
        <v>1792</v>
      </c>
      <c r="H4206" s="111">
        <v>290000</v>
      </c>
      <c r="I4206" s="113">
        <v>45786</v>
      </c>
      <c r="J4206" s="111">
        <v>100000</v>
      </c>
      <c r="K4206" s="112" t="s">
        <v>20</v>
      </c>
      <c r="L4206" s="112" t="s">
        <v>158</v>
      </c>
      <c r="O4206" s="71"/>
      <c r="P4206" s="54"/>
      <c r="Q4206" s="72"/>
    </row>
    <row r="4207" spans="1:17" x14ac:dyDescent="0.25">
      <c r="A4207" s="107" t="s">
        <v>4509</v>
      </c>
      <c r="B4207" s="108">
        <v>202504</v>
      </c>
      <c r="C4207" s="108">
        <v>202504</v>
      </c>
      <c r="D4207" s="108" t="s">
        <v>1014</v>
      </c>
      <c r="E4207" s="109">
        <v>7416577724</v>
      </c>
      <c r="F4207" s="107" t="s">
        <v>2816</v>
      </c>
      <c r="G4207" s="110" t="s">
        <v>1778</v>
      </c>
      <c r="H4207" s="111">
        <v>300000</v>
      </c>
      <c r="I4207" s="113">
        <v>45786</v>
      </c>
      <c r="J4207" s="111">
        <v>60000</v>
      </c>
      <c r="K4207" s="112" t="s">
        <v>20</v>
      </c>
      <c r="L4207" s="112" t="s">
        <v>158</v>
      </c>
      <c r="O4207" s="71"/>
      <c r="P4207" s="54"/>
      <c r="Q4207" s="72"/>
    </row>
    <row r="4208" spans="1:17" x14ac:dyDescent="0.25">
      <c r="A4208" s="107" t="s">
        <v>2734</v>
      </c>
      <c r="B4208" s="108">
        <v>202503</v>
      </c>
      <c r="C4208" s="108">
        <v>202503</v>
      </c>
      <c r="D4208" s="108" t="s">
        <v>1014</v>
      </c>
      <c r="E4208" s="109">
        <v>9019813416</v>
      </c>
      <c r="F4208" s="107" t="s">
        <v>2735</v>
      </c>
      <c r="G4208" s="110" t="s">
        <v>1778</v>
      </c>
      <c r="H4208" s="111">
        <v>295000</v>
      </c>
      <c r="I4208" s="113">
        <v>45786</v>
      </c>
      <c r="J4208" s="111">
        <v>100000</v>
      </c>
      <c r="K4208" s="112" t="s">
        <v>20</v>
      </c>
      <c r="L4208" s="112" t="s">
        <v>158</v>
      </c>
      <c r="O4208" s="71"/>
      <c r="P4208" s="54"/>
      <c r="Q4208" s="72"/>
    </row>
    <row r="4209" spans="1:17" x14ac:dyDescent="0.25">
      <c r="A4209" s="107" t="s">
        <v>2660</v>
      </c>
      <c r="B4209" s="108">
        <v>202502</v>
      </c>
      <c r="C4209" s="108">
        <v>202502</v>
      </c>
      <c r="D4209" s="108" t="s">
        <v>1015</v>
      </c>
      <c r="E4209" s="109" t="s">
        <v>2666</v>
      </c>
      <c r="F4209" s="107" t="s">
        <v>2664</v>
      </c>
      <c r="G4209" s="110" t="s">
        <v>1792</v>
      </c>
      <c r="H4209" s="111">
        <v>270000</v>
      </c>
      <c r="I4209" s="113">
        <v>45786</v>
      </c>
      <c r="J4209" s="111">
        <v>66667</v>
      </c>
      <c r="K4209" s="112" t="s">
        <v>20</v>
      </c>
      <c r="L4209" s="112" t="s">
        <v>158</v>
      </c>
      <c r="O4209" s="71"/>
      <c r="P4209" s="54"/>
      <c r="Q4209" s="72"/>
    </row>
    <row r="4210" spans="1:17" x14ac:dyDescent="0.25">
      <c r="A4210" s="107" t="s">
        <v>4518</v>
      </c>
      <c r="B4210" s="108">
        <v>202504</v>
      </c>
      <c r="C4210" s="108">
        <v>202504</v>
      </c>
      <c r="D4210" s="108" t="s">
        <v>1015</v>
      </c>
      <c r="E4210" s="109">
        <v>9424677178</v>
      </c>
      <c r="F4210" s="107" t="s">
        <v>2856</v>
      </c>
      <c r="G4210" s="110" t="s">
        <v>1792</v>
      </c>
      <c r="H4210" s="111">
        <v>295000</v>
      </c>
      <c r="I4210" s="113">
        <v>45787</v>
      </c>
      <c r="J4210" s="111">
        <v>50000</v>
      </c>
      <c r="K4210" s="112" t="s">
        <v>20</v>
      </c>
      <c r="L4210" s="112" t="s">
        <v>158</v>
      </c>
      <c r="O4210" s="71"/>
      <c r="P4210" s="54"/>
      <c r="Q4210" s="72"/>
    </row>
    <row r="4211" spans="1:17" x14ac:dyDescent="0.25">
      <c r="A4211" s="107" t="s">
        <v>2713</v>
      </c>
      <c r="B4211" s="108">
        <v>202503</v>
      </c>
      <c r="C4211" s="108">
        <v>202503</v>
      </c>
      <c r="D4211" s="108" t="s">
        <v>1015</v>
      </c>
      <c r="E4211" s="109">
        <v>8658034176</v>
      </c>
      <c r="F4211" s="107" t="s">
        <v>2719</v>
      </c>
      <c r="G4211" s="110" t="s">
        <v>2603</v>
      </c>
      <c r="H4211" s="111">
        <v>295000</v>
      </c>
      <c r="I4211" s="113">
        <v>45787</v>
      </c>
      <c r="J4211" s="111">
        <v>50000</v>
      </c>
      <c r="K4211" s="112" t="s">
        <v>20</v>
      </c>
      <c r="L4211" s="112" t="s">
        <v>158</v>
      </c>
      <c r="O4211" s="71"/>
      <c r="P4211" s="54"/>
      <c r="Q4211" s="72"/>
    </row>
    <row r="4212" spans="1:17" x14ac:dyDescent="0.25">
      <c r="A4212" s="107" t="s">
        <v>4510</v>
      </c>
      <c r="B4212" s="108">
        <v>202504</v>
      </c>
      <c r="C4212" s="108">
        <v>202504</v>
      </c>
      <c r="D4212" s="108" t="s">
        <v>1014</v>
      </c>
      <c r="E4212" s="109">
        <v>6379785896</v>
      </c>
      <c r="F4212" s="107" t="s">
        <v>2819</v>
      </c>
      <c r="G4212" s="110" t="s">
        <v>1792</v>
      </c>
      <c r="H4212" s="111">
        <v>270000</v>
      </c>
      <c r="I4212" s="113">
        <v>45787</v>
      </c>
      <c r="J4212" s="111">
        <v>60000</v>
      </c>
      <c r="K4212" s="112" t="s">
        <v>689</v>
      </c>
      <c r="L4212" s="112" t="s">
        <v>158</v>
      </c>
      <c r="O4212" s="71"/>
      <c r="P4212" s="54"/>
      <c r="Q4212" s="72"/>
    </row>
    <row r="4213" spans="1:17" x14ac:dyDescent="0.25">
      <c r="A4213" s="107" t="s">
        <v>4494</v>
      </c>
      <c r="B4213" s="108">
        <v>202502</v>
      </c>
      <c r="C4213" s="108">
        <v>202502</v>
      </c>
      <c r="D4213" s="108" t="s">
        <v>1014</v>
      </c>
      <c r="E4213" s="109">
        <v>7224841928</v>
      </c>
      <c r="F4213" s="107" t="s">
        <v>2669</v>
      </c>
      <c r="G4213" s="110" t="s">
        <v>1778</v>
      </c>
      <c r="H4213" s="111">
        <v>303000</v>
      </c>
      <c r="I4213" s="113">
        <v>45787</v>
      </c>
      <c r="J4213" s="111">
        <v>74500</v>
      </c>
      <c r="K4213" s="112" t="s">
        <v>20</v>
      </c>
      <c r="L4213" s="112" t="s">
        <v>158</v>
      </c>
      <c r="O4213" s="71"/>
      <c r="P4213" s="54"/>
      <c r="Q4213" s="72"/>
    </row>
    <row r="4214" spans="1:17" x14ac:dyDescent="0.25">
      <c r="A4214" s="107" t="s">
        <v>2654</v>
      </c>
      <c r="B4214" s="108">
        <v>202502</v>
      </c>
      <c r="C4214" s="108">
        <v>202502</v>
      </c>
      <c r="D4214" s="108" t="s">
        <v>1014</v>
      </c>
      <c r="E4214" s="109">
        <v>7338540317</v>
      </c>
      <c r="F4214" s="107" t="s">
        <v>2656</v>
      </c>
      <c r="G4214" s="110" t="s">
        <v>1778</v>
      </c>
      <c r="H4214" s="111">
        <v>318000</v>
      </c>
      <c r="I4214" s="113">
        <v>45787</v>
      </c>
      <c r="J4214" s="111">
        <v>60000</v>
      </c>
      <c r="K4214" s="112" t="s">
        <v>20</v>
      </c>
      <c r="L4214" s="112" t="s">
        <v>158</v>
      </c>
      <c r="O4214" s="71"/>
      <c r="P4214" s="54"/>
      <c r="Q4214" s="72"/>
    </row>
    <row r="4215" spans="1:17" x14ac:dyDescent="0.25">
      <c r="A4215" s="107" t="s">
        <v>2872</v>
      </c>
      <c r="B4215" s="108">
        <v>202505</v>
      </c>
      <c r="C4215" s="108">
        <v>202505</v>
      </c>
      <c r="D4215" s="108" t="s">
        <v>1014</v>
      </c>
      <c r="E4215" s="109">
        <v>6370349156</v>
      </c>
      <c r="F4215" s="107" t="s">
        <v>2876</v>
      </c>
      <c r="G4215" s="110" t="s">
        <v>1778</v>
      </c>
      <c r="H4215" s="111">
        <v>298000</v>
      </c>
      <c r="I4215" s="113">
        <v>45787</v>
      </c>
      <c r="J4215" s="111">
        <v>5000</v>
      </c>
      <c r="K4215" s="112" t="s">
        <v>20</v>
      </c>
      <c r="L4215" s="112" t="s">
        <v>158</v>
      </c>
      <c r="O4215" s="71"/>
      <c r="P4215" s="54"/>
      <c r="Q4215" s="72"/>
    </row>
    <row r="4216" spans="1:17" x14ac:dyDescent="0.25">
      <c r="A4216" s="107" t="s">
        <v>2873</v>
      </c>
      <c r="B4216" s="108">
        <v>202505</v>
      </c>
      <c r="C4216" s="108">
        <v>202505</v>
      </c>
      <c r="D4216" s="108" t="s">
        <v>1015</v>
      </c>
      <c r="E4216" s="109">
        <v>7979112319</v>
      </c>
      <c r="F4216" s="107" t="s">
        <v>2877</v>
      </c>
      <c r="G4216" s="110" t="s">
        <v>1778</v>
      </c>
      <c r="H4216" s="111">
        <v>285000</v>
      </c>
      <c r="I4216" s="113">
        <v>45787</v>
      </c>
      <c r="J4216" s="111">
        <v>5000</v>
      </c>
      <c r="K4216" s="112" t="s">
        <v>20</v>
      </c>
      <c r="L4216" s="112" t="s">
        <v>158</v>
      </c>
      <c r="O4216" s="71"/>
      <c r="P4216" s="54"/>
      <c r="Q4216" s="72"/>
    </row>
    <row r="4217" spans="1:17" x14ac:dyDescent="0.25">
      <c r="A4217" s="107" t="s">
        <v>2874</v>
      </c>
      <c r="B4217" s="108">
        <v>202505</v>
      </c>
      <c r="C4217" s="108">
        <v>202505</v>
      </c>
      <c r="D4217" s="108" t="s">
        <v>1015</v>
      </c>
      <c r="E4217" s="109">
        <v>7749931569</v>
      </c>
      <c r="F4217" s="107" t="s">
        <v>2878</v>
      </c>
      <c r="G4217" s="110" t="s">
        <v>1778</v>
      </c>
      <c r="H4217" s="111">
        <v>305000</v>
      </c>
      <c r="I4217" s="113">
        <v>45787</v>
      </c>
      <c r="J4217" s="111">
        <v>5000</v>
      </c>
      <c r="K4217" s="112" t="s">
        <v>20</v>
      </c>
      <c r="L4217" s="112" t="s">
        <v>158</v>
      </c>
      <c r="O4217" s="71"/>
      <c r="P4217" s="54"/>
      <c r="Q4217" s="72"/>
    </row>
    <row r="4218" spans="1:17" x14ac:dyDescent="0.25">
      <c r="A4218" s="107" t="s">
        <v>2875</v>
      </c>
      <c r="B4218" s="108">
        <v>202505</v>
      </c>
      <c r="C4218" s="108">
        <v>202505</v>
      </c>
      <c r="D4218" s="108" t="s">
        <v>1014</v>
      </c>
      <c r="E4218" s="109">
        <v>9418980073</v>
      </c>
      <c r="F4218" s="107" t="s">
        <v>2879</v>
      </c>
      <c r="G4218" s="110" t="s">
        <v>1778</v>
      </c>
      <c r="H4218" s="111">
        <v>290000</v>
      </c>
      <c r="I4218" s="113">
        <v>45787</v>
      </c>
      <c r="J4218" s="111">
        <v>5000</v>
      </c>
      <c r="K4218" s="112" t="s">
        <v>20</v>
      </c>
      <c r="L4218" s="112" t="s">
        <v>158</v>
      </c>
      <c r="O4218" s="71"/>
      <c r="P4218" s="54"/>
      <c r="Q4218" s="72"/>
    </row>
    <row r="4219" spans="1:17" x14ac:dyDescent="0.25">
      <c r="A4219" s="107" t="s">
        <v>2870</v>
      </c>
      <c r="B4219" s="108">
        <v>202505</v>
      </c>
      <c r="C4219" s="108">
        <v>202505</v>
      </c>
      <c r="D4219" s="108" t="s">
        <v>1015</v>
      </c>
      <c r="E4219" s="109">
        <v>8197055831</v>
      </c>
      <c r="F4219" s="107" t="s">
        <v>2871</v>
      </c>
      <c r="G4219" s="110" t="s">
        <v>1792</v>
      </c>
      <c r="H4219" s="111">
        <v>285000</v>
      </c>
      <c r="I4219" s="113">
        <v>45787</v>
      </c>
      <c r="J4219" s="111">
        <v>5000</v>
      </c>
      <c r="K4219" s="112" t="s">
        <v>20</v>
      </c>
      <c r="L4219" s="112" t="s">
        <v>2073</v>
      </c>
      <c r="O4219" s="71"/>
      <c r="P4219" s="54"/>
      <c r="Q4219" s="72"/>
    </row>
    <row r="4220" spans="1:17" x14ac:dyDescent="0.25">
      <c r="A4220" s="107" t="s">
        <v>2880</v>
      </c>
      <c r="B4220" s="108">
        <v>202505</v>
      </c>
      <c r="C4220" s="108">
        <v>202505</v>
      </c>
      <c r="D4220" s="108" t="s">
        <v>1015</v>
      </c>
      <c r="E4220" s="109">
        <v>8917498089</v>
      </c>
      <c r="F4220" s="107" t="s">
        <v>2884</v>
      </c>
      <c r="G4220" s="110" t="s">
        <v>1792</v>
      </c>
      <c r="H4220" s="111">
        <v>270000</v>
      </c>
      <c r="I4220" s="113">
        <v>45787</v>
      </c>
      <c r="J4220" s="111">
        <v>5000</v>
      </c>
      <c r="K4220" s="112" t="s">
        <v>20</v>
      </c>
      <c r="L4220" s="112" t="s">
        <v>2729</v>
      </c>
      <c r="O4220" s="71"/>
      <c r="P4220" s="54"/>
      <c r="Q4220" s="72"/>
    </row>
    <row r="4221" spans="1:17" x14ac:dyDescent="0.25">
      <c r="A4221" s="107" t="s">
        <v>2881</v>
      </c>
      <c r="B4221" s="108">
        <v>202505</v>
      </c>
      <c r="C4221" s="108">
        <v>202505</v>
      </c>
      <c r="D4221" s="108" t="s">
        <v>1015</v>
      </c>
      <c r="E4221" s="109">
        <v>7326912744</v>
      </c>
      <c r="F4221" s="107" t="s">
        <v>2885</v>
      </c>
      <c r="G4221" s="110" t="s">
        <v>1778</v>
      </c>
      <c r="H4221" s="111">
        <v>290000</v>
      </c>
      <c r="I4221" s="113">
        <v>45787</v>
      </c>
      <c r="J4221" s="111">
        <v>5000</v>
      </c>
      <c r="K4221" s="112" t="s">
        <v>20</v>
      </c>
      <c r="L4221" s="112" t="s">
        <v>2437</v>
      </c>
      <c r="O4221" s="71"/>
      <c r="P4221" s="54"/>
      <c r="Q4221" s="72"/>
    </row>
    <row r="4222" spans="1:17" x14ac:dyDescent="0.25">
      <c r="A4222" s="107" t="s">
        <v>2882</v>
      </c>
      <c r="B4222" s="108">
        <v>202505</v>
      </c>
      <c r="C4222" s="108">
        <v>202505</v>
      </c>
      <c r="D4222" s="108" t="s">
        <v>1014</v>
      </c>
      <c r="E4222" s="109">
        <v>8115539225</v>
      </c>
      <c r="F4222" s="107" t="s">
        <v>2886</v>
      </c>
      <c r="G4222" s="110" t="s">
        <v>1778</v>
      </c>
      <c r="H4222" s="111">
        <v>290000</v>
      </c>
      <c r="I4222" s="113">
        <v>45787</v>
      </c>
      <c r="J4222" s="111">
        <v>5000</v>
      </c>
      <c r="K4222" s="112" t="s">
        <v>20</v>
      </c>
      <c r="L4222" s="112" t="s">
        <v>2437</v>
      </c>
      <c r="O4222" s="71"/>
      <c r="P4222" s="54"/>
      <c r="Q4222" s="72"/>
    </row>
    <row r="4223" spans="1:17" x14ac:dyDescent="0.25">
      <c r="A4223" s="107" t="s">
        <v>2883</v>
      </c>
      <c r="B4223" s="108">
        <v>202505</v>
      </c>
      <c r="C4223" s="108">
        <v>202505</v>
      </c>
      <c r="D4223" s="108" t="s">
        <v>1014</v>
      </c>
      <c r="E4223" s="109">
        <v>8459360374</v>
      </c>
      <c r="F4223" s="107" t="s">
        <v>2887</v>
      </c>
      <c r="G4223" s="110" t="s">
        <v>1792</v>
      </c>
      <c r="H4223" s="111">
        <v>270000</v>
      </c>
      <c r="I4223" s="113">
        <v>45787</v>
      </c>
      <c r="J4223" s="111">
        <v>5000</v>
      </c>
      <c r="K4223" s="112" t="s">
        <v>20</v>
      </c>
      <c r="L4223" s="112" t="s">
        <v>2729</v>
      </c>
      <c r="O4223" s="71"/>
      <c r="P4223" s="54"/>
      <c r="Q4223" s="72"/>
    </row>
    <row r="4224" spans="1:17" x14ac:dyDescent="0.25">
      <c r="A4224" s="107" t="s">
        <v>4511</v>
      </c>
      <c r="B4224" s="108">
        <v>202504</v>
      </c>
      <c r="C4224" s="108">
        <v>202504</v>
      </c>
      <c r="D4224" s="108" t="s">
        <v>1015</v>
      </c>
      <c r="E4224" s="109">
        <v>9560152504</v>
      </c>
      <c r="F4224" s="107" t="s">
        <v>2822</v>
      </c>
      <c r="G4224" s="110" t="s">
        <v>1778</v>
      </c>
      <c r="H4224" s="111">
        <v>318000</v>
      </c>
      <c r="I4224" s="113">
        <v>45789</v>
      </c>
      <c r="J4224" s="111">
        <v>300000</v>
      </c>
      <c r="K4224" s="112" t="s">
        <v>903</v>
      </c>
      <c r="L4224" s="112" t="s">
        <v>158</v>
      </c>
      <c r="O4224" s="71"/>
      <c r="P4224" s="54"/>
      <c r="Q4224" s="72"/>
    </row>
    <row r="4225" spans="1:17" x14ac:dyDescent="0.25">
      <c r="A4225" s="107" t="s">
        <v>2473</v>
      </c>
      <c r="B4225" s="108">
        <v>202412</v>
      </c>
      <c r="C4225" s="108">
        <v>202412</v>
      </c>
      <c r="D4225" s="108" t="s">
        <v>1015</v>
      </c>
      <c r="E4225" s="109">
        <v>7978185477</v>
      </c>
      <c r="F4225" s="107" t="s">
        <v>2474</v>
      </c>
      <c r="G4225" s="110" t="s">
        <v>2006</v>
      </c>
      <c r="H4225" s="111">
        <v>285000</v>
      </c>
      <c r="I4225" s="113">
        <v>45789</v>
      </c>
      <c r="J4225" s="111">
        <v>30000</v>
      </c>
      <c r="K4225" s="112" t="s">
        <v>20</v>
      </c>
      <c r="L4225" s="112" t="s">
        <v>158</v>
      </c>
      <c r="O4225" s="71"/>
      <c r="P4225" s="54"/>
      <c r="Q4225" s="72"/>
    </row>
    <row r="4226" spans="1:17" x14ac:dyDescent="0.25">
      <c r="A4226" s="107" t="s">
        <v>4521</v>
      </c>
      <c r="B4226" s="108">
        <v>202504</v>
      </c>
      <c r="C4226" s="108">
        <v>202504</v>
      </c>
      <c r="D4226" s="108" t="s">
        <v>1014</v>
      </c>
      <c r="E4226" s="109">
        <v>6393735467</v>
      </c>
      <c r="F4226" s="107" t="s">
        <v>2889</v>
      </c>
      <c r="G4226" s="110" t="s">
        <v>2006</v>
      </c>
      <c r="H4226" s="111">
        <v>270000</v>
      </c>
      <c r="I4226" s="113">
        <v>45790</v>
      </c>
      <c r="J4226" s="111">
        <v>40000</v>
      </c>
      <c r="K4226" s="112" t="s">
        <v>20</v>
      </c>
      <c r="L4226" s="112" t="s">
        <v>158</v>
      </c>
      <c r="O4226" s="71"/>
      <c r="P4226" s="54"/>
      <c r="Q4226" s="72"/>
    </row>
    <row r="4227" spans="1:17" x14ac:dyDescent="0.25">
      <c r="A4227" s="107" t="s">
        <v>2780</v>
      </c>
      <c r="B4227" s="108">
        <v>202504</v>
      </c>
      <c r="C4227" s="108">
        <v>202504</v>
      </c>
      <c r="D4227" s="108" t="s">
        <v>1014</v>
      </c>
      <c r="E4227" s="109">
        <v>9113574876</v>
      </c>
      <c r="F4227" s="107" t="s">
        <v>2786</v>
      </c>
      <c r="G4227" s="110" t="s">
        <v>2603</v>
      </c>
      <c r="H4227" s="111">
        <v>275000</v>
      </c>
      <c r="I4227" s="113">
        <v>45790</v>
      </c>
      <c r="J4227" s="111">
        <v>90000</v>
      </c>
      <c r="K4227" s="112" t="s">
        <v>20</v>
      </c>
      <c r="L4227" s="112" t="s">
        <v>158</v>
      </c>
      <c r="O4227" s="71"/>
      <c r="P4227" s="54"/>
      <c r="Q4227" s="72"/>
    </row>
    <row r="4228" spans="1:17" x14ac:dyDescent="0.25">
      <c r="A4228" s="107" t="s">
        <v>2771</v>
      </c>
      <c r="B4228" s="108">
        <v>202504</v>
      </c>
      <c r="C4228" s="108">
        <v>202504</v>
      </c>
      <c r="D4228" s="108" t="s">
        <v>1015</v>
      </c>
      <c r="E4228" s="109">
        <v>9348380892</v>
      </c>
      <c r="F4228" s="107" t="s">
        <v>2777</v>
      </c>
      <c r="G4228" s="110" t="s">
        <v>1778</v>
      </c>
      <c r="H4228" s="111">
        <v>280000</v>
      </c>
      <c r="I4228" s="113">
        <v>45790</v>
      </c>
      <c r="J4228" s="111">
        <v>91672</v>
      </c>
      <c r="K4228" s="112" t="s">
        <v>20</v>
      </c>
      <c r="L4228" s="112" t="s">
        <v>158</v>
      </c>
      <c r="O4228" s="71"/>
      <c r="P4228" s="54"/>
      <c r="Q4228" s="72"/>
    </row>
    <row r="4229" spans="1:17" x14ac:dyDescent="0.25">
      <c r="A4229" s="107" t="s">
        <v>4502</v>
      </c>
      <c r="B4229" s="108">
        <v>202503</v>
      </c>
      <c r="C4229" s="108">
        <v>202503</v>
      </c>
      <c r="D4229" s="108" t="s">
        <v>1015</v>
      </c>
      <c r="E4229" s="109">
        <v>8144743349</v>
      </c>
      <c r="F4229" s="107" t="s">
        <v>2732</v>
      </c>
      <c r="G4229" s="110" t="s">
        <v>1792</v>
      </c>
      <c r="H4229" s="111">
        <v>280000</v>
      </c>
      <c r="I4229" s="113">
        <v>45790</v>
      </c>
      <c r="J4229" s="111">
        <v>75000</v>
      </c>
      <c r="K4229" s="112" t="s">
        <v>689</v>
      </c>
      <c r="L4229" s="112" t="s">
        <v>158</v>
      </c>
      <c r="O4229" s="71"/>
      <c r="P4229" s="54"/>
      <c r="Q4229" s="72"/>
    </row>
    <row r="4230" spans="1:17" x14ac:dyDescent="0.25">
      <c r="A4230" s="107" t="s">
        <v>2783</v>
      </c>
      <c r="B4230" s="108">
        <v>202504</v>
      </c>
      <c r="C4230" s="108">
        <v>202504</v>
      </c>
      <c r="D4230" s="108" t="s">
        <v>1014</v>
      </c>
      <c r="E4230" s="109">
        <v>8005932384</v>
      </c>
      <c r="F4230" s="107" t="s">
        <v>2789</v>
      </c>
      <c r="G4230" s="110" t="s">
        <v>2603</v>
      </c>
      <c r="H4230" s="111">
        <v>290000</v>
      </c>
      <c r="I4230" s="113">
        <v>45790</v>
      </c>
      <c r="J4230" s="111">
        <v>36250</v>
      </c>
      <c r="K4230" s="112" t="s">
        <v>20</v>
      </c>
      <c r="L4230" s="112" t="s">
        <v>158</v>
      </c>
      <c r="O4230" s="71"/>
      <c r="P4230" s="54"/>
      <c r="Q4230" s="72"/>
    </row>
    <row r="4231" spans="1:17" x14ac:dyDescent="0.25">
      <c r="A4231" s="107" t="s">
        <v>2792</v>
      </c>
      <c r="B4231" s="108">
        <v>202504</v>
      </c>
      <c r="C4231" s="108">
        <v>202504</v>
      </c>
      <c r="D4231" s="108" t="s">
        <v>1015</v>
      </c>
      <c r="E4231" s="109">
        <v>8658625711</v>
      </c>
      <c r="F4231" s="107" t="s">
        <v>2795</v>
      </c>
      <c r="G4231" s="110" t="s">
        <v>1778</v>
      </c>
      <c r="H4231" s="111">
        <v>318600</v>
      </c>
      <c r="I4231" s="113">
        <v>45791</v>
      </c>
      <c r="J4231" s="111">
        <v>90000</v>
      </c>
      <c r="K4231" s="112" t="s">
        <v>20</v>
      </c>
      <c r="L4231" s="112" t="s">
        <v>158</v>
      </c>
      <c r="O4231" s="71"/>
      <c r="P4231" s="54"/>
      <c r="Q4231" s="72"/>
    </row>
    <row r="4232" spans="1:17" x14ac:dyDescent="0.25">
      <c r="A4232" s="107" t="s">
        <v>2811</v>
      </c>
      <c r="B4232" s="108">
        <v>202504</v>
      </c>
      <c r="C4232" s="108">
        <v>202504</v>
      </c>
      <c r="D4232" s="108" t="s">
        <v>1015</v>
      </c>
      <c r="E4232" s="109">
        <v>7735381720</v>
      </c>
      <c r="F4232" s="107" t="s">
        <v>2817</v>
      </c>
      <c r="G4232" s="110" t="s">
        <v>1778</v>
      </c>
      <c r="H4232" s="111">
        <v>300000</v>
      </c>
      <c r="I4232" s="113">
        <v>45791</v>
      </c>
      <c r="J4232" s="111">
        <v>55000</v>
      </c>
      <c r="K4232" s="112" t="s">
        <v>20</v>
      </c>
      <c r="L4232" s="112" t="s">
        <v>158</v>
      </c>
      <c r="O4232" s="71"/>
      <c r="P4232" s="54"/>
      <c r="Q4232" s="72"/>
    </row>
    <row r="4233" spans="1:17" x14ac:dyDescent="0.25">
      <c r="A4233" s="107" t="s">
        <v>2768</v>
      </c>
      <c r="B4233" s="108">
        <v>202504</v>
      </c>
      <c r="C4233" s="108">
        <v>202504</v>
      </c>
      <c r="D4233" s="108" t="s">
        <v>1015</v>
      </c>
      <c r="E4233" s="109">
        <v>7381676848</v>
      </c>
      <c r="F4233" s="107" t="s">
        <v>2774</v>
      </c>
      <c r="G4233" s="110" t="s">
        <v>1778</v>
      </c>
      <c r="H4233" s="111">
        <v>318600</v>
      </c>
      <c r="I4233" s="113">
        <v>45791</v>
      </c>
      <c r="J4233" s="111">
        <v>78400</v>
      </c>
      <c r="K4233" s="112" t="s">
        <v>20</v>
      </c>
      <c r="L4233" s="112" t="s">
        <v>158</v>
      </c>
      <c r="O4233" s="71"/>
      <c r="P4233" s="54"/>
      <c r="Q4233" s="72"/>
    </row>
    <row r="4234" spans="1:17" x14ac:dyDescent="0.25">
      <c r="A4234" s="107" t="s">
        <v>2722</v>
      </c>
      <c r="B4234" s="108">
        <v>202502</v>
      </c>
      <c r="C4234" s="108">
        <v>202502</v>
      </c>
      <c r="D4234" s="108" t="s">
        <v>1015</v>
      </c>
      <c r="E4234" s="109">
        <v>8847889479</v>
      </c>
      <c r="F4234" s="107" t="s">
        <v>2723</v>
      </c>
      <c r="G4234" s="110" t="s">
        <v>2006</v>
      </c>
      <c r="H4234" s="111">
        <v>303000</v>
      </c>
      <c r="I4234" s="113">
        <v>45791</v>
      </c>
      <c r="J4234" s="111">
        <v>74500</v>
      </c>
      <c r="K4234" s="112" t="s">
        <v>689</v>
      </c>
      <c r="L4234" s="112" t="s">
        <v>158</v>
      </c>
      <c r="O4234" s="71"/>
      <c r="P4234" s="54"/>
      <c r="Q4234" s="72"/>
    </row>
    <row r="4235" spans="1:17" x14ac:dyDescent="0.25">
      <c r="A4235" s="107" t="s">
        <v>2824</v>
      </c>
      <c r="B4235" s="108">
        <v>202504</v>
      </c>
      <c r="C4235" s="108">
        <v>202504</v>
      </c>
      <c r="D4235" s="108" t="s">
        <v>1015</v>
      </c>
      <c r="E4235" s="109">
        <v>9040440279</v>
      </c>
      <c r="F4235" s="107" t="s">
        <v>2825</v>
      </c>
      <c r="G4235" s="110" t="s">
        <v>1778</v>
      </c>
      <c r="H4235" s="111">
        <v>295000</v>
      </c>
      <c r="I4235" s="113">
        <v>45791</v>
      </c>
      <c r="J4235" s="111">
        <v>60000</v>
      </c>
      <c r="K4235" s="112" t="s">
        <v>20</v>
      </c>
      <c r="L4235" s="112" t="s">
        <v>158</v>
      </c>
      <c r="O4235" s="71"/>
      <c r="P4235" s="54"/>
      <c r="Q4235" s="72"/>
    </row>
    <row r="4236" spans="1:17" x14ac:dyDescent="0.25">
      <c r="A4236" s="107" t="s">
        <v>2857</v>
      </c>
      <c r="B4236" s="108">
        <v>202504</v>
      </c>
      <c r="C4236" s="108">
        <v>202504</v>
      </c>
      <c r="D4236" s="108" t="s">
        <v>1014</v>
      </c>
      <c r="E4236" s="109">
        <v>7978008062</v>
      </c>
      <c r="F4236" s="107" t="s">
        <v>2858</v>
      </c>
      <c r="G4236" s="110" t="s">
        <v>1778</v>
      </c>
      <c r="H4236" s="111">
        <v>295000</v>
      </c>
      <c r="I4236" s="113">
        <v>45792</v>
      </c>
      <c r="J4236" s="111">
        <v>96666</v>
      </c>
      <c r="K4236" s="112" t="s">
        <v>20</v>
      </c>
      <c r="L4236" s="112" t="s">
        <v>158</v>
      </c>
      <c r="O4236" s="71"/>
      <c r="P4236" s="54"/>
      <c r="Q4236" s="72"/>
    </row>
    <row r="4237" spans="1:17" x14ac:dyDescent="0.25">
      <c r="A4237" s="107" t="s">
        <v>2845</v>
      </c>
      <c r="B4237" s="108">
        <v>202504</v>
      </c>
      <c r="C4237" s="108">
        <v>202504</v>
      </c>
      <c r="D4237" s="108" t="s">
        <v>1015</v>
      </c>
      <c r="E4237" s="109">
        <v>9040687885</v>
      </c>
      <c r="F4237" s="107" t="s">
        <v>2846</v>
      </c>
      <c r="G4237" s="110" t="s">
        <v>1778</v>
      </c>
      <c r="H4237" s="111">
        <v>305000</v>
      </c>
      <c r="I4237" s="113">
        <v>45792</v>
      </c>
      <c r="J4237" s="111">
        <v>180000</v>
      </c>
      <c r="K4237" s="112" t="s">
        <v>903</v>
      </c>
      <c r="L4237" s="112" t="s">
        <v>158</v>
      </c>
      <c r="O4237" s="71"/>
      <c r="P4237" s="54"/>
      <c r="Q4237" s="72"/>
    </row>
    <row r="4238" spans="1:17" x14ac:dyDescent="0.25">
      <c r="A4238" s="107" t="s">
        <v>2783</v>
      </c>
      <c r="B4238" s="108">
        <v>202504</v>
      </c>
      <c r="C4238" s="108">
        <v>202504</v>
      </c>
      <c r="D4238" s="108" t="s">
        <v>1014</v>
      </c>
      <c r="E4238" s="109">
        <v>8005932384</v>
      </c>
      <c r="F4238" s="107" t="s">
        <v>2789</v>
      </c>
      <c r="G4238" s="110" t="s">
        <v>2603</v>
      </c>
      <c r="H4238" s="111">
        <v>290000</v>
      </c>
      <c r="I4238" s="113">
        <v>45792</v>
      </c>
      <c r="J4238" s="111">
        <v>36250</v>
      </c>
      <c r="K4238" s="112" t="s">
        <v>20</v>
      </c>
      <c r="L4238" s="112" t="s">
        <v>158</v>
      </c>
      <c r="O4238" s="71"/>
      <c r="P4238" s="54"/>
      <c r="Q4238" s="72"/>
    </row>
    <row r="4239" spans="1:17" x14ac:dyDescent="0.25">
      <c r="A4239" s="107" t="s">
        <v>2566</v>
      </c>
      <c r="B4239" s="108">
        <v>202501</v>
      </c>
      <c r="C4239" s="108">
        <v>202501</v>
      </c>
      <c r="D4239" s="108" t="s">
        <v>1015</v>
      </c>
      <c r="E4239" s="109">
        <v>7978977366</v>
      </c>
      <c r="F4239" s="107" t="s">
        <v>2568</v>
      </c>
      <c r="G4239" s="110" t="s">
        <v>2006</v>
      </c>
      <c r="H4239" s="111">
        <v>277000</v>
      </c>
      <c r="I4239" s="113">
        <v>45793</v>
      </c>
      <c r="J4239" s="111">
        <v>25000</v>
      </c>
      <c r="K4239" s="112" t="s">
        <v>20</v>
      </c>
      <c r="L4239" s="112" t="s">
        <v>158</v>
      </c>
      <c r="O4239" s="71"/>
      <c r="P4239" s="54"/>
      <c r="Q4239" s="72"/>
    </row>
    <row r="4240" spans="1:17" x14ac:dyDescent="0.25">
      <c r="A4240" s="107" t="s">
        <v>2894</v>
      </c>
      <c r="B4240" s="108">
        <v>202505</v>
      </c>
      <c r="C4240" s="108">
        <v>202505</v>
      </c>
      <c r="D4240" s="108" t="s">
        <v>1015</v>
      </c>
      <c r="E4240" s="109">
        <v>7855901814</v>
      </c>
      <c r="F4240" s="107" t="s">
        <v>2897</v>
      </c>
      <c r="G4240" s="110" t="s">
        <v>2006</v>
      </c>
      <c r="H4240" s="111">
        <v>295000</v>
      </c>
      <c r="I4240" s="113">
        <v>45793</v>
      </c>
      <c r="J4240" s="111">
        <v>5000</v>
      </c>
      <c r="K4240" s="112" t="s">
        <v>20</v>
      </c>
      <c r="L4240" s="112" t="s">
        <v>158</v>
      </c>
      <c r="O4240" s="71"/>
      <c r="P4240" s="54"/>
      <c r="Q4240" s="72"/>
    </row>
    <row r="4241" spans="1:17" x14ac:dyDescent="0.25">
      <c r="A4241" s="107" t="s">
        <v>2895</v>
      </c>
      <c r="B4241" s="108">
        <v>202505</v>
      </c>
      <c r="C4241" s="108">
        <v>202505</v>
      </c>
      <c r="D4241" s="108" t="s">
        <v>1015</v>
      </c>
      <c r="E4241" s="109">
        <v>9114528570</v>
      </c>
      <c r="F4241" s="107" t="s">
        <v>2898</v>
      </c>
      <c r="G4241" s="110" t="s">
        <v>2603</v>
      </c>
      <c r="H4241" s="111">
        <v>313000</v>
      </c>
      <c r="I4241" s="113">
        <v>45793</v>
      </c>
      <c r="J4241" s="111">
        <v>5000</v>
      </c>
      <c r="K4241" s="112" t="s">
        <v>20</v>
      </c>
      <c r="L4241" s="112" t="s">
        <v>158</v>
      </c>
      <c r="O4241" s="71"/>
      <c r="P4241" s="54"/>
      <c r="Q4241" s="72"/>
    </row>
    <row r="4242" spans="1:17" x14ac:dyDescent="0.25">
      <c r="A4242" s="107" t="s">
        <v>4522</v>
      </c>
      <c r="B4242" s="108">
        <v>202505</v>
      </c>
      <c r="C4242" s="108">
        <v>202505</v>
      </c>
      <c r="D4242" s="108" t="s">
        <v>1015</v>
      </c>
      <c r="E4242" s="109">
        <v>9938388112</v>
      </c>
      <c r="F4242" s="107" t="s">
        <v>2899</v>
      </c>
      <c r="G4242" s="110" t="s">
        <v>2603</v>
      </c>
      <c r="H4242" s="111">
        <v>290000</v>
      </c>
      <c r="I4242" s="113">
        <v>45793</v>
      </c>
      <c r="J4242" s="111">
        <v>5000</v>
      </c>
      <c r="K4242" s="112" t="s">
        <v>20</v>
      </c>
      <c r="L4242" s="112" t="s">
        <v>158</v>
      </c>
      <c r="O4242" s="71"/>
      <c r="P4242" s="54"/>
      <c r="Q4242" s="72"/>
    </row>
    <row r="4243" spans="1:17" x14ac:dyDescent="0.25">
      <c r="A4243" s="107" t="s">
        <v>2712</v>
      </c>
      <c r="B4243" s="108">
        <v>202503</v>
      </c>
      <c r="C4243" s="108">
        <v>202503</v>
      </c>
      <c r="D4243" s="108" t="s">
        <v>1015</v>
      </c>
      <c r="E4243" s="109">
        <v>9438061168</v>
      </c>
      <c r="F4243" s="107" t="s">
        <v>2717</v>
      </c>
      <c r="G4243" s="110" t="s">
        <v>2639</v>
      </c>
      <c r="H4243" s="111">
        <v>290000</v>
      </c>
      <c r="I4243" s="113">
        <v>45793</v>
      </c>
      <c r="J4243" s="111">
        <v>97000</v>
      </c>
      <c r="K4243" s="112" t="s">
        <v>20</v>
      </c>
      <c r="L4243" s="112" t="s">
        <v>158</v>
      </c>
      <c r="O4243" s="71"/>
      <c r="P4243" s="54"/>
      <c r="Q4243" s="72"/>
    </row>
    <row r="4244" spans="1:17" x14ac:dyDescent="0.25">
      <c r="A4244" s="107" t="s">
        <v>2685</v>
      </c>
      <c r="B4244" s="108">
        <v>202502</v>
      </c>
      <c r="C4244" s="108">
        <v>202502</v>
      </c>
      <c r="D4244" s="108" t="s">
        <v>1015</v>
      </c>
      <c r="E4244" s="109">
        <v>7064878951</v>
      </c>
      <c r="F4244" s="107" t="s">
        <v>2688</v>
      </c>
      <c r="G4244" s="110" t="s">
        <v>2639</v>
      </c>
      <c r="H4244" s="111">
        <v>275000</v>
      </c>
      <c r="I4244" s="113">
        <v>45794</v>
      </c>
      <c r="J4244" s="111">
        <v>42500</v>
      </c>
      <c r="K4244" s="112" t="s">
        <v>20</v>
      </c>
      <c r="L4244" s="112" t="s">
        <v>158</v>
      </c>
      <c r="O4244" s="71"/>
      <c r="P4244" s="54"/>
      <c r="Q4244" s="72"/>
    </row>
    <row r="4245" spans="1:17" x14ac:dyDescent="0.25">
      <c r="A4245" s="107" t="s">
        <v>2867</v>
      </c>
      <c r="B4245" s="108">
        <v>202504</v>
      </c>
      <c r="C4245" s="108">
        <v>202504</v>
      </c>
      <c r="D4245" s="108" t="s">
        <v>1015</v>
      </c>
      <c r="E4245" s="109">
        <v>9101240860</v>
      </c>
      <c r="F4245" s="107" t="s">
        <v>2866</v>
      </c>
      <c r="G4245" s="110" t="s">
        <v>1778</v>
      </c>
      <c r="H4245" s="111">
        <v>290000</v>
      </c>
      <c r="I4245" s="113">
        <v>45794</v>
      </c>
      <c r="J4245" s="111">
        <v>285000</v>
      </c>
      <c r="K4245" s="112" t="s">
        <v>20</v>
      </c>
      <c r="L4245" s="112" t="s">
        <v>158</v>
      </c>
      <c r="O4245" s="71"/>
      <c r="P4245" s="54"/>
      <c r="Q4245" s="72"/>
    </row>
    <row r="4246" spans="1:17" x14ac:dyDescent="0.25">
      <c r="A4246" s="107" t="s">
        <v>4523</v>
      </c>
      <c r="B4246" s="108">
        <v>202505</v>
      </c>
      <c r="C4246" s="108">
        <v>202505</v>
      </c>
      <c r="D4246" s="108" t="s">
        <v>1015</v>
      </c>
      <c r="E4246" s="109">
        <v>6383180950</v>
      </c>
      <c r="F4246" s="107" t="s">
        <v>2892</v>
      </c>
      <c r="G4246" s="110" t="s">
        <v>1778</v>
      </c>
      <c r="H4246" s="111">
        <v>290000</v>
      </c>
      <c r="I4246" s="113">
        <v>45796</v>
      </c>
      <c r="J4246" s="111">
        <v>100000</v>
      </c>
      <c r="K4246" s="112" t="s">
        <v>286</v>
      </c>
      <c r="L4246" s="112" t="s">
        <v>158</v>
      </c>
      <c r="O4246" s="71"/>
      <c r="P4246" s="54"/>
      <c r="Q4246" s="72"/>
    </row>
    <row r="4247" spans="1:17" x14ac:dyDescent="0.25">
      <c r="A4247" s="107" t="s">
        <v>2872</v>
      </c>
      <c r="B4247" s="108">
        <v>202505</v>
      </c>
      <c r="C4247" s="108">
        <v>202505</v>
      </c>
      <c r="D4247" s="108" t="s">
        <v>1014</v>
      </c>
      <c r="E4247" s="109">
        <v>6370349156</v>
      </c>
      <c r="F4247" s="107" t="s">
        <v>2876</v>
      </c>
      <c r="G4247" s="110" t="s">
        <v>1778</v>
      </c>
      <c r="H4247" s="111">
        <v>298000</v>
      </c>
      <c r="I4247" s="113">
        <v>45796</v>
      </c>
      <c r="J4247" s="111">
        <v>50000</v>
      </c>
      <c r="K4247" s="112" t="s">
        <v>20</v>
      </c>
      <c r="L4247" s="112" t="s">
        <v>158</v>
      </c>
      <c r="O4247" s="71"/>
      <c r="P4247" s="54"/>
      <c r="Q4247" s="72"/>
    </row>
    <row r="4248" spans="1:17" x14ac:dyDescent="0.25">
      <c r="A4248" s="107" t="s">
        <v>2626</v>
      </c>
      <c r="B4248" s="108">
        <v>202501</v>
      </c>
      <c r="C4248" s="108">
        <v>202501</v>
      </c>
      <c r="D4248" s="108" t="s">
        <v>1014</v>
      </c>
      <c r="E4248" s="109">
        <v>9835420061</v>
      </c>
      <c r="F4248" s="107" t="s">
        <v>2634</v>
      </c>
      <c r="G4248" s="110" t="s">
        <v>2639</v>
      </c>
      <c r="H4248" s="111">
        <v>295000</v>
      </c>
      <c r="I4248" s="113">
        <v>45796</v>
      </c>
      <c r="J4248" s="111">
        <v>70000</v>
      </c>
      <c r="K4248" s="112" t="s">
        <v>20</v>
      </c>
      <c r="L4248" s="112" t="s">
        <v>158</v>
      </c>
      <c r="O4248" s="71"/>
      <c r="P4248" s="54"/>
      <c r="Q4248" s="72"/>
    </row>
    <row r="4249" spans="1:17" x14ac:dyDescent="0.25">
      <c r="A4249" s="107" t="s">
        <v>2209</v>
      </c>
      <c r="B4249" s="108">
        <v>202408</v>
      </c>
      <c r="C4249" s="108">
        <v>202408</v>
      </c>
      <c r="D4249" s="108" t="s">
        <v>1015</v>
      </c>
      <c r="E4249" s="109">
        <v>9880225476</v>
      </c>
      <c r="F4249" s="107" t="s">
        <v>2211</v>
      </c>
      <c r="G4249" s="110" t="s">
        <v>1778</v>
      </c>
      <c r="H4249" s="111">
        <v>313600</v>
      </c>
      <c r="I4249" s="113">
        <v>45796</v>
      </c>
      <c r="J4249" s="111">
        <v>53600</v>
      </c>
      <c r="K4249" s="112" t="s">
        <v>689</v>
      </c>
      <c r="L4249" s="112" t="s">
        <v>158</v>
      </c>
      <c r="O4249" s="71"/>
      <c r="P4249" s="54"/>
      <c r="Q4249" s="72"/>
    </row>
    <row r="4250" spans="1:17" x14ac:dyDescent="0.25">
      <c r="A4250" s="107" t="s">
        <v>4478</v>
      </c>
      <c r="B4250" s="108">
        <v>202501</v>
      </c>
      <c r="C4250" s="108">
        <v>202501</v>
      </c>
      <c r="D4250" s="108" t="s">
        <v>1014</v>
      </c>
      <c r="E4250" s="109">
        <v>6350225009</v>
      </c>
      <c r="F4250" s="107" t="s">
        <v>2545</v>
      </c>
      <c r="G4250" s="110" t="s">
        <v>1778</v>
      </c>
      <c r="H4250" s="111">
        <v>295000</v>
      </c>
      <c r="I4250" s="113">
        <v>45796</v>
      </c>
      <c r="J4250" s="111">
        <v>58000</v>
      </c>
      <c r="K4250" s="112" t="s">
        <v>20</v>
      </c>
      <c r="L4250" s="112" t="s">
        <v>158</v>
      </c>
      <c r="O4250" s="71"/>
      <c r="P4250" s="54"/>
      <c r="Q4250" s="72"/>
    </row>
    <row r="4251" spans="1:17" x14ac:dyDescent="0.25">
      <c r="A4251" s="107" t="s">
        <v>2823</v>
      </c>
      <c r="B4251" s="108">
        <v>202311</v>
      </c>
      <c r="C4251" s="108">
        <v>202311</v>
      </c>
      <c r="D4251" s="108" t="s">
        <v>1015</v>
      </c>
      <c r="E4251" s="109">
        <v>7077568560</v>
      </c>
      <c r="F4251" s="107" t="s">
        <v>1373</v>
      </c>
      <c r="G4251" s="110" t="s">
        <v>1778</v>
      </c>
      <c r="H4251" s="111">
        <v>240000</v>
      </c>
      <c r="I4251" s="113">
        <v>45797</v>
      </c>
      <c r="J4251" s="111">
        <v>56500</v>
      </c>
      <c r="K4251" s="112" t="s">
        <v>20</v>
      </c>
      <c r="L4251" s="112" t="s">
        <v>158</v>
      </c>
      <c r="O4251" s="71"/>
      <c r="P4251" s="54"/>
      <c r="Q4251" s="72"/>
    </row>
    <row r="4252" spans="1:17" x14ac:dyDescent="0.25">
      <c r="A4252" s="107" t="s">
        <v>2770</v>
      </c>
      <c r="B4252" s="108">
        <v>202504</v>
      </c>
      <c r="C4252" s="108">
        <v>202504</v>
      </c>
      <c r="D4252" s="108" t="s">
        <v>1015</v>
      </c>
      <c r="E4252" s="109" t="s">
        <v>2772</v>
      </c>
      <c r="F4252" s="107" t="s">
        <v>2776</v>
      </c>
      <c r="G4252" s="110" t="s">
        <v>1792</v>
      </c>
      <c r="H4252" s="111">
        <v>295000</v>
      </c>
      <c r="I4252" s="113">
        <v>45797</v>
      </c>
      <c r="J4252" s="111">
        <v>54000</v>
      </c>
      <c r="K4252" s="112" t="s">
        <v>20</v>
      </c>
      <c r="L4252" s="112" t="s">
        <v>158</v>
      </c>
      <c r="O4252" s="71"/>
      <c r="P4252" s="54"/>
      <c r="Q4252" s="72"/>
    </row>
    <row r="4253" spans="1:17" x14ac:dyDescent="0.25">
      <c r="A4253" s="107" t="s">
        <v>2749</v>
      </c>
      <c r="B4253" s="108">
        <v>202503</v>
      </c>
      <c r="C4253" s="108">
        <v>202503</v>
      </c>
      <c r="D4253" s="108" t="s">
        <v>1015</v>
      </c>
      <c r="E4253" s="109">
        <v>7536905293</v>
      </c>
      <c r="F4253" s="107" t="s">
        <v>2754</v>
      </c>
      <c r="G4253" s="110" t="s">
        <v>1778</v>
      </c>
      <c r="H4253" s="111">
        <v>305000</v>
      </c>
      <c r="I4253" s="113">
        <v>45797</v>
      </c>
      <c r="J4253" s="111">
        <v>75000</v>
      </c>
      <c r="K4253" s="112" t="s">
        <v>20</v>
      </c>
      <c r="L4253" s="112" t="s">
        <v>158</v>
      </c>
      <c r="O4253" s="71"/>
      <c r="P4253" s="54"/>
      <c r="Q4253" s="72"/>
    </row>
    <row r="4254" spans="1:17" x14ac:dyDescent="0.25">
      <c r="A4254" s="107" t="s">
        <v>2685</v>
      </c>
      <c r="B4254" s="108">
        <v>202502</v>
      </c>
      <c r="C4254" s="108">
        <v>202502</v>
      </c>
      <c r="D4254" s="108" t="s">
        <v>1015</v>
      </c>
      <c r="E4254" s="109">
        <v>7064878951</v>
      </c>
      <c r="F4254" s="107" t="s">
        <v>2688</v>
      </c>
      <c r="G4254" s="110" t="s">
        <v>2639</v>
      </c>
      <c r="H4254" s="111">
        <v>275000</v>
      </c>
      <c r="I4254" s="113">
        <v>45797</v>
      </c>
      <c r="J4254" s="111">
        <v>42500</v>
      </c>
      <c r="K4254" s="112" t="s">
        <v>20</v>
      </c>
      <c r="L4254" s="112" t="s">
        <v>158</v>
      </c>
      <c r="O4254" s="71"/>
      <c r="P4254" s="54"/>
      <c r="Q4254" s="72"/>
    </row>
    <row r="4255" spans="1:17" x14ac:dyDescent="0.25">
      <c r="A4255" s="107" t="s">
        <v>4472</v>
      </c>
      <c r="B4255" s="108">
        <v>202411</v>
      </c>
      <c r="C4255" s="108">
        <v>202411</v>
      </c>
      <c r="D4255" s="108" t="s">
        <v>1015</v>
      </c>
      <c r="E4255" s="109">
        <v>9348475078</v>
      </c>
      <c r="F4255" s="107" t="s">
        <v>2500</v>
      </c>
      <c r="G4255" s="110" t="s">
        <v>1778</v>
      </c>
      <c r="H4255" s="111">
        <v>318600</v>
      </c>
      <c r="I4255" s="113">
        <v>45797</v>
      </c>
      <c r="J4255" s="111">
        <v>45000</v>
      </c>
      <c r="K4255" s="112" t="s">
        <v>20</v>
      </c>
      <c r="L4255" s="112" t="s">
        <v>158</v>
      </c>
      <c r="O4255" s="71"/>
      <c r="P4255" s="54"/>
      <c r="Q4255" s="72"/>
    </row>
    <row r="4256" spans="1:17" x14ac:dyDescent="0.25">
      <c r="A4256" s="107" t="s">
        <v>2895</v>
      </c>
      <c r="B4256" s="108">
        <v>202505</v>
      </c>
      <c r="C4256" s="108">
        <v>202505</v>
      </c>
      <c r="D4256" s="108" t="s">
        <v>1015</v>
      </c>
      <c r="E4256" s="109">
        <v>9114528570</v>
      </c>
      <c r="F4256" s="107" t="s">
        <v>2898</v>
      </c>
      <c r="G4256" s="110" t="s">
        <v>1778</v>
      </c>
      <c r="H4256" s="111">
        <v>318600</v>
      </c>
      <c r="I4256" s="113">
        <v>45797</v>
      </c>
      <c r="J4256" s="111">
        <v>5000</v>
      </c>
      <c r="K4256" s="112" t="s">
        <v>20</v>
      </c>
      <c r="L4256" s="112" t="s">
        <v>158</v>
      </c>
      <c r="O4256" s="71"/>
      <c r="P4256" s="54"/>
      <c r="Q4256" s="72"/>
    </row>
    <row r="4257" spans="1:17" x14ac:dyDescent="0.25">
      <c r="A4257" s="107" t="s">
        <v>4522</v>
      </c>
      <c r="B4257" s="108">
        <v>202505</v>
      </c>
      <c r="C4257" s="108">
        <v>202505</v>
      </c>
      <c r="D4257" s="108" t="s">
        <v>1015</v>
      </c>
      <c r="E4257" s="109">
        <v>9938388112</v>
      </c>
      <c r="F4257" s="107" t="s">
        <v>2899</v>
      </c>
      <c r="G4257" s="110" t="s">
        <v>1778</v>
      </c>
      <c r="H4257" s="111">
        <v>318600</v>
      </c>
      <c r="I4257" s="113">
        <v>45797</v>
      </c>
      <c r="J4257" s="111">
        <v>5000</v>
      </c>
      <c r="K4257" s="112" t="s">
        <v>20</v>
      </c>
      <c r="L4257" s="112" t="s">
        <v>158</v>
      </c>
      <c r="O4257" s="71"/>
      <c r="P4257" s="54"/>
      <c r="Q4257" s="72"/>
    </row>
    <row r="4258" spans="1:17" x14ac:dyDescent="0.25">
      <c r="A4258" s="107" t="s">
        <v>2900</v>
      </c>
      <c r="B4258" s="108">
        <v>202505</v>
      </c>
      <c r="C4258" s="108">
        <v>202505</v>
      </c>
      <c r="D4258" s="108" t="s">
        <v>1015</v>
      </c>
      <c r="E4258" s="109">
        <v>7978795714</v>
      </c>
      <c r="F4258" s="107" t="s">
        <v>2901</v>
      </c>
      <c r="G4258" s="110" t="s">
        <v>1778</v>
      </c>
      <c r="H4258" s="111">
        <v>318600</v>
      </c>
      <c r="I4258" s="113">
        <v>45797</v>
      </c>
      <c r="J4258" s="111">
        <v>5000</v>
      </c>
      <c r="K4258" s="112" t="s">
        <v>20</v>
      </c>
      <c r="L4258" s="112" t="s">
        <v>158</v>
      </c>
      <c r="O4258" s="71"/>
      <c r="P4258" s="54"/>
      <c r="Q4258" s="72"/>
    </row>
    <row r="4259" spans="1:17" x14ac:dyDescent="0.25">
      <c r="A4259" s="107" t="s">
        <v>4524</v>
      </c>
      <c r="B4259" s="108">
        <v>202505</v>
      </c>
      <c r="C4259" s="108">
        <v>202505</v>
      </c>
      <c r="D4259" s="108" t="s">
        <v>1015</v>
      </c>
      <c r="E4259" s="109">
        <v>6370912620</v>
      </c>
      <c r="F4259" s="107" t="s">
        <v>2903</v>
      </c>
      <c r="G4259" s="110" t="s">
        <v>1778</v>
      </c>
      <c r="H4259" s="111">
        <v>318600</v>
      </c>
      <c r="I4259" s="113">
        <v>45798</v>
      </c>
      <c r="J4259" s="111">
        <v>5000</v>
      </c>
      <c r="K4259" s="112" t="s">
        <v>20</v>
      </c>
      <c r="L4259" s="112" t="s">
        <v>158</v>
      </c>
      <c r="O4259" s="71"/>
      <c r="P4259" s="54"/>
      <c r="Q4259" s="72"/>
    </row>
    <row r="4260" spans="1:17" x14ac:dyDescent="0.25">
      <c r="A4260" s="107" t="s">
        <v>2904</v>
      </c>
      <c r="B4260" s="108">
        <v>202505</v>
      </c>
      <c r="C4260" s="108">
        <v>202505</v>
      </c>
      <c r="D4260" s="108" t="s">
        <v>1015</v>
      </c>
      <c r="E4260" s="109">
        <v>7682010699</v>
      </c>
      <c r="F4260" s="107" t="s">
        <v>2905</v>
      </c>
      <c r="G4260" s="110" t="s">
        <v>1792</v>
      </c>
      <c r="H4260" s="111">
        <v>280000</v>
      </c>
      <c r="I4260" s="113">
        <v>45798</v>
      </c>
      <c r="J4260" s="111">
        <v>275000</v>
      </c>
      <c r="K4260" s="112" t="s">
        <v>20</v>
      </c>
      <c r="L4260" s="112" t="s">
        <v>158</v>
      </c>
      <c r="O4260" s="71"/>
      <c r="P4260" s="54"/>
      <c r="Q4260" s="72"/>
    </row>
    <row r="4261" spans="1:17" x14ac:dyDescent="0.25">
      <c r="A4261" s="107" t="s">
        <v>2799</v>
      </c>
      <c r="B4261" s="108">
        <v>202504</v>
      </c>
      <c r="C4261" s="108">
        <v>202504</v>
      </c>
      <c r="D4261" s="108" t="s">
        <v>1014</v>
      </c>
      <c r="E4261" s="109">
        <v>8601502425</v>
      </c>
      <c r="F4261" s="107" t="s">
        <v>2804</v>
      </c>
      <c r="G4261" s="110" t="s">
        <v>1778</v>
      </c>
      <c r="H4261" s="111">
        <v>303600</v>
      </c>
      <c r="I4261" s="113">
        <v>45799</v>
      </c>
      <c r="J4261" s="111">
        <v>99000</v>
      </c>
      <c r="K4261" s="112" t="s">
        <v>20</v>
      </c>
      <c r="L4261" s="112" t="s">
        <v>158</v>
      </c>
      <c r="O4261" s="71"/>
      <c r="P4261" s="54"/>
      <c r="Q4261" s="72"/>
    </row>
    <row r="4262" spans="1:17" x14ac:dyDescent="0.25">
      <c r="A4262" s="107" t="s">
        <v>2841</v>
      </c>
      <c r="B4262" s="108">
        <v>202504</v>
      </c>
      <c r="C4262" s="108">
        <v>202504</v>
      </c>
      <c r="D4262" s="108" t="s">
        <v>1014</v>
      </c>
      <c r="E4262" s="109">
        <v>9178785088</v>
      </c>
      <c r="F4262" s="107" t="s">
        <v>2842</v>
      </c>
      <c r="G4262" s="110" t="s">
        <v>1792</v>
      </c>
      <c r="H4262" s="111">
        <v>250000</v>
      </c>
      <c r="I4262" s="113">
        <v>45799</v>
      </c>
      <c r="J4262" s="111">
        <v>30000</v>
      </c>
      <c r="K4262" s="112" t="s">
        <v>20</v>
      </c>
      <c r="L4262" s="112" t="s">
        <v>158</v>
      </c>
      <c r="O4262" s="71"/>
      <c r="P4262" s="54"/>
      <c r="Q4262" s="72"/>
    </row>
    <row r="4263" spans="1:17" x14ac:dyDescent="0.25">
      <c r="A4263" s="107" t="s">
        <v>2873</v>
      </c>
      <c r="B4263" s="108">
        <v>202505</v>
      </c>
      <c r="C4263" s="108">
        <v>202505</v>
      </c>
      <c r="D4263" s="108" t="s">
        <v>1015</v>
      </c>
      <c r="E4263" s="109">
        <v>7979112319</v>
      </c>
      <c r="F4263" s="107" t="s">
        <v>2877</v>
      </c>
      <c r="G4263" s="110" t="s">
        <v>1778</v>
      </c>
      <c r="H4263" s="111">
        <v>285000</v>
      </c>
      <c r="I4263" s="113">
        <v>45799</v>
      </c>
      <c r="J4263" s="111">
        <v>70000</v>
      </c>
      <c r="K4263" s="112" t="s">
        <v>20</v>
      </c>
      <c r="L4263" s="112" t="s">
        <v>158</v>
      </c>
      <c r="O4263" s="71"/>
      <c r="P4263" s="54"/>
      <c r="Q4263" s="72"/>
    </row>
    <row r="4264" spans="1:17" x14ac:dyDescent="0.25">
      <c r="A4264" s="107" t="s">
        <v>2674</v>
      </c>
      <c r="B4264" s="108">
        <v>202502</v>
      </c>
      <c r="C4264" s="108">
        <v>202502</v>
      </c>
      <c r="D4264" s="108" t="s">
        <v>1015</v>
      </c>
      <c r="E4264" s="109">
        <v>8249159887</v>
      </c>
      <c r="F4264" s="107" t="s">
        <v>2678</v>
      </c>
      <c r="G4264" s="110" t="s">
        <v>1792</v>
      </c>
      <c r="H4264" s="111">
        <v>295000</v>
      </c>
      <c r="I4264" s="113">
        <v>45799</v>
      </c>
      <c r="J4264" s="111">
        <v>20000</v>
      </c>
      <c r="K4264" s="112" t="s">
        <v>20</v>
      </c>
      <c r="L4264" s="112" t="s">
        <v>158</v>
      </c>
      <c r="O4264" s="71"/>
      <c r="P4264" s="54"/>
      <c r="Q4264" s="72"/>
    </row>
    <row r="4265" spans="1:17" x14ac:dyDescent="0.25">
      <c r="A4265" s="107" t="s">
        <v>2880</v>
      </c>
      <c r="B4265" s="108">
        <v>202505</v>
      </c>
      <c r="C4265" s="108">
        <v>202505</v>
      </c>
      <c r="D4265" s="108" t="s">
        <v>1015</v>
      </c>
      <c r="E4265" s="109">
        <v>8917498089</v>
      </c>
      <c r="F4265" s="107" t="s">
        <v>2884</v>
      </c>
      <c r="G4265" s="110" t="s">
        <v>1792</v>
      </c>
      <c r="H4265" s="111">
        <v>270000</v>
      </c>
      <c r="I4265" s="113">
        <v>45799</v>
      </c>
      <c r="J4265" s="111">
        <v>30000</v>
      </c>
      <c r="K4265" s="112" t="s">
        <v>20</v>
      </c>
      <c r="L4265" s="112" t="s">
        <v>158</v>
      </c>
      <c r="O4265" s="71"/>
      <c r="P4265" s="54"/>
      <c r="Q4265" s="72"/>
    </row>
    <row r="4266" spans="1:17" x14ac:dyDescent="0.25">
      <c r="A4266" s="107" t="s">
        <v>2900</v>
      </c>
      <c r="B4266" s="108">
        <v>202505</v>
      </c>
      <c r="C4266" s="108">
        <v>202505</v>
      </c>
      <c r="D4266" s="108" t="s">
        <v>1015</v>
      </c>
      <c r="E4266" s="109">
        <v>7978795714</v>
      </c>
      <c r="F4266" s="107" t="s">
        <v>2901</v>
      </c>
      <c r="G4266" s="110" t="s">
        <v>1778</v>
      </c>
      <c r="H4266" s="111">
        <v>318600</v>
      </c>
      <c r="I4266" s="113">
        <v>45800</v>
      </c>
      <c r="J4266" s="111">
        <v>300000</v>
      </c>
      <c r="K4266" s="112" t="s">
        <v>20</v>
      </c>
      <c r="L4266" s="112" t="s">
        <v>158</v>
      </c>
      <c r="O4266" s="71"/>
      <c r="P4266" s="54"/>
      <c r="Q4266" s="72"/>
    </row>
    <row r="4267" spans="1:17" x14ac:dyDescent="0.25">
      <c r="A4267" s="107" t="s">
        <v>2748</v>
      </c>
      <c r="B4267" s="108">
        <v>202503</v>
      </c>
      <c r="C4267" s="108">
        <v>202503</v>
      </c>
      <c r="D4267" s="108" t="s">
        <v>1015</v>
      </c>
      <c r="E4267" s="109">
        <v>8327722327</v>
      </c>
      <c r="F4267" s="107" t="s">
        <v>2753</v>
      </c>
      <c r="G4267" s="110" t="s">
        <v>1792</v>
      </c>
      <c r="H4267" s="111">
        <v>295000</v>
      </c>
      <c r="I4267" s="113">
        <v>45803</v>
      </c>
      <c r="J4267" s="111">
        <v>96666</v>
      </c>
      <c r="K4267" s="112" t="s">
        <v>20</v>
      </c>
      <c r="L4267" s="112" t="s">
        <v>158</v>
      </c>
      <c r="O4267" s="71"/>
      <c r="P4267" s="54"/>
      <c r="Q4267" s="72"/>
    </row>
    <row r="4268" spans="1:17" x14ac:dyDescent="0.25">
      <c r="A4268" s="107" t="s">
        <v>4486</v>
      </c>
      <c r="B4268" s="108">
        <v>202501</v>
      </c>
      <c r="C4268" s="108">
        <v>202501</v>
      </c>
      <c r="D4268" s="108" t="s">
        <v>1015</v>
      </c>
      <c r="E4268" s="109">
        <v>7008854840</v>
      </c>
      <c r="F4268" s="107" t="s">
        <v>2585</v>
      </c>
      <c r="G4268" s="110" t="s">
        <v>1778</v>
      </c>
      <c r="H4268" s="111">
        <v>305000</v>
      </c>
      <c r="I4268" s="113">
        <v>45803</v>
      </c>
      <c r="J4268" s="111">
        <v>50000</v>
      </c>
      <c r="K4268" s="112" t="s">
        <v>689</v>
      </c>
      <c r="L4268" s="112" t="s">
        <v>158</v>
      </c>
      <c r="O4268" s="71"/>
      <c r="P4268" s="54"/>
      <c r="Q4268" s="72"/>
    </row>
    <row r="4269" spans="1:17" x14ac:dyDescent="0.25">
      <c r="A4269" s="107" t="s">
        <v>2538</v>
      </c>
      <c r="B4269" s="108">
        <v>202501</v>
      </c>
      <c r="C4269" s="108">
        <v>202501</v>
      </c>
      <c r="D4269" s="108" t="s">
        <v>1015</v>
      </c>
      <c r="E4269" s="109">
        <v>9337712942</v>
      </c>
      <c r="F4269" s="107" t="s">
        <v>2540</v>
      </c>
      <c r="G4269" s="110" t="s">
        <v>1778</v>
      </c>
      <c r="H4269" s="111">
        <v>288600</v>
      </c>
      <c r="I4269" s="113">
        <v>45803</v>
      </c>
      <c r="J4269" s="111">
        <v>70000</v>
      </c>
      <c r="K4269" s="112" t="s">
        <v>689</v>
      </c>
      <c r="L4269" s="112" t="s">
        <v>158</v>
      </c>
      <c r="O4269" s="71"/>
      <c r="P4269" s="54"/>
      <c r="Q4269" s="72"/>
    </row>
    <row r="4270" spans="1:17" x14ac:dyDescent="0.25">
      <c r="A4270" s="107" t="s">
        <v>4500</v>
      </c>
      <c r="B4270" s="108">
        <v>202502</v>
      </c>
      <c r="C4270" s="108">
        <v>202502</v>
      </c>
      <c r="D4270" s="108" t="s">
        <v>1015</v>
      </c>
      <c r="E4270" s="109">
        <v>9439618783</v>
      </c>
      <c r="F4270" s="107" t="s">
        <v>2706</v>
      </c>
      <c r="G4270" s="110" t="s">
        <v>2006</v>
      </c>
      <c r="H4270" s="111">
        <v>275000</v>
      </c>
      <c r="I4270" s="113">
        <v>45803</v>
      </c>
      <c r="J4270" s="111">
        <v>40000</v>
      </c>
      <c r="K4270" s="112" t="s">
        <v>20</v>
      </c>
      <c r="L4270" s="112" t="s">
        <v>158</v>
      </c>
      <c r="O4270" s="71"/>
      <c r="P4270" s="54"/>
      <c r="Q4270" s="72"/>
    </row>
    <row r="4271" spans="1:17" x14ac:dyDescent="0.25">
      <c r="A4271" s="107" t="s">
        <v>2740</v>
      </c>
      <c r="B4271" s="108">
        <v>202503</v>
      </c>
      <c r="C4271" s="108">
        <v>202503</v>
      </c>
      <c r="D4271" s="108" t="s">
        <v>1015</v>
      </c>
      <c r="E4271" s="109">
        <v>8637213649</v>
      </c>
      <c r="F4271" s="107" t="s">
        <v>2742</v>
      </c>
      <c r="G4271" s="110" t="s">
        <v>1778</v>
      </c>
      <c r="H4271" s="111">
        <v>318000</v>
      </c>
      <c r="I4271" s="113">
        <v>45803</v>
      </c>
      <c r="J4271" s="111">
        <v>75000</v>
      </c>
      <c r="K4271" s="112" t="s">
        <v>689</v>
      </c>
      <c r="L4271" s="112" t="s">
        <v>158</v>
      </c>
      <c r="O4271" s="71"/>
      <c r="P4271" s="54"/>
      <c r="Q4271" s="72"/>
    </row>
    <row r="4272" spans="1:17" x14ac:dyDescent="0.25">
      <c r="A4272" s="107" t="s">
        <v>2752</v>
      </c>
      <c r="B4272" s="108">
        <v>202503</v>
      </c>
      <c r="C4272" s="108">
        <v>202503</v>
      </c>
      <c r="D4272" s="108" t="s">
        <v>1015</v>
      </c>
      <c r="E4272" s="109">
        <v>7682983243</v>
      </c>
      <c r="F4272" s="107" t="s">
        <v>2757</v>
      </c>
      <c r="G4272" s="110" t="s">
        <v>1792</v>
      </c>
      <c r="H4272" s="111">
        <v>290000</v>
      </c>
      <c r="I4272" s="113">
        <v>45804</v>
      </c>
      <c r="J4272" s="111">
        <v>50000</v>
      </c>
      <c r="K4272" s="112" t="s">
        <v>20</v>
      </c>
      <c r="L4272" s="112" t="s">
        <v>158</v>
      </c>
      <c r="O4272" s="71"/>
      <c r="P4272" s="54"/>
      <c r="Q4272" s="72"/>
    </row>
    <row r="4273" spans="1:17" x14ac:dyDescent="0.25">
      <c r="A4273" s="107" t="s">
        <v>2609</v>
      </c>
      <c r="B4273" s="108">
        <v>202501</v>
      </c>
      <c r="C4273" s="108">
        <v>202501</v>
      </c>
      <c r="D4273" s="108" t="s">
        <v>1015</v>
      </c>
      <c r="E4273" s="109">
        <v>8280000015</v>
      </c>
      <c r="F4273" s="107" t="s">
        <v>2611</v>
      </c>
      <c r="G4273" s="110" t="s">
        <v>1778</v>
      </c>
      <c r="H4273" s="111">
        <v>318600</v>
      </c>
      <c r="I4273" s="113">
        <v>45804</v>
      </c>
      <c r="J4273" s="111">
        <v>50000</v>
      </c>
      <c r="K4273" s="112" t="s">
        <v>20</v>
      </c>
      <c r="L4273" s="112" t="s">
        <v>158</v>
      </c>
      <c r="O4273" s="71"/>
      <c r="P4273" s="54"/>
      <c r="Q4273" s="72"/>
    </row>
    <row r="4274" spans="1:17" x14ac:dyDescent="0.25">
      <c r="A4274" s="107" t="s">
        <v>2875</v>
      </c>
      <c r="B4274" s="108">
        <v>202505</v>
      </c>
      <c r="C4274" s="108">
        <v>202505</v>
      </c>
      <c r="D4274" s="108" t="s">
        <v>1015</v>
      </c>
      <c r="E4274" s="109">
        <v>9999220981</v>
      </c>
      <c r="F4274" s="107" t="s">
        <v>2907</v>
      </c>
      <c r="G4274" s="110" t="s">
        <v>1778</v>
      </c>
      <c r="H4274" s="111">
        <v>295000</v>
      </c>
      <c r="I4274" s="113">
        <v>45804</v>
      </c>
      <c r="J4274" s="111">
        <v>50000</v>
      </c>
      <c r="K4274" s="112" t="s">
        <v>20</v>
      </c>
      <c r="L4274" s="112" t="s">
        <v>158</v>
      </c>
      <c r="O4274" s="71"/>
      <c r="P4274" s="54"/>
      <c r="Q4274" s="72"/>
    </row>
    <row r="4275" spans="1:17" x14ac:dyDescent="0.25">
      <c r="A4275" s="107" t="s">
        <v>2908</v>
      </c>
      <c r="B4275" s="108">
        <v>202505</v>
      </c>
      <c r="C4275" s="108">
        <v>202505</v>
      </c>
      <c r="D4275" s="108" t="s">
        <v>1015</v>
      </c>
      <c r="E4275" s="109">
        <v>9853725944</v>
      </c>
      <c r="F4275" s="107" t="s">
        <v>2909</v>
      </c>
      <c r="G4275" s="110" t="s">
        <v>1778</v>
      </c>
      <c r="H4275" s="111">
        <v>295000</v>
      </c>
      <c r="I4275" s="113">
        <v>45804</v>
      </c>
      <c r="J4275" s="111">
        <v>40000</v>
      </c>
      <c r="K4275" s="112" t="s">
        <v>20</v>
      </c>
      <c r="L4275" s="112" t="s">
        <v>158</v>
      </c>
      <c r="O4275" s="71"/>
      <c r="P4275" s="54"/>
      <c r="Q4275" s="72"/>
    </row>
    <row r="4276" spans="1:17" x14ac:dyDescent="0.25">
      <c r="A4276" s="107" t="s">
        <v>2668</v>
      </c>
      <c r="B4276" s="108">
        <v>202502</v>
      </c>
      <c r="C4276" s="108">
        <v>202502</v>
      </c>
      <c r="D4276" s="108" t="s">
        <v>1015</v>
      </c>
      <c r="E4276" s="109">
        <v>6372170874</v>
      </c>
      <c r="F4276" s="107" t="s">
        <v>2670</v>
      </c>
      <c r="G4276" s="110" t="s">
        <v>1778</v>
      </c>
      <c r="H4276" s="111">
        <v>270000</v>
      </c>
      <c r="I4276" s="113">
        <v>45804</v>
      </c>
      <c r="J4276" s="111">
        <v>40000</v>
      </c>
      <c r="K4276" s="112" t="s">
        <v>20</v>
      </c>
      <c r="L4276" s="112" t="s">
        <v>158</v>
      </c>
      <c r="O4276" s="71"/>
      <c r="P4276" s="54"/>
      <c r="Q4276" s="72"/>
    </row>
    <row r="4277" spans="1:17" x14ac:dyDescent="0.25">
      <c r="A4277" s="107" t="s">
        <v>2908</v>
      </c>
      <c r="B4277" s="108">
        <v>202505</v>
      </c>
      <c r="C4277" s="108">
        <v>202505</v>
      </c>
      <c r="D4277" s="108" t="s">
        <v>1015</v>
      </c>
      <c r="E4277" s="109">
        <v>9853725944</v>
      </c>
      <c r="F4277" s="107" t="s">
        <v>2909</v>
      </c>
      <c r="G4277" s="110" t="s">
        <v>1778</v>
      </c>
      <c r="H4277" s="111">
        <v>295000</v>
      </c>
      <c r="I4277" s="113">
        <v>45804</v>
      </c>
      <c r="J4277" s="111">
        <v>22500</v>
      </c>
      <c r="K4277" s="112" t="s">
        <v>20</v>
      </c>
      <c r="L4277" s="112" t="s">
        <v>158</v>
      </c>
      <c r="O4277" s="71"/>
      <c r="P4277" s="54"/>
      <c r="Q4277" s="72"/>
    </row>
    <row r="4278" spans="1:17" x14ac:dyDescent="0.25">
      <c r="A4278" s="107" t="s">
        <v>4516</v>
      </c>
      <c r="B4278" s="108">
        <v>202504</v>
      </c>
      <c r="C4278" s="108">
        <v>202504</v>
      </c>
      <c r="D4278" s="108" t="s">
        <v>1014</v>
      </c>
      <c r="E4278" s="109">
        <v>8763858082</v>
      </c>
      <c r="F4278" s="107" t="s">
        <v>2852</v>
      </c>
      <c r="G4278" s="110" t="s">
        <v>1792</v>
      </c>
      <c r="H4278" s="111">
        <v>305000</v>
      </c>
      <c r="I4278" s="113">
        <v>45805</v>
      </c>
      <c r="J4278" s="111">
        <f>50000+43333</f>
        <v>93333</v>
      </c>
      <c r="K4278" s="112" t="s">
        <v>20</v>
      </c>
      <c r="L4278" s="112" t="s">
        <v>158</v>
      </c>
      <c r="O4278" s="71"/>
      <c r="P4278" s="54"/>
      <c r="Q4278" s="72"/>
    </row>
    <row r="4279" spans="1:17" x14ac:dyDescent="0.25">
      <c r="A4279" s="107" t="s">
        <v>2690</v>
      </c>
      <c r="B4279" s="108">
        <v>202502</v>
      </c>
      <c r="C4279" s="108">
        <v>202502</v>
      </c>
      <c r="D4279" s="108" t="s">
        <v>1015</v>
      </c>
      <c r="E4279" s="109">
        <v>6263344699</v>
      </c>
      <c r="F4279" s="107" t="s">
        <v>2695</v>
      </c>
      <c r="G4279" s="110" t="s">
        <v>1778</v>
      </c>
      <c r="H4279" s="111">
        <v>318000</v>
      </c>
      <c r="I4279" s="113">
        <v>45805</v>
      </c>
      <c r="J4279" s="111">
        <v>79600</v>
      </c>
      <c r="K4279" s="112" t="s">
        <v>20</v>
      </c>
      <c r="L4279" s="112" t="s">
        <v>158</v>
      </c>
      <c r="O4279" s="71"/>
      <c r="P4279" s="54"/>
      <c r="Q4279" s="72"/>
    </row>
    <row r="4280" spans="1:17" x14ac:dyDescent="0.25">
      <c r="A4280" s="107" t="s">
        <v>2827</v>
      </c>
      <c r="B4280" s="108">
        <v>202504</v>
      </c>
      <c r="C4280" s="108">
        <v>202504</v>
      </c>
      <c r="D4280" s="108" t="s">
        <v>1015</v>
      </c>
      <c r="E4280" s="109">
        <v>9668575086</v>
      </c>
      <c r="F4280" s="107" t="s">
        <v>2830</v>
      </c>
      <c r="G4280" s="110" t="s">
        <v>1792</v>
      </c>
      <c r="H4280" s="111">
        <v>275000</v>
      </c>
      <c r="I4280" s="113">
        <v>45805</v>
      </c>
      <c r="J4280" s="111">
        <v>90000</v>
      </c>
      <c r="K4280" s="112" t="s">
        <v>20</v>
      </c>
      <c r="L4280" s="112" t="s">
        <v>158</v>
      </c>
      <c r="O4280" s="71"/>
      <c r="P4280" s="54"/>
      <c r="Q4280" s="72"/>
    </row>
    <row r="4281" spans="1:17" x14ac:dyDescent="0.25">
      <c r="A4281" s="107" t="s">
        <v>2595</v>
      </c>
      <c r="B4281" s="108">
        <v>202501</v>
      </c>
      <c r="C4281" s="108">
        <v>202501</v>
      </c>
      <c r="D4281" s="108" t="s">
        <v>1015</v>
      </c>
      <c r="E4281" s="109">
        <v>7751934465</v>
      </c>
      <c r="F4281" s="107" t="s">
        <v>2601</v>
      </c>
      <c r="G4281" s="110" t="s">
        <v>1792</v>
      </c>
      <c r="H4281" s="111">
        <v>275000</v>
      </c>
      <c r="I4281" s="113">
        <v>45805</v>
      </c>
      <c r="J4281" s="111">
        <v>55000</v>
      </c>
      <c r="K4281" s="112" t="s">
        <v>20</v>
      </c>
      <c r="L4281" s="112" t="s">
        <v>158</v>
      </c>
      <c r="O4281" s="71"/>
      <c r="P4281" s="54"/>
      <c r="Q4281" s="72"/>
    </row>
    <row r="4282" spans="1:17" x14ac:dyDescent="0.25">
      <c r="A4282" s="107" t="s">
        <v>2798</v>
      </c>
      <c r="B4282" s="108">
        <v>202504</v>
      </c>
      <c r="C4282" s="108">
        <v>202504</v>
      </c>
      <c r="D4282" s="108" t="s">
        <v>1015</v>
      </c>
      <c r="E4282" s="109">
        <v>9937504405</v>
      </c>
      <c r="F4282" s="107" t="s">
        <v>2803</v>
      </c>
      <c r="G4282" s="110" t="s">
        <v>1778</v>
      </c>
      <c r="H4282" s="111">
        <v>300000</v>
      </c>
      <c r="I4282" s="113">
        <v>45806</v>
      </c>
      <c r="J4282" s="111">
        <v>295000</v>
      </c>
      <c r="K4282" s="112" t="s">
        <v>20</v>
      </c>
      <c r="L4282" s="112" t="s">
        <v>158</v>
      </c>
      <c r="O4282" s="71"/>
      <c r="P4282" s="54"/>
      <c r="Q4282" s="72"/>
    </row>
    <row r="4283" spans="1:17" x14ac:dyDescent="0.25">
      <c r="A4283" s="107" t="s">
        <v>4515</v>
      </c>
      <c r="B4283" s="108">
        <v>202504</v>
      </c>
      <c r="C4283" s="108">
        <v>202504</v>
      </c>
      <c r="D4283" s="108" t="s">
        <v>1014</v>
      </c>
      <c r="E4283" s="109">
        <v>8249310073</v>
      </c>
      <c r="F4283" s="107" t="s">
        <v>2850</v>
      </c>
      <c r="G4283" s="110" t="s">
        <v>1778</v>
      </c>
      <c r="H4283" s="111">
        <v>305000</v>
      </c>
      <c r="I4283" s="113">
        <v>45806</v>
      </c>
      <c r="J4283" s="111">
        <v>50000</v>
      </c>
      <c r="K4283" s="112" t="s">
        <v>20</v>
      </c>
      <c r="L4283" s="112" t="s">
        <v>158</v>
      </c>
      <c r="O4283" s="71"/>
      <c r="P4283" s="54"/>
      <c r="Q4283" s="72"/>
    </row>
    <row r="4284" spans="1:17" x14ac:dyDescent="0.25">
      <c r="A4284" s="107" t="s">
        <v>2862</v>
      </c>
      <c r="B4284" s="108">
        <v>202504</v>
      </c>
      <c r="C4284" s="108">
        <v>202504</v>
      </c>
      <c r="D4284" s="108" t="s">
        <v>1014</v>
      </c>
      <c r="E4284" s="109">
        <v>9179530703</v>
      </c>
      <c r="F4284" s="107" t="s">
        <v>2863</v>
      </c>
      <c r="G4284" s="110" t="s">
        <v>1792</v>
      </c>
      <c r="H4284" s="111">
        <v>250000</v>
      </c>
      <c r="I4284" s="113">
        <v>45806</v>
      </c>
      <c r="J4284" s="111">
        <v>61250</v>
      </c>
      <c r="K4284" s="112" t="s">
        <v>20</v>
      </c>
      <c r="L4284" s="112" t="s">
        <v>158</v>
      </c>
      <c r="O4284" s="71"/>
      <c r="P4284" s="54"/>
      <c r="Q4284" s="72"/>
    </row>
    <row r="4285" spans="1:17" x14ac:dyDescent="0.25">
      <c r="A4285" s="107" t="s">
        <v>4524</v>
      </c>
      <c r="B4285" s="108">
        <v>202505</v>
      </c>
      <c r="C4285" s="108">
        <v>202505</v>
      </c>
      <c r="D4285" s="108" t="s">
        <v>1015</v>
      </c>
      <c r="E4285" s="109">
        <v>6370912620</v>
      </c>
      <c r="F4285" s="107" t="s">
        <v>2903</v>
      </c>
      <c r="G4285" s="110" t="s">
        <v>1778</v>
      </c>
      <c r="H4285" s="111">
        <v>318600</v>
      </c>
      <c r="I4285" s="113">
        <v>45807</v>
      </c>
      <c r="J4285" s="111">
        <v>300000</v>
      </c>
      <c r="K4285" s="112" t="s">
        <v>20</v>
      </c>
      <c r="L4285" s="112" t="s">
        <v>158</v>
      </c>
      <c r="O4285" s="71"/>
      <c r="P4285" s="54"/>
      <c r="Q4285" s="72"/>
    </row>
    <row r="4286" spans="1:17" x14ac:dyDescent="0.25">
      <c r="A4286" s="107" t="s">
        <v>4518</v>
      </c>
      <c r="B4286" s="108">
        <v>202504</v>
      </c>
      <c r="C4286" s="108">
        <v>202504</v>
      </c>
      <c r="D4286" s="108" t="s">
        <v>1015</v>
      </c>
      <c r="E4286" s="109">
        <v>9424677178</v>
      </c>
      <c r="F4286" s="107" t="s">
        <v>2856</v>
      </c>
      <c r="G4286" s="110" t="s">
        <v>1792</v>
      </c>
      <c r="H4286" s="111">
        <v>295000</v>
      </c>
      <c r="I4286" s="113">
        <v>45807</v>
      </c>
      <c r="J4286" s="111">
        <v>50000</v>
      </c>
      <c r="K4286" s="112" t="s">
        <v>20</v>
      </c>
      <c r="L4286" s="112" t="s">
        <v>158</v>
      </c>
      <c r="O4286" s="71"/>
      <c r="P4286" s="54"/>
      <c r="Q4286" s="72"/>
    </row>
    <row r="4287" spans="1:17" x14ac:dyDescent="0.25">
      <c r="A4287" s="107" t="s">
        <v>2910</v>
      </c>
      <c r="B4287" s="108">
        <v>202505</v>
      </c>
      <c r="C4287" s="108">
        <v>202505</v>
      </c>
      <c r="D4287" s="108" t="s">
        <v>1015</v>
      </c>
      <c r="E4287" s="109">
        <v>7025195719</v>
      </c>
      <c r="F4287" s="107" t="s">
        <v>2920</v>
      </c>
      <c r="G4287" s="110" t="s">
        <v>1778</v>
      </c>
      <c r="H4287" s="111">
        <v>290000</v>
      </c>
      <c r="I4287" s="113">
        <v>45807</v>
      </c>
      <c r="J4287" s="111">
        <v>5000</v>
      </c>
      <c r="K4287" s="112" t="s">
        <v>20</v>
      </c>
      <c r="L4287" s="112" t="s">
        <v>158</v>
      </c>
      <c r="O4287" s="71"/>
      <c r="P4287" s="54"/>
      <c r="Q4287" s="72"/>
    </row>
    <row r="4288" spans="1:17" x14ac:dyDescent="0.25">
      <c r="A4288" s="107" t="s">
        <v>2911</v>
      </c>
      <c r="B4288" s="108">
        <v>202505</v>
      </c>
      <c r="C4288" s="108">
        <v>202505</v>
      </c>
      <c r="D4288" s="108" t="s">
        <v>1015</v>
      </c>
      <c r="E4288" s="109">
        <v>6370882894</v>
      </c>
      <c r="F4288" s="107" t="s">
        <v>2921</v>
      </c>
      <c r="G4288" s="110" t="s">
        <v>1778</v>
      </c>
      <c r="H4288" s="111">
        <v>290000</v>
      </c>
      <c r="I4288" s="113">
        <v>45807</v>
      </c>
      <c r="J4288" s="111">
        <v>5000</v>
      </c>
      <c r="K4288" s="112" t="s">
        <v>20</v>
      </c>
      <c r="L4288" s="112" t="s">
        <v>158</v>
      </c>
      <c r="O4288" s="71"/>
      <c r="P4288" s="54"/>
      <c r="Q4288" s="72"/>
    </row>
    <row r="4289" spans="1:17" x14ac:dyDescent="0.25">
      <c r="A4289" s="107" t="s">
        <v>2912</v>
      </c>
      <c r="B4289" s="108">
        <v>202505</v>
      </c>
      <c r="C4289" s="108">
        <v>202505</v>
      </c>
      <c r="D4289" s="108" t="s">
        <v>1015</v>
      </c>
      <c r="E4289" s="109">
        <v>8093821976</v>
      </c>
      <c r="F4289" s="107" t="s">
        <v>2922</v>
      </c>
      <c r="G4289" s="110" t="s">
        <v>1778</v>
      </c>
      <c r="H4289" s="111">
        <v>290000</v>
      </c>
      <c r="I4289" s="113">
        <v>45807</v>
      </c>
      <c r="J4289" s="111">
        <v>5000</v>
      </c>
      <c r="K4289" s="112" t="s">
        <v>20</v>
      </c>
      <c r="L4289" s="112" t="s">
        <v>158</v>
      </c>
      <c r="O4289" s="71"/>
      <c r="P4289" s="54"/>
      <c r="Q4289" s="72"/>
    </row>
    <row r="4290" spans="1:17" x14ac:dyDescent="0.25">
      <c r="A4290" s="107" t="s">
        <v>2913</v>
      </c>
      <c r="B4290" s="108">
        <v>202505</v>
      </c>
      <c r="C4290" s="108">
        <v>202505</v>
      </c>
      <c r="D4290" s="108" t="s">
        <v>1015</v>
      </c>
      <c r="E4290" s="109">
        <v>8328809369</v>
      </c>
      <c r="F4290" s="107" t="s">
        <v>2923</v>
      </c>
      <c r="G4290" s="110" t="s">
        <v>1792</v>
      </c>
      <c r="H4290" s="111">
        <v>280000</v>
      </c>
      <c r="I4290" s="113">
        <v>45807</v>
      </c>
      <c r="J4290" s="111">
        <v>5000</v>
      </c>
      <c r="K4290" s="112" t="s">
        <v>20</v>
      </c>
      <c r="L4290" s="112" t="s">
        <v>158</v>
      </c>
      <c r="O4290" s="71"/>
      <c r="P4290" s="54"/>
      <c r="Q4290" s="72"/>
    </row>
    <row r="4291" spans="1:17" x14ac:dyDescent="0.25">
      <c r="A4291" s="107" t="s">
        <v>4525</v>
      </c>
      <c r="B4291" s="108">
        <v>202505</v>
      </c>
      <c r="C4291" s="108">
        <v>202505</v>
      </c>
      <c r="D4291" s="108" t="s">
        <v>1015</v>
      </c>
      <c r="E4291" s="109">
        <v>9853490761</v>
      </c>
      <c r="F4291" s="107" t="s">
        <v>2924</v>
      </c>
      <c r="G4291" s="110" t="s">
        <v>1792</v>
      </c>
      <c r="H4291" s="111">
        <v>275000</v>
      </c>
      <c r="I4291" s="113">
        <v>45807</v>
      </c>
      <c r="J4291" s="111">
        <v>5000</v>
      </c>
      <c r="K4291" s="112" t="s">
        <v>20</v>
      </c>
      <c r="L4291" s="112" t="s">
        <v>158</v>
      </c>
      <c r="O4291" s="71"/>
      <c r="P4291" s="54"/>
      <c r="Q4291" s="72"/>
    </row>
    <row r="4292" spans="1:17" x14ac:dyDescent="0.25">
      <c r="A4292" s="107" t="s">
        <v>2915</v>
      </c>
      <c r="B4292" s="108">
        <v>202505</v>
      </c>
      <c r="C4292" s="108">
        <v>202505</v>
      </c>
      <c r="D4292" s="108" t="s">
        <v>1015</v>
      </c>
      <c r="E4292" s="109">
        <v>7327069956</v>
      </c>
      <c r="F4292" s="107" t="s">
        <v>2925</v>
      </c>
      <c r="G4292" s="110" t="s">
        <v>1778</v>
      </c>
      <c r="H4292" s="111">
        <v>300000</v>
      </c>
      <c r="I4292" s="113">
        <v>45807</v>
      </c>
      <c r="J4292" s="111">
        <v>5000</v>
      </c>
      <c r="K4292" s="112" t="s">
        <v>20</v>
      </c>
      <c r="L4292" s="112" t="s">
        <v>158</v>
      </c>
      <c r="O4292" s="71"/>
      <c r="P4292" s="54"/>
      <c r="Q4292" s="72"/>
    </row>
    <row r="4293" spans="1:17" x14ac:dyDescent="0.25">
      <c r="A4293" s="107" t="s">
        <v>4526</v>
      </c>
      <c r="B4293" s="108">
        <v>202505</v>
      </c>
      <c r="C4293" s="108">
        <v>202505</v>
      </c>
      <c r="D4293" s="108" t="s">
        <v>1015</v>
      </c>
      <c r="E4293" s="109">
        <v>7224963334</v>
      </c>
      <c r="F4293" s="107" t="s">
        <v>2926</v>
      </c>
      <c r="G4293" s="110" t="s">
        <v>1778</v>
      </c>
      <c r="H4293" s="111">
        <v>275000</v>
      </c>
      <c r="I4293" s="113">
        <v>45807</v>
      </c>
      <c r="J4293" s="111">
        <v>5000</v>
      </c>
      <c r="K4293" s="112" t="s">
        <v>20</v>
      </c>
      <c r="L4293" s="112" t="s">
        <v>158</v>
      </c>
      <c r="O4293" s="71"/>
      <c r="P4293" s="54"/>
      <c r="Q4293" s="72"/>
    </row>
    <row r="4294" spans="1:17" x14ac:dyDescent="0.25">
      <c r="A4294" s="107" t="s">
        <v>2917</v>
      </c>
      <c r="B4294" s="108">
        <v>202505</v>
      </c>
      <c r="C4294" s="108">
        <v>202505</v>
      </c>
      <c r="D4294" s="108" t="s">
        <v>1015</v>
      </c>
      <c r="E4294" s="109">
        <v>9937807573</v>
      </c>
      <c r="F4294" s="107" t="s">
        <v>2927</v>
      </c>
      <c r="G4294" s="110" t="s">
        <v>1778</v>
      </c>
      <c r="H4294" s="111">
        <v>100000</v>
      </c>
      <c r="I4294" s="113">
        <v>45807</v>
      </c>
      <c r="J4294" s="111">
        <v>5000</v>
      </c>
      <c r="K4294" s="112" t="s">
        <v>286</v>
      </c>
      <c r="L4294" s="112" t="s">
        <v>158</v>
      </c>
      <c r="O4294" s="71"/>
      <c r="P4294" s="54"/>
      <c r="Q4294" s="72"/>
    </row>
    <row r="4295" spans="1:17" x14ac:dyDescent="0.25">
      <c r="A4295" s="107" t="s">
        <v>4527</v>
      </c>
      <c r="B4295" s="108">
        <v>202505</v>
      </c>
      <c r="C4295" s="108">
        <v>202505</v>
      </c>
      <c r="D4295" s="108" t="s">
        <v>1015</v>
      </c>
      <c r="E4295" s="109">
        <v>9040403320</v>
      </c>
      <c r="F4295" s="107" t="s">
        <v>2928</v>
      </c>
      <c r="G4295" s="110" t="s">
        <v>1778</v>
      </c>
      <c r="H4295" s="111">
        <v>300000</v>
      </c>
      <c r="I4295" s="113">
        <v>45807</v>
      </c>
      <c r="J4295" s="111">
        <v>10000</v>
      </c>
      <c r="K4295" s="112" t="s">
        <v>20</v>
      </c>
      <c r="L4295" s="112" t="s">
        <v>158</v>
      </c>
      <c r="O4295" s="71"/>
      <c r="P4295" s="54"/>
      <c r="Q4295" s="72"/>
    </row>
    <row r="4296" spans="1:17" x14ac:dyDescent="0.25">
      <c r="A4296" s="107" t="s">
        <v>4528</v>
      </c>
      <c r="B4296" s="108">
        <v>202505</v>
      </c>
      <c r="C4296" s="108">
        <v>202505</v>
      </c>
      <c r="D4296" s="108" t="s">
        <v>1015</v>
      </c>
      <c r="E4296" s="109">
        <v>8917213852</v>
      </c>
      <c r="F4296" s="107" t="s">
        <v>2929</v>
      </c>
      <c r="G4296" s="110" t="s">
        <v>1778</v>
      </c>
      <c r="H4296" s="111">
        <v>290000</v>
      </c>
      <c r="I4296" s="113">
        <v>45807</v>
      </c>
      <c r="J4296" s="111">
        <v>5000</v>
      </c>
      <c r="K4296" s="112" t="s">
        <v>20</v>
      </c>
      <c r="L4296" s="112" t="s">
        <v>158</v>
      </c>
      <c r="O4296" s="71"/>
      <c r="P4296" s="54"/>
      <c r="Q4296" s="72"/>
    </row>
    <row r="4297" spans="1:17" x14ac:dyDescent="0.25">
      <c r="A4297" s="107" t="s">
        <v>2622</v>
      </c>
      <c r="B4297" s="108">
        <v>202501</v>
      </c>
      <c r="C4297" s="108">
        <v>202501</v>
      </c>
      <c r="D4297" s="108" t="s">
        <v>1015</v>
      </c>
      <c r="E4297" s="109">
        <v>6371771058</v>
      </c>
      <c r="F4297" s="107" t="s">
        <v>2630</v>
      </c>
      <c r="G4297" s="110" t="s">
        <v>2639</v>
      </c>
      <c r="H4297" s="111">
        <v>280000</v>
      </c>
      <c r="I4297" s="113">
        <v>45808</v>
      </c>
      <c r="J4297" s="111">
        <v>55000</v>
      </c>
      <c r="K4297" s="112" t="s">
        <v>20</v>
      </c>
      <c r="L4297" s="112" t="s">
        <v>158</v>
      </c>
      <c r="O4297" s="71"/>
      <c r="P4297" s="54"/>
      <c r="Q4297" s="72"/>
    </row>
    <row r="4298" spans="1:17" x14ac:dyDescent="0.25">
      <c r="A4298" s="107" t="s">
        <v>4476</v>
      </c>
      <c r="B4298" s="108">
        <v>202501</v>
      </c>
      <c r="C4298" s="108">
        <v>202501</v>
      </c>
      <c r="D4298" s="108" t="s">
        <v>1015</v>
      </c>
      <c r="E4298" s="109">
        <v>7749945460</v>
      </c>
      <c r="F4298" s="107" t="s">
        <v>2539</v>
      </c>
      <c r="G4298" s="110" t="s">
        <v>2006</v>
      </c>
      <c r="H4298" s="111">
        <v>295000</v>
      </c>
      <c r="I4298" s="113">
        <v>45808</v>
      </c>
      <c r="J4298" s="111">
        <v>195000</v>
      </c>
      <c r="K4298" s="112" t="s">
        <v>689</v>
      </c>
      <c r="L4298" s="112" t="s">
        <v>158</v>
      </c>
      <c r="O4298" s="71"/>
      <c r="P4298" s="54"/>
      <c r="Q4298" s="72"/>
    </row>
    <row r="4299" spans="1:17" x14ac:dyDescent="0.25">
      <c r="A4299" s="107" t="s">
        <v>2917</v>
      </c>
      <c r="B4299" s="108">
        <v>202505</v>
      </c>
      <c r="C4299" s="108">
        <v>202505</v>
      </c>
      <c r="D4299" s="108" t="s">
        <v>1015</v>
      </c>
      <c r="E4299" s="109">
        <v>9937807573</v>
      </c>
      <c r="F4299" s="107" t="s">
        <v>2927</v>
      </c>
      <c r="G4299" s="110" t="s">
        <v>1778</v>
      </c>
      <c r="H4299" s="111">
        <v>100000</v>
      </c>
      <c r="I4299" s="113">
        <v>45808</v>
      </c>
      <c r="J4299" s="111">
        <v>100000</v>
      </c>
      <c r="K4299" s="112" t="s">
        <v>286</v>
      </c>
      <c r="L4299" s="112" t="s">
        <v>158</v>
      </c>
      <c r="O4299" s="71"/>
      <c r="P4299" s="54"/>
      <c r="Q4299" s="72"/>
    </row>
    <row r="4300" spans="1:17" x14ac:dyDescent="0.25">
      <c r="A4300" s="107" t="s">
        <v>2644</v>
      </c>
      <c r="B4300" s="108">
        <v>202501</v>
      </c>
      <c r="C4300" s="108">
        <v>202501</v>
      </c>
      <c r="D4300" s="108" t="s">
        <v>1015</v>
      </c>
      <c r="E4300" s="109">
        <v>9124433189</v>
      </c>
      <c r="F4300" s="107" t="s">
        <v>2636</v>
      </c>
      <c r="G4300" s="110" t="s">
        <v>2603</v>
      </c>
      <c r="H4300" s="111">
        <v>303000</v>
      </c>
      <c r="I4300" s="113">
        <v>45810</v>
      </c>
      <c r="J4300" s="111">
        <v>50000</v>
      </c>
      <c r="K4300" s="112" t="s">
        <v>20</v>
      </c>
      <c r="L4300" s="112" t="s">
        <v>158</v>
      </c>
      <c r="O4300" s="71"/>
      <c r="P4300" s="54"/>
      <c r="Q4300" s="72"/>
    </row>
    <row r="4301" spans="1:17" x14ac:dyDescent="0.25">
      <c r="A4301" s="107" t="s">
        <v>4467</v>
      </c>
      <c r="B4301" s="108">
        <v>202411</v>
      </c>
      <c r="C4301" s="108">
        <v>202411</v>
      </c>
      <c r="D4301" s="108" t="s">
        <v>1015</v>
      </c>
      <c r="E4301" s="109">
        <v>7848877070</v>
      </c>
      <c r="F4301" s="107" t="s">
        <v>2460</v>
      </c>
      <c r="G4301" s="110" t="s">
        <v>1778</v>
      </c>
      <c r="H4301" s="111">
        <v>288000</v>
      </c>
      <c r="I4301" s="113">
        <v>45810</v>
      </c>
      <c r="J4301" s="111">
        <v>96000</v>
      </c>
      <c r="K4301" s="112" t="s">
        <v>20</v>
      </c>
      <c r="L4301" s="112" t="s">
        <v>158</v>
      </c>
      <c r="O4301" s="71"/>
      <c r="P4301" s="54"/>
      <c r="Q4301" s="72"/>
    </row>
    <row r="4302" spans="1:17" x14ac:dyDescent="0.25">
      <c r="A4302" s="107" t="s">
        <v>4504</v>
      </c>
      <c r="B4302" s="108">
        <v>202503</v>
      </c>
      <c r="C4302" s="108">
        <v>202503</v>
      </c>
      <c r="D4302" s="108" t="s">
        <v>1015</v>
      </c>
      <c r="E4302" s="109">
        <v>8217676155</v>
      </c>
      <c r="F4302" s="107" t="s">
        <v>2762</v>
      </c>
      <c r="G4302" s="110" t="s">
        <v>1778</v>
      </c>
      <c r="H4302" s="111">
        <v>290000</v>
      </c>
      <c r="I4302" s="113">
        <v>45810</v>
      </c>
      <c r="J4302" s="111">
        <v>52200</v>
      </c>
      <c r="K4302" s="112" t="s">
        <v>20</v>
      </c>
      <c r="L4302" s="112" t="s">
        <v>158</v>
      </c>
      <c r="O4302" s="71"/>
      <c r="P4302" s="54"/>
      <c r="Q4302" s="72"/>
    </row>
    <row r="4303" spans="1:17" x14ac:dyDescent="0.25">
      <c r="A4303" s="107" t="s">
        <v>2894</v>
      </c>
      <c r="B4303" s="108">
        <v>202505</v>
      </c>
      <c r="C4303" s="108">
        <v>202505</v>
      </c>
      <c r="D4303" s="108" t="s">
        <v>1015</v>
      </c>
      <c r="E4303" s="109">
        <v>7855901814</v>
      </c>
      <c r="F4303" s="107" t="s">
        <v>2897</v>
      </c>
      <c r="G4303" s="110" t="s">
        <v>2006</v>
      </c>
      <c r="H4303" s="111">
        <v>295000</v>
      </c>
      <c r="I4303" s="113">
        <v>45810</v>
      </c>
      <c r="J4303" s="111">
        <f>49999+50001</f>
        <v>100000</v>
      </c>
      <c r="K4303" s="112" t="s">
        <v>20</v>
      </c>
      <c r="L4303" s="112" t="s">
        <v>158</v>
      </c>
      <c r="O4303" s="71"/>
      <c r="P4303" s="54"/>
      <c r="Q4303" s="72"/>
    </row>
    <row r="4304" spans="1:17" x14ac:dyDescent="0.25">
      <c r="A4304" s="107" t="s">
        <v>4503</v>
      </c>
      <c r="B4304" s="108">
        <v>202503</v>
      </c>
      <c r="C4304" s="108">
        <v>202503</v>
      </c>
      <c r="D4304" s="108" t="s">
        <v>1015</v>
      </c>
      <c r="E4304" s="109">
        <v>7008354521</v>
      </c>
      <c r="F4304" s="107" t="s">
        <v>2743</v>
      </c>
      <c r="G4304" s="110" t="s">
        <v>1778</v>
      </c>
      <c r="H4304" s="111">
        <v>318000</v>
      </c>
      <c r="I4304" s="113">
        <v>45811</v>
      </c>
      <c r="J4304" s="111">
        <v>101000</v>
      </c>
      <c r="K4304" s="112" t="s">
        <v>689</v>
      </c>
      <c r="L4304" s="112" t="s">
        <v>158</v>
      </c>
      <c r="O4304" s="71"/>
      <c r="P4304" s="54"/>
      <c r="Q4304" s="72"/>
    </row>
    <row r="4305" spans="1:17" x14ac:dyDescent="0.25">
      <c r="A4305" s="107" t="s">
        <v>2783</v>
      </c>
      <c r="B4305" s="108">
        <v>202504</v>
      </c>
      <c r="C4305" s="108">
        <v>202504</v>
      </c>
      <c r="D4305" s="108" t="s">
        <v>1014</v>
      </c>
      <c r="E4305" s="109">
        <v>8005932384</v>
      </c>
      <c r="F4305" s="107" t="s">
        <v>2789</v>
      </c>
      <c r="G4305" s="110" t="s">
        <v>2603</v>
      </c>
      <c r="H4305" s="111">
        <v>290000</v>
      </c>
      <c r="I4305" s="113">
        <v>45811</v>
      </c>
      <c r="J4305" s="111">
        <v>40000</v>
      </c>
      <c r="K4305" s="112" t="s">
        <v>20</v>
      </c>
      <c r="L4305" s="112" t="s">
        <v>158</v>
      </c>
      <c r="O4305" s="71"/>
      <c r="P4305" s="54"/>
      <c r="Q4305" s="72"/>
    </row>
    <row r="4306" spans="1:17" x14ac:dyDescent="0.25">
      <c r="A4306" s="107" t="s">
        <v>4505</v>
      </c>
      <c r="B4306" s="108">
        <v>202503</v>
      </c>
      <c r="C4306" s="108">
        <v>202503</v>
      </c>
      <c r="D4306" s="108" t="s">
        <v>1015</v>
      </c>
      <c r="E4306" s="109" t="s">
        <v>2764</v>
      </c>
      <c r="F4306" s="107" t="s">
        <v>2763</v>
      </c>
      <c r="G4306" s="110" t="s">
        <v>1778</v>
      </c>
      <c r="H4306" s="111">
        <v>295000</v>
      </c>
      <c r="I4306" s="113">
        <v>45811</v>
      </c>
      <c r="J4306" s="111">
        <v>100000</v>
      </c>
      <c r="K4306" s="112" t="s">
        <v>20</v>
      </c>
      <c r="L4306" s="112" t="s">
        <v>158</v>
      </c>
      <c r="O4306" s="71"/>
      <c r="P4306" s="54"/>
      <c r="Q4306" s="72"/>
    </row>
    <row r="4307" spans="1:17" x14ac:dyDescent="0.25">
      <c r="A4307" s="107" t="s">
        <v>2931</v>
      </c>
      <c r="B4307" s="108">
        <v>202505</v>
      </c>
      <c r="C4307" s="108">
        <v>202505</v>
      </c>
      <c r="D4307" s="108" t="s">
        <v>1014</v>
      </c>
      <c r="E4307" s="109">
        <v>9861635166</v>
      </c>
      <c r="F4307" s="107" t="s">
        <v>2933</v>
      </c>
      <c r="G4307" s="110" t="s">
        <v>1778</v>
      </c>
      <c r="H4307" s="111">
        <v>295000</v>
      </c>
      <c r="I4307" s="113">
        <v>45811</v>
      </c>
      <c r="J4307" s="111">
        <v>5000</v>
      </c>
      <c r="K4307" s="112" t="s">
        <v>20</v>
      </c>
      <c r="L4307" s="112" t="s">
        <v>158</v>
      </c>
      <c r="O4307" s="71"/>
      <c r="P4307" s="54"/>
      <c r="Q4307" s="72"/>
    </row>
    <row r="4308" spans="1:17" x14ac:dyDescent="0.25">
      <c r="A4308" s="107" t="s">
        <v>2932</v>
      </c>
      <c r="B4308" s="108">
        <v>202505</v>
      </c>
      <c r="C4308" s="108">
        <v>202505</v>
      </c>
      <c r="D4308" s="108" t="s">
        <v>1014</v>
      </c>
      <c r="E4308" s="109">
        <v>6371155612</v>
      </c>
      <c r="F4308" s="107" t="s">
        <v>2934</v>
      </c>
      <c r="G4308" s="110" t="s">
        <v>2006</v>
      </c>
      <c r="H4308" s="111">
        <v>270000</v>
      </c>
      <c r="I4308" s="113">
        <v>45811</v>
      </c>
      <c r="J4308" s="111">
        <v>5000</v>
      </c>
      <c r="K4308" s="112" t="s">
        <v>20</v>
      </c>
      <c r="L4308" s="112" t="s">
        <v>158</v>
      </c>
      <c r="O4308" s="71"/>
      <c r="P4308" s="54"/>
      <c r="Q4308" s="72"/>
    </row>
    <row r="4309" spans="1:17" x14ac:dyDescent="0.25">
      <c r="A4309" s="107" t="s">
        <v>2895</v>
      </c>
      <c r="B4309" s="108">
        <v>202505</v>
      </c>
      <c r="C4309" s="108">
        <v>202505</v>
      </c>
      <c r="D4309" s="108" t="s">
        <v>1015</v>
      </c>
      <c r="E4309" s="109">
        <v>9114528570</v>
      </c>
      <c r="F4309" s="107" t="s">
        <v>2898</v>
      </c>
      <c r="G4309" s="110" t="s">
        <v>2603</v>
      </c>
      <c r="H4309" s="111">
        <v>313000</v>
      </c>
      <c r="I4309" s="113">
        <v>45812</v>
      </c>
      <c r="J4309" s="111">
        <v>313000</v>
      </c>
      <c r="K4309" s="112" t="s">
        <v>20</v>
      </c>
      <c r="L4309" s="112" t="s">
        <v>158</v>
      </c>
      <c r="O4309" s="71"/>
      <c r="P4309" s="54"/>
      <c r="Q4309" s="72"/>
    </row>
    <row r="4310" spans="1:17" x14ac:dyDescent="0.25">
      <c r="A4310" s="107" t="s">
        <v>2910</v>
      </c>
      <c r="B4310" s="108">
        <v>202505</v>
      </c>
      <c r="C4310" s="108">
        <v>202505</v>
      </c>
      <c r="D4310" s="108" t="s">
        <v>1015</v>
      </c>
      <c r="E4310" s="109">
        <v>7025195719</v>
      </c>
      <c r="F4310" s="107" t="s">
        <v>2920</v>
      </c>
      <c r="G4310" s="110" t="s">
        <v>1778</v>
      </c>
      <c r="H4310" s="111">
        <v>290000</v>
      </c>
      <c r="I4310" s="113">
        <v>45813</v>
      </c>
      <c r="J4310" s="111">
        <v>95000</v>
      </c>
      <c r="K4310" s="112" t="s">
        <v>20</v>
      </c>
      <c r="L4310" s="112" t="s">
        <v>158</v>
      </c>
      <c r="O4310" s="71"/>
      <c r="P4310" s="54"/>
      <c r="Q4310" s="72"/>
    </row>
    <row r="4311" spans="1:17" x14ac:dyDescent="0.25">
      <c r="A4311" s="107" t="s">
        <v>2882</v>
      </c>
      <c r="B4311" s="108">
        <v>202505</v>
      </c>
      <c r="C4311" s="108">
        <v>202505</v>
      </c>
      <c r="D4311" s="108" t="s">
        <v>1014</v>
      </c>
      <c r="E4311" s="109">
        <v>8115539225</v>
      </c>
      <c r="F4311" s="107" t="s">
        <v>2886</v>
      </c>
      <c r="G4311" s="110" t="s">
        <v>1778</v>
      </c>
      <c r="H4311" s="111">
        <v>290000</v>
      </c>
      <c r="I4311" s="113">
        <v>45813</v>
      </c>
      <c r="J4311" s="111">
        <v>58000</v>
      </c>
      <c r="K4311" s="112" t="s">
        <v>20</v>
      </c>
      <c r="L4311" s="112" t="s">
        <v>158</v>
      </c>
      <c r="O4311" s="71"/>
      <c r="P4311" s="54"/>
      <c r="Q4311" s="72"/>
    </row>
    <row r="4312" spans="1:17" x14ac:dyDescent="0.25">
      <c r="A4312" s="107" t="s">
        <v>2870</v>
      </c>
      <c r="B4312" s="108">
        <v>202505</v>
      </c>
      <c r="C4312" s="108">
        <v>202505</v>
      </c>
      <c r="D4312" s="108" t="s">
        <v>1015</v>
      </c>
      <c r="E4312" s="109">
        <v>8197055831</v>
      </c>
      <c r="F4312" s="107" t="s">
        <v>2871</v>
      </c>
      <c r="G4312" s="110" t="s">
        <v>1792</v>
      </c>
      <c r="H4312" s="111">
        <v>290000</v>
      </c>
      <c r="I4312" s="113">
        <v>45813</v>
      </c>
      <c r="J4312" s="111">
        <v>100000</v>
      </c>
      <c r="K4312" s="112" t="s">
        <v>20</v>
      </c>
      <c r="L4312" s="112" t="s">
        <v>158</v>
      </c>
      <c r="O4312" s="71"/>
      <c r="P4312" s="54"/>
      <c r="Q4312" s="72"/>
    </row>
    <row r="4313" spans="1:17" x14ac:dyDescent="0.25">
      <c r="A4313" s="107" t="s">
        <v>2913</v>
      </c>
      <c r="B4313" s="108">
        <v>202505</v>
      </c>
      <c r="C4313" s="108">
        <v>202505</v>
      </c>
      <c r="D4313" s="108" t="s">
        <v>1015</v>
      </c>
      <c r="E4313" s="109">
        <v>8328809369</v>
      </c>
      <c r="F4313" s="107" t="s">
        <v>2923</v>
      </c>
      <c r="G4313" s="110" t="s">
        <v>1792</v>
      </c>
      <c r="H4313" s="111">
        <v>280000</v>
      </c>
      <c r="I4313" s="113">
        <v>45814</v>
      </c>
      <c r="J4313" s="111">
        <v>91666</v>
      </c>
      <c r="K4313" s="112" t="s">
        <v>20</v>
      </c>
      <c r="L4313" s="112" t="s">
        <v>158</v>
      </c>
      <c r="O4313" s="71"/>
      <c r="P4313" s="54"/>
      <c r="Q4313" s="72"/>
    </row>
    <row r="4314" spans="1:17" x14ac:dyDescent="0.25">
      <c r="A4314" s="107" t="s">
        <v>2883</v>
      </c>
      <c r="B4314" s="108">
        <v>202505</v>
      </c>
      <c r="C4314" s="108">
        <v>202505</v>
      </c>
      <c r="D4314" s="108" t="s">
        <v>1014</v>
      </c>
      <c r="E4314" s="109">
        <v>8459360374</v>
      </c>
      <c r="F4314" s="107" t="s">
        <v>2887</v>
      </c>
      <c r="G4314" s="110" t="s">
        <v>1792</v>
      </c>
      <c r="H4314" s="111">
        <v>270000</v>
      </c>
      <c r="I4314" s="113">
        <v>45814</v>
      </c>
      <c r="J4314" s="111">
        <v>49000</v>
      </c>
      <c r="K4314" s="112" t="s">
        <v>20</v>
      </c>
      <c r="L4314" s="112" t="s">
        <v>158</v>
      </c>
      <c r="O4314" s="71"/>
      <c r="P4314" s="54"/>
      <c r="Q4314" s="72"/>
    </row>
    <row r="4315" spans="1:17" x14ac:dyDescent="0.25">
      <c r="A4315" s="107" t="s">
        <v>1284</v>
      </c>
      <c r="B4315" s="108">
        <v>202311</v>
      </c>
      <c r="C4315" s="108">
        <v>202311</v>
      </c>
      <c r="D4315" s="108" t="s">
        <v>1014</v>
      </c>
      <c r="E4315" s="109">
        <v>8624067392</v>
      </c>
      <c r="F4315" s="107" t="s">
        <v>1491</v>
      </c>
      <c r="G4315" s="110" t="s">
        <v>1778</v>
      </c>
      <c r="H4315" s="111">
        <v>280000</v>
      </c>
      <c r="I4315" s="113">
        <v>45814</v>
      </c>
      <c r="J4315" s="111">
        <v>50000</v>
      </c>
      <c r="K4315" s="112" t="s">
        <v>689</v>
      </c>
      <c r="L4315" s="112" t="s">
        <v>158</v>
      </c>
      <c r="O4315" s="71"/>
      <c r="P4315" s="54"/>
      <c r="Q4315" s="72"/>
    </row>
    <row r="4316" spans="1:17" x14ac:dyDescent="0.25">
      <c r="A4316" s="107" t="s">
        <v>2661</v>
      </c>
      <c r="B4316" s="108">
        <v>202502</v>
      </c>
      <c r="C4316" s="108">
        <v>202502</v>
      </c>
      <c r="D4316" s="108" t="s">
        <v>1015</v>
      </c>
      <c r="E4316" s="109">
        <v>9777521980</v>
      </c>
      <c r="F4316" s="107" t="s">
        <v>2665</v>
      </c>
      <c r="G4316" s="110" t="s">
        <v>1792</v>
      </c>
      <c r="H4316" s="111">
        <v>275000</v>
      </c>
      <c r="I4316" s="113">
        <v>45814</v>
      </c>
      <c r="J4316" s="111">
        <v>40000</v>
      </c>
      <c r="K4316" s="112" t="s">
        <v>20</v>
      </c>
      <c r="L4316" s="112" t="s">
        <v>158</v>
      </c>
      <c r="O4316" s="71"/>
      <c r="P4316" s="54"/>
      <c r="Q4316" s="72"/>
    </row>
    <row r="4317" spans="1:17" x14ac:dyDescent="0.25">
      <c r="A4317" s="107" t="s">
        <v>4513</v>
      </c>
      <c r="B4317" s="108">
        <v>202504</v>
      </c>
      <c r="C4317" s="108">
        <v>202504</v>
      </c>
      <c r="D4317" s="108" t="s">
        <v>1015</v>
      </c>
      <c r="E4317" s="109">
        <v>7205019698</v>
      </c>
      <c r="F4317" s="107" t="s">
        <v>2838</v>
      </c>
      <c r="G4317" s="110" t="s">
        <v>1792</v>
      </c>
      <c r="H4317" s="111">
        <v>285000</v>
      </c>
      <c r="I4317" s="113">
        <v>45814</v>
      </c>
      <c r="J4317" s="111">
        <v>93334</v>
      </c>
      <c r="K4317" s="112" t="s">
        <v>20</v>
      </c>
      <c r="L4317" s="112" t="s">
        <v>158</v>
      </c>
      <c r="O4317" s="71"/>
      <c r="P4317" s="54"/>
      <c r="Q4317" s="72"/>
    </row>
    <row r="4318" spans="1:17" x14ac:dyDescent="0.25">
      <c r="A4318" s="107" t="s">
        <v>2935</v>
      </c>
      <c r="B4318" s="108">
        <v>202505</v>
      </c>
      <c r="C4318" s="108">
        <v>202505</v>
      </c>
      <c r="D4318" s="108" t="s">
        <v>1015</v>
      </c>
      <c r="E4318" s="109">
        <v>9932801988</v>
      </c>
      <c r="F4318" s="107" t="s">
        <v>2937</v>
      </c>
      <c r="G4318" s="110" t="s">
        <v>1778</v>
      </c>
      <c r="H4318" s="111">
        <v>290000</v>
      </c>
      <c r="I4318" s="113">
        <v>45814</v>
      </c>
      <c r="J4318" s="111">
        <v>5000</v>
      </c>
      <c r="K4318" s="112" t="s">
        <v>20</v>
      </c>
      <c r="L4318" s="112" t="s">
        <v>158</v>
      </c>
      <c r="O4318" s="71"/>
      <c r="P4318" s="54"/>
      <c r="Q4318" s="72"/>
    </row>
    <row r="4319" spans="1:17" x14ac:dyDescent="0.25">
      <c r="A4319" s="107" t="s">
        <v>2936</v>
      </c>
      <c r="B4319" s="108">
        <v>202505</v>
      </c>
      <c r="C4319" s="108">
        <v>202505</v>
      </c>
      <c r="D4319" s="108" t="s">
        <v>1015</v>
      </c>
      <c r="E4319" s="109">
        <v>9348479151</v>
      </c>
      <c r="F4319" s="107" t="s">
        <v>2938</v>
      </c>
      <c r="G4319" s="110" t="s">
        <v>1778</v>
      </c>
      <c r="H4319" s="111">
        <v>290000</v>
      </c>
      <c r="I4319" s="113">
        <v>45814</v>
      </c>
      <c r="J4319" s="111">
        <v>5000</v>
      </c>
      <c r="K4319" s="112" t="s">
        <v>20</v>
      </c>
      <c r="L4319" s="112" t="s">
        <v>158</v>
      </c>
      <c r="O4319" s="71"/>
      <c r="P4319" s="54"/>
      <c r="Q4319" s="72"/>
    </row>
    <row r="4320" spans="1:17" x14ac:dyDescent="0.25">
      <c r="A4320" s="107" t="s">
        <v>4529</v>
      </c>
      <c r="B4320" s="108">
        <v>202505</v>
      </c>
      <c r="C4320" s="108">
        <v>202505</v>
      </c>
      <c r="D4320" s="108" t="s">
        <v>1015</v>
      </c>
      <c r="E4320" s="109">
        <v>8770711403</v>
      </c>
      <c r="F4320" s="107" t="s">
        <v>2940</v>
      </c>
      <c r="G4320" s="110" t="s">
        <v>1778</v>
      </c>
      <c r="H4320" s="111">
        <v>290000</v>
      </c>
      <c r="I4320" s="113">
        <v>45815</v>
      </c>
      <c r="J4320" s="111">
        <v>100000</v>
      </c>
      <c r="K4320" s="112" t="s">
        <v>20</v>
      </c>
      <c r="L4320" s="112" t="s">
        <v>158</v>
      </c>
      <c r="O4320" s="71"/>
      <c r="P4320" s="54"/>
      <c r="Q4320" s="72"/>
    </row>
    <row r="4321" spans="1:17" x14ac:dyDescent="0.25">
      <c r="A4321" s="107" t="s">
        <v>2541</v>
      </c>
      <c r="B4321" s="108">
        <v>202303</v>
      </c>
      <c r="C4321" s="108">
        <v>202303</v>
      </c>
      <c r="D4321" s="108" t="s">
        <v>1014</v>
      </c>
      <c r="E4321" s="109">
        <v>9090876723</v>
      </c>
      <c r="F4321" s="107" t="s">
        <v>1763</v>
      </c>
      <c r="G4321" s="110" t="s">
        <v>1778</v>
      </c>
      <c r="H4321" s="111">
        <v>300000</v>
      </c>
      <c r="I4321" s="113">
        <v>45815</v>
      </c>
      <c r="J4321" s="111">
        <v>95000</v>
      </c>
      <c r="K4321" s="112" t="s">
        <v>20</v>
      </c>
      <c r="L4321" s="112" t="s">
        <v>158</v>
      </c>
      <c r="O4321" s="71"/>
      <c r="P4321" s="54"/>
      <c r="Q4321" s="72"/>
    </row>
    <row r="4322" spans="1:17" x14ac:dyDescent="0.25">
      <c r="A4322" s="107" t="s">
        <v>4527</v>
      </c>
      <c r="B4322" s="108">
        <v>202505</v>
      </c>
      <c r="C4322" s="108">
        <v>202505</v>
      </c>
      <c r="D4322" s="108" t="s">
        <v>1015</v>
      </c>
      <c r="E4322" s="109">
        <v>9040403320</v>
      </c>
      <c r="F4322" s="107" t="s">
        <v>2928</v>
      </c>
      <c r="G4322" s="110" t="s">
        <v>1778</v>
      </c>
      <c r="H4322" s="111">
        <v>300000</v>
      </c>
      <c r="I4322" s="113">
        <v>45815</v>
      </c>
      <c r="J4322" s="111">
        <v>100000</v>
      </c>
      <c r="K4322" s="112" t="s">
        <v>20</v>
      </c>
      <c r="L4322" s="112" t="s">
        <v>158</v>
      </c>
      <c r="O4322" s="71"/>
      <c r="P4322" s="54"/>
      <c r="Q4322" s="72"/>
    </row>
    <row r="4323" spans="1:17" x14ac:dyDescent="0.25">
      <c r="A4323" s="107" t="s">
        <v>4530</v>
      </c>
      <c r="B4323" s="108">
        <v>202505</v>
      </c>
      <c r="C4323" s="108">
        <v>202505</v>
      </c>
      <c r="D4323" s="108" t="s">
        <v>1015</v>
      </c>
      <c r="E4323" s="109">
        <v>7729992948</v>
      </c>
      <c r="F4323" s="107" t="s">
        <v>2942</v>
      </c>
      <c r="G4323" s="110" t="s">
        <v>2006</v>
      </c>
      <c r="H4323" s="111">
        <v>275000</v>
      </c>
      <c r="I4323" s="113">
        <v>45815</v>
      </c>
      <c r="J4323" s="111">
        <v>5000</v>
      </c>
      <c r="K4323" s="112" t="s">
        <v>20</v>
      </c>
      <c r="L4323" s="112" t="s">
        <v>158</v>
      </c>
      <c r="O4323" s="71"/>
      <c r="P4323" s="54"/>
      <c r="Q4323" s="72"/>
    </row>
    <row r="4324" spans="1:17" x14ac:dyDescent="0.25">
      <c r="A4324" s="107" t="s">
        <v>4529</v>
      </c>
      <c r="B4324" s="108">
        <v>202505</v>
      </c>
      <c r="C4324" s="108">
        <v>202505</v>
      </c>
      <c r="D4324" s="108" t="s">
        <v>1015</v>
      </c>
      <c r="E4324" s="109">
        <v>8770711403</v>
      </c>
      <c r="F4324" s="107" t="s">
        <v>2940</v>
      </c>
      <c r="G4324" s="110" t="s">
        <v>2006</v>
      </c>
      <c r="H4324" s="111">
        <v>275000</v>
      </c>
      <c r="I4324" s="113">
        <v>45817</v>
      </c>
      <c r="J4324" s="111">
        <v>58000</v>
      </c>
      <c r="K4324" s="112" t="s">
        <v>20</v>
      </c>
      <c r="L4324" s="112" t="s">
        <v>158</v>
      </c>
      <c r="O4324" s="71"/>
      <c r="P4324" s="54"/>
      <c r="Q4324" s="72"/>
    </row>
    <row r="4325" spans="1:17" x14ac:dyDescent="0.25">
      <c r="A4325" s="107" t="s">
        <v>2746</v>
      </c>
      <c r="B4325" s="108">
        <v>202503</v>
      </c>
      <c r="C4325" s="108">
        <v>202503</v>
      </c>
      <c r="D4325" s="108" t="s">
        <v>1014</v>
      </c>
      <c r="E4325" s="109">
        <v>6206297765</v>
      </c>
      <c r="F4325" s="107" t="s">
        <v>2747</v>
      </c>
      <c r="G4325" s="110" t="s">
        <v>1778</v>
      </c>
      <c r="H4325" s="111">
        <v>303000</v>
      </c>
      <c r="I4325" s="113">
        <v>45817</v>
      </c>
      <c r="J4325" s="111">
        <v>50000</v>
      </c>
      <c r="K4325" s="112" t="s">
        <v>20</v>
      </c>
      <c r="L4325" s="112" t="s">
        <v>158</v>
      </c>
      <c r="O4325" s="71"/>
      <c r="P4325" s="54"/>
      <c r="Q4325" s="72"/>
    </row>
    <row r="4326" spans="1:17" x14ac:dyDescent="0.25">
      <c r="A4326" s="107" t="s">
        <v>2654</v>
      </c>
      <c r="B4326" s="108">
        <v>202502</v>
      </c>
      <c r="C4326" s="108">
        <v>202502</v>
      </c>
      <c r="D4326" s="108" t="s">
        <v>1014</v>
      </c>
      <c r="E4326" s="109">
        <v>7338540317</v>
      </c>
      <c r="F4326" s="107" t="s">
        <v>2656</v>
      </c>
      <c r="G4326" s="110" t="s">
        <v>1778</v>
      </c>
      <c r="H4326" s="111">
        <v>318000</v>
      </c>
      <c r="I4326" s="113">
        <v>45817</v>
      </c>
      <c r="J4326" s="111">
        <v>60000</v>
      </c>
      <c r="K4326" s="112" t="s">
        <v>20</v>
      </c>
      <c r="L4326" s="112" t="s">
        <v>158</v>
      </c>
      <c r="O4326" s="71"/>
      <c r="P4326" s="54"/>
      <c r="Q4326" s="72"/>
    </row>
    <row r="4327" spans="1:17" x14ac:dyDescent="0.25">
      <c r="A4327" s="107" t="s">
        <v>2783</v>
      </c>
      <c r="B4327" s="108">
        <v>202504</v>
      </c>
      <c r="C4327" s="108">
        <v>202504</v>
      </c>
      <c r="D4327" s="108" t="s">
        <v>1014</v>
      </c>
      <c r="E4327" s="109">
        <v>8005932384</v>
      </c>
      <c r="F4327" s="107" t="s">
        <v>2789</v>
      </c>
      <c r="G4327" s="110" t="s">
        <v>2603</v>
      </c>
      <c r="H4327" s="111">
        <v>290000</v>
      </c>
      <c r="I4327" s="113">
        <v>45817</v>
      </c>
      <c r="J4327" s="111">
        <v>31250</v>
      </c>
      <c r="K4327" s="112" t="s">
        <v>20</v>
      </c>
      <c r="L4327" s="112" t="s">
        <v>158</v>
      </c>
      <c r="O4327" s="71"/>
      <c r="P4327" s="54"/>
      <c r="Q4327" s="72"/>
    </row>
    <row r="4328" spans="1:17" x14ac:dyDescent="0.25">
      <c r="A4328" s="107" t="s">
        <v>2683</v>
      </c>
      <c r="B4328" s="108">
        <v>202502</v>
      </c>
      <c r="C4328" s="108">
        <v>202502</v>
      </c>
      <c r="D4328" s="108" t="s">
        <v>1015</v>
      </c>
      <c r="E4328" s="109">
        <v>8984333691</v>
      </c>
      <c r="F4328" s="107" t="s">
        <v>2684</v>
      </c>
      <c r="G4328" s="110" t="s">
        <v>1778</v>
      </c>
      <c r="H4328" s="111">
        <v>290000</v>
      </c>
      <c r="I4328" s="113">
        <v>45817</v>
      </c>
      <c r="J4328" s="111">
        <v>35000</v>
      </c>
      <c r="K4328" s="112" t="s">
        <v>20</v>
      </c>
      <c r="L4328" s="112" t="s">
        <v>158</v>
      </c>
      <c r="O4328" s="71"/>
      <c r="P4328" s="54"/>
      <c r="Q4328" s="72"/>
    </row>
    <row r="4329" spans="1:17" x14ac:dyDescent="0.25">
      <c r="A4329" s="107" t="s">
        <v>2944</v>
      </c>
      <c r="B4329" s="108">
        <v>202505</v>
      </c>
      <c r="C4329" s="108">
        <v>202505</v>
      </c>
      <c r="D4329" s="108" t="s">
        <v>1015</v>
      </c>
      <c r="E4329" s="109">
        <v>9040687885</v>
      </c>
      <c r="F4329" s="107" t="s">
        <v>2948</v>
      </c>
      <c r="G4329" s="110" t="s">
        <v>1778</v>
      </c>
      <c r="H4329" s="111">
        <v>300000</v>
      </c>
      <c r="I4329" s="113">
        <v>45817</v>
      </c>
      <c r="J4329" s="111">
        <v>5000</v>
      </c>
      <c r="K4329" s="112" t="s">
        <v>20</v>
      </c>
      <c r="L4329" s="112" t="s">
        <v>158</v>
      </c>
      <c r="O4329" s="71"/>
      <c r="P4329" s="54"/>
      <c r="Q4329" s="72"/>
    </row>
    <row r="4330" spans="1:17" x14ac:dyDescent="0.25">
      <c r="A4330" s="107" t="s">
        <v>4531</v>
      </c>
      <c r="B4330" s="108">
        <v>202505</v>
      </c>
      <c r="C4330" s="108">
        <v>202505</v>
      </c>
      <c r="D4330" s="108" t="s">
        <v>1014</v>
      </c>
      <c r="E4330" s="109">
        <v>9046776043</v>
      </c>
      <c r="F4330" s="107" t="s">
        <v>2949</v>
      </c>
      <c r="G4330" s="110" t="s">
        <v>1778</v>
      </c>
      <c r="H4330" s="111">
        <v>290000</v>
      </c>
      <c r="I4330" s="113">
        <v>45817</v>
      </c>
      <c r="J4330" s="111">
        <v>5000</v>
      </c>
      <c r="K4330" s="112" t="s">
        <v>20</v>
      </c>
      <c r="L4330" s="112" t="s">
        <v>158</v>
      </c>
      <c r="O4330" s="71"/>
      <c r="P4330" s="54"/>
      <c r="Q4330" s="72"/>
    </row>
    <row r="4331" spans="1:17" x14ac:dyDescent="0.25">
      <c r="A4331" s="107" t="s">
        <v>4532</v>
      </c>
      <c r="B4331" s="108">
        <v>202505</v>
      </c>
      <c r="C4331" s="108">
        <v>202505</v>
      </c>
      <c r="D4331" s="108" t="s">
        <v>1014</v>
      </c>
      <c r="E4331" s="109">
        <v>7601959801</v>
      </c>
      <c r="F4331" s="107" t="s">
        <v>2950</v>
      </c>
      <c r="G4331" s="110" t="s">
        <v>1778</v>
      </c>
      <c r="H4331" s="111">
        <v>290000</v>
      </c>
      <c r="I4331" s="113">
        <v>45817</v>
      </c>
      <c r="J4331" s="111">
        <v>5000</v>
      </c>
      <c r="K4331" s="112" t="s">
        <v>20</v>
      </c>
      <c r="L4331" s="112" t="s">
        <v>158</v>
      </c>
      <c r="O4331" s="71"/>
      <c r="P4331" s="54"/>
      <c r="Q4331" s="72"/>
    </row>
    <row r="4332" spans="1:17" x14ac:dyDescent="0.25">
      <c r="A4332" s="107" t="s">
        <v>2947</v>
      </c>
      <c r="B4332" s="108">
        <v>202505</v>
      </c>
      <c r="C4332" s="108">
        <v>202505</v>
      </c>
      <c r="D4332" s="108" t="s">
        <v>1015</v>
      </c>
      <c r="E4332" s="109">
        <v>7978555713</v>
      </c>
      <c r="F4332" s="107" t="s">
        <v>2951</v>
      </c>
      <c r="G4332" s="110" t="s">
        <v>1778</v>
      </c>
      <c r="H4332" s="111">
        <v>305000</v>
      </c>
      <c r="I4332" s="113">
        <v>45817</v>
      </c>
      <c r="J4332" s="111">
        <v>5000</v>
      </c>
      <c r="K4332" s="112" t="s">
        <v>20</v>
      </c>
      <c r="L4332" s="112" t="s">
        <v>158</v>
      </c>
      <c r="O4332" s="71"/>
      <c r="P4332" s="54"/>
      <c r="Q4332" s="72"/>
    </row>
    <row r="4333" spans="1:17" x14ac:dyDescent="0.25">
      <c r="A4333" s="107" t="s">
        <v>2739</v>
      </c>
      <c r="B4333" s="108">
        <v>202503</v>
      </c>
      <c r="C4333" s="108">
        <v>202503</v>
      </c>
      <c r="D4333" s="108" t="s">
        <v>1015</v>
      </c>
      <c r="E4333" s="109">
        <v>8658034176</v>
      </c>
      <c r="F4333" s="107" t="s">
        <v>2719</v>
      </c>
      <c r="G4333" s="110" t="s">
        <v>1778</v>
      </c>
      <c r="H4333" s="111">
        <v>295000</v>
      </c>
      <c r="I4333" s="113">
        <v>45818</v>
      </c>
      <c r="J4333" s="111">
        <v>46000</v>
      </c>
      <c r="K4333" s="112" t="s">
        <v>20</v>
      </c>
      <c r="L4333" s="112" t="s">
        <v>158</v>
      </c>
      <c r="O4333" s="71"/>
      <c r="P4333" s="54"/>
      <c r="Q4333" s="72"/>
    </row>
    <row r="4334" spans="1:17" x14ac:dyDescent="0.25">
      <c r="A4334" s="107" t="s">
        <v>2771</v>
      </c>
      <c r="B4334" s="108">
        <v>202504</v>
      </c>
      <c r="C4334" s="108">
        <v>202504</v>
      </c>
      <c r="D4334" s="108" t="s">
        <v>1015</v>
      </c>
      <c r="E4334" s="109">
        <v>9348380892</v>
      </c>
      <c r="F4334" s="107" t="s">
        <v>2777</v>
      </c>
      <c r="G4334" s="110" t="s">
        <v>1778</v>
      </c>
      <c r="H4334" s="111">
        <v>280000</v>
      </c>
      <c r="I4334" s="113">
        <v>45818</v>
      </c>
      <c r="J4334" s="111">
        <v>91667</v>
      </c>
      <c r="K4334" s="112" t="s">
        <v>20</v>
      </c>
      <c r="L4334" s="112" t="s">
        <v>158</v>
      </c>
      <c r="O4334" s="71"/>
      <c r="P4334" s="54"/>
      <c r="Q4334" s="72"/>
    </row>
    <row r="4335" spans="1:17" x14ac:dyDescent="0.25">
      <c r="A4335" s="107" t="s">
        <v>4520</v>
      </c>
      <c r="B4335" s="108">
        <v>202505</v>
      </c>
      <c r="C4335" s="108">
        <v>202505</v>
      </c>
      <c r="D4335" s="108" t="s">
        <v>1015</v>
      </c>
      <c r="E4335" s="109">
        <v>8904981151</v>
      </c>
      <c r="F4335" s="107" t="s">
        <v>2865</v>
      </c>
      <c r="G4335" s="110" t="s">
        <v>1792</v>
      </c>
      <c r="H4335" s="111">
        <v>295000</v>
      </c>
      <c r="I4335" s="113">
        <v>45818</v>
      </c>
      <c r="J4335" s="111">
        <v>80000</v>
      </c>
      <c r="K4335" s="112" t="s">
        <v>20</v>
      </c>
      <c r="L4335" s="112" t="s">
        <v>158</v>
      </c>
      <c r="O4335" s="71"/>
      <c r="P4335" s="54"/>
      <c r="Q4335" s="72"/>
    </row>
    <row r="4336" spans="1:17" x14ac:dyDescent="0.25">
      <c r="A4336" s="107" t="s">
        <v>4509</v>
      </c>
      <c r="B4336" s="108">
        <v>202504</v>
      </c>
      <c r="C4336" s="108">
        <v>202504</v>
      </c>
      <c r="D4336" s="108" t="s">
        <v>1014</v>
      </c>
      <c r="E4336" s="109">
        <v>7416577724</v>
      </c>
      <c r="F4336" s="107" t="s">
        <v>2816</v>
      </c>
      <c r="G4336" s="110" t="s">
        <v>1778</v>
      </c>
      <c r="H4336" s="111">
        <v>300000</v>
      </c>
      <c r="I4336" s="113">
        <v>45818</v>
      </c>
      <c r="J4336" s="111">
        <v>60000</v>
      </c>
      <c r="K4336" s="112" t="s">
        <v>20</v>
      </c>
      <c r="L4336" s="112" t="s">
        <v>158</v>
      </c>
      <c r="O4336" s="71"/>
      <c r="P4336" s="54"/>
      <c r="Q4336" s="72"/>
    </row>
    <row r="4337" spans="1:17" x14ac:dyDescent="0.25">
      <c r="A4337" s="107" t="s">
        <v>4521</v>
      </c>
      <c r="B4337" s="108">
        <v>202504</v>
      </c>
      <c r="C4337" s="108">
        <v>202504</v>
      </c>
      <c r="D4337" s="108" t="s">
        <v>1014</v>
      </c>
      <c r="E4337" s="109">
        <v>6393735467</v>
      </c>
      <c r="F4337" s="107" t="s">
        <v>2889</v>
      </c>
      <c r="G4337" s="110" t="s">
        <v>2006</v>
      </c>
      <c r="H4337" s="111">
        <v>270000</v>
      </c>
      <c r="I4337" s="113">
        <v>45818</v>
      </c>
      <c r="J4337" s="111">
        <v>45000</v>
      </c>
      <c r="K4337" s="112" t="s">
        <v>20</v>
      </c>
      <c r="L4337" s="112" t="s">
        <v>158</v>
      </c>
      <c r="O4337" s="71"/>
      <c r="P4337" s="54"/>
      <c r="Q4337" s="72"/>
    </row>
    <row r="4338" spans="1:17" x14ac:dyDescent="0.25">
      <c r="A4338" s="107" t="s">
        <v>4457</v>
      </c>
      <c r="B4338" s="108">
        <v>202410</v>
      </c>
      <c r="C4338" s="108">
        <v>202410</v>
      </c>
      <c r="D4338" s="108" t="s">
        <v>1015</v>
      </c>
      <c r="E4338" s="109">
        <v>8328977742</v>
      </c>
      <c r="F4338" s="107" t="s">
        <v>2381</v>
      </c>
      <c r="G4338" s="110" t="s">
        <v>2006</v>
      </c>
      <c r="H4338" s="111">
        <v>295000</v>
      </c>
      <c r="I4338" s="113">
        <v>45818</v>
      </c>
      <c r="J4338" s="111">
        <v>50000</v>
      </c>
      <c r="K4338" s="112" t="s">
        <v>20</v>
      </c>
      <c r="L4338" s="112" t="s">
        <v>158</v>
      </c>
      <c r="O4338" s="71"/>
      <c r="P4338" s="54"/>
      <c r="Q4338" s="72"/>
    </row>
    <row r="4339" spans="1:17" x14ac:dyDescent="0.25">
      <c r="A4339" s="107" t="s">
        <v>4533</v>
      </c>
      <c r="B4339" s="108">
        <v>202506</v>
      </c>
      <c r="C4339" s="108">
        <v>202506</v>
      </c>
      <c r="D4339" s="108" t="s">
        <v>1014</v>
      </c>
      <c r="E4339" s="109">
        <v>6370796586</v>
      </c>
      <c r="F4339" s="107" t="s">
        <v>2953</v>
      </c>
      <c r="G4339" s="110" t="s">
        <v>1778</v>
      </c>
      <c r="H4339" s="111">
        <v>290000</v>
      </c>
      <c r="I4339" s="113">
        <v>45819</v>
      </c>
      <c r="J4339" s="111">
        <v>285000</v>
      </c>
      <c r="K4339" s="112" t="s">
        <v>2954</v>
      </c>
      <c r="L4339" s="112" t="s">
        <v>158</v>
      </c>
      <c r="O4339" s="71"/>
      <c r="P4339" s="54"/>
      <c r="Q4339" s="72"/>
    </row>
    <row r="4340" spans="1:17" x14ac:dyDescent="0.25">
      <c r="A4340" s="107" t="s">
        <v>2912</v>
      </c>
      <c r="B4340" s="108">
        <v>202505</v>
      </c>
      <c r="C4340" s="108">
        <v>202505</v>
      </c>
      <c r="D4340" s="108" t="s">
        <v>1015</v>
      </c>
      <c r="E4340" s="109">
        <v>8093821976</v>
      </c>
      <c r="F4340" s="107" t="s">
        <v>2922</v>
      </c>
      <c r="G4340" s="110" t="s">
        <v>1778</v>
      </c>
      <c r="H4340" s="111">
        <v>290000</v>
      </c>
      <c r="I4340" s="113">
        <v>45819</v>
      </c>
      <c r="J4340" s="111">
        <v>45000</v>
      </c>
      <c r="K4340" s="112" t="s">
        <v>20</v>
      </c>
      <c r="L4340" s="112" t="s">
        <v>158</v>
      </c>
      <c r="O4340" s="71"/>
      <c r="P4340" s="54"/>
      <c r="Q4340" s="72"/>
    </row>
    <row r="4341" spans="1:17" x14ac:dyDescent="0.25">
      <c r="A4341" s="107" t="s">
        <v>2912</v>
      </c>
      <c r="B4341" s="108">
        <v>202505</v>
      </c>
      <c r="C4341" s="108">
        <v>202505</v>
      </c>
      <c r="D4341" s="108" t="s">
        <v>1015</v>
      </c>
      <c r="E4341" s="109">
        <v>8093821976</v>
      </c>
      <c r="F4341" s="107" t="s">
        <v>2922</v>
      </c>
      <c r="G4341" s="110" t="s">
        <v>1778</v>
      </c>
      <c r="H4341" s="111">
        <v>290000</v>
      </c>
      <c r="I4341" s="113">
        <v>45820</v>
      </c>
      <c r="J4341" s="111">
        <v>200000</v>
      </c>
      <c r="K4341" s="112" t="s">
        <v>2954</v>
      </c>
      <c r="L4341" s="112" t="s">
        <v>158</v>
      </c>
      <c r="O4341" s="71"/>
      <c r="P4341" s="54"/>
      <c r="Q4341" s="72"/>
    </row>
    <row r="4342" spans="1:17" x14ac:dyDescent="0.25">
      <c r="A4342" s="107" t="s">
        <v>2686</v>
      </c>
      <c r="B4342" s="108">
        <v>202502</v>
      </c>
      <c r="C4342" s="108">
        <v>202502</v>
      </c>
      <c r="D4342" s="108" t="s">
        <v>1015</v>
      </c>
      <c r="E4342" s="109">
        <v>9178605888</v>
      </c>
      <c r="F4342" s="107" t="s">
        <v>2689</v>
      </c>
      <c r="G4342" s="110" t="s">
        <v>1778</v>
      </c>
      <c r="H4342" s="111">
        <v>290000</v>
      </c>
      <c r="I4342" s="113">
        <v>45820</v>
      </c>
      <c r="J4342" s="111">
        <v>50000</v>
      </c>
      <c r="K4342" s="112" t="s">
        <v>20</v>
      </c>
      <c r="L4342" s="112" t="s">
        <v>158</v>
      </c>
      <c r="O4342" s="71"/>
      <c r="P4342" s="54"/>
      <c r="Q4342" s="72"/>
    </row>
    <row r="4343" spans="1:17" x14ac:dyDescent="0.25">
      <c r="A4343" s="107" t="s">
        <v>2473</v>
      </c>
      <c r="B4343" s="108">
        <v>202412</v>
      </c>
      <c r="C4343" s="108">
        <v>202412</v>
      </c>
      <c r="D4343" s="108" t="s">
        <v>1015</v>
      </c>
      <c r="E4343" s="109">
        <v>7978185477</v>
      </c>
      <c r="F4343" s="107" t="s">
        <v>2474</v>
      </c>
      <c r="G4343" s="110" t="s">
        <v>2006</v>
      </c>
      <c r="H4343" s="111">
        <v>285000</v>
      </c>
      <c r="I4343" s="113">
        <v>45820</v>
      </c>
      <c r="J4343" s="111">
        <v>70000</v>
      </c>
      <c r="K4343" s="112" t="s">
        <v>20</v>
      </c>
      <c r="L4343" s="112" t="s">
        <v>158</v>
      </c>
      <c r="O4343" s="71"/>
      <c r="P4343" s="54"/>
      <c r="Q4343" s="72"/>
    </row>
    <row r="4344" spans="1:17" x14ac:dyDescent="0.25">
      <c r="A4344" s="107" t="s">
        <v>2931</v>
      </c>
      <c r="B4344" s="108">
        <v>202505</v>
      </c>
      <c r="C4344" s="108">
        <v>202505</v>
      </c>
      <c r="D4344" s="108" t="s">
        <v>1014</v>
      </c>
      <c r="E4344" s="109">
        <v>9861635166</v>
      </c>
      <c r="F4344" s="107" t="s">
        <v>2933</v>
      </c>
      <c r="G4344" s="110" t="s">
        <v>1778</v>
      </c>
      <c r="H4344" s="111">
        <v>295000</v>
      </c>
      <c r="I4344" s="113">
        <v>45820</v>
      </c>
      <c r="J4344" s="111">
        <v>57000</v>
      </c>
      <c r="K4344" s="112" t="s">
        <v>20</v>
      </c>
      <c r="L4344" s="112" t="s">
        <v>158</v>
      </c>
      <c r="O4344" s="71"/>
      <c r="P4344" s="54"/>
      <c r="Q4344" s="72"/>
    </row>
    <row r="4345" spans="1:17" x14ac:dyDescent="0.25">
      <c r="A4345" s="107" t="s">
        <v>2872</v>
      </c>
      <c r="B4345" s="108">
        <v>202505</v>
      </c>
      <c r="C4345" s="108">
        <v>202505</v>
      </c>
      <c r="D4345" s="108" t="s">
        <v>1014</v>
      </c>
      <c r="E4345" s="109">
        <v>6370349156</v>
      </c>
      <c r="F4345" s="107" t="s">
        <v>2876</v>
      </c>
      <c r="G4345" s="110" t="s">
        <v>1778</v>
      </c>
      <c r="H4345" s="111">
        <v>298000</v>
      </c>
      <c r="I4345" s="113">
        <v>45821</v>
      </c>
      <c r="J4345" s="111">
        <v>43000</v>
      </c>
      <c r="K4345" s="112" t="s">
        <v>20</v>
      </c>
      <c r="L4345" s="112" t="s">
        <v>158</v>
      </c>
      <c r="O4345" s="71"/>
      <c r="P4345" s="54"/>
      <c r="Q4345" s="72"/>
    </row>
    <row r="4346" spans="1:17" x14ac:dyDescent="0.25">
      <c r="A4346" s="107" t="s">
        <v>2811</v>
      </c>
      <c r="B4346" s="108">
        <v>202504</v>
      </c>
      <c r="C4346" s="108">
        <v>202504</v>
      </c>
      <c r="D4346" s="108" t="s">
        <v>1015</v>
      </c>
      <c r="E4346" s="109">
        <v>7735381720</v>
      </c>
      <c r="F4346" s="107" t="s">
        <v>2817</v>
      </c>
      <c r="G4346" s="110" t="s">
        <v>1778</v>
      </c>
      <c r="H4346" s="111">
        <v>300000</v>
      </c>
      <c r="I4346" s="113">
        <v>45821</v>
      </c>
      <c r="J4346" s="111">
        <v>58000</v>
      </c>
      <c r="K4346" s="112" t="s">
        <v>20</v>
      </c>
      <c r="L4346" s="112" t="s">
        <v>158</v>
      </c>
      <c r="O4346" s="71"/>
      <c r="P4346" s="54"/>
      <c r="Q4346" s="72"/>
    </row>
    <row r="4347" spans="1:17" x14ac:dyDescent="0.25">
      <c r="A4347" s="107" t="s">
        <v>2792</v>
      </c>
      <c r="B4347" s="108">
        <v>202504</v>
      </c>
      <c r="C4347" s="108">
        <v>202504</v>
      </c>
      <c r="D4347" s="108" t="s">
        <v>1015</v>
      </c>
      <c r="E4347" s="109">
        <v>8658625711</v>
      </c>
      <c r="F4347" s="107" t="s">
        <v>2795</v>
      </c>
      <c r="G4347" s="110" t="s">
        <v>1778</v>
      </c>
      <c r="H4347" s="111">
        <v>318600</v>
      </c>
      <c r="I4347" s="113">
        <v>45821</v>
      </c>
      <c r="J4347" s="111">
        <v>89000</v>
      </c>
      <c r="K4347" s="112" t="s">
        <v>20</v>
      </c>
      <c r="L4347" s="112" t="s">
        <v>158</v>
      </c>
      <c r="O4347" s="71"/>
      <c r="P4347" s="54"/>
      <c r="Q4347" s="72"/>
    </row>
    <row r="4348" spans="1:17" x14ac:dyDescent="0.25">
      <c r="A4348" s="107" t="s">
        <v>2824</v>
      </c>
      <c r="B4348" s="108">
        <v>202504</v>
      </c>
      <c r="C4348" s="108">
        <v>202504</v>
      </c>
      <c r="D4348" s="108" t="s">
        <v>1015</v>
      </c>
      <c r="E4348" s="109">
        <v>9040440279</v>
      </c>
      <c r="F4348" s="107" t="s">
        <v>2825</v>
      </c>
      <c r="G4348" s="110" t="s">
        <v>1778</v>
      </c>
      <c r="H4348" s="111">
        <v>295000</v>
      </c>
      <c r="I4348" s="113">
        <v>45821</v>
      </c>
      <c r="J4348" s="111">
        <v>60000</v>
      </c>
      <c r="K4348" s="112" t="s">
        <v>20</v>
      </c>
      <c r="L4348" s="112" t="s">
        <v>158</v>
      </c>
      <c r="O4348" s="71"/>
      <c r="P4348" s="54"/>
      <c r="Q4348" s="72"/>
    </row>
    <row r="4349" spans="1:17" x14ac:dyDescent="0.25">
      <c r="A4349" s="107" t="s">
        <v>2908</v>
      </c>
      <c r="B4349" s="108">
        <v>202505</v>
      </c>
      <c r="C4349" s="108">
        <v>202505</v>
      </c>
      <c r="D4349" s="108" t="s">
        <v>1015</v>
      </c>
      <c r="E4349" s="109">
        <v>9853725944</v>
      </c>
      <c r="F4349" s="107" t="s">
        <v>2909</v>
      </c>
      <c r="G4349" s="110" t="s">
        <v>1778</v>
      </c>
      <c r="H4349" s="111">
        <v>295000</v>
      </c>
      <c r="I4349" s="113">
        <v>45822</v>
      </c>
      <c r="J4349" s="111">
        <v>245000</v>
      </c>
      <c r="K4349" s="112" t="s">
        <v>20</v>
      </c>
      <c r="L4349" s="112" t="s">
        <v>158</v>
      </c>
      <c r="O4349" s="71"/>
      <c r="P4349" s="54"/>
      <c r="Q4349" s="72"/>
    </row>
    <row r="4350" spans="1:17" x14ac:dyDescent="0.25">
      <c r="A4350" s="107" t="s">
        <v>4530</v>
      </c>
      <c r="B4350" s="108">
        <v>202505</v>
      </c>
      <c r="C4350" s="108">
        <v>202505</v>
      </c>
      <c r="D4350" s="108" t="s">
        <v>1015</v>
      </c>
      <c r="E4350" s="109">
        <v>7729992948</v>
      </c>
      <c r="F4350" s="107" t="s">
        <v>2942</v>
      </c>
      <c r="G4350" s="110" t="s">
        <v>2006</v>
      </c>
      <c r="H4350" s="111">
        <v>275000</v>
      </c>
      <c r="I4350" s="113">
        <v>45824</v>
      </c>
      <c r="J4350" s="111">
        <v>275000</v>
      </c>
      <c r="K4350" s="112" t="s">
        <v>2954</v>
      </c>
      <c r="L4350" s="112" t="s">
        <v>158</v>
      </c>
      <c r="O4350" s="71"/>
      <c r="P4350" s="54"/>
      <c r="Q4350" s="72"/>
    </row>
    <row r="4351" spans="1:17" x14ac:dyDescent="0.25">
      <c r="A4351" s="107" t="s">
        <v>4512</v>
      </c>
      <c r="B4351" s="108">
        <v>202504</v>
      </c>
      <c r="C4351" s="108">
        <v>202504</v>
      </c>
      <c r="D4351" s="108" t="s">
        <v>1014</v>
      </c>
      <c r="E4351" s="109">
        <v>9361378163</v>
      </c>
      <c r="F4351" s="107" t="s">
        <v>2833</v>
      </c>
      <c r="G4351" s="110" t="s">
        <v>1792</v>
      </c>
      <c r="H4351" s="111">
        <v>295000</v>
      </c>
      <c r="I4351" s="113">
        <v>45824</v>
      </c>
      <c r="J4351" s="111">
        <v>50000</v>
      </c>
      <c r="K4351" s="112" t="s">
        <v>20</v>
      </c>
      <c r="L4351" s="112" t="s">
        <v>158</v>
      </c>
      <c r="O4351" s="71"/>
      <c r="P4351" s="54"/>
      <c r="Q4351" s="72"/>
    </row>
    <row r="4352" spans="1:17" x14ac:dyDescent="0.25">
      <c r="A4352" s="107" t="s">
        <v>2935</v>
      </c>
      <c r="B4352" s="108">
        <v>202505</v>
      </c>
      <c r="C4352" s="108">
        <v>202505</v>
      </c>
      <c r="D4352" s="108" t="s">
        <v>1015</v>
      </c>
      <c r="E4352" s="109">
        <v>9932801988</v>
      </c>
      <c r="F4352" s="107" t="s">
        <v>2937</v>
      </c>
      <c r="G4352" s="110" t="s">
        <v>1778</v>
      </c>
      <c r="H4352" s="111">
        <v>290000</v>
      </c>
      <c r="I4352" s="113">
        <v>45825</v>
      </c>
      <c r="J4352" s="111">
        <v>50000</v>
      </c>
      <c r="K4352" s="112" t="s">
        <v>20</v>
      </c>
      <c r="L4352" s="112" t="s">
        <v>158</v>
      </c>
      <c r="O4352" s="71"/>
      <c r="P4352" s="54"/>
      <c r="Q4352" s="72"/>
    </row>
    <row r="4353" spans="1:17" x14ac:dyDescent="0.25">
      <c r="A4353" s="107" t="s">
        <v>2935</v>
      </c>
      <c r="B4353" s="108">
        <v>202505</v>
      </c>
      <c r="C4353" s="108">
        <v>202505</v>
      </c>
      <c r="D4353" s="108" t="s">
        <v>1015</v>
      </c>
      <c r="E4353" s="109">
        <v>9932801988</v>
      </c>
      <c r="F4353" s="107" t="s">
        <v>2937</v>
      </c>
      <c r="G4353" s="110" t="s">
        <v>1778</v>
      </c>
      <c r="H4353" s="111">
        <v>290000</v>
      </c>
      <c r="I4353" s="113">
        <v>45825</v>
      </c>
      <c r="J4353" s="111">
        <v>200000</v>
      </c>
      <c r="K4353" s="112" t="s">
        <v>2954</v>
      </c>
      <c r="L4353" s="112" t="s">
        <v>158</v>
      </c>
      <c r="O4353" s="71"/>
      <c r="P4353" s="54"/>
      <c r="Q4353" s="72"/>
    </row>
    <row r="4354" spans="1:17" x14ac:dyDescent="0.25">
      <c r="A4354" s="107" t="s">
        <v>2685</v>
      </c>
      <c r="B4354" s="108">
        <v>202502</v>
      </c>
      <c r="C4354" s="108">
        <v>202502</v>
      </c>
      <c r="D4354" s="108" t="s">
        <v>1015</v>
      </c>
      <c r="E4354" s="109">
        <v>7064878951</v>
      </c>
      <c r="F4354" s="107" t="s">
        <v>2688</v>
      </c>
      <c r="G4354" s="110" t="s">
        <v>2639</v>
      </c>
      <c r="H4354" s="111">
        <v>275000</v>
      </c>
      <c r="I4354" s="113">
        <v>45825</v>
      </c>
      <c r="J4354" s="111">
        <v>42500</v>
      </c>
      <c r="K4354" s="112" t="s">
        <v>689</v>
      </c>
      <c r="L4354" s="112" t="s">
        <v>158</v>
      </c>
      <c r="O4354" s="71"/>
      <c r="P4354" s="54"/>
      <c r="Q4354" s="72"/>
    </row>
    <row r="4355" spans="1:17" x14ac:dyDescent="0.25">
      <c r="A4355" s="107" t="s">
        <v>4525</v>
      </c>
      <c r="B4355" s="108">
        <v>202505</v>
      </c>
      <c r="C4355" s="108">
        <v>202505</v>
      </c>
      <c r="D4355" s="108" t="s">
        <v>1015</v>
      </c>
      <c r="E4355" s="109">
        <v>9853490761</v>
      </c>
      <c r="F4355" s="107" t="s">
        <v>2924</v>
      </c>
      <c r="G4355" s="110" t="s">
        <v>1792</v>
      </c>
      <c r="H4355" s="111">
        <v>275000</v>
      </c>
      <c r="I4355" s="113">
        <v>45825</v>
      </c>
      <c r="J4355" s="111">
        <v>67500</v>
      </c>
      <c r="K4355" s="112" t="s">
        <v>20</v>
      </c>
      <c r="L4355" s="112" t="s">
        <v>158</v>
      </c>
      <c r="O4355" s="71"/>
      <c r="P4355" s="54"/>
      <c r="Q4355" s="72"/>
    </row>
    <row r="4356" spans="1:17" x14ac:dyDescent="0.25">
      <c r="A4356" s="107" t="s">
        <v>2947</v>
      </c>
      <c r="B4356" s="108">
        <v>202505</v>
      </c>
      <c r="C4356" s="108">
        <v>202505</v>
      </c>
      <c r="D4356" s="108" t="s">
        <v>1015</v>
      </c>
      <c r="E4356" s="109">
        <v>7978555713</v>
      </c>
      <c r="F4356" s="107" t="s">
        <v>2951</v>
      </c>
      <c r="G4356" s="110" t="s">
        <v>1778</v>
      </c>
      <c r="H4356" s="111">
        <v>305000</v>
      </c>
      <c r="I4356" s="113">
        <v>45826</v>
      </c>
      <c r="J4356" s="111">
        <v>300000</v>
      </c>
      <c r="K4356" s="112" t="s">
        <v>20</v>
      </c>
      <c r="L4356" s="112" t="s">
        <v>158</v>
      </c>
      <c r="O4356" s="71"/>
      <c r="P4356" s="54"/>
      <c r="Q4356" s="72"/>
    </row>
    <row r="4357" spans="1:17" x14ac:dyDescent="0.25">
      <c r="A4357" s="107" t="s">
        <v>4407</v>
      </c>
      <c r="B4357" s="108">
        <v>202406</v>
      </c>
      <c r="C4357" s="108">
        <v>202406</v>
      </c>
      <c r="D4357" s="108" t="s">
        <v>1014</v>
      </c>
      <c r="E4357" s="109">
        <v>9958139119</v>
      </c>
      <c r="F4357" s="107" t="s">
        <v>2079</v>
      </c>
      <c r="G4357" s="110" t="s">
        <v>1778</v>
      </c>
      <c r="H4357" s="111">
        <v>290000</v>
      </c>
      <c r="I4357" s="113">
        <v>45826</v>
      </c>
      <c r="J4357" s="111">
        <v>45000</v>
      </c>
      <c r="K4357" s="112" t="s">
        <v>20</v>
      </c>
      <c r="L4357" s="112" t="s">
        <v>158</v>
      </c>
      <c r="O4357" s="71"/>
      <c r="P4357" s="54"/>
      <c r="Q4357" s="72"/>
    </row>
    <row r="4358" spans="1:17" x14ac:dyDescent="0.25">
      <c r="A4358" s="107" t="s">
        <v>2955</v>
      </c>
      <c r="B4358" s="108">
        <v>202406</v>
      </c>
      <c r="C4358" s="108">
        <v>202406</v>
      </c>
      <c r="D4358" s="108" t="s">
        <v>1015</v>
      </c>
      <c r="E4358" s="109">
        <v>6370288580</v>
      </c>
      <c r="F4358" s="107" t="s">
        <v>2957</v>
      </c>
      <c r="G4358" s="110" t="s">
        <v>1778</v>
      </c>
      <c r="H4358" s="111">
        <v>313000</v>
      </c>
      <c r="I4358" s="113">
        <v>45826</v>
      </c>
      <c r="J4358" s="111">
        <v>5000</v>
      </c>
      <c r="K4358" s="112" t="s">
        <v>20</v>
      </c>
      <c r="L4358" s="112" t="s">
        <v>158</v>
      </c>
      <c r="O4358" s="71"/>
      <c r="P4358" s="54"/>
      <c r="Q4358" s="72"/>
    </row>
    <row r="4359" spans="1:17" x14ac:dyDescent="0.25">
      <c r="A4359" s="107" t="s">
        <v>2956</v>
      </c>
      <c r="B4359" s="108">
        <v>202406</v>
      </c>
      <c r="C4359" s="108">
        <v>202406</v>
      </c>
      <c r="D4359" s="108" t="s">
        <v>1015</v>
      </c>
      <c r="E4359" s="109">
        <v>8457935534</v>
      </c>
      <c r="F4359" s="107" t="s">
        <v>2958</v>
      </c>
      <c r="G4359" s="110" t="s">
        <v>1778</v>
      </c>
      <c r="H4359" s="111">
        <v>285000</v>
      </c>
      <c r="I4359" s="113">
        <v>45826</v>
      </c>
      <c r="J4359" s="111">
        <v>5000</v>
      </c>
      <c r="K4359" s="112" t="s">
        <v>20</v>
      </c>
      <c r="L4359" s="112" t="s">
        <v>158</v>
      </c>
      <c r="O4359" s="71"/>
      <c r="P4359" s="54"/>
      <c r="Q4359" s="72"/>
    </row>
    <row r="4360" spans="1:17" x14ac:dyDescent="0.25">
      <c r="A4360" s="107" t="s">
        <v>2769</v>
      </c>
      <c r="B4360" s="108">
        <v>202504</v>
      </c>
      <c r="C4360" s="108">
        <v>202504</v>
      </c>
      <c r="D4360" s="108" t="s">
        <v>1014</v>
      </c>
      <c r="E4360" s="109">
        <v>7470307309</v>
      </c>
      <c r="F4360" s="107" t="s">
        <v>2775</v>
      </c>
      <c r="G4360" s="110" t="s">
        <v>1778</v>
      </c>
      <c r="H4360" s="111">
        <v>290000</v>
      </c>
      <c r="I4360" s="113">
        <v>45827</v>
      </c>
      <c r="J4360" s="111">
        <v>70000</v>
      </c>
      <c r="K4360" s="112" t="s">
        <v>20</v>
      </c>
      <c r="L4360" s="112" t="s">
        <v>158</v>
      </c>
      <c r="O4360" s="71"/>
      <c r="P4360" s="54"/>
      <c r="Q4360" s="72"/>
    </row>
    <row r="4361" spans="1:17" x14ac:dyDescent="0.25">
      <c r="A4361" s="107" t="s">
        <v>2658</v>
      </c>
      <c r="B4361" s="108">
        <v>202502</v>
      </c>
      <c r="C4361" s="108">
        <v>202502</v>
      </c>
      <c r="D4361" s="108" t="s">
        <v>1014</v>
      </c>
      <c r="E4361" s="109">
        <v>6360952506</v>
      </c>
      <c r="F4361" s="107" t="s">
        <v>2662</v>
      </c>
      <c r="G4361" s="110" t="s">
        <v>1792</v>
      </c>
      <c r="H4361" s="111">
        <v>275000</v>
      </c>
      <c r="I4361" s="113">
        <v>45827</v>
      </c>
      <c r="J4361" s="111">
        <v>45000</v>
      </c>
      <c r="K4361" s="112" t="s">
        <v>20</v>
      </c>
      <c r="L4361" s="112" t="s">
        <v>158</v>
      </c>
      <c r="O4361" s="71"/>
      <c r="P4361" s="54"/>
      <c r="Q4361" s="72"/>
    </row>
    <row r="4362" spans="1:17" x14ac:dyDescent="0.25">
      <c r="A4362" s="107" t="s">
        <v>2935</v>
      </c>
      <c r="B4362" s="108">
        <v>202505</v>
      </c>
      <c r="C4362" s="108">
        <v>202505</v>
      </c>
      <c r="D4362" s="108" t="s">
        <v>1015</v>
      </c>
      <c r="E4362" s="109">
        <v>9932801988</v>
      </c>
      <c r="F4362" s="107" t="s">
        <v>2937</v>
      </c>
      <c r="G4362" s="110" t="s">
        <v>1778</v>
      </c>
      <c r="H4362" s="111">
        <v>290000</v>
      </c>
      <c r="I4362" s="113">
        <v>45827</v>
      </c>
      <c r="J4362" s="111">
        <v>50000</v>
      </c>
      <c r="K4362" s="112" t="s">
        <v>20</v>
      </c>
      <c r="L4362" s="112" t="s">
        <v>158</v>
      </c>
      <c r="O4362" s="71"/>
      <c r="P4362" s="54"/>
      <c r="Q4362" s="72"/>
    </row>
    <row r="4363" spans="1:17" x14ac:dyDescent="0.25">
      <c r="A4363" s="107" t="s">
        <v>2959</v>
      </c>
      <c r="B4363" s="108">
        <v>202506</v>
      </c>
      <c r="C4363" s="108">
        <v>202506</v>
      </c>
      <c r="D4363" s="108" t="s">
        <v>1014</v>
      </c>
      <c r="E4363" s="109">
        <v>8217844989</v>
      </c>
      <c r="F4363" s="107" t="s">
        <v>2960</v>
      </c>
      <c r="G4363" s="110" t="s">
        <v>1778</v>
      </c>
      <c r="H4363" s="111">
        <v>290000</v>
      </c>
      <c r="I4363" s="113">
        <v>45827</v>
      </c>
      <c r="J4363" s="111">
        <v>95000</v>
      </c>
      <c r="K4363" s="112" t="s">
        <v>20</v>
      </c>
      <c r="L4363" s="112" t="s">
        <v>158</v>
      </c>
      <c r="O4363" s="71"/>
      <c r="P4363" s="54"/>
      <c r="Q4363" s="72"/>
    </row>
    <row r="4364" spans="1:17" x14ac:dyDescent="0.25">
      <c r="A4364" s="107" t="s">
        <v>2961</v>
      </c>
      <c r="B4364" s="108">
        <v>202506</v>
      </c>
      <c r="C4364" s="108">
        <v>202506</v>
      </c>
      <c r="D4364" s="108" t="s">
        <v>1014</v>
      </c>
      <c r="E4364" s="109">
        <v>9611383249</v>
      </c>
      <c r="F4364" s="107" t="s">
        <v>2962</v>
      </c>
      <c r="G4364" s="110" t="s">
        <v>1778</v>
      </c>
      <c r="H4364" s="111">
        <v>290000</v>
      </c>
      <c r="I4364" s="113">
        <v>45827</v>
      </c>
      <c r="J4364" s="111">
        <v>90000</v>
      </c>
      <c r="K4364" s="112" t="s">
        <v>20</v>
      </c>
      <c r="L4364" s="112" t="s">
        <v>158</v>
      </c>
      <c r="O4364" s="71"/>
      <c r="P4364" s="54"/>
      <c r="Q4364" s="72"/>
    </row>
    <row r="4365" spans="1:17" x14ac:dyDescent="0.25">
      <c r="A4365" s="107" t="s">
        <v>4510</v>
      </c>
      <c r="B4365" s="108">
        <v>202504</v>
      </c>
      <c r="C4365" s="108">
        <v>202504</v>
      </c>
      <c r="D4365" s="108" t="s">
        <v>1014</v>
      </c>
      <c r="E4365" s="109">
        <v>6379785896</v>
      </c>
      <c r="F4365" s="107" t="s">
        <v>2819</v>
      </c>
      <c r="G4365" s="110" t="s">
        <v>1792</v>
      </c>
      <c r="H4365" s="111">
        <v>270000</v>
      </c>
      <c r="I4365" s="113">
        <v>45828</v>
      </c>
      <c r="J4365" s="111">
        <v>65000</v>
      </c>
      <c r="K4365" s="112" t="s">
        <v>20</v>
      </c>
      <c r="L4365" s="112" t="s">
        <v>158</v>
      </c>
      <c r="O4365" s="71"/>
      <c r="P4365" s="54"/>
      <c r="Q4365" s="72"/>
    </row>
    <row r="4366" spans="1:17" x14ac:dyDescent="0.25">
      <c r="A4366" s="107" t="s">
        <v>2963</v>
      </c>
      <c r="B4366" s="108">
        <v>202506</v>
      </c>
      <c r="C4366" s="108">
        <v>202506</v>
      </c>
      <c r="D4366" s="108" t="s">
        <v>1015</v>
      </c>
      <c r="E4366" s="109">
        <v>7205064713</v>
      </c>
      <c r="F4366" s="107" t="s">
        <v>2964</v>
      </c>
      <c r="G4366" s="110" t="s">
        <v>1778</v>
      </c>
      <c r="H4366" s="111">
        <v>290000</v>
      </c>
      <c r="I4366" s="113">
        <v>45828</v>
      </c>
      <c r="J4366" s="111">
        <v>50000</v>
      </c>
      <c r="K4366" s="112" t="s">
        <v>20</v>
      </c>
      <c r="L4366" s="112" t="s">
        <v>158</v>
      </c>
      <c r="O4366" s="71"/>
      <c r="P4366" s="54"/>
      <c r="Q4366" s="72"/>
    </row>
    <row r="4367" spans="1:17" x14ac:dyDescent="0.25">
      <c r="A4367" s="107" t="s">
        <v>2965</v>
      </c>
      <c r="B4367" s="108">
        <v>202506</v>
      </c>
      <c r="C4367" s="108">
        <v>202506</v>
      </c>
      <c r="D4367" s="108" t="s">
        <v>1015</v>
      </c>
      <c r="E4367" s="109">
        <v>8018204095</v>
      </c>
      <c r="F4367" s="107" t="s">
        <v>2966</v>
      </c>
      <c r="G4367" s="110" t="s">
        <v>1778</v>
      </c>
      <c r="H4367" s="111">
        <v>300000</v>
      </c>
      <c r="I4367" s="113">
        <v>45828</v>
      </c>
      <c r="J4367" s="111">
        <v>100000</v>
      </c>
      <c r="K4367" s="112" t="s">
        <v>286</v>
      </c>
      <c r="L4367" s="112" t="s">
        <v>158</v>
      </c>
      <c r="O4367" s="71"/>
      <c r="P4367" s="54"/>
      <c r="Q4367" s="72"/>
    </row>
    <row r="4368" spans="1:17" x14ac:dyDescent="0.25">
      <c r="A4368" s="107" t="s">
        <v>4486</v>
      </c>
      <c r="B4368" s="108">
        <v>202501</v>
      </c>
      <c r="C4368" s="108">
        <v>202501</v>
      </c>
      <c r="D4368" s="108" t="s">
        <v>1015</v>
      </c>
      <c r="E4368" s="109">
        <v>7008854840</v>
      </c>
      <c r="F4368" s="107" t="s">
        <v>2585</v>
      </c>
      <c r="G4368" s="110" t="s">
        <v>1778</v>
      </c>
      <c r="H4368" s="111">
        <v>305000</v>
      </c>
      <c r="I4368" s="113">
        <v>45828</v>
      </c>
      <c r="J4368" s="111">
        <v>50000</v>
      </c>
      <c r="K4368" s="112" t="s">
        <v>20</v>
      </c>
      <c r="L4368" s="112" t="s">
        <v>158</v>
      </c>
      <c r="O4368" s="71"/>
      <c r="P4368" s="54"/>
      <c r="Q4368" s="72"/>
    </row>
    <row r="4369" spans="1:17" x14ac:dyDescent="0.25">
      <c r="A4369" s="107" t="s">
        <v>2873</v>
      </c>
      <c r="B4369" s="108">
        <v>202505</v>
      </c>
      <c r="C4369" s="108">
        <v>202505</v>
      </c>
      <c r="D4369" s="108" t="s">
        <v>1015</v>
      </c>
      <c r="E4369" s="109">
        <v>7979112319</v>
      </c>
      <c r="F4369" s="107" t="s">
        <v>2877</v>
      </c>
      <c r="G4369" s="110" t="s">
        <v>1778</v>
      </c>
      <c r="H4369" s="111">
        <v>285000</v>
      </c>
      <c r="I4369" s="113">
        <v>45828</v>
      </c>
      <c r="J4369" s="111">
        <v>70000</v>
      </c>
      <c r="K4369" s="112" t="s">
        <v>20</v>
      </c>
      <c r="L4369" s="112" t="s">
        <v>158</v>
      </c>
      <c r="O4369" s="71"/>
      <c r="P4369" s="54"/>
      <c r="Q4369" s="72"/>
    </row>
    <row r="4370" spans="1:17" x14ac:dyDescent="0.25">
      <c r="A4370" s="107" t="s">
        <v>2967</v>
      </c>
      <c r="B4370" s="108">
        <v>202505</v>
      </c>
      <c r="C4370" s="108">
        <v>202505</v>
      </c>
      <c r="D4370" s="108" t="s">
        <v>1015</v>
      </c>
      <c r="E4370" s="109">
        <v>9827615446</v>
      </c>
      <c r="F4370" s="107" t="s">
        <v>2987</v>
      </c>
      <c r="G4370" s="110" t="s">
        <v>1778</v>
      </c>
      <c r="H4370" s="111">
        <v>285000</v>
      </c>
      <c r="I4370" s="113">
        <v>45828</v>
      </c>
      <c r="J4370" s="111">
        <v>5000</v>
      </c>
      <c r="K4370" s="112" t="s">
        <v>286</v>
      </c>
      <c r="L4370" s="112" t="s">
        <v>158</v>
      </c>
      <c r="O4370" s="71"/>
      <c r="P4370" s="54"/>
      <c r="Q4370" s="72"/>
    </row>
    <row r="4371" spans="1:17" x14ac:dyDescent="0.25">
      <c r="A4371" s="107" t="s">
        <v>2965</v>
      </c>
      <c r="B4371" s="108">
        <v>202506</v>
      </c>
      <c r="C4371" s="108">
        <v>202506</v>
      </c>
      <c r="D4371" s="108" t="s">
        <v>1015</v>
      </c>
      <c r="E4371" s="109">
        <v>8018204095</v>
      </c>
      <c r="F4371" s="107" t="s">
        <v>2966</v>
      </c>
      <c r="G4371" s="110" t="s">
        <v>1778</v>
      </c>
      <c r="H4371" s="111">
        <v>300000</v>
      </c>
      <c r="I4371" s="113">
        <v>45828</v>
      </c>
      <c r="J4371" s="111">
        <v>5000</v>
      </c>
      <c r="K4371" s="112" t="s">
        <v>286</v>
      </c>
      <c r="L4371" s="112" t="s">
        <v>158</v>
      </c>
      <c r="O4371" s="71"/>
      <c r="P4371" s="54"/>
      <c r="Q4371" s="72"/>
    </row>
    <row r="4372" spans="1:17" x14ac:dyDescent="0.25">
      <c r="A4372" s="107" t="s">
        <v>2968</v>
      </c>
      <c r="B4372" s="108">
        <v>202506</v>
      </c>
      <c r="C4372" s="108">
        <v>202506</v>
      </c>
      <c r="D4372" s="108" t="s">
        <v>1015</v>
      </c>
      <c r="E4372" s="109">
        <v>8018204095</v>
      </c>
      <c r="F4372" s="107" t="s">
        <v>2966</v>
      </c>
      <c r="G4372" s="110" t="s">
        <v>1778</v>
      </c>
      <c r="H4372" s="111">
        <v>300000</v>
      </c>
      <c r="I4372" s="113">
        <v>45828</v>
      </c>
      <c r="J4372" s="111">
        <v>5000</v>
      </c>
      <c r="K4372" s="112" t="s">
        <v>286</v>
      </c>
      <c r="L4372" s="112" t="s">
        <v>158</v>
      </c>
      <c r="O4372" s="71"/>
      <c r="P4372" s="54"/>
      <c r="Q4372" s="72"/>
    </row>
    <row r="4373" spans="1:17" x14ac:dyDescent="0.25">
      <c r="A4373" s="107" t="s">
        <v>4529</v>
      </c>
      <c r="B4373" s="108">
        <v>202505</v>
      </c>
      <c r="C4373" s="108">
        <v>202505</v>
      </c>
      <c r="D4373" s="108" t="s">
        <v>1015</v>
      </c>
      <c r="E4373" s="109">
        <v>8770711403</v>
      </c>
      <c r="F4373" s="107" t="s">
        <v>2940</v>
      </c>
      <c r="G4373" s="110" t="s">
        <v>2006</v>
      </c>
      <c r="H4373" s="111">
        <v>275000</v>
      </c>
      <c r="I4373" s="113">
        <v>45828</v>
      </c>
      <c r="J4373" s="111">
        <v>5000</v>
      </c>
      <c r="K4373" s="112" t="s">
        <v>286</v>
      </c>
      <c r="L4373" s="112" t="s">
        <v>158</v>
      </c>
      <c r="O4373" s="71"/>
      <c r="P4373" s="54"/>
      <c r="Q4373" s="72"/>
    </row>
    <row r="4374" spans="1:17" x14ac:dyDescent="0.25">
      <c r="A4374" s="107" t="s">
        <v>2894</v>
      </c>
      <c r="B4374" s="108">
        <v>202505</v>
      </c>
      <c r="C4374" s="108">
        <v>202505</v>
      </c>
      <c r="D4374" s="108" t="s">
        <v>1015</v>
      </c>
      <c r="E4374" s="109">
        <v>7855901814</v>
      </c>
      <c r="F4374" s="107" t="s">
        <v>2897</v>
      </c>
      <c r="G4374" s="110" t="s">
        <v>2006</v>
      </c>
      <c r="H4374" s="111">
        <v>295000</v>
      </c>
      <c r="I4374" s="113">
        <v>45829</v>
      </c>
      <c r="J4374" s="111">
        <v>95000</v>
      </c>
      <c r="K4374" s="112" t="s">
        <v>20</v>
      </c>
      <c r="L4374" s="112" t="s">
        <v>158</v>
      </c>
      <c r="O4374" s="71"/>
      <c r="P4374" s="54"/>
      <c r="Q4374" s="72"/>
    </row>
    <row r="4375" spans="1:17" x14ac:dyDescent="0.25">
      <c r="A4375" s="107" t="s">
        <v>2722</v>
      </c>
      <c r="B4375" s="108">
        <v>202502</v>
      </c>
      <c r="C4375" s="108">
        <v>202502</v>
      </c>
      <c r="D4375" s="108" t="s">
        <v>1015</v>
      </c>
      <c r="E4375" s="109">
        <v>8847889479</v>
      </c>
      <c r="F4375" s="107" t="s">
        <v>2723</v>
      </c>
      <c r="G4375" s="110" t="s">
        <v>2006</v>
      </c>
      <c r="H4375" s="111">
        <v>303000</v>
      </c>
      <c r="I4375" s="113">
        <v>45829</v>
      </c>
      <c r="J4375" s="111">
        <v>74500</v>
      </c>
      <c r="K4375" s="112" t="s">
        <v>689</v>
      </c>
      <c r="L4375" s="112" t="s">
        <v>158</v>
      </c>
      <c r="O4375" s="71"/>
      <c r="P4375" s="54"/>
      <c r="Q4375" s="72"/>
    </row>
    <row r="4376" spans="1:17" x14ac:dyDescent="0.25">
      <c r="A4376" s="107" t="s">
        <v>2658</v>
      </c>
      <c r="B4376" s="108">
        <v>202502</v>
      </c>
      <c r="C4376" s="108">
        <v>202502</v>
      </c>
      <c r="D4376" s="108" t="s">
        <v>1014</v>
      </c>
      <c r="E4376" s="109">
        <v>6360952506</v>
      </c>
      <c r="F4376" s="107" t="s">
        <v>2662</v>
      </c>
      <c r="G4376" s="110" t="s">
        <v>1792</v>
      </c>
      <c r="H4376" s="111">
        <v>275000</v>
      </c>
      <c r="I4376" s="113">
        <v>45829</v>
      </c>
      <c r="J4376" s="111">
        <v>90000</v>
      </c>
      <c r="K4376" s="112" t="s">
        <v>20</v>
      </c>
      <c r="L4376" s="112" t="s">
        <v>158</v>
      </c>
      <c r="O4376" s="71"/>
      <c r="P4376" s="54"/>
      <c r="Q4376" s="72"/>
    </row>
    <row r="4377" spans="1:17" x14ac:dyDescent="0.25">
      <c r="A4377" s="107" t="s">
        <v>4523</v>
      </c>
      <c r="B4377" s="108">
        <v>202505</v>
      </c>
      <c r="C4377" s="108">
        <v>202505</v>
      </c>
      <c r="D4377" s="108" t="s">
        <v>1015</v>
      </c>
      <c r="E4377" s="109">
        <v>6383180950</v>
      </c>
      <c r="F4377" s="107" t="s">
        <v>2892</v>
      </c>
      <c r="G4377" s="110" t="s">
        <v>1778</v>
      </c>
      <c r="H4377" s="111">
        <v>290000</v>
      </c>
      <c r="I4377" s="113">
        <v>45829</v>
      </c>
      <c r="J4377" s="111">
        <v>50000</v>
      </c>
      <c r="K4377" s="112" t="s">
        <v>20</v>
      </c>
      <c r="L4377" s="112" t="s">
        <v>158</v>
      </c>
      <c r="O4377" s="71"/>
      <c r="P4377" s="54"/>
      <c r="Q4377" s="72"/>
    </row>
    <row r="4378" spans="1:17" x14ac:dyDescent="0.25">
      <c r="A4378" s="107" t="s">
        <v>4534</v>
      </c>
      <c r="B4378" s="108">
        <v>202506</v>
      </c>
      <c r="C4378" s="108">
        <v>202506</v>
      </c>
      <c r="D4378" s="108" t="s">
        <v>1015</v>
      </c>
      <c r="E4378" s="109">
        <v>9861234569</v>
      </c>
      <c r="F4378" s="107" t="s">
        <v>2970</v>
      </c>
      <c r="G4378" s="110" t="s">
        <v>1778</v>
      </c>
      <c r="H4378" s="111">
        <v>290000</v>
      </c>
      <c r="I4378" s="113">
        <v>45829</v>
      </c>
      <c r="J4378" s="111">
        <v>67500</v>
      </c>
      <c r="K4378" s="112" t="s">
        <v>20</v>
      </c>
      <c r="L4378" s="112" t="s">
        <v>158</v>
      </c>
      <c r="O4378" s="71"/>
      <c r="P4378" s="54"/>
      <c r="Q4378" s="72"/>
    </row>
    <row r="4379" spans="1:17" x14ac:dyDescent="0.25">
      <c r="A4379" s="107" t="s">
        <v>2768</v>
      </c>
      <c r="B4379" s="108">
        <v>202504</v>
      </c>
      <c r="C4379" s="108">
        <v>202504</v>
      </c>
      <c r="D4379" s="108" t="s">
        <v>1015</v>
      </c>
      <c r="E4379" s="109">
        <v>7381676848</v>
      </c>
      <c r="F4379" s="107" t="s">
        <v>2774</v>
      </c>
      <c r="G4379" s="110" t="s">
        <v>1778</v>
      </c>
      <c r="H4379" s="111">
        <v>318600</v>
      </c>
      <c r="I4379" s="113">
        <v>45831</v>
      </c>
      <c r="J4379" s="111">
        <v>78400</v>
      </c>
      <c r="K4379" s="112" t="s">
        <v>20</v>
      </c>
      <c r="L4379" s="112" t="s">
        <v>158</v>
      </c>
      <c r="O4379" s="71"/>
      <c r="P4379" s="54"/>
      <c r="Q4379" s="72"/>
    </row>
    <row r="4380" spans="1:17" x14ac:dyDescent="0.25">
      <c r="A4380" s="107" t="s">
        <v>2971</v>
      </c>
      <c r="B4380" s="108">
        <v>202506</v>
      </c>
      <c r="C4380" s="108">
        <v>202506</v>
      </c>
      <c r="D4380" s="108" t="s">
        <v>1015</v>
      </c>
      <c r="E4380" s="109">
        <v>9583657624</v>
      </c>
      <c r="F4380" s="107" t="s">
        <v>2972</v>
      </c>
      <c r="G4380" s="110" t="s">
        <v>1778</v>
      </c>
      <c r="H4380" s="111">
        <v>290000</v>
      </c>
      <c r="I4380" s="113">
        <v>45831</v>
      </c>
      <c r="J4380" s="111">
        <v>30000</v>
      </c>
      <c r="K4380" s="112" t="s">
        <v>20</v>
      </c>
      <c r="L4380" s="112" t="s">
        <v>158</v>
      </c>
      <c r="O4380" s="71"/>
      <c r="P4380" s="54"/>
      <c r="Q4380" s="72"/>
    </row>
    <row r="4381" spans="1:17" x14ac:dyDescent="0.25">
      <c r="A4381" s="107" t="s">
        <v>2875</v>
      </c>
      <c r="B4381" s="108">
        <v>202505</v>
      </c>
      <c r="C4381" s="108">
        <v>202505</v>
      </c>
      <c r="D4381" s="108" t="s">
        <v>1015</v>
      </c>
      <c r="E4381" s="109">
        <v>9999220981</v>
      </c>
      <c r="F4381" s="107" t="s">
        <v>2907</v>
      </c>
      <c r="G4381" s="110" t="s">
        <v>1778</v>
      </c>
      <c r="H4381" s="111">
        <v>290000</v>
      </c>
      <c r="I4381" s="113">
        <v>45831</v>
      </c>
      <c r="J4381" s="111">
        <v>72500</v>
      </c>
      <c r="K4381" s="112" t="s">
        <v>20</v>
      </c>
      <c r="L4381" s="112" t="s">
        <v>158</v>
      </c>
      <c r="O4381" s="71"/>
      <c r="P4381" s="54"/>
      <c r="Q4381" s="72"/>
    </row>
    <row r="4382" spans="1:17" x14ac:dyDescent="0.25">
      <c r="A4382" s="107" t="s">
        <v>4499</v>
      </c>
      <c r="B4382" s="108">
        <v>202502</v>
      </c>
      <c r="C4382" s="108">
        <v>202502</v>
      </c>
      <c r="D4382" s="108" t="s">
        <v>1015</v>
      </c>
      <c r="E4382" s="109">
        <v>7894447645</v>
      </c>
      <c r="F4382" s="107" t="s">
        <v>2697</v>
      </c>
      <c r="G4382" s="110" t="s">
        <v>1792</v>
      </c>
      <c r="H4382" s="111">
        <v>275000</v>
      </c>
      <c r="I4382" s="113">
        <v>45831</v>
      </c>
      <c r="J4382" s="111">
        <v>55000</v>
      </c>
      <c r="K4382" s="112" t="s">
        <v>20</v>
      </c>
      <c r="L4382" s="112" t="s">
        <v>158</v>
      </c>
      <c r="O4382" s="71"/>
      <c r="P4382" s="54"/>
      <c r="Q4382" s="72"/>
    </row>
    <row r="4383" spans="1:17" x14ac:dyDescent="0.25">
      <c r="A4383" s="107" t="s">
        <v>2780</v>
      </c>
      <c r="B4383" s="108">
        <v>202504</v>
      </c>
      <c r="C4383" s="108">
        <v>202504</v>
      </c>
      <c r="D4383" s="108" t="s">
        <v>1014</v>
      </c>
      <c r="E4383" s="109">
        <v>9861108817</v>
      </c>
      <c r="F4383" s="107" t="s">
        <v>2786</v>
      </c>
      <c r="G4383" s="110" t="s">
        <v>2603</v>
      </c>
      <c r="H4383" s="111">
        <v>275000</v>
      </c>
      <c r="I4383" s="113">
        <v>45831</v>
      </c>
      <c r="J4383" s="111">
        <v>90000</v>
      </c>
      <c r="K4383" s="112" t="s">
        <v>20</v>
      </c>
      <c r="L4383" s="112" t="s">
        <v>158</v>
      </c>
      <c r="O4383" s="71"/>
      <c r="P4383" s="54"/>
      <c r="Q4383" s="72"/>
    </row>
    <row r="4384" spans="1:17" x14ac:dyDescent="0.25">
      <c r="A4384" s="107" t="s">
        <v>2963</v>
      </c>
      <c r="B4384" s="108">
        <v>202506</v>
      </c>
      <c r="C4384" s="108">
        <v>202506</v>
      </c>
      <c r="D4384" s="108" t="s">
        <v>1015</v>
      </c>
      <c r="E4384" s="109">
        <v>8249123381</v>
      </c>
      <c r="F4384" s="107" t="s">
        <v>2975</v>
      </c>
      <c r="G4384" s="110" t="s">
        <v>2603</v>
      </c>
      <c r="H4384" s="111">
        <v>290000</v>
      </c>
      <c r="I4384" s="113">
        <v>45831</v>
      </c>
      <c r="J4384" s="111">
        <v>5000</v>
      </c>
      <c r="K4384" s="112" t="s">
        <v>20</v>
      </c>
      <c r="L4384" s="112" t="s">
        <v>2729</v>
      </c>
      <c r="O4384" s="71"/>
      <c r="P4384" s="54"/>
      <c r="Q4384" s="72"/>
    </row>
    <row r="4385" spans="1:17" x14ac:dyDescent="0.25">
      <c r="A4385" s="107" t="s">
        <v>2973</v>
      </c>
      <c r="B4385" s="108">
        <v>202506</v>
      </c>
      <c r="C4385" s="108">
        <v>202506</v>
      </c>
      <c r="D4385" s="108" t="s">
        <v>1015</v>
      </c>
      <c r="E4385" s="109">
        <v>8249123381</v>
      </c>
      <c r="F4385" s="107" t="s">
        <v>2976</v>
      </c>
      <c r="G4385" s="110" t="s">
        <v>1792</v>
      </c>
      <c r="H4385" s="111">
        <v>270000</v>
      </c>
      <c r="I4385" s="113">
        <v>45831</v>
      </c>
      <c r="J4385" s="111">
        <v>5000</v>
      </c>
      <c r="K4385" s="112" t="s">
        <v>20</v>
      </c>
      <c r="L4385" s="112" t="s">
        <v>2729</v>
      </c>
      <c r="O4385" s="71"/>
      <c r="P4385" s="54"/>
      <c r="Q4385" s="72"/>
    </row>
    <row r="4386" spans="1:17" x14ac:dyDescent="0.25">
      <c r="A4386" s="107" t="s">
        <v>2959</v>
      </c>
      <c r="B4386" s="108">
        <v>202506</v>
      </c>
      <c r="C4386" s="108">
        <v>202506</v>
      </c>
      <c r="D4386" s="108" t="s">
        <v>2978</v>
      </c>
      <c r="E4386" s="109">
        <v>8217844989</v>
      </c>
      <c r="F4386" s="107" t="s">
        <v>2960</v>
      </c>
      <c r="G4386" s="110" t="s">
        <v>2603</v>
      </c>
      <c r="H4386" s="111">
        <v>290000</v>
      </c>
      <c r="I4386" s="113">
        <v>45831</v>
      </c>
      <c r="J4386" s="111">
        <v>5000</v>
      </c>
      <c r="K4386" s="112" t="s">
        <v>20</v>
      </c>
      <c r="L4386" s="112" t="s">
        <v>2729</v>
      </c>
      <c r="O4386" s="71"/>
      <c r="P4386" s="54"/>
      <c r="Q4386" s="72"/>
    </row>
    <row r="4387" spans="1:17" x14ac:dyDescent="0.25">
      <c r="A4387" s="107" t="s">
        <v>2961</v>
      </c>
      <c r="B4387" s="108">
        <v>202506</v>
      </c>
      <c r="C4387" s="108">
        <v>202506</v>
      </c>
      <c r="D4387" s="108" t="s">
        <v>1014</v>
      </c>
      <c r="E4387" s="109">
        <v>9611383249</v>
      </c>
      <c r="F4387" s="107" t="s">
        <v>2962</v>
      </c>
      <c r="G4387" s="110" t="s">
        <v>2603</v>
      </c>
      <c r="H4387" s="111">
        <v>275000</v>
      </c>
      <c r="I4387" s="113">
        <v>45831</v>
      </c>
      <c r="J4387" s="111">
        <v>5000</v>
      </c>
      <c r="K4387" s="112" t="s">
        <v>20</v>
      </c>
      <c r="L4387" s="112" t="s">
        <v>2729</v>
      </c>
      <c r="O4387" s="71"/>
      <c r="P4387" s="54"/>
      <c r="Q4387" s="72"/>
    </row>
    <row r="4388" spans="1:17" x14ac:dyDescent="0.25">
      <c r="A4388" s="107" t="s">
        <v>2974</v>
      </c>
      <c r="B4388" s="108">
        <v>202506</v>
      </c>
      <c r="C4388" s="108">
        <v>202506</v>
      </c>
      <c r="D4388" s="108" t="s">
        <v>2638</v>
      </c>
      <c r="E4388" s="109">
        <v>9437388633</v>
      </c>
      <c r="F4388" s="107" t="s">
        <v>2977</v>
      </c>
      <c r="G4388" s="110" t="s">
        <v>2603</v>
      </c>
      <c r="H4388" s="111">
        <v>290000</v>
      </c>
      <c r="I4388" s="113">
        <v>45831</v>
      </c>
      <c r="J4388" s="111">
        <v>5000</v>
      </c>
      <c r="K4388" s="112" t="s">
        <v>20</v>
      </c>
      <c r="L4388" s="112" t="s">
        <v>2729</v>
      </c>
      <c r="O4388" s="71"/>
      <c r="P4388" s="54"/>
      <c r="Q4388" s="72"/>
    </row>
    <row r="4389" spans="1:17" x14ac:dyDescent="0.25">
      <c r="A4389" s="107" t="s">
        <v>4535</v>
      </c>
      <c r="B4389" s="108">
        <v>202506</v>
      </c>
      <c r="C4389" s="108">
        <v>202506</v>
      </c>
      <c r="D4389" s="108" t="s">
        <v>1015</v>
      </c>
      <c r="E4389" s="109">
        <v>7978288798</v>
      </c>
      <c r="F4389" s="107" t="s">
        <v>2985</v>
      </c>
      <c r="G4389" s="110" t="s">
        <v>2603</v>
      </c>
      <c r="H4389" s="111">
        <v>313600</v>
      </c>
      <c r="I4389" s="113">
        <v>45831</v>
      </c>
      <c r="J4389" s="111">
        <v>5000</v>
      </c>
      <c r="K4389" s="112" t="s">
        <v>20</v>
      </c>
      <c r="L4389" s="112" t="s">
        <v>2073</v>
      </c>
      <c r="O4389" s="71"/>
      <c r="P4389" s="54"/>
      <c r="Q4389" s="72"/>
    </row>
    <row r="4390" spans="1:17" x14ac:dyDescent="0.25">
      <c r="A4390" s="107" t="s">
        <v>2980</v>
      </c>
      <c r="B4390" s="108">
        <v>202506</v>
      </c>
      <c r="C4390" s="108">
        <v>202506</v>
      </c>
      <c r="D4390" s="108" t="s">
        <v>1015</v>
      </c>
      <c r="E4390" s="109">
        <v>7608979270</v>
      </c>
      <c r="F4390" s="107" t="s">
        <v>2986</v>
      </c>
      <c r="G4390" s="110" t="s">
        <v>1792</v>
      </c>
      <c r="H4390" s="111">
        <v>290000</v>
      </c>
      <c r="I4390" s="113">
        <v>45831</v>
      </c>
      <c r="J4390" s="111">
        <v>5000</v>
      </c>
      <c r="K4390" s="112" t="s">
        <v>20</v>
      </c>
      <c r="L4390" s="112" t="s">
        <v>2073</v>
      </c>
      <c r="O4390" s="71"/>
      <c r="P4390" s="54"/>
      <c r="Q4390" s="72"/>
    </row>
    <row r="4391" spans="1:17" x14ac:dyDescent="0.25">
      <c r="A4391" s="107" t="s">
        <v>2967</v>
      </c>
      <c r="B4391" s="108">
        <v>202506</v>
      </c>
      <c r="C4391" s="108">
        <v>202506</v>
      </c>
      <c r="D4391" s="108" t="s">
        <v>1015</v>
      </c>
      <c r="E4391" s="109">
        <v>9827615446</v>
      </c>
      <c r="F4391" s="107" t="s">
        <v>2987</v>
      </c>
      <c r="G4391" s="110" t="s">
        <v>2603</v>
      </c>
      <c r="H4391" s="111">
        <v>313000</v>
      </c>
      <c r="I4391" s="113">
        <v>45831</v>
      </c>
      <c r="J4391" s="111">
        <v>5000</v>
      </c>
      <c r="K4391" s="112" t="s">
        <v>20</v>
      </c>
      <c r="L4391" s="112" t="s">
        <v>2009</v>
      </c>
      <c r="O4391" s="71"/>
      <c r="P4391" s="54"/>
      <c r="Q4391" s="72"/>
    </row>
    <row r="4392" spans="1:17" x14ac:dyDescent="0.25">
      <c r="A4392" s="107" t="s">
        <v>2981</v>
      </c>
      <c r="B4392" s="108">
        <v>202506</v>
      </c>
      <c r="C4392" s="108">
        <v>202506</v>
      </c>
      <c r="D4392" s="108" t="s">
        <v>1015</v>
      </c>
      <c r="E4392" s="109">
        <v>8917455768</v>
      </c>
      <c r="F4392" s="107" t="s">
        <v>2988</v>
      </c>
      <c r="G4392" s="110" t="s">
        <v>2603</v>
      </c>
      <c r="H4392" s="111">
        <v>293600</v>
      </c>
      <c r="I4392" s="113">
        <v>45831</v>
      </c>
      <c r="J4392" s="111">
        <v>5000</v>
      </c>
      <c r="K4392" s="112" t="s">
        <v>20</v>
      </c>
      <c r="L4392" s="112" t="s">
        <v>2009</v>
      </c>
      <c r="O4392" s="71"/>
      <c r="P4392" s="54"/>
      <c r="Q4392" s="72"/>
    </row>
    <row r="4393" spans="1:17" x14ac:dyDescent="0.25">
      <c r="A4393" s="107" t="s">
        <v>2982</v>
      </c>
      <c r="B4393" s="108">
        <v>202506</v>
      </c>
      <c r="C4393" s="108">
        <v>202506</v>
      </c>
      <c r="D4393" s="108" t="s">
        <v>1015</v>
      </c>
      <c r="E4393" s="109">
        <v>7008683982</v>
      </c>
      <c r="F4393" s="107" t="s">
        <v>2989</v>
      </c>
      <c r="G4393" s="110" t="s">
        <v>1792</v>
      </c>
      <c r="H4393" s="111">
        <v>290000</v>
      </c>
      <c r="I4393" s="113">
        <v>45831</v>
      </c>
      <c r="J4393" s="111">
        <v>5000</v>
      </c>
      <c r="K4393" s="112" t="s">
        <v>20</v>
      </c>
      <c r="L4393" s="112" t="s">
        <v>2073</v>
      </c>
      <c r="O4393" s="71"/>
      <c r="P4393" s="54"/>
      <c r="Q4393" s="72"/>
    </row>
    <row r="4394" spans="1:17" x14ac:dyDescent="0.25">
      <c r="A4394" s="107" t="s">
        <v>2983</v>
      </c>
      <c r="B4394" s="108">
        <v>202506</v>
      </c>
      <c r="C4394" s="108">
        <v>202506</v>
      </c>
      <c r="D4394" s="108" t="s">
        <v>1014</v>
      </c>
      <c r="E4394" s="109">
        <v>7020472621</v>
      </c>
      <c r="F4394" s="107" t="s">
        <v>2990</v>
      </c>
      <c r="G4394" s="110" t="s">
        <v>2603</v>
      </c>
      <c r="H4394" s="111">
        <v>285000</v>
      </c>
      <c r="I4394" s="113">
        <v>45831</v>
      </c>
      <c r="J4394" s="111">
        <v>5000</v>
      </c>
      <c r="K4394" s="112" t="s">
        <v>20</v>
      </c>
      <c r="L4394" s="112" t="s">
        <v>2984</v>
      </c>
      <c r="O4394" s="71"/>
      <c r="P4394" s="54"/>
      <c r="Q4394" s="72"/>
    </row>
    <row r="4395" spans="1:17" x14ac:dyDescent="0.25">
      <c r="A4395" s="107" t="s">
        <v>2915</v>
      </c>
      <c r="B4395" s="108">
        <v>202505</v>
      </c>
      <c r="C4395" s="108">
        <v>202505</v>
      </c>
      <c r="D4395" s="108" t="s">
        <v>1015</v>
      </c>
      <c r="E4395" s="109">
        <v>7327069956</v>
      </c>
      <c r="F4395" s="107" t="s">
        <v>2925</v>
      </c>
      <c r="G4395" s="110" t="s">
        <v>1778</v>
      </c>
      <c r="H4395" s="111">
        <v>300000</v>
      </c>
      <c r="I4395" s="113">
        <v>45832</v>
      </c>
      <c r="J4395" s="111">
        <v>98333</v>
      </c>
      <c r="K4395" s="112" t="s">
        <v>20</v>
      </c>
      <c r="L4395" s="112" t="s">
        <v>158</v>
      </c>
      <c r="O4395" s="71"/>
      <c r="P4395" s="54"/>
      <c r="Q4395" s="72"/>
    </row>
    <row r="4396" spans="1:17" x14ac:dyDescent="0.25">
      <c r="A4396" s="107" t="s">
        <v>2974</v>
      </c>
      <c r="B4396" s="108">
        <v>202506</v>
      </c>
      <c r="C4396" s="108">
        <v>202506</v>
      </c>
      <c r="D4396" s="108" t="s">
        <v>2638</v>
      </c>
      <c r="E4396" s="109">
        <v>9437388633</v>
      </c>
      <c r="F4396" s="107" t="s">
        <v>2977</v>
      </c>
      <c r="G4396" s="110" t="s">
        <v>2603</v>
      </c>
      <c r="H4396" s="111">
        <v>290000</v>
      </c>
      <c r="I4396" s="113">
        <v>45832</v>
      </c>
      <c r="J4396" s="111">
        <v>285000</v>
      </c>
      <c r="K4396" s="112" t="s">
        <v>20</v>
      </c>
      <c r="L4396" s="112" t="s">
        <v>158</v>
      </c>
      <c r="O4396" s="71"/>
      <c r="P4396" s="54"/>
      <c r="Q4396" s="72"/>
    </row>
    <row r="4397" spans="1:17" x14ac:dyDescent="0.25">
      <c r="A4397" s="107" t="s">
        <v>4506</v>
      </c>
      <c r="B4397" s="108">
        <v>202504</v>
      </c>
      <c r="C4397" s="108">
        <v>202504</v>
      </c>
      <c r="D4397" s="108" t="s">
        <v>1014</v>
      </c>
      <c r="E4397" s="109">
        <v>8269109139</v>
      </c>
      <c r="F4397" s="107" t="s">
        <v>2787</v>
      </c>
      <c r="G4397" s="110" t="s">
        <v>2603</v>
      </c>
      <c r="H4397" s="111">
        <v>295000</v>
      </c>
      <c r="I4397" s="113">
        <v>45833</v>
      </c>
      <c r="J4397" s="111">
        <v>120000</v>
      </c>
      <c r="K4397" s="112" t="s">
        <v>20</v>
      </c>
      <c r="L4397" s="112" t="s">
        <v>158</v>
      </c>
      <c r="O4397" s="71"/>
      <c r="P4397" s="54"/>
      <c r="Q4397" s="72"/>
    </row>
    <row r="4398" spans="1:17" x14ac:dyDescent="0.25">
      <c r="A4398" s="107" t="s">
        <v>2799</v>
      </c>
      <c r="B4398" s="108">
        <v>202504</v>
      </c>
      <c r="C4398" s="108">
        <v>202504</v>
      </c>
      <c r="D4398" s="108" t="s">
        <v>1014</v>
      </c>
      <c r="E4398" s="109">
        <v>8601502425</v>
      </c>
      <c r="F4398" s="107" t="s">
        <v>2804</v>
      </c>
      <c r="G4398" s="110" t="s">
        <v>1778</v>
      </c>
      <c r="H4398" s="111">
        <v>303600</v>
      </c>
      <c r="I4398" s="113">
        <v>45833</v>
      </c>
      <c r="J4398" s="111">
        <v>99000</v>
      </c>
      <c r="K4398" s="112" t="s">
        <v>20</v>
      </c>
      <c r="L4398" s="112" t="s">
        <v>158</v>
      </c>
      <c r="O4398" s="71"/>
      <c r="P4398" s="54"/>
      <c r="Q4398" s="72"/>
    </row>
    <row r="4399" spans="1:17" x14ac:dyDescent="0.25">
      <c r="A4399" s="107" t="s">
        <v>4503</v>
      </c>
      <c r="B4399" s="108">
        <v>202503</v>
      </c>
      <c r="C4399" s="108">
        <v>202503</v>
      </c>
      <c r="D4399" s="108" t="s">
        <v>1015</v>
      </c>
      <c r="E4399" s="109">
        <v>7008354521</v>
      </c>
      <c r="F4399" s="107" t="s">
        <v>2743</v>
      </c>
      <c r="G4399" s="110" t="s">
        <v>1778</v>
      </c>
      <c r="H4399" s="111">
        <v>318000</v>
      </c>
      <c r="I4399" s="113">
        <v>45833</v>
      </c>
      <c r="J4399" s="111">
        <v>101000</v>
      </c>
      <c r="K4399" s="112" t="s">
        <v>689</v>
      </c>
      <c r="L4399" s="112" t="s">
        <v>158</v>
      </c>
      <c r="O4399" s="71"/>
      <c r="P4399" s="54"/>
      <c r="Q4399" s="72"/>
    </row>
    <row r="4400" spans="1:17" x14ac:dyDescent="0.25">
      <c r="A4400" s="107" t="s">
        <v>2841</v>
      </c>
      <c r="B4400" s="108">
        <v>202504</v>
      </c>
      <c r="C4400" s="108">
        <v>202504</v>
      </c>
      <c r="D4400" s="108" t="s">
        <v>1014</v>
      </c>
      <c r="E4400" s="109">
        <v>9178785088</v>
      </c>
      <c r="F4400" s="107" t="s">
        <v>2842</v>
      </c>
      <c r="G4400" s="110" t="s">
        <v>1792</v>
      </c>
      <c r="H4400" s="111">
        <v>250000</v>
      </c>
      <c r="I4400" s="113">
        <v>45833</v>
      </c>
      <c r="J4400" s="111">
        <v>30000</v>
      </c>
      <c r="K4400" s="112" t="s">
        <v>20</v>
      </c>
      <c r="L4400" s="112" t="s">
        <v>158</v>
      </c>
      <c r="O4400" s="71"/>
      <c r="P4400" s="54"/>
      <c r="Q4400" s="72"/>
    </row>
    <row r="4401" spans="1:17" x14ac:dyDescent="0.25">
      <c r="A4401" s="107" t="s">
        <v>2111</v>
      </c>
      <c r="B4401" s="108">
        <v>202407</v>
      </c>
      <c r="C4401" s="108">
        <v>202407</v>
      </c>
      <c r="D4401" s="108" t="s">
        <v>1014</v>
      </c>
      <c r="E4401" s="109">
        <v>7397150068</v>
      </c>
      <c r="F4401" s="107" t="s">
        <v>2112</v>
      </c>
      <c r="G4401" s="110" t="s">
        <v>1778</v>
      </c>
      <c r="H4401" s="111">
        <v>270000</v>
      </c>
      <c r="I4401" s="113">
        <v>45834</v>
      </c>
      <c r="J4401" s="111">
        <v>45000</v>
      </c>
      <c r="K4401" s="112" t="s">
        <v>20</v>
      </c>
      <c r="L4401" s="112" t="s">
        <v>158</v>
      </c>
      <c r="O4401" s="71"/>
      <c r="P4401" s="54"/>
      <c r="Q4401" s="72"/>
    </row>
    <row r="4402" spans="1:17" x14ac:dyDescent="0.25">
      <c r="A4402" s="107" t="s">
        <v>2749</v>
      </c>
      <c r="B4402" s="108">
        <v>202503</v>
      </c>
      <c r="C4402" s="108">
        <v>202503</v>
      </c>
      <c r="D4402" s="108" t="s">
        <v>1015</v>
      </c>
      <c r="E4402" s="109">
        <v>7536905293</v>
      </c>
      <c r="F4402" s="107" t="s">
        <v>2754</v>
      </c>
      <c r="G4402" s="110" t="s">
        <v>1778</v>
      </c>
      <c r="H4402" s="111">
        <v>305000</v>
      </c>
      <c r="I4402" s="113">
        <v>45834</v>
      </c>
      <c r="J4402" s="111">
        <v>75000</v>
      </c>
      <c r="K4402" s="112" t="s">
        <v>20</v>
      </c>
      <c r="L4402" s="112" t="s">
        <v>158</v>
      </c>
      <c r="O4402" s="71"/>
      <c r="P4402" s="54"/>
      <c r="Q4402" s="72"/>
    </row>
    <row r="4403" spans="1:17" x14ac:dyDescent="0.25">
      <c r="A4403" s="107" t="s">
        <v>4536</v>
      </c>
      <c r="B4403" s="108">
        <v>202506</v>
      </c>
      <c r="C4403" s="108">
        <v>202506</v>
      </c>
      <c r="D4403" s="108" t="s">
        <v>1015</v>
      </c>
      <c r="E4403" s="109">
        <v>7684001678</v>
      </c>
      <c r="F4403" s="107" t="s">
        <v>2992</v>
      </c>
      <c r="G4403" s="110" t="s">
        <v>1778</v>
      </c>
      <c r="H4403" s="111">
        <v>290000</v>
      </c>
      <c r="I4403" s="113">
        <v>45834</v>
      </c>
      <c r="J4403" s="111">
        <v>35000</v>
      </c>
      <c r="K4403" s="112" t="s">
        <v>20</v>
      </c>
      <c r="L4403" s="112" t="s">
        <v>158</v>
      </c>
      <c r="O4403" s="71"/>
      <c r="P4403" s="54"/>
      <c r="Q4403" s="72"/>
    </row>
    <row r="4404" spans="1:17" x14ac:dyDescent="0.25">
      <c r="A4404" s="107" t="s">
        <v>2857</v>
      </c>
      <c r="B4404" s="108">
        <v>202504</v>
      </c>
      <c r="C4404" s="108">
        <v>202504</v>
      </c>
      <c r="D4404" s="108" t="s">
        <v>1014</v>
      </c>
      <c r="E4404" s="109">
        <v>7978008062</v>
      </c>
      <c r="F4404" s="107" t="s">
        <v>2858</v>
      </c>
      <c r="G4404" s="110" t="s">
        <v>1778</v>
      </c>
      <c r="H4404" s="111">
        <v>295000</v>
      </c>
      <c r="I4404" s="113">
        <v>45834</v>
      </c>
      <c r="J4404" s="111">
        <v>96667</v>
      </c>
      <c r="K4404" s="112" t="s">
        <v>20</v>
      </c>
      <c r="L4404" s="112" t="s">
        <v>158</v>
      </c>
      <c r="O4404" s="71"/>
      <c r="P4404" s="54"/>
      <c r="Q4404" s="72"/>
    </row>
    <row r="4405" spans="1:17" x14ac:dyDescent="0.25">
      <c r="A4405" s="107" t="s">
        <v>2880</v>
      </c>
      <c r="B4405" s="108">
        <v>202505</v>
      </c>
      <c r="C4405" s="108">
        <v>202505</v>
      </c>
      <c r="D4405" s="108" t="s">
        <v>1015</v>
      </c>
      <c r="E4405" s="109">
        <v>8917498089</v>
      </c>
      <c r="F4405" s="107" t="s">
        <v>2884</v>
      </c>
      <c r="G4405" s="110" t="s">
        <v>1792</v>
      </c>
      <c r="H4405" s="111">
        <v>270000</v>
      </c>
      <c r="I4405" s="113">
        <v>45834</v>
      </c>
      <c r="J4405" s="111">
        <v>30000</v>
      </c>
      <c r="K4405" s="112" t="s">
        <v>20</v>
      </c>
      <c r="L4405" s="112" t="s">
        <v>158</v>
      </c>
      <c r="O4405" s="71"/>
      <c r="P4405" s="54"/>
      <c r="Q4405" s="72"/>
    </row>
    <row r="4406" spans="1:17" x14ac:dyDescent="0.25">
      <c r="A4406" s="107" t="s">
        <v>2845</v>
      </c>
      <c r="B4406" s="108">
        <v>202504</v>
      </c>
      <c r="C4406" s="108">
        <v>202504</v>
      </c>
      <c r="D4406" s="108" t="s">
        <v>1015</v>
      </c>
      <c r="E4406" s="109">
        <v>9040687885</v>
      </c>
      <c r="F4406" s="107" t="s">
        <v>2846</v>
      </c>
      <c r="G4406" s="110" t="s">
        <v>1778</v>
      </c>
      <c r="H4406" s="111">
        <v>305000</v>
      </c>
      <c r="I4406" s="113">
        <v>45834</v>
      </c>
      <c r="J4406" s="111">
        <v>75000</v>
      </c>
      <c r="K4406" s="112" t="s">
        <v>20</v>
      </c>
      <c r="L4406" s="112" t="s">
        <v>158</v>
      </c>
      <c r="O4406" s="71"/>
      <c r="P4406" s="54"/>
      <c r="Q4406" s="72"/>
    </row>
    <row r="4407" spans="1:17" x14ac:dyDescent="0.25">
      <c r="A4407" s="107" t="s">
        <v>2740</v>
      </c>
      <c r="B4407" s="108">
        <v>202503</v>
      </c>
      <c r="C4407" s="108">
        <v>202503</v>
      </c>
      <c r="D4407" s="108" t="s">
        <v>1015</v>
      </c>
      <c r="E4407" s="109">
        <v>8637213649</v>
      </c>
      <c r="F4407" s="107" t="s">
        <v>2742</v>
      </c>
      <c r="G4407" s="110" t="s">
        <v>1778</v>
      </c>
      <c r="H4407" s="111">
        <v>318000</v>
      </c>
      <c r="I4407" s="113">
        <v>45835</v>
      </c>
      <c r="J4407" s="111">
        <v>35000</v>
      </c>
      <c r="K4407" s="112" t="s">
        <v>689</v>
      </c>
      <c r="L4407" s="112" t="s">
        <v>158</v>
      </c>
      <c r="O4407" s="71"/>
      <c r="P4407" s="54"/>
      <c r="Q4407" s="72"/>
    </row>
    <row r="4408" spans="1:17" x14ac:dyDescent="0.25">
      <c r="A4408" s="107" t="s">
        <v>4496</v>
      </c>
      <c r="B4408" s="108">
        <v>202502</v>
      </c>
      <c r="C4408" s="108">
        <v>202502</v>
      </c>
      <c r="D4408" s="108" t="s">
        <v>1015</v>
      </c>
      <c r="E4408" s="109">
        <v>8114923133</v>
      </c>
      <c r="F4408" s="107" t="s">
        <v>2679</v>
      </c>
      <c r="G4408" s="110" t="s">
        <v>1792</v>
      </c>
      <c r="H4408" s="111">
        <v>285000</v>
      </c>
      <c r="I4408" s="113">
        <v>45835</v>
      </c>
      <c r="J4408" s="111">
        <v>50000</v>
      </c>
      <c r="K4408" s="112" t="s">
        <v>20</v>
      </c>
      <c r="L4408" s="112" t="s">
        <v>158</v>
      </c>
      <c r="O4408" s="71"/>
      <c r="P4408" s="54"/>
      <c r="Q4408" s="72"/>
    </row>
    <row r="4409" spans="1:17" x14ac:dyDescent="0.25">
      <c r="A4409" s="107" t="s">
        <v>2982</v>
      </c>
      <c r="B4409" s="108">
        <v>202506</v>
      </c>
      <c r="C4409" s="108">
        <v>202506</v>
      </c>
      <c r="D4409" s="108" t="s">
        <v>1015</v>
      </c>
      <c r="E4409" s="109">
        <v>7008683982</v>
      </c>
      <c r="F4409" s="107" t="s">
        <v>2989</v>
      </c>
      <c r="G4409" s="110" t="s">
        <v>1792</v>
      </c>
      <c r="H4409" s="111">
        <v>290000</v>
      </c>
      <c r="I4409" s="113">
        <v>45835</v>
      </c>
      <c r="J4409" s="111">
        <v>50000</v>
      </c>
      <c r="K4409" s="112" t="s">
        <v>20</v>
      </c>
      <c r="L4409" s="112" t="s">
        <v>158</v>
      </c>
      <c r="O4409" s="71"/>
      <c r="P4409" s="54"/>
      <c r="Q4409" s="72"/>
    </row>
    <row r="4410" spans="1:17" x14ac:dyDescent="0.25">
      <c r="A4410" s="107" t="s">
        <v>2993</v>
      </c>
      <c r="B4410" s="108">
        <v>202506</v>
      </c>
      <c r="C4410" s="108">
        <v>202506</v>
      </c>
      <c r="D4410" s="108" t="s">
        <v>1015</v>
      </c>
      <c r="E4410" s="109">
        <v>8984102806</v>
      </c>
      <c r="F4410" s="107" t="s">
        <v>2994</v>
      </c>
      <c r="G4410" s="110" t="s">
        <v>1792</v>
      </c>
      <c r="H4410" s="111">
        <v>280000</v>
      </c>
      <c r="I4410" s="113">
        <v>45835</v>
      </c>
      <c r="J4410" s="111">
        <v>50000</v>
      </c>
      <c r="K4410" s="112" t="s">
        <v>20</v>
      </c>
      <c r="L4410" s="112" t="s">
        <v>158</v>
      </c>
      <c r="O4410" s="71"/>
      <c r="P4410" s="54"/>
      <c r="Q4410" s="72"/>
    </row>
    <row r="4411" spans="1:17" x14ac:dyDescent="0.25">
      <c r="A4411" s="107" t="s">
        <v>2995</v>
      </c>
      <c r="B4411" s="108">
        <v>202506</v>
      </c>
      <c r="C4411" s="108">
        <v>202506</v>
      </c>
      <c r="D4411" s="108" t="s">
        <v>1015</v>
      </c>
      <c r="E4411" s="109">
        <v>7377558058</v>
      </c>
      <c r="F4411" s="107" t="s">
        <v>2996</v>
      </c>
      <c r="G4411" s="110" t="s">
        <v>1778</v>
      </c>
      <c r="H4411" s="111">
        <v>290000</v>
      </c>
      <c r="I4411" s="113">
        <v>45835</v>
      </c>
      <c r="J4411" s="111">
        <v>50000</v>
      </c>
      <c r="K4411" s="112" t="s">
        <v>286</v>
      </c>
      <c r="L4411" s="112" t="s">
        <v>158</v>
      </c>
      <c r="O4411" s="71"/>
      <c r="P4411" s="54"/>
      <c r="Q4411" s="72"/>
    </row>
    <row r="4412" spans="1:17" x14ac:dyDescent="0.25">
      <c r="A4412" s="107" t="s">
        <v>2862</v>
      </c>
      <c r="B4412" s="108">
        <v>202504</v>
      </c>
      <c r="C4412" s="108">
        <v>202504</v>
      </c>
      <c r="D4412" s="108" t="s">
        <v>1014</v>
      </c>
      <c r="E4412" s="109">
        <v>9179530703</v>
      </c>
      <c r="F4412" s="107" t="s">
        <v>2863</v>
      </c>
      <c r="G4412" s="110" t="s">
        <v>1792</v>
      </c>
      <c r="H4412" s="111">
        <v>250000</v>
      </c>
      <c r="I4412" s="113">
        <v>45835</v>
      </c>
      <c r="J4412" s="111">
        <v>61250</v>
      </c>
      <c r="K4412" s="112" t="s">
        <v>20</v>
      </c>
      <c r="L4412" s="112" t="s">
        <v>158</v>
      </c>
      <c r="O4412" s="71"/>
      <c r="P4412" s="54"/>
      <c r="Q4412" s="72"/>
    </row>
    <row r="4413" spans="1:17" x14ac:dyDescent="0.25">
      <c r="A4413" s="107" t="s">
        <v>4512</v>
      </c>
      <c r="B4413" s="108">
        <v>202504</v>
      </c>
      <c r="C4413" s="108">
        <v>202504</v>
      </c>
      <c r="D4413" s="108" t="s">
        <v>1014</v>
      </c>
      <c r="E4413" s="109">
        <v>9361378163</v>
      </c>
      <c r="F4413" s="107" t="s">
        <v>2833</v>
      </c>
      <c r="G4413" s="110" t="s">
        <v>1792</v>
      </c>
      <c r="H4413" s="111">
        <v>295000</v>
      </c>
      <c r="I4413" s="113">
        <v>45835</v>
      </c>
      <c r="J4413" s="111">
        <v>50000</v>
      </c>
      <c r="K4413" s="112" t="s">
        <v>20</v>
      </c>
      <c r="L4413" s="112" t="s">
        <v>158</v>
      </c>
      <c r="O4413" s="71"/>
      <c r="P4413" s="54"/>
      <c r="Q4413" s="72"/>
    </row>
    <row r="4414" spans="1:17" x14ac:dyDescent="0.25">
      <c r="A4414" s="107" t="s">
        <v>2997</v>
      </c>
      <c r="B4414" s="108">
        <v>202506</v>
      </c>
      <c r="C4414" s="108">
        <v>202506</v>
      </c>
      <c r="D4414" s="108" t="s">
        <v>1015</v>
      </c>
      <c r="E4414" s="109">
        <v>9337558060</v>
      </c>
      <c r="F4414" s="107" t="s">
        <v>3002</v>
      </c>
      <c r="G4414" s="110" t="s">
        <v>1792</v>
      </c>
      <c r="H4414" s="111">
        <v>270000</v>
      </c>
      <c r="I4414" s="113">
        <v>45835</v>
      </c>
      <c r="J4414" s="111">
        <v>5000</v>
      </c>
      <c r="K4414" s="112" t="s">
        <v>20</v>
      </c>
      <c r="L4414" s="112" t="s">
        <v>158</v>
      </c>
      <c r="O4414" s="71"/>
      <c r="P4414" s="54"/>
      <c r="Q4414" s="72"/>
    </row>
    <row r="4415" spans="1:17" x14ac:dyDescent="0.25">
      <c r="A4415" s="107" t="s">
        <v>2993</v>
      </c>
      <c r="B4415" s="108">
        <v>202506</v>
      </c>
      <c r="C4415" s="108">
        <v>202506</v>
      </c>
      <c r="D4415" s="108" t="s">
        <v>1015</v>
      </c>
      <c r="E4415" s="109">
        <v>8984838375</v>
      </c>
      <c r="F4415" s="107" t="s">
        <v>2994</v>
      </c>
      <c r="G4415" s="110" t="s">
        <v>1792</v>
      </c>
      <c r="H4415" s="111">
        <v>280000</v>
      </c>
      <c r="I4415" s="113">
        <v>45835</v>
      </c>
      <c r="J4415" s="111">
        <v>5000</v>
      </c>
      <c r="K4415" s="112" t="s">
        <v>20</v>
      </c>
      <c r="L4415" s="112" t="s">
        <v>158</v>
      </c>
      <c r="O4415" s="71"/>
      <c r="P4415" s="54"/>
      <c r="Q4415" s="72"/>
    </row>
    <row r="4416" spans="1:17" x14ac:dyDescent="0.25">
      <c r="A4416" s="107" t="s">
        <v>4537</v>
      </c>
      <c r="B4416" s="108">
        <v>202506</v>
      </c>
      <c r="C4416" s="108">
        <v>202506</v>
      </c>
      <c r="D4416" s="108" t="s">
        <v>1015</v>
      </c>
      <c r="E4416" s="109">
        <v>8917203708</v>
      </c>
      <c r="F4416" s="107" t="s">
        <v>3003</v>
      </c>
      <c r="G4416" s="110" t="s">
        <v>1778</v>
      </c>
      <c r="H4416" s="111">
        <v>290000</v>
      </c>
      <c r="I4416" s="113">
        <v>45835</v>
      </c>
      <c r="J4416" s="111">
        <v>5000</v>
      </c>
      <c r="K4416" s="112" t="s">
        <v>20</v>
      </c>
      <c r="L4416" s="112" t="s">
        <v>158</v>
      </c>
      <c r="O4416" s="71"/>
      <c r="P4416" s="54"/>
      <c r="Q4416" s="72"/>
    </row>
    <row r="4417" spans="1:17" x14ac:dyDescent="0.25">
      <c r="A4417" s="107" t="s">
        <v>2999</v>
      </c>
      <c r="B4417" s="108">
        <v>202506</v>
      </c>
      <c r="C4417" s="108">
        <v>202506</v>
      </c>
      <c r="D4417" s="108" t="s">
        <v>1015</v>
      </c>
      <c r="E4417" s="109">
        <v>8249819221</v>
      </c>
      <c r="F4417" s="107" t="s">
        <v>3004</v>
      </c>
      <c r="G4417" s="110" t="s">
        <v>1778</v>
      </c>
      <c r="H4417" s="111">
        <v>290000</v>
      </c>
      <c r="I4417" s="113">
        <v>45835</v>
      </c>
      <c r="J4417" s="111">
        <v>5000</v>
      </c>
      <c r="K4417" s="112" t="s">
        <v>20</v>
      </c>
      <c r="L4417" s="112" t="s">
        <v>158</v>
      </c>
      <c r="O4417" s="71"/>
      <c r="P4417" s="54"/>
      <c r="Q4417" s="72"/>
    </row>
    <row r="4418" spans="1:17" x14ac:dyDescent="0.25">
      <c r="A4418" s="107" t="s">
        <v>3000</v>
      </c>
      <c r="B4418" s="108">
        <v>202506</v>
      </c>
      <c r="C4418" s="108">
        <v>202506</v>
      </c>
      <c r="D4418" s="108" t="s">
        <v>1015</v>
      </c>
      <c r="E4418" s="109">
        <v>7328861633</v>
      </c>
      <c r="F4418" s="107" t="s">
        <v>3005</v>
      </c>
      <c r="G4418" s="110" t="s">
        <v>1792</v>
      </c>
      <c r="H4418" s="111">
        <v>275000</v>
      </c>
      <c r="I4418" s="113">
        <v>45835</v>
      </c>
      <c r="J4418" s="111">
        <v>5000</v>
      </c>
      <c r="K4418" s="112" t="s">
        <v>20</v>
      </c>
      <c r="L4418" s="112" t="s">
        <v>158</v>
      </c>
      <c r="O4418" s="71"/>
      <c r="P4418" s="54"/>
      <c r="Q4418" s="72"/>
    </row>
    <row r="4419" spans="1:17" x14ac:dyDescent="0.25">
      <c r="A4419" s="107" t="s">
        <v>3001</v>
      </c>
      <c r="B4419" s="108">
        <v>202506</v>
      </c>
      <c r="C4419" s="108">
        <v>202506</v>
      </c>
      <c r="D4419" s="108" t="s">
        <v>1015</v>
      </c>
      <c r="E4419" s="109">
        <v>9178640771</v>
      </c>
      <c r="F4419" s="107" t="s">
        <v>3006</v>
      </c>
      <c r="G4419" s="110" t="s">
        <v>1792</v>
      </c>
      <c r="H4419" s="111">
        <v>275000</v>
      </c>
      <c r="I4419" s="113">
        <v>45835</v>
      </c>
      <c r="J4419" s="111">
        <v>5000</v>
      </c>
      <c r="K4419" s="112" t="s">
        <v>20</v>
      </c>
      <c r="L4419" s="112" t="s">
        <v>158</v>
      </c>
      <c r="O4419" s="71"/>
      <c r="P4419" s="54"/>
      <c r="Q4419" s="72"/>
    </row>
    <row r="4420" spans="1:17" x14ac:dyDescent="0.25">
      <c r="A4420" s="107" t="s">
        <v>2827</v>
      </c>
      <c r="B4420" s="108">
        <v>202504</v>
      </c>
      <c r="C4420" s="108">
        <v>202504</v>
      </c>
      <c r="D4420" s="108" t="s">
        <v>1015</v>
      </c>
      <c r="E4420" s="109">
        <v>9668575086</v>
      </c>
      <c r="F4420" s="107" t="s">
        <v>2830</v>
      </c>
      <c r="G4420" s="110" t="s">
        <v>1792</v>
      </c>
      <c r="H4420" s="111">
        <v>275000</v>
      </c>
      <c r="I4420" s="113">
        <v>45836</v>
      </c>
      <c r="J4420" s="111">
        <v>90000</v>
      </c>
      <c r="K4420" s="112" t="s">
        <v>20</v>
      </c>
      <c r="L4420" s="112" t="s">
        <v>158</v>
      </c>
      <c r="O4420" s="71"/>
      <c r="P4420" s="54"/>
      <c r="Q4420" s="72"/>
    </row>
    <row r="4421" spans="1:17" x14ac:dyDescent="0.25">
      <c r="A4421" s="107" t="s">
        <v>4516</v>
      </c>
      <c r="B4421" s="108">
        <v>202504</v>
      </c>
      <c r="C4421" s="108">
        <v>202504</v>
      </c>
      <c r="D4421" s="108" t="s">
        <v>1014</v>
      </c>
      <c r="E4421" s="109">
        <v>8763858082</v>
      </c>
      <c r="F4421" s="107" t="s">
        <v>2852</v>
      </c>
      <c r="G4421" s="110" t="s">
        <v>1792</v>
      </c>
      <c r="H4421" s="111">
        <v>305000</v>
      </c>
      <c r="I4421" s="113">
        <v>45836</v>
      </c>
      <c r="J4421" s="111">
        <f>43334+50000</f>
        <v>93334</v>
      </c>
      <c r="K4421" s="112" t="s">
        <v>20</v>
      </c>
      <c r="L4421" s="112" t="s">
        <v>158</v>
      </c>
      <c r="O4421" s="71"/>
      <c r="P4421" s="54"/>
      <c r="Q4421" s="72"/>
    </row>
    <row r="4422" spans="1:17" x14ac:dyDescent="0.25">
      <c r="A4422" s="107" t="s">
        <v>4538</v>
      </c>
      <c r="B4422" s="108">
        <v>202506</v>
      </c>
      <c r="C4422" s="108">
        <v>202506</v>
      </c>
      <c r="D4422" s="108" t="s">
        <v>1015</v>
      </c>
      <c r="E4422" s="109">
        <v>8895581013</v>
      </c>
      <c r="F4422" s="107" t="s">
        <v>3008</v>
      </c>
      <c r="G4422" s="110" t="s">
        <v>1792</v>
      </c>
      <c r="H4422" s="111">
        <v>305000</v>
      </c>
      <c r="I4422" s="113">
        <v>45836</v>
      </c>
      <c r="J4422" s="111">
        <v>75000</v>
      </c>
      <c r="K4422" s="112" t="s">
        <v>20</v>
      </c>
      <c r="L4422" s="112" t="s">
        <v>158</v>
      </c>
      <c r="O4422" s="71"/>
      <c r="P4422" s="54"/>
      <c r="Q4422" s="72"/>
    </row>
    <row r="4423" spans="1:17" x14ac:dyDescent="0.25">
      <c r="A4423" s="107" t="s">
        <v>2915</v>
      </c>
      <c r="B4423" s="108">
        <v>202505</v>
      </c>
      <c r="C4423" s="108">
        <v>202505</v>
      </c>
      <c r="D4423" s="108" t="s">
        <v>1015</v>
      </c>
      <c r="E4423" s="109">
        <v>7327069956</v>
      </c>
      <c r="F4423" s="107" t="s">
        <v>2925</v>
      </c>
      <c r="G4423" s="110" t="s">
        <v>1778</v>
      </c>
      <c r="H4423" s="111">
        <v>300000</v>
      </c>
      <c r="I4423" s="113">
        <v>45836</v>
      </c>
      <c r="J4423" s="111">
        <v>98333</v>
      </c>
      <c r="K4423" s="112" t="s">
        <v>20</v>
      </c>
      <c r="L4423" s="112" t="s">
        <v>158</v>
      </c>
      <c r="O4423" s="71"/>
      <c r="P4423" s="54"/>
      <c r="Q4423" s="72"/>
    </row>
    <row r="4424" spans="1:17" x14ac:dyDescent="0.25">
      <c r="A4424" s="107" t="s">
        <v>2881</v>
      </c>
      <c r="B4424" s="108">
        <v>202505</v>
      </c>
      <c r="C4424" s="108">
        <v>202505</v>
      </c>
      <c r="D4424" s="108" t="s">
        <v>1015</v>
      </c>
      <c r="E4424" s="109">
        <v>7326912744</v>
      </c>
      <c r="F4424" s="107" t="s">
        <v>2885</v>
      </c>
      <c r="G4424" s="110" t="s">
        <v>1778</v>
      </c>
      <c r="H4424" s="111">
        <v>290000</v>
      </c>
      <c r="I4424" s="113">
        <v>45836</v>
      </c>
      <c r="J4424" s="111">
        <v>30000</v>
      </c>
      <c r="K4424" s="112" t="s">
        <v>20</v>
      </c>
      <c r="L4424" s="112" t="s">
        <v>158</v>
      </c>
      <c r="O4424" s="71"/>
      <c r="P4424" s="54"/>
      <c r="Q4424" s="72"/>
    </row>
    <row r="4425" spans="1:17" x14ac:dyDescent="0.25">
      <c r="A4425" s="107" t="s">
        <v>4492</v>
      </c>
      <c r="B4425" s="108">
        <v>202501</v>
      </c>
      <c r="C4425" s="108">
        <v>202501</v>
      </c>
      <c r="D4425" s="108" t="s">
        <v>1015</v>
      </c>
      <c r="E4425" s="109">
        <v>7389633550</v>
      </c>
      <c r="F4425" s="107" t="s">
        <v>2618</v>
      </c>
      <c r="G4425" s="110" t="s">
        <v>1778</v>
      </c>
      <c r="H4425" s="111">
        <v>308000</v>
      </c>
      <c r="I4425" s="113">
        <v>45836</v>
      </c>
      <c r="J4425" s="111">
        <v>25000</v>
      </c>
      <c r="K4425" s="112" t="s">
        <v>20</v>
      </c>
      <c r="L4425" s="112" t="s">
        <v>158</v>
      </c>
      <c r="O4425" s="71"/>
      <c r="P4425" s="54"/>
      <c r="Q4425" s="72"/>
    </row>
    <row r="4426" spans="1:17" x14ac:dyDescent="0.25">
      <c r="A4426" s="107" t="s">
        <v>4523</v>
      </c>
      <c r="B4426" s="108">
        <v>202505</v>
      </c>
      <c r="C4426" s="108">
        <v>202505</v>
      </c>
      <c r="D4426" s="108" t="s">
        <v>1015</v>
      </c>
      <c r="E4426" s="109">
        <v>6383180950</v>
      </c>
      <c r="F4426" s="107" t="s">
        <v>2892</v>
      </c>
      <c r="G4426" s="110" t="s">
        <v>1778</v>
      </c>
      <c r="H4426" s="111">
        <v>290000</v>
      </c>
      <c r="I4426" s="113">
        <v>45837</v>
      </c>
      <c r="J4426" s="111">
        <v>50000</v>
      </c>
      <c r="K4426" s="112" t="s">
        <v>20</v>
      </c>
      <c r="L4426" s="112" t="s">
        <v>158</v>
      </c>
      <c r="O4426" s="71"/>
      <c r="P4426" s="54"/>
      <c r="Q4426" s="72"/>
    </row>
    <row r="4427" spans="1:17" x14ac:dyDescent="0.25">
      <c r="A4427" s="107" t="s">
        <v>2615</v>
      </c>
      <c r="B4427" s="108">
        <v>202501</v>
      </c>
      <c r="C4427" s="108">
        <v>202501</v>
      </c>
      <c r="D4427" s="108" t="s">
        <v>1015</v>
      </c>
      <c r="E4427" s="109">
        <v>9124002774</v>
      </c>
      <c r="F4427" s="107" t="s">
        <v>2616</v>
      </c>
      <c r="G4427" s="110" t="s">
        <v>1778</v>
      </c>
      <c r="H4427" s="111">
        <v>303600</v>
      </c>
      <c r="I4427" s="113">
        <v>45837</v>
      </c>
      <c r="J4427" s="111">
        <v>83000</v>
      </c>
      <c r="K4427" s="112" t="s">
        <v>20</v>
      </c>
      <c r="L4427" s="112" t="s">
        <v>158</v>
      </c>
      <c r="O4427" s="71"/>
      <c r="P4427" s="54"/>
      <c r="Q4427" s="72"/>
    </row>
    <row r="4428" spans="1:17" x14ac:dyDescent="0.25">
      <c r="A4428" s="107" t="s">
        <v>4512</v>
      </c>
      <c r="B4428" s="108">
        <v>202404</v>
      </c>
      <c r="C4428" s="108">
        <v>202404</v>
      </c>
      <c r="D4428" s="108" t="s">
        <v>1015</v>
      </c>
      <c r="E4428" s="109">
        <v>9361378163</v>
      </c>
      <c r="F4428" s="107" t="s">
        <v>2833</v>
      </c>
      <c r="G4428" s="110" t="s">
        <v>1778</v>
      </c>
      <c r="H4428" s="111">
        <v>280000</v>
      </c>
      <c r="I4428" s="113">
        <v>45837</v>
      </c>
      <c r="J4428" s="111">
        <v>50000</v>
      </c>
      <c r="K4428" s="112" t="s">
        <v>20</v>
      </c>
      <c r="L4428" s="112" t="s">
        <v>158</v>
      </c>
      <c r="O4428" s="71"/>
      <c r="P4428" s="54"/>
      <c r="Q4428" s="72"/>
    </row>
    <row r="4429" spans="1:17" x14ac:dyDescent="0.25">
      <c r="A4429" s="107" t="s">
        <v>2910</v>
      </c>
      <c r="B4429" s="108">
        <v>202505</v>
      </c>
      <c r="C4429" s="108">
        <v>202505</v>
      </c>
      <c r="D4429" s="108" t="s">
        <v>1015</v>
      </c>
      <c r="E4429" s="109">
        <v>7025195719</v>
      </c>
      <c r="F4429" s="107" t="s">
        <v>2920</v>
      </c>
      <c r="G4429" s="110" t="s">
        <v>1778</v>
      </c>
      <c r="H4429" s="111">
        <v>290000</v>
      </c>
      <c r="I4429" s="113">
        <v>45837</v>
      </c>
      <c r="J4429" s="111">
        <v>95000</v>
      </c>
      <c r="K4429" s="112" t="s">
        <v>20</v>
      </c>
      <c r="L4429" s="112" t="s">
        <v>158</v>
      </c>
      <c r="O4429" s="71"/>
      <c r="P4429" s="54"/>
      <c r="Q4429" s="72"/>
    </row>
    <row r="4430" spans="1:17" x14ac:dyDescent="0.25">
      <c r="A4430" s="107" t="s">
        <v>4535</v>
      </c>
      <c r="B4430" s="108">
        <v>202506</v>
      </c>
      <c r="C4430" s="108">
        <v>202506</v>
      </c>
      <c r="D4430" s="108" t="s">
        <v>1015</v>
      </c>
      <c r="E4430" s="109">
        <v>7978288798</v>
      </c>
      <c r="F4430" s="107" t="s">
        <v>2985</v>
      </c>
      <c r="G4430" s="110" t="s">
        <v>2603</v>
      </c>
      <c r="H4430" s="111">
        <v>313600</v>
      </c>
      <c r="I4430" s="113">
        <v>45838</v>
      </c>
      <c r="J4430" s="111">
        <v>313600</v>
      </c>
      <c r="K4430" s="112" t="s">
        <v>20</v>
      </c>
      <c r="L4430" s="112" t="s">
        <v>158</v>
      </c>
      <c r="O4430" s="71"/>
      <c r="P4430" s="54"/>
      <c r="Q4430" s="72"/>
    </row>
    <row r="4431" spans="1:17" x14ac:dyDescent="0.25">
      <c r="A4431" s="107" t="s">
        <v>4527</v>
      </c>
      <c r="B4431" s="108">
        <v>202505</v>
      </c>
      <c r="C4431" s="108">
        <v>202505</v>
      </c>
      <c r="D4431" s="108" t="s">
        <v>1015</v>
      </c>
      <c r="E4431" s="109">
        <v>9040403320</v>
      </c>
      <c r="F4431" s="107" t="s">
        <v>2928</v>
      </c>
      <c r="G4431" s="110" t="s">
        <v>1778</v>
      </c>
      <c r="H4431" s="111">
        <v>313600</v>
      </c>
      <c r="I4431" s="113">
        <v>45838</v>
      </c>
      <c r="J4431" s="111">
        <v>100000</v>
      </c>
      <c r="K4431" s="112" t="s">
        <v>902</v>
      </c>
      <c r="L4431" s="112" t="s">
        <v>158</v>
      </c>
      <c r="O4431" s="71"/>
      <c r="P4431" s="54"/>
      <c r="Q4431" s="72"/>
    </row>
    <row r="4432" spans="1:17" x14ac:dyDescent="0.25">
      <c r="A4432" s="107" t="s">
        <v>2967</v>
      </c>
      <c r="B4432" s="108">
        <v>202505</v>
      </c>
      <c r="C4432" s="108">
        <v>202505</v>
      </c>
      <c r="D4432" s="108" t="s">
        <v>1015</v>
      </c>
      <c r="E4432" s="109">
        <v>9827615446</v>
      </c>
      <c r="F4432" s="107" t="s">
        <v>2987</v>
      </c>
      <c r="G4432" s="110" t="s">
        <v>1778</v>
      </c>
      <c r="H4432" s="111">
        <v>285000</v>
      </c>
      <c r="I4432" s="113">
        <v>45839</v>
      </c>
      <c r="J4432" s="111">
        <f>50000+68000</f>
        <v>118000</v>
      </c>
      <c r="K4432" s="112" t="s">
        <v>20</v>
      </c>
      <c r="L4432" s="112" t="s">
        <v>158</v>
      </c>
      <c r="O4432" s="71"/>
      <c r="P4432" s="54"/>
      <c r="Q4432" s="72"/>
    </row>
    <row r="4433" spans="1:17" x14ac:dyDescent="0.25">
      <c r="A4433" s="107" t="s">
        <v>3020</v>
      </c>
      <c r="B4433" s="108">
        <v>202410</v>
      </c>
      <c r="C4433" s="108">
        <v>202410</v>
      </c>
      <c r="D4433" s="108" t="s">
        <v>1015</v>
      </c>
      <c r="E4433" s="109">
        <v>7234053844</v>
      </c>
      <c r="F4433" s="107" t="s">
        <v>2396</v>
      </c>
      <c r="G4433" s="110" t="s">
        <v>1778</v>
      </c>
      <c r="H4433" s="111">
        <v>318000</v>
      </c>
      <c r="I4433" s="113">
        <v>45839</v>
      </c>
      <c r="J4433" s="111">
        <v>50000</v>
      </c>
      <c r="K4433" s="112" t="s">
        <v>20</v>
      </c>
      <c r="L4433" s="112" t="s">
        <v>158</v>
      </c>
      <c r="O4433" s="71"/>
      <c r="P4433" s="54"/>
      <c r="Q4433" s="72"/>
    </row>
    <row r="4434" spans="1:17" x14ac:dyDescent="0.25">
      <c r="A4434" s="107" t="s">
        <v>2983</v>
      </c>
      <c r="B4434" s="108">
        <v>202506</v>
      </c>
      <c r="C4434" s="108">
        <v>202506</v>
      </c>
      <c r="D4434" s="108" t="s">
        <v>1014</v>
      </c>
      <c r="E4434" s="109">
        <v>7020472621</v>
      </c>
      <c r="F4434" s="107" t="s">
        <v>2990</v>
      </c>
      <c r="G4434" s="110" t="s">
        <v>2603</v>
      </c>
      <c r="H4434" s="111">
        <v>285000</v>
      </c>
      <c r="I4434" s="113">
        <v>45839</v>
      </c>
      <c r="J4434" s="111">
        <v>50000</v>
      </c>
      <c r="K4434" s="112" t="s">
        <v>20</v>
      </c>
      <c r="L4434" s="112" t="s">
        <v>158</v>
      </c>
      <c r="O4434" s="71"/>
      <c r="P4434" s="54"/>
      <c r="Q4434" s="72"/>
    </row>
    <row r="4435" spans="1:17" x14ac:dyDescent="0.25">
      <c r="A4435" s="107" t="s">
        <v>4531</v>
      </c>
      <c r="B4435" s="108">
        <v>202505</v>
      </c>
      <c r="C4435" s="108">
        <v>202505</v>
      </c>
      <c r="D4435" s="108" t="s">
        <v>1014</v>
      </c>
      <c r="E4435" s="109">
        <v>9046776043</v>
      </c>
      <c r="F4435" s="107" t="s">
        <v>2949</v>
      </c>
      <c r="G4435" s="110" t="s">
        <v>1778</v>
      </c>
      <c r="H4435" s="111">
        <v>290000</v>
      </c>
      <c r="I4435" s="113">
        <v>45839</v>
      </c>
      <c r="J4435" s="111">
        <v>50000</v>
      </c>
      <c r="K4435" s="112" t="s">
        <v>20</v>
      </c>
      <c r="L4435" s="112" t="s">
        <v>158</v>
      </c>
      <c r="O4435" s="71"/>
      <c r="P4435" s="54"/>
      <c r="Q4435" s="72"/>
    </row>
    <row r="4436" spans="1:17" x14ac:dyDescent="0.25">
      <c r="A4436" s="107" t="s">
        <v>2981</v>
      </c>
      <c r="B4436" s="108">
        <v>202506</v>
      </c>
      <c r="C4436" s="108">
        <v>202506</v>
      </c>
      <c r="D4436" s="108" t="s">
        <v>1015</v>
      </c>
      <c r="E4436" s="109">
        <v>8917455768</v>
      </c>
      <c r="F4436" s="107" t="s">
        <v>2988</v>
      </c>
      <c r="G4436" s="110" t="s">
        <v>2603</v>
      </c>
      <c r="H4436" s="111">
        <v>293600</v>
      </c>
      <c r="I4436" s="113">
        <v>45840</v>
      </c>
      <c r="J4436" s="111">
        <v>60000</v>
      </c>
      <c r="K4436" s="112" t="s">
        <v>20</v>
      </c>
      <c r="L4436" s="112" t="s">
        <v>158</v>
      </c>
      <c r="O4436" s="71"/>
      <c r="P4436" s="54"/>
      <c r="Q4436" s="72"/>
    </row>
    <row r="4437" spans="1:17" x14ac:dyDescent="0.25">
      <c r="A4437" s="107" t="s">
        <v>2770</v>
      </c>
      <c r="B4437" s="108">
        <v>202504</v>
      </c>
      <c r="C4437" s="108">
        <v>202504</v>
      </c>
      <c r="D4437" s="108" t="s">
        <v>1015</v>
      </c>
      <c r="E4437" s="109" t="s">
        <v>2772</v>
      </c>
      <c r="F4437" s="107" t="s">
        <v>2776</v>
      </c>
      <c r="G4437" s="110" t="s">
        <v>1792</v>
      </c>
      <c r="H4437" s="111">
        <v>295000</v>
      </c>
      <c r="I4437" s="113">
        <v>45840</v>
      </c>
      <c r="J4437" s="111">
        <v>54000</v>
      </c>
      <c r="K4437" s="112" t="s">
        <v>20</v>
      </c>
      <c r="L4437" s="112" t="s">
        <v>158</v>
      </c>
      <c r="O4437" s="71"/>
      <c r="P4437" s="54"/>
      <c r="Q4437" s="72"/>
    </row>
    <row r="4438" spans="1:17" x14ac:dyDescent="0.25">
      <c r="A4438" s="107" t="s">
        <v>4522</v>
      </c>
      <c r="B4438" s="108">
        <v>202505</v>
      </c>
      <c r="C4438" s="108">
        <v>202505</v>
      </c>
      <c r="D4438" s="108" t="s">
        <v>1015</v>
      </c>
      <c r="E4438" s="109">
        <v>9938388112</v>
      </c>
      <c r="F4438" s="107" t="s">
        <v>2899</v>
      </c>
      <c r="G4438" s="110" t="s">
        <v>1778</v>
      </c>
      <c r="H4438" s="111">
        <v>318600</v>
      </c>
      <c r="I4438" s="113">
        <v>45840</v>
      </c>
      <c r="J4438" s="111">
        <v>60000</v>
      </c>
      <c r="K4438" s="112" t="s">
        <v>20</v>
      </c>
      <c r="L4438" s="112" t="s">
        <v>158</v>
      </c>
      <c r="O4438" s="71"/>
      <c r="P4438" s="54"/>
      <c r="Q4438" s="72"/>
    </row>
    <row r="4439" spans="1:17" x14ac:dyDescent="0.25">
      <c r="A4439" s="107" t="s">
        <v>2883</v>
      </c>
      <c r="B4439" s="108">
        <v>202505</v>
      </c>
      <c r="C4439" s="108">
        <v>202505</v>
      </c>
      <c r="D4439" s="108" t="s">
        <v>1014</v>
      </c>
      <c r="E4439" s="109">
        <v>8459360374</v>
      </c>
      <c r="F4439" s="107" t="s">
        <v>2887</v>
      </c>
      <c r="G4439" s="110" t="s">
        <v>1792</v>
      </c>
      <c r="H4439" s="111">
        <v>270000</v>
      </c>
      <c r="I4439" s="113">
        <v>45840</v>
      </c>
      <c r="J4439" s="111">
        <v>25000</v>
      </c>
      <c r="K4439" s="112" t="s">
        <v>20</v>
      </c>
      <c r="L4439" s="112" t="s">
        <v>158</v>
      </c>
      <c r="O4439" s="71"/>
      <c r="P4439" s="54"/>
      <c r="Q4439" s="72"/>
    </row>
    <row r="4440" spans="1:17" x14ac:dyDescent="0.25">
      <c r="A4440" s="107" t="s">
        <v>2917</v>
      </c>
      <c r="B4440" s="108">
        <v>202505</v>
      </c>
      <c r="C4440" s="108">
        <v>202505</v>
      </c>
      <c r="D4440" s="108" t="s">
        <v>1015</v>
      </c>
      <c r="E4440" s="109">
        <v>9937807573</v>
      </c>
      <c r="F4440" s="107" t="s">
        <v>2927</v>
      </c>
      <c r="G4440" s="110" t="s">
        <v>1778</v>
      </c>
      <c r="H4440" s="111">
        <v>100000</v>
      </c>
      <c r="I4440" s="113">
        <v>45840</v>
      </c>
      <c r="J4440" s="111">
        <v>100000</v>
      </c>
      <c r="K4440" s="112" t="s">
        <v>286</v>
      </c>
      <c r="L4440" s="112" t="s">
        <v>158</v>
      </c>
      <c r="O4440" s="71"/>
      <c r="P4440" s="54"/>
      <c r="Q4440" s="72"/>
    </row>
    <row r="4441" spans="1:17" x14ac:dyDescent="0.25">
      <c r="A4441" s="107" t="s">
        <v>2936</v>
      </c>
      <c r="B4441" s="108">
        <v>202505</v>
      </c>
      <c r="C4441" s="108">
        <v>202505</v>
      </c>
      <c r="D4441" s="108" t="s">
        <v>1015</v>
      </c>
      <c r="E4441" s="109">
        <v>9348479151</v>
      </c>
      <c r="F4441" s="107" t="s">
        <v>2938</v>
      </c>
      <c r="G4441" s="110" t="s">
        <v>1778</v>
      </c>
      <c r="H4441" s="111">
        <v>290000</v>
      </c>
      <c r="I4441" s="113">
        <v>45840</v>
      </c>
      <c r="J4441" s="111">
        <v>50000</v>
      </c>
      <c r="K4441" s="112" t="s">
        <v>286</v>
      </c>
      <c r="L4441" s="112" t="s">
        <v>158</v>
      </c>
      <c r="O4441" s="71"/>
      <c r="P4441" s="54"/>
      <c r="Q4441" s="72"/>
    </row>
    <row r="4442" spans="1:17" x14ac:dyDescent="0.25">
      <c r="A4442" s="107" t="s">
        <v>4434</v>
      </c>
      <c r="B4442" s="108">
        <v>202408</v>
      </c>
      <c r="C4442" s="108">
        <v>202408</v>
      </c>
      <c r="D4442" s="108" t="s">
        <v>1015</v>
      </c>
      <c r="E4442" s="109">
        <v>8209664616</v>
      </c>
      <c r="F4442" s="107" t="s">
        <v>2228</v>
      </c>
      <c r="G4442" s="110" t="s">
        <v>1792</v>
      </c>
      <c r="H4442" s="111">
        <v>295000</v>
      </c>
      <c r="I4442" s="113">
        <v>45841</v>
      </c>
      <c r="J4442" s="111">
        <v>50000</v>
      </c>
      <c r="K4442" s="112" t="s">
        <v>20</v>
      </c>
      <c r="L4442" s="112" t="s">
        <v>158</v>
      </c>
      <c r="O4442" s="71"/>
      <c r="P4442" s="54"/>
      <c r="Q4442" s="72"/>
    </row>
    <row r="4443" spans="1:17" x14ac:dyDescent="0.25">
      <c r="A4443" s="107" t="s">
        <v>4515</v>
      </c>
      <c r="B4443" s="108">
        <v>202504</v>
      </c>
      <c r="C4443" s="108">
        <v>202504</v>
      </c>
      <c r="D4443" s="108" t="s">
        <v>1014</v>
      </c>
      <c r="E4443" s="109">
        <v>8249310073</v>
      </c>
      <c r="F4443" s="107" t="s">
        <v>2850</v>
      </c>
      <c r="G4443" s="110" t="s">
        <v>1778</v>
      </c>
      <c r="H4443" s="111">
        <v>305000</v>
      </c>
      <c r="I4443" s="113">
        <v>45841</v>
      </c>
      <c r="J4443" s="111">
        <v>50000</v>
      </c>
      <c r="K4443" s="112" t="s">
        <v>20</v>
      </c>
      <c r="L4443" s="112" t="s">
        <v>158</v>
      </c>
      <c r="O4443" s="71"/>
      <c r="P4443" s="54"/>
      <c r="Q4443" s="72"/>
    </row>
    <row r="4444" spans="1:17" x14ac:dyDescent="0.25">
      <c r="A4444" s="107" t="s">
        <v>3010</v>
      </c>
      <c r="B4444" s="108">
        <v>202506</v>
      </c>
      <c r="C4444" s="108">
        <v>202506</v>
      </c>
      <c r="D4444" s="108" t="s">
        <v>1015</v>
      </c>
      <c r="E4444" s="109">
        <v>8338088007</v>
      </c>
      <c r="F4444" s="107" t="s">
        <v>3011</v>
      </c>
      <c r="G4444" s="110" t="s">
        <v>1778</v>
      </c>
      <c r="H4444" s="111">
        <v>290000</v>
      </c>
      <c r="I4444" s="113">
        <v>45841</v>
      </c>
      <c r="J4444" s="111">
        <v>285000</v>
      </c>
      <c r="K4444" s="112" t="s">
        <v>20</v>
      </c>
      <c r="L4444" s="112" t="s">
        <v>158</v>
      </c>
      <c r="O4444" s="71"/>
      <c r="P4444" s="54"/>
      <c r="Q4444" s="72"/>
    </row>
    <row r="4445" spans="1:17" x14ac:dyDescent="0.25">
      <c r="A4445" s="107" t="s">
        <v>2882</v>
      </c>
      <c r="B4445" s="108">
        <v>202505</v>
      </c>
      <c r="C4445" s="108">
        <v>202505</v>
      </c>
      <c r="D4445" s="108" t="s">
        <v>1014</v>
      </c>
      <c r="E4445" s="109">
        <v>8115539225</v>
      </c>
      <c r="F4445" s="107" t="s">
        <v>2886</v>
      </c>
      <c r="G4445" s="110" t="s">
        <v>1778</v>
      </c>
      <c r="H4445" s="111">
        <v>290000</v>
      </c>
      <c r="I4445" s="113">
        <v>45842</v>
      </c>
      <c r="J4445" s="111">
        <v>53000</v>
      </c>
      <c r="K4445" s="112" t="s">
        <v>20</v>
      </c>
      <c r="L4445" s="112" t="s">
        <v>158</v>
      </c>
      <c r="O4445" s="71"/>
      <c r="P4445" s="54"/>
      <c r="Q4445" s="72"/>
    </row>
    <row r="4446" spans="1:17" x14ac:dyDescent="0.25">
      <c r="A4446" s="107" t="s">
        <v>3013</v>
      </c>
      <c r="B4446" s="108">
        <v>202506</v>
      </c>
      <c r="C4446" s="108">
        <v>202506</v>
      </c>
      <c r="D4446" s="108" t="s">
        <v>1015</v>
      </c>
      <c r="E4446" s="109">
        <v>7381933948</v>
      </c>
      <c r="F4446" s="107" t="s">
        <v>3012</v>
      </c>
      <c r="G4446" s="110" t="s">
        <v>1778</v>
      </c>
      <c r="H4446" s="111">
        <v>290000</v>
      </c>
      <c r="I4446" s="113">
        <v>45842</v>
      </c>
      <c r="J4446" s="111">
        <v>53000</v>
      </c>
      <c r="K4446" s="112" t="s">
        <v>20</v>
      </c>
      <c r="L4446" s="112" t="s">
        <v>158</v>
      </c>
      <c r="O4446" s="71"/>
      <c r="P4446" s="54"/>
      <c r="Q4446" s="72"/>
    </row>
    <row r="4447" spans="1:17" x14ac:dyDescent="0.25">
      <c r="A4447" s="107" t="s">
        <v>4531</v>
      </c>
      <c r="B4447" s="108">
        <v>202505</v>
      </c>
      <c r="C4447" s="108">
        <v>202505</v>
      </c>
      <c r="D4447" s="108" t="s">
        <v>1014</v>
      </c>
      <c r="E4447" s="109">
        <v>9046776043</v>
      </c>
      <c r="F4447" s="107" t="s">
        <v>2949</v>
      </c>
      <c r="G4447" s="110" t="s">
        <v>1778</v>
      </c>
      <c r="H4447" s="111">
        <v>290000</v>
      </c>
      <c r="I4447" s="113">
        <v>45842</v>
      </c>
      <c r="J4447" s="111">
        <v>50000</v>
      </c>
      <c r="K4447" s="112" t="s">
        <v>20</v>
      </c>
      <c r="L4447" s="112" t="s">
        <v>158</v>
      </c>
      <c r="O4447" s="71"/>
      <c r="P4447" s="54"/>
      <c r="Q4447" s="72"/>
    </row>
    <row r="4448" spans="1:17" x14ac:dyDescent="0.25">
      <c r="A4448" s="107" t="s">
        <v>3015</v>
      </c>
      <c r="B4448" s="108">
        <v>202506</v>
      </c>
      <c r="C4448" s="108">
        <v>202506</v>
      </c>
      <c r="D4448" s="108" t="s">
        <v>1015</v>
      </c>
      <c r="E4448" s="109">
        <v>7854809127</v>
      </c>
      <c r="F4448" s="107" t="s">
        <v>3014</v>
      </c>
      <c r="G4448" s="110" t="s">
        <v>1778</v>
      </c>
      <c r="H4448" s="111">
        <v>290000</v>
      </c>
      <c r="I4448" s="113">
        <v>45842</v>
      </c>
      <c r="J4448" s="111">
        <v>95000</v>
      </c>
      <c r="K4448" s="112" t="s">
        <v>20</v>
      </c>
      <c r="L4448" s="112" t="s">
        <v>158</v>
      </c>
      <c r="O4448" s="71"/>
      <c r="P4448" s="54"/>
      <c r="Q4448" s="72"/>
    </row>
    <row r="4449" spans="1:17" x14ac:dyDescent="0.25">
      <c r="A4449" s="107" t="s">
        <v>3016</v>
      </c>
      <c r="B4449" s="108">
        <v>202506</v>
      </c>
      <c r="C4449" s="108">
        <v>202506</v>
      </c>
      <c r="D4449" s="108" t="s">
        <v>1015</v>
      </c>
      <c r="E4449" s="109">
        <v>9861924025</v>
      </c>
      <c r="F4449" s="107" t="s">
        <v>3017</v>
      </c>
      <c r="G4449" s="110" t="s">
        <v>1778</v>
      </c>
      <c r="H4449" s="111">
        <v>295000</v>
      </c>
      <c r="I4449" s="113">
        <v>45842</v>
      </c>
      <c r="J4449" s="111">
        <v>96666</v>
      </c>
      <c r="K4449" s="112" t="s">
        <v>20</v>
      </c>
      <c r="L4449" s="112" t="s">
        <v>158</v>
      </c>
      <c r="O4449" s="71"/>
      <c r="P4449" s="54"/>
      <c r="Q4449" s="72"/>
    </row>
    <row r="4450" spans="1:17" x14ac:dyDescent="0.25">
      <c r="A4450" s="107" t="s">
        <v>3013</v>
      </c>
      <c r="B4450" s="108">
        <v>202506</v>
      </c>
      <c r="C4450" s="108">
        <v>202506</v>
      </c>
      <c r="D4450" s="108" t="s">
        <v>1014</v>
      </c>
      <c r="E4450" s="109">
        <v>7381933948</v>
      </c>
      <c r="F4450" s="107" t="s">
        <v>3012</v>
      </c>
      <c r="G4450" s="110" t="s">
        <v>1778</v>
      </c>
      <c r="H4450" s="111">
        <v>290000</v>
      </c>
      <c r="I4450" s="113">
        <v>45842</v>
      </c>
      <c r="J4450" s="111">
        <v>5000</v>
      </c>
      <c r="K4450" s="112" t="s">
        <v>20</v>
      </c>
      <c r="L4450" s="112" t="s">
        <v>158</v>
      </c>
      <c r="O4450" s="71"/>
      <c r="P4450" s="54"/>
      <c r="Q4450" s="72"/>
    </row>
    <row r="4451" spans="1:17" x14ac:dyDescent="0.25">
      <c r="A4451" s="107" t="s">
        <v>3018</v>
      </c>
      <c r="B4451" s="108">
        <v>202506</v>
      </c>
      <c r="C4451" s="108">
        <v>202506</v>
      </c>
      <c r="D4451" s="108" t="s">
        <v>1015</v>
      </c>
      <c r="E4451" s="109">
        <v>7978958308</v>
      </c>
      <c r="F4451" s="107" t="s">
        <v>3019</v>
      </c>
      <c r="G4451" s="110" t="s">
        <v>1778</v>
      </c>
      <c r="H4451" s="111">
        <v>290000</v>
      </c>
      <c r="I4451" s="113">
        <v>45842</v>
      </c>
      <c r="J4451" s="111">
        <v>5000</v>
      </c>
      <c r="K4451" s="112" t="s">
        <v>20</v>
      </c>
      <c r="L4451" s="112" t="s">
        <v>158</v>
      </c>
      <c r="O4451" s="71"/>
      <c r="P4451" s="54"/>
      <c r="Q4451" s="72"/>
    </row>
    <row r="4452" spans="1:17" x14ac:dyDescent="0.25">
      <c r="A4452" s="107" t="s">
        <v>4532</v>
      </c>
      <c r="B4452" s="108">
        <v>202505</v>
      </c>
      <c r="C4452" s="108">
        <v>202505</v>
      </c>
      <c r="D4452" s="108" t="s">
        <v>1014</v>
      </c>
      <c r="E4452" s="109">
        <v>7601959801</v>
      </c>
      <c r="F4452" s="107" t="s">
        <v>2950</v>
      </c>
      <c r="G4452" s="110" t="s">
        <v>1778</v>
      </c>
      <c r="H4452" s="111">
        <v>290000</v>
      </c>
      <c r="I4452" s="113">
        <v>45843</v>
      </c>
      <c r="J4452" s="111">
        <v>285000</v>
      </c>
      <c r="K4452" s="112" t="s">
        <v>20</v>
      </c>
      <c r="L4452" s="112" t="s">
        <v>158</v>
      </c>
      <c r="O4452" s="71"/>
      <c r="P4452" s="54"/>
      <c r="Q4452" s="72"/>
    </row>
    <row r="4453" spans="1:17" x14ac:dyDescent="0.25">
      <c r="A4453" s="107" t="s">
        <v>4537</v>
      </c>
      <c r="B4453" s="108">
        <v>202506</v>
      </c>
      <c r="C4453" s="108">
        <v>202506</v>
      </c>
      <c r="D4453" s="108" t="s">
        <v>1015</v>
      </c>
      <c r="E4453" s="109">
        <v>8917203708</v>
      </c>
      <c r="F4453" s="107" t="s">
        <v>3003</v>
      </c>
      <c r="G4453" s="110" t="s">
        <v>1778</v>
      </c>
      <c r="H4453" s="111">
        <v>290000</v>
      </c>
      <c r="I4453" s="113">
        <v>45843</v>
      </c>
      <c r="J4453" s="111">
        <v>57000</v>
      </c>
      <c r="K4453" s="112" t="s">
        <v>20</v>
      </c>
      <c r="L4453" s="112" t="s">
        <v>158</v>
      </c>
      <c r="O4453" s="71"/>
      <c r="P4453" s="54"/>
      <c r="Q4453" s="72"/>
    </row>
    <row r="4454" spans="1:17" x14ac:dyDescent="0.25">
      <c r="A4454" s="107" t="s">
        <v>2872</v>
      </c>
      <c r="B4454" s="108">
        <v>202505</v>
      </c>
      <c r="C4454" s="108">
        <v>202505</v>
      </c>
      <c r="D4454" s="108" t="s">
        <v>1014</v>
      </c>
      <c r="E4454" s="109">
        <v>6370349156</v>
      </c>
      <c r="F4454" s="107" t="s">
        <v>2876</v>
      </c>
      <c r="G4454" s="110" t="s">
        <v>1778</v>
      </c>
      <c r="H4454" s="111">
        <v>298000</v>
      </c>
      <c r="I4454" s="113">
        <v>45845</v>
      </c>
      <c r="J4454" s="111">
        <v>66666</v>
      </c>
      <c r="K4454" s="112" t="s">
        <v>20</v>
      </c>
      <c r="L4454" s="112" t="s">
        <v>158</v>
      </c>
      <c r="O4454" s="71"/>
      <c r="P4454" s="54"/>
      <c r="Q4454" s="72"/>
    </row>
    <row r="4455" spans="1:17" x14ac:dyDescent="0.25">
      <c r="A4455" s="107" t="s">
        <v>2980</v>
      </c>
      <c r="B4455" s="108">
        <v>202506</v>
      </c>
      <c r="C4455" s="108">
        <v>202506</v>
      </c>
      <c r="D4455" s="108" t="s">
        <v>1015</v>
      </c>
      <c r="E4455" s="109">
        <v>7608979270</v>
      </c>
      <c r="F4455" s="107" t="s">
        <v>2986</v>
      </c>
      <c r="G4455" s="110" t="s">
        <v>1792</v>
      </c>
      <c r="H4455" s="111">
        <v>290000</v>
      </c>
      <c r="I4455" s="113">
        <v>45845</v>
      </c>
      <c r="J4455" s="111">
        <v>96670</v>
      </c>
      <c r="K4455" s="112" t="s">
        <v>20</v>
      </c>
      <c r="L4455" s="112" t="s">
        <v>158</v>
      </c>
      <c r="O4455" s="71"/>
      <c r="P4455" s="54"/>
      <c r="Q4455" s="72"/>
    </row>
    <row r="4456" spans="1:17" x14ac:dyDescent="0.25">
      <c r="A4456" s="107" t="s">
        <v>2932</v>
      </c>
      <c r="B4456" s="108">
        <v>202505</v>
      </c>
      <c r="C4456" s="108">
        <v>202505</v>
      </c>
      <c r="D4456" s="108" t="s">
        <v>1014</v>
      </c>
      <c r="E4456" s="109">
        <v>6371155612</v>
      </c>
      <c r="F4456" s="107" t="s">
        <v>2934</v>
      </c>
      <c r="G4456" s="110" t="s">
        <v>2006</v>
      </c>
      <c r="H4456" s="111">
        <v>270000</v>
      </c>
      <c r="I4456" s="113">
        <v>45845</v>
      </c>
      <c r="J4456" s="111">
        <v>100000</v>
      </c>
      <c r="K4456" s="112" t="s">
        <v>20</v>
      </c>
      <c r="L4456" s="112" t="s">
        <v>158</v>
      </c>
      <c r="O4456" s="71"/>
      <c r="P4456" s="54"/>
      <c r="Q4456" s="72"/>
    </row>
    <row r="4457" spans="1:17" x14ac:dyDescent="0.25">
      <c r="A4457" s="107" t="s">
        <v>4513</v>
      </c>
      <c r="B4457" s="108">
        <v>202504</v>
      </c>
      <c r="C4457" s="108">
        <v>202504</v>
      </c>
      <c r="D4457" s="108" t="s">
        <v>1015</v>
      </c>
      <c r="E4457" s="109">
        <v>7205019698</v>
      </c>
      <c r="F4457" s="107" t="s">
        <v>2838</v>
      </c>
      <c r="G4457" s="110" t="s">
        <v>1792</v>
      </c>
      <c r="H4457" s="111">
        <v>285000</v>
      </c>
      <c r="I4457" s="113">
        <v>45845</v>
      </c>
      <c r="J4457" s="111">
        <v>93334</v>
      </c>
      <c r="K4457" s="112" t="s">
        <v>20</v>
      </c>
      <c r="L4457" s="112" t="s">
        <v>158</v>
      </c>
      <c r="O4457" s="71"/>
      <c r="P4457" s="54"/>
      <c r="Q4457" s="72"/>
    </row>
    <row r="4458" spans="1:17" x14ac:dyDescent="0.25">
      <c r="A4458" s="107" t="s">
        <v>2644</v>
      </c>
      <c r="B4458" s="108">
        <v>202501</v>
      </c>
      <c r="C4458" s="108">
        <v>202501</v>
      </c>
      <c r="D4458" s="108" t="s">
        <v>1015</v>
      </c>
      <c r="E4458" s="109">
        <v>9124433189</v>
      </c>
      <c r="F4458" s="107" t="s">
        <v>2636</v>
      </c>
      <c r="G4458" s="110" t="s">
        <v>2603</v>
      </c>
      <c r="H4458" s="111">
        <v>303000</v>
      </c>
      <c r="I4458" s="113">
        <v>45846</v>
      </c>
      <c r="J4458" s="111">
        <v>48000</v>
      </c>
      <c r="K4458" s="112" t="s">
        <v>20</v>
      </c>
      <c r="L4458" s="112" t="s">
        <v>158</v>
      </c>
      <c r="O4458" s="71"/>
      <c r="P4458" s="54"/>
      <c r="Q4458" s="72"/>
    </row>
    <row r="4459" spans="1:17" x14ac:dyDescent="0.25">
      <c r="A4459" s="107" t="s">
        <v>2993</v>
      </c>
      <c r="B4459" s="108">
        <v>202506</v>
      </c>
      <c r="C4459" s="108">
        <v>202506</v>
      </c>
      <c r="D4459" s="108" t="s">
        <v>1015</v>
      </c>
      <c r="E4459" s="109">
        <v>8984102806</v>
      </c>
      <c r="F4459" s="107" t="s">
        <v>2994</v>
      </c>
      <c r="G4459" s="110" t="s">
        <v>1792</v>
      </c>
      <c r="H4459" s="111">
        <v>280000</v>
      </c>
      <c r="I4459" s="113">
        <v>45846</v>
      </c>
      <c r="J4459" s="111">
        <v>50000</v>
      </c>
      <c r="K4459" s="112" t="s">
        <v>20</v>
      </c>
      <c r="L4459" s="112" t="s">
        <v>158</v>
      </c>
      <c r="O4459" s="71"/>
      <c r="P4459" s="54"/>
      <c r="Q4459" s="72"/>
    </row>
    <row r="4460" spans="1:17" x14ac:dyDescent="0.25">
      <c r="A4460" s="107" t="s">
        <v>2769</v>
      </c>
      <c r="B4460" s="108">
        <v>202504</v>
      </c>
      <c r="C4460" s="108">
        <v>202504</v>
      </c>
      <c r="D4460" s="108" t="s">
        <v>1014</v>
      </c>
      <c r="E4460" s="109">
        <v>7470307309</v>
      </c>
      <c r="F4460" s="107" t="s">
        <v>2775</v>
      </c>
      <c r="G4460" s="110" t="s">
        <v>1778</v>
      </c>
      <c r="H4460" s="111">
        <v>290000</v>
      </c>
      <c r="I4460" s="113">
        <v>45846</v>
      </c>
      <c r="J4460" s="111">
        <v>35000</v>
      </c>
      <c r="K4460" s="112" t="s">
        <v>20</v>
      </c>
      <c r="L4460" s="112" t="s">
        <v>158</v>
      </c>
      <c r="O4460" s="71"/>
      <c r="P4460" s="54"/>
      <c r="Q4460" s="72"/>
    </row>
    <row r="4461" spans="1:17" x14ac:dyDescent="0.25">
      <c r="A4461" s="107" t="s">
        <v>2783</v>
      </c>
      <c r="B4461" s="108">
        <v>202504</v>
      </c>
      <c r="C4461" s="108">
        <v>202504</v>
      </c>
      <c r="D4461" s="108" t="s">
        <v>1014</v>
      </c>
      <c r="E4461" s="109">
        <v>8005932384</v>
      </c>
      <c r="F4461" s="107" t="s">
        <v>2789</v>
      </c>
      <c r="G4461" s="110" t="s">
        <v>2603</v>
      </c>
      <c r="H4461" s="111">
        <v>290000</v>
      </c>
      <c r="I4461" s="113">
        <v>45846</v>
      </c>
      <c r="J4461" s="111">
        <v>71250</v>
      </c>
      <c r="K4461" s="112" t="s">
        <v>20</v>
      </c>
      <c r="L4461" s="112" t="s">
        <v>158</v>
      </c>
      <c r="O4461" s="71"/>
      <c r="P4461" s="54"/>
      <c r="Q4461" s="72"/>
    </row>
    <row r="4462" spans="1:17" x14ac:dyDescent="0.25">
      <c r="A4462" s="107" t="s">
        <v>2870</v>
      </c>
      <c r="B4462" s="108">
        <v>202505</v>
      </c>
      <c r="C4462" s="108">
        <v>202505</v>
      </c>
      <c r="D4462" s="108" t="s">
        <v>1015</v>
      </c>
      <c r="E4462" s="109">
        <v>8197055831</v>
      </c>
      <c r="F4462" s="107" t="s">
        <v>2871</v>
      </c>
      <c r="G4462" s="110" t="s">
        <v>1792</v>
      </c>
      <c r="H4462" s="111">
        <v>290000</v>
      </c>
      <c r="I4462" s="113">
        <v>45846</v>
      </c>
      <c r="J4462" s="111">
        <v>80000</v>
      </c>
      <c r="K4462" s="112" t="s">
        <v>20</v>
      </c>
      <c r="L4462" s="112" t="s">
        <v>158</v>
      </c>
      <c r="O4462" s="71"/>
      <c r="P4462" s="54"/>
      <c r="Q4462" s="72"/>
    </row>
    <row r="4463" spans="1:17" x14ac:dyDescent="0.25">
      <c r="A4463" s="107" t="s">
        <v>4504</v>
      </c>
      <c r="B4463" s="108">
        <v>202503</v>
      </c>
      <c r="C4463" s="108">
        <v>202503</v>
      </c>
      <c r="D4463" s="108" t="s">
        <v>1015</v>
      </c>
      <c r="E4463" s="109">
        <v>8217676155</v>
      </c>
      <c r="F4463" s="107" t="s">
        <v>2762</v>
      </c>
      <c r="G4463" s="110" t="s">
        <v>1778</v>
      </c>
      <c r="H4463" s="111">
        <v>290000</v>
      </c>
      <c r="I4463" s="113">
        <v>45846</v>
      </c>
      <c r="J4463" s="111">
        <v>52200</v>
      </c>
      <c r="K4463" s="112" t="s">
        <v>20</v>
      </c>
      <c r="L4463" s="112" t="s">
        <v>158</v>
      </c>
      <c r="O4463" s="71"/>
      <c r="P4463" s="54"/>
      <c r="Q4463" s="72"/>
    </row>
    <row r="4464" spans="1:17" x14ac:dyDescent="0.25">
      <c r="A4464" s="107" t="s">
        <v>2999</v>
      </c>
      <c r="B4464" s="108">
        <v>202506</v>
      </c>
      <c r="C4464" s="108">
        <v>202506</v>
      </c>
      <c r="D4464" s="108" t="s">
        <v>1015</v>
      </c>
      <c r="E4464" s="109">
        <v>8249819221</v>
      </c>
      <c r="F4464" s="107" t="s">
        <v>3004</v>
      </c>
      <c r="G4464" s="110" t="s">
        <v>1778</v>
      </c>
      <c r="H4464" s="111">
        <v>290000</v>
      </c>
      <c r="I4464" s="113">
        <v>45846</v>
      </c>
      <c r="J4464" s="111">
        <v>50000</v>
      </c>
      <c r="K4464" s="112" t="s">
        <v>20</v>
      </c>
      <c r="L4464" s="112" t="s">
        <v>158</v>
      </c>
      <c r="O4464" s="71"/>
      <c r="P4464" s="54"/>
      <c r="Q4464" s="72"/>
    </row>
    <row r="4465" spans="1:17" x14ac:dyDescent="0.25">
      <c r="A4465" s="107" t="s">
        <v>3023</v>
      </c>
      <c r="B4465" s="108">
        <v>202506</v>
      </c>
      <c r="C4465" s="108">
        <v>202506</v>
      </c>
      <c r="D4465" s="108" t="s">
        <v>1014</v>
      </c>
      <c r="E4465" s="109">
        <v>7869105744</v>
      </c>
      <c r="F4465" s="107" t="s">
        <v>3022</v>
      </c>
      <c r="G4465" s="110" t="s">
        <v>1778</v>
      </c>
      <c r="H4465" s="111">
        <v>280000</v>
      </c>
      <c r="I4465" s="113">
        <v>45847</v>
      </c>
      <c r="J4465" s="111">
        <v>275000</v>
      </c>
      <c r="K4465" s="112" t="s">
        <v>895</v>
      </c>
      <c r="L4465" s="112" t="s">
        <v>158</v>
      </c>
      <c r="O4465" s="71"/>
      <c r="P4465" s="54"/>
      <c r="Q4465" s="72"/>
    </row>
    <row r="4466" spans="1:17" x14ac:dyDescent="0.25">
      <c r="A4466" s="107" t="s">
        <v>4509</v>
      </c>
      <c r="B4466" s="108">
        <v>202504</v>
      </c>
      <c r="C4466" s="108">
        <v>202504</v>
      </c>
      <c r="D4466" s="108" t="s">
        <v>1014</v>
      </c>
      <c r="E4466" s="109">
        <v>7416577724</v>
      </c>
      <c r="F4466" s="107" t="s">
        <v>2816</v>
      </c>
      <c r="G4466" s="110" t="s">
        <v>1778</v>
      </c>
      <c r="H4466" s="111">
        <v>300000</v>
      </c>
      <c r="I4466" s="113">
        <v>45847</v>
      </c>
      <c r="J4466" s="111">
        <v>60000</v>
      </c>
      <c r="K4466" s="112" t="s">
        <v>20</v>
      </c>
      <c r="L4466" s="112" t="s">
        <v>158</v>
      </c>
      <c r="O4466" s="71"/>
      <c r="P4466" s="54"/>
      <c r="Q4466" s="72"/>
    </row>
    <row r="4467" spans="1:17" x14ac:dyDescent="0.25">
      <c r="A4467" s="107" t="s">
        <v>3024</v>
      </c>
      <c r="B4467" s="108">
        <v>202507</v>
      </c>
      <c r="C4467" s="108">
        <v>202507</v>
      </c>
      <c r="D4467" s="108" t="s">
        <v>1015</v>
      </c>
      <c r="E4467" s="109">
        <v>6372580353</v>
      </c>
      <c r="F4467" s="107" t="s">
        <v>3025</v>
      </c>
      <c r="G4467" s="110" t="s">
        <v>1778</v>
      </c>
      <c r="H4467" s="111">
        <v>298600</v>
      </c>
      <c r="I4467" s="113">
        <v>45848</v>
      </c>
      <c r="J4467" s="111">
        <v>250000</v>
      </c>
      <c r="K4467" s="112" t="s">
        <v>895</v>
      </c>
      <c r="L4467" s="112" t="s">
        <v>158</v>
      </c>
      <c r="O4467" s="71"/>
      <c r="P4467" s="54"/>
      <c r="Q4467" s="72"/>
    </row>
    <row r="4468" spans="1:17" x14ac:dyDescent="0.25">
      <c r="A4468" s="107" t="s">
        <v>4492</v>
      </c>
      <c r="B4468" s="108">
        <v>202501</v>
      </c>
      <c r="C4468" s="108">
        <v>202501</v>
      </c>
      <c r="D4468" s="108" t="s">
        <v>1015</v>
      </c>
      <c r="E4468" s="109">
        <v>7389633550</v>
      </c>
      <c r="F4468" s="107" t="s">
        <v>2618</v>
      </c>
      <c r="G4468" s="110" t="s">
        <v>1778</v>
      </c>
      <c r="H4468" s="111">
        <v>308000</v>
      </c>
      <c r="I4468" s="113">
        <v>45848</v>
      </c>
      <c r="J4468" s="111">
        <v>35000</v>
      </c>
      <c r="K4468" s="112" t="s">
        <v>689</v>
      </c>
      <c r="L4468" s="112" t="s">
        <v>158</v>
      </c>
      <c r="O4468" s="71"/>
      <c r="P4468" s="54"/>
      <c r="Q4468" s="72"/>
    </row>
    <row r="4469" spans="1:17" x14ac:dyDescent="0.25">
      <c r="A4469" s="107" t="s">
        <v>3024</v>
      </c>
      <c r="B4469" s="108">
        <v>202507</v>
      </c>
      <c r="C4469" s="108">
        <v>202507</v>
      </c>
      <c r="D4469" s="108" t="s">
        <v>1015</v>
      </c>
      <c r="E4469" s="109">
        <v>6372580353</v>
      </c>
      <c r="F4469" s="107" t="s">
        <v>3025</v>
      </c>
      <c r="G4469" s="110" t="s">
        <v>1778</v>
      </c>
      <c r="H4469" s="111">
        <v>298600</v>
      </c>
      <c r="I4469" s="113">
        <v>45848</v>
      </c>
      <c r="J4469" s="111">
        <v>5000</v>
      </c>
      <c r="K4469" s="112" t="s">
        <v>689</v>
      </c>
      <c r="L4469" s="112" t="s">
        <v>158</v>
      </c>
      <c r="O4469" s="71"/>
      <c r="P4469" s="54"/>
      <c r="Q4469" s="72"/>
    </row>
    <row r="4470" spans="1:17" x14ac:dyDescent="0.25">
      <c r="A4470" s="107" t="s">
        <v>3027</v>
      </c>
      <c r="B4470" s="108">
        <v>202507</v>
      </c>
      <c r="C4470" s="108">
        <v>202507</v>
      </c>
      <c r="D4470" s="108" t="s">
        <v>1015</v>
      </c>
      <c r="E4470" s="109">
        <v>6371746406</v>
      </c>
      <c r="F4470" s="107" t="s">
        <v>3029</v>
      </c>
      <c r="G4470" s="110" t="s">
        <v>1778</v>
      </c>
      <c r="H4470" s="111">
        <v>275000</v>
      </c>
      <c r="I4470" s="113">
        <v>45848</v>
      </c>
      <c r="J4470" s="111">
        <v>5000</v>
      </c>
      <c r="K4470" s="112" t="s">
        <v>689</v>
      </c>
      <c r="L4470" s="112" t="s">
        <v>158</v>
      </c>
      <c r="O4470" s="71"/>
      <c r="P4470" s="54"/>
      <c r="Q4470" s="72"/>
    </row>
    <row r="4471" spans="1:17" x14ac:dyDescent="0.25">
      <c r="A4471" s="107" t="s">
        <v>3028</v>
      </c>
      <c r="B4471" s="108">
        <v>202507</v>
      </c>
      <c r="C4471" s="108">
        <v>202507</v>
      </c>
      <c r="D4471" s="108" t="s">
        <v>1015</v>
      </c>
      <c r="E4471" s="109">
        <v>7978182037</v>
      </c>
      <c r="F4471" s="107" t="s">
        <v>3030</v>
      </c>
      <c r="G4471" s="110" t="s">
        <v>1778</v>
      </c>
      <c r="H4471" s="111">
        <v>290000</v>
      </c>
      <c r="I4471" s="113">
        <v>45848</v>
      </c>
      <c r="J4471" s="111">
        <v>5000</v>
      </c>
      <c r="K4471" s="112" t="s">
        <v>689</v>
      </c>
      <c r="L4471" s="112" t="s">
        <v>158</v>
      </c>
      <c r="O4471" s="71"/>
      <c r="P4471" s="54"/>
      <c r="Q4471" s="72"/>
    </row>
    <row r="4472" spans="1:17" x14ac:dyDescent="0.25">
      <c r="A4472" s="107" t="s">
        <v>3016</v>
      </c>
      <c r="B4472" s="108">
        <v>202506</v>
      </c>
      <c r="C4472" s="108">
        <v>202506</v>
      </c>
      <c r="D4472" s="108" t="s">
        <v>1015</v>
      </c>
      <c r="E4472" s="109">
        <v>9861924025</v>
      </c>
      <c r="F4472" s="107" t="s">
        <v>3017</v>
      </c>
      <c r="G4472" s="110" t="s">
        <v>1778</v>
      </c>
      <c r="H4472" s="111">
        <v>295000</v>
      </c>
      <c r="I4472" s="113">
        <v>45848</v>
      </c>
      <c r="J4472" s="111">
        <v>5000</v>
      </c>
      <c r="K4472" s="112" t="s">
        <v>689</v>
      </c>
      <c r="L4472" s="112" t="s">
        <v>158</v>
      </c>
      <c r="O4472" s="71"/>
      <c r="P4472" s="54"/>
      <c r="Q4472" s="72"/>
    </row>
    <row r="4473" spans="1:17" x14ac:dyDescent="0.25">
      <c r="A4473" s="107" t="s">
        <v>3031</v>
      </c>
      <c r="B4473" s="108">
        <v>202506</v>
      </c>
      <c r="C4473" s="108">
        <v>202506</v>
      </c>
      <c r="D4473" s="108" t="s">
        <v>1014</v>
      </c>
      <c r="E4473" s="109">
        <v>7999869160</v>
      </c>
      <c r="F4473" s="107" t="s">
        <v>3038</v>
      </c>
      <c r="G4473" s="110" t="s">
        <v>1778</v>
      </c>
      <c r="H4473" s="111">
        <v>3.18</v>
      </c>
      <c r="I4473" s="113">
        <v>45848</v>
      </c>
      <c r="J4473" s="111">
        <v>5000</v>
      </c>
      <c r="K4473" s="112" t="s">
        <v>689</v>
      </c>
      <c r="L4473" s="112" t="s">
        <v>158</v>
      </c>
      <c r="O4473" s="71"/>
      <c r="P4473" s="54"/>
      <c r="Q4473" s="72"/>
    </row>
    <row r="4474" spans="1:17" x14ac:dyDescent="0.25">
      <c r="A4474" s="107" t="s">
        <v>3032</v>
      </c>
      <c r="B4474" s="108">
        <v>202506</v>
      </c>
      <c r="C4474" s="108">
        <v>202506</v>
      </c>
      <c r="D4474" s="108" t="s">
        <v>1015</v>
      </c>
      <c r="E4474" s="109">
        <v>8328814343</v>
      </c>
      <c r="F4474" s="107" t="s">
        <v>3039</v>
      </c>
      <c r="G4474" s="110" t="s">
        <v>1792</v>
      </c>
      <c r="H4474" s="111">
        <v>270000</v>
      </c>
      <c r="I4474" s="113">
        <v>45848</v>
      </c>
      <c r="J4474" s="111">
        <v>5000</v>
      </c>
      <c r="K4474" s="112" t="s">
        <v>689</v>
      </c>
      <c r="L4474" s="112" t="s">
        <v>158</v>
      </c>
      <c r="O4474" s="71"/>
      <c r="P4474" s="54"/>
      <c r="Q4474" s="72"/>
    </row>
    <row r="4475" spans="1:17" x14ac:dyDescent="0.25">
      <c r="A4475" s="107" t="s">
        <v>3023</v>
      </c>
      <c r="B4475" s="108">
        <v>202506</v>
      </c>
      <c r="C4475" s="108">
        <v>202506</v>
      </c>
      <c r="D4475" s="108" t="s">
        <v>1014</v>
      </c>
      <c r="E4475" s="109">
        <v>7869105744</v>
      </c>
      <c r="F4475" s="107" t="s">
        <v>3040</v>
      </c>
      <c r="G4475" s="110" t="s">
        <v>1778</v>
      </c>
      <c r="H4475" s="111">
        <v>280000</v>
      </c>
      <c r="I4475" s="113">
        <v>45848</v>
      </c>
      <c r="J4475" s="111">
        <v>5000</v>
      </c>
      <c r="K4475" s="112" t="s">
        <v>689</v>
      </c>
      <c r="L4475" s="112" t="s">
        <v>158</v>
      </c>
      <c r="O4475" s="71"/>
      <c r="P4475" s="54"/>
      <c r="Q4475" s="72"/>
    </row>
    <row r="4476" spans="1:17" x14ac:dyDescent="0.25">
      <c r="A4476" s="107" t="s">
        <v>4539</v>
      </c>
      <c r="B4476" s="108">
        <v>202506</v>
      </c>
      <c r="C4476" s="108">
        <v>202506</v>
      </c>
      <c r="D4476" s="108" t="s">
        <v>1014</v>
      </c>
      <c r="E4476" s="109">
        <v>7000311400</v>
      </c>
      <c r="F4476" s="107" t="s">
        <v>3041</v>
      </c>
      <c r="G4476" s="110" t="s">
        <v>1778</v>
      </c>
      <c r="H4476" s="111">
        <v>290000</v>
      </c>
      <c r="I4476" s="113">
        <v>45848</v>
      </c>
      <c r="J4476" s="111">
        <v>5000</v>
      </c>
      <c r="K4476" s="112" t="s">
        <v>689</v>
      </c>
      <c r="L4476" s="112" t="s">
        <v>158</v>
      </c>
      <c r="O4476" s="71"/>
      <c r="P4476" s="54"/>
      <c r="Q4476" s="72"/>
    </row>
    <row r="4477" spans="1:17" x14ac:dyDescent="0.25">
      <c r="A4477" s="107" t="s">
        <v>3034</v>
      </c>
      <c r="B4477" s="108">
        <v>202506</v>
      </c>
      <c r="C4477" s="108">
        <v>202506</v>
      </c>
      <c r="D4477" s="108" t="s">
        <v>1014</v>
      </c>
      <c r="E4477" s="109">
        <v>7996790245</v>
      </c>
      <c r="F4477" s="107" t="s">
        <v>3042</v>
      </c>
      <c r="G4477" s="110" t="s">
        <v>1778</v>
      </c>
      <c r="H4477" s="111">
        <v>280000</v>
      </c>
      <c r="I4477" s="113">
        <v>45848</v>
      </c>
      <c r="J4477" s="111">
        <v>5000</v>
      </c>
      <c r="K4477" s="112" t="s">
        <v>689</v>
      </c>
      <c r="L4477" s="112" t="s">
        <v>158</v>
      </c>
      <c r="O4477" s="71"/>
      <c r="P4477" s="54"/>
      <c r="Q4477" s="72"/>
    </row>
    <row r="4478" spans="1:17" x14ac:dyDescent="0.25">
      <c r="A4478" s="107" t="s">
        <v>3035</v>
      </c>
      <c r="B4478" s="108">
        <v>202506</v>
      </c>
      <c r="C4478" s="108">
        <v>202506</v>
      </c>
      <c r="D4478" s="108" t="s">
        <v>1014</v>
      </c>
      <c r="E4478" s="109">
        <v>8917306295</v>
      </c>
      <c r="F4478" s="107" t="s">
        <v>3043</v>
      </c>
      <c r="G4478" s="110" t="s">
        <v>1778</v>
      </c>
      <c r="H4478" s="111">
        <v>290000</v>
      </c>
      <c r="I4478" s="113">
        <v>45848</v>
      </c>
      <c r="J4478" s="111">
        <v>5000</v>
      </c>
      <c r="K4478" s="112" t="s">
        <v>689</v>
      </c>
      <c r="L4478" s="112" t="s">
        <v>158</v>
      </c>
      <c r="O4478" s="71"/>
      <c r="P4478" s="54"/>
      <c r="Q4478" s="72"/>
    </row>
    <row r="4479" spans="1:17" x14ac:dyDescent="0.25">
      <c r="A4479" s="107" t="s">
        <v>3036</v>
      </c>
      <c r="B4479" s="108">
        <v>202506</v>
      </c>
      <c r="C4479" s="108">
        <v>202506</v>
      </c>
      <c r="D4479" s="108" t="s">
        <v>1015</v>
      </c>
      <c r="E4479" s="109">
        <v>7978350399</v>
      </c>
      <c r="F4479" s="107" t="s">
        <v>3044</v>
      </c>
      <c r="G4479" s="110" t="s">
        <v>1778</v>
      </c>
      <c r="H4479" s="111">
        <v>290000</v>
      </c>
      <c r="I4479" s="113">
        <v>45848</v>
      </c>
      <c r="J4479" s="111">
        <v>5000</v>
      </c>
      <c r="K4479" s="112" t="s">
        <v>689</v>
      </c>
      <c r="L4479" s="112" t="s">
        <v>158</v>
      </c>
      <c r="O4479" s="71"/>
      <c r="P4479" s="54"/>
      <c r="Q4479" s="72"/>
    </row>
    <row r="4480" spans="1:17" x14ac:dyDescent="0.25">
      <c r="A4480" s="107" t="s">
        <v>3037</v>
      </c>
      <c r="B4480" s="108">
        <v>202506</v>
      </c>
      <c r="C4480" s="108">
        <v>202506</v>
      </c>
      <c r="D4480" s="108" t="s">
        <v>1015</v>
      </c>
      <c r="E4480" s="109">
        <v>7978350399</v>
      </c>
      <c r="F4480" s="107" t="s">
        <v>3045</v>
      </c>
      <c r="G4480" s="110" t="s">
        <v>1778</v>
      </c>
      <c r="H4480" s="111">
        <v>290000</v>
      </c>
      <c r="I4480" s="113">
        <v>45848</v>
      </c>
      <c r="J4480" s="111">
        <v>5000</v>
      </c>
      <c r="K4480" s="112" t="s">
        <v>689</v>
      </c>
      <c r="L4480" s="112" t="s">
        <v>158</v>
      </c>
      <c r="O4480" s="71"/>
      <c r="P4480" s="54"/>
      <c r="Q4480" s="72"/>
    </row>
    <row r="4481" spans="1:17" x14ac:dyDescent="0.25">
      <c r="A4481" s="107" t="s">
        <v>4520</v>
      </c>
      <c r="B4481" s="108">
        <v>202505</v>
      </c>
      <c r="C4481" s="108">
        <v>202505</v>
      </c>
      <c r="D4481" s="108" t="s">
        <v>1015</v>
      </c>
      <c r="E4481" s="109">
        <v>8904981151</v>
      </c>
      <c r="F4481" s="107" t="s">
        <v>2865</v>
      </c>
      <c r="G4481" s="110" t="s">
        <v>1792</v>
      </c>
      <c r="H4481" s="111">
        <v>295000</v>
      </c>
      <c r="I4481" s="113">
        <v>45849</v>
      </c>
      <c r="J4481" s="111">
        <v>80000</v>
      </c>
      <c r="K4481" s="112" t="s">
        <v>20</v>
      </c>
      <c r="L4481" s="112" t="s">
        <v>158</v>
      </c>
      <c r="O4481" s="71"/>
      <c r="P4481" s="54"/>
      <c r="Q4481" s="72"/>
    </row>
    <row r="4482" spans="1:17" x14ac:dyDescent="0.25">
      <c r="A4482" s="107" t="s">
        <v>1361</v>
      </c>
      <c r="B4482" s="108">
        <v>202402</v>
      </c>
      <c r="C4482" s="108">
        <v>202402</v>
      </c>
      <c r="D4482" s="108" t="s">
        <v>1015</v>
      </c>
      <c r="E4482" s="109">
        <v>8327759686</v>
      </c>
      <c r="F4482" s="107" t="s">
        <v>1364</v>
      </c>
      <c r="G4482" s="110" t="s">
        <v>1792</v>
      </c>
      <c r="H4482" s="111">
        <v>270000</v>
      </c>
      <c r="I4482" s="113">
        <v>45849</v>
      </c>
      <c r="J4482" s="111">
        <v>55000</v>
      </c>
      <c r="K4482" s="112" t="s">
        <v>20</v>
      </c>
      <c r="L4482" s="112" t="s">
        <v>158</v>
      </c>
      <c r="O4482" s="71"/>
      <c r="P4482" s="54"/>
      <c r="Q4482" s="72"/>
    </row>
    <row r="4483" spans="1:17" x14ac:dyDescent="0.25">
      <c r="A4483" s="107" t="s">
        <v>4529</v>
      </c>
      <c r="B4483" s="108">
        <v>202505</v>
      </c>
      <c r="C4483" s="108">
        <v>202505</v>
      </c>
      <c r="D4483" s="108" t="s">
        <v>1015</v>
      </c>
      <c r="E4483" s="109">
        <v>8770711403</v>
      </c>
      <c r="F4483" s="107" t="s">
        <v>2940</v>
      </c>
      <c r="G4483" s="110" t="s">
        <v>2006</v>
      </c>
      <c r="H4483" s="111">
        <v>275000</v>
      </c>
      <c r="I4483" s="113">
        <v>45849</v>
      </c>
      <c r="J4483" s="111">
        <v>58000</v>
      </c>
      <c r="K4483" s="112" t="s">
        <v>20</v>
      </c>
      <c r="L4483" s="112" t="s">
        <v>158</v>
      </c>
      <c r="O4483" s="71"/>
      <c r="P4483" s="54"/>
      <c r="Q4483" s="72"/>
    </row>
    <row r="4484" spans="1:17" x14ac:dyDescent="0.25">
      <c r="A4484" s="107" t="s">
        <v>2993</v>
      </c>
      <c r="B4484" s="108">
        <v>202506</v>
      </c>
      <c r="C4484" s="108">
        <v>202506</v>
      </c>
      <c r="D4484" s="108" t="s">
        <v>1015</v>
      </c>
      <c r="E4484" s="109">
        <v>8984102806</v>
      </c>
      <c r="F4484" s="107" t="s">
        <v>2994</v>
      </c>
      <c r="G4484" s="110" t="s">
        <v>1792</v>
      </c>
      <c r="H4484" s="111">
        <v>280000</v>
      </c>
      <c r="I4484" s="113">
        <v>45849</v>
      </c>
      <c r="J4484" s="111">
        <v>50000</v>
      </c>
      <c r="K4484" s="112" t="s">
        <v>689</v>
      </c>
      <c r="L4484" s="112" t="s">
        <v>158</v>
      </c>
      <c r="O4484" s="71"/>
      <c r="P4484" s="54"/>
      <c r="Q4484" s="72"/>
    </row>
    <row r="4485" spans="1:17" x14ac:dyDescent="0.25">
      <c r="A4485" s="107" t="s">
        <v>2752</v>
      </c>
      <c r="B4485" s="108">
        <v>202503</v>
      </c>
      <c r="C4485" s="108">
        <v>202503</v>
      </c>
      <c r="D4485" s="108" t="s">
        <v>1015</v>
      </c>
      <c r="E4485" s="109">
        <v>7682983243</v>
      </c>
      <c r="F4485" s="107" t="s">
        <v>2757</v>
      </c>
      <c r="G4485" s="110" t="s">
        <v>1792</v>
      </c>
      <c r="H4485" s="111">
        <v>290000</v>
      </c>
      <c r="I4485" s="113">
        <v>45849</v>
      </c>
      <c r="J4485" s="111">
        <v>50000</v>
      </c>
      <c r="K4485" s="112" t="s">
        <v>20</v>
      </c>
      <c r="L4485" s="112" t="s">
        <v>158</v>
      </c>
      <c r="O4485" s="71"/>
      <c r="P4485" s="54"/>
      <c r="Q4485" s="72"/>
    </row>
    <row r="4486" spans="1:17" x14ac:dyDescent="0.25">
      <c r="A4486" s="107" t="s">
        <v>3046</v>
      </c>
      <c r="B4486" s="108">
        <v>202507</v>
      </c>
      <c r="C4486" s="108">
        <v>202507</v>
      </c>
      <c r="D4486" s="108" t="s">
        <v>1015</v>
      </c>
      <c r="E4486" s="109">
        <v>7008992741</v>
      </c>
      <c r="F4486" s="107" t="s">
        <v>3047</v>
      </c>
      <c r="G4486" s="110" t="s">
        <v>1778</v>
      </c>
      <c r="H4486" s="111">
        <v>300000</v>
      </c>
      <c r="I4486" s="113">
        <v>45849</v>
      </c>
      <c r="J4486" s="111">
        <v>50000</v>
      </c>
      <c r="K4486" s="112" t="s">
        <v>20</v>
      </c>
      <c r="L4486" s="112" t="s">
        <v>158</v>
      </c>
      <c r="O4486" s="71"/>
      <c r="P4486" s="54"/>
      <c r="Q4486" s="72"/>
    </row>
    <row r="4487" spans="1:17" x14ac:dyDescent="0.25">
      <c r="A4487" s="107" t="s">
        <v>3032</v>
      </c>
      <c r="B4487" s="108">
        <v>202506</v>
      </c>
      <c r="C4487" s="108">
        <v>202506</v>
      </c>
      <c r="D4487" s="108" t="s">
        <v>1015</v>
      </c>
      <c r="E4487" s="109">
        <v>8328814343</v>
      </c>
      <c r="F4487" s="107" t="s">
        <v>3039</v>
      </c>
      <c r="G4487" s="110" t="s">
        <v>1792</v>
      </c>
      <c r="H4487" s="111">
        <v>270000</v>
      </c>
      <c r="I4487" s="113">
        <v>45850</v>
      </c>
      <c r="J4487" s="111">
        <v>44000</v>
      </c>
      <c r="K4487" s="112" t="s">
        <v>20</v>
      </c>
      <c r="L4487" s="112" t="s">
        <v>158</v>
      </c>
      <c r="O4487" s="71"/>
      <c r="P4487" s="54"/>
      <c r="Q4487" s="72"/>
    </row>
    <row r="4488" spans="1:17" x14ac:dyDescent="0.25">
      <c r="A4488" s="107" t="s">
        <v>2824</v>
      </c>
      <c r="B4488" s="108">
        <v>202504</v>
      </c>
      <c r="C4488" s="108">
        <v>202504</v>
      </c>
      <c r="D4488" s="108" t="s">
        <v>1015</v>
      </c>
      <c r="E4488" s="109">
        <v>9040440279</v>
      </c>
      <c r="F4488" s="107" t="s">
        <v>2825</v>
      </c>
      <c r="G4488" s="110" t="s">
        <v>1778</v>
      </c>
      <c r="H4488" s="111">
        <v>295000</v>
      </c>
      <c r="I4488" s="113">
        <v>45850</v>
      </c>
      <c r="J4488" s="111">
        <v>40000</v>
      </c>
      <c r="K4488" s="112" t="s">
        <v>20</v>
      </c>
      <c r="L4488" s="112" t="s">
        <v>158</v>
      </c>
      <c r="O4488" s="71"/>
      <c r="P4488" s="54"/>
      <c r="Q4488" s="72"/>
    </row>
    <row r="4489" spans="1:17" x14ac:dyDescent="0.25">
      <c r="A4489" s="107" t="s">
        <v>3028</v>
      </c>
      <c r="B4489" s="108">
        <v>202507</v>
      </c>
      <c r="C4489" s="108">
        <v>202507</v>
      </c>
      <c r="D4489" s="108" t="s">
        <v>1015</v>
      </c>
      <c r="E4489" s="109">
        <v>7978182037</v>
      </c>
      <c r="F4489" s="107" t="s">
        <v>3030</v>
      </c>
      <c r="G4489" s="110" t="s">
        <v>1778</v>
      </c>
      <c r="H4489" s="111">
        <v>290000</v>
      </c>
      <c r="I4489" s="113">
        <v>45850</v>
      </c>
      <c r="J4489" s="111">
        <v>5000</v>
      </c>
      <c r="K4489" s="112" t="s">
        <v>286</v>
      </c>
      <c r="L4489" s="112" t="s">
        <v>158</v>
      </c>
      <c r="O4489" s="71"/>
      <c r="P4489" s="54"/>
      <c r="Q4489" s="72"/>
    </row>
    <row r="4490" spans="1:17" x14ac:dyDescent="0.25">
      <c r="A4490" s="107" t="s">
        <v>2119</v>
      </c>
      <c r="B4490" s="108">
        <v>202407</v>
      </c>
      <c r="C4490" s="108">
        <v>202407</v>
      </c>
      <c r="D4490" s="108" t="s">
        <v>1014</v>
      </c>
      <c r="E4490" s="109">
        <v>9902037501</v>
      </c>
      <c r="F4490" s="107" t="s">
        <v>2120</v>
      </c>
      <c r="G4490" s="110" t="s">
        <v>1778</v>
      </c>
      <c r="H4490" s="111">
        <v>290000</v>
      </c>
      <c r="I4490" s="113">
        <v>45850</v>
      </c>
      <c r="J4490" s="111">
        <v>40000</v>
      </c>
      <c r="K4490" s="112" t="s">
        <v>20</v>
      </c>
      <c r="L4490" s="112" t="s">
        <v>158</v>
      </c>
      <c r="O4490" s="71"/>
      <c r="P4490" s="54"/>
      <c r="Q4490" s="72"/>
    </row>
    <row r="4491" spans="1:17" x14ac:dyDescent="0.25">
      <c r="A4491" s="107" t="s">
        <v>2931</v>
      </c>
      <c r="B4491" s="108">
        <v>202505</v>
      </c>
      <c r="C4491" s="108">
        <v>202505</v>
      </c>
      <c r="D4491" s="108" t="s">
        <v>1014</v>
      </c>
      <c r="E4491" s="109">
        <v>9861635166</v>
      </c>
      <c r="F4491" s="107" t="s">
        <v>2933</v>
      </c>
      <c r="G4491" s="110" t="s">
        <v>1778</v>
      </c>
      <c r="H4491" s="111">
        <v>295000</v>
      </c>
      <c r="I4491" s="113">
        <v>45850</v>
      </c>
      <c r="J4491" s="111">
        <v>57000</v>
      </c>
      <c r="K4491" s="112" t="s">
        <v>20</v>
      </c>
      <c r="L4491" s="112" t="s">
        <v>158</v>
      </c>
      <c r="O4491" s="71"/>
      <c r="P4491" s="54"/>
      <c r="Q4491" s="72"/>
    </row>
    <row r="4492" spans="1:17" x14ac:dyDescent="0.25">
      <c r="A4492" s="107" t="s">
        <v>3028</v>
      </c>
      <c r="B4492" s="108">
        <v>202507</v>
      </c>
      <c r="C4492" s="108">
        <v>202507</v>
      </c>
      <c r="D4492" s="108" t="s">
        <v>1015</v>
      </c>
      <c r="E4492" s="109">
        <v>7978182037</v>
      </c>
      <c r="F4492" s="107" t="s">
        <v>3030</v>
      </c>
      <c r="G4492" s="110" t="s">
        <v>1778</v>
      </c>
      <c r="H4492" s="111">
        <v>290000</v>
      </c>
      <c r="I4492" s="113">
        <v>45850</v>
      </c>
      <c r="J4492" s="111">
        <v>40000</v>
      </c>
      <c r="K4492" s="112" t="s">
        <v>20</v>
      </c>
      <c r="L4492" s="112" t="s">
        <v>158</v>
      </c>
      <c r="O4492" s="71"/>
      <c r="P4492" s="54"/>
      <c r="Q4492" s="72"/>
    </row>
    <row r="4493" spans="1:17" x14ac:dyDescent="0.25">
      <c r="A4493" s="107" t="s">
        <v>3027</v>
      </c>
      <c r="B4493" s="108">
        <v>202507</v>
      </c>
      <c r="C4493" s="108">
        <v>202507</v>
      </c>
      <c r="D4493" s="108" t="s">
        <v>1015</v>
      </c>
      <c r="E4493" s="109">
        <v>6371746406</v>
      </c>
      <c r="F4493" s="107" t="s">
        <v>3029</v>
      </c>
      <c r="G4493" s="110" t="s">
        <v>1778</v>
      </c>
      <c r="H4493" s="111">
        <v>275000</v>
      </c>
      <c r="I4493" s="113">
        <v>45850</v>
      </c>
      <c r="J4493" s="111">
        <v>45000</v>
      </c>
      <c r="K4493" s="112" t="s">
        <v>689</v>
      </c>
      <c r="L4493" s="112" t="s">
        <v>158</v>
      </c>
      <c r="O4493" s="71"/>
      <c r="P4493" s="54"/>
      <c r="Q4493" s="72"/>
    </row>
    <row r="4494" spans="1:17" x14ac:dyDescent="0.25">
      <c r="A4494" s="107" t="s">
        <v>2913</v>
      </c>
      <c r="B4494" s="108">
        <v>202505</v>
      </c>
      <c r="C4494" s="108">
        <v>202505</v>
      </c>
      <c r="D4494" s="108" t="s">
        <v>1015</v>
      </c>
      <c r="E4494" s="109">
        <v>8328809369</v>
      </c>
      <c r="F4494" s="107" t="s">
        <v>2923</v>
      </c>
      <c r="G4494" s="110" t="s">
        <v>1792</v>
      </c>
      <c r="H4494" s="111">
        <v>280000</v>
      </c>
      <c r="I4494" s="113">
        <v>45850</v>
      </c>
      <c r="J4494" s="111">
        <v>91667</v>
      </c>
      <c r="K4494" s="112" t="s">
        <v>20</v>
      </c>
      <c r="L4494" s="112" t="s">
        <v>158</v>
      </c>
      <c r="O4494" s="71"/>
      <c r="P4494" s="54"/>
      <c r="Q4494" s="72"/>
    </row>
    <row r="4495" spans="1:17" x14ac:dyDescent="0.25">
      <c r="A4495" s="107" t="s">
        <v>2520</v>
      </c>
      <c r="B4495" s="108">
        <v>202412</v>
      </c>
      <c r="C4495" s="108">
        <v>202412</v>
      </c>
      <c r="D4495" s="108" t="s">
        <v>1014</v>
      </c>
      <c r="E4495" s="109">
        <v>9380224887</v>
      </c>
      <c r="F4495" s="107" t="s">
        <v>2522</v>
      </c>
      <c r="G4495" s="110" t="s">
        <v>1778</v>
      </c>
      <c r="H4495" s="111">
        <v>288600</v>
      </c>
      <c r="I4495" s="113">
        <v>45852</v>
      </c>
      <c r="J4495" s="111">
        <v>285000</v>
      </c>
      <c r="K4495" s="112" t="s">
        <v>20</v>
      </c>
      <c r="L4495" s="112" t="s">
        <v>158</v>
      </c>
      <c r="O4495" s="71"/>
      <c r="P4495" s="54"/>
      <c r="Q4495" s="72"/>
    </row>
    <row r="4496" spans="1:17" x14ac:dyDescent="0.25">
      <c r="A4496" s="107" t="s">
        <v>3048</v>
      </c>
      <c r="B4496" s="108">
        <v>202507</v>
      </c>
      <c r="C4496" s="108">
        <v>202507</v>
      </c>
      <c r="D4496" s="108" t="s">
        <v>1015</v>
      </c>
      <c r="E4496" s="109">
        <v>8018322359</v>
      </c>
      <c r="F4496" s="107" t="s">
        <v>3051</v>
      </c>
      <c r="G4496" s="110" t="s">
        <v>1778</v>
      </c>
      <c r="H4496" s="111">
        <v>290000</v>
      </c>
      <c r="I4496" s="113">
        <v>45852</v>
      </c>
      <c r="J4496" s="111">
        <v>5000</v>
      </c>
      <c r="K4496" s="112" t="s">
        <v>20</v>
      </c>
      <c r="L4496" s="112" t="s">
        <v>158</v>
      </c>
      <c r="O4496" s="71"/>
      <c r="P4496" s="54"/>
      <c r="Q4496" s="72"/>
    </row>
    <row r="4497" spans="1:17" x14ac:dyDescent="0.25">
      <c r="A4497" s="107" t="s">
        <v>3049</v>
      </c>
      <c r="B4497" s="108">
        <v>202507</v>
      </c>
      <c r="C4497" s="108">
        <v>202507</v>
      </c>
      <c r="D4497" s="108" t="s">
        <v>1015</v>
      </c>
      <c r="E4497" s="109">
        <v>9861507071</v>
      </c>
      <c r="F4497" s="107" t="s">
        <v>3052</v>
      </c>
      <c r="G4497" s="110" t="s">
        <v>1778</v>
      </c>
      <c r="H4497" s="111">
        <v>290000</v>
      </c>
      <c r="I4497" s="113">
        <v>45852</v>
      </c>
      <c r="J4497" s="111">
        <v>5000</v>
      </c>
      <c r="K4497" s="112" t="s">
        <v>20</v>
      </c>
      <c r="L4497" s="112" t="s">
        <v>158</v>
      </c>
      <c r="O4497" s="71"/>
      <c r="P4497" s="54"/>
      <c r="Q4497" s="72"/>
    </row>
    <row r="4498" spans="1:17" x14ac:dyDescent="0.25">
      <c r="A4498" s="107" t="s">
        <v>3050</v>
      </c>
      <c r="B4498" s="108">
        <v>202507</v>
      </c>
      <c r="C4498" s="108">
        <v>202507</v>
      </c>
      <c r="D4498" s="108" t="s">
        <v>1015</v>
      </c>
      <c r="E4498" s="109">
        <v>9337614820</v>
      </c>
      <c r="F4498" s="107" t="s">
        <v>3053</v>
      </c>
      <c r="G4498" s="110" t="s">
        <v>1778</v>
      </c>
      <c r="H4498" s="111">
        <v>290000</v>
      </c>
      <c r="I4498" s="113">
        <v>45852</v>
      </c>
      <c r="J4498" s="111">
        <v>5000</v>
      </c>
      <c r="K4498" s="112" t="s">
        <v>20</v>
      </c>
      <c r="L4498" s="112" t="s">
        <v>158</v>
      </c>
      <c r="O4498" s="71"/>
      <c r="P4498" s="54"/>
      <c r="Q4498" s="72"/>
    </row>
    <row r="4499" spans="1:17" x14ac:dyDescent="0.25">
      <c r="A4499" s="107" t="s">
        <v>3054</v>
      </c>
      <c r="B4499" s="108">
        <v>202507</v>
      </c>
      <c r="C4499" s="108">
        <v>202507</v>
      </c>
      <c r="D4499" s="108" t="s">
        <v>1015</v>
      </c>
      <c r="E4499" s="109">
        <v>9178746281</v>
      </c>
      <c r="F4499" s="107" t="s">
        <v>3056</v>
      </c>
      <c r="G4499" s="110" t="s">
        <v>1778</v>
      </c>
      <c r="H4499" s="111">
        <v>290000</v>
      </c>
      <c r="I4499" s="113">
        <v>45852</v>
      </c>
      <c r="J4499" s="111">
        <v>5000</v>
      </c>
      <c r="K4499" s="112" t="s">
        <v>20</v>
      </c>
      <c r="L4499" s="112" t="s">
        <v>158</v>
      </c>
      <c r="O4499" s="71"/>
      <c r="P4499" s="54"/>
      <c r="Q4499" s="72"/>
    </row>
    <row r="4500" spans="1:17" x14ac:dyDescent="0.25">
      <c r="A4500" s="107" t="s">
        <v>3055</v>
      </c>
      <c r="B4500" s="108">
        <v>202507</v>
      </c>
      <c r="C4500" s="108">
        <v>202507</v>
      </c>
      <c r="D4500" s="108" t="s">
        <v>1014</v>
      </c>
      <c r="E4500" s="109">
        <v>8660271725</v>
      </c>
      <c r="F4500" s="107" t="s">
        <v>3057</v>
      </c>
      <c r="G4500" s="110" t="s">
        <v>1778</v>
      </c>
      <c r="H4500" s="111">
        <v>285000</v>
      </c>
      <c r="I4500" s="113">
        <v>45852</v>
      </c>
      <c r="J4500" s="111">
        <v>5000</v>
      </c>
      <c r="K4500" s="112" t="s">
        <v>20</v>
      </c>
      <c r="L4500" s="112" t="s">
        <v>158</v>
      </c>
      <c r="O4500" s="71"/>
      <c r="P4500" s="54"/>
      <c r="Q4500" s="72"/>
    </row>
    <row r="4501" spans="1:17" x14ac:dyDescent="0.25">
      <c r="A4501" s="107" t="s">
        <v>2532</v>
      </c>
      <c r="B4501" s="108">
        <v>202412</v>
      </c>
      <c r="C4501" s="108">
        <v>202412</v>
      </c>
      <c r="D4501" s="108" t="s">
        <v>1015</v>
      </c>
      <c r="E4501" s="109">
        <v>8093215059</v>
      </c>
      <c r="F4501" s="107" t="s">
        <v>2534</v>
      </c>
      <c r="G4501" s="110" t="s">
        <v>1792</v>
      </c>
      <c r="H4501" s="111">
        <v>275000</v>
      </c>
      <c r="I4501" s="113">
        <v>45853</v>
      </c>
      <c r="J4501" s="111">
        <v>50000</v>
      </c>
      <c r="K4501" s="112" t="s">
        <v>20</v>
      </c>
      <c r="L4501" s="112" t="s">
        <v>158</v>
      </c>
      <c r="O4501" s="71"/>
      <c r="P4501" s="54"/>
      <c r="Q4501" s="72"/>
    </row>
    <row r="4502" spans="1:17" x14ac:dyDescent="0.25">
      <c r="A4502" s="107" t="s">
        <v>2997</v>
      </c>
      <c r="B4502" s="108">
        <v>202506</v>
      </c>
      <c r="C4502" s="108">
        <v>202506</v>
      </c>
      <c r="D4502" s="108" t="s">
        <v>1015</v>
      </c>
      <c r="E4502" s="109">
        <v>9337558060</v>
      </c>
      <c r="F4502" s="107" t="s">
        <v>3002</v>
      </c>
      <c r="G4502" s="110" t="s">
        <v>1792</v>
      </c>
      <c r="H4502" s="111">
        <v>270000</v>
      </c>
      <c r="I4502" s="113">
        <v>45854</v>
      </c>
      <c r="J4502" s="111">
        <v>50000</v>
      </c>
      <c r="K4502" s="112" t="s">
        <v>286</v>
      </c>
      <c r="L4502" s="112" t="s">
        <v>158</v>
      </c>
      <c r="O4502" s="71"/>
      <c r="P4502" s="54"/>
      <c r="Q4502" s="72"/>
    </row>
    <row r="4503" spans="1:17" x14ac:dyDescent="0.25">
      <c r="A4503" s="107" t="s">
        <v>3058</v>
      </c>
      <c r="B4503" s="108">
        <v>202507</v>
      </c>
      <c r="C4503" s="108">
        <v>202507</v>
      </c>
      <c r="D4503" s="108" t="s">
        <v>1015</v>
      </c>
      <c r="E4503" s="109">
        <v>9937464562</v>
      </c>
      <c r="F4503" s="107" t="s">
        <v>3029</v>
      </c>
      <c r="G4503" s="110" t="s">
        <v>1792</v>
      </c>
      <c r="H4503" s="111">
        <v>275000</v>
      </c>
      <c r="I4503" s="113">
        <v>45854</v>
      </c>
      <c r="J4503" s="111">
        <v>250000</v>
      </c>
      <c r="K4503" s="112" t="s">
        <v>20</v>
      </c>
      <c r="L4503" s="112" t="s">
        <v>158</v>
      </c>
      <c r="O4503" s="71"/>
      <c r="P4503" s="54"/>
      <c r="Q4503" s="72"/>
    </row>
    <row r="4504" spans="1:17" x14ac:dyDescent="0.25">
      <c r="A4504" s="107" t="s">
        <v>691</v>
      </c>
      <c r="B4504" s="108">
        <v>202503</v>
      </c>
      <c r="C4504" s="108">
        <v>202503</v>
      </c>
      <c r="D4504" s="108" t="s">
        <v>1015</v>
      </c>
      <c r="E4504" s="109">
        <v>8249777371</v>
      </c>
      <c r="F4504" s="107" t="s">
        <v>2718</v>
      </c>
      <c r="G4504" s="110" t="s">
        <v>2603</v>
      </c>
      <c r="H4504" s="111">
        <v>305000</v>
      </c>
      <c r="I4504" s="113">
        <v>45854</v>
      </c>
      <c r="J4504" s="111">
        <v>100000</v>
      </c>
      <c r="K4504" s="112" t="s">
        <v>20</v>
      </c>
      <c r="L4504" s="112" t="s">
        <v>158</v>
      </c>
      <c r="O4504" s="71"/>
      <c r="P4504" s="54"/>
      <c r="Q4504" s="72"/>
    </row>
    <row r="4505" spans="1:17" x14ac:dyDescent="0.25">
      <c r="A4505" s="107" t="s">
        <v>3059</v>
      </c>
      <c r="B4505" s="108">
        <v>202507</v>
      </c>
      <c r="C4505" s="108">
        <v>202507</v>
      </c>
      <c r="D4505" s="108" t="s">
        <v>1015</v>
      </c>
      <c r="E4505" s="109">
        <v>8762857081</v>
      </c>
      <c r="F4505" s="107" t="s">
        <v>3060</v>
      </c>
      <c r="G4505" s="110" t="s">
        <v>1778</v>
      </c>
      <c r="H4505" s="111">
        <v>290000</v>
      </c>
      <c r="I4505" s="113">
        <v>45855</v>
      </c>
      <c r="J4505" s="111">
        <v>290000</v>
      </c>
      <c r="K4505" s="112" t="s">
        <v>20</v>
      </c>
      <c r="L4505" s="112" t="s">
        <v>158</v>
      </c>
      <c r="O4505" s="71"/>
      <c r="P4505" s="54"/>
      <c r="Q4505" s="72"/>
    </row>
    <row r="4506" spans="1:17" x14ac:dyDescent="0.25">
      <c r="A4506" s="107" t="s">
        <v>2961</v>
      </c>
      <c r="B4506" s="108">
        <v>202506</v>
      </c>
      <c r="C4506" s="108">
        <v>202506</v>
      </c>
      <c r="D4506" s="108" t="s">
        <v>1014</v>
      </c>
      <c r="E4506" s="109">
        <v>9611383249</v>
      </c>
      <c r="F4506" s="107" t="s">
        <v>2962</v>
      </c>
      <c r="G4506" s="110" t="s">
        <v>1778</v>
      </c>
      <c r="H4506" s="111">
        <v>290000</v>
      </c>
      <c r="I4506" s="113">
        <v>45855</v>
      </c>
      <c r="J4506" s="111">
        <v>90000</v>
      </c>
      <c r="K4506" s="112" t="s">
        <v>20</v>
      </c>
      <c r="L4506" s="112" t="s">
        <v>158</v>
      </c>
      <c r="O4506" s="71"/>
      <c r="P4506" s="54"/>
      <c r="Q4506" s="72"/>
    </row>
    <row r="4507" spans="1:17" x14ac:dyDescent="0.25">
      <c r="A4507" s="107" t="s">
        <v>3055</v>
      </c>
      <c r="B4507" s="108">
        <v>202507</v>
      </c>
      <c r="C4507" s="108">
        <v>202507</v>
      </c>
      <c r="D4507" s="108" t="s">
        <v>1014</v>
      </c>
      <c r="E4507" s="109">
        <v>8660271725</v>
      </c>
      <c r="F4507" s="107" t="s">
        <v>3057</v>
      </c>
      <c r="G4507" s="110" t="s">
        <v>1778</v>
      </c>
      <c r="H4507" s="111">
        <v>285000</v>
      </c>
      <c r="I4507" s="113">
        <v>45856</v>
      </c>
      <c r="J4507" s="111">
        <v>285000</v>
      </c>
      <c r="K4507" s="112" t="s">
        <v>20</v>
      </c>
      <c r="L4507" s="112" t="s">
        <v>158</v>
      </c>
      <c r="O4507" s="71"/>
      <c r="P4507" s="54"/>
      <c r="Q4507" s="72"/>
    </row>
    <row r="4508" spans="1:17" x14ac:dyDescent="0.25">
      <c r="A4508" s="107" t="s">
        <v>2965</v>
      </c>
      <c r="B4508" s="108">
        <v>202506</v>
      </c>
      <c r="C4508" s="108">
        <v>202506</v>
      </c>
      <c r="D4508" s="108" t="s">
        <v>1015</v>
      </c>
      <c r="E4508" s="109">
        <v>8018204095</v>
      </c>
      <c r="F4508" s="107" t="s">
        <v>2966</v>
      </c>
      <c r="G4508" s="110" t="s">
        <v>1778</v>
      </c>
      <c r="H4508" s="111">
        <v>300000</v>
      </c>
      <c r="I4508" s="113">
        <v>45856</v>
      </c>
      <c r="J4508" s="111">
        <v>100000</v>
      </c>
      <c r="K4508" s="112" t="s">
        <v>286</v>
      </c>
      <c r="L4508" s="112" t="s">
        <v>158</v>
      </c>
      <c r="O4508" s="71"/>
      <c r="P4508" s="54"/>
      <c r="Q4508" s="72"/>
    </row>
    <row r="4509" spans="1:17" x14ac:dyDescent="0.25">
      <c r="A4509" s="107" t="s">
        <v>3018</v>
      </c>
      <c r="B4509" s="108">
        <v>202506</v>
      </c>
      <c r="C4509" s="108">
        <v>202506</v>
      </c>
      <c r="D4509" s="108" t="s">
        <v>1015</v>
      </c>
      <c r="E4509" s="109">
        <v>7978958308</v>
      </c>
      <c r="F4509" s="107" t="s">
        <v>3019</v>
      </c>
      <c r="G4509" s="110" t="s">
        <v>1778</v>
      </c>
      <c r="H4509" s="111">
        <v>290000</v>
      </c>
      <c r="I4509" s="113">
        <v>45857</v>
      </c>
      <c r="J4509" s="111">
        <v>60000</v>
      </c>
      <c r="K4509" s="112" t="s">
        <v>20</v>
      </c>
      <c r="L4509" s="112" t="s">
        <v>158</v>
      </c>
      <c r="O4509" s="71"/>
      <c r="P4509" s="54"/>
      <c r="Q4509" s="72"/>
    </row>
    <row r="4510" spans="1:17" x14ac:dyDescent="0.25">
      <c r="A4510" s="107" t="s">
        <v>3061</v>
      </c>
      <c r="B4510" s="108">
        <v>202507</v>
      </c>
      <c r="C4510" s="108">
        <v>202507</v>
      </c>
      <c r="D4510" s="108" t="s">
        <v>1015</v>
      </c>
      <c r="E4510" s="109">
        <v>7848011038</v>
      </c>
      <c r="F4510" s="107" t="s">
        <v>3062</v>
      </c>
      <c r="G4510" s="110" t="s">
        <v>1778</v>
      </c>
      <c r="H4510" s="111">
        <v>290000</v>
      </c>
      <c r="I4510" s="113">
        <v>45857</v>
      </c>
      <c r="J4510" s="111">
        <v>285000</v>
      </c>
      <c r="K4510" s="112" t="s">
        <v>20</v>
      </c>
      <c r="L4510" s="112" t="s">
        <v>158</v>
      </c>
      <c r="O4510" s="71"/>
      <c r="P4510" s="54"/>
      <c r="Q4510" s="72"/>
    </row>
    <row r="4511" spans="1:17" x14ac:dyDescent="0.25">
      <c r="A4511" s="107" t="s">
        <v>4524</v>
      </c>
      <c r="B4511" s="108">
        <v>202505</v>
      </c>
      <c r="C4511" s="108">
        <v>202505</v>
      </c>
      <c r="D4511" s="108" t="s">
        <v>1015</v>
      </c>
      <c r="E4511" s="109">
        <v>6370912620</v>
      </c>
      <c r="F4511" s="107" t="s">
        <v>2903</v>
      </c>
      <c r="G4511" s="110" t="s">
        <v>1778</v>
      </c>
      <c r="H4511" s="111">
        <v>318600</v>
      </c>
      <c r="I4511" s="113">
        <v>45857</v>
      </c>
      <c r="J4511" s="111">
        <v>30000</v>
      </c>
      <c r="K4511" s="112" t="s">
        <v>20</v>
      </c>
      <c r="L4511" s="112" t="s">
        <v>158</v>
      </c>
      <c r="O4511" s="71"/>
      <c r="P4511" s="54"/>
      <c r="Q4511" s="72"/>
    </row>
    <row r="4512" spans="1:17" x14ac:dyDescent="0.25">
      <c r="A4512" s="107" t="s">
        <v>2873</v>
      </c>
      <c r="B4512" s="108">
        <v>202505</v>
      </c>
      <c r="C4512" s="108">
        <v>202505</v>
      </c>
      <c r="D4512" s="108" t="s">
        <v>1015</v>
      </c>
      <c r="E4512" s="109">
        <v>7979112319</v>
      </c>
      <c r="F4512" s="107" t="s">
        <v>2877</v>
      </c>
      <c r="G4512" s="110" t="s">
        <v>1778</v>
      </c>
      <c r="H4512" s="111">
        <v>285000</v>
      </c>
      <c r="I4512" s="113">
        <v>45859</v>
      </c>
      <c r="J4512" s="111">
        <v>70000</v>
      </c>
      <c r="K4512" s="112" t="s">
        <v>20</v>
      </c>
      <c r="L4512" s="112" t="s">
        <v>158</v>
      </c>
      <c r="O4512" s="71"/>
      <c r="P4512" s="54"/>
      <c r="Q4512" s="72"/>
    </row>
    <row r="4513" spans="1:17" x14ac:dyDescent="0.25">
      <c r="A4513" s="107" t="s">
        <v>2880</v>
      </c>
      <c r="B4513" s="108">
        <v>202505</v>
      </c>
      <c r="C4513" s="108">
        <v>202505</v>
      </c>
      <c r="D4513" s="108" t="s">
        <v>1015</v>
      </c>
      <c r="E4513" s="109">
        <v>8917498089</v>
      </c>
      <c r="F4513" s="107" t="s">
        <v>2884</v>
      </c>
      <c r="G4513" s="110" t="s">
        <v>1792</v>
      </c>
      <c r="H4513" s="111">
        <v>270000</v>
      </c>
      <c r="I4513" s="113">
        <v>45859</v>
      </c>
      <c r="J4513" s="111">
        <v>50000</v>
      </c>
      <c r="K4513" s="112" t="s">
        <v>20</v>
      </c>
      <c r="L4513" s="112" t="s">
        <v>158</v>
      </c>
      <c r="O4513" s="71"/>
      <c r="P4513" s="54"/>
      <c r="Q4513" s="72"/>
    </row>
    <row r="4514" spans="1:17" x14ac:dyDescent="0.25">
      <c r="A4514" s="107" t="s">
        <v>3048</v>
      </c>
      <c r="B4514" s="108">
        <v>202507</v>
      </c>
      <c r="C4514" s="108">
        <v>202507</v>
      </c>
      <c r="D4514" s="108" t="s">
        <v>1015</v>
      </c>
      <c r="E4514" s="109">
        <v>8018322359</v>
      </c>
      <c r="F4514" s="107" t="s">
        <v>3051</v>
      </c>
      <c r="G4514" s="110" t="s">
        <v>1778</v>
      </c>
      <c r="H4514" s="111">
        <v>290000</v>
      </c>
      <c r="I4514" s="113">
        <v>45859</v>
      </c>
      <c r="J4514" s="111">
        <v>45000</v>
      </c>
      <c r="K4514" s="112" t="s">
        <v>20</v>
      </c>
      <c r="L4514" s="112" t="s">
        <v>158</v>
      </c>
      <c r="O4514" s="71"/>
      <c r="P4514" s="54"/>
      <c r="Q4514" s="72"/>
    </row>
    <row r="4515" spans="1:17" x14ac:dyDescent="0.25">
      <c r="A4515" s="107" t="s">
        <v>2792</v>
      </c>
      <c r="B4515" s="108">
        <v>202504</v>
      </c>
      <c r="C4515" s="108">
        <v>202504</v>
      </c>
      <c r="D4515" s="108" t="s">
        <v>1015</v>
      </c>
      <c r="E4515" s="109">
        <v>8658625711</v>
      </c>
      <c r="F4515" s="107" t="s">
        <v>2795</v>
      </c>
      <c r="G4515" s="110" t="s">
        <v>1778</v>
      </c>
      <c r="H4515" s="111">
        <v>318600</v>
      </c>
      <c r="I4515" s="113">
        <v>45859</v>
      </c>
      <c r="J4515" s="111">
        <v>89000</v>
      </c>
      <c r="K4515" s="112" t="s">
        <v>20</v>
      </c>
      <c r="L4515" s="112" t="s">
        <v>158</v>
      </c>
      <c r="O4515" s="71"/>
      <c r="P4515" s="54"/>
      <c r="Q4515" s="72"/>
    </row>
    <row r="4516" spans="1:17" x14ac:dyDescent="0.25">
      <c r="A4516" s="107" t="s">
        <v>3063</v>
      </c>
      <c r="B4516" s="108">
        <v>202507</v>
      </c>
      <c r="C4516" s="108">
        <v>202507</v>
      </c>
      <c r="D4516" s="108" t="s">
        <v>1015</v>
      </c>
      <c r="E4516" s="109">
        <v>7008650408</v>
      </c>
      <c r="F4516" s="107" t="s">
        <v>3064</v>
      </c>
      <c r="G4516" s="110" t="s">
        <v>1792</v>
      </c>
      <c r="H4516" s="111">
        <f>IF(G4516="APIDS+IITG", 350000, IF(G4516="APDA+IITG", 330000, IF(G4516="APIDS", 318600, IF(G4516="APDA", 295000, "0"))))</f>
        <v>295000</v>
      </c>
      <c r="I4516" s="113">
        <v>45859</v>
      </c>
      <c r="J4516" s="111">
        <v>50000</v>
      </c>
      <c r="K4516" s="112" t="s">
        <v>20</v>
      </c>
      <c r="L4516" s="112" t="s">
        <v>158</v>
      </c>
      <c r="O4516" s="71"/>
      <c r="P4516" s="54"/>
      <c r="Q4516" s="72"/>
    </row>
    <row r="4517" spans="1:17" x14ac:dyDescent="0.25">
      <c r="A4517" s="107" t="s">
        <v>4540</v>
      </c>
      <c r="B4517" s="108">
        <v>202507</v>
      </c>
      <c r="C4517" s="108">
        <v>202507</v>
      </c>
      <c r="D4517" s="108" t="s">
        <v>1015</v>
      </c>
      <c r="E4517" s="109">
        <v>6371692518</v>
      </c>
      <c r="F4517" s="107" t="s">
        <v>3066</v>
      </c>
      <c r="G4517" s="110" t="s">
        <v>1778</v>
      </c>
      <c r="H4517" s="111">
        <v>290000</v>
      </c>
      <c r="I4517" s="113">
        <v>45859</v>
      </c>
      <c r="J4517" s="111">
        <v>40000</v>
      </c>
      <c r="K4517" s="112" t="s">
        <v>20</v>
      </c>
      <c r="L4517" s="112" t="s">
        <v>158</v>
      </c>
      <c r="O4517" s="71"/>
      <c r="P4517" s="54"/>
      <c r="Q4517" s="72"/>
    </row>
    <row r="4518" spans="1:17" x14ac:dyDescent="0.25">
      <c r="A4518" s="107" t="s">
        <v>4523</v>
      </c>
      <c r="B4518" s="108">
        <v>202505</v>
      </c>
      <c r="C4518" s="108">
        <v>202505</v>
      </c>
      <c r="D4518" s="108" t="s">
        <v>1015</v>
      </c>
      <c r="E4518" s="109">
        <v>6383180950</v>
      </c>
      <c r="F4518" s="107" t="s">
        <v>2892</v>
      </c>
      <c r="G4518" s="110" t="s">
        <v>1778</v>
      </c>
      <c r="H4518" s="111">
        <v>290000</v>
      </c>
      <c r="I4518" s="113">
        <v>45860</v>
      </c>
      <c r="J4518" s="111">
        <v>90000</v>
      </c>
      <c r="K4518" s="112" t="s">
        <v>20</v>
      </c>
      <c r="L4518" s="112" t="s">
        <v>158</v>
      </c>
      <c r="O4518" s="71"/>
      <c r="P4518" s="54"/>
      <c r="Q4518" s="72"/>
    </row>
    <row r="4519" spans="1:17" x14ac:dyDescent="0.25">
      <c r="A4519" s="107" t="s">
        <v>2875</v>
      </c>
      <c r="B4519" s="108">
        <v>202505</v>
      </c>
      <c r="C4519" s="108">
        <v>202505</v>
      </c>
      <c r="D4519" s="108" t="s">
        <v>1014</v>
      </c>
      <c r="E4519" s="109">
        <v>9418980073</v>
      </c>
      <c r="F4519" s="107" t="s">
        <v>2879</v>
      </c>
      <c r="G4519" s="110" t="s">
        <v>1778</v>
      </c>
      <c r="H4519" s="111">
        <v>290000</v>
      </c>
      <c r="I4519" s="113">
        <v>45860</v>
      </c>
      <c r="J4519" s="111">
        <v>120000</v>
      </c>
      <c r="K4519" s="112" t="s">
        <v>20</v>
      </c>
      <c r="L4519" s="112" t="s">
        <v>158</v>
      </c>
      <c r="O4519" s="71"/>
      <c r="P4519" s="54"/>
      <c r="Q4519" s="72"/>
    </row>
    <row r="4520" spans="1:17" x14ac:dyDescent="0.25">
      <c r="A4520" s="107" t="s">
        <v>4534</v>
      </c>
      <c r="B4520" s="108">
        <v>202506</v>
      </c>
      <c r="C4520" s="108">
        <v>202506</v>
      </c>
      <c r="D4520" s="108" t="s">
        <v>1015</v>
      </c>
      <c r="E4520" s="109">
        <v>9861234569</v>
      </c>
      <c r="F4520" s="107" t="s">
        <v>2970</v>
      </c>
      <c r="G4520" s="110" t="s">
        <v>1778</v>
      </c>
      <c r="H4520" s="111">
        <v>290000</v>
      </c>
      <c r="I4520" s="113">
        <v>45860</v>
      </c>
      <c r="J4520" s="111">
        <v>72500</v>
      </c>
      <c r="K4520" s="112" t="s">
        <v>20</v>
      </c>
      <c r="L4520" s="112" t="s">
        <v>158</v>
      </c>
      <c r="O4520" s="71"/>
      <c r="P4520" s="54"/>
      <c r="Q4520" s="72"/>
    </row>
    <row r="4521" spans="1:17" x14ac:dyDescent="0.25">
      <c r="A4521" s="107" t="s">
        <v>3036</v>
      </c>
      <c r="B4521" s="108">
        <v>202506</v>
      </c>
      <c r="C4521" s="108">
        <v>202506</v>
      </c>
      <c r="D4521" s="108" t="s">
        <v>1015</v>
      </c>
      <c r="E4521" s="109">
        <v>7978350399</v>
      </c>
      <c r="F4521" s="107" t="s">
        <v>3044</v>
      </c>
      <c r="G4521" s="110" t="s">
        <v>1778</v>
      </c>
      <c r="H4521" s="111">
        <v>290000</v>
      </c>
      <c r="I4521" s="113">
        <v>45860</v>
      </c>
      <c r="J4521" s="111">
        <v>50000</v>
      </c>
      <c r="K4521" s="112" t="s">
        <v>20</v>
      </c>
      <c r="L4521" s="112" t="s">
        <v>158</v>
      </c>
      <c r="O4521" s="71"/>
      <c r="P4521" s="54"/>
      <c r="Q4521" s="72"/>
    </row>
    <row r="4522" spans="1:17" x14ac:dyDescent="0.25">
      <c r="A4522" s="107" t="s">
        <v>3067</v>
      </c>
      <c r="B4522" s="108">
        <v>202507</v>
      </c>
      <c r="C4522" s="108">
        <v>202507</v>
      </c>
      <c r="D4522" s="108" t="s">
        <v>1015</v>
      </c>
      <c r="E4522" s="109">
        <v>7978615737</v>
      </c>
      <c r="F4522" s="107" t="s">
        <v>3068</v>
      </c>
      <c r="G4522" s="110" t="s">
        <v>1778</v>
      </c>
      <c r="H4522" s="111">
        <v>290000</v>
      </c>
      <c r="I4522" s="113">
        <v>45860</v>
      </c>
      <c r="J4522" s="111">
        <v>25000</v>
      </c>
      <c r="K4522" s="112" t="s">
        <v>20</v>
      </c>
      <c r="L4522" s="112" t="s">
        <v>158</v>
      </c>
      <c r="O4522" s="71"/>
      <c r="P4522" s="54"/>
      <c r="Q4522" s="72"/>
    </row>
    <row r="4523" spans="1:17" x14ac:dyDescent="0.25">
      <c r="A4523" s="107" t="s">
        <v>3069</v>
      </c>
      <c r="B4523" s="108">
        <v>202507</v>
      </c>
      <c r="C4523" s="108">
        <v>202507</v>
      </c>
      <c r="D4523" s="108" t="s">
        <v>1015</v>
      </c>
      <c r="E4523" s="109">
        <v>7291946474</v>
      </c>
      <c r="F4523" s="107" t="s">
        <v>3070</v>
      </c>
      <c r="G4523" s="110" t="s">
        <v>1778</v>
      </c>
      <c r="H4523" s="111">
        <v>318600</v>
      </c>
      <c r="I4523" s="113">
        <v>45861</v>
      </c>
      <c r="J4523" s="111">
        <v>313000</v>
      </c>
      <c r="K4523" s="112" t="s">
        <v>20</v>
      </c>
      <c r="L4523" s="112" t="s">
        <v>158</v>
      </c>
      <c r="O4523" s="71"/>
      <c r="P4523" s="54"/>
      <c r="Q4523" s="72"/>
    </row>
    <row r="4524" spans="1:17" x14ac:dyDescent="0.25">
      <c r="A4524" s="107" t="s">
        <v>3035</v>
      </c>
      <c r="B4524" s="108">
        <v>202506</v>
      </c>
      <c r="C4524" s="108">
        <v>202506</v>
      </c>
      <c r="D4524" s="108" t="s">
        <v>1014</v>
      </c>
      <c r="E4524" s="109">
        <v>8917306295</v>
      </c>
      <c r="F4524" s="107" t="s">
        <v>3043</v>
      </c>
      <c r="G4524" s="110" t="s">
        <v>1778</v>
      </c>
      <c r="H4524" s="111">
        <v>290000</v>
      </c>
      <c r="I4524" s="113">
        <v>45861</v>
      </c>
      <c r="J4524" s="111">
        <v>60000</v>
      </c>
      <c r="K4524" s="112" t="s">
        <v>689</v>
      </c>
      <c r="L4524" s="112" t="s">
        <v>158</v>
      </c>
      <c r="O4524" s="71"/>
      <c r="P4524" s="54"/>
      <c r="Q4524" s="72"/>
    </row>
    <row r="4525" spans="1:17" x14ac:dyDescent="0.25">
      <c r="A4525" s="107" t="s">
        <v>2980</v>
      </c>
      <c r="B4525" s="108">
        <v>202506</v>
      </c>
      <c r="C4525" s="108">
        <v>202506</v>
      </c>
      <c r="D4525" s="108" t="s">
        <v>1015</v>
      </c>
      <c r="E4525" s="109">
        <v>7608979270</v>
      </c>
      <c r="F4525" s="107" t="s">
        <v>2986</v>
      </c>
      <c r="G4525" s="110" t="s">
        <v>1792</v>
      </c>
      <c r="H4525" s="111">
        <v>290000</v>
      </c>
      <c r="I4525" s="113">
        <v>45862</v>
      </c>
      <c r="J4525" s="111">
        <v>193000</v>
      </c>
      <c r="K4525" s="112" t="s">
        <v>20</v>
      </c>
      <c r="L4525" s="112" t="s">
        <v>158</v>
      </c>
      <c r="O4525" s="71"/>
      <c r="P4525" s="54"/>
      <c r="Q4525" s="72"/>
    </row>
    <row r="4526" spans="1:17" x14ac:dyDescent="0.25">
      <c r="A4526" s="107" t="s">
        <v>4536</v>
      </c>
      <c r="B4526" s="108">
        <v>202506</v>
      </c>
      <c r="C4526" s="108">
        <v>202506</v>
      </c>
      <c r="D4526" s="108" t="s">
        <v>1015</v>
      </c>
      <c r="E4526" s="109">
        <v>7684001678</v>
      </c>
      <c r="F4526" s="107" t="s">
        <v>2992</v>
      </c>
      <c r="G4526" s="110" t="s">
        <v>1778</v>
      </c>
      <c r="H4526" s="111">
        <v>290000</v>
      </c>
      <c r="I4526" s="113">
        <v>45862</v>
      </c>
      <c r="J4526" s="111">
        <v>58000</v>
      </c>
      <c r="K4526" s="112" t="s">
        <v>20</v>
      </c>
      <c r="L4526" s="112" t="s">
        <v>158</v>
      </c>
      <c r="O4526" s="71"/>
      <c r="P4526" s="54"/>
      <c r="Q4526" s="72"/>
    </row>
    <row r="4527" spans="1:17" x14ac:dyDescent="0.25">
      <c r="A4527" s="107" t="s">
        <v>2963</v>
      </c>
      <c r="B4527" s="108">
        <v>202506</v>
      </c>
      <c r="C4527" s="108">
        <v>202506</v>
      </c>
      <c r="D4527" s="108" t="s">
        <v>1015</v>
      </c>
      <c r="E4527" s="109">
        <v>7205064713</v>
      </c>
      <c r="F4527" s="107" t="s">
        <v>2964</v>
      </c>
      <c r="G4527" s="110" t="s">
        <v>1778</v>
      </c>
      <c r="H4527" s="111">
        <v>290000</v>
      </c>
      <c r="I4527" s="113">
        <v>45862</v>
      </c>
      <c r="J4527" s="111">
        <v>40000</v>
      </c>
      <c r="K4527" s="112" t="s">
        <v>20</v>
      </c>
      <c r="L4527" s="112" t="s">
        <v>158</v>
      </c>
      <c r="O4527" s="71"/>
      <c r="P4527" s="54"/>
      <c r="Q4527" s="72"/>
    </row>
    <row r="4528" spans="1:17" x14ac:dyDescent="0.25">
      <c r="A4528" s="107" t="s">
        <v>4496</v>
      </c>
      <c r="B4528" s="108">
        <v>202502</v>
      </c>
      <c r="C4528" s="108">
        <v>202502</v>
      </c>
      <c r="D4528" s="108" t="s">
        <v>1015</v>
      </c>
      <c r="E4528" s="109">
        <v>8114923133</v>
      </c>
      <c r="F4528" s="107" t="s">
        <v>2679</v>
      </c>
      <c r="G4528" s="110" t="s">
        <v>1792</v>
      </c>
      <c r="H4528" s="111">
        <v>285000</v>
      </c>
      <c r="I4528" s="113">
        <v>45862</v>
      </c>
      <c r="J4528" s="111">
        <v>55000</v>
      </c>
      <c r="K4528" s="112" t="s">
        <v>20</v>
      </c>
      <c r="L4528" s="112" t="s">
        <v>158</v>
      </c>
      <c r="O4528" s="71"/>
      <c r="P4528" s="54"/>
      <c r="Q4528" s="72"/>
    </row>
    <row r="4529" spans="1:17" x14ac:dyDescent="0.25">
      <c r="A4529" s="107" t="s">
        <v>2683</v>
      </c>
      <c r="B4529" s="108">
        <v>202502</v>
      </c>
      <c r="C4529" s="108">
        <v>202502</v>
      </c>
      <c r="D4529" s="108" t="s">
        <v>1015</v>
      </c>
      <c r="E4529" s="109">
        <v>8984333691</v>
      </c>
      <c r="F4529" s="107" t="s">
        <v>2684</v>
      </c>
      <c r="G4529" s="110" t="s">
        <v>1778</v>
      </c>
      <c r="H4529" s="111">
        <v>290000</v>
      </c>
      <c r="I4529" s="113">
        <v>45863</v>
      </c>
      <c r="J4529" s="111">
        <v>20000</v>
      </c>
      <c r="K4529" s="112" t="s">
        <v>20</v>
      </c>
      <c r="L4529" s="112" t="s">
        <v>158</v>
      </c>
      <c r="O4529" s="71"/>
      <c r="P4529" s="54"/>
      <c r="Q4529" s="72"/>
    </row>
    <row r="4530" spans="1:17" x14ac:dyDescent="0.25">
      <c r="A4530" s="107" t="s">
        <v>2894</v>
      </c>
      <c r="B4530" s="108">
        <v>202505</v>
      </c>
      <c r="C4530" s="108">
        <v>202505</v>
      </c>
      <c r="D4530" s="108" t="s">
        <v>1015</v>
      </c>
      <c r="E4530" s="109">
        <v>7855901814</v>
      </c>
      <c r="F4530" s="107" t="s">
        <v>2897</v>
      </c>
      <c r="G4530" s="110" t="s">
        <v>2006</v>
      </c>
      <c r="H4530" s="111">
        <v>295000</v>
      </c>
      <c r="I4530" s="113">
        <v>45863</v>
      </c>
      <c r="J4530" s="111">
        <v>80000</v>
      </c>
      <c r="K4530" s="112" t="s">
        <v>20</v>
      </c>
      <c r="L4530" s="112" t="s">
        <v>158</v>
      </c>
      <c r="O4530" s="71"/>
      <c r="P4530" s="54"/>
      <c r="Q4530" s="72"/>
    </row>
    <row r="4531" spans="1:17" x14ac:dyDescent="0.25">
      <c r="A4531" s="107" t="s">
        <v>3072</v>
      </c>
      <c r="B4531" s="108">
        <v>202506</v>
      </c>
      <c r="C4531" s="108">
        <v>202506</v>
      </c>
      <c r="D4531" s="108" t="s">
        <v>1015</v>
      </c>
      <c r="E4531" s="109">
        <v>6371155365</v>
      </c>
      <c r="F4531" s="107" t="s">
        <v>3071</v>
      </c>
      <c r="G4531" s="110" t="s">
        <v>1778</v>
      </c>
      <c r="H4531" s="111">
        <v>318600</v>
      </c>
      <c r="I4531" s="113">
        <v>45863</v>
      </c>
      <c r="J4531" s="111">
        <v>55000</v>
      </c>
      <c r="K4531" s="112" t="s">
        <v>20</v>
      </c>
      <c r="L4531" s="112" t="s">
        <v>158</v>
      </c>
      <c r="O4531" s="71"/>
      <c r="P4531" s="54"/>
      <c r="Q4531" s="72"/>
    </row>
    <row r="4532" spans="1:17" x14ac:dyDescent="0.25">
      <c r="A4532" s="107" t="s">
        <v>2936</v>
      </c>
      <c r="B4532" s="108">
        <v>202505</v>
      </c>
      <c r="C4532" s="108">
        <v>202505</v>
      </c>
      <c r="D4532" s="108" t="s">
        <v>1015</v>
      </c>
      <c r="E4532" s="109">
        <v>9348479151</v>
      </c>
      <c r="F4532" s="107" t="s">
        <v>2938</v>
      </c>
      <c r="G4532" s="110" t="s">
        <v>1778</v>
      </c>
      <c r="H4532" s="111">
        <v>290000</v>
      </c>
      <c r="I4532" s="113">
        <v>45863</v>
      </c>
      <c r="J4532" s="111">
        <v>40000</v>
      </c>
      <c r="K4532" s="112" t="s">
        <v>20</v>
      </c>
      <c r="L4532" s="112" t="s">
        <v>158</v>
      </c>
      <c r="O4532" s="71"/>
      <c r="P4532" s="54"/>
      <c r="Q4532" s="72"/>
    </row>
    <row r="4533" spans="1:17" x14ac:dyDescent="0.25">
      <c r="A4533" s="107" t="s">
        <v>3073</v>
      </c>
      <c r="B4533" s="108">
        <v>202507</v>
      </c>
      <c r="C4533" s="108">
        <v>202507</v>
      </c>
      <c r="D4533" s="108" t="s">
        <v>1015</v>
      </c>
      <c r="E4533" s="109">
        <v>9966242409</v>
      </c>
      <c r="F4533" s="107" t="s">
        <v>3074</v>
      </c>
      <c r="G4533" s="110" t="s">
        <v>1778</v>
      </c>
      <c r="H4533" s="111">
        <v>290000</v>
      </c>
      <c r="I4533" s="113">
        <v>45863</v>
      </c>
      <c r="J4533" s="111">
        <v>25000</v>
      </c>
      <c r="K4533" s="112" t="s">
        <v>20</v>
      </c>
      <c r="L4533" s="112" t="s">
        <v>158</v>
      </c>
      <c r="O4533" s="71"/>
      <c r="P4533" s="54"/>
      <c r="Q4533" s="72"/>
    </row>
    <row r="4534" spans="1:17" x14ac:dyDescent="0.25">
      <c r="A4534" s="107" t="s">
        <v>3034</v>
      </c>
      <c r="B4534" s="108">
        <v>202506</v>
      </c>
      <c r="C4534" s="108">
        <v>202506</v>
      </c>
      <c r="D4534" s="108" t="s">
        <v>1014</v>
      </c>
      <c r="E4534" s="109">
        <v>7996790245</v>
      </c>
      <c r="F4534" s="107" t="s">
        <v>3042</v>
      </c>
      <c r="G4534" s="110" t="s">
        <v>1778</v>
      </c>
      <c r="H4534" s="111">
        <v>280000</v>
      </c>
      <c r="I4534" s="113">
        <v>45863</v>
      </c>
      <c r="J4534" s="111">
        <v>57000</v>
      </c>
      <c r="K4534" s="112" t="s">
        <v>689</v>
      </c>
      <c r="L4534" s="112" t="s">
        <v>158</v>
      </c>
      <c r="O4534" s="71"/>
      <c r="P4534" s="54"/>
      <c r="Q4534" s="72"/>
    </row>
    <row r="4535" spans="1:17" x14ac:dyDescent="0.25">
      <c r="A4535" s="107" t="s">
        <v>2971</v>
      </c>
      <c r="B4535" s="108">
        <v>202506</v>
      </c>
      <c r="C4535" s="108">
        <v>202506</v>
      </c>
      <c r="D4535" s="108" t="s">
        <v>1015</v>
      </c>
      <c r="E4535" s="109">
        <v>9583657624</v>
      </c>
      <c r="F4535" s="107" t="s">
        <v>2972</v>
      </c>
      <c r="G4535" s="110" t="s">
        <v>1778</v>
      </c>
      <c r="H4535" s="111">
        <v>290000</v>
      </c>
      <c r="I4535" s="113">
        <v>45863</v>
      </c>
      <c r="J4535" s="111">
        <v>30000</v>
      </c>
      <c r="K4535" s="112" t="s">
        <v>20</v>
      </c>
      <c r="L4535" s="112" t="s">
        <v>158</v>
      </c>
      <c r="O4535" s="71"/>
      <c r="P4535" s="54"/>
      <c r="Q4535" s="72"/>
    </row>
    <row r="4536" spans="1:17" x14ac:dyDescent="0.25">
      <c r="A4536" s="107" t="s">
        <v>3075</v>
      </c>
      <c r="B4536" s="108">
        <v>202507</v>
      </c>
      <c r="C4536" s="108">
        <v>202507</v>
      </c>
      <c r="D4536" s="108" t="s">
        <v>1015</v>
      </c>
      <c r="E4536" s="109">
        <v>8249058341</v>
      </c>
      <c r="F4536" s="107" t="s">
        <v>3082</v>
      </c>
      <c r="G4536" s="110" t="s">
        <v>1778</v>
      </c>
      <c r="H4536" s="111">
        <v>295000</v>
      </c>
      <c r="I4536" s="113">
        <v>45863</v>
      </c>
      <c r="J4536" s="111">
        <v>5000</v>
      </c>
      <c r="K4536" s="112" t="s">
        <v>20</v>
      </c>
      <c r="L4536" s="112" t="s">
        <v>158</v>
      </c>
      <c r="O4536" s="71"/>
      <c r="P4536" s="54"/>
      <c r="Q4536" s="72"/>
    </row>
    <row r="4537" spans="1:17" x14ac:dyDescent="0.25">
      <c r="A4537" s="107" t="s">
        <v>3076</v>
      </c>
      <c r="B4537" s="108">
        <v>202507</v>
      </c>
      <c r="C4537" s="108">
        <v>202507</v>
      </c>
      <c r="D4537" s="108" t="s">
        <v>1015</v>
      </c>
      <c r="E4537" s="109">
        <v>7978163148</v>
      </c>
      <c r="F4537" s="107" t="s">
        <v>3083</v>
      </c>
      <c r="G4537" s="110" t="s">
        <v>1778</v>
      </c>
      <c r="H4537" s="111">
        <v>300000</v>
      </c>
      <c r="I4537" s="113">
        <v>45863</v>
      </c>
      <c r="J4537" s="111">
        <v>5000</v>
      </c>
      <c r="K4537" s="112" t="s">
        <v>20</v>
      </c>
      <c r="L4537" s="112" t="s">
        <v>158</v>
      </c>
      <c r="O4537" s="71"/>
      <c r="P4537" s="54"/>
      <c r="Q4537" s="72"/>
    </row>
    <row r="4538" spans="1:17" x14ac:dyDescent="0.25">
      <c r="A4538" s="107" t="s">
        <v>3077</v>
      </c>
      <c r="B4538" s="108">
        <v>202507</v>
      </c>
      <c r="C4538" s="108">
        <v>202507</v>
      </c>
      <c r="D4538" s="108" t="s">
        <v>1015</v>
      </c>
      <c r="E4538" s="109">
        <v>7894043077</v>
      </c>
      <c r="F4538" s="107" t="s">
        <v>3084</v>
      </c>
      <c r="G4538" s="110" t="s">
        <v>1778</v>
      </c>
      <c r="H4538" s="111">
        <v>285000</v>
      </c>
      <c r="I4538" s="113">
        <v>45863</v>
      </c>
      <c r="J4538" s="111">
        <v>5000</v>
      </c>
      <c r="K4538" s="112" t="s">
        <v>20</v>
      </c>
      <c r="L4538" s="112" t="s">
        <v>158</v>
      </c>
      <c r="O4538" s="71"/>
      <c r="P4538" s="54"/>
      <c r="Q4538" s="72"/>
    </row>
    <row r="4539" spans="1:17" x14ac:dyDescent="0.25">
      <c r="A4539" s="107" t="s">
        <v>4541</v>
      </c>
      <c r="B4539" s="108">
        <v>202507</v>
      </c>
      <c r="C4539" s="108">
        <v>202507</v>
      </c>
      <c r="D4539" s="108" t="s">
        <v>1015</v>
      </c>
      <c r="E4539" s="109">
        <v>7205533636</v>
      </c>
      <c r="F4539" s="107" t="s">
        <v>3085</v>
      </c>
      <c r="G4539" s="110" t="s">
        <v>1778</v>
      </c>
      <c r="H4539" s="111">
        <v>285000</v>
      </c>
      <c r="I4539" s="113">
        <v>45863</v>
      </c>
      <c r="J4539" s="111">
        <v>5000</v>
      </c>
      <c r="K4539" s="112" t="s">
        <v>20</v>
      </c>
      <c r="L4539" s="112" t="s">
        <v>158</v>
      </c>
      <c r="O4539" s="71"/>
      <c r="P4539" s="54"/>
      <c r="Q4539" s="72"/>
    </row>
    <row r="4540" spans="1:17" x14ac:dyDescent="0.25">
      <c r="A4540" s="107" t="s">
        <v>3079</v>
      </c>
      <c r="B4540" s="108">
        <v>202507</v>
      </c>
      <c r="C4540" s="108">
        <v>202507</v>
      </c>
      <c r="D4540" s="108" t="s">
        <v>1015</v>
      </c>
      <c r="E4540" s="109">
        <v>6372923818</v>
      </c>
      <c r="F4540" s="107" t="s">
        <v>3086</v>
      </c>
      <c r="G4540" s="110" t="s">
        <v>1778</v>
      </c>
      <c r="H4540" s="111">
        <v>285000</v>
      </c>
      <c r="I4540" s="113">
        <v>45863</v>
      </c>
      <c r="J4540" s="111">
        <v>5000</v>
      </c>
      <c r="K4540" s="112" t="s">
        <v>20</v>
      </c>
      <c r="L4540" s="112" t="s">
        <v>158</v>
      </c>
      <c r="O4540" s="71"/>
      <c r="P4540" s="54"/>
      <c r="Q4540" s="72"/>
    </row>
    <row r="4541" spans="1:17" x14ac:dyDescent="0.25">
      <c r="A4541" s="107" t="s">
        <v>4542</v>
      </c>
      <c r="B4541" s="108">
        <v>202507</v>
      </c>
      <c r="C4541" s="108">
        <v>202507</v>
      </c>
      <c r="D4541" s="108" t="s">
        <v>1015</v>
      </c>
      <c r="E4541" s="109">
        <v>9778045445</v>
      </c>
      <c r="F4541" s="107" t="s">
        <v>3087</v>
      </c>
      <c r="G4541" s="110" t="s">
        <v>2006</v>
      </c>
      <c r="H4541" s="111">
        <v>265000</v>
      </c>
      <c r="I4541" s="113">
        <v>45863</v>
      </c>
      <c r="J4541" s="111">
        <v>5000</v>
      </c>
      <c r="K4541" s="112" t="s">
        <v>286</v>
      </c>
      <c r="L4541" s="112" t="s">
        <v>158</v>
      </c>
      <c r="O4541" s="71"/>
      <c r="P4541" s="54"/>
      <c r="Q4541" s="72"/>
    </row>
    <row r="4542" spans="1:17" x14ac:dyDescent="0.25">
      <c r="A4542" s="107" t="s">
        <v>3081</v>
      </c>
      <c r="B4542" s="108">
        <v>202507</v>
      </c>
      <c r="C4542" s="108">
        <v>202507</v>
      </c>
      <c r="D4542" s="108" t="s">
        <v>1015</v>
      </c>
      <c r="E4542" s="109">
        <v>7008716582</v>
      </c>
      <c r="F4542" s="107" t="s">
        <v>3088</v>
      </c>
      <c r="G4542" s="110" t="s">
        <v>1778</v>
      </c>
      <c r="H4542" s="111">
        <v>285000</v>
      </c>
      <c r="I4542" s="113">
        <v>45863</v>
      </c>
      <c r="J4542" s="111">
        <v>5000</v>
      </c>
      <c r="K4542" s="112" t="s">
        <v>20</v>
      </c>
      <c r="L4542" s="112" t="s">
        <v>158</v>
      </c>
      <c r="O4542" s="71"/>
      <c r="P4542" s="54"/>
      <c r="Q4542" s="72"/>
    </row>
    <row r="4543" spans="1:17" x14ac:dyDescent="0.25">
      <c r="A4543" s="107" t="s">
        <v>3073</v>
      </c>
      <c r="B4543" s="108">
        <v>202507</v>
      </c>
      <c r="C4543" s="108">
        <v>202507</v>
      </c>
      <c r="D4543" s="108" t="s">
        <v>1014</v>
      </c>
      <c r="E4543" s="109">
        <v>9966242409</v>
      </c>
      <c r="F4543" s="107" t="s">
        <v>3074</v>
      </c>
      <c r="G4543" s="110" t="s">
        <v>1778</v>
      </c>
      <c r="H4543" s="111">
        <v>290000</v>
      </c>
      <c r="I4543" s="113">
        <v>45863</v>
      </c>
      <c r="J4543" s="111">
        <v>5000</v>
      </c>
      <c r="K4543" s="112" t="s">
        <v>20</v>
      </c>
      <c r="L4543" s="112" t="s">
        <v>158</v>
      </c>
      <c r="O4543" s="71"/>
      <c r="P4543" s="54"/>
      <c r="Q4543" s="72"/>
    </row>
    <row r="4544" spans="1:17" x14ac:dyDescent="0.25">
      <c r="A4544" s="107" t="s">
        <v>4543</v>
      </c>
      <c r="B4544" s="108">
        <v>202507</v>
      </c>
      <c r="C4544" s="108">
        <v>202507</v>
      </c>
      <c r="D4544" s="108" t="s">
        <v>1014</v>
      </c>
      <c r="E4544" s="109">
        <v>8072185657</v>
      </c>
      <c r="F4544" s="107" t="s">
        <v>3092</v>
      </c>
      <c r="G4544" s="110" t="s">
        <v>2006</v>
      </c>
      <c r="H4544" s="111">
        <v>270000</v>
      </c>
      <c r="I4544" s="113">
        <v>45863</v>
      </c>
      <c r="J4544" s="111">
        <v>5000</v>
      </c>
      <c r="K4544" s="112" t="s">
        <v>20</v>
      </c>
      <c r="L4544" s="112" t="s">
        <v>158</v>
      </c>
      <c r="O4544" s="71"/>
      <c r="P4544" s="54"/>
      <c r="Q4544" s="72"/>
    </row>
    <row r="4545" spans="1:17" x14ac:dyDescent="0.25">
      <c r="A4545" s="107" t="s">
        <v>4544</v>
      </c>
      <c r="B4545" s="108">
        <v>202507</v>
      </c>
      <c r="C4545" s="108">
        <v>202507</v>
      </c>
      <c r="D4545" s="108" t="s">
        <v>1015</v>
      </c>
      <c r="E4545" s="109">
        <v>7978902314</v>
      </c>
      <c r="F4545" s="107" t="s">
        <v>3093</v>
      </c>
      <c r="G4545" s="110" t="s">
        <v>1778</v>
      </c>
      <c r="H4545" s="111">
        <v>290000</v>
      </c>
      <c r="I4545" s="113">
        <v>45863</v>
      </c>
      <c r="J4545" s="111">
        <v>5000</v>
      </c>
      <c r="K4545" s="112" t="s">
        <v>20</v>
      </c>
      <c r="L4545" s="112" t="s">
        <v>158</v>
      </c>
      <c r="O4545" s="71"/>
      <c r="P4545" s="54"/>
      <c r="Q4545" s="72"/>
    </row>
    <row r="4546" spans="1:17" x14ac:dyDescent="0.25">
      <c r="A4546" s="107" t="s">
        <v>3015</v>
      </c>
      <c r="B4546" s="108">
        <v>202506</v>
      </c>
      <c r="C4546" s="108">
        <v>202506</v>
      </c>
      <c r="D4546" s="108" t="s">
        <v>1015</v>
      </c>
      <c r="E4546" s="109">
        <v>7854809127</v>
      </c>
      <c r="F4546" s="107" t="s">
        <v>3014</v>
      </c>
      <c r="G4546" s="110" t="s">
        <v>1778</v>
      </c>
      <c r="H4546" s="111">
        <v>290000</v>
      </c>
      <c r="I4546" s="113">
        <v>45842</v>
      </c>
      <c r="J4546" s="111">
        <v>95000</v>
      </c>
      <c r="K4546" s="112" t="s">
        <v>20</v>
      </c>
      <c r="L4546" s="112" t="s">
        <v>158</v>
      </c>
      <c r="O4546" s="71"/>
      <c r="P4546" s="54"/>
      <c r="Q4546" s="72"/>
    </row>
    <row r="4547" spans="1:17" x14ac:dyDescent="0.25">
      <c r="A4547" s="107" t="s">
        <v>3073</v>
      </c>
      <c r="B4547" s="108">
        <v>202507</v>
      </c>
      <c r="C4547" s="108">
        <v>202507</v>
      </c>
      <c r="D4547" s="108" t="s">
        <v>1015</v>
      </c>
      <c r="E4547" s="109">
        <v>9966242409</v>
      </c>
      <c r="F4547" s="107" t="s">
        <v>3074</v>
      </c>
      <c r="G4547" s="110" t="s">
        <v>1778</v>
      </c>
      <c r="H4547" s="111">
        <v>290000</v>
      </c>
      <c r="I4547" s="113">
        <v>45864</v>
      </c>
      <c r="J4547" s="111">
        <v>120000</v>
      </c>
      <c r="K4547" s="112" t="s">
        <v>20</v>
      </c>
      <c r="L4547" s="112" t="s">
        <v>158</v>
      </c>
      <c r="O4547" s="71"/>
      <c r="P4547" s="54"/>
      <c r="Q4547" s="72"/>
    </row>
    <row r="4548" spans="1:17" x14ac:dyDescent="0.25">
      <c r="A4548" s="107" t="s">
        <v>4541</v>
      </c>
      <c r="B4548" s="108">
        <v>202507</v>
      </c>
      <c r="C4548" s="108">
        <v>202507</v>
      </c>
      <c r="D4548" s="108" t="s">
        <v>1015</v>
      </c>
      <c r="E4548" s="109">
        <v>7205533636</v>
      </c>
      <c r="F4548" s="107" t="s">
        <v>3085</v>
      </c>
      <c r="G4548" s="110" t="s">
        <v>1778</v>
      </c>
      <c r="H4548" s="111">
        <v>285000</v>
      </c>
      <c r="I4548" s="113">
        <v>45864</v>
      </c>
      <c r="J4548" s="111">
        <v>70000</v>
      </c>
      <c r="K4548" s="112" t="s">
        <v>20</v>
      </c>
      <c r="L4548" s="112" t="s">
        <v>158</v>
      </c>
      <c r="O4548" s="71"/>
      <c r="P4548" s="54"/>
      <c r="Q4548" s="72"/>
    </row>
    <row r="4549" spans="1:17" x14ac:dyDescent="0.25">
      <c r="A4549" s="107" t="s">
        <v>2983</v>
      </c>
      <c r="B4549" s="108">
        <v>202506</v>
      </c>
      <c r="C4549" s="108">
        <v>202506</v>
      </c>
      <c r="D4549" s="108" t="s">
        <v>1014</v>
      </c>
      <c r="E4549" s="109">
        <v>7020472621</v>
      </c>
      <c r="F4549" s="107" t="s">
        <v>2990</v>
      </c>
      <c r="G4549" s="110" t="s">
        <v>2603</v>
      </c>
      <c r="H4549" s="111">
        <v>285000</v>
      </c>
      <c r="I4549" s="113">
        <v>45864</v>
      </c>
      <c r="J4549" s="111">
        <v>45000</v>
      </c>
      <c r="K4549" s="112" t="s">
        <v>20</v>
      </c>
      <c r="L4549" s="112" t="s">
        <v>158</v>
      </c>
      <c r="O4549" s="71"/>
      <c r="P4549" s="54"/>
      <c r="Q4549" s="72"/>
    </row>
    <row r="4550" spans="1:17" x14ac:dyDescent="0.25">
      <c r="A4550" s="107" t="s">
        <v>2490</v>
      </c>
      <c r="B4550" s="108">
        <v>202411</v>
      </c>
      <c r="C4550" s="108">
        <v>202411</v>
      </c>
      <c r="D4550" s="108" t="s">
        <v>1015</v>
      </c>
      <c r="E4550" s="109">
        <v>8249758236</v>
      </c>
      <c r="F4550" s="107" t="s">
        <v>2491</v>
      </c>
      <c r="G4550" s="110" t="s">
        <v>1778</v>
      </c>
      <c r="H4550" s="111">
        <v>318600</v>
      </c>
      <c r="I4550" s="113">
        <v>45864</v>
      </c>
      <c r="J4550" s="111">
        <v>40000</v>
      </c>
      <c r="K4550" s="112" t="s">
        <v>20</v>
      </c>
      <c r="L4550" s="112" t="s">
        <v>158</v>
      </c>
      <c r="O4550" s="71"/>
      <c r="P4550" s="54"/>
      <c r="Q4550" s="72"/>
    </row>
    <row r="4551" spans="1:17" x14ac:dyDescent="0.25">
      <c r="A4551" s="107" t="s">
        <v>3095</v>
      </c>
      <c r="B4551" s="108">
        <v>202203</v>
      </c>
      <c r="C4551" s="108">
        <v>202203</v>
      </c>
      <c r="D4551" s="108" t="s">
        <v>1014</v>
      </c>
      <c r="E4551" s="109">
        <v>8249710039</v>
      </c>
      <c r="F4551" s="107" t="s">
        <v>3096</v>
      </c>
      <c r="G4551" s="110" t="s">
        <v>19</v>
      </c>
      <c r="H4551" s="111">
        <v>250000</v>
      </c>
      <c r="I4551" s="113">
        <v>45864</v>
      </c>
      <c r="J4551" s="111">
        <v>50000</v>
      </c>
      <c r="K4551" s="112" t="s">
        <v>20</v>
      </c>
      <c r="L4551" s="112" t="s">
        <v>158</v>
      </c>
      <c r="O4551" s="71"/>
      <c r="P4551" s="54"/>
      <c r="Q4551" s="72"/>
    </row>
    <row r="4552" spans="1:17" x14ac:dyDescent="0.25">
      <c r="A4552" s="107" t="s">
        <v>4543</v>
      </c>
      <c r="B4552" s="108">
        <v>202507</v>
      </c>
      <c r="C4552" s="108">
        <v>202507</v>
      </c>
      <c r="D4552" s="108" t="s">
        <v>1014</v>
      </c>
      <c r="E4552" s="109">
        <v>8072185657</v>
      </c>
      <c r="F4552" s="107" t="s">
        <v>3092</v>
      </c>
      <c r="G4552" s="110" t="s">
        <v>2006</v>
      </c>
      <c r="H4552" s="111">
        <v>270000</v>
      </c>
      <c r="I4552" s="113">
        <v>45864</v>
      </c>
      <c r="J4552" s="111">
        <v>45000</v>
      </c>
      <c r="K4552" s="112" t="s">
        <v>20</v>
      </c>
      <c r="L4552" s="112" t="s">
        <v>158</v>
      </c>
      <c r="O4552" s="71"/>
      <c r="P4552" s="54"/>
      <c r="Q4552" s="72"/>
    </row>
    <row r="4553" spans="1:17" x14ac:dyDescent="0.25">
      <c r="A4553" s="107" t="s">
        <v>3079</v>
      </c>
      <c r="B4553" s="108">
        <v>202507</v>
      </c>
      <c r="C4553" s="108">
        <v>202507</v>
      </c>
      <c r="D4553" s="108" t="s">
        <v>1015</v>
      </c>
      <c r="E4553" s="109">
        <v>6372923818</v>
      </c>
      <c r="F4553" s="107" t="s">
        <v>3086</v>
      </c>
      <c r="G4553" s="110" t="s">
        <v>1778</v>
      </c>
      <c r="H4553" s="111">
        <v>285000</v>
      </c>
      <c r="I4553" s="113">
        <v>45866</v>
      </c>
      <c r="J4553" s="111">
        <v>45000</v>
      </c>
      <c r="K4553" s="112" t="s">
        <v>20</v>
      </c>
      <c r="L4553" s="112" t="s">
        <v>158</v>
      </c>
      <c r="O4553" s="71"/>
      <c r="P4553" s="54"/>
      <c r="Q4553" s="72"/>
    </row>
    <row r="4554" spans="1:17" x14ac:dyDescent="0.25">
      <c r="A4554" s="107" t="s">
        <v>2982</v>
      </c>
      <c r="B4554" s="108">
        <v>202506</v>
      </c>
      <c r="C4554" s="108">
        <v>202506</v>
      </c>
      <c r="D4554" s="108" t="s">
        <v>1015</v>
      </c>
      <c r="E4554" s="109">
        <v>7008683982</v>
      </c>
      <c r="F4554" s="107" t="s">
        <v>2989</v>
      </c>
      <c r="G4554" s="110" t="s">
        <v>1792</v>
      </c>
      <c r="H4554" s="111">
        <v>290000</v>
      </c>
      <c r="I4554" s="113">
        <v>45866</v>
      </c>
      <c r="J4554" s="111">
        <v>50000</v>
      </c>
      <c r="K4554" s="112" t="s">
        <v>20</v>
      </c>
      <c r="L4554" s="112" t="s">
        <v>158</v>
      </c>
      <c r="O4554" s="71"/>
      <c r="P4554" s="54"/>
      <c r="Q4554" s="72"/>
    </row>
    <row r="4555" spans="1:17" x14ac:dyDescent="0.25">
      <c r="A4555" s="107" t="s">
        <v>2811</v>
      </c>
      <c r="B4555" s="108">
        <v>202504</v>
      </c>
      <c r="C4555" s="108">
        <v>202504</v>
      </c>
      <c r="D4555" s="108" t="s">
        <v>1015</v>
      </c>
      <c r="E4555" s="109">
        <v>7735381720</v>
      </c>
      <c r="F4555" s="107" t="s">
        <v>2817</v>
      </c>
      <c r="G4555" s="110" t="s">
        <v>1778</v>
      </c>
      <c r="H4555" s="111">
        <v>300000</v>
      </c>
      <c r="I4555" s="113">
        <v>45866</v>
      </c>
      <c r="J4555" s="111">
        <v>58000</v>
      </c>
      <c r="K4555" s="112" t="s">
        <v>20</v>
      </c>
      <c r="L4555" s="112" t="s">
        <v>158</v>
      </c>
      <c r="O4555" s="71"/>
      <c r="P4555" s="54"/>
      <c r="Q4555" s="72"/>
    </row>
    <row r="4556" spans="1:17" x14ac:dyDescent="0.25">
      <c r="A4556" s="107" t="s">
        <v>3016</v>
      </c>
      <c r="B4556" s="108">
        <v>202506</v>
      </c>
      <c r="C4556" s="108">
        <v>202506</v>
      </c>
      <c r="D4556" s="108" t="s">
        <v>1015</v>
      </c>
      <c r="E4556" s="109">
        <v>9861924025</v>
      </c>
      <c r="F4556" s="107" t="s">
        <v>3017</v>
      </c>
      <c r="G4556" s="110" t="s">
        <v>1778</v>
      </c>
      <c r="H4556" s="111">
        <v>295000</v>
      </c>
      <c r="I4556" s="113">
        <v>45866</v>
      </c>
      <c r="J4556" s="111">
        <v>96000</v>
      </c>
      <c r="K4556" s="112" t="s">
        <v>20</v>
      </c>
      <c r="L4556" s="112" t="s">
        <v>158</v>
      </c>
      <c r="O4556" s="71"/>
      <c r="P4556" s="54"/>
      <c r="Q4556" s="72"/>
    </row>
    <row r="4557" spans="1:17" x14ac:dyDescent="0.25">
      <c r="A4557" s="107" t="s">
        <v>2862</v>
      </c>
      <c r="B4557" s="108">
        <v>202504</v>
      </c>
      <c r="C4557" s="108">
        <v>202504</v>
      </c>
      <c r="D4557" s="108" t="s">
        <v>1014</v>
      </c>
      <c r="E4557" s="109">
        <v>9179530703</v>
      </c>
      <c r="F4557" s="107" t="s">
        <v>2863</v>
      </c>
      <c r="G4557" s="110" t="s">
        <v>1792</v>
      </c>
      <c r="H4557" s="111">
        <v>250000</v>
      </c>
      <c r="I4557" s="113">
        <v>45866</v>
      </c>
      <c r="J4557" s="111">
        <v>61250</v>
      </c>
      <c r="K4557" s="112" t="s">
        <v>20</v>
      </c>
      <c r="L4557" s="112" t="s">
        <v>158</v>
      </c>
      <c r="O4557" s="71"/>
      <c r="P4557" s="54"/>
      <c r="Q4557" s="72"/>
    </row>
    <row r="4558" spans="1:17" x14ac:dyDescent="0.25">
      <c r="A4558" s="107" t="s">
        <v>3075</v>
      </c>
      <c r="B4558" s="108">
        <v>202507</v>
      </c>
      <c r="C4558" s="108">
        <v>202507</v>
      </c>
      <c r="D4558" s="108" t="s">
        <v>1015</v>
      </c>
      <c r="E4558" s="109">
        <v>8249058341</v>
      </c>
      <c r="F4558" s="107" t="s">
        <v>3082</v>
      </c>
      <c r="G4558" s="110" t="s">
        <v>1778</v>
      </c>
      <c r="H4558" s="111">
        <v>318600</v>
      </c>
      <c r="I4558" s="113">
        <v>45866</v>
      </c>
      <c r="J4558" s="111">
        <v>50000</v>
      </c>
      <c r="K4558" s="112" t="s">
        <v>20</v>
      </c>
      <c r="L4558" s="112" t="s">
        <v>158</v>
      </c>
      <c r="O4558" s="71"/>
      <c r="P4558" s="54"/>
      <c r="Q4558" s="72"/>
    </row>
    <row r="4559" spans="1:17" x14ac:dyDescent="0.25">
      <c r="A4559" s="107" t="s">
        <v>2959</v>
      </c>
      <c r="B4559" s="108">
        <v>202506</v>
      </c>
      <c r="C4559" s="108">
        <v>202506</v>
      </c>
      <c r="D4559" s="108" t="s">
        <v>1014</v>
      </c>
      <c r="E4559" s="109">
        <v>8217844989</v>
      </c>
      <c r="F4559" s="107" t="s">
        <v>2960</v>
      </c>
      <c r="G4559" s="110" t="s">
        <v>1778</v>
      </c>
      <c r="H4559" s="111">
        <v>290000</v>
      </c>
      <c r="I4559" s="113">
        <v>45867</v>
      </c>
      <c r="J4559" s="111">
        <v>80000</v>
      </c>
      <c r="K4559" s="112" t="s">
        <v>20</v>
      </c>
      <c r="L4559" s="112" t="s">
        <v>158</v>
      </c>
      <c r="O4559" s="71"/>
      <c r="P4559" s="54"/>
      <c r="Q4559" s="72"/>
    </row>
    <row r="4560" spans="1:17" x14ac:dyDescent="0.25">
      <c r="A4560" s="107" t="s">
        <v>4510</v>
      </c>
      <c r="B4560" s="108">
        <v>202504</v>
      </c>
      <c r="C4560" s="108">
        <v>202504</v>
      </c>
      <c r="D4560" s="108" t="s">
        <v>1014</v>
      </c>
      <c r="E4560" s="109">
        <v>6379785896</v>
      </c>
      <c r="F4560" s="107" t="s">
        <v>2819</v>
      </c>
      <c r="G4560" s="110" t="s">
        <v>1792</v>
      </c>
      <c r="H4560" s="111">
        <v>270000</v>
      </c>
      <c r="I4560" s="113">
        <v>45867</v>
      </c>
      <c r="J4560" s="111">
        <v>50000</v>
      </c>
      <c r="K4560" s="112" t="s">
        <v>689</v>
      </c>
      <c r="L4560" s="112" t="s">
        <v>158</v>
      </c>
      <c r="O4560" s="71"/>
      <c r="P4560" s="54"/>
      <c r="Q4560" s="72"/>
    </row>
    <row r="4561" spans="1:17" x14ac:dyDescent="0.25">
      <c r="A4561" s="107" t="s">
        <v>3076</v>
      </c>
      <c r="B4561" s="108">
        <v>202507</v>
      </c>
      <c r="C4561" s="108">
        <v>202507</v>
      </c>
      <c r="D4561" s="108" t="s">
        <v>1015</v>
      </c>
      <c r="E4561" s="109">
        <v>7978163148</v>
      </c>
      <c r="F4561" s="107" t="s">
        <v>3083</v>
      </c>
      <c r="G4561" s="110" t="s">
        <v>1778</v>
      </c>
      <c r="H4561" s="111">
        <v>300000</v>
      </c>
      <c r="I4561" s="113">
        <v>45867</v>
      </c>
      <c r="J4561" s="111">
        <v>50000</v>
      </c>
      <c r="K4561" s="112" t="s">
        <v>20</v>
      </c>
      <c r="L4561" s="112" t="s">
        <v>158</v>
      </c>
      <c r="O4561" s="71"/>
      <c r="P4561" s="54"/>
      <c r="Q4561" s="72"/>
    </row>
    <row r="4562" spans="1:17" x14ac:dyDescent="0.25">
      <c r="A4562" s="107" t="s">
        <v>4522</v>
      </c>
      <c r="B4562" s="108">
        <v>202505</v>
      </c>
      <c r="C4562" s="108">
        <v>202505</v>
      </c>
      <c r="D4562" s="108" t="s">
        <v>1015</v>
      </c>
      <c r="E4562" s="109">
        <v>9938388112</v>
      </c>
      <c r="F4562" s="107" t="s">
        <v>2899</v>
      </c>
      <c r="G4562" s="110" t="s">
        <v>2603</v>
      </c>
      <c r="H4562" s="111">
        <v>290000</v>
      </c>
      <c r="I4562" s="113">
        <v>45867</v>
      </c>
      <c r="J4562" s="111">
        <v>60000</v>
      </c>
      <c r="K4562" s="112" t="s">
        <v>20</v>
      </c>
      <c r="L4562" s="112" t="s">
        <v>158</v>
      </c>
      <c r="O4562" s="71"/>
      <c r="P4562" s="54"/>
      <c r="Q4562" s="72"/>
    </row>
    <row r="4563" spans="1:17" x14ac:dyDescent="0.25">
      <c r="A4563" s="107" t="s">
        <v>2609</v>
      </c>
      <c r="B4563" s="108">
        <v>202501</v>
      </c>
      <c r="C4563" s="108">
        <v>202501</v>
      </c>
      <c r="D4563" s="108" t="s">
        <v>1015</v>
      </c>
      <c r="E4563" s="109">
        <v>9861210210</v>
      </c>
      <c r="F4563" s="107" t="s">
        <v>2611</v>
      </c>
      <c r="G4563" s="110" t="s">
        <v>2603</v>
      </c>
      <c r="H4563" s="111">
        <v>300000</v>
      </c>
      <c r="I4563" s="113">
        <v>45868</v>
      </c>
      <c r="J4563" s="111">
        <v>50000</v>
      </c>
      <c r="K4563" s="112" t="s">
        <v>689</v>
      </c>
      <c r="L4563" s="112" t="s">
        <v>158</v>
      </c>
      <c r="O4563" s="71"/>
      <c r="P4563" s="54"/>
      <c r="Q4563" s="72"/>
    </row>
    <row r="4564" spans="1:17" x14ac:dyDescent="0.25">
      <c r="A4564" s="107" t="s">
        <v>2685</v>
      </c>
      <c r="B4564" s="108">
        <v>202502</v>
      </c>
      <c r="C4564" s="108">
        <v>202502</v>
      </c>
      <c r="D4564" s="108" t="s">
        <v>1015</v>
      </c>
      <c r="E4564" s="109">
        <v>7064878951</v>
      </c>
      <c r="F4564" s="107" t="s">
        <v>2688</v>
      </c>
      <c r="G4564" s="110" t="s">
        <v>2639</v>
      </c>
      <c r="H4564" s="111">
        <v>275000</v>
      </c>
      <c r="I4564" s="113">
        <v>45868</v>
      </c>
      <c r="J4564" s="111">
        <v>37500</v>
      </c>
      <c r="K4564" s="112" t="s">
        <v>20</v>
      </c>
      <c r="L4564" s="112" t="s">
        <v>158</v>
      </c>
      <c r="O4564" s="71"/>
      <c r="P4564" s="54"/>
      <c r="Q4564" s="72"/>
    </row>
    <row r="4565" spans="1:17" x14ac:dyDescent="0.25">
      <c r="A4565" s="107" t="s">
        <v>4499</v>
      </c>
      <c r="B4565" s="108">
        <v>202502</v>
      </c>
      <c r="C4565" s="108">
        <v>202502</v>
      </c>
      <c r="D4565" s="108" t="s">
        <v>1015</v>
      </c>
      <c r="E4565" s="109">
        <v>7894447645</v>
      </c>
      <c r="F4565" s="107" t="s">
        <v>2697</v>
      </c>
      <c r="G4565" s="110" t="s">
        <v>1792</v>
      </c>
      <c r="H4565" s="111">
        <v>275000</v>
      </c>
      <c r="I4565" s="113">
        <v>45868</v>
      </c>
      <c r="J4565" s="111">
        <v>55000</v>
      </c>
      <c r="K4565" s="112" t="s">
        <v>20</v>
      </c>
      <c r="L4565" s="112" t="s">
        <v>158</v>
      </c>
      <c r="O4565" s="71"/>
      <c r="P4565" s="54"/>
      <c r="Q4565" s="72"/>
    </row>
    <row r="4566" spans="1:17" x14ac:dyDescent="0.25">
      <c r="A4566" s="107" t="s">
        <v>2770</v>
      </c>
      <c r="B4566" s="108">
        <v>202504</v>
      </c>
      <c r="C4566" s="108">
        <v>202504</v>
      </c>
      <c r="D4566" s="108" t="s">
        <v>1015</v>
      </c>
      <c r="E4566" s="109" t="s">
        <v>2772</v>
      </c>
      <c r="F4566" s="107" t="s">
        <v>2776</v>
      </c>
      <c r="G4566" s="110" t="s">
        <v>1792</v>
      </c>
      <c r="H4566" s="111">
        <v>295000</v>
      </c>
      <c r="I4566" s="113">
        <v>45868</v>
      </c>
      <c r="J4566" s="111">
        <v>54000</v>
      </c>
      <c r="K4566" s="112" t="s">
        <v>20</v>
      </c>
      <c r="L4566" s="112" t="s">
        <v>158</v>
      </c>
      <c r="O4566" s="71"/>
      <c r="P4566" s="54"/>
      <c r="Q4566" s="72"/>
    </row>
    <row r="4567" spans="1:17" x14ac:dyDescent="0.25">
      <c r="A4567" s="107" t="s">
        <v>2626</v>
      </c>
      <c r="B4567" s="108">
        <v>202501</v>
      </c>
      <c r="C4567" s="108">
        <v>202501</v>
      </c>
      <c r="D4567" s="108" t="s">
        <v>1014</v>
      </c>
      <c r="E4567" s="109">
        <v>9835420061</v>
      </c>
      <c r="F4567" s="107" t="s">
        <v>2634</v>
      </c>
      <c r="G4567" s="110" t="s">
        <v>2639</v>
      </c>
      <c r="H4567" s="111">
        <v>295000</v>
      </c>
      <c r="I4567" s="113">
        <v>45868</v>
      </c>
      <c r="J4567" s="111">
        <v>73500</v>
      </c>
      <c r="K4567" s="112" t="s">
        <v>20</v>
      </c>
      <c r="L4567" s="112" t="s">
        <v>158</v>
      </c>
      <c r="O4567" s="71"/>
      <c r="P4567" s="54"/>
      <c r="Q4567" s="72"/>
    </row>
    <row r="4568" spans="1:17" x14ac:dyDescent="0.25">
      <c r="A4568" s="107" t="s">
        <v>4518</v>
      </c>
      <c r="B4568" s="108">
        <v>202504</v>
      </c>
      <c r="C4568" s="108">
        <v>202504</v>
      </c>
      <c r="D4568" s="108" t="s">
        <v>1015</v>
      </c>
      <c r="E4568" s="109">
        <v>9424677178</v>
      </c>
      <c r="F4568" s="107" t="s">
        <v>2856</v>
      </c>
      <c r="G4568" s="110" t="s">
        <v>1792</v>
      </c>
      <c r="H4568" s="111">
        <v>295000</v>
      </c>
      <c r="I4568" s="113">
        <v>45868</v>
      </c>
      <c r="J4568" s="111">
        <v>50000</v>
      </c>
      <c r="K4568" s="112" t="s">
        <v>20</v>
      </c>
      <c r="L4568" s="112" t="s">
        <v>158</v>
      </c>
      <c r="O4568" s="71"/>
      <c r="P4568" s="54"/>
      <c r="Q4568" s="72"/>
    </row>
    <row r="4569" spans="1:17" x14ac:dyDescent="0.25">
      <c r="A4569" s="107" t="s">
        <v>2394</v>
      </c>
      <c r="B4569" s="108">
        <v>202410</v>
      </c>
      <c r="C4569" s="108">
        <v>202410</v>
      </c>
      <c r="D4569" s="108" t="s">
        <v>1015</v>
      </c>
      <c r="E4569" s="109">
        <v>7234053844</v>
      </c>
      <c r="F4569" s="107" t="s">
        <v>2396</v>
      </c>
      <c r="G4569" s="110" t="s">
        <v>1778</v>
      </c>
      <c r="H4569" s="111">
        <v>318000</v>
      </c>
      <c r="I4569" s="113">
        <v>45868</v>
      </c>
      <c r="J4569" s="111">
        <v>25000</v>
      </c>
      <c r="K4569" s="112" t="s">
        <v>20</v>
      </c>
      <c r="L4569" s="112" t="s">
        <v>158</v>
      </c>
      <c r="O4569" s="71"/>
      <c r="P4569" s="54"/>
      <c r="Q4569" s="72"/>
    </row>
    <row r="4570" spans="1:17" x14ac:dyDescent="0.25">
      <c r="A4570" s="107" t="s">
        <v>3097</v>
      </c>
      <c r="B4570" s="108">
        <v>202410</v>
      </c>
      <c r="C4570" s="108">
        <v>202410</v>
      </c>
      <c r="D4570" s="108" t="s">
        <v>1015</v>
      </c>
      <c r="E4570" s="109"/>
      <c r="F4570" s="107"/>
      <c r="G4570" s="110" t="s">
        <v>1778</v>
      </c>
      <c r="H4570" s="111">
        <v>318000</v>
      </c>
      <c r="I4570" s="113">
        <v>45868</v>
      </c>
      <c r="J4570" s="111">
        <v>15000</v>
      </c>
      <c r="K4570" s="112" t="s">
        <v>20</v>
      </c>
      <c r="L4570" s="112" t="s">
        <v>158</v>
      </c>
      <c r="O4570" s="71"/>
      <c r="P4570" s="54"/>
      <c r="Q4570" s="72"/>
    </row>
    <row r="4571" spans="1:17" x14ac:dyDescent="0.25">
      <c r="A4571" s="107" t="s">
        <v>3098</v>
      </c>
      <c r="B4571" s="108">
        <v>202507</v>
      </c>
      <c r="C4571" s="108">
        <v>202507</v>
      </c>
      <c r="D4571" s="108" t="s">
        <v>1014</v>
      </c>
      <c r="E4571" s="109">
        <v>8855059125</v>
      </c>
      <c r="F4571" s="107" t="s">
        <v>3099</v>
      </c>
      <c r="G4571" s="110" t="s">
        <v>1778</v>
      </c>
      <c r="H4571" s="111">
        <v>290000</v>
      </c>
      <c r="I4571" s="113">
        <v>45869</v>
      </c>
      <c r="J4571" s="111">
        <v>95000</v>
      </c>
      <c r="K4571" s="112" t="s">
        <v>20</v>
      </c>
      <c r="L4571" s="112" t="s">
        <v>158</v>
      </c>
      <c r="O4571" s="71"/>
      <c r="P4571" s="54"/>
      <c r="Q4571" s="72"/>
    </row>
    <row r="4572" spans="1:17" x14ac:dyDescent="0.25">
      <c r="A4572" s="107" t="s">
        <v>3100</v>
      </c>
      <c r="B4572" s="108">
        <v>202507</v>
      </c>
      <c r="C4572" s="108">
        <v>202507</v>
      </c>
      <c r="D4572" s="108" t="s">
        <v>1015</v>
      </c>
      <c r="E4572" s="109">
        <v>6371252788</v>
      </c>
      <c r="F4572" s="107" t="s">
        <v>3101</v>
      </c>
      <c r="G4572" s="110" t="s">
        <v>1778</v>
      </c>
      <c r="H4572" s="111">
        <v>290000</v>
      </c>
      <c r="I4572" s="113">
        <v>45869</v>
      </c>
      <c r="J4572" s="111">
        <v>60000</v>
      </c>
      <c r="K4572" s="112" t="s">
        <v>286</v>
      </c>
      <c r="L4572" s="112" t="s">
        <v>158</v>
      </c>
      <c r="O4572" s="71"/>
      <c r="P4572" s="54"/>
      <c r="Q4572" s="72"/>
    </row>
    <row r="4573" spans="1:17" x14ac:dyDescent="0.25">
      <c r="A4573" s="107" t="s">
        <v>2981</v>
      </c>
      <c r="B4573" s="108">
        <v>202506</v>
      </c>
      <c r="C4573" s="108">
        <v>202506</v>
      </c>
      <c r="D4573" s="108" t="s">
        <v>1015</v>
      </c>
      <c r="E4573" s="109">
        <v>8917455768</v>
      </c>
      <c r="F4573" s="107" t="s">
        <v>2988</v>
      </c>
      <c r="G4573" s="110" t="s">
        <v>2603</v>
      </c>
      <c r="H4573" s="111">
        <v>293600</v>
      </c>
      <c r="I4573" s="113">
        <v>45869</v>
      </c>
      <c r="J4573" s="111">
        <v>60000</v>
      </c>
      <c r="K4573" s="112" t="s">
        <v>20</v>
      </c>
      <c r="L4573" s="112" t="s">
        <v>158</v>
      </c>
      <c r="O4573" s="71"/>
      <c r="P4573" s="54"/>
      <c r="Q4573" s="72"/>
    </row>
    <row r="4574" spans="1:17" x14ac:dyDescent="0.25">
      <c r="A4574" s="107" t="s">
        <v>2959</v>
      </c>
      <c r="B4574" s="108">
        <v>202506</v>
      </c>
      <c r="C4574" s="108">
        <v>202506</v>
      </c>
      <c r="D4574" s="108" t="s">
        <v>1014</v>
      </c>
      <c r="E4574" s="109">
        <v>8217844989</v>
      </c>
      <c r="F4574" s="107" t="s">
        <v>2960</v>
      </c>
      <c r="G4574" s="110" t="s">
        <v>1778</v>
      </c>
      <c r="H4574" s="111">
        <v>290000</v>
      </c>
      <c r="I4574" s="113">
        <v>45869</v>
      </c>
      <c r="J4574" s="111">
        <v>20000</v>
      </c>
      <c r="K4574" s="112" t="s">
        <v>20</v>
      </c>
      <c r="L4574" s="112" t="s">
        <v>158</v>
      </c>
      <c r="O4574" s="71"/>
      <c r="P4574" s="54"/>
      <c r="Q4574" s="72"/>
    </row>
    <row r="4575" spans="1:17" x14ac:dyDescent="0.25">
      <c r="A4575" s="107" t="s">
        <v>2995</v>
      </c>
      <c r="B4575" s="108">
        <v>202506</v>
      </c>
      <c r="C4575" s="108">
        <v>202506</v>
      </c>
      <c r="D4575" s="108" t="s">
        <v>1015</v>
      </c>
      <c r="E4575" s="109">
        <v>7377558058</v>
      </c>
      <c r="F4575" s="107" t="s">
        <v>2996</v>
      </c>
      <c r="G4575" s="110" t="s">
        <v>1778</v>
      </c>
      <c r="H4575" s="111">
        <v>290000</v>
      </c>
      <c r="I4575" s="113">
        <v>45869</v>
      </c>
      <c r="J4575" s="111">
        <v>50000</v>
      </c>
      <c r="K4575" s="112" t="s">
        <v>286</v>
      </c>
      <c r="L4575" s="112" t="s">
        <v>158</v>
      </c>
      <c r="O4575" s="71"/>
      <c r="P4575" s="54"/>
      <c r="Q4575" s="72"/>
    </row>
    <row r="4576" spans="1:17" x14ac:dyDescent="0.25">
      <c r="A4576" s="107" t="s">
        <v>2967</v>
      </c>
      <c r="B4576" s="108">
        <v>202505</v>
      </c>
      <c r="C4576" s="108">
        <v>202505</v>
      </c>
      <c r="D4576" s="108" t="s">
        <v>1015</v>
      </c>
      <c r="E4576" s="109">
        <v>9827615446</v>
      </c>
      <c r="F4576" s="107" t="s">
        <v>2987</v>
      </c>
      <c r="G4576" s="110" t="s">
        <v>1778</v>
      </c>
      <c r="H4576" s="111">
        <v>285000</v>
      </c>
      <c r="I4576" s="113">
        <v>45870</v>
      </c>
      <c r="J4576" s="111">
        <v>90000</v>
      </c>
      <c r="K4576" s="112" t="s">
        <v>20</v>
      </c>
      <c r="L4576" s="112" t="s">
        <v>158</v>
      </c>
      <c r="O4576" s="71"/>
      <c r="P4576" s="54"/>
      <c r="Q4576" s="72"/>
    </row>
    <row r="4577" spans="1:17" x14ac:dyDescent="0.25">
      <c r="A4577" s="107" t="s">
        <v>4509</v>
      </c>
      <c r="B4577" s="108">
        <v>202504</v>
      </c>
      <c r="C4577" s="108">
        <v>202504</v>
      </c>
      <c r="D4577" s="108" t="s">
        <v>1014</v>
      </c>
      <c r="E4577" s="109">
        <v>7416577724</v>
      </c>
      <c r="F4577" s="107" t="s">
        <v>2816</v>
      </c>
      <c r="G4577" s="110" t="s">
        <v>1778</v>
      </c>
      <c r="H4577" s="111">
        <v>300000</v>
      </c>
      <c r="I4577" s="113">
        <v>45870</v>
      </c>
      <c r="J4577" s="111">
        <v>50000</v>
      </c>
      <c r="K4577" s="112" t="s">
        <v>20</v>
      </c>
      <c r="L4577" s="112" t="s">
        <v>158</v>
      </c>
      <c r="O4577" s="71"/>
      <c r="P4577" s="54"/>
      <c r="Q4577" s="72"/>
    </row>
    <row r="4578" spans="1:17" x14ac:dyDescent="0.25">
      <c r="A4578" s="107" t="s">
        <v>4545</v>
      </c>
      <c r="B4578" s="108">
        <v>202507</v>
      </c>
      <c r="C4578" s="108">
        <v>202507</v>
      </c>
      <c r="D4578" s="108" t="s">
        <v>1015</v>
      </c>
      <c r="E4578" s="109">
        <v>9981934661</v>
      </c>
      <c r="F4578" s="107" t="s">
        <v>3103</v>
      </c>
      <c r="G4578" s="110" t="s">
        <v>1778</v>
      </c>
      <c r="H4578" s="111">
        <v>300000</v>
      </c>
      <c r="I4578" s="113">
        <v>45870</v>
      </c>
      <c r="J4578" s="111">
        <v>30000</v>
      </c>
      <c r="K4578" s="112" t="s">
        <v>20</v>
      </c>
      <c r="L4578" s="112" t="s">
        <v>158</v>
      </c>
      <c r="O4578" s="71"/>
      <c r="P4578" s="54"/>
      <c r="Q4578" s="72"/>
    </row>
    <row r="4579" spans="1:17" x14ac:dyDescent="0.25">
      <c r="A4579" s="107" t="s">
        <v>3104</v>
      </c>
      <c r="B4579" s="108">
        <v>202408</v>
      </c>
      <c r="C4579" s="108">
        <v>202408</v>
      </c>
      <c r="D4579" s="108" t="s">
        <v>1015</v>
      </c>
      <c r="E4579" s="109">
        <v>7077203772</v>
      </c>
      <c r="F4579" s="107" t="s">
        <v>3106</v>
      </c>
      <c r="G4579" s="110" t="s">
        <v>1792</v>
      </c>
      <c r="H4579" s="111">
        <v>270000</v>
      </c>
      <c r="I4579" s="113">
        <v>45870</v>
      </c>
      <c r="J4579" s="111">
        <v>5000</v>
      </c>
      <c r="K4579" s="112" t="s">
        <v>20</v>
      </c>
      <c r="L4579" s="112" t="s">
        <v>158</v>
      </c>
      <c r="O4579" s="71"/>
      <c r="P4579" s="54"/>
      <c r="Q4579" s="72"/>
    </row>
    <row r="4580" spans="1:17" x14ac:dyDescent="0.25">
      <c r="A4580" s="107" t="s">
        <v>4545</v>
      </c>
      <c r="B4580" s="108">
        <v>202408</v>
      </c>
      <c r="C4580" s="108">
        <v>202408</v>
      </c>
      <c r="D4580" s="108" t="s">
        <v>1014</v>
      </c>
      <c r="E4580" s="109">
        <v>9981934661</v>
      </c>
      <c r="F4580" s="107" t="s">
        <v>3103</v>
      </c>
      <c r="G4580" s="110" t="s">
        <v>1792</v>
      </c>
      <c r="H4580" s="111">
        <v>270000</v>
      </c>
      <c r="I4580" s="113">
        <v>45870</v>
      </c>
      <c r="J4580" s="111">
        <v>5000</v>
      </c>
      <c r="K4580" s="112" t="s">
        <v>20</v>
      </c>
      <c r="L4580" s="112" t="s">
        <v>158</v>
      </c>
      <c r="O4580" s="71"/>
      <c r="P4580" s="54"/>
      <c r="Q4580" s="72"/>
    </row>
    <row r="4581" spans="1:17" x14ac:dyDescent="0.25">
      <c r="A4581" s="107" t="s">
        <v>4546</v>
      </c>
      <c r="B4581" s="108">
        <v>202408</v>
      </c>
      <c r="C4581" s="108">
        <v>202408</v>
      </c>
      <c r="D4581" s="108" t="s">
        <v>1014</v>
      </c>
      <c r="E4581" s="109">
        <v>7735445001</v>
      </c>
      <c r="F4581" s="107" t="s">
        <v>3107</v>
      </c>
      <c r="G4581" s="110" t="s">
        <v>1778</v>
      </c>
      <c r="H4581" s="111">
        <v>290000</v>
      </c>
      <c r="I4581" s="113">
        <v>45870</v>
      </c>
      <c r="J4581" s="111">
        <v>5000</v>
      </c>
      <c r="K4581" s="112" t="s">
        <v>20</v>
      </c>
      <c r="L4581" s="112" t="s">
        <v>158</v>
      </c>
      <c r="O4581" s="71"/>
      <c r="P4581" s="54"/>
      <c r="Q4581" s="72"/>
    </row>
    <row r="4582" spans="1:17" x14ac:dyDescent="0.25">
      <c r="A4582" s="107" t="s">
        <v>2882</v>
      </c>
      <c r="B4582" s="108">
        <v>202505</v>
      </c>
      <c r="C4582" s="108">
        <v>202505</v>
      </c>
      <c r="D4582" s="108" t="s">
        <v>1014</v>
      </c>
      <c r="E4582" s="109">
        <v>8115539225</v>
      </c>
      <c r="F4582" s="107" t="s">
        <v>2886</v>
      </c>
      <c r="G4582" s="110" t="s">
        <v>1778</v>
      </c>
      <c r="H4582" s="111">
        <v>290000</v>
      </c>
      <c r="I4582" s="113">
        <v>45871</v>
      </c>
      <c r="J4582" s="111">
        <v>58000</v>
      </c>
      <c r="K4582" s="112" t="s">
        <v>20</v>
      </c>
      <c r="L4582" s="112" t="s">
        <v>158</v>
      </c>
      <c r="O4582" s="71"/>
      <c r="P4582" s="54"/>
      <c r="Q4582" s="72"/>
    </row>
    <row r="4583" spans="1:17" x14ac:dyDescent="0.25">
      <c r="A4583" s="107" t="s">
        <v>2881</v>
      </c>
      <c r="B4583" s="108">
        <v>202505</v>
      </c>
      <c r="C4583" s="108">
        <v>202505</v>
      </c>
      <c r="D4583" s="108" t="s">
        <v>1015</v>
      </c>
      <c r="E4583" s="109">
        <v>7326912744</v>
      </c>
      <c r="F4583" s="107" t="s">
        <v>2885</v>
      </c>
      <c r="G4583" s="110" t="s">
        <v>1778</v>
      </c>
      <c r="H4583" s="111">
        <v>290000</v>
      </c>
      <c r="I4583" s="113">
        <v>45871</v>
      </c>
      <c r="J4583" s="111">
        <v>45000</v>
      </c>
      <c r="K4583" s="112" t="s">
        <v>20</v>
      </c>
      <c r="L4583" s="112" t="s">
        <v>158</v>
      </c>
      <c r="O4583" s="71"/>
      <c r="P4583" s="54"/>
      <c r="Q4583" s="72"/>
    </row>
    <row r="4584" spans="1:17" x14ac:dyDescent="0.25">
      <c r="A4584" s="107" t="s">
        <v>4547</v>
      </c>
      <c r="B4584" s="108">
        <v>202508</v>
      </c>
      <c r="C4584" s="108">
        <v>202508</v>
      </c>
      <c r="D4584" s="108" t="s">
        <v>1015</v>
      </c>
      <c r="E4584" s="109">
        <v>8249909142</v>
      </c>
      <c r="F4584" s="107" t="s">
        <v>3109</v>
      </c>
      <c r="G4584" s="110" t="s">
        <v>1792</v>
      </c>
      <c r="H4584" s="111">
        <v>275000</v>
      </c>
      <c r="I4584" s="113">
        <v>45871</v>
      </c>
      <c r="J4584" s="111">
        <v>50000</v>
      </c>
      <c r="K4584" s="112" t="s">
        <v>20</v>
      </c>
      <c r="L4584" s="112" t="s">
        <v>158</v>
      </c>
      <c r="O4584" s="71"/>
      <c r="P4584" s="54"/>
      <c r="Q4584" s="72"/>
    </row>
    <row r="4585" spans="1:17" x14ac:dyDescent="0.25">
      <c r="A4585" s="107" t="s">
        <v>2910</v>
      </c>
      <c r="B4585" s="108">
        <v>202505</v>
      </c>
      <c r="C4585" s="108">
        <v>202505</v>
      </c>
      <c r="D4585" s="108" t="s">
        <v>1015</v>
      </c>
      <c r="E4585" s="109">
        <v>7025195719</v>
      </c>
      <c r="F4585" s="107" t="s">
        <v>2920</v>
      </c>
      <c r="G4585" s="110" t="s">
        <v>1778</v>
      </c>
      <c r="H4585" s="111">
        <v>290000</v>
      </c>
      <c r="I4585" s="113">
        <v>45871</v>
      </c>
      <c r="J4585" s="111">
        <v>95000</v>
      </c>
      <c r="K4585" s="112" t="s">
        <v>20</v>
      </c>
      <c r="L4585" s="112" t="s">
        <v>158</v>
      </c>
      <c r="O4585" s="71"/>
      <c r="P4585" s="54"/>
      <c r="Q4585" s="72"/>
    </row>
    <row r="4586" spans="1:17" x14ac:dyDescent="0.25">
      <c r="A4586" s="107" t="s">
        <v>4521</v>
      </c>
      <c r="B4586" s="108">
        <v>202504</v>
      </c>
      <c r="C4586" s="108">
        <v>202504</v>
      </c>
      <c r="D4586" s="108" t="s">
        <v>1014</v>
      </c>
      <c r="E4586" s="109">
        <v>6393735467</v>
      </c>
      <c r="F4586" s="107" t="s">
        <v>2889</v>
      </c>
      <c r="G4586" s="110" t="s">
        <v>2006</v>
      </c>
      <c r="H4586" s="111">
        <v>270000</v>
      </c>
      <c r="I4586" s="113">
        <v>45871</v>
      </c>
      <c r="J4586" s="111">
        <v>45000</v>
      </c>
      <c r="K4586" s="112" t="s">
        <v>20</v>
      </c>
      <c r="L4586" s="112" t="s">
        <v>158</v>
      </c>
      <c r="O4586" s="71"/>
      <c r="P4586" s="54"/>
      <c r="Q4586" s="72"/>
    </row>
    <row r="4587" spans="1:17" x14ac:dyDescent="0.25">
      <c r="A4587" s="107" t="s">
        <v>4525</v>
      </c>
      <c r="B4587" s="108">
        <v>202505</v>
      </c>
      <c r="C4587" s="108">
        <v>202505</v>
      </c>
      <c r="D4587" s="108" t="s">
        <v>1015</v>
      </c>
      <c r="E4587" s="109">
        <v>9853490761</v>
      </c>
      <c r="F4587" s="107" t="s">
        <v>2924</v>
      </c>
      <c r="G4587" s="110" t="s">
        <v>1792</v>
      </c>
      <c r="H4587" s="111">
        <v>275000</v>
      </c>
      <c r="I4587" s="113">
        <v>45873</v>
      </c>
      <c r="J4587" s="111">
        <v>70000</v>
      </c>
      <c r="K4587" s="112" t="s">
        <v>20</v>
      </c>
      <c r="L4587" s="112" t="s">
        <v>158</v>
      </c>
      <c r="O4587" s="71"/>
      <c r="P4587" s="54"/>
      <c r="Q4587" s="72"/>
    </row>
    <row r="4588" spans="1:17" x14ac:dyDescent="0.25">
      <c r="A4588" s="107" t="s">
        <v>3104</v>
      </c>
      <c r="B4588" s="108">
        <v>202408</v>
      </c>
      <c r="C4588" s="108">
        <v>202408</v>
      </c>
      <c r="D4588" s="108" t="s">
        <v>1015</v>
      </c>
      <c r="E4588" s="109">
        <v>7077203772</v>
      </c>
      <c r="F4588" s="107" t="s">
        <v>3106</v>
      </c>
      <c r="G4588" s="110" t="s">
        <v>1792</v>
      </c>
      <c r="H4588" s="111">
        <v>270000</v>
      </c>
      <c r="I4588" s="113">
        <v>45873</v>
      </c>
      <c r="J4588" s="111">
        <v>45000</v>
      </c>
      <c r="K4588" s="112" t="s">
        <v>20</v>
      </c>
      <c r="L4588" s="112" t="s">
        <v>158</v>
      </c>
      <c r="O4588" s="71"/>
      <c r="P4588" s="54"/>
      <c r="Q4588" s="72"/>
    </row>
    <row r="4589" spans="1:17" x14ac:dyDescent="0.25">
      <c r="A4589" s="107" t="s">
        <v>2967</v>
      </c>
      <c r="B4589" s="108">
        <v>202505</v>
      </c>
      <c r="C4589" s="108">
        <v>202505</v>
      </c>
      <c r="D4589" s="108" t="s">
        <v>1015</v>
      </c>
      <c r="E4589" s="109">
        <v>9827615446</v>
      </c>
      <c r="F4589" s="107" t="s">
        <v>2987</v>
      </c>
      <c r="G4589" s="110" t="s">
        <v>1778</v>
      </c>
      <c r="H4589" s="111">
        <v>285000</v>
      </c>
      <c r="I4589" s="113">
        <v>45873</v>
      </c>
      <c r="J4589" s="111">
        <v>10000</v>
      </c>
      <c r="K4589" s="112" t="s">
        <v>20</v>
      </c>
      <c r="L4589" s="112" t="s">
        <v>158</v>
      </c>
      <c r="O4589" s="71"/>
      <c r="P4589" s="54"/>
      <c r="Q4589" s="72"/>
    </row>
    <row r="4590" spans="1:17" x14ac:dyDescent="0.25">
      <c r="A4590" s="107" t="s">
        <v>2999</v>
      </c>
      <c r="B4590" s="108">
        <v>202506</v>
      </c>
      <c r="C4590" s="108">
        <v>202506</v>
      </c>
      <c r="D4590" s="108" t="s">
        <v>1015</v>
      </c>
      <c r="E4590" s="109">
        <v>8249819221</v>
      </c>
      <c r="F4590" s="107" t="s">
        <v>3004</v>
      </c>
      <c r="G4590" s="110" t="s">
        <v>1778</v>
      </c>
      <c r="H4590" s="111">
        <v>290000</v>
      </c>
      <c r="I4590" s="113">
        <v>45873</v>
      </c>
      <c r="J4590" s="111">
        <v>70000</v>
      </c>
      <c r="K4590" s="112" t="s">
        <v>20</v>
      </c>
      <c r="L4590" s="112" t="s">
        <v>158</v>
      </c>
      <c r="O4590" s="71"/>
      <c r="P4590" s="54"/>
      <c r="Q4590" s="72"/>
    </row>
    <row r="4591" spans="1:17" x14ac:dyDescent="0.25">
      <c r="A4591" s="107" t="s">
        <v>3013</v>
      </c>
      <c r="B4591" s="108">
        <v>202506</v>
      </c>
      <c r="C4591" s="108">
        <v>202506</v>
      </c>
      <c r="D4591" s="108" t="s">
        <v>1015</v>
      </c>
      <c r="E4591" s="109">
        <v>7381933948</v>
      </c>
      <c r="F4591" s="107" t="s">
        <v>3012</v>
      </c>
      <c r="G4591" s="110" t="s">
        <v>1778</v>
      </c>
      <c r="H4591" s="111">
        <v>290000</v>
      </c>
      <c r="I4591" s="113">
        <v>45873</v>
      </c>
      <c r="J4591" s="111">
        <v>58000</v>
      </c>
      <c r="K4591" s="112" t="s">
        <v>20</v>
      </c>
      <c r="L4591" s="112" t="s">
        <v>158</v>
      </c>
      <c r="O4591" s="71"/>
      <c r="P4591" s="54"/>
      <c r="Q4591" s="72"/>
    </row>
    <row r="4592" spans="1:17" x14ac:dyDescent="0.25">
      <c r="A4592" s="107" t="s">
        <v>4547</v>
      </c>
      <c r="B4592" s="108">
        <v>202508</v>
      </c>
      <c r="C4592" s="108">
        <v>202508</v>
      </c>
      <c r="D4592" s="108" t="s">
        <v>1015</v>
      </c>
      <c r="E4592" s="109">
        <v>8249909142</v>
      </c>
      <c r="F4592" s="107" t="s">
        <v>3109</v>
      </c>
      <c r="G4592" s="110" t="s">
        <v>1792</v>
      </c>
      <c r="H4592" s="111">
        <v>280000</v>
      </c>
      <c r="I4592" s="113">
        <v>45873</v>
      </c>
      <c r="J4592" s="111">
        <v>5000</v>
      </c>
      <c r="K4592" s="112" t="s">
        <v>20</v>
      </c>
      <c r="L4592" s="112" t="s">
        <v>158</v>
      </c>
      <c r="O4592" s="71"/>
      <c r="P4592" s="54"/>
      <c r="Q4592" s="72"/>
    </row>
    <row r="4593" spans="1:17" x14ac:dyDescent="0.25">
      <c r="A4593" s="107" t="s">
        <v>4548</v>
      </c>
      <c r="B4593" s="108">
        <v>202508</v>
      </c>
      <c r="C4593" s="108">
        <v>202508</v>
      </c>
      <c r="D4593" s="108" t="s">
        <v>1015</v>
      </c>
      <c r="E4593" s="109">
        <v>7008270564</v>
      </c>
      <c r="F4593" s="107" t="s">
        <v>3114</v>
      </c>
      <c r="G4593" s="110" t="s">
        <v>1792</v>
      </c>
      <c r="H4593" s="111">
        <v>280000</v>
      </c>
      <c r="I4593" s="113">
        <v>45873</v>
      </c>
      <c r="J4593" s="111">
        <v>5000</v>
      </c>
      <c r="K4593" s="112" t="s">
        <v>20</v>
      </c>
      <c r="L4593" s="112" t="s">
        <v>158</v>
      </c>
      <c r="O4593" s="71"/>
      <c r="P4593" s="54"/>
      <c r="Q4593" s="72"/>
    </row>
    <row r="4594" spans="1:17" x14ac:dyDescent="0.25">
      <c r="A4594" s="107" t="s">
        <v>3112</v>
      </c>
      <c r="B4594" s="108">
        <v>202508</v>
      </c>
      <c r="C4594" s="108">
        <v>202508</v>
      </c>
      <c r="D4594" s="108" t="s">
        <v>1014</v>
      </c>
      <c r="E4594" s="109">
        <v>8871621441</v>
      </c>
      <c r="F4594" s="107" t="s">
        <v>3115</v>
      </c>
      <c r="G4594" s="110" t="s">
        <v>1792</v>
      </c>
      <c r="H4594" s="111">
        <v>295000</v>
      </c>
      <c r="I4594" s="113">
        <v>45873</v>
      </c>
      <c r="J4594" s="111">
        <v>5000</v>
      </c>
      <c r="K4594" s="112" t="s">
        <v>20</v>
      </c>
      <c r="L4594" s="112" t="s">
        <v>158</v>
      </c>
      <c r="O4594" s="71"/>
      <c r="P4594" s="54"/>
      <c r="Q4594" s="72"/>
    </row>
    <row r="4595" spans="1:17" x14ac:dyDescent="0.25">
      <c r="A4595" s="107" t="s">
        <v>3031</v>
      </c>
      <c r="B4595" s="108">
        <v>202506</v>
      </c>
      <c r="C4595" s="108">
        <v>202506</v>
      </c>
      <c r="D4595" s="108" t="s">
        <v>1014</v>
      </c>
      <c r="E4595" s="109">
        <v>7999869160</v>
      </c>
      <c r="F4595" s="107" t="s">
        <v>3038</v>
      </c>
      <c r="G4595" s="110" t="s">
        <v>1778</v>
      </c>
      <c r="H4595" s="111">
        <v>285000</v>
      </c>
      <c r="I4595" s="113">
        <v>45874</v>
      </c>
      <c r="J4595" s="111">
        <v>313000</v>
      </c>
      <c r="K4595" s="112" t="s">
        <v>689</v>
      </c>
      <c r="L4595" s="112" t="s">
        <v>158</v>
      </c>
      <c r="O4595" s="71"/>
      <c r="P4595" s="54"/>
      <c r="Q4595" s="72"/>
    </row>
    <row r="4596" spans="1:17" x14ac:dyDescent="0.25">
      <c r="A4596" s="107" t="s">
        <v>2495</v>
      </c>
      <c r="B4596" s="108">
        <v>202411</v>
      </c>
      <c r="C4596" s="108">
        <v>202411</v>
      </c>
      <c r="D4596" s="108" t="s">
        <v>1015</v>
      </c>
      <c r="E4596" s="109">
        <v>6371313273</v>
      </c>
      <c r="F4596" s="107" t="s">
        <v>2497</v>
      </c>
      <c r="G4596" s="110" t="s">
        <v>1778</v>
      </c>
      <c r="H4596" s="111">
        <v>318000</v>
      </c>
      <c r="I4596" s="113">
        <v>45874</v>
      </c>
      <c r="J4596" s="111">
        <v>45000</v>
      </c>
      <c r="K4596" s="112" t="s">
        <v>20</v>
      </c>
      <c r="L4596" s="112" t="s">
        <v>158</v>
      </c>
      <c r="O4596" s="71"/>
      <c r="P4596" s="54"/>
      <c r="Q4596" s="72"/>
    </row>
    <row r="4597" spans="1:17" x14ac:dyDescent="0.25">
      <c r="A4597" s="107" t="s">
        <v>2915</v>
      </c>
      <c r="B4597" s="108">
        <v>202505</v>
      </c>
      <c r="C4597" s="108">
        <v>202505</v>
      </c>
      <c r="D4597" s="108" t="s">
        <v>1015</v>
      </c>
      <c r="E4597" s="109">
        <v>7327069956</v>
      </c>
      <c r="F4597" s="107" t="s">
        <v>2925</v>
      </c>
      <c r="G4597" s="110" t="s">
        <v>1778</v>
      </c>
      <c r="H4597" s="111">
        <v>300000</v>
      </c>
      <c r="I4597" s="113">
        <v>45875</v>
      </c>
      <c r="J4597" s="111">
        <v>98334</v>
      </c>
      <c r="K4597" s="112" t="s">
        <v>20</v>
      </c>
      <c r="L4597" s="112" t="s">
        <v>158</v>
      </c>
      <c r="O4597" s="71"/>
      <c r="P4597" s="54"/>
      <c r="Q4597" s="72"/>
    </row>
    <row r="4598" spans="1:17" x14ac:dyDescent="0.25">
      <c r="A4598" s="107" t="s">
        <v>2961</v>
      </c>
      <c r="B4598" s="108">
        <v>202506</v>
      </c>
      <c r="C4598" s="108">
        <v>202506</v>
      </c>
      <c r="D4598" s="108" t="s">
        <v>1014</v>
      </c>
      <c r="E4598" s="109">
        <v>9611383249</v>
      </c>
      <c r="F4598" s="107" t="s">
        <v>2962</v>
      </c>
      <c r="G4598" s="110" t="s">
        <v>1778</v>
      </c>
      <c r="H4598" s="111">
        <v>290000</v>
      </c>
      <c r="I4598" s="113">
        <v>45875</v>
      </c>
      <c r="J4598" s="111">
        <v>90000</v>
      </c>
      <c r="K4598" s="112" t="s">
        <v>20</v>
      </c>
      <c r="L4598" s="112" t="s">
        <v>158</v>
      </c>
      <c r="O4598" s="71"/>
      <c r="P4598" s="54"/>
      <c r="Q4598" s="72"/>
    </row>
    <row r="4599" spans="1:17" x14ac:dyDescent="0.25">
      <c r="A4599" s="107" t="s">
        <v>4460</v>
      </c>
      <c r="B4599" s="108">
        <v>202410</v>
      </c>
      <c r="C4599" s="108">
        <v>202410</v>
      </c>
      <c r="D4599" s="108" t="s">
        <v>1014</v>
      </c>
      <c r="E4599" s="109">
        <v>919175188152</v>
      </c>
      <c r="F4599" s="107" t="s">
        <v>2414</v>
      </c>
      <c r="G4599" s="110" t="s">
        <v>2006</v>
      </c>
      <c r="H4599" s="111">
        <v>295000</v>
      </c>
      <c r="I4599" s="113">
        <v>45875</v>
      </c>
      <c r="J4599" s="111">
        <v>75000</v>
      </c>
      <c r="K4599" s="112" t="s">
        <v>20</v>
      </c>
      <c r="L4599" s="112" t="s">
        <v>158</v>
      </c>
      <c r="O4599" s="71"/>
      <c r="P4599" s="54"/>
      <c r="Q4599" s="72"/>
    </row>
    <row r="4600" spans="1:17" x14ac:dyDescent="0.25">
      <c r="A4600" s="107" t="s">
        <v>2917</v>
      </c>
      <c r="B4600" s="108">
        <v>202505</v>
      </c>
      <c r="C4600" s="108">
        <v>202505</v>
      </c>
      <c r="D4600" s="108" t="s">
        <v>1015</v>
      </c>
      <c r="E4600" s="109">
        <v>9937807573</v>
      </c>
      <c r="F4600" s="107" t="s">
        <v>2927</v>
      </c>
      <c r="G4600" s="110" t="s">
        <v>1778</v>
      </c>
      <c r="H4600" s="111">
        <v>300000</v>
      </c>
      <c r="I4600" s="113">
        <v>45875</v>
      </c>
      <c r="J4600" s="111">
        <v>100000</v>
      </c>
      <c r="K4600" s="112" t="s">
        <v>286</v>
      </c>
      <c r="L4600" s="112" t="s">
        <v>158</v>
      </c>
      <c r="O4600" s="71"/>
      <c r="P4600" s="54"/>
      <c r="Q4600" s="72"/>
    </row>
    <row r="4601" spans="1:17" x14ac:dyDescent="0.25">
      <c r="A4601" s="107" t="s">
        <v>3116</v>
      </c>
      <c r="B4601" s="108">
        <v>202507</v>
      </c>
      <c r="C4601" s="108">
        <v>202507</v>
      </c>
      <c r="D4601" s="108" t="s">
        <v>1015</v>
      </c>
      <c r="E4601" s="109">
        <v>8260657010</v>
      </c>
      <c r="F4601" s="107" t="s">
        <v>3117</v>
      </c>
      <c r="G4601" s="110" t="s">
        <v>1778</v>
      </c>
      <c r="H4601" s="111">
        <v>300000</v>
      </c>
      <c r="I4601" s="113">
        <v>45876</v>
      </c>
      <c r="J4601" s="111">
        <v>40000</v>
      </c>
      <c r="K4601" s="112" t="s">
        <v>20</v>
      </c>
      <c r="L4601" s="112" t="s">
        <v>158</v>
      </c>
      <c r="O4601" s="71"/>
      <c r="P4601" s="54"/>
      <c r="Q4601" s="72"/>
    </row>
    <row r="4602" spans="1:17" x14ac:dyDescent="0.25">
      <c r="A4602" s="107" t="s">
        <v>3046</v>
      </c>
      <c r="B4602" s="108">
        <v>202507</v>
      </c>
      <c r="C4602" s="108">
        <v>202507</v>
      </c>
      <c r="D4602" s="108" t="s">
        <v>1015</v>
      </c>
      <c r="E4602" s="109">
        <v>7008992741</v>
      </c>
      <c r="F4602" s="107" t="s">
        <v>3047</v>
      </c>
      <c r="G4602" s="110" t="s">
        <v>1778</v>
      </c>
      <c r="H4602" s="111">
        <v>300000</v>
      </c>
      <c r="I4602" s="113">
        <v>45876</v>
      </c>
      <c r="J4602" s="111">
        <v>50000</v>
      </c>
      <c r="K4602" s="112" t="s">
        <v>20</v>
      </c>
      <c r="L4602" s="112" t="s">
        <v>158</v>
      </c>
      <c r="O4602" s="71"/>
      <c r="P4602" s="54"/>
      <c r="Q4602" s="72"/>
    </row>
    <row r="4603" spans="1:17" x14ac:dyDescent="0.25">
      <c r="A4603" s="107" t="s">
        <v>2913</v>
      </c>
      <c r="B4603" s="108">
        <v>202505</v>
      </c>
      <c r="C4603" s="108">
        <v>202505</v>
      </c>
      <c r="D4603" s="108" t="s">
        <v>1015</v>
      </c>
      <c r="E4603" s="109">
        <v>8328809369</v>
      </c>
      <c r="F4603" s="107" t="s">
        <v>2923</v>
      </c>
      <c r="G4603" s="110" t="s">
        <v>1792</v>
      </c>
      <c r="H4603" s="111">
        <v>280000</v>
      </c>
      <c r="I4603" s="113">
        <v>45876</v>
      </c>
      <c r="J4603" s="111">
        <v>91667</v>
      </c>
      <c r="K4603" s="112" t="s">
        <v>20</v>
      </c>
      <c r="L4603" s="112" t="s">
        <v>158</v>
      </c>
      <c r="O4603" s="71"/>
      <c r="P4603" s="54"/>
      <c r="Q4603" s="72"/>
    </row>
    <row r="4604" spans="1:17" x14ac:dyDescent="0.25">
      <c r="A4604" s="107" t="s">
        <v>3032</v>
      </c>
      <c r="B4604" s="108">
        <v>202506</v>
      </c>
      <c r="C4604" s="108">
        <v>202506</v>
      </c>
      <c r="D4604" s="108" t="s">
        <v>1015</v>
      </c>
      <c r="E4604" s="109">
        <v>8328814343</v>
      </c>
      <c r="F4604" s="107" t="s">
        <v>3039</v>
      </c>
      <c r="G4604" s="110" t="s">
        <v>1792</v>
      </c>
      <c r="H4604" s="111">
        <v>270000</v>
      </c>
      <c r="I4604" s="113">
        <v>45876</v>
      </c>
      <c r="J4604" s="111">
        <v>44000</v>
      </c>
      <c r="K4604" s="112" t="s">
        <v>689</v>
      </c>
      <c r="L4604" s="112" t="s">
        <v>158</v>
      </c>
      <c r="O4604" s="71"/>
      <c r="P4604" s="54"/>
      <c r="Q4604" s="72"/>
    </row>
    <row r="4605" spans="1:17" x14ac:dyDescent="0.25">
      <c r="A4605" s="107" t="s">
        <v>4527</v>
      </c>
      <c r="B4605" s="108">
        <v>202505</v>
      </c>
      <c r="C4605" s="108">
        <v>202505</v>
      </c>
      <c r="D4605" s="108" t="s">
        <v>1015</v>
      </c>
      <c r="E4605" s="109">
        <v>9040403320</v>
      </c>
      <c r="F4605" s="107" t="s">
        <v>2928</v>
      </c>
      <c r="G4605" s="110" t="s">
        <v>1778</v>
      </c>
      <c r="H4605" s="111">
        <v>300000</v>
      </c>
      <c r="I4605" s="113">
        <v>45876</v>
      </c>
      <c r="J4605" s="111">
        <v>100000</v>
      </c>
      <c r="K4605" s="112" t="s">
        <v>20</v>
      </c>
      <c r="L4605" s="112" t="s">
        <v>158</v>
      </c>
      <c r="O4605" s="71"/>
      <c r="P4605" s="54"/>
      <c r="Q4605" s="72"/>
    </row>
    <row r="4606" spans="1:17" x14ac:dyDescent="0.25">
      <c r="A4606" s="107" t="s">
        <v>3118</v>
      </c>
      <c r="B4606" s="108">
        <v>202507</v>
      </c>
      <c r="C4606" s="108">
        <v>202507</v>
      </c>
      <c r="D4606" s="108" t="s">
        <v>1015</v>
      </c>
      <c r="E4606" s="109">
        <v>9113827456</v>
      </c>
      <c r="F4606" s="107" t="s">
        <v>3119</v>
      </c>
      <c r="G4606" s="110" t="s">
        <v>1778</v>
      </c>
      <c r="H4606" s="111">
        <v>300000</v>
      </c>
      <c r="I4606" s="113">
        <v>45876</v>
      </c>
      <c r="J4606" s="111">
        <v>30000</v>
      </c>
      <c r="K4606" s="112" t="s">
        <v>286</v>
      </c>
      <c r="L4606" s="112" t="s">
        <v>158</v>
      </c>
      <c r="O4606" s="71"/>
      <c r="P4606" s="54"/>
      <c r="Q4606" s="72"/>
    </row>
    <row r="4607" spans="1:17" x14ac:dyDescent="0.25">
      <c r="A4607" s="107" t="s">
        <v>3091</v>
      </c>
      <c r="B4607" s="108">
        <v>202507</v>
      </c>
      <c r="C4607" s="108">
        <v>202507</v>
      </c>
      <c r="D4607" s="108" t="s">
        <v>1015</v>
      </c>
      <c r="E4607" s="109">
        <v>7978367702</v>
      </c>
      <c r="F4607" s="107" t="s">
        <v>3094</v>
      </c>
      <c r="G4607" s="110" t="s">
        <v>1778</v>
      </c>
      <c r="H4607" s="111">
        <v>290000</v>
      </c>
      <c r="I4607" s="113">
        <v>45877</v>
      </c>
      <c r="J4607" s="111">
        <v>65000</v>
      </c>
      <c r="K4607" s="112" t="s">
        <v>20</v>
      </c>
      <c r="L4607" s="112" t="s">
        <v>158</v>
      </c>
      <c r="O4607" s="71"/>
      <c r="P4607" s="54"/>
      <c r="Q4607" s="72"/>
    </row>
    <row r="4608" spans="1:17" x14ac:dyDescent="0.25">
      <c r="A4608" s="107" t="s">
        <v>3081</v>
      </c>
      <c r="B4608" s="108">
        <v>202507</v>
      </c>
      <c r="C4608" s="108">
        <v>202507</v>
      </c>
      <c r="D4608" s="108" t="s">
        <v>1015</v>
      </c>
      <c r="E4608" s="109">
        <v>7008716582</v>
      </c>
      <c r="F4608" s="107" t="s">
        <v>3088</v>
      </c>
      <c r="G4608" s="110" t="s">
        <v>1778</v>
      </c>
      <c r="H4608" s="111">
        <v>285000</v>
      </c>
      <c r="I4608" s="113">
        <v>45877</v>
      </c>
      <c r="J4608" s="111">
        <v>50000</v>
      </c>
      <c r="K4608" s="112" t="s">
        <v>20</v>
      </c>
      <c r="L4608" s="112" t="s">
        <v>158</v>
      </c>
      <c r="O4608" s="71"/>
      <c r="P4608" s="54"/>
      <c r="Q4608" s="72"/>
    </row>
    <row r="4609" spans="1:17" x14ac:dyDescent="0.25">
      <c r="A4609" s="107" t="s">
        <v>3015</v>
      </c>
      <c r="B4609" s="108">
        <v>202506</v>
      </c>
      <c r="C4609" s="108">
        <v>202506</v>
      </c>
      <c r="D4609" s="108" t="s">
        <v>1015</v>
      </c>
      <c r="E4609" s="109">
        <v>7854809127</v>
      </c>
      <c r="F4609" s="107" t="s">
        <v>3014</v>
      </c>
      <c r="G4609" s="110" t="s">
        <v>1778</v>
      </c>
      <c r="H4609" s="111">
        <v>290000</v>
      </c>
      <c r="I4609" s="113">
        <v>45877</v>
      </c>
      <c r="J4609" s="111">
        <v>100000</v>
      </c>
      <c r="K4609" s="112" t="s">
        <v>20</v>
      </c>
      <c r="L4609" s="112" t="s">
        <v>158</v>
      </c>
      <c r="O4609" s="71"/>
      <c r="P4609" s="54"/>
      <c r="Q4609" s="72"/>
    </row>
    <row r="4610" spans="1:17" x14ac:dyDescent="0.25">
      <c r="A4610" s="107" t="s">
        <v>4515</v>
      </c>
      <c r="B4610" s="108">
        <v>202504</v>
      </c>
      <c r="C4610" s="108">
        <v>202504</v>
      </c>
      <c r="D4610" s="108" t="s">
        <v>1014</v>
      </c>
      <c r="E4610" s="109">
        <v>8249310073</v>
      </c>
      <c r="F4610" s="107" t="s">
        <v>2850</v>
      </c>
      <c r="G4610" s="110" t="s">
        <v>1778</v>
      </c>
      <c r="H4610" s="111">
        <v>305000</v>
      </c>
      <c r="I4610" s="113">
        <v>45877</v>
      </c>
      <c r="J4610" s="111">
        <v>50000</v>
      </c>
      <c r="K4610" s="112" t="s">
        <v>20</v>
      </c>
      <c r="L4610" s="112" t="s">
        <v>158</v>
      </c>
      <c r="O4610" s="71"/>
      <c r="P4610" s="54"/>
      <c r="Q4610" s="72"/>
    </row>
    <row r="4611" spans="1:17" x14ac:dyDescent="0.25">
      <c r="A4611" s="107" t="s">
        <v>3120</v>
      </c>
      <c r="B4611" s="108">
        <v>202508</v>
      </c>
      <c r="C4611" s="108">
        <v>202508</v>
      </c>
      <c r="D4611" s="108" t="s">
        <v>1014</v>
      </c>
      <c r="E4611" s="109">
        <v>7008174505</v>
      </c>
      <c r="F4611" s="107" t="s">
        <v>3125</v>
      </c>
      <c r="G4611" s="110" t="s">
        <v>1778</v>
      </c>
      <c r="H4611" s="111">
        <v>305000</v>
      </c>
      <c r="I4611" s="113">
        <v>45877</v>
      </c>
      <c r="J4611" s="111">
        <v>5000</v>
      </c>
      <c r="K4611" s="112" t="s">
        <v>20</v>
      </c>
      <c r="L4611" s="112" t="s">
        <v>158</v>
      </c>
      <c r="O4611" s="71"/>
      <c r="P4611" s="54"/>
      <c r="Q4611" s="72"/>
    </row>
    <row r="4612" spans="1:17" x14ac:dyDescent="0.25">
      <c r="A4612" s="107" t="s">
        <v>3121</v>
      </c>
      <c r="B4612" s="108">
        <v>202508</v>
      </c>
      <c r="C4612" s="108">
        <v>202508</v>
      </c>
      <c r="D4612" s="108" t="s">
        <v>1014</v>
      </c>
      <c r="E4612" s="109">
        <v>9686127750</v>
      </c>
      <c r="F4612" s="107" t="s">
        <v>3126</v>
      </c>
      <c r="G4612" s="110" t="s">
        <v>1778</v>
      </c>
      <c r="H4612" s="111">
        <v>305000</v>
      </c>
      <c r="I4612" s="113">
        <v>45877</v>
      </c>
      <c r="J4612" s="111">
        <v>5000</v>
      </c>
      <c r="K4612" s="112" t="s">
        <v>20</v>
      </c>
      <c r="L4612" s="112" t="s">
        <v>158</v>
      </c>
      <c r="O4612" s="71"/>
      <c r="P4612" s="54"/>
      <c r="Q4612" s="72"/>
    </row>
    <row r="4613" spans="1:17" x14ac:dyDescent="0.25">
      <c r="A4613" s="107" t="s">
        <v>3122</v>
      </c>
      <c r="B4613" s="108">
        <v>202508</v>
      </c>
      <c r="C4613" s="108">
        <v>202508</v>
      </c>
      <c r="D4613" s="108" t="s">
        <v>1015</v>
      </c>
      <c r="E4613" s="109">
        <v>7978386221</v>
      </c>
      <c r="F4613" s="107" t="s">
        <v>3127</v>
      </c>
      <c r="G4613" s="110" t="s">
        <v>1778</v>
      </c>
      <c r="H4613" s="111">
        <v>305000</v>
      </c>
      <c r="I4613" s="113">
        <v>45877</v>
      </c>
      <c r="J4613" s="111">
        <v>5000</v>
      </c>
      <c r="K4613" s="112" t="s">
        <v>20</v>
      </c>
      <c r="L4613" s="112" t="s">
        <v>158</v>
      </c>
      <c r="O4613" s="71"/>
      <c r="P4613" s="54"/>
      <c r="Q4613" s="72"/>
    </row>
    <row r="4614" spans="1:17" x14ac:dyDescent="0.25">
      <c r="A4614" s="107" t="s">
        <v>3123</v>
      </c>
      <c r="B4614" s="108">
        <v>202508</v>
      </c>
      <c r="C4614" s="108">
        <v>202508</v>
      </c>
      <c r="D4614" s="108" t="s">
        <v>1014</v>
      </c>
      <c r="E4614" s="109">
        <v>7978525517</v>
      </c>
      <c r="F4614" s="107" t="s">
        <v>3128</v>
      </c>
      <c r="G4614" s="110" t="s">
        <v>1778</v>
      </c>
      <c r="H4614" s="111">
        <v>305000</v>
      </c>
      <c r="I4614" s="113">
        <v>45877</v>
      </c>
      <c r="J4614" s="111">
        <v>5000</v>
      </c>
      <c r="K4614" s="112" t="s">
        <v>20</v>
      </c>
      <c r="L4614" s="112" t="s">
        <v>158</v>
      </c>
      <c r="O4614" s="71"/>
      <c r="P4614" s="54"/>
      <c r="Q4614" s="72"/>
    </row>
    <row r="4615" spans="1:17" x14ac:dyDescent="0.25">
      <c r="A4615" s="107" t="s">
        <v>3124</v>
      </c>
      <c r="B4615" s="108">
        <v>202508</v>
      </c>
      <c r="C4615" s="108">
        <v>202508</v>
      </c>
      <c r="D4615" s="108" t="s">
        <v>1014</v>
      </c>
      <c r="E4615" s="109">
        <v>8249372326</v>
      </c>
      <c r="F4615" s="107" t="s">
        <v>3129</v>
      </c>
      <c r="G4615" s="110" t="s">
        <v>1778</v>
      </c>
      <c r="H4615" s="111">
        <v>305000</v>
      </c>
      <c r="I4615" s="113">
        <v>45877</v>
      </c>
      <c r="J4615" s="111">
        <v>5000</v>
      </c>
      <c r="K4615" s="112" t="s">
        <v>20</v>
      </c>
      <c r="L4615" s="112" t="s">
        <v>158</v>
      </c>
      <c r="O4615" s="71"/>
      <c r="P4615" s="54"/>
      <c r="Q4615" s="72"/>
    </row>
    <row r="4616" spans="1:17" x14ac:dyDescent="0.25">
      <c r="A4616" s="107" t="s">
        <v>4548</v>
      </c>
      <c r="B4616" s="108">
        <v>202508</v>
      </c>
      <c r="C4616" s="108">
        <v>202508</v>
      </c>
      <c r="D4616" s="108" t="s">
        <v>1015</v>
      </c>
      <c r="E4616" s="109">
        <v>7008270564</v>
      </c>
      <c r="F4616" s="107" t="s">
        <v>3114</v>
      </c>
      <c r="G4616" s="110" t="s">
        <v>1792</v>
      </c>
      <c r="H4616" s="111">
        <v>280000</v>
      </c>
      <c r="I4616" s="113">
        <v>45877</v>
      </c>
      <c r="J4616" s="111">
        <v>5000</v>
      </c>
      <c r="K4616" s="112" t="s">
        <v>20</v>
      </c>
      <c r="L4616" s="112" t="s">
        <v>158</v>
      </c>
      <c r="O4616" s="71"/>
      <c r="P4616" s="54"/>
      <c r="Q4616" s="72"/>
    </row>
    <row r="4617" spans="1:17" x14ac:dyDescent="0.25">
      <c r="A4617" s="107" t="s">
        <v>4549</v>
      </c>
      <c r="B4617" s="108">
        <v>202508</v>
      </c>
      <c r="C4617" s="108">
        <v>202508</v>
      </c>
      <c r="D4617" s="108" t="s">
        <v>1015</v>
      </c>
      <c r="E4617" s="109">
        <v>9337744538</v>
      </c>
      <c r="F4617" s="107" t="s">
        <v>3134</v>
      </c>
      <c r="G4617" s="110" t="s">
        <v>1778</v>
      </c>
      <c r="H4617" s="111">
        <v>290000</v>
      </c>
      <c r="I4617" s="113">
        <v>45877</v>
      </c>
      <c r="J4617" s="111">
        <v>5000</v>
      </c>
      <c r="K4617" s="112" t="s">
        <v>20</v>
      </c>
      <c r="L4617" s="112" t="s">
        <v>158</v>
      </c>
      <c r="O4617" s="71"/>
      <c r="P4617" s="54"/>
      <c r="Q4617" s="72"/>
    </row>
    <row r="4618" spans="1:17" x14ac:dyDescent="0.25">
      <c r="A4618" s="107" t="s">
        <v>4550</v>
      </c>
      <c r="B4618" s="108">
        <v>202508</v>
      </c>
      <c r="C4618" s="108">
        <v>202508</v>
      </c>
      <c r="D4618" s="108" t="s">
        <v>1015</v>
      </c>
      <c r="E4618" s="109">
        <v>9078533214</v>
      </c>
      <c r="F4618" s="107" t="s">
        <v>3135</v>
      </c>
      <c r="G4618" s="110" t="s">
        <v>1778</v>
      </c>
      <c r="H4618" s="111">
        <v>295000</v>
      </c>
      <c r="I4618" s="113">
        <v>45877</v>
      </c>
      <c r="J4618" s="111">
        <v>5000</v>
      </c>
      <c r="K4618" s="112" t="s">
        <v>20</v>
      </c>
      <c r="L4618" s="112" t="s">
        <v>158</v>
      </c>
      <c r="O4618" s="71"/>
      <c r="P4618" s="54"/>
      <c r="Q4618" s="72"/>
    </row>
    <row r="4619" spans="1:17" x14ac:dyDescent="0.25">
      <c r="A4619" s="107" t="s">
        <v>3133</v>
      </c>
      <c r="B4619" s="108">
        <v>202508</v>
      </c>
      <c r="C4619" s="108">
        <v>202508</v>
      </c>
      <c r="D4619" s="108" t="s">
        <v>1015</v>
      </c>
      <c r="E4619" s="109">
        <v>9437344795</v>
      </c>
      <c r="F4619" s="107" t="s">
        <v>3136</v>
      </c>
      <c r="G4619" s="110" t="s">
        <v>1778</v>
      </c>
      <c r="H4619" s="111">
        <v>300000</v>
      </c>
      <c r="I4619" s="113">
        <v>45877</v>
      </c>
      <c r="J4619" s="111">
        <v>5000</v>
      </c>
      <c r="K4619" s="112" t="s">
        <v>20</v>
      </c>
      <c r="L4619" s="112" t="s">
        <v>158</v>
      </c>
      <c r="O4619" s="71"/>
      <c r="P4619" s="54"/>
      <c r="Q4619" s="72"/>
    </row>
    <row r="4620" spans="1:17" x14ac:dyDescent="0.25">
      <c r="A4620" s="107" t="s">
        <v>2872</v>
      </c>
      <c r="B4620" s="108">
        <v>202505</v>
      </c>
      <c r="C4620" s="108">
        <v>202505</v>
      </c>
      <c r="D4620" s="108" t="s">
        <v>1014</v>
      </c>
      <c r="E4620" s="109">
        <v>6370349156</v>
      </c>
      <c r="F4620" s="107" t="s">
        <v>2876</v>
      </c>
      <c r="G4620" s="110" t="s">
        <v>1778</v>
      </c>
      <c r="H4620" s="111">
        <v>298000</v>
      </c>
      <c r="I4620" s="113">
        <v>45878</v>
      </c>
      <c r="J4620" s="111">
        <v>66667</v>
      </c>
      <c r="K4620" s="112" t="s">
        <v>20</v>
      </c>
      <c r="L4620" s="112" t="s">
        <v>158</v>
      </c>
      <c r="O4620" s="71"/>
      <c r="P4620" s="54"/>
      <c r="Q4620" s="72"/>
    </row>
    <row r="4621" spans="1:17" x14ac:dyDescent="0.25">
      <c r="A4621" s="107" t="s">
        <v>4504</v>
      </c>
      <c r="B4621" s="108">
        <v>202503</v>
      </c>
      <c r="C4621" s="108">
        <v>202503</v>
      </c>
      <c r="D4621" s="108" t="s">
        <v>1015</v>
      </c>
      <c r="E4621" s="109">
        <v>8217676155</v>
      </c>
      <c r="F4621" s="107" t="s">
        <v>2762</v>
      </c>
      <c r="G4621" s="110" t="s">
        <v>1778</v>
      </c>
      <c r="H4621" s="111">
        <v>290000</v>
      </c>
      <c r="I4621" s="113">
        <v>45878</v>
      </c>
      <c r="J4621" s="111">
        <v>52200</v>
      </c>
      <c r="K4621" s="112" t="s">
        <v>20</v>
      </c>
      <c r="L4621" s="112" t="s">
        <v>158</v>
      </c>
      <c r="O4621" s="71"/>
      <c r="P4621" s="54"/>
      <c r="Q4621" s="72"/>
    </row>
    <row r="4622" spans="1:17" x14ac:dyDescent="0.25">
      <c r="A4622" s="107" t="s">
        <v>4434</v>
      </c>
      <c r="B4622" s="108">
        <v>202408</v>
      </c>
      <c r="C4622" s="108">
        <v>202408</v>
      </c>
      <c r="D4622" s="108" t="s">
        <v>1015</v>
      </c>
      <c r="E4622" s="109">
        <v>7339978482</v>
      </c>
      <c r="F4622" s="107" t="s">
        <v>2228</v>
      </c>
      <c r="G4622" s="110" t="s">
        <v>1778</v>
      </c>
      <c r="H4622" s="111">
        <v>280000</v>
      </c>
      <c r="I4622" s="113">
        <v>45878</v>
      </c>
      <c r="J4622" s="111">
        <v>30000</v>
      </c>
      <c r="K4622" s="112" t="s">
        <v>20</v>
      </c>
      <c r="L4622" s="112" t="s">
        <v>158</v>
      </c>
      <c r="O4622" s="71"/>
      <c r="P4622" s="54"/>
      <c r="Q4622" s="72"/>
    </row>
    <row r="4623" spans="1:17" x14ac:dyDescent="0.25">
      <c r="A4623" s="107" t="s">
        <v>3035</v>
      </c>
      <c r="B4623" s="108">
        <v>202506</v>
      </c>
      <c r="C4623" s="108">
        <v>202506</v>
      </c>
      <c r="D4623" s="108" t="s">
        <v>1014</v>
      </c>
      <c r="E4623" s="109">
        <v>8917306295</v>
      </c>
      <c r="F4623" s="107" t="s">
        <v>3043</v>
      </c>
      <c r="G4623" s="110" t="s">
        <v>1778</v>
      </c>
      <c r="H4623" s="111">
        <v>290000</v>
      </c>
      <c r="I4623" s="113">
        <v>45878</v>
      </c>
      <c r="J4623" s="111">
        <v>60000</v>
      </c>
      <c r="K4623" s="112" t="s">
        <v>689</v>
      </c>
      <c r="L4623" s="112" t="s">
        <v>158</v>
      </c>
      <c r="O4623" s="71"/>
      <c r="P4623" s="54"/>
      <c r="Q4623" s="72"/>
    </row>
    <row r="4624" spans="1:17" x14ac:dyDescent="0.25">
      <c r="A4624" s="107" t="s">
        <v>3037</v>
      </c>
      <c r="B4624" s="108">
        <v>202506</v>
      </c>
      <c r="C4624" s="108">
        <v>202506</v>
      </c>
      <c r="D4624" s="108" t="s">
        <v>1015</v>
      </c>
      <c r="E4624" s="109">
        <v>7978350399</v>
      </c>
      <c r="F4624" s="107" t="s">
        <v>3045</v>
      </c>
      <c r="G4624" s="110" t="s">
        <v>1778</v>
      </c>
      <c r="H4624" s="111">
        <v>290000</v>
      </c>
      <c r="I4624" s="113">
        <v>45878</v>
      </c>
      <c r="J4624" s="111">
        <v>100000</v>
      </c>
      <c r="K4624" s="112" t="s">
        <v>689</v>
      </c>
      <c r="L4624" s="112" t="s">
        <v>158</v>
      </c>
      <c r="O4624" s="71"/>
      <c r="P4624" s="54"/>
      <c r="Q4624" s="72"/>
    </row>
    <row r="4625" spans="1:17" x14ac:dyDescent="0.25">
      <c r="A4625" s="107" t="s">
        <v>2971</v>
      </c>
      <c r="B4625" s="108">
        <v>202506</v>
      </c>
      <c r="C4625" s="108">
        <v>202506</v>
      </c>
      <c r="D4625" s="108" t="s">
        <v>1015</v>
      </c>
      <c r="E4625" s="109">
        <v>9583657624</v>
      </c>
      <c r="F4625" s="107" t="s">
        <v>2972</v>
      </c>
      <c r="G4625" s="110" t="s">
        <v>1778</v>
      </c>
      <c r="H4625" s="111">
        <v>290000</v>
      </c>
      <c r="I4625" s="113">
        <v>45880</v>
      </c>
      <c r="J4625" s="111">
        <v>30000</v>
      </c>
      <c r="K4625" s="112" t="s">
        <v>20</v>
      </c>
      <c r="L4625" s="112" t="s">
        <v>158</v>
      </c>
      <c r="O4625" s="71"/>
      <c r="P4625" s="54"/>
      <c r="Q4625" s="72"/>
    </row>
    <row r="4626" spans="1:17" x14ac:dyDescent="0.25">
      <c r="A4626" s="107" t="s">
        <v>2661</v>
      </c>
      <c r="B4626" s="108">
        <v>202502</v>
      </c>
      <c r="C4626" s="108">
        <v>202502</v>
      </c>
      <c r="D4626" s="108" t="s">
        <v>1015</v>
      </c>
      <c r="E4626" s="109">
        <v>9777521980</v>
      </c>
      <c r="F4626" s="107" t="s">
        <v>2665</v>
      </c>
      <c r="G4626" s="110" t="s">
        <v>1792</v>
      </c>
      <c r="H4626" s="111">
        <v>275000</v>
      </c>
      <c r="I4626" s="113">
        <v>45880</v>
      </c>
      <c r="J4626" s="111">
        <v>80000</v>
      </c>
      <c r="K4626" s="112" t="s">
        <v>20</v>
      </c>
      <c r="L4626" s="112" t="s">
        <v>158</v>
      </c>
      <c r="O4626" s="71"/>
      <c r="P4626" s="54"/>
      <c r="Q4626" s="72"/>
    </row>
    <row r="4627" spans="1:17" x14ac:dyDescent="0.25">
      <c r="A4627" s="107" t="s">
        <v>4520</v>
      </c>
      <c r="B4627" s="108">
        <v>202505</v>
      </c>
      <c r="C4627" s="108">
        <v>202505</v>
      </c>
      <c r="D4627" s="108" t="s">
        <v>1015</v>
      </c>
      <c r="E4627" s="109">
        <v>8904981151</v>
      </c>
      <c r="F4627" s="107" t="s">
        <v>2865</v>
      </c>
      <c r="G4627" s="110" t="s">
        <v>1792</v>
      </c>
      <c r="H4627" s="111">
        <v>295000</v>
      </c>
      <c r="I4627" s="113">
        <v>45880</v>
      </c>
      <c r="J4627" s="111">
        <v>80000</v>
      </c>
      <c r="K4627" s="112" t="s">
        <v>20</v>
      </c>
      <c r="L4627" s="112" t="s">
        <v>158</v>
      </c>
      <c r="O4627" s="71"/>
      <c r="P4627" s="54"/>
      <c r="Q4627" s="72"/>
    </row>
    <row r="4628" spans="1:17" x14ac:dyDescent="0.25">
      <c r="A4628" s="107" t="s">
        <v>3028</v>
      </c>
      <c r="B4628" s="108">
        <v>202507</v>
      </c>
      <c r="C4628" s="108">
        <v>202507</v>
      </c>
      <c r="D4628" s="108" t="s">
        <v>1015</v>
      </c>
      <c r="E4628" s="109">
        <v>7978182037</v>
      </c>
      <c r="F4628" s="107" t="s">
        <v>3030</v>
      </c>
      <c r="G4628" s="110" t="s">
        <v>1778</v>
      </c>
      <c r="H4628" s="111">
        <v>290000</v>
      </c>
      <c r="I4628" s="113">
        <v>45880</v>
      </c>
      <c r="J4628" s="111">
        <v>76000</v>
      </c>
      <c r="K4628" s="112" t="s">
        <v>20</v>
      </c>
      <c r="L4628" s="112" t="s">
        <v>158</v>
      </c>
      <c r="O4628" s="71"/>
      <c r="P4628" s="54"/>
      <c r="Q4628" s="72"/>
    </row>
    <row r="4629" spans="1:17" x14ac:dyDescent="0.25">
      <c r="A4629" s="107" t="s">
        <v>3027</v>
      </c>
      <c r="B4629" s="108">
        <v>202507</v>
      </c>
      <c r="C4629" s="108">
        <v>202507</v>
      </c>
      <c r="D4629" s="108" t="s">
        <v>1015</v>
      </c>
      <c r="E4629" s="109">
        <v>6371746406</v>
      </c>
      <c r="F4629" s="107" t="s">
        <v>3029</v>
      </c>
      <c r="G4629" s="110" t="s">
        <v>1778</v>
      </c>
      <c r="H4629" s="111">
        <v>275000</v>
      </c>
      <c r="I4629" s="113">
        <v>45880</v>
      </c>
      <c r="J4629" s="111">
        <v>50000</v>
      </c>
      <c r="K4629" s="112" t="s">
        <v>689</v>
      </c>
      <c r="L4629" s="112" t="s">
        <v>158</v>
      </c>
      <c r="O4629" s="71"/>
      <c r="P4629" s="54"/>
      <c r="Q4629" s="72"/>
    </row>
    <row r="4630" spans="1:17" x14ac:dyDescent="0.25">
      <c r="A4630" s="107" t="s">
        <v>2841</v>
      </c>
      <c r="B4630" s="108">
        <v>202504</v>
      </c>
      <c r="C4630" s="108">
        <v>202504</v>
      </c>
      <c r="D4630" s="108" t="s">
        <v>1014</v>
      </c>
      <c r="E4630" s="109">
        <v>9178785088</v>
      </c>
      <c r="F4630" s="107" t="s">
        <v>2842</v>
      </c>
      <c r="G4630" s="110" t="s">
        <v>1792</v>
      </c>
      <c r="H4630" s="111">
        <v>250000</v>
      </c>
      <c r="I4630" s="113">
        <v>45880</v>
      </c>
      <c r="J4630" s="111">
        <v>30000</v>
      </c>
      <c r="K4630" s="112" t="s">
        <v>20</v>
      </c>
      <c r="L4630" s="112" t="s">
        <v>158</v>
      </c>
      <c r="O4630" s="71"/>
      <c r="P4630" s="54"/>
      <c r="Q4630" s="72"/>
    </row>
    <row r="4631" spans="1:17" x14ac:dyDescent="0.25">
      <c r="A4631" s="107" t="s">
        <v>2997</v>
      </c>
      <c r="B4631" s="108">
        <v>202506</v>
      </c>
      <c r="C4631" s="108">
        <v>202506</v>
      </c>
      <c r="D4631" s="108" t="s">
        <v>1015</v>
      </c>
      <c r="E4631" s="109">
        <v>9337558060</v>
      </c>
      <c r="F4631" s="107" t="s">
        <v>3002</v>
      </c>
      <c r="G4631" s="110" t="s">
        <v>1792</v>
      </c>
      <c r="H4631" s="111">
        <v>270000</v>
      </c>
      <c r="I4631" s="113">
        <v>45881</v>
      </c>
      <c r="J4631" s="111">
        <v>50000</v>
      </c>
      <c r="K4631" s="112" t="s">
        <v>20</v>
      </c>
      <c r="L4631" s="112" t="s">
        <v>158</v>
      </c>
      <c r="O4631" s="71"/>
      <c r="P4631" s="54"/>
      <c r="Q4631" s="72"/>
    </row>
    <row r="4632" spans="1:17" x14ac:dyDescent="0.25">
      <c r="A4632" s="107" t="s">
        <v>3123</v>
      </c>
      <c r="B4632" s="108">
        <v>202508</v>
      </c>
      <c r="C4632" s="108">
        <v>202508</v>
      </c>
      <c r="D4632" s="108" t="s">
        <v>1014</v>
      </c>
      <c r="E4632" s="109">
        <v>7978525517</v>
      </c>
      <c r="F4632" s="107" t="s">
        <v>3128</v>
      </c>
      <c r="G4632" s="110" t="s">
        <v>1778</v>
      </c>
      <c r="H4632" s="111">
        <v>305000</v>
      </c>
      <c r="I4632" s="113">
        <v>45882</v>
      </c>
      <c r="J4632" s="111">
        <v>70000</v>
      </c>
      <c r="K4632" s="112" t="s">
        <v>20</v>
      </c>
      <c r="L4632" s="112" t="s">
        <v>158</v>
      </c>
      <c r="O4632" s="71"/>
      <c r="P4632" s="54"/>
      <c r="Q4632" s="72"/>
    </row>
    <row r="4633" spans="1:17" x14ac:dyDescent="0.25">
      <c r="A4633" s="107" t="s">
        <v>4422</v>
      </c>
      <c r="B4633" s="108">
        <v>202407</v>
      </c>
      <c r="C4633" s="108">
        <v>202407</v>
      </c>
      <c r="D4633" s="108" t="s">
        <v>1014</v>
      </c>
      <c r="E4633" s="109">
        <v>8770058736</v>
      </c>
      <c r="F4633" s="107" t="s">
        <v>2174</v>
      </c>
      <c r="G4633" s="110" t="s">
        <v>1778</v>
      </c>
      <c r="H4633" s="111">
        <v>290000</v>
      </c>
      <c r="I4633" s="113">
        <v>45882</v>
      </c>
      <c r="J4633" s="111">
        <v>20000</v>
      </c>
      <c r="K4633" s="112" t="s">
        <v>20</v>
      </c>
      <c r="L4633" s="112" t="s">
        <v>158</v>
      </c>
      <c r="O4633" s="71"/>
      <c r="P4633" s="54"/>
      <c r="Q4633" s="72"/>
    </row>
    <row r="4634" spans="1:17" x14ac:dyDescent="0.25">
      <c r="A4634" s="107" t="s">
        <v>2983</v>
      </c>
      <c r="B4634" s="108">
        <v>202506</v>
      </c>
      <c r="C4634" s="108">
        <v>202506</v>
      </c>
      <c r="D4634" s="108" t="s">
        <v>1014</v>
      </c>
      <c r="E4634" s="109">
        <v>7020472621</v>
      </c>
      <c r="F4634" s="107" t="s">
        <v>2990</v>
      </c>
      <c r="G4634" s="110" t="s">
        <v>2603</v>
      </c>
      <c r="H4634" s="111">
        <v>285000</v>
      </c>
      <c r="I4634" s="113">
        <v>45882</v>
      </c>
      <c r="J4634" s="111">
        <v>95000</v>
      </c>
      <c r="K4634" s="112" t="s">
        <v>20</v>
      </c>
      <c r="L4634" s="112" t="s">
        <v>158</v>
      </c>
      <c r="O4634" s="71"/>
      <c r="P4634" s="54"/>
      <c r="Q4634" s="72"/>
    </row>
    <row r="4635" spans="1:17" x14ac:dyDescent="0.25">
      <c r="A4635" s="107" t="s">
        <v>3104</v>
      </c>
      <c r="B4635" s="108">
        <v>202408</v>
      </c>
      <c r="C4635" s="108">
        <v>202408</v>
      </c>
      <c r="D4635" s="108" t="s">
        <v>1015</v>
      </c>
      <c r="E4635" s="109">
        <v>7077203772</v>
      </c>
      <c r="F4635" s="107" t="s">
        <v>3106</v>
      </c>
      <c r="G4635" s="110" t="s">
        <v>1792</v>
      </c>
      <c r="H4635" s="111">
        <v>270000</v>
      </c>
      <c r="I4635" s="113">
        <v>45882</v>
      </c>
      <c r="J4635" s="111">
        <v>45000</v>
      </c>
      <c r="K4635" s="112" t="s">
        <v>20</v>
      </c>
      <c r="L4635" s="112" t="s">
        <v>158</v>
      </c>
      <c r="O4635" s="71"/>
      <c r="P4635" s="54"/>
      <c r="Q4635" s="72"/>
    </row>
    <row r="4636" spans="1:17" x14ac:dyDescent="0.25">
      <c r="A4636" s="107" t="s">
        <v>2875</v>
      </c>
      <c r="B4636" s="108">
        <v>202505</v>
      </c>
      <c r="C4636" s="108">
        <v>202505</v>
      </c>
      <c r="D4636" s="108" t="s">
        <v>1014</v>
      </c>
      <c r="E4636" s="109">
        <v>9418980073</v>
      </c>
      <c r="F4636" s="107" t="s">
        <v>2879</v>
      </c>
      <c r="G4636" s="110" t="s">
        <v>1778</v>
      </c>
      <c r="H4636" s="111">
        <v>290000</v>
      </c>
      <c r="I4636" s="113">
        <v>45882</v>
      </c>
      <c r="J4636" s="111">
        <v>22500</v>
      </c>
      <c r="K4636" s="112" t="s">
        <v>20</v>
      </c>
      <c r="L4636" s="112" t="s">
        <v>158</v>
      </c>
      <c r="O4636" s="71"/>
      <c r="P4636" s="54"/>
      <c r="Q4636" s="72"/>
    </row>
    <row r="4637" spans="1:17" x14ac:dyDescent="0.25">
      <c r="A4637" s="107" t="s">
        <v>2965</v>
      </c>
      <c r="B4637" s="108">
        <v>202506</v>
      </c>
      <c r="C4637" s="108">
        <v>202506</v>
      </c>
      <c r="D4637" s="108" t="s">
        <v>1015</v>
      </c>
      <c r="E4637" s="109">
        <v>8018204095</v>
      </c>
      <c r="F4637" s="107" t="s">
        <v>2966</v>
      </c>
      <c r="G4637" s="110" t="s">
        <v>1778</v>
      </c>
      <c r="H4637" s="111">
        <v>300000</v>
      </c>
      <c r="I4637" s="113">
        <v>45882</v>
      </c>
      <c r="J4637" s="111">
        <v>88000</v>
      </c>
      <c r="K4637" s="112" t="s">
        <v>286</v>
      </c>
      <c r="L4637" s="112" t="s">
        <v>158</v>
      </c>
      <c r="O4637" s="71"/>
      <c r="P4637" s="54"/>
      <c r="Q4637" s="72"/>
    </row>
    <row r="4638" spans="1:17" x14ac:dyDescent="0.25">
      <c r="A4638" s="107" t="s">
        <v>4529</v>
      </c>
      <c r="B4638" s="108">
        <v>202505</v>
      </c>
      <c r="C4638" s="108">
        <v>202505</v>
      </c>
      <c r="D4638" s="108" t="s">
        <v>1015</v>
      </c>
      <c r="E4638" s="109">
        <v>8770711403</v>
      </c>
      <c r="F4638" s="107" t="s">
        <v>2940</v>
      </c>
      <c r="G4638" s="110" t="s">
        <v>2006</v>
      </c>
      <c r="H4638" s="111">
        <v>275000</v>
      </c>
      <c r="I4638" s="113">
        <v>45883</v>
      </c>
      <c r="J4638" s="111">
        <v>58000</v>
      </c>
      <c r="K4638" s="112" t="s">
        <v>20</v>
      </c>
      <c r="L4638" s="112" t="s">
        <v>158</v>
      </c>
      <c r="O4638" s="71"/>
      <c r="P4638" s="54"/>
      <c r="Q4638" s="72"/>
    </row>
    <row r="4639" spans="1:17" x14ac:dyDescent="0.25">
      <c r="A4639" s="107" t="s">
        <v>3067</v>
      </c>
      <c r="B4639" s="108">
        <v>202507</v>
      </c>
      <c r="C4639" s="108">
        <v>202507</v>
      </c>
      <c r="D4639" s="108" t="s">
        <v>1015</v>
      </c>
      <c r="E4639" s="109">
        <v>7978615737</v>
      </c>
      <c r="F4639" s="107" t="s">
        <v>3068</v>
      </c>
      <c r="G4639" s="110" t="s">
        <v>1778</v>
      </c>
      <c r="H4639" s="111">
        <v>290000</v>
      </c>
      <c r="I4639" s="113">
        <v>45883</v>
      </c>
      <c r="J4639" s="111">
        <v>30000</v>
      </c>
      <c r="K4639" s="112" t="s">
        <v>20</v>
      </c>
      <c r="L4639" s="112" t="s">
        <v>158</v>
      </c>
      <c r="O4639" s="71"/>
      <c r="P4639" s="54"/>
      <c r="Q4639" s="72"/>
    </row>
    <row r="4640" spans="1:17" x14ac:dyDescent="0.25">
      <c r="A4640" s="107" t="s">
        <v>3137</v>
      </c>
      <c r="B4640" s="108">
        <v>202508</v>
      </c>
      <c r="C4640" s="108">
        <v>202508</v>
      </c>
      <c r="D4640" s="108" t="s">
        <v>1014</v>
      </c>
      <c r="E4640" s="109">
        <v>7302861476</v>
      </c>
      <c r="F4640" s="107" t="s">
        <v>3138</v>
      </c>
      <c r="G4640" s="110" t="s">
        <v>1778</v>
      </c>
      <c r="H4640" s="111">
        <v>318000</v>
      </c>
      <c r="I4640" s="113">
        <v>45883</v>
      </c>
      <c r="J4640" s="111">
        <v>95000</v>
      </c>
      <c r="K4640" s="112" t="s">
        <v>20</v>
      </c>
      <c r="L4640" s="112" t="s">
        <v>158</v>
      </c>
      <c r="O4640" s="71"/>
      <c r="P4640" s="54"/>
      <c r="Q4640" s="72"/>
    </row>
    <row r="4641" spans="1:17" x14ac:dyDescent="0.25">
      <c r="A4641" s="107" t="s">
        <v>2936</v>
      </c>
      <c r="B4641" s="108">
        <v>202505</v>
      </c>
      <c r="C4641" s="108">
        <v>202505</v>
      </c>
      <c r="D4641" s="108" t="s">
        <v>1015</v>
      </c>
      <c r="E4641" s="109">
        <v>9348479151</v>
      </c>
      <c r="F4641" s="107" t="s">
        <v>2938</v>
      </c>
      <c r="G4641" s="110" t="s">
        <v>1778</v>
      </c>
      <c r="H4641" s="111">
        <v>290000</v>
      </c>
      <c r="I4641" s="113">
        <v>45883</v>
      </c>
      <c r="J4641" s="111">
        <v>20000</v>
      </c>
      <c r="K4641" s="112" t="s">
        <v>20</v>
      </c>
      <c r="L4641" s="112" t="s">
        <v>158</v>
      </c>
      <c r="O4641" s="71"/>
      <c r="P4641" s="54"/>
      <c r="Q4641" s="72"/>
    </row>
    <row r="4642" spans="1:17" x14ac:dyDescent="0.25">
      <c r="A4642" s="107" t="s">
        <v>4544</v>
      </c>
      <c r="B4642" s="108">
        <v>202507</v>
      </c>
      <c r="C4642" s="108">
        <v>202507</v>
      </c>
      <c r="D4642" s="108" t="s">
        <v>1015</v>
      </c>
      <c r="E4642" s="109">
        <v>7978902314</v>
      </c>
      <c r="F4642" s="107" t="s">
        <v>3093</v>
      </c>
      <c r="G4642" s="110" t="s">
        <v>1778</v>
      </c>
      <c r="H4642" s="111">
        <v>290000</v>
      </c>
      <c r="I4642" s="113">
        <v>45883</v>
      </c>
      <c r="J4642" s="111">
        <v>35000</v>
      </c>
      <c r="K4642" s="112" t="s">
        <v>20</v>
      </c>
      <c r="L4642" s="112" t="s">
        <v>158</v>
      </c>
      <c r="O4642" s="71"/>
      <c r="P4642" s="54"/>
      <c r="Q4642" s="72"/>
    </row>
    <row r="4643" spans="1:17" x14ac:dyDescent="0.25">
      <c r="A4643" s="107" t="s">
        <v>4540</v>
      </c>
      <c r="B4643" s="108">
        <v>202507</v>
      </c>
      <c r="C4643" s="108">
        <v>202507</v>
      </c>
      <c r="D4643" s="108" t="s">
        <v>1015</v>
      </c>
      <c r="E4643" s="109">
        <v>6371692518</v>
      </c>
      <c r="F4643" s="107" t="s">
        <v>3066</v>
      </c>
      <c r="G4643" s="110" t="s">
        <v>1778</v>
      </c>
      <c r="H4643" s="111">
        <v>290000</v>
      </c>
      <c r="I4643" s="113">
        <v>45883</v>
      </c>
      <c r="J4643" s="111">
        <v>40000</v>
      </c>
      <c r="K4643" s="112" t="s">
        <v>20</v>
      </c>
      <c r="L4643" s="112" t="s">
        <v>158</v>
      </c>
      <c r="O4643" s="71"/>
      <c r="P4643" s="54"/>
      <c r="Q4643" s="72"/>
    </row>
    <row r="4644" spans="1:17" x14ac:dyDescent="0.25">
      <c r="A4644" s="107" t="s">
        <v>3121</v>
      </c>
      <c r="B4644" s="108">
        <v>202508</v>
      </c>
      <c r="C4644" s="108">
        <v>202508</v>
      </c>
      <c r="D4644" s="108" t="s">
        <v>1014</v>
      </c>
      <c r="E4644" s="109">
        <v>9686127750</v>
      </c>
      <c r="F4644" s="107" t="s">
        <v>3126</v>
      </c>
      <c r="G4644" s="110" t="s">
        <v>1778</v>
      </c>
      <c r="H4644" s="111">
        <v>305000</v>
      </c>
      <c r="I4644" s="113">
        <v>45883</v>
      </c>
      <c r="J4644" s="111">
        <v>95000</v>
      </c>
      <c r="K4644" s="112" t="s">
        <v>20</v>
      </c>
      <c r="L4644" s="112" t="s">
        <v>158</v>
      </c>
      <c r="O4644" s="71"/>
      <c r="P4644" s="54"/>
      <c r="Q4644" s="72"/>
    </row>
    <row r="4645" spans="1:17" x14ac:dyDescent="0.25">
      <c r="A4645" s="107" t="s">
        <v>3137</v>
      </c>
      <c r="B4645" s="108">
        <v>202508</v>
      </c>
      <c r="C4645" s="108">
        <v>202508</v>
      </c>
      <c r="D4645" s="108" t="s">
        <v>1014</v>
      </c>
      <c r="E4645" s="109">
        <v>7302861476</v>
      </c>
      <c r="F4645" s="107" t="s">
        <v>3138</v>
      </c>
      <c r="G4645" s="110" t="s">
        <v>1778</v>
      </c>
      <c r="H4645" s="111">
        <v>300000</v>
      </c>
      <c r="I4645" s="113">
        <v>45883</v>
      </c>
      <c r="J4645" s="111">
        <v>5000</v>
      </c>
      <c r="K4645" s="112" t="s">
        <v>20</v>
      </c>
      <c r="L4645" s="112" t="s">
        <v>158</v>
      </c>
      <c r="O4645" s="71"/>
      <c r="P4645" s="54"/>
      <c r="Q4645" s="72"/>
    </row>
    <row r="4646" spans="1:17" x14ac:dyDescent="0.25">
      <c r="A4646" s="107" t="s">
        <v>4551</v>
      </c>
      <c r="B4646" s="108">
        <v>202508</v>
      </c>
      <c r="C4646" s="108">
        <v>202508</v>
      </c>
      <c r="D4646" s="108" t="s">
        <v>1014</v>
      </c>
      <c r="E4646" s="109">
        <v>7008955294</v>
      </c>
      <c r="F4646" s="107" t="s">
        <v>3145</v>
      </c>
      <c r="G4646" s="110" t="s">
        <v>1778</v>
      </c>
      <c r="H4646" s="111">
        <v>300000</v>
      </c>
      <c r="I4646" s="113">
        <v>45883</v>
      </c>
      <c r="J4646" s="111">
        <v>5000</v>
      </c>
      <c r="K4646" s="112" t="s">
        <v>20</v>
      </c>
      <c r="L4646" s="112" t="s">
        <v>158</v>
      </c>
      <c r="O4646" s="71"/>
      <c r="P4646" s="54"/>
      <c r="Q4646" s="72"/>
    </row>
    <row r="4647" spans="1:17" x14ac:dyDescent="0.25">
      <c r="A4647" s="107" t="s">
        <v>3140</v>
      </c>
      <c r="B4647" s="108">
        <v>202508</v>
      </c>
      <c r="C4647" s="108">
        <v>202508</v>
      </c>
      <c r="D4647" s="108" t="s">
        <v>1015</v>
      </c>
      <c r="E4647" s="109">
        <v>7004663520</v>
      </c>
      <c r="F4647" s="107" t="s">
        <v>3146</v>
      </c>
      <c r="G4647" s="110" t="s">
        <v>1778</v>
      </c>
      <c r="H4647" s="111">
        <v>29000</v>
      </c>
      <c r="I4647" s="113">
        <v>45883</v>
      </c>
      <c r="J4647" s="111">
        <v>5000</v>
      </c>
      <c r="K4647" s="112" t="s">
        <v>20</v>
      </c>
      <c r="L4647" s="112" t="s">
        <v>158</v>
      </c>
      <c r="O4647" s="71"/>
      <c r="P4647" s="54"/>
      <c r="Q4647" s="72"/>
    </row>
    <row r="4648" spans="1:17" x14ac:dyDescent="0.25">
      <c r="A4648" s="107" t="s">
        <v>3141</v>
      </c>
      <c r="B4648" s="108">
        <v>202508</v>
      </c>
      <c r="C4648" s="108">
        <v>202508</v>
      </c>
      <c r="D4648" s="108" t="s">
        <v>3151</v>
      </c>
      <c r="E4648" s="109">
        <v>7906215277</v>
      </c>
      <c r="F4648" s="107" t="s">
        <v>3147</v>
      </c>
      <c r="G4648" s="110" t="s">
        <v>1778</v>
      </c>
      <c r="H4648" s="111">
        <v>290000</v>
      </c>
      <c r="I4648" s="113">
        <v>45883</v>
      </c>
      <c r="J4648" s="111">
        <v>5000</v>
      </c>
      <c r="K4648" s="112" t="s">
        <v>20</v>
      </c>
      <c r="L4648" s="112" t="s">
        <v>158</v>
      </c>
      <c r="O4648" s="71"/>
      <c r="P4648" s="54"/>
      <c r="Q4648" s="72"/>
    </row>
    <row r="4649" spans="1:17" x14ac:dyDescent="0.25">
      <c r="A4649" s="107" t="s">
        <v>3142</v>
      </c>
      <c r="B4649" s="108">
        <v>202508</v>
      </c>
      <c r="C4649" s="108">
        <v>202508</v>
      </c>
      <c r="D4649" s="108" t="s">
        <v>1014</v>
      </c>
      <c r="E4649" s="109">
        <v>9827990081</v>
      </c>
      <c r="F4649" s="107" t="s">
        <v>3148</v>
      </c>
      <c r="G4649" s="110" t="s">
        <v>1778</v>
      </c>
      <c r="H4649" s="111">
        <v>290000</v>
      </c>
      <c r="I4649" s="113">
        <v>45883</v>
      </c>
      <c r="J4649" s="111">
        <v>5000</v>
      </c>
      <c r="K4649" s="112" t="s">
        <v>20</v>
      </c>
      <c r="L4649" s="112" t="s">
        <v>158</v>
      </c>
      <c r="O4649" s="71"/>
      <c r="P4649" s="54"/>
      <c r="Q4649" s="72"/>
    </row>
    <row r="4650" spans="1:17" x14ac:dyDescent="0.25">
      <c r="A4650" s="107" t="s">
        <v>3143</v>
      </c>
      <c r="B4650" s="108">
        <v>202508</v>
      </c>
      <c r="C4650" s="108">
        <v>202508</v>
      </c>
      <c r="D4650" s="108" t="s">
        <v>1015</v>
      </c>
      <c r="E4650" s="109">
        <v>8763542907</v>
      </c>
      <c r="F4650" s="107" t="s">
        <v>3149</v>
      </c>
      <c r="G4650" s="110" t="s">
        <v>2006</v>
      </c>
      <c r="H4650" s="111">
        <v>290000</v>
      </c>
      <c r="I4650" s="113">
        <v>45883</v>
      </c>
      <c r="J4650" s="111">
        <v>5000</v>
      </c>
      <c r="K4650" s="112" t="s">
        <v>20</v>
      </c>
      <c r="L4650" s="112" t="s">
        <v>158</v>
      </c>
      <c r="O4650" s="71"/>
      <c r="P4650" s="54"/>
      <c r="Q4650" s="72"/>
    </row>
    <row r="4651" spans="1:17" x14ac:dyDescent="0.25">
      <c r="A4651" s="107" t="s">
        <v>3144</v>
      </c>
      <c r="B4651" s="108">
        <v>202508</v>
      </c>
      <c r="C4651" s="108">
        <v>202508</v>
      </c>
      <c r="D4651" s="108" t="s">
        <v>1014</v>
      </c>
      <c r="E4651" s="109">
        <v>9891118086</v>
      </c>
      <c r="F4651" s="107" t="s">
        <v>3150</v>
      </c>
      <c r="G4651" s="110" t="s">
        <v>1778</v>
      </c>
      <c r="H4651" s="111">
        <v>290000</v>
      </c>
      <c r="I4651" s="113">
        <v>45883</v>
      </c>
      <c r="J4651" s="111">
        <v>5000</v>
      </c>
      <c r="K4651" s="112" t="s">
        <v>20</v>
      </c>
      <c r="L4651" s="112" t="s">
        <v>158</v>
      </c>
      <c r="O4651" s="71"/>
      <c r="P4651" s="54"/>
      <c r="Q4651" s="72"/>
    </row>
    <row r="4652" spans="1:17" x14ac:dyDescent="0.25">
      <c r="A4652" s="107" t="s">
        <v>3152</v>
      </c>
      <c r="B4652" s="108">
        <v>202508</v>
      </c>
      <c r="C4652" s="108">
        <v>202508</v>
      </c>
      <c r="D4652" s="108" t="s">
        <v>1014</v>
      </c>
      <c r="E4652" s="109">
        <v>7978125145</v>
      </c>
      <c r="F4652" s="107" t="s">
        <v>3153</v>
      </c>
      <c r="G4652" s="110" t="s">
        <v>1778</v>
      </c>
      <c r="H4652" s="111">
        <v>290000</v>
      </c>
      <c r="I4652" s="113">
        <v>45884</v>
      </c>
      <c r="J4652" s="111">
        <v>60000</v>
      </c>
      <c r="K4652" s="112" t="s">
        <v>20</v>
      </c>
      <c r="L4652" s="112" t="s">
        <v>158</v>
      </c>
      <c r="O4652" s="71"/>
      <c r="P4652" s="54"/>
      <c r="Q4652" s="72"/>
    </row>
    <row r="4653" spans="1:17" x14ac:dyDescent="0.25">
      <c r="A4653" s="107" t="s">
        <v>3124</v>
      </c>
      <c r="B4653" s="108">
        <v>202508</v>
      </c>
      <c r="C4653" s="108">
        <v>202508</v>
      </c>
      <c r="D4653" s="108" t="s">
        <v>1014</v>
      </c>
      <c r="E4653" s="109">
        <v>8249372326</v>
      </c>
      <c r="F4653" s="107" t="s">
        <v>3129</v>
      </c>
      <c r="G4653" s="110" t="s">
        <v>1778</v>
      </c>
      <c r="H4653" s="111">
        <v>305000</v>
      </c>
      <c r="I4653" s="113">
        <v>45884</v>
      </c>
      <c r="J4653" s="111">
        <v>70000</v>
      </c>
      <c r="K4653" s="112" t="s">
        <v>20</v>
      </c>
      <c r="L4653" s="112" t="s">
        <v>158</v>
      </c>
      <c r="O4653" s="71"/>
      <c r="P4653" s="54"/>
      <c r="Q4653" s="72"/>
    </row>
    <row r="4654" spans="1:17" x14ac:dyDescent="0.25">
      <c r="A4654" s="107" t="s">
        <v>4483</v>
      </c>
      <c r="B4654" s="108">
        <v>202501</v>
      </c>
      <c r="C4654" s="108">
        <v>202501</v>
      </c>
      <c r="D4654" s="108" t="s">
        <v>1015</v>
      </c>
      <c r="E4654" s="109">
        <v>9861298754</v>
      </c>
      <c r="F4654" s="107" t="s">
        <v>2561</v>
      </c>
      <c r="G4654" s="110" t="s">
        <v>1778</v>
      </c>
      <c r="H4654" s="111">
        <v>295000</v>
      </c>
      <c r="I4654" s="113">
        <v>45884</v>
      </c>
      <c r="J4654" s="111">
        <v>100000</v>
      </c>
      <c r="K4654" s="112" t="s">
        <v>20</v>
      </c>
      <c r="L4654" s="112" t="s">
        <v>158</v>
      </c>
      <c r="O4654" s="71"/>
      <c r="P4654" s="54"/>
      <c r="Q4654" s="72"/>
    </row>
    <row r="4655" spans="1:17" x14ac:dyDescent="0.25">
      <c r="A4655" s="107" t="s">
        <v>4534</v>
      </c>
      <c r="B4655" s="108">
        <v>202506</v>
      </c>
      <c r="C4655" s="108">
        <v>202506</v>
      </c>
      <c r="D4655" s="108" t="s">
        <v>1015</v>
      </c>
      <c r="E4655" s="109">
        <v>9861234569</v>
      </c>
      <c r="F4655" s="107" t="s">
        <v>2970</v>
      </c>
      <c r="G4655" s="110" t="s">
        <v>1778</v>
      </c>
      <c r="H4655" s="111">
        <v>290000</v>
      </c>
      <c r="I4655" s="113">
        <v>45885</v>
      </c>
      <c r="J4655" s="111">
        <v>72500</v>
      </c>
      <c r="K4655" s="112" t="s">
        <v>20</v>
      </c>
      <c r="L4655" s="112" t="s">
        <v>158</v>
      </c>
      <c r="O4655" s="71"/>
      <c r="P4655" s="54"/>
      <c r="Q4655" s="72"/>
    </row>
    <row r="4656" spans="1:17" x14ac:dyDescent="0.25">
      <c r="A4656" s="107" t="s">
        <v>4552</v>
      </c>
      <c r="B4656" s="108">
        <v>202508</v>
      </c>
      <c r="C4656" s="108">
        <v>202508</v>
      </c>
      <c r="D4656" s="108" t="s">
        <v>1014</v>
      </c>
      <c r="E4656" s="109">
        <v>8310655729</v>
      </c>
      <c r="F4656" s="107" t="s">
        <v>3155</v>
      </c>
      <c r="G4656" s="110" t="s">
        <v>1792</v>
      </c>
      <c r="H4656" s="111">
        <v>290000</v>
      </c>
      <c r="I4656" s="113">
        <v>45885</v>
      </c>
      <c r="J4656" s="111">
        <v>265000</v>
      </c>
      <c r="K4656" s="112" t="s">
        <v>20</v>
      </c>
      <c r="L4656" s="112" t="s">
        <v>158</v>
      </c>
      <c r="O4656" s="71"/>
      <c r="P4656" s="54"/>
      <c r="Q4656" s="72"/>
    </row>
    <row r="4657" spans="1:17" x14ac:dyDescent="0.25">
      <c r="A4657" s="107" t="s">
        <v>3133</v>
      </c>
      <c r="B4657" s="108">
        <v>202508</v>
      </c>
      <c r="C4657" s="108">
        <v>202508</v>
      </c>
      <c r="D4657" s="108" t="s">
        <v>1015</v>
      </c>
      <c r="E4657" s="109">
        <v>9437344795</v>
      </c>
      <c r="F4657" s="107" t="s">
        <v>3136</v>
      </c>
      <c r="G4657" s="110" t="s">
        <v>1778</v>
      </c>
      <c r="H4657" s="111">
        <v>300000</v>
      </c>
      <c r="I4657" s="113">
        <v>45885</v>
      </c>
      <c r="J4657" s="111">
        <v>60000</v>
      </c>
      <c r="K4657" s="112" t="s">
        <v>20</v>
      </c>
      <c r="L4657" s="112" t="s">
        <v>158</v>
      </c>
      <c r="O4657" s="71"/>
      <c r="P4657" s="54"/>
      <c r="Q4657" s="72"/>
    </row>
    <row r="4658" spans="1:17" x14ac:dyDescent="0.25">
      <c r="A4658" s="107" t="s">
        <v>4549</v>
      </c>
      <c r="B4658" s="108">
        <v>202508</v>
      </c>
      <c r="C4658" s="108">
        <v>202508</v>
      </c>
      <c r="D4658" s="108" t="s">
        <v>1015</v>
      </c>
      <c r="E4658" s="109">
        <v>9337744538</v>
      </c>
      <c r="F4658" s="107" t="s">
        <v>3134</v>
      </c>
      <c r="G4658" s="110" t="s">
        <v>1778</v>
      </c>
      <c r="H4658" s="111">
        <v>290000</v>
      </c>
      <c r="I4658" s="113">
        <v>45885</v>
      </c>
      <c r="J4658" s="111">
        <v>23750</v>
      </c>
      <c r="K4658" s="112" t="s">
        <v>20</v>
      </c>
      <c r="L4658" s="112" t="s">
        <v>158</v>
      </c>
      <c r="O4658" s="71"/>
      <c r="P4658" s="54"/>
      <c r="Q4658" s="72"/>
    </row>
    <row r="4659" spans="1:17" x14ac:dyDescent="0.25">
      <c r="A4659" s="107" t="s">
        <v>4553</v>
      </c>
      <c r="B4659" s="108">
        <v>202508</v>
      </c>
      <c r="C4659" s="108">
        <v>202508</v>
      </c>
      <c r="D4659" s="108" t="s">
        <v>1015</v>
      </c>
      <c r="E4659" s="109">
        <v>7003849307</v>
      </c>
      <c r="F4659" s="107" t="s">
        <v>3157</v>
      </c>
      <c r="G4659" s="110" t="s">
        <v>1778</v>
      </c>
      <c r="H4659" s="111">
        <v>290000</v>
      </c>
      <c r="I4659" s="113">
        <v>45887</v>
      </c>
      <c r="J4659" s="111">
        <v>285000</v>
      </c>
      <c r="K4659" s="112" t="s">
        <v>20</v>
      </c>
      <c r="L4659" s="112" t="s">
        <v>158</v>
      </c>
      <c r="O4659" s="71"/>
      <c r="P4659" s="54"/>
      <c r="Q4659" s="72"/>
    </row>
    <row r="4660" spans="1:17" x14ac:dyDescent="0.25">
      <c r="A4660" s="107" t="s">
        <v>4547</v>
      </c>
      <c r="B4660" s="108">
        <v>202508</v>
      </c>
      <c r="C4660" s="108">
        <v>202508</v>
      </c>
      <c r="D4660" s="108" t="s">
        <v>1015</v>
      </c>
      <c r="E4660" s="109">
        <v>8249909142</v>
      </c>
      <c r="F4660" s="107" t="s">
        <v>3109</v>
      </c>
      <c r="G4660" s="110" t="s">
        <v>1792</v>
      </c>
      <c r="H4660" s="111">
        <v>275000</v>
      </c>
      <c r="I4660" s="113">
        <v>45887</v>
      </c>
      <c r="J4660" s="111">
        <v>50000</v>
      </c>
      <c r="K4660" s="112" t="s">
        <v>20</v>
      </c>
      <c r="L4660" s="112" t="s">
        <v>158</v>
      </c>
      <c r="O4660" s="71"/>
      <c r="P4660" s="54"/>
      <c r="Q4660" s="72"/>
    </row>
    <row r="4661" spans="1:17" x14ac:dyDescent="0.25">
      <c r="A4661" s="107" t="s">
        <v>4548</v>
      </c>
      <c r="B4661" s="108">
        <v>202508</v>
      </c>
      <c r="C4661" s="108">
        <v>202508</v>
      </c>
      <c r="D4661" s="108" t="s">
        <v>1015</v>
      </c>
      <c r="E4661" s="109">
        <v>7008270564</v>
      </c>
      <c r="F4661" s="107" t="s">
        <v>3114</v>
      </c>
      <c r="G4661" s="110" t="s">
        <v>1792</v>
      </c>
      <c r="H4661" s="111">
        <v>280000</v>
      </c>
      <c r="I4661" s="113">
        <v>45887</v>
      </c>
      <c r="J4661" s="111">
        <v>50000</v>
      </c>
      <c r="K4661" s="112" t="s">
        <v>20</v>
      </c>
      <c r="L4661" s="112" t="s">
        <v>158</v>
      </c>
      <c r="O4661" s="71"/>
      <c r="P4661" s="54"/>
      <c r="Q4661" s="72"/>
    </row>
    <row r="4662" spans="1:17" x14ac:dyDescent="0.25">
      <c r="A4662" s="107" t="s">
        <v>3158</v>
      </c>
      <c r="B4662" s="108">
        <v>202508</v>
      </c>
      <c r="C4662" s="108">
        <v>202508</v>
      </c>
      <c r="D4662" s="108" t="s">
        <v>1015</v>
      </c>
      <c r="E4662" s="109">
        <v>9938420883</v>
      </c>
      <c r="F4662" s="107" t="s">
        <v>3161</v>
      </c>
      <c r="G4662" s="110" t="s">
        <v>1778</v>
      </c>
      <c r="H4662" s="111">
        <v>300000</v>
      </c>
      <c r="I4662" s="113">
        <v>45887</v>
      </c>
      <c r="J4662" s="111">
        <v>5000</v>
      </c>
      <c r="K4662" s="112" t="s">
        <v>20</v>
      </c>
      <c r="L4662" s="112" t="s">
        <v>158</v>
      </c>
      <c r="O4662" s="71"/>
      <c r="P4662" s="54"/>
      <c r="Q4662" s="72"/>
    </row>
    <row r="4663" spans="1:17" x14ac:dyDescent="0.25">
      <c r="A4663" s="107" t="s">
        <v>3159</v>
      </c>
      <c r="B4663" s="108">
        <v>202508</v>
      </c>
      <c r="C4663" s="108">
        <v>202508</v>
      </c>
      <c r="D4663" s="108" t="s">
        <v>1015</v>
      </c>
      <c r="E4663" s="109">
        <v>9535151897</v>
      </c>
      <c r="F4663" s="107" t="s">
        <v>3162</v>
      </c>
      <c r="G4663" s="110" t="s">
        <v>1778</v>
      </c>
      <c r="H4663" s="111">
        <v>290000</v>
      </c>
      <c r="I4663" s="113">
        <v>45887</v>
      </c>
      <c r="J4663" s="111">
        <v>5000</v>
      </c>
      <c r="K4663" s="112" t="s">
        <v>20</v>
      </c>
      <c r="L4663" s="112" t="s">
        <v>158</v>
      </c>
      <c r="O4663" s="71"/>
      <c r="P4663" s="54"/>
      <c r="Q4663" s="72"/>
    </row>
    <row r="4664" spans="1:17" x14ac:dyDescent="0.25">
      <c r="A4664" s="107" t="s">
        <v>3160</v>
      </c>
      <c r="B4664" s="108">
        <v>202508</v>
      </c>
      <c r="C4664" s="108">
        <v>202508</v>
      </c>
      <c r="D4664" s="108" t="s">
        <v>1015</v>
      </c>
      <c r="E4664" s="109">
        <v>8339810879</v>
      </c>
      <c r="F4664" s="107" t="s">
        <v>3163</v>
      </c>
      <c r="G4664" s="110" t="s">
        <v>1778</v>
      </c>
      <c r="H4664" s="111">
        <v>290000</v>
      </c>
      <c r="I4664" s="113">
        <v>45887</v>
      </c>
      <c r="J4664" s="111">
        <v>5000</v>
      </c>
      <c r="K4664" s="112" t="s">
        <v>20</v>
      </c>
      <c r="L4664" s="112" t="s">
        <v>158</v>
      </c>
      <c r="O4664" s="71"/>
      <c r="P4664" s="54"/>
      <c r="Q4664" s="72"/>
    </row>
    <row r="4665" spans="1:17" x14ac:dyDescent="0.25">
      <c r="A4665" s="107" t="s">
        <v>3159</v>
      </c>
      <c r="B4665" s="108">
        <v>202508</v>
      </c>
      <c r="C4665" s="108">
        <v>202508</v>
      </c>
      <c r="D4665" s="108" t="s">
        <v>1015</v>
      </c>
      <c r="E4665" s="109">
        <v>9535151897</v>
      </c>
      <c r="F4665" s="107" t="s">
        <v>3162</v>
      </c>
      <c r="G4665" s="110" t="s">
        <v>1778</v>
      </c>
      <c r="H4665" s="111">
        <v>290000</v>
      </c>
      <c r="I4665" s="113">
        <v>45888</v>
      </c>
      <c r="J4665" s="111">
        <v>285000</v>
      </c>
      <c r="K4665" s="112" t="s">
        <v>20</v>
      </c>
      <c r="L4665" s="112" t="s">
        <v>158</v>
      </c>
      <c r="O4665" s="71"/>
      <c r="P4665" s="54"/>
      <c r="Q4665" s="72"/>
    </row>
    <row r="4666" spans="1:17" x14ac:dyDescent="0.25">
      <c r="A4666" s="107" t="s">
        <v>3048</v>
      </c>
      <c r="B4666" s="108">
        <v>202507</v>
      </c>
      <c r="C4666" s="108">
        <v>202507</v>
      </c>
      <c r="D4666" s="108" t="s">
        <v>1015</v>
      </c>
      <c r="E4666" s="109">
        <v>8018322359</v>
      </c>
      <c r="F4666" s="107" t="s">
        <v>3051</v>
      </c>
      <c r="G4666" s="110" t="s">
        <v>1778</v>
      </c>
      <c r="H4666" s="111">
        <v>290000</v>
      </c>
      <c r="I4666" s="113">
        <v>45888</v>
      </c>
      <c r="J4666" s="111">
        <v>72500</v>
      </c>
      <c r="K4666" s="112" t="s">
        <v>20</v>
      </c>
      <c r="L4666" s="112" t="s">
        <v>158</v>
      </c>
      <c r="O4666" s="71"/>
      <c r="P4666" s="54"/>
      <c r="Q4666" s="72"/>
    </row>
    <row r="4667" spans="1:17" x14ac:dyDescent="0.25">
      <c r="A4667" s="107" t="s">
        <v>2880</v>
      </c>
      <c r="B4667" s="108">
        <v>202505</v>
      </c>
      <c r="C4667" s="108">
        <v>202505</v>
      </c>
      <c r="D4667" s="108" t="s">
        <v>1015</v>
      </c>
      <c r="E4667" s="109">
        <v>8917498089</v>
      </c>
      <c r="F4667" s="107" t="s">
        <v>2884</v>
      </c>
      <c r="G4667" s="110" t="s">
        <v>1792</v>
      </c>
      <c r="H4667" s="111">
        <v>270000</v>
      </c>
      <c r="I4667" s="113">
        <v>45888</v>
      </c>
      <c r="J4667" s="111">
        <v>50000</v>
      </c>
      <c r="K4667" s="112" t="s">
        <v>20</v>
      </c>
      <c r="L4667" s="112" t="s">
        <v>158</v>
      </c>
      <c r="O4667" s="71"/>
      <c r="P4667" s="54"/>
      <c r="Q4667" s="72"/>
    </row>
    <row r="4668" spans="1:17" x14ac:dyDescent="0.25">
      <c r="A4668" s="107" t="s">
        <v>3018</v>
      </c>
      <c r="B4668" s="108">
        <v>202506</v>
      </c>
      <c r="C4668" s="108">
        <v>202506</v>
      </c>
      <c r="D4668" s="108" t="s">
        <v>1015</v>
      </c>
      <c r="E4668" s="109">
        <v>7978958308</v>
      </c>
      <c r="F4668" s="107" t="s">
        <v>3019</v>
      </c>
      <c r="G4668" s="110" t="s">
        <v>1778</v>
      </c>
      <c r="H4668" s="111">
        <v>290000</v>
      </c>
      <c r="I4668" s="113">
        <v>45889</v>
      </c>
      <c r="J4668" s="111">
        <v>45000</v>
      </c>
      <c r="K4668" s="112" t="s">
        <v>20</v>
      </c>
      <c r="L4668" s="112" t="s">
        <v>158</v>
      </c>
      <c r="O4668" s="71"/>
      <c r="P4668" s="54"/>
      <c r="Q4668" s="72"/>
    </row>
    <row r="4669" spans="1:17" x14ac:dyDescent="0.25">
      <c r="A4669" s="107" t="s">
        <v>3063</v>
      </c>
      <c r="B4669" s="108">
        <v>202507</v>
      </c>
      <c r="C4669" s="108">
        <v>202507</v>
      </c>
      <c r="D4669" s="108" t="s">
        <v>1015</v>
      </c>
      <c r="E4669" s="109">
        <v>7008650408</v>
      </c>
      <c r="F4669" s="107" t="s">
        <v>3064</v>
      </c>
      <c r="G4669" s="110" t="s">
        <v>1792</v>
      </c>
      <c r="H4669" s="111">
        <f>IF(G4669="APIDS+IITG", 350000, IF(G4669="APDA+IITG", 330000, IF(G4669="APIDS", 318600, IF(G4669="APDA", 295000, "0"))))</f>
        <v>295000</v>
      </c>
      <c r="I4669" s="113">
        <v>45889</v>
      </c>
      <c r="J4669" s="111">
        <v>50000</v>
      </c>
      <c r="K4669" s="112" t="s">
        <v>20</v>
      </c>
      <c r="L4669" s="112" t="s">
        <v>158</v>
      </c>
      <c r="O4669" s="71"/>
      <c r="P4669" s="54"/>
      <c r="Q4669" s="72"/>
    </row>
    <row r="4670" spans="1:17" x14ac:dyDescent="0.25">
      <c r="A4670" s="107" t="s">
        <v>2963</v>
      </c>
      <c r="B4670" s="108">
        <v>202506</v>
      </c>
      <c r="C4670" s="108">
        <v>202506</v>
      </c>
      <c r="D4670" s="108" t="s">
        <v>1015</v>
      </c>
      <c r="E4670" s="109">
        <v>7205064713</v>
      </c>
      <c r="F4670" s="107" t="s">
        <v>2964</v>
      </c>
      <c r="G4670" s="110" t="s">
        <v>1778</v>
      </c>
      <c r="H4670" s="111">
        <v>290000</v>
      </c>
      <c r="I4670" s="113">
        <v>45889</v>
      </c>
      <c r="J4670" s="111">
        <v>40000</v>
      </c>
      <c r="K4670" s="112" t="s">
        <v>20</v>
      </c>
      <c r="L4670" s="112" t="s">
        <v>158</v>
      </c>
      <c r="O4670" s="71"/>
      <c r="P4670" s="54"/>
      <c r="Q4670" s="72"/>
    </row>
    <row r="4671" spans="1:17" x14ac:dyDescent="0.25">
      <c r="A4671" s="107" t="s">
        <v>2809</v>
      </c>
      <c r="B4671" s="108">
        <v>202504</v>
      </c>
      <c r="C4671" s="108">
        <v>202504</v>
      </c>
      <c r="D4671" s="108" t="s">
        <v>1015</v>
      </c>
      <c r="E4671" s="109">
        <v>7504262338</v>
      </c>
      <c r="F4671" s="107" t="s">
        <v>2815</v>
      </c>
      <c r="G4671" s="110" t="s">
        <v>1778</v>
      </c>
      <c r="H4671" s="111">
        <v>300000</v>
      </c>
      <c r="I4671" s="113">
        <v>45889</v>
      </c>
      <c r="J4671" s="111">
        <v>50000</v>
      </c>
      <c r="K4671" s="112" t="s">
        <v>20</v>
      </c>
      <c r="L4671" s="112" t="s">
        <v>158</v>
      </c>
      <c r="O4671" s="71"/>
      <c r="P4671" s="54"/>
      <c r="Q4671" s="72"/>
    </row>
    <row r="4672" spans="1:17" x14ac:dyDescent="0.25">
      <c r="A4672" s="107" t="s">
        <v>4512</v>
      </c>
      <c r="B4672" s="108">
        <v>202504</v>
      </c>
      <c r="C4672" s="108">
        <v>202504</v>
      </c>
      <c r="D4672" s="108" t="s">
        <v>1014</v>
      </c>
      <c r="E4672" s="109">
        <v>9361378163</v>
      </c>
      <c r="F4672" s="107" t="s">
        <v>2833</v>
      </c>
      <c r="G4672" s="110" t="s">
        <v>1792</v>
      </c>
      <c r="H4672" s="111">
        <v>295000</v>
      </c>
      <c r="I4672" s="113">
        <v>45889</v>
      </c>
      <c r="J4672" s="111">
        <v>50000</v>
      </c>
      <c r="K4672" s="112" t="s">
        <v>20</v>
      </c>
      <c r="L4672" s="112" t="s">
        <v>158</v>
      </c>
      <c r="O4672" s="71"/>
      <c r="P4672" s="54"/>
      <c r="Q4672" s="72"/>
    </row>
    <row r="4673" spans="1:17" x14ac:dyDescent="0.25">
      <c r="A4673" s="107" t="s">
        <v>3140</v>
      </c>
      <c r="B4673" s="108">
        <v>202508</v>
      </c>
      <c r="C4673" s="108">
        <v>202508</v>
      </c>
      <c r="D4673" s="108" t="s">
        <v>1015</v>
      </c>
      <c r="E4673" s="109">
        <v>7004663520</v>
      </c>
      <c r="F4673" s="107" t="s">
        <v>3146</v>
      </c>
      <c r="G4673" s="110" t="s">
        <v>1778</v>
      </c>
      <c r="H4673" s="111">
        <v>29000</v>
      </c>
      <c r="I4673" s="113">
        <v>45889</v>
      </c>
      <c r="J4673" s="111">
        <v>95000</v>
      </c>
      <c r="K4673" s="112" t="s">
        <v>20</v>
      </c>
      <c r="L4673" s="112" t="s">
        <v>158</v>
      </c>
      <c r="O4673" s="71"/>
      <c r="P4673" s="54"/>
      <c r="Q4673" s="72"/>
    </row>
    <row r="4674" spans="1:17" x14ac:dyDescent="0.25">
      <c r="A4674" s="107" t="s">
        <v>2936</v>
      </c>
      <c r="B4674" s="108">
        <v>202505</v>
      </c>
      <c r="C4674" s="108">
        <v>202505</v>
      </c>
      <c r="D4674" s="108" t="s">
        <v>1015</v>
      </c>
      <c r="E4674" s="109">
        <v>9348479151</v>
      </c>
      <c r="F4674" s="107" t="s">
        <v>2938</v>
      </c>
      <c r="G4674" s="110" t="s">
        <v>1778</v>
      </c>
      <c r="H4674" s="111">
        <v>290000</v>
      </c>
      <c r="I4674" s="113">
        <v>45889</v>
      </c>
      <c r="J4674" s="111">
        <v>35000</v>
      </c>
      <c r="K4674" s="112" t="s">
        <v>20</v>
      </c>
      <c r="L4674" s="112" t="s">
        <v>158</v>
      </c>
      <c r="O4674" s="71"/>
      <c r="P4674" s="54"/>
      <c r="Q4674" s="72"/>
    </row>
    <row r="4675" spans="1:17" x14ac:dyDescent="0.25">
      <c r="A4675" s="107" t="s">
        <v>3112</v>
      </c>
      <c r="B4675" s="108">
        <v>202508</v>
      </c>
      <c r="C4675" s="108">
        <v>202508</v>
      </c>
      <c r="D4675" s="108" t="s">
        <v>1014</v>
      </c>
      <c r="E4675" s="109">
        <v>8871621441</v>
      </c>
      <c r="F4675" s="107" t="s">
        <v>3115</v>
      </c>
      <c r="G4675" s="110" t="s">
        <v>1792</v>
      </c>
      <c r="H4675" s="111">
        <v>295000</v>
      </c>
      <c r="I4675" s="113">
        <v>45890</v>
      </c>
      <c r="J4675" s="111">
        <v>285000</v>
      </c>
      <c r="K4675" s="112" t="s">
        <v>20</v>
      </c>
      <c r="L4675" s="112" t="s">
        <v>158</v>
      </c>
      <c r="O4675" s="71"/>
      <c r="P4675" s="54"/>
      <c r="Q4675" s="72"/>
    </row>
    <row r="4676" spans="1:17" x14ac:dyDescent="0.25">
      <c r="A4676" s="107" t="s">
        <v>3122</v>
      </c>
      <c r="B4676" s="108">
        <v>202508</v>
      </c>
      <c r="C4676" s="108">
        <v>202508</v>
      </c>
      <c r="D4676" s="108" t="s">
        <v>1015</v>
      </c>
      <c r="E4676" s="109">
        <v>7978386221</v>
      </c>
      <c r="F4676" s="107" t="s">
        <v>3127</v>
      </c>
      <c r="G4676" s="110" t="s">
        <v>1778</v>
      </c>
      <c r="H4676" s="111">
        <v>305000</v>
      </c>
      <c r="I4676" s="113">
        <v>45890</v>
      </c>
      <c r="J4676" s="111">
        <v>57000</v>
      </c>
      <c r="K4676" s="112" t="s">
        <v>20</v>
      </c>
      <c r="L4676" s="112" t="s">
        <v>158</v>
      </c>
      <c r="O4676" s="71"/>
      <c r="P4676" s="54"/>
      <c r="Q4676" s="72"/>
    </row>
    <row r="4677" spans="1:17" x14ac:dyDescent="0.25">
      <c r="A4677" s="107" t="s">
        <v>3164</v>
      </c>
      <c r="B4677" s="108">
        <v>202508</v>
      </c>
      <c r="C4677" s="108">
        <v>202508</v>
      </c>
      <c r="D4677" s="108" t="s">
        <v>1015</v>
      </c>
      <c r="E4677" s="109">
        <v>8249283535</v>
      </c>
      <c r="F4677" s="107" t="s">
        <v>3165</v>
      </c>
      <c r="G4677" s="110" t="s">
        <v>1778</v>
      </c>
      <c r="H4677" s="111">
        <v>305000</v>
      </c>
      <c r="I4677" s="113">
        <v>45890</v>
      </c>
      <c r="J4677" s="111">
        <v>45000</v>
      </c>
      <c r="K4677" s="112" t="s">
        <v>20</v>
      </c>
      <c r="L4677" s="112" t="s">
        <v>158</v>
      </c>
      <c r="O4677" s="71"/>
      <c r="P4677" s="54"/>
      <c r="Q4677" s="72"/>
    </row>
    <row r="4678" spans="1:17" x14ac:dyDescent="0.25">
      <c r="A4678" s="107" t="s">
        <v>3166</v>
      </c>
      <c r="B4678" s="108">
        <v>202508</v>
      </c>
      <c r="C4678" s="108">
        <v>202508</v>
      </c>
      <c r="D4678" s="108" t="s">
        <v>1015</v>
      </c>
      <c r="E4678" s="109">
        <v>9938801268</v>
      </c>
      <c r="F4678" s="107" t="s">
        <v>3167</v>
      </c>
      <c r="G4678" s="110" t="s">
        <v>1778</v>
      </c>
      <c r="H4678" s="111">
        <v>305000</v>
      </c>
      <c r="I4678" s="113">
        <v>45890</v>
      </c>
      <c r="J4678" s="111">
        <v>5000</v>
      </c>
      <c r="K4678" s="112" t="s">
        <v>20</v>
      </c>
      <c r="L4678" s="112" t="s">
        <v>158</v>
      </c>
      <c r="O4678" s="71"/>
      <c r="P4678" s="54"/>
      <c r="Q4678" s="72"/>
    </row>
    <row r="4679" spans="1:17" x14ac:dyDescent="0.25">
      <c r="A4679" s="107" t="s">
        <v>4551</v>
      </c>
      <c r="B4679" s="108">
        <v>202508</v>
      </c>
      <c r="C4679" s="108">
        <v>202508</v>
      </c>
      <c r="D4679" s="108" t="s">
        <v>1014</v>
      </c>
      <c r="E4679" s="109">
        <v>7008955294</v>
      </c>
      <c r="F4679" s="107" t="s">
        <v>3145</v>
      </c>
      <c r="G4679" s="110" t="s">
        <v>1778</v>
      </c>
      <c r="H4679" s="111">
        <v>300000</v>
      </c>
      <c r="I4679" s="113">
        <v>45891</v>
      </c>
      <c r="J4679" s="111">
        <v>95000</v>
      </c>
      <c r="K4679" s="112" t="s">
        <v>20</v>
      </c>
      <c r="L4679" s="112" t="s">
        <v>158</v>
      </c>
      <c r="O4679" s="71"/>
      <c r="P4679" s="54"/>
      <c r="Q4679" s="72"/>
    </row>
    <row r="4680" spans="1:17" x14ac:dyDescent="0.25">
      <c r="A4680" s="107" t="s">
        <v>4549</v>
      </c>
      <c r="B4680" s="108">
        <v>202508</v>
      </c>
      <c r="C4680" s="108">
        <v>202508</v>
      </c>
      <c r="D4680" s="108" t="s">
        <v>1015</v>
      </c>
      <c r="E4680" s="109">
        <v>9337744538</v>
      </c>
      <c r="F4680" s="107" t="s">
        <v>3134</v>
      </c>
      <c r="G4680" s="110" t="s">
        <v>1778</v>
      </c>
      <c r="H4680" s="111">
        <v>290000</v>
      </c>
      <c r="I4680" s="113">
        <v>45891</v>
      </c>
      <c r="J4680" s="111">
        <v>285000</v>
      </c>
      <c r="K4680" s="112" t="s">
        <v>20</v>
      </c>
      <c r="L4680" s="112" t="s">
        <v>158</v>
      </c>
      <c r="O4680" s="71"/>
      <c r="P4680" s="54"/>
      <c r="Q4680" s="72"/>
    </row>
    <row r="4681" spans="1:17" x14ac:dyDescent="0.25">
      <c r="A4681" s="107" t="s">
        <v>3169</v>
      </c>
      <c r="B4681" s="108">
        <v>202508</v>
      </c>
      <c r="C4681" s="108">
        <v>202508</v>
      </c>
      <c r="D4681" s="108" t="s">
        <v>1015</v>
      </c>
      <c r="E4681" s="109">
        <v>7008445970</v>
      </c>
      <c r="F4681" s="107" t="s">
        <v>3175</v>
      </c>
      <c r="G4681" s="110" t="s">
        <v>1778</v>
      </c>
      <c r="H4681" s="111">
        <v>290000</v>
      </c>
      <c r="I4681" s="113">
        <v>45891</v>
      </c>
      <c r="J4681" s="111">
        <v>5000</v>
      </c>
      <c r="K4681" s="112" t="s">
        <v>689</v>
      </c>
      <c r="L4681" s="112" t="s">
        <v>2437</v>
      </c>
      <c r="O4681" s="71"/>
      <c r="P4681" s="54"/>
      <c r="Q4681" s="72"/>
    </row>
    <row r="4682" spans="1:17" x14ac:dyDescent="0.25">
      <c r="A4682" s="107" t="s">
        <v>4554</v>
      </c>
      <c r="B4682" s="108">
        <v>202508</v>
      </c>
      <c r="C4682" s="108">
        <v>202508</v>
      </c>
      <c r="D4682" s="108" t="s">
        <v>1015</v>
      </c>
      <c r="E4682" s="109">
        <v>9078784680</v>
      </c>
      <c r="F4682" s="107" t="s">
        <v>3177</v>
      </c>
      <c r="G4682" s="110" t="s">
        <v>1778</v>
      </c>
      <c r="H4682" s="111">
        <v>298600</v>
      </c>
      <c r="I4682" s="113">
        <v>45891</v>
      </c>
      <c r="J4682" s="111">
        <v>5000</v>
      </c>
      <c r="K4682" s="112" t="s">
        <v>689</v>
      </c>
      <c r="L4682" s="112" t="s">
        <v>2009</v>
      </c>
      <c r="O4682" s="71"/>
      <c r="P4682" s="54"/>
      <c r="Q4682" s="72"/>
    </row>
    <row r="4683" spans="1:17" x14ac:dyDescent="0.25">
      <c r="A4683" s="107" t="s">
        <v>4555</v>
      </c>
      <c r="B4683" s="108">
        <v>202508</v>
      </c>
      <c r="C4683" s="108">
        <v>202508</v>
      </c>
      <c r="D4683" s="108" t="s">
        <v>1015</v>
      </c>
      <c r="E4683" s="109">
        <v>7978594557</v>
      </c>
      <c r="F4683" s="107" t="s">
        <v>3178</v>
      </c>
      <c r="G4683" s="110" t="s">
        <v>1778</v>
      </c>
      <c r="H4683" s="111">
        <v>290000</v>
      </c>
      <c r="I4683" s="113">
        <v>45891</v>
      </c>
      <c r="J4683" s="111">
        <v>5000</v>
      </c>
      <c r="K4683" s="112" t="s">
        <v>689</v>
      </c>
      <c r="L4683" s="112" t="s">
        <v>2984</v>
      </c>
      <c r="O4683" s="71"/>
      <c r="P4683" s="54"/>
      <c r="Q4683" s="72"/>
    </row>
    <row r="4684" spans="1:17" x14ac:dyDescent="0.25">
      <c r="A4684" s="107" t="s">
        <v>4556</v>
      </c>
      <c r="B4684" s="108">
        <v>202508</v>
      </c>
      <c r="C4684" s="108">
        <v>202508</v>
      </c>
      <c r="D4684" s="108" t="s">
        <v>1015</v>
      </c>
      <c r="E4684" s="109">
        <v>9845313769</v>
      </c>
      <c r="F4684" s="107" t="s">
        <v>3179</v>
      </c>
      <c r="G4684" s="110" t="s">
        <v>1778</v>
      </c>
      <c r="H4684" s="111">
        <v>285000</v>
      </c>
      <c r="I4684" s="113">
        <v>45891</v>
      </c>
      <c r="J4684" s="111">
        <v>5000</v>
      </c>
      <c r="K4684" s="112" t="s">
        <v>689</v>
      </c>
      <c r="L4684" s="112" t="s">
        <v>2437</v>
      </c>
      <c r="O4684" s="71"/>
      <c r="P4684" s="54"/>
      <c r="Q4684" s="72"/>
    </row>
    <row r="4685" spans="1:17" x14ac:dyDescent="0.25">
      <c r="A4685" s="107" t="s">
        <v>3168</v>
      </c>
      <c r="B4685" s="108">
        <v>202508</v>
      </c>
      <c r="C4685" s="108">
        <v>202508</v>
      </c>
      <c r="D4685" s="108" t="s">
        <v>1014</v>
      </c>
      <c r="E4685" s="109">
        <v>9907852031</v>
      </c>
      <c r="F4685" s="107" t="s">
        <v>3180</v>
      </c>
      <c r="G4685" s="110" t="s">
        <v>1792</v>
      </c>
      <c r="H4685" s="111">
        <v>250000</v>
      </c>
      <c r="I4685" s="113">
        <v>45891</v>
      </c>
      <c r="J4685" s="111">
        <v>5000</v>
      </c>
      <c r="K4685" s="112" t="s">
        <v>689</v>
      </c>
      <c r="L4685" s="112" t="s">
        <v>2729</v>
      </c>
      <c r="O4685" s="71"/>
      <c r="P4685" s="54"/>
      <c r="Q4685" s="72"/>
    </row>
    <row r="4686" spans="1:17" x14ac:dyDescent="0.25">
      <c r="A4686" s="107" t="s">
        <v>4557</v>
      </c>
      <c r="B4686" s="108">
        <v>202508</v>
      </c>
      <c r="C4686" s="108">
        <v>202508</v>
      </c>
      <c r="D4686" s="108" t="s">
        <v>1015</v>
      </c>
      <c r="E4686" s="109">
        <v>8260893529</v>
      </c>
      <c r="F4686" s="107" t="s">
        <v>3181</v>
      </c>
      <c r="G4686" s="110" t="s">
        <v>1778</v>
      </c>
      <c r="H4686" s="111">
        <v>285000</v>
      </c>
      <c r="I4686" s="113">
        <v>45891</v>
      </c>
      <c r="J4686" s="111">
        <v>5000</v>
      </c>
      <c r="K4686" s="112" t="s">
        <v>689</v>
      </c>
      <c r="L4686" s="112" t="s">
        <v>2437</v>
      </c>
      <c r="O4686" s="71"/>
      <c r="P4686" s="54"/>
      <c r="Q4686" s="72"/>
    </row>
    <row r="4687" spans="1:17" x14ac:dyDescent="0.25">
      <c r="A4687" s="107" t="s">
        <v>2931</v>
      </c>
      <c r="B4687" s="108">
        <v>202505</v>
      </c>
      <c r="C4687" s="108">
        <v>202505</v>
      </c>
      <c r="D4687" s="108" t="s">
        <v>1014</v>
      </c>
      <c r="E4687" s="109">
        <v>9861635166</v>
      </c>
      <c r="F4687" s="107" t="s">
        <v>2933</v>
      </c>
      <c r="G4687" s="110" t="s">
        <v>1778</v>
      </c>
      <c r="H4687" s="111">
        <v>295000</v>
      </c>
      <c r="I4687" s="113">
        <v>45892</v>
      </c>
      <c r="J4687" s="111">
        <v>57000</v>
      </c>
      <c r="K4687" s="112" t="s">
        <v>20</v>
      </c>
      <c r="L4687" s="112" t="s">
        <v>158</v>
      </c>
      <c r="O4687" s="71"/>
      <c r="P4687" s="54"/>
      <c r="Q4687" s="72"/>
    </row>
    <row r="4688" spans="1:17" x14ac:dyDescent="0.25">
      <c r="A4688" s="107" t="s">
        <v>4536</v>
      </c>
      <c r="B4688" s="108">
        <v>202506</v>
      </c>
      <c r="C4688" s="108">
        <v>202506</v>
      </c>
      <c r="D4688" s="108" t="s">
        <v>1015</v>
      </c>
      <c r="E4688" s="109">
        <v>7684001678</v>
      </c>
      <c r="F4688" s="107" t="s">
        <v>2992</v>
      </c>
      <c r="G4688" s="110" t="s">
        <v>1778</v>
      </c>
      <c r="H4688" s="111">
        <v>290000</v>
      </c>
      <c r="I4688" s="113">
        <v>45892</v>
      </c>
      <c r="J4688" s="111">
        <v>35000</v>
      </c>
      <c r="K4688" s="112" t="s">
        <v>20</v>
      </c>
      <c r="L4688" s="112" t="s">
        <v>158</v>
      </c>
      <c r="O4688" s="71"/>
      <c r="P4688" s="54"/>
      <c r="Q4688" s="72"/>
    </row>
    <row r="4689" spans="1:17" x14ac:dyDescent="0.25">
      <c r="A4689" s="107" t="s">
        <v>4558</v>
      </c>
      <c r="B4689" s="108">
        <v>202508</v>
      </c>
      <c r="C4689" s="108">
        <v>202508</v>
      </c>
      <c r="D4689" s="108" t="s">
        <v>1015</v>
      </c>
      <c r="E4689" s="109">
        <v>7746005930</v>
      </c>
      <c r="F4689" s="107" t="s">
        <v>3183</v>
      </c>
      <c r="G4689" s="110" t="s">
        <v>1792</v>
      </c>
      <c r="H4689" s="111">
        <v>270000</v>
      </c>
      <c r="I4689" s="113">
        <v>45893</v>
      </c>
      <c r="J4689" s="111">
        <v>200000</v>
      </c>
      <c r="K4689" s="112" t="s">
        <v>20</v>
      </c>
      <c r="L4689" s="112" t="s">
        <v>158</v>
      </c>
      <c r="O4689" s="71"/>
      <c r="P4689" s="54"/>
      <c r="Q4689" s="72"/>
    </row>
    <row r="4690" spans="1:17" x14ac:dyDescent="0.25">
      <c r="A4690" s="107" t="s">
        <v>3184</v>
      </c>
      <c r="B4690" s="108">
        <v>202508</v>
      </c>
      <c r="C4690" s="108">
        <v>202508</v>
      </c>
      <c r="D4690" s="108" t="s">
        <v>1015</v>
      </c>
      <c r="E4690" s="109">
        <v>8328914323</v>
      </c>
      <c r="F4690" s="107" t="s">
        <v>3185</v>
      </c>
      <c r="G4690" s="110" t="s">
        <v>1778</v>
      </c>
      <c r="H4690" s="111">
        <v>290000</v>
      </c>
      <c r="I4690" s="113">
        <v>45893</v>
      </c>
      <c r="J4690" s="111">
        <v>40000</v>
      </c>
      <c r="K4690" s="112" t="s">
        <v>20</v>
      </c>
      <c r="L4690" s="112" t="s">
        <v>158</v>
      </c>
      <c r="O4690" s="71"/>
      <c r="P4690" s="54"/>
      <c r="Q4690" s="72"/>
    </row>
    <row r="4691" spans="1:17" x14ac:dyDescent="0.25">
      <c r="A4691" s="107" t="s">
        <v>3170</v>
      </c>
      <c r="B4691" s="108">
        <v>202508</v>
      </c>
      <c r="C4691" s="108">
        <v>202508</v>
      </c>
      <c r="D4691" s="108" t="s">
        <v>1015</v>
      </c>
      <c r="E4691" s="109">
        <v>9337165127</v>
      </c>
      <c r="F4691" s="107" t="s">
        <v>3176</v>
      </c>
      <c r="G4691" s="110" t="s">
        <v>1792</v>
      </c>
      <c r="H4691" s="111">
        <v>295000</v>
      </c>
      <c r="I4691" s="113">
        <v>45893</v>
      </c>
      <c r="J4691" s="111">
        <v>5000</v>
      </c>
      <c r="K4691" s="112" t="s">
        <v>20</v>
      </c>
      <c r="L4691" s="112" t="s">
        <v>158</v>
      </c>
      <c r="O4691" s="71"/>
      <c r="P4691" s="54"/>
      <c r="Q4691" s="72"/>
    </row>
    <row r="4692" spans="1:17" x14ac:dyDescent="0.25">
      <c r="A4692" s="107" t="s">
        <v>3018</v>
      </c>
      <c r="B4692" s="108">
        <v>202506</v>
      </c>
      <c r="C4692" s="108">
        <v>202506</v>
      </c>
      <c r="D4692" s="108" t="s">
        <v>1015</v>
      </c>
      <c r="E4692" s="109">
        <v>7978958308</v>
      </c>
      <c r="F4692" s="107" t="s">
        <v>3019</v>
      </c>
      <c r="G4692" s="110" t="s">
        <v>1778</v>
      </c>
      <c r="H4692" s="111">
        <v>290000</v>
      </c>
      <c r="I4692" s="113">
        <v>45893</v>
      </c>
      <c r="J4692" s="111">
        <v>15000</v>
      </c>
      <c r="K4692" s="112" t="s">
        <v>20</v>
      </c>
      <c r="L4692" s="112" t="s">
        <v>158</v>
      </c>
      <c r="O4692" s="71"/>
      <c r="P4692" s="54"/>
      <c r="Q4692" s="72"/>
    </row>
    <row r="4693" spans="1:17" x14ac:dyDescent="0.25">
      <c r="A4693" s="107" t="s">
        <v>4559</v>
      </c>
      <c r="B4693" s="108">
        <v>202508</v>
      </c>
      <c r="C4693" s="108">
        <v>202508</v>
      </c>
      <c r="D4693" s="108" t="s">
        <v>1014</v>
      </c>
      <c r="E4693" s="109">
        <v>8825160425</v>
      </c>
      <c r="F4693" s="107" t="s">
        <v>3187</v>
      </c>
      <c r="G4693" s="110" t="s">
        <v>1778</v>
      </c>
      <c r="H4693" s="111">
        <v>270000</v>
      </c>
      <c r="I4693" s="113">
        <v>45894</v>
      </c>
      <c r="J4693" s="111">
        <v>270000</v>
      </c>
      <c r="K4693" s="112" t="s">
        <v>20</v>
      </c>
      <c r="L4693" s="112" t="s">
        <v>158</v>
      </c>
      <c r="O4693" s="71"/>
      <c r="P4693" s="54"/>
      <c r="Q4693" s="72"/>
    </row>
    <row r="4694" spans="1:17" x14ac:dyDescent="0.25">
      <c r="A4694" s="107" t="s">
        <v>2047</v>
      </c>
      <c r="B4694" s="108">
        <v>202406</v>
      </c>
      <c r="C4694" s="108">
        <v>202406</v>
      </c>
      <c r="D4694" s="108" t="s">
        <v>1014</v>
      </c>
      <c r="E4694" s="109">
        <v>7459003323</v>
      </c>
      <c r="F4694" s="107" t="s">
        <v>2048</v>
      </c>
      <c r="G4694" s="110" t="s">
        <v>1792</v>
      </c>
      <c r="H4694" s="111">
        <v>295000</v>
      </c>
      <c r="I4694" s="113">
        <v>45894</v>
      </c>
      <c r="J4694" s="111">
        <v>25000</v>
      </c>
      <c r="K4694" s="112" t="s">
        <v>20</v>
      </c>
      <c r="L4694" s="112" t="s">
        <v>158</v>
      </c>
      <c r="O4694" s="71"/>
      <c r="P4694" s="54"/>
      <c r="Q4694" s="72"/>
    </row>
    <row r="4695" spans="1:17" x14ac:dyDescent="0.25">
      <c r="A4695" s="107" t="s">
        <v>4536</v>
      </c>
      <c r="B4695" s="108">
        <v>202506</v>
      </c>
      <c r="C4695" s="108">
        <v>202506</v>
      </c>
      <c r="D4695" s="108" t="s">
        <v>1015</v>
      </c>
      <c r="E4695" s="109">
        <v>7684001678</v>
      </c>
      <c r="F4695" s="107" t="s">
        <v>2992</v>
      </c>
      <c r="G4695" s="110" t="s">
        <v>1778</v>
      </c>
      <c r="H4695" s="111">
        <v>290000</v>
      </c>
      <c r="I4695" s="113">
        <v>45894</v>
      </c>
      <c r="J4695" s="111">
        <v>20000</v>
      </c>
      <c r="K4695" s="112" t="s">
        <v>20</v>
      </c>
      <c r="L4695" s="112" t="s">
        <v>158</v>
      </c>
      <c r="O4695" s="71"/>
      <c r="P4695" s="54"/>
      <c r="Q4695" s="72"/>
    </row>
    <row r="4696" spans="1:17" x14ac:dyDescent="0.25">
      <c r="A4696" s="107" t="s">
        <v>3054</v>
      </c>
      <c r="B4696" s="108">
        <v>202507</v>
      </c>
      <c r="C4696" s="108">
        <v>202507</v>
      </c>
      <c r="D4696" s="108" t="s">
        <v>1015</v>
      </c>
      <c r="E4696" s="109">
        <v>9178746281</v>
      </c>
      <c r="F4696" s="107" t="s">
        <v>3056</v>
      </c>
      <c r="G4696" s="110" t="s">
        <v>1778</v>
      </c>
      <c r="H4696" s="111">
        <v>290000</v>
      </c>
      <c r="I4696" s="113">
        <v>45894</v>
      </c>
      <c r="J4696" s="111">
        <v>50000</v>
      </c>
      <c r="K4696" s="112" t="s">
        <v>20</v>
      </c>
      <c r="L4696" s="112" t="s">
        <v>158</v>
      </c>
      <c r="O4696" s="71"/>
      <c r="P4696" s="54"/>
      <c r="Q4696" s="72"/>
    </row>
    <row r="4697" spans="1:17" x14ac:dyDescent="0.25">
      <c r="A4697" s="107" t="s">
        <v>3075</v>
      </c>
      <c r="B4697" s="108">
        <v>202507</v>
      </c>
      <c r="C4697" s="108">
        <v>202507</v>
      </c>
      <c r="D4697" s="108" t="s">
        <v>1015</v>
      </c>
      <c r="E4697" s="109">
        <v>8249058341</v>
      </c>
      <c r="F4697" s="107" t="s">
        <v>3082</v>
      </c>
      <c r="G4697" s="110" t="s">
        <v>1778</v>
      </c>
      <c r="H4697" s="111">
        <v>295000</v>
      </c>
      <c r="I4697" s="113">
        <v>45894</v>
      </c>
      <c r="J4697" s="111">
        <v>50000</v>
      </c>
      <c r="K4697" s="112" t="s">
        <v>20</v>
      </c>
      <c r="L4697" s="112" t="s">
        <v>158</v>
      </c>
      <c r="O4697" s="71"/>
      <c r="P4697" s="54"/>
      <c r="Q4697" s="72"/>
    </row>
    <row r="4698" spans="1:17" x14ac:dyDescent="0.25">
      <c r="A4698" s="107" t="s">
        <v>3166</v>
      </c>
      <c r="B4698" s="108">
        <v>202508</v>
      </c>
      <c r="C4698" s="108">
        <v>202508</v>
      </c>
      <c r="D4698" s="108" t="s">
        <v>1015</v>
      </c>
      <c r="E4698" s="109">
        <v>9938801268</v>
      </c>
      <c r="F4698" s="107" t="s">
        <v>3167</v>
      </c>
      <c r="G4698" s="110" t="s">
        <v>1778</v>
      </c>
      <c r="H4698" s="111">
        <v>305000</v>
      </c>
      <c r="I4698" s="113">
        <v>45895</v>
      </c>
      <c r="J4698" s="111">
        <v>313000</v>
      </c>
      <c r="K4698" s="112" t="s">
        <v>20</v>
      </c>
      <c r="L4698" s="112" t="s">
        <v>158</v>
      </c>
      <c r="O4698" s="71"/>
      <c r="P4698" s="54"/>
      <c r="Q4698" s="72"/>
    </row>
    <row r="4699" spans="1:17" x14ac:dyDescent="0.25">
      <c r="A4699" s="107" t="s">
        <v>2982</v>
      </c>
      <c r="B4699" s="108">
        <v>202506</v>
      </c>
      <c r="C4699" s="108">
        <v>202506</v>
      </c>
      <c r="D4699" s="108" t="s">
        <v>1015</v>
      </c>
      <c r="E4699" s="109">
        <v>7008683982</v>
      </c>
      <c r="F4699" s="107" t="s">
        <v>2989</v>
      </c>
      <c r="G4699" s="110" t="s">
        <v>1792</v>
      </c>
      <c r="H4699" s="111">
        <v>290000</v>
      </c>
      <c r="I4699" s="113">
        <v>45895</v>
      </c>
      <c r="J4699" s="111">
        <v>50000</v>
      </c>
      <c r="K4699" s="112" t="s">
        <v>20</v>
      </c>
      <c r="L4699" s="112" t="s">
        <v>158</v>
      </c>
      <c r="O4699" s="71"/>
      <c r="P4699" s="54"/>
      <c r="Q4699" s="72"/>
    </row>
    <row r="4700" spans="1:17" x14ac:dyDescent="0.25">
      <c r="A4700" s="107" t="s">
        <v>4555</v>
      </c>
      <c r="B4700" s="108">
        <v>202508</v>
      </c>
      <c r="C4700" s="108">
        <v>202508</v>
      </c>
      <c r="D4700" s="108" t="s">
        <v>1015</v>
      </c>
      <c r="E4700" s="109">
        <v>7978594557</v>
      </c>
      <c r="F4700" s="107" t="s">
        <v>3178</v>
      </c>
      <c r="G4700" s="110" t="s">
        <v>1778</v>
      </c>
      <c r="H4700" s="111">
        <v>290000</v>
      </c>
      <c r="I4700" s="113">
        <v>45897</v>
      </c>
      <c r="J4700" s="111">
        <v>285000</v>
      </c>
      <c r="K4700" s="112" t="s">
        <v>689</v>
      </c>
      <c r="L4700" s="112" t="s">
        <v>158</v>
      </c>
      <c r="O4700" s="71"/>
      <c r="P4700" s="54"/>
      <c r="Q4700" s="72"/>
    </row>
    <row r="4701" spans="1:17" x14ac:dyDescent="0.25">
      <c r="A4701" s="107" t="s">
        <v>3100</v>
      </c>
      <c r="B4701" s="108">
        <v>202507</v>
      </c>
      <c r="C4701" s="108">
        <v>202507</v>
      </c>
      <c r="D4701" s="108" t="s">
        <v>1015</v>
      </c>
      <c r="E4701" s="109">
        <v>6371252788</v>
      </c>
      <c r="F4701" s="107" t="s">
        <v>3101</v>
      </c>
      <c r="G4701" s="110" t="s">
        <v>1778</v>
      </c>
      <c r="H4701" s="111">
        <v>290000</v>
      </c>
      <c r="I4701" s="113">
        <v>45897</v>
      </c>
      <c r="J4701" s="111">
        <v>60000</v>
      </c>
      <c r="K4701" s="112" t="s">
        <v>20</v>
      </c>
      <c r="L4701" s="112" t="s">
        <v>158</v>
      </c>
      <c r="O4701" s="71"/>
      <c r="P4701" s="54"/>
      <c r="Q4701" s="72"/>
    </row>
    <row r="4702" spans="1:17" x14ac:dyDescent="0.25">
      <c r="A4702" s="107" t="s">
        <v>4557</v>
      </c>
      <c r="B4702" s="108">
        <v>202508</v>
      </c>
      <c r="C4702" s="108">
        <v>202508</v>
      </c>
      <c r="D4702" s="108" t="s">
        <v>1015</v>
      </c>
      <c r="E4702" s="109">
        <v>8260893529</v>
      </c>
      <c r="F4702" s="107" t="s">
        <v>3181</v>
      </c>
      <c r="G4702" s="110" t="s">
        <v>1778</v>
      </c>
      <c r="H4702" s="111">
        <v>285000</v>
      </c>
      <c r="I4702" s="113">
        <v>45898</v>
      </c>
      <c r="J4702" s="111">
        <v>280000</v>
      </c>
      <c r="K4702" s="112" t="s">
        <v>689</v>
      </c>
      <c r="L4702" s="112" t="s">
        <v>158</v>
      </c>
      <c r="O4702" s="71"/>
      <c r="P4702" s="54"/>
      <c r="Q4702" s="72"/>
    </row>
    <row r="4703" spans="1:17" x14ac:dyDescent="0.25">
      <c r="A4703" s="107" t="s">
        <v>3076</v>
      </c>
      <c r="B4703" s="108">
        <v>202507</v>
      </c>
      <c r="C4703" s="108">
        <v>202507</v>
      </c>
      <c r="D4703" s="108" t="s">
        <v>1015</v>
      </c>
      <c r="E4703" s="109">
        <v>7978163148</v>
      </c>
      <c r="F4703" s="107" t="s">
        <v>3083</v>
      </c>
      <c r="G4703" s="110" t="s">
        <v>1778</v>
      </c>
      <c r="H4703" s="111">
        <v>300000</v>
      </c>
      <c r="I4703" s="113">
        <v>45898</v>
      </c>
      <c r="J4703" s="111">
        <v>50000</v>
      </c>
      <c r="K4703" s="112" t="s">
        <v>20</v>
      </c>
      <c r="L4703" s="112" t="s">
        <v>158</v>
      </c>
      <c r="O4703" s="71"/>
      <c r="P4703" s="54"/>
      <c r="Q4703" s="72"/>
    </row>
    <row r="4704" spans="1:17" x14ac:dyDescent="0.25">
      <c r="A4704" s="107" t="s">
        <v>2967</v>
      </c>
      <c r="B4704" s="108">
        <v>202506</v>
      </c>
      <c r="C4704" s="108">
        <v>202506</v>
      </c>
      <c r="D4704" s="108" t="s">
        <v>1015</v>
      </c>
      <c r="E4704" s="109">
        <v>9827615446</v>
      </c>
      <c r="F4704" s="107" t="s">
        <v>2987</v>
      </c>
      <c r="G4704" s="110" t="s">
        <v>2603</v>
      </c>
      <c r="H4704" s="111">
        <v>313000</v>
      </c>
      <c r="I4704" s="113">
        <v>45899</v>
      </c>
      <c r="J4704" s="111">
        <v>20000</v>
      </c>
      <c r="K4704" s="112" t="s">
        <v>20</v>
      </c>
      <c r="L4704" s="112" t="s">
        <v>158</v>
      </c>
      <c r="O4704" s="71"/>
      <c r="P4704" s="54"/>
      <c r="Q4704" s="72"/>
    </row>
    <row r="4705" spans="1:17" x14ac:dyDescent="0.25">
      <c r="A4705" s="107" t="s">
        <v>3034</v>
      </c>
      <c r="B4705" s="108">
        <v>202506</v>
      </c>
      <c r="C4705" s="108">
        <v>202506</v>
      </c>
      <c r="D4705" s="108" t="s">
        <v>1014</v>
      </c>
      <c r="E4705" s="109">
        <v>7996790245</v>
      </c>
      <c r="F4705" s="107" t="s">
        <v>3042</v>
      </c>
      <c r="G4705" s="110" t="s">
        <v>1778</v>
      </c>
      <c r="H4705" s="111">
        <v>280000</v>
      </c>
      <c r="I4705" s="113">
        <v>45899</v>
      </c>
      <c r="J4705" s="111">
        <v>57000</v>
      </c>
      <c r="K4705" s="112" t="s">
        <v>689</v>
      </c>
      <c r="L4705" s="112" t="s">
        <v>158</v>
      </c>
      <c r="O4705" s="71"/>
      <c r="P4705" s="54"/>
      <c r="Q4705" s="72"/>
    </row>
    <row r="4706" spans="1:17" x14ac:dyDescent="0.25">
      <c r="A4706" s="107" t="s">
        <v>2883</v>
      </c>
      <c r="B4706" s="108">
        <v>202505</v>
      </c>
      <c r="C4706" s="108">
        <v>202505</v>
      </c>
      <c r="D4706" s="108" t="s">
        <v>1014</v>
      </c>
      <c r="E4706" s="109">
        <v>8459360374</v>
      </c>
      <c r="F4706" s="107" t="s">
        <v>2887</v>
      </c>
      <c r="G4706" s="110" t="s">
        <v>1792</v>
      </c>
      <c r="H4706" s="111">
        <v>270000</v>
      </c>
      <c r="I4706" s="113">
        <v>45899</v>
      </c>
      <c r="J4706" s="111">
        <v>30000</v>
      </c>
      <c r="K4706" s="112" t="s">
        <v>20</v>
      </c>
      <c r="L4706" s="112" t="s">
        <v>158</v>
      </c>
      <c r="O4706" s="71"/>
      <c r="P4706" s="54"/>
      <c r="Q4706" s="72"/>
    </row>
    <row r="4707" spans="1:17" x14ac:dyDescent="0.25">
      <c r="A4707" s="107" t="s">
        <v>3100</v>
      </c>
      <c r="B4707" s="108">
        <v>202507</v>
      </c>
      <c r="C4707" s="108">
        <v>202507</v>
      </c>
      <c r="D4707" s="108" t="s">
        <v>1015</v>
      </c>
      <c r="E4707" s="109">
        <v>6371252788</v>
      </c>
      <c r="F4707" s="107" t="s">
        <v>3101</v>
      </c>
      <c r="G4707" s="110" t="s">
        <v>1778</v>
      </c>
      <c r="H4707" s="111">
        <v>290000</v>
      </c>
      <c r="I4707" s="113">
        <v>45899</v>
      </c>
      <c r="J4707" s="111">
        <v>60000</v>
      </c>
      <c r="K4707" s="112" t="s">
        <v>20</v>
      </c>
      <c r="L4707" s="112" t="s">
        <v>158</v>
      </c>
      <c r="O4707" s="71"/>
      <c r="P4707" s="54"/>
      <c r="Q4707" s="72"/>
    </row>
    <row r="4708" spans="1:17" x14ac:dyDescent="0.25">
      <c r="A4708" s="107" t="s">
        <v>3188</v>
      </c>
      <c r="B4708" s="108">
        <v>202507</v>
      </c>
      <c r="C4708" s="108">
        <v>202507</v>
      </c>
      <c r="D4708" s="108" t="s">
        <v>1015</v>
      </c>
      <c r="E4708" s="109">
        <v>9439250391</v>
      </c>
      <c r="F4708" s="107" t="s">
        <v>3189</v>
      </c>
      <c r="G4708" s="110" t="s">
        <v>1778</v>
      </c>
      <c r="H4708" s="111">
        <v>290000</v>
      </c>
      <c r="I4708" s="113">
        <v>45899</v>
      </c>
      <c r="J4708" s="111">
        <v>110000</v>
      </c>
      <c r="K4708" s="112" t="s">
        <v>20</v>
      </c>
      <c r="L4708" s="112" t="s">
        <v>158</v>
      </c>
      <c r="O4708" s="71"/>
      <c r="P4708" s="54"/>
      <c r="Q4708" s="72"/>
    </row>
    <row r="4709" spans="1:17" x14ac:dyDescent="0.25">
      <c r="A4709" s="107" t="s">
        <v>3169</v>
      </c>
      <c r="B4709" s="108">
        <v>202508</v>
      </c>
      <c r="C4709" s="108">
        <v>202508</v>
      </c>
      <c r="D4709" s="108" t="s">
        <v>1015</v>
      </c>
      <c r="E4709" s="109">
        <v>7008445970</v>
      </c>
      <c r="F4709" s="107" t="s">
        <v>3175</v>
      </c>
      <c r="G4709" s="110" t="s">
        <v>1778</v>
      </c>
      <c r="H4709" s="111">
        <v>290000</v>
      </c>
      <c r="I4709" s="113">
        <v>45901</v>
      </c>
      <c r="J4709" s="111">
        <v>75000</v>
      </c>
      <c r="K4709" s="112" t="s">
        <v>689</v>
      </c>
      <c r="L4709" s="112" t="s">
        <v>158</v>
      </c>
      <c r="O4709" s="71"/>
      <c r="P4709" s="54"/>
      <c r="Q4709" s="72"/>
    </row>
    <row r="4710" spans="1:17" x14ac:dyDescent="0.25">
      <c r="A4710" s="107" t="s">
        <v>4544</v>
      </c>
      <c r="B4710" s="108">
        <v>202507</v>
      </c>
      <c r="C4710" s="108">
        <v>202507</v>
      </c>
      <c r="D4710" s="108" t="s">
        <v>1015</v>
      </c>
      <c r="E4710" s="109">
        <v>7978902314</v>
      </c>
      <c r="F4710" s="107" t="s">
        <v>3093</v>
      </c>
      <c r="G4710" s="110" t="s">
        <v>1778</v>
      </c>
      <c r="H4710" s="111">
        <v>290000</v>
      </c>
      <c r="I4710" s="113">
        <v>45901</v>
      </c>
      <c r="J4710" s="111">
        <v>57000</v>
      </c>
      <c r="K4710" s="112" t="s">
        <v>20</v>
      </c>
      <c r="L4710" s="112" t="s">
        <v>158</v>
      </c>
      <c r="O4710" s="71"/>
      <c r="P4710" s="54"/>
      <c r="Q4710" s="72"/>
    </row>
    <row r="4711" spans="1:17" x14ac:dyDescent="0.25">
      <c r="A4711" s="107" t="s">
        <v>4543</v>
      </c>
      <c r="B4711" s="108">
        <v>202507</v>
      </c>
      <c r="C4711" s="108">
        <v>202507</v>
      </c>
      <c r="D4711" s="108" t="s">
        <v>1014</v>
      </c>
      <c r="E4711" s="109">
        <v>8072185657</v>
      </c>
      <c r="F4711" s="107" t="s">
        <v>3092</v>
      </c>
      <c r="G4711" s="110" t="s">
        <v>2006</v>
      </c>
      <c r="H4711" s="111">
        <v>270000</v>
      </c>
      <c r="I4711" s="113">
        <v>45901</v>
      </c>
      <c r="J4711" s="111">
        <v>50000</v>
      </c>
      <c r="K4711" s="112" t="s">
        <v>20</v>
      </c>
      <c r="L4711" s="112" t="s">
        <v>158</v>
      </c>
      <c r="O4711" s="71"/>
      <c r="P4711" s="54"/>
      <c r="Q4711" s="72"/>
    </row>
    <row r="4712" spans="1:17" x14ac:dyDescent="0.25">
      <c r="A4712" s="107" t="s">
        <v>3160</v>
      </c>
      <c r="B4712" s="108">
        <v>202508</v>
      </c>
      <c r="C4712" s="108">
        <v>202508</v>
      </c>
      <c r="D4712" s="108" t="s">
        <v>1015</v>
      </c>
      <c r="E4712" s="109">
        <v>8339810879</v>
      </c>
      <c r="F4712" s="107" t="s">
        <v>3163</v>
      </c>
      <c r="G4712" s="110" t="s">
        <v>1778</v>
      </c>
      <c r="H4712" s="111">
        <v>290000</v>
      </c>
      <c r="I4712" s="113">
        <v>45901</v>
      </c>
      <c r="J4712" s="111">
        <v>57000</v>
      </c>
      <c r="K4712" s="112" t="s">
        <v>20</v>
      </c>
      <c r="L4712" s="112" t="s">
        <v>158</v>
      </c>
      <c r="O4712" s="71"/>
      <c r="P4712" s="54"/>
      <c r="Q4712" s="72"/>
    </row>
    <row r="4713" spans="1:17" x14ac:dyDescent="0.25">
      <c r="A4713" s="107" t="s">
        <v>2931</v>
      </c>
      <c r="B4713" s="108">
        <v>202505</v>
      </c>
      <c r="C4713" s="108">
        <v>202505</v>
      </c>
      <c r="D4713" s="108" t="s">
        <v>1014</v>
      </c>
      <c r="E4713" s="109">
        <v>9861635166</v>
      </c>
      <c r="F4713" s="107" t="s">
        <v>2933</v>
      </c>
      <c r="G4713" s="110" t="s">
        <v>1778</v>
      </c>
      <c r="H4713" s="111">
        <v>295000</v>
      </c>
      <c r="I4713" s="113">
        <v>45901</v>
      </c>
      <c r="J4713" s="111">
        <v>57000</v>
      </c>
      <c r="K4713" s="112" t="s">
        <v>20</v>
      </c>
      <c r="L4713" s="112" t="s">
        <v>158</v>
      </c>
      <c r="O4713" s="71"/>
      <c r="P4713" s="54"/>
      <c r="Q4713" s="72"/>
    </row>
    <row r="4714" spans="1:17" x14ac:dyDescent="0.25">
      <c r="A4714" s="107" t="s">
        <v>4546</v>
      </c>
      <c r="B4714" s="108">
        <v>202408</v>
      </c>
      <c r="C4714" s="108">
        <v>202408</v>
      </c>
      <c r="D4714" s="108" t="s">
        <v>1014</v>
      </c>
      <c r="E4714" s="109">
        <v>7735445001</v>
      </c>
      <c r="F4714" s="107" t="s">
        <v>3107</v>
      </c>
      <c r="G4714" s="110" t="s">
        <v>1778</v>
      </c>
      <c r="H4714" s="111">
        <v>290000</v>
      </c>
      <c r="I4714" s="113">
        <v>45902</v>
      </c>
      <c r="J4714" s="111">
        <v>85000</v>
      </c>
      <c r="K4714" s="112" t="s">
        <v>20</v>
      </c>
      <c r="L4714" s="112" t="s">
        <v>158</v>
      </c>
      <c r="O4714" s="71"/>
      <c r="P4714" s="54"/>
      <c r="Q4714" s="72"/>
    </row>
    <row r="4715" spans="1:17" x14ac:dyDescent="0.25">
      <c r="A4715" s="107" t="s">
        <v>2981</v>
      </c>
      <c r="B4715" s="108">
        <v>202506</v>
      </c>
      <c r="C4715" s="108">
        <v>202506</v>
      </c>
      <c r="D4715" s="108" t="s">
        <v>1015</v>
      </c>
      <c r="E4715" s="109">
        <v>8917455768</v>
      </c>
      <c r="F4715" s="107" t="s">
        <v>2988</v>
      </c>
      <c r="G4715" s="110" t="s">
        <v>2603</v>
      </c>
      <c r="H4715" s="111">
        <v>293600</v>
      </c>
      <c r="I4715" s="113">
        <v>45902</v>
      </c>
      <c r="J4715" s="111">
        <v>57000</v>
      </c>
      <c r="K4715" s="112" t="s">
        <v>20</v>
      </c>
      <c r="L4715" s="112" t="s">
        <v>158</v>
      </c>
      <c r="O4715" s="71"/>
      <c r="P4715" s="54"/>
      <c r="Q4715" s="72"/>
    </row>
    <row r="4716" spans="1:17" x14ac:dyDescent="0.25">
      <c r="A4716" s="107" t="s">
        <v>4556</v>
      </c>
      <c r="B4716" s="108">
        <v>202508</v>
      </c>
      <c r="C4716" s="108">
        <v>202508</v>
      </c>
      <c r="D4716" s="108" t="s">
        <v>1015</v>
      </c>
      <c r="E4716" s="109">
        <v>9845313769</v>
      </c>
      <c r="F4716" s="107" t="s">
        <v>3179</v>
      </c>
      <c r="G4716" s="110" t="s">
        <v>1778</v>
      </c>
      <c r="H4716" s="111">
        <v>285000</v>
      </c>
      <c r="I4716" s="113">
        <v>45902</v>
      </c>
      <c r="J4716" s="111">
        <v>70000</v>
      </c>
      <c r="K4716" s="112" t="s">
        <v>689</v>
      </c>
      <c r="L4716" s="112" t="s">
        <v>158</v>
      </c>
      <c r="O4716" s="71"/>
      <c r="P4716" s="54"/>
      <c r="Q4716" s="72"/>
    </row>
    <row r="4717" spans="1:17" x14ac:dyDescent="0.25">
      <c r="A4717" s="107" t="s">
        <v>2668</v>
      </c>
      <c r="B4717" s="108">
        <v>202502</v>
      </c>
      <c r="C4717" s="108">
        <v>202502</v>
      </c>
      <c r="D4717" s="108" t="s">
        <v>1015</v>
      </c>
      <c r="E4717" s="109">
        <v>6372170874</v>
      </c>
      <c r="F4717" s="107" t="s">
        <v>2670</v>
      </c>
      <c r="G4717" s="110" t="s">
        <v>1778</v>
      </c>
      <c r="H4717" s="111">
        <v>270000</v>
      </c>
      <c r="I4717" s="113">
        <v>45902</v>
      </c>
      <c r="J4717" s="111">
        <v>100000</v>
      </c>
      <c r="K4717" s="112" t="s">
        <v>20</v>
      </c>
      <c r="L4717" s="112" t="s">
        <v>158</v>
      </c>
      <c r="O4717" s="71"/>
      <c r="P4717" s="54"/>
      <c r="Q4717" s="72"/>
    </row>
    <row r="4718" spans="1:17" x14ac:dyDescent="0.25">
      <c r="A4718" s="107" t="s">
        <v>2881</v>
      </c>
      <c r="B4718" s="108">
        <v>202505</v>
      </c>
      <c r="C4718" s="108">
        <v>202505</v>
      </c>
      <c r="D4718" s="108" t="s">
        <v>1015</v>
      </c>
      <c r="E4718" s="109">
        <v>7326912744</v>
      </c>
      <c r="F4718" s="107" t="s">
        <v>2885</v>
      </c>
      <c r="G4718" s="110" t="s">
        <v>1778</v>
      </c>
      <c r="H4718" s="111">
        <v>290000</v>
      </c>
      <c r="I4718" s="113">
        <v>45902</v>
      </c>
      <c r="J4718" s="111">
        <v>50000</v>
      </c>
      <c r="K4718" s="112" t="s">
        <v>20</v>
      </c>
      <c r="L4718" s="112" t="s">
        <v>158</v>
      </c>
      <c r="O4718" s="71"/>
      <c r="P4718" s="54"/>
      <c r="Q4718" s="72"/>
    </row>
    <row r="4719" spans="1:17" x14ac:dyDescent="0.25">
      <c r="A4719" s="107" t="s">
        <v>4554</v>
      </c>
      <c r="B4719" s="108">
        <v>202508</v>
      </c>
      <c r="C4719" s="108">
        <v>202508</v>
      </c>
      <c r="D4719" s="108" t="s">
        <v>1015</v>
      </c>
      <c r="E4719" s="109">
        <v>9078784680</v>
      </c>
      <c r="F4719" s="107" t="s">
        <v>3177</v>
      </c>
      <c r="G4719" s="110" t="s">
        <v>1778</v>
      </c>
      <c r="H4719" s="111">
        <v>298600</v>
      </c>
      <c r="I4719" s="113">
        <v>45902</v>
      </c>
      <c r="J4719" s="111">
        <v>50000</v>
      </c>
      <c r="K4719" s="112" t="s">
        <v>689</v>
      </c>
      <c r="L4719" s="112" t="s">
        <v>158</v>
      </c>
      <c r="O4719" s="71"/>
      <c r="P4719" s="54"/>
      <c r="Q4719" s="72"/>
    </row>
    <row r="4720" spans="1:17" x14ac:dyDescent="0.25">
      <c r="A4720" s="107" t="s">
        <v>3081</v>
      </c>
      <c r="B4720" s="108">
        <v>202507</v>
      </c>
      <c r="C4720" s="108">
        <v>202507</v>
      </c>
      <c r="D4720" s="108" t="s">
        <v>1015</v>
      </c>
      <c r="E4720" s="109">
        <v>7008716582</v>
      </c>
      <c r="F4720" s="107" t="s">
        <v>3088</v>
      </c>
      <c r="G4720" s="110" t="s">
        <v>1778</v>
      </c>
      <c r="H4720" s="111">
        <v>285000</v>
      </c>
      <c r="I4720" s="113">
        <v>45903</v>
      </c>
      <c r="J4720" s="111">
        <v>50000</v>
      </c>
      <c r="K4720" s="112" t="s">
        <v>286</v>
      </c>
      <c r="L4720" s="112" t="s">
        <v>158</v>
      </c>
      <c r="O4720" s="71"/>
      <c r="P4720" s="54"/>
      <c r="Q4720" s="72"/>
    </row>
    <row r="4721" spans="1:17" x14ac:dyDescent="0.25">
      <c r="A4721" s="107" t="s">
        <v>3091</v>
      </c>
      <c r="B4721" s="108">
        <v>202507</v>
      </c>
      <c r="C4721" s="108">
        <v>202507</v>
      </c>
      <c r="D4721" s="108" t="s">
        <v>1015</v>
      </c>
      <c r="E4721" s="109">
        <v>7978367702</v>
      </c>
      <c r="F4721" s="107" t="s">
        <v>3094</v>
      </c>
      <c r="G4721" s="110" t="s">
        <v>1778</v>
      </c>
      <c r="H4721" s="111">
        <v>290000</v>
      </c>
      <c r="I4721" s="113">
        <v>45903</v>
      </c>
      <c r="J4721" s="111">
        <v>55000</v>
      </c>
      <c r="K4721" s="112" t="s">
        <v>20</v>
      </c>
      <c r="L4721" s="112" t="s">
        <v>158</v>
      </c>
      <c r="O4721" s="71"/>
      <c r="P4721" s="54"/>
      <c r="Q4721" s="72"/>
    </row>
    <row r="4722" spans="1:17" x14ac:dyDescent="0.25">
      <c r="A4722" s="107" t="s">
        <v>4546</v>
      </c>
      <c r="B4722" s="108">
        <v>202408</v>
      </c>
      <c r="C4722" s="108">
        <v>202408</v>
      </c>
      <c r="D4722" s="108" t="s">
        <v>1014</v>
      </c>
      <c r="E4722" s="109">
        <v>7735445001</v>
      </c>
      <c r="F4722" s="107" t="s">
        <v>3107</v>
      </c>
      <c r="G4722" s="110" t="s">
        <v>1778</v>
      </c>
      <c r="H4722" s="111">
        <v>290000</v>
      </c>
      <c r="I4722" s="113">
        <v>45903</v>
      </c>
      <c r="J4722" s="111">
        <v>85000</v>
      </c>
      <c r="K4722" s="112" t="s">
        <v>20</v>
      </c>
      <c r="L4722" s="112" t="s">
        <v>158</v>
      </c>
      <c r="O4722" s="71"/>
      <c r="P4722" s="54"/>
      <c r="Q4722" s="72"/>
    </row>
    <row r="4723" spans="1:17" x14ac:dyDescent="0.25">
      <c r="A4723" s="107" t="s">
        <v>2936</v>
      </c>
      <c r="B4723" s="108">
        <v>202505</v>
      </c>
      <c r="C4723" s="108">
        <v>202505</v>
      </c>
      <c r="D4723" s="108" t="s">
        <v>1015</v>
      </c>
      <c r="E4723" s="109">
        <v>9348479151</v>
      </c>
      <c r="F4723" s="107" t="s">
        <v>2938</v>
      </c>
      <c r="G4723" s="110" t="s">
        <v>1778</v>
      </c>
      <c r="H4723" s="111">
        <v>290000</v>
      </c>
      <c r="I4723" s="113">
        <v>45903</v>
      </c>
      <c r="J4723" s="111">
        <v>25000</v>
      </c>
      <c r="K4723" s="112" t="s">
        <v>20</v>
      </c>
      <c r="L4723" s="112" t="s">
        <v>158</v>
      </c>
      <c r="O4723" s="71"/>
      <c r="P4723" s="54"/>
      <c r="Q4723" s="72"/>
    </row>
    <row r="4724" spans="1:17" x14ac:dyDescent="0.25">
      <c r="A4724" s="107" t="s">
        <v>3158</v>
      </c>
      <c r="B4724" s="108">
        <v>202508</v>
      </c>
      <c r="C4724" s="108">
        <v>202508</v>
      </c>
      <c r="D4724" s="108" t="s">
        <v>1015</v>
      </c>
      <c r="E4724" s="109">
        <v>9938420883</v>
      </c>
      <c r="F4724" s="107" t="s">
        <v>3161</v>
      </c>
      <c r="G4724" s="110" t="s">
        <v>1778</v>
      </c>
      <c r="H4724" s="111">
        <v>300000</v>
      </c>
      <c r="I4724" s="113">
        <v>45903</v>
      </c>
      <c r="J4724" s="111">
        <v>50000</v>
      </c>
      <c r="K4724" s="112" t="s">
        <v>20</v>
      </c>
      <c r="L4724" s="112" t="s">
        <v>158</v>
      </c>
      <c r="O4724" s="71"/>
      <c r="P4724" s="54"/>
      <c r="Q4724" s="72"/>
    </row>
    <row r="4725" spans="1:17" x14ac:dyDescent="0.25">
      <c r="A4725" s="107" t="s">
        <v>2932</v>
      </c>
      <c r="B4725" s="108">
        <v>202505</v>
      </c>
      <c r="C4725" s="108">
        <v>202505</v>
      </c>
      <c r="D4725" s="108" t="s">
        <v>1014</v>
      </c>
      <c r="E4725" s="109">
        <v>6371155612</v>
      </c>
      <c r="F4725" s="107" t="s">
        <v>2934</v>
      </c>
      <c r="G4725" s="110" t="s">
        <v>2006</v>
      </c>
      <c r="H4725" s="111">
        <v>270000</v>
      </c>
      <c r="I4725" s="113">
        <v>45903</v>
      </c>
      <c r="J4725" s="111">
        <v>100000</v>
      </c>
      <c r="K4725" s="112" t="s">
        <v>20</v>
      </c>
      <c r="L4725" s="112" t="s">
        <v>158</v>
      </c>
      <c r="O4725" s="71"/>
      <c r="P4725" s="54"/>
      <c r="Q4725" s="72"/>
    </row>
    <row r="4726" spans="1:17" x14ac:dyDescent="0.25">
      <c r="A4726" s="107" t="s">
        <v>540</v>
      </c>
      <c r="B4726" s="108">
        <v>202302</v>
      </c>
      <c r="C4726" s="108">
        <v>202302</v>
      </c>
      <c r="D4726" s="108" t="s">
        <v>1014</v>
      </c>
      <c r="E4726" s="109">
        <v>8421977650</v>
      </c>
      <c r="F4726" s="107" t="s">
        <v>541</v>
      </c>
      <c r="G4726" s="110" t="s">
        <v>19</v>
      </c>
      <c r="H4726" s="111">
        <v>265500</v>
      </c>
      <c r="I4726" s="113">
        <v>45904</v>
      </c>
      <c r="J4726" s="111">
        <v>25000</v>
      </c>
      <c r="K4726" s="112" t="s">
        <v>20</v>
      </c>
      <c r="L4726" s="112" t="s">
        <v>158</v>
      </c>
      <c r="O4726" s="71"/>
      <c r="P4726" s="54"/>
      <c r="Q4726" s="72"/>
    </row>
    <row r="4727" spans="1:17" x14ac:dyDescent="0.25">
      <c r="A4727" s="107" t="s">
        <v>3190</v>
      </c>
      <c r="B4727" s="108">
        <v>202508</v>
      </c>
      <c r="C4727" s="108">
        <v>202508</v>
      </c>
      <c r="D4727" s="108" t="s">
        <v>1015</v>
      </c>
      <c r="E4727" s="109">
        <v>9035565059</v>
      </c>
      <c r="F4727" s="107" t="s">
        <v>3191</v>
      </c>
      <c r="G4727" s="110" t="s">
        <v>3192</v>
      </c>
      <c r="H4727" s="111">
        <v>120000</v>
      </c>
      <c r="I4727" s="113">
        <v>45904</v>
      </c>
      <c r="J4727" s="111">
        <v>98000</v>
      </c>
      <c r="K4727" s="112" t="s">
        <v>20</v>
      </c>
      <c r="L4727" s="112" t="s">
        <v>158</v>
      </c>
      <c r="O4727" s="71"/>
      <c r="P4727" s="54"/>
      <c r="Q4727" s="72"/>
    </row>
    <row r="4728" spans="1:17" x14ac:dyDescent="0.25">
      <c r="A4728" s="107" t="s">
        <v>3158</v>
      </c>
      <c r="B4728" s="108">
        <v>202508</v>
      </c>
      <c r="C4728" s="108">
        <v>202508</v>
      </c>
      <c r="D4728" s="108" t="s">
        <v>1015</v>
      </c>
      <c r="E4728" s="109">
        <v>9938420883</v>
      </c>
      <c r="F4728" s="107" t="s">
        <v>3161</v>
      </c>
      <c r="G4728" s="110" t="s">
        <v>1778</v>
      </c>
      <c r="H4728" s="111">
        <v>300000</v>
      </c>
      <c r="I4728" s="113">
        <v>45904</v>
      </c>
      <c r="J4728" s="111">
        <v>85000</v>
      </c>
      <c r="K4728" s="112" t="s">
        <v>20</v>
      </c>
      <c r="L4728" s="112" t="s">
        <v>158</v>
      </c>
      <c r="O4728" s="71"/>
      <c r="P4728" s="54"/>
      <c r="Q4728" s="72"/>
    </row>
    <row r="4729" spans="1:17" x14ac:dyDescent="0.25">
      <c r="A4729" s="107" t="s">
        <v>4545</v>
      </c>
      <c r="B4729" s="108">
        <v>202507</v>
      </c>
      <c r="C4729" s="108">
        <v>202507</v>
      </c>
      <c r="D4729" s="108" t="s">
        <v>1015</v>
      </c>
      <c r="E4729" s="109">
        <v>9981934661</v>
      </c>
      <c r="F4729" s="107" t="s">
        <v>3103</v>
      </c>
      <c r="G4729" s="110" t="s">
        <v>1778</v>
      </c>
      <c r="H4729" s="111">
        <v>300000</v>
      </c>
      <c r="I4729" s="113">
        <v>45904</v>
      </c>
      <c r="J4729" s="111">
        <v>35000</v>
      </c>
      <c r="K4729" s="112" t="s">
        <v>20</v>
      </c>
      <c r="L4729" s="112" t="s">
        <v>158</v>
      </c>
      <c r="O4729" s="71"/>
      <c r="P4729" s="54"/>
      <c r="Q4729" s="72"/>
    </row>
    <row r="4730" spans="1:17" x14ac:dyDescent="0.25">
      <c r="A4730" s="107" t="s">
        <v>2566</v>
      </c>
      <c r="B4730" s="108">
        <v>202501</v>
      </c>
      <c r="C4730" s="108">
        <v>202501</v>
      </c>
      <c r="D4730" s="108" t="s">
        <v>1015</v>
      </c>
      <c r="E4730" s="109">
        <v>7978977366</v>
      </c>
      <c r="F4730" s="107" t="s">
        <v>2568</v>
      </c>
      <c r="G4730" s="110" t="s">
        <v>2006</v>
      </c>
      <c r="H4730" s="111">
        <v>277000</v>
      </c>
      <c r="I4730" s="113">
        <v>45904</v>
      </c>
      <c r="J4730" s="111">
        <v>10000</v>
      </c>
      <c r="K4730" s="112" t="s">
        <v>20</v>
      </c>
      <c r="L4730" s="112" t="s">
        <v>158</v>
      </c>
      <c r="O4730" s="71"/>
      <c r="P4730" s="54"/>
      <c r="Q4730" s="72"/>
    </row>
    <row r="4731" spans="1:17" x14ac:dyDescent="0.25">
      <c r="A4731" s="107" t="s">
        <v>3168</v>
      </c>
      <c r="B4731" s="108">
        <v>202508</v>
      </c>
      <c r="C4731" s="108">
        <v>202508</v>
      </c>
      <c r="D4731" s="108" t="s">
        <v>1014</v>
      </c>
      <c r="E4731" s="109">
        <v>9907852031</v>
      </c>
      <c r="F4731" s="107" t="s">
        <v>3180</v>
      </c>
      <c r="G4731" s="110" t="s">
        <v>1792</v>
      </c>
      <c r="H4731" s="111">
        <v>250000</v>
      </c>
      <c r="I4731" s="113">
        <v>45904</v>
      </c>
      <c r="J4731" s="111">
        <v>45000</v>
      </c>
      <c r="K4731" s="112" t="s">
        <v>689</v>
      </c>
      <c r="L4731" s="112" t="s">
        <v>158</v>
      </c>
      <c r="O4731" s="71"/>
      <c r="P4731" s="54"/>
      <c r="Q4731" s="72"/>
    </row>
    <row r="4732" spans="1:17" x14ac:dyDescent="0.25">
      <c r="A4732" s="107" t="s">
        <v>2845</v>
      </c>
      <c r="B4732" s="108">
        <v>202504</v>
      </c>
      <c r="C4732" s="108">
        <v>202504</v>
      </c>
      <c r="D4732" s="108" t="s">
        <v>1015</v>
      </c>
      <c r="E4732" s="109">
        <v>9040687885</v>
      </c>
      <c r="F4732" s="107" t="s">
        <v>2846</v>
      </c>
      <c r="G4732" s="110" t="s">
        <v>1778</v>
      </c>
      <c r="H4732" s="111">
        <v>305000</v>
      </c>
      <c r="I4732" s="113">
        <v>45904</v>
      </c>
      <c r="J4732" s="111">
        <v>70000</v>
      </c>
      <c r="K4732" s="112" t="s">
        <v>20</v>
      </c>
      <c r="L4732" s="112" t="s">
        <v>158</v>
      </c>
      <c r="O4732" s="71"/>
      <c r="P4732" s="54"/>
      <c r="Q4732" s="72"/>
    </row>
    <row r="4733" spans="1:17" x14ac:dyDescent="0.25">
      <c r="A4733" s="107" t="s">
        <v>3013</v>
      </c>
      <c r="B4733" s="108">
        <v>202506</v>
      </c>
      <c r="C4733" s="108">
        <v>202506</v>
      </c>
      <c r="D4733" s="108" t="s">
        <v>1015</v>
      </c>
      <c r="E4733" s="109">
        <v>7381933948</v>
      </c>
      <c r="F4733" s="107" t="s">
        <v>3012</v>
      </c>
      <c r="G4733" s="110" t="s">
        <v>1778</v>
      </c>
      <c r="H4733" s="111">
        <v>290000</v>
      </c>
      <c r="I4733" s="113">
        <v>45905</v>
      </c>
      <c r="J4733" s="111">
        <v>58000</v>
      </c>
      <c r="K4733" s="112" t="s">
        <v>20</v>
      </c>
      <c r="L4733" s="112" t="s">
        <v>158</v>
      </c>
      <c r="O4733" s="71"/>
      <c r="P4733" s="54"/>
      <c r="Q4733" s="72"/>
    </row>
    <row r="4734" spans="1:17" x14ac:dyDescent="0.25">
      <c r="A4734" s="107" t="s">
        <v>3193</v>
      </c>
      <c r="B4734" s="108">
        <v>202509</v>
      </c>
      <c r="C4734" s="108">
        <v>202509</v>
      </c>
      <c r="D4734" s="108" t="s">
        <v>1014</v>
      </c>
      <c r="E4734" s="109">
        <v>9740275255</v>
      </c>
      <c r="F4734" s="107" t="s">
        <v>3194</v>
      </c>
      <c r="G4734" s="110" t="s">
        <v>1778</v>
      </c>
      <c r="H4734" s="111">
        <v>285000</v>
      </c>
      <c r="I4734" s="113">
        <v>45905</v>
      </c>
      <c r="J4734" s="111">
        <v>285000</v>
      </c>
      <c r="K4734" s="112" t="s">
        <v>20</v>
      </c>
      <c r="L4734" s="112" t="s">
        <v>158</v>
      </c>
      <c r="O4734" s="71"/>
      <c r="P4734" s="54"/>
      <c r="Q4734" s="72"/>
    </row>
    <row r="4735" spans="1:17" x14ac:dyDescent="0.25">
      <c r="A4735" s="107" t="s">
        <v>4541</v>
      </c>
      <c r="B4735" s="108">
        <v>202507</v>
      </c>
      <c r="C4735" s="108">
        <v>202507</v>
      </c>
      <c r="D4735" s="108" t="s">
        <v>1015</v>
      </c>
      <c r="E4735" s="109">
        <v>7205533636</v>
      </c>
      <c r="F4735" s="107" t="s">
        <v>3085</v>
      </c>
      <c r="G4735" s="110" t="s">
        <v>1778</v>
      </c>
      <c r="H4735" s="111">
        <v>285000</v>
      </c>
      <c r="I4735" s="113">
        <v>45905</v>
      </c>
      <c r="J4735" s="111">
        <v>75000</v>
      </c>
      <c r="K4735" s="112" t="s">
        <v>20</v>
      </c>
      <c r="L4735" s="112" t="s">
        <v>158</v>
      </c>
      <c r="O4735" s="71"/>
      <c r="P4735" s="54"/>
      <c r="Q4735" s="72"/>
    </row>
    <row r="4736" spans="1:17" x14ac:dyDescent="0.25">
      <c r="A4736" s="107" t="s">
        <v>3067</v>
      </c>
      <c r="B4736" s="108">
        <v>202507</v>
      </c>
      <c r="C4736" s="108">
        <v>202507</v>
      </c>
      <c r="D4736" s="108" t="s">
        <v>1015</v>
      </c>
      <c r="E4736" s="109">
        <v>7978615737</v>
      </c>
      <c r="F4736" s="107" t="s">
        <v>3068</v>
      </c>
      <c r="G4736" s="110" t="s">
        <v>1778</v>
      </c>
      <c r="H4736" s="111">
        <v>290000</v>
      </c>
      <c r="I4736" s="113">
        <v>45906</v>
      </c>
      <c r="J4736" s="111">
        <v>40000</v>
      </c>
      <c r="K4736" s="112" t="s">
        <v>20</v>
      </c>
      <c r="L4736" s="112" t="s">
        <v>158</v>
      </c>
      <c r="O4736" s="71"/>
      <c r="P4736" s="54"/>
      <c r="Q4736" s="72"/>
    </row>
    <row r="4737" spans="1:17" x14ac:dyDescent="0.25">
      <c r="A4737" s="107" t="s">
        <v>2999</v>
      </c>
      <c r="B4737" s="108">
        <v>202506</v>
      </c>
      <c r="C4737" s="108">
        <v>202506</v>
      </c>
      <c r="D4737" s="108" t="s">
        <v>1015</v>
      </c>
      <c r="E4737" s="109">
        <v>8249819221</v>
      </c>
      <c r="F4737" s="107" t="s">
        <v>3004</v>
      </c>
      <c r="G4737" s="110" t="s">
        <v>1778</v>
      </c>
      <c r="H4737" s="111">
        <v>290000</v>
      </c>
      <c r="I4737" s="113">
        <v>45906</v>
      </c>
      <c r="J4737" s="111">
        <v>50000</v>
      </c>
      <c r="K4737" s="112" t="s">
        <v>20</v>
      </c>
      <c r="L4737" s="112" t="s">
        <v>158</v>
      </c>
      <c r="O4737" s="71"/>
      <c r="P4737" s="54"/>
      <c r="Q4737" s="72"/>
    </row>
    <row r="4738" spans="1:17" x14ac:dyDescent="0.25">
      <c r="A4738" s="107" t="s">
        <v>4546</v>
      </c>
      <c r="B4738" s="108">
        <v>202408</v>
      </c>
      <c r="C4738" s="108">
        <v>202408</v>
      </c>
      <c r="D4738" s="108" t="s">
        <v>1014</v>
      </c>
      <c r="E4738" s="109">
        <v>7735445001</v>
      </c>
      <c r="F4738" s="107" t="s">
        <v>3107</v>
      </c>
      <c r="G4738" s="110" t="s">
        <v>1778</v>
      </c>
      <c r="H4738" s="111">
        <v>290000</v>
      </c>
      <c r="I4738" s="113">
        <v>45906</v>
      </c>
      <c r="J4738" s="111">
        <v>30000</v>
      </c>
      <c r="K4738" s="112" t="s">
        <v>20</v>
      </c>
      <c r="L4738" s="112" t="s">
        <v>158</v>
      </c>
      <c r="O4738" s="71"/>
      <c r="P4738" s="54"/>
      <c r="Q4738" s="72"/>
    </row>
    <row r="4739" spans="1:17" x14ac:dyDescent="0.25">
      <c r="A4739" s="107" t="s">
        <v>3104</v>
      </c>
      <c r="B4739" s="108">
        <v>202408</v>
      </c>
      <c r="C4739" s="108">
        <v>202408</v>
      </c>
      <c r="D4739" s="108" t="s">
        <v>1015</v>
      </c>
      <c r="E4739" s="109">
        <v>7077203772</v>
      </c>
      <c r="F4739" s="107" t="s">
        <v>3106</v>
      </c>
      <c r="G4739" s="110" t="s">
        <v>1792</v>
      </c>
      <c r="H4739" s="111">
        <v>270000</v>
      </c>
      <c r="I4739" s="113">
        <v>45906</v>
      </c>
      <c r="J4739" s="111">
        <v>95000</v>
      </c>
      <c r="K4739" s="112" t="s">
        <v>20</v>
      </c>
      <c r="L4739" s="112" t="s">
        <v>158</v>
      </c>
      <c r="O4739" s="71"/>
      <c r="P4739" s="54"/>
      <c r="Q4739" s="72"/>
    </row>
    <row r="4740" spans="1:17" x14ac:dyDescent="0.25">
      <c r="A4740" s="107" t="s">
        <v>2967</v>
      </c>
      <c r="B4740" s="108">
        <v>202506</v>
      </c>
      <c r="C4740" s="108">
        <v>202506</v>
      </c>
      <c r="D4740" s="108" t="s">
        <v>1015</v>
      </c>
      <c r="E4740" s="109">
        <v>9827615446</v>
      </c>
      <c r="F4740" s="107" t="s">
        <v>2987</v>
      </c>
      <c r="G4740" s="110" t="s">
        <v>2603</v>
      </c>
      <c r="H4740" s="111">
        <v>313000</v>
      </c>
      <c r="I4740" s="113">
        <v>45906</v>
      </c>
      <c r="J4740" s="111">
        <v>15000</v>
      </c>
      <c r="K4740" s="112" t="s">
        <v>20</v>
      </c>
      <c r="L4740" s="112" t="s">
        <v>158</v>
      </c>
      <c r="O4740" s="71"/>
      <c r="P4740" s="54"/>
      <c r="Q4740" s="72"/>
    </row>
    <row r="4741" spans="1:17" x14ac:dyDescent="0.25">
      <c r="A4741" s="107" t="s">
        <v>3079</v>
      </c>
      <c r="B4741" s="108">
        <v>202507</v>
      </c>
      <c r="C4741" s="108">
        <v>202507</v>
      </c>
      <c r="D4741" s="108" t="s">
        <v>1015</v>
      </c>
      <c r="E4741" s="109">
        <v>6372923818</v>
      </c>
      <c r="F4741" s="107" t="s">
        <v>3086</v>
      </c>
      <c r="G4741" s="110" t="s">
        <v>1778</v>
      </c>
      <c r="H4741" s="111">
        <v>285000</v>
      </c>
      <c r="I4741" s="113">
        <v>45906</v>
      </c>
      <c r="J4741" s="111">
        <v>43000</v>
      </c>
      <c r="K4741" s="112" t="s">
        <v>20</v>
      </c>
      <c r="L4741" s="112" t="s">
        <v>158</v>
      </c>
      <c r="O4741" s="71"/>
      <c r="P4741" s="54"/>
      <c r="Q4741" s="72"/>
    </row>
    <row r="4742" spans="1:17" x14ac:dyDescent="0.25">
      <c r="A4742" s="107" t="s">
        <v>3195</v>
      </c>
      <c r="B4742" s="108">
        <v>202509</v>
      </c>
      <c r="C4742" s="108">
        <v>202509</v>
      </c>
      <c r="D4742" s="108" t="s">
        <v>1015</v>
      </c>
      <c r="E4742" s="109">
        <v>8249824163</v>
      </c>
      <c r="F4742" s="107" t="s">
        <v>3200</v>
      </c>
      <c r="G4742" s="110" t="s">
        <v>1778</v>
      </c>
      <c r="H4742" s="111">
        <v>318000</v>
      </c>
      <c r="I4742" s="113">
        <v>45906</v>
      </c>
      <c r="J4742" s="111">
        <v>5000</v>
      </c>
      <c r="K4742" s="112" t="s">
        <v>20</v>
      </c>
      <c r="L4742" s="112" t="s">
        <v>158</v>
      </c>
      <c r="O4742" s="71"/>
      <c r="P4742" s="54"/>
      <c r="Q4742" s="72"/>
    </row>
    <row r="4743" spans="1:17" x14ac:dyDescent="0.25">
      <c r="A4743" s="107" t="s">
        <v>3193</v>
      </c>
      <c r="B4743" s="108">
        <v>202509</v>
      </c>
      <c r="C4743" s="108">
        <v>202509</v>
      </c>
      <c r="D4743" s="108" t="s">
        <v>1014</v>
      </c>
      <c r="E4743" s="109">
        <v>8249824163</v>
      </c>
      <c r="F4743" s="107" t="s">
        <v>3201</v>
      </c>
      <c r="G4743" s="110" t="s">
        <v>1778</v>
      </c>
      <c r="H4743" s="111">
        <v>290000</v>
      </c>
      <c r="I4743" s="113">
        <v>45906</v>
      </c>
      <c r="J4743" s="111">
        <v>5000</v>
      </c>
      <c r="K4743" s="112" t="s">
        <v>20</v>
      </c>
      <c r="L4743" s="112" t="s">
        <v>158</v>
      </c>
      <c r="O4743" s="71"/>
      <c r="P4743" s="54"/>
      <c r="Q4743" s="72"/>
    </row>
    <row r="4744" spans="1:17" x14ac:dyDescent="0.25">
      <c r="A4744" s="107" t="s">
        <v>3196</v>
      </c>
      <c r="B4744" s="108">
        <v>202509</v>
      </c>
      <c r="C4744" s="108">
        <v>202509</v>
      </c>
      <c r="D4744" s="108" t="s">
        <v>1014</v>
      </c>
      <c r="E4744" s="109">
        <v>9666368768</v>
      </c>
      <c r="F4744" s="107" t="s">
        <v>3202</v>
      </c>
      <c r="G4744" s="110" t="s">
        <v>1778</v>
      </c>
      <c r="H4744" s="111">
        <v>318000</v>
      </c>
      <c r="I4744" s="113">
        <v>45906</v>
      </c>
      <c r="J4744" s="111">
        <v>5000</v>
      </c>
      <c r="K4744" s="112" t="s">
        <v>20</v>
      </c>
      <c r="L4744" s="112" t="s">
        <v>158</v>
      </c>
      <c r="O4744" s="71"/>
      <c r="P4744" s="54"/>
      <c r="Q4744" s="72"/>
    </row>
    <row r="4745" spans="1:17" x14ac:dyDescent="0.25">
      <c r="A4745" s="107" t="s">
        <v>3197</v>
      </c>
      <c r="B4745" s="108">
        <v>202509</v>
      </c>
      <c r="C4745" s="108">
        <v>202509</v>
      </c>
      <c r="D4745" s="108" t="s">
        <v>1014</v>
      </c>
      <c r="E4745" s="109">
        <v>9149048166</v>
      </c>
      <c r="F4745" s="107" t="s">
        <v>3203</v>
      </c>
      <c r="G4745" s="110" t="s">
        <v>1778</v>
      </c>
      <c r="H4745" s="111">
        <v>295000</v>
      </c>
      <c r="I4745" s="113">
        <v>45906</v>
      </c>
      <c r="J4745" s="111">
        <v>5000</v>
      </c>
      <c r="K4745" s="112" t="s">
        <v>20</v>
      </c>
      <c r="L4745" s="112" t="s">
        <v>158</v>
      </c>
      <c r="O4745" s="71"/>
      <c r="P4745" s="54"/>
      <c r="Q4745" s="72"/>
    </row>
    <row r="4746" spans="1:17" x14ac:dyDescent="0.25">
      <c r="A4746" s="107" t="s">
        <v>4560</v>
      </c>
      <c r="B4746" s="108">
        <v>202509</v>
      </c>
      <c r="C4746" s="108">
        <v>202509</v>
      </c>
      <c r="D4746" s="108" t="s">
        <v>1014</v>
      </c>
      <c r="E4746" s="109">
        <v>9502142433</v>
      </c>
      <c r="F4746" s="107" t="s">
        <v>3204</v>
      </c>
      <c r="G4746" s="110" t="s">
        <v>1778</v>
      </c>
      <c r="H4746" s="111">
        <v>290000</v>
      </c>
      <c r="I4746" s="113">
        <v>45906</v>
      </c>
      <c r="J4746" s="111">
        <v>5000</v>
      </c>
      <c r="K4746" s="112" t="s">
        <v>20</v>
      </c>
      <c r="L4746" s="112" t="s">
        <v>158</v>
      </c>
      <c r="O4746" s="71"/>
      <c r="P4746" s="54"/>
      <c r="Q4746" s="72"/>
    </row>
    <row r="4747" spans="1:17" x14ac:dyDescent="0.25">
      <c r="A4747" s="107" t="s">
        <v>3199</v>
      </c>
      <c r="B4747" s="108">
        <v>202509</v>
      </c>
      <c r="C4747" s="108">
        <v>202509</v>
      </c>
      <c r="D4747" s="108" t="s">
        <v>1014</v>
      </c>
      <c r="E4747" s="109">
        <v>8870220343</v>
      </c>
      <c r="F4747" s="107" t="s">
        <v>3205</v>
      </c>
      <c r="G4747" s="110" t="s">
        <v>1792</v>
      </c>
      <c r="H4747" s="111">
        <v>270000</v>
      </c>
      <c r="I4747" s="113">
        <v>45906</v>
      </c>
      <c r="J4747" s="111">
        <v>5000</v>
      </c>
      <c r="K4747" s="112" t="s">
        <v>20</v>
      </c>
      <c r="L4747" s="112" t="s">
        <v>158</v>
      </c>
      <c r="O4747" s="71"/>
      <c r="P4747" s="54"/>
      <c r="Q4747" s="72"/>
    </row>
    <row r="4748" spans="1:17" x14ac:dyDescent="0.25">
      <c r="A4748" s="107" t="s">
        <v>3206</v>
      </c>
      <c r="B4748" s="108">
        <v>202509</v>
      </c>
      <c r="C4748" s="108">
        <v>202509</v>
      </c>
      <c r="D4748" s="108" t="s">
        <v>1014</v>
      </c>
      <c r="E4748" s="109">
        <v>9556684377</v>
      </c>
      <c r="F4748" s="107" t="s">
        <v>3208</v>
      </c>
      <c r="G4748" s="110" t="s">
        <v>1792</v>
      </c>
      <c r="H4748" s="111">
        <v>280000</v>
      </c>
      <c r="I4748" s="113">
        <v>45906</v>
      </c>
      <c r="J4748" s="111">
        <v>5000</v>
      </c>
      <c r="K4748" s="112" t="s">
        <v>20</v>
      </c>
      <c r="L4748" s="112" t="s">
        <v>158</v>
      </c>
      <c r="O4748" s="71"/>
      <c r="P4748" s="54"/>
      <c r="Q4748" s="72"/>
    </row>
    <row r="4749" spans="1:17" x14ac:dyDescent="0.25">
      <c r="A4749" s="107" t="s">
        <v>3207</v>
      </c>
      <c r="B4749" s="108">
        <v>202509</v>
      </c>
      <c r="C4749" s="108">
        <v>202509</v>
      </c>
      <c r="D4749" s="108" t="s">
        <v>1015</v>
      </c>
      <c r="E4749" s="109">
        <v>9051335790</v>
      </c>
      <c r="F4749" s="107" t="s">
        <v>3209</v>
      </c>
      <c r="G4749" s="110" t="s">
        <v>1778</v>
      </c>
      <c r="H4749" s="111">
        <v>318000</v>
      </c>
      <c r="I4749" s="113">
        <v>45906</v>
      </c>
      <c r="J4749" s="111">
        <v>5000</v>
      </c>
      <c r="K4749" s="112" t="s">
        <v>20</v>
      </c>
      <c r="L4749" s="112" t="s">
        <v>158</v>
      </c>
      <c r="O4749" s="71"/>
      <c r="P4749" s="54"/>
      <c r="Q4749" s="72"/>
    </row>
    <row r="4750" spans="1:17" x14ac:dyDescent="0.25">
      <c r="A4750" s="107" t="s">
        <v>3015</v>
      </c>
      <c r="B4750" s="108">
        <v>202506</v>
      </c>
      <c r="C4750" s="108">
        <v>202506</v>
      </c>
      <c r="D4750" s="108" t="s">
        <v>1015</v>
      </c>
      <c r="E4750" s="109">
        <v>7854809127</v>
      </c>
      <c r="F4750" s="107" t="s">
        <v>3014</v>
      </c>
      <c r="G4750" s="110" t="s">
        <v>1778</v>
      </c>
      <c r="H4750" s="111">
        <v>290000</v>
      </c>
      <c r="I4750" s="113">
        <v>45906</v>
      </c>
      <c r="J4750" s="111">
        <v>90000</v>
      </c>
      <c r="K4750" s="112" t="s">
        <v>20</v>
      </c>
      <c r="L4750" s="112" t="s">
        <v>158</v>
      </c>
      <c r="O4750" s="71"/>
      <c r="P4750" s="54"/>
      <c r="Q4750" s="72"/>
    </row>
    <row r="4751" spans="1:17" x14ac:dyDescent="0.25">
      <c r="A4751" s="107" t="s">
        <v>3197</v>
      </c>
      <c r="B4751" s="108">
        <v>202509</v>
      </c>
      <c r="C4751" s="108">
        <v>202509</v>
      </c>
      <c r="D4751" s="108" t="s">
        <v>1014</v>
      </c>
      <c r="E4751" s="109">
        <v>9149048166</v>
      </c>
      <c r="F4751" s="107" t="s">
        <v>3203</v>
      </c>
      <c r="G4751" s="110" t="s">
        <v>1778</v>
      </c>
      <c r="H4751" s="111">
        <v>295000</v>
      </c>
      <c r="I4751" s="113">
        <v>45908</v>
      </c>
      <c r="J4751" s="111">
        <v>290000</v>
      </c>
      <c r="K4751" s="112" t="s">
        <v>20</v>
      </c>
      <c r="L4751" s="112" t="s">
        <v>158</v>
      </c>
      <c r="O4751" s="71"/>
      <c r="P4751" s="54"/>
      <c r="Q4751" s="72"/>
    </row>
    <row r="4752" spans="1:17" x14ac:dyDescent="0.25">
      <c r="A4752" s="107" t="s">
        <v>2882</v>
      </c>
      <c r="B4752" s="108">
        <v>202505</v>
      </c>
      <c r="C4752" s="108">
        <v>202505</v>
      </c>
      <c r="D4752" s="108" t="s">
        <v>1014</v>
      </c>
      <c r="E4752" s="109">
        <v>8115539225</v>
      </c>
      <c r="F4752" s="107" t="s">
        <v>2886</v>
      </c>
      <c r="G4752" s="110" t="s">
        <v>1778</v>
      </c>
      <c r="H4752" s="111">
        <v>290000</v>
      </c>
      <c r="I4752" s="113">
        <v>45908</v>
      </c>
      <c r="J4752" s="111">
        <v>56000</v>
      </c>
      <c r="K4752" s="112" t="s">
        <v>20</v>
      </c>
      <c r="L4752" s="112" t="s">
        <v>158</v>
      </c>
      <c r="O4752" s="71"/>
      <c r="P4752" s="54"/>
      <c r="Q4752" s="72"/>
    </row>
    <row r="4753" spans="1:17" x14ac:dyDescent="0.25">
      <c r="A4753" s="107" t="s">
        <v>2995</v>
      </c>
      <c r="B4753" s="108">
        <v>202506</v>
      </c>
      <c r="C4753" s="108">
        <v>202506</v>
      </c>
      <c r="D4753" s="108" t="s">
        <v>1015</v>
      </c>
      <c r="E4753" s="109">
        <v>7377558058</v>
      </c>
      <c r="F4753" s="107" t="s">
        <v>2996</v>
      </c>
      <c r="G4753" s="110" t="s">
        <v>1778</v>
      </c>
      <c r="H4753" s="111">
        <v>290000</v>
      </c>
      <c r="I4753" s="113">
        <v>45908</v>
      </c>
      <c r="J4753" s="111">
        <v>50000</v>
      </c>
      <c r="K4753" s="112" t="s">
        <v>286</v>
      </c>
      <c r="L4753" s="112" t="s">
        <v>158</v>
      </c>
      <c r="O4753" s="71"/>
      <c r="P4753" s="54"/>
      <c r="Q4753" s="72"/>
    </row>
    <row r="4754" spans="1:17" x14ac:dyDescent="0.25">
      <c r="A4754" s="107" t="s">
        <v>4561</v>
      </c>
      <c r="B4754" s="108">
        <v>202509</v>
      </c>
      <c r="C4754" s="108">
        <v>202509</v>
      </c>
      <c r="D4754" s="108" t="s">
        <v>1014</v>
      </c>
      <c r="E4754" s="109">
        <v>9902330789</v>
      </c>
      <c r="F4754" s="107" t="s">
        <v>3211</v>
      </c>
      <c r="G4754" s="110" t="s">
        <v>1778</v>
      </c>
      <c r="H4754" s="111">
        <v>290000</v>
      </c>
      <c r="I4754" s="113">
        <v>45908</v>
      </c>
      <c r="J4754" s="111">
        <v>12000</v>
      </c>
      <c r="K4754" s="112" t="s">
        <v>10</v>
      </c>
      <c r="L4754" s="112" t="s">
        <v>158</v>
      </c>
      <c r="O4754" s="71"/>
      <c r="P4754" s="54"/>
      <c r="Q4754" s="72"/>
    </row>
    <row r="4755" spans="1:17" x14ac:dyDescent="0.25">
      <c r="A4755" s="107" t="s">
        <v>3123</v>
      </c>
      <c r="B4755" s="108">
        <v>202508</v>
      </c>
      <c r="C4755" s="108">
        <v>202508</v>
      </c>
      <c r="D4755" s="108" t="s">
        <v>1014</v>
      </c>
      <c r="E4755" s="109">
        <v>7978525517</v>
      </c>
      <c r="F4755" s="107" t="s">
        <v>3128</v>
      </c>
      <c r="G4755" s="110" t="s">
        <v>1778</v>
      </c>
      <c r="H4755" s="111">
        <v>305000</v>
      </c>
      <c r="I4755" s="113">
        <v>45909</v>
      </c>
      <c r="J4755" s="111">
        <v>70000</v>
      </c>
      <c r="K4755" s="112" t="s">
        <v>20</v>
      </c>
      <c r="L4755" s="112" t="s">
        <v>158</v>
      </c>
      <c r="O4755" s="71"/>
      <c r="P4755" s="54"/>
      <c r="Q4755" s="72"/>
    </row>
    <row r="4756" spans="1:17" x14ac:dyDescent="0.25">
      <c r="A4756" s="107" t="s">
        <v>3079</v>
      </c>
      <c r="B4756" s="108">
        <v>202507</v>
      </c>
      <c r="C4756" s="108">
        <v>202507</v>
      </c>
      <c r="D4756" s="108" t="s">
        <v>1015</v>
      </c>
      <c r="E4756" s="109">
        <v>6372923818</v>
      </c>
      <c r="F4756" s="107" t="s">
        <v>3086</v>
      </c>
      <c r="G4756" s="110" t="s">
        <v>1778</v>
      </c>
      <c r="H4756" s="111">
        <v>285000</v>
      </c>
      <c r="I4756" s="113">
        <v>45909</v>
      </c>
      <c r="J4756" s="111">
        <v>27000</v>
      </c>
      <c r="K4756" s="112" t="s">
        <v>20</v>
      </c>
      <c r="L4756" s="112" t="s">
        <v>158</v>
      </c>
      <c r="O4756" s="71"/>
      <c r="P4756" s="54"/>
      <c r="Q4756" s="72"/>
    </row>
    <row r="4757" spans="1:17" x14ac:dyDescent="0.25">
      <c r="A4757" s="107" t="s">
        <v>2872</v>
      </c>
      <c r="B4757" s="108">
        <v>202505</v>
      </c>
      <c r="C4757" s="108">
        <v>202505</v>
      </c>
      <c r="D4757" s="108" t="s">
        <v>1014</v>
      </c>
      <c r="E4757" s="109">
        <v>6370349156</v>
      </c>
      <c r="F4757" s="107" t="s">
        <v>2876</v>
      </c>
      <c r="G4757" s="110" t="s">
        <v>1778</v>
      </c>
      <c r="H4757" s="111">
        <v>298000</v>
      </c>
      <c r="I4757" s="113">
        <v>45909</v>
      </c>
      <c r="J4757" s="111">
        <v>66667</v>
      </c>
      <c r="K4757" s="112" t="s">
        <v>20</v>
      </c>
      <c r="L4757" s="112" t="s">
        <v>158</v>
      </c>
      <c r="O4757" s="71"/>
      <c r="P4757" s="54"/>
      <c r="Q4757" s="72"/>
    </row>
    <row r="4758" spans="1:17" x14ac:dyDescent="0.25">
      <c r="A4758" s="107" t="s">
        <v>3133</v>
      </c>
      <c r="B4758" s="108">
        <v>202508</v>
      </c>
      <c r="C4758" s="108">
        <v>202508</v>
      </c>
      <c r="D4758" s="108" t="s">
        <v>1015</v>
      </c>
      <c r="E4758" s="109">
        <v>9437344795</v>
      </c>
      <c r="F4758" s="107" t="s">
        <v>3136</v>
      </c>
      <c r="G4758" s="110" t="s">
        <v>1778</v>
      </c>
      <c r="H4758" s="111">
        <v>300000</v>
      </c>
      <c r="I4758" s="113">
        <v>45909</v>
      </c>
      <c r="J4758" s="111">
        <v>60000</v>
      </c>
      <c r="K4758" s="112" t="s">
        <v>20</v>
      </c>
      <c r="L4758" s="112" t="s">
        <v>158</v>
      </c>
      <c r="O4758" s="71"/>
      <c r="P4758" s="54"/>
      <c r="Q4758" s="72"/>
    </row>
    <row r="4759" spans="1:17" x14ac:dyDescent="0.25">
      <c r="A4759" s="107" t="s">
        <v>3116</v>
      </c>
      <c r="B4759" s="108">
        <v>202507</v>
      </c>
      <c r="C4759" s="108">
        <v>202507</v>
      </c>
      <c r="D4759" s="108" t="s">
        <v>1015</v>
      </c>
      <c r="E4759" s="109">
        <v>8260657010</v>
      </c>
      <c r="F4759" s="107" t="s">
        <v>3117</v>
      </c>
      <c r="G4759" s="110" t="s">
        <v>1778</v>
      </c>
      <c r="H4759" s="111">
        <v>300000</v>
      </c>
      <c r="I4759" s="113">
        <v>45909</v>
      </c>
      <c r="J4759" s="111">
        <v>50000</v>
      </c>
      <c r="K4759" s="112" t="s">
        <v>20</v>
      </c>
      <c r="L4759" s="112" t="s">
        <v>158</v>
      </c>
      <c r="O4759" s="71"/>
      <c r="P4759" s="54"/>
      <c r="Q4759" s="72"/>
    </row>
    <row r="4760" spans="1:17" x14ac:dyDescent="0.25">
      <c r="A4760" s="107" t="s">
        <v>3121</v>
      </c>
      <c r="B4760" s="108">
        <v>202508</v>
      </c>
      <c r="C4760" s="108">
        <v>202508</v>
      </c>
      <c r="D4760" s="108" t="s">
        <v>1014</v>
      </c>
      <c r="E4760" s="109">
        <v>9686127750</v>
      </c>
      <c r="F4760" s="107" t="s">
        <v>3126</v>
      </c>
      <c r="G4760" s="110" t="s">
        <v>1778</v>
      </c>
      <c r="H4760" s="111">
        <v>305000</v>
      </c>
      <c r="I4760" s="113">
        <v>45909</v>
      </c>
      <c r="J4760" s="111">
        <v>40000</v>
      </c>
      <c r="K4760" s="112" t="s">
        <v>20</v>
      </c>
      <c r="L4760" s="112" t="s">
        <v>158</v>
      </c>
      <c r="O4760" s="71"/>
      <c r="P4760" s="54"/>
      <c r="Q4760" s="72"/>
    </row>
    <row r="4761" spans="1:17" x14ac:dyDescent="0.25">
      <c r="A4761" s="107" t="s">
        <v>4547</v>
      </c>
      <c r="B4761" s="108">
        <v>202508</v>
      </c>
      <c r="C4761" s="108">
        <v>202508</v>
      </c>
      <c r="D4761" s="108" t="s">
        <v>1015</v>
      </c>
      <c r="E4761" s="109">
        <v>8249909142</v>
      </c>
      <c r="F4761" s="107" t="s">
        <v>3109</v>
      </c>
      <c r="G4761" s="110" t="s">
        <v>1792</v>
      </c>
      <c r="H4761" s="111">
        <v>275000</v>
      </c>
      <c r="I4761" s="113">
        <v>45910</v>
      </c>
      <c r="J4761" s="111">
        <v>50000</v>
      </c>
      <c r="K4761" s="112" t="s">
        <v>20</v>
      </c>
      <c r="L4761" s="112" t="s">
        <v>158</v>
      </c>
      <c r="O4761" s="71"/>
      <c r="P4761" s="54"/>
      <c r="Q4761" s="72"/>
    </row>
    <row r="4762" spans="1:17" x14ac:dyDescent="0.25">
      <c r="A4762" s="107" t="s">
        <v>4548</v>
      </c>
      <c r="B4762" s="108">
        <v>202508</v>
      </c>
      <c r="C4762" s="108">
        <v>202508</v>
      </c>
      <c r="D4762" s="108" t="s">
        <v>1015</v>
      </c>
      <c r="E4762" s="109">
        <v>7008270564</v>
      </c>
      <c r="F4762" s="107" t="s">
        <v>3114</v>
      </c>
      <c r="G4762" s="110" t="s">
        <v>1792</v>
      </c>
      <c r="H4762" s="111">
        <v>280000</v>
      </c>
      <c r="I4762" s="113">
        <v>45910</v>
      </c>
      <c r="J4762" s="111">
        <v>50000</v>
      </c>
      <c r="K4762" s="112" t="s">
        <v>20</v>
      </c>
      <c r="L4762" s="112" t="s">
        <v>158</v>
      </c>
      <c r="O4762" s="71"/>
      <c r="P4762" s="54"/>
      <c r="Q4762" s="72"/>
    </row>
    <row r="4763" spans="1:17" x14ac:dyDescent="0.25">
      <c r="A4763" s="107" t="s">
        <v>3137</v>
      </c>
      <c r="B4763" s="108">
        <v>202508</v>
      </c>
      <c r="C4763" s="108">
        <v>202508</v>
      </c>
      <c r="D4763" s="108" t="s">
        <v>1014</v>
      </c>
      <c r="E4763" s="109">
        <v>7302861476</v>
      </c>
      <c r="F4763" s="107" t="s">
        <v>3138</v>
      </c>
      <c r="G4763" s="110" t="s">
        <v>1778</v>
      </c>
      <c r="H4763" s="111">
        <v>318000</v>
      </c>
      <c r="I4763" s="113">
        <v>45910</v>
      </c>
      <c r="J4763" s="111">
        <v>100000</v>
      </c>
      <c r="K4763" s="112" t="s">
        <v>20</v>
      </c>
      <c r="L4763" s="112" t="s">
        <v>158</v>
      </c>
      <c r="O4763" s="71"/>
      <c r="P4763" s="54"/>
      <c r="Q4763" s="72"/>
    </row>
    <row r="4764" spans="1:17" x14ac:dyDescent="0.25">
      <c r="A4764" s="107" t="s">
        <v>4529</v>
      </c>
      <c r="B4764" s="108">
        <v>202505</v>
      </c>
      <c r="C4764" s="108">
        <v>202505</v>
      </c>
      <c r="D4764" s="108" t="s">
        <v>1015</v>
      </c>
      <c r="E4764" s="109">
        <v>8770711403</v>
      </c>
      <c r="F4764" s="107" t="s">
        <v>2940</v>
      </c>
      <c r="G4764" s="110" t="s">
        <v>1778</v>
      </c>
      <c r="H4764" s="111">
        <v>290000</v>
      </c>
      <c r="I4764" s="113">
        <v>45910</v>
      </c>
      <c r="J4764" s="111">
        <v>58000</v>
      </c>
      <c r="K4764" s="112" t="s">
        <v>20</v>
      </c>
      <c r="L4764" s="112" t="s">
        <v>158</v>
      </c>
      <c r="O4764" s="71"/>
      <c r="P4764" s="54"/>
      <c r="Q4764" s="72"/>
    </row>
    <row r="4765" spans="1:17" x14ac:dyDescent="0.25">
      <c r="A4765" s="107" t="s">
        <v>3124</v>
      </c>
      <c r="B4765" s="108">
        <v>202508</v>
      </c>
      <c r="C4765" s="108">
        <v>202508</v>
      </c>
      <c r="D4765" s="108" t="s">
        <v>1014</v>
      </c>
      <c r="E4765" s="109">
        <v>8249372326</v>
      </c>
      <c r="F4765" s="107" t="s">
        <v>3129</v>
      </c>
      <c r="G4765" s="110" t="s">
        <v>1778</v>
      </c>
      <c r="H4765" s="111">
        <v>305000</v>
      </c>
      <c r="I4765" s="113">
        <v>45910</v>
      </c>
      <c r="J4765" s="111">
        <v>70000</v>
      </c>
      <c r="K4765" s="112" t="s">
        <v>20</v>
      </c>
      <c r="L4765" s="112" t="s">
        <v>158</v>
      </c>
      <c r="O4765" s="71"/>
      <c r="P4765" s="54"/>
      <c r="Q4765" s="72"/>
    </row>
    <row r="4766" spans="1:17" x14ac:dyDescent="0.25">
      <c r="A4766" s="107" t="s">
        <v>3212</v>
      </c>
      <c r="B4766" s="108">
        <v>202509</v>
      </c>
      <c r="C4766" s="108">
        <v>202509</v>
      </c>
      <c r="D4766" s="108" t="s">
        <v>1014</v>
      </c>
      <c r="E4766" s="109">
        <v>9149044061</v>
      </c>
      <c r="F4766" s="107" t="s">
        <v>3219</v>
      </c>
      <c r="G4766" s="110" t="s">
        <v>1778</v>
      </c>
      <c r="H4766" s="111">
        <v>293000</v>
      </c>
      <c r="I4766" s="113">
        <v>45910</v>
      </c>
      <c r="J4766" s="111">
        <v>5000</v>
      </c>
      <c r="K4766" s="112" t="s">
        <v>20</v>
      </c>
      <c r="L4766" s="112" t="s">
        <v>158</v>
      </c>
      <c r="O4766" s="71"/>
      <c r="P4766" s="54"/>
      <c r="Q4766" s="72"/>
    </row>
    <row r="4767" spans="1:17" x14ac:dyDescent="0.25">
      <c r="A4767" s="107" t="s">
        <v>4562</v>
      </c>
      <c r="B4767" s="108">
        <v>202509</v>
      </c>
      <c r="C4767" s="108">
        <v>202509</v>
      </c>
      <c r="D4767" s="108" t="s">
        <v>1014</v>
      </c>
      <c r="E4767" s="109">
        <v>8917452901</v>
      </c>
      <c r="F4767" s="107" t="s">
        <v>3220</v>
      </c>
      <c r="G4767" s="110" t="s">
        <v>1778</v>
      </c>
      <c r="H4767" s="111">
        <v>290000</v>
      </c>
      <c r="I4767" s="113">
        <v>45910</v>
      </c>
      <c r="J4767" s="111">
        <v>5000</v>
      </c>
      <c r="K4767" s="112" t="s">
        <v>20</v>
      </c>
      <c r="L4767" s="112" t="s">
        <v>158</v>
      </c>
      <c r="O4767" s="71"/>
      <c r="P4767" s="54"/>
      <c r="Q4767" s="72"/>
    </row>
    <row r="4768" spans="1:17" x14ac:dyDescent="0.25">
      <c r="A4768" s="107" t="s">
        <v>4563</v>
      </c>
      <c r="B4768" s="108">
        <v>202509</v>
      </c>
      <c r="C4768" s="108">
        <v>202509</v>
      </c>
      <c r="D4768" s="108" t="s">
        <v>1015</v>
      </c>
      <c r="E4768" s="109">
        <v>6372892614</v>
      </c>
      <c r="F4768" s="107" t="s">
        <v>3221</v>
      </c>
      <c r="G4768" s="110" t="s">
        <v>1778</v>
      </c>
      <c r="H4768" s="111">
        <v>290000</v>
      </c>
      <c r="I4768" s="113">
        <v>45910</v>
      </c>
      <c r="J4768" s="111">
        <v>5000</v>
      </c>
      <c r="K4768" s="112" t="s">
        <v>20</v>
      </c>
      <c r="L4768" s="112" t="s">
        <v>158</v>
      </c>
      <c r="O4768" s="71"/>
      <c r="P4768" s="54"/>
      <c r="Q4768" s="72"/>
    </row>
    <row r="4769" spans="1:17" x14ac:dyDescent="0.25">
      <c r="A4769" s="107" t="s">
        <v>4564</v>
      </c>
      <c r="B4769" s="108">
        <v>202509</v>
      </c>
      <c r="C4769" s="108">
        <v>202509</v>
      </c>
      <c r="D4769" s="108" t="s">
        <v>1015</v>
      </c>
      <c r="E4769" s="109">
        <v>9937552562</v>
      </c>
      <c r="F4769" s="107" t="s">
        <v>3222</v>
      </c>
      <c r="G4769" s="110" t="s">
        <v>1778</v>
      </c>
      <c r="H4769" s="111">
        <v>318600</v>
      </c>
      <c r="I4769" s="113">
        <v>45910</v>
      </c>
      <c r="J4769" s="111">
        <v>5000</v>
      </c>
      <c r="K4769" s="112" t="s">
        <v>286</v>
      </c>
      <c r="L4769" s="112" t="s">
        <v>158</v>
      </c>
      <c r="O4769" s="71"/>
      <c r="P4769" s="54"/>
      <c r="Q4769" s="72"/>
    </row>
    <row r="4770" spans="1:17" x14ac:dyDescent="0.25">
      <c r="A4770" s="107" t="s">
        <v>3216</v>
      </c>
      <c r="B4770" s="108">
        <v>202509</v>
      </c>
      <c r="C4770" s="108">
        <v>202509</v>
      </c>
      <c r="D4770" s="108" t="s">
        <v>1014</v>
      </c>
      <c r="E4770" s="109">
        <v>7480003795</v>
      </c>
      <c r="F4770" s="107" t="s">
        <v>3223</v>
      </c>
      <c r="G4770" s="110" t="s">
        <v>1778</v>
      </c>
      <c r="H4770" s="111">
        <v>290000</v>
      </c>
      <c r="I4770" s="113">
        <v>45910</v>
      </c>
      <c r="J4770" s="111">
        <v>5000</v>
      </c>
      <c r="K4770" s="112" t="s">
        <v>20</v>
      </c>
      <c r="L4770" s="112" t="s">
        <v>158</v>
      </c>
      <c r="O4770" s="71"/>
      <c r="P4770" s="54"/>
      <c r="Q4770" s="72"/>
    </row>
    <row r="4771" spans="1:17" x14ac:dyDescent="0.25">
      <c r="A4771" s="107" t="s">
        <v>3217</v>
      </c>
      <c r="B4771" s="108">
        <v>202509</v>
      </c>
      <c r="C4771" s="108">
        <v>202509</v>
      </c>
      <c r="D4771" s="108" t="s">
        <v>1015</v>
      </c>
      <c r="E4771" s="109">
        <v>8917254082</v>
      </c>
      <c r="F4771" s="107" t="s">
        <v>3224</v>
      </c>
      <c r="G4771" s="110" t="s">
        <v>1778</v>
      </c>
      <c r="H4771" s="111">
        <v>318600</v>
      </c>
      <c r="I4771" s="113">
        <v>45910</v>
      </c>
      <c r="J4771" s="111">
        <v>5000</v>
      </c>
      <c r="K4771" s="112" t="s">
        <v>20</v>
      </c>
      <c r="L4771" s="112" t="s">
        <v>158</v>
      </c>
      <c r="O4771" s="71"/>
      <c r="P4771" s="54"/>
      <c r="Q4771" s="72"/>
    </row>
    <row r="4772" spans="1:17" x14ac:dyDescent="0.25">
      <c r="A4772" s="107" t="s">
        <v>3226</v>
      </c>
      <c r="B4772" s="108">
        <v>202509</v>
      </c>
      <c r="C4772" s="108">
        <v>202509</v>
      </c>
      <c r="D4772" s="108" t="s">
        <v>1015</v>
      </c>
      <c r="E4772" s="109">
        <v>8763276914</v>
      </c>
      <c r="F4772" s="107" t="s">
        <v>3228</v>
      </c>
      <c r="G4772" s="110" t="s">
        <v>1778</v>
      </c>
      <c r="H4772" s="111">
        <v>290000</v>
      </c>
      <c r="I4772" s="113">
        <v>45910</v>
      </c>
      <c r="J4772" s="111">
        <v>5000</v>
      </c>
      <c r="K4772" s="112" t="s">
        <v>20</v>
      </c>
      <c r="L4772" s="112" t="s">
        <v>158</v>
      </c>
      <c r="O4772" s="71"/>
      <c r="P4772" s="54"/>
      <c r="Q4772" s="72"/>
    </row>
    <row r="4773" spans="1:17" x14ac:dyDescent="0.25">
      <c r="A4773" s="107" t="s">
        <v>3206</v>
      </c>
      <c r="B4773" s="108">
        <v>202509</v>
      </c>
      <c r="C4773" s="108">
        <v>202509</v>
      </c>
      <c r="D4773" s="108" t="s">
        <v>1014</v>
      </c>
      <c r="E4773" s="109">
        <v>9556684377</v>
      </c>
      <c r="F4773" s="107" t="s">
        <v>3208</v>
      </c>
      <c r="G4773" s="110" t="s">
        <v>1792</v>
      </c>
      <c r="H4773" s="111">
        <v>280000</v>
      </c>
      <c r="I4773" s="113">
        <v>45911</v>
      </c>
      <c r="J4773" s="111">
        <v>275000</v>
      </c>
      <c r="K4773" s="112" t="s">
        <v>20</v>
      </c>
      <c r="L4773" s="112" t="s">
        <v>158</v>
      </c>
      <c r="O4773" s="71"/>
      <c r="P4773" s="54"/>
      <c r="Q4773" s="72"/>
    </row>
    <row r="4774" spans="1:17" x14ac:dyDescent="0.25">
      <c r="A4774" s="107" t="s">
        <v>4550</v>
      </c>
      <c r="B4774" s="108">
        <v>202508</v>
      </c>
      <c r="C4774" s="108">
        <v>202508</v>
      </c>
      <c r="D4774" s="108" t="s">
        <v>1015</v>
      </c>
      <c r="E4774" s="109">
        <v>9078533214</v>
      </c>
      <c r="F4774" s="107" t="s">
        <v>3135</v>
      </c>
      <c r="G4774" s="110" t="s">
        <v>1778</v>
      </c>
      <c r="H4774" s="111">
        <v>295000</v>
      </c>
      <c r="I4774" s="113">
        <v>45911</v>
      </c>
      <c r="J4774" s="111">
        <v>35000</v>
      </c>
      <c r="K4774" s="112" t="s">
        <v>20</v>
      </c>
      <c r="L4774" s="112" t="s">
        <v>158</v>
      </c>
      <c r="O4774" s="71"/>
      <c r="P4774" s="54"/>
      <c r="Q4774" s="72"/>
    </row>
    <row r="4775" spans="1:17" x14ac:dyDescent="0.25">
      <c r="A4775" s="107" t="s">
        <v>3207</v>
      </c>
      <c r="B4775" s="108">
        <v>202509</v>
      </c>
      <c r="C4775" s="108">
        <v>202509</v>
      </c>
      <c r="D4775" s="108" t="s">
        <v>1015</v>
      </c>
      <c r="E4775" s="109">
        <v>9051335790</v>
      </c>
      <c r="F4775" s="107" t="s">
        <v>3209</v>
      </c>
      <c r="G4775" s="110" t="s">
        <v>1778</v>
      </c>
      <c r="H4775" s="111">
        <v>318000</v>
      </c>
      <c r="I4775" s="113">
        <v>45911</v>
      </c>
      <c r="J4775" s="111">
        <v>50000</v>
      </c>
      <c r="K4775" s="112" t="s">
        <v>20</v>
      </c>
      <c r="L4775" s="112" t="s">
        <v>158</v>
      </c>
      <c r="O4775" s="71"/>
      <c r="P4775" s="54"/>
      <c r="Q4775" s="72"/>
    </row>
    <row r="4776" spans="1:17" x14ac:dyDescent="0.25">
      <c r="A4776" s="107" t="s">
        <v>4560</v>
      </c>
      <c r="B4776" s="108">
        <v>202509</v>
      </c>
      <c r="C4776" s="108">
        <v>202509</v>
      </c>
      <c r="D4776" s="108" t="s">
        <v>1014</v>
      </c>
      <c r="E4776" s="109">
        <v>9502142433</v>
      </c>
      <c r="F4776" s="107" t="s">
        <v>3204</v>
      </c>
      <c r="G4776" s="110" t="s">
        <v>1778</v>
      </c>
      <c r="H4776" s="111">
        <v>290000</v>
      </c>
      <c r="I4776" s="113">
        <v>45911</v>
      </c>
      <c r="J4776" s="111">
        <v>50000</v>
      </c>
      <c r="K4776" s="112" t="s">
        <v>20</v>
      </c>
      <c r="L4776" s="112" t="s">
        <v>158</v>
      </c>
      <c r="O4776" s="71"/>
      <c r="P4776" s="54"/>
      <c r="Q4776" s="72"/>
    </row>
    <row r="4777" spans="1:17" x14ac:dyDescent="0.25">
      <c r="A4777" s="107" t="s">
        <v>3229</v>
      </c>
      <c r="B4777" s="108">
        <v>202509</v>
      </c>
      <c r="C4777" s="108">
        <v>202509</v>
      </c>
      <c r="D4777" s="108" t="s">
        <v>1015</v>
      </c>
      <c r="E4777" s="109">
        <v>7827980603</v>
      </c>
      <c r="F4777" s="107" t="s">
        <v>3230</v>
      </c>
      <c r="G4777" s="110" t="s">
        <v>1778</v>
      </c>
      <c r="H4777" s="111">
        <v>318000</v>
      </c>
      <c r="I4777" s="113">
        <v>45912</v>
      </c>
      <c r="J4777" s="111">
        <v>270000</v>
      </c>
      <c r="K4777" s="112" t="s">
        <v>20</v>
      </c>
      <c r="L4777" s="112" t="s">
        <v>158</v>
      </c>
      <c r="O4777" s="71"/>
      <c r="P4777" s="54"/>
      <c r="Q4777" s="72"/>
    </row>
    <row r="4778" spans="1:17" x14ac:dyDescent="0.25">
      <c r="A4778" s="107" t="s">
        <v>2959</v>
      </c>
      <c r="B4778" s="108">
        <v>202506</v>
      </c>
      <c r="C4778" s="108">
        <v>202506</v>
      </c>
      <c r="D4778" s="108" t="s">
        <v>1014</v>
      </c>
      <c r="E4778" s="109">
        <v>8217844989</v>
      </c>
      <c r="F4778" s="107" t="s">
        <v>2960</v>
      </c>
      <c r="G4778" s="110" t="s">
        <v>1778</v>
      </c>
      <c r="H4778" s="111">
        <v>290000</v>
      </c>
      <c r="I4778" s="113">
        <v>45912</v>
      </c>
      <c r="J4778" s="111">
        <v>90000</v>
      </c>
      <c r="K4778" s="112" t="s">
        <v>20</v>
      </c>
      <c r="L4778" s="112" t="s">
        <v>158</v>
      </c>
      <c r="O4778" s="71"/>
      <c r="P4778" s="54"/>
      <c r="Q4778" s="72"/>
    </row>
    <row r="4779" spans="1:17" x14ac:dyDescent="0.25">
      <c r="A4779" s="107" t="s">
        <v>3046</v>
      </c>
      <c r="B4779" s="108">
        <v>202507</v>
      </c>
      <c r="C4779" s="108">
        <v>202507</v>
      </c>
      <c r="D4779" s="108" t="s">
        <v>1015</v>
      </c>
      <c r="E4779" s="109">
        <v>7008992741</v>
      </c>
      <c r="F4779" s="107" t="s">
        <v>3047</v>
      </c>
      <c r="G4779" s="110" t="s">
        <v>1778</v>
      </c>
      <c r="H4779" s="111">
        <v>300000</v>
      </c>
      <c r="I4779" s="113">
        <v>45912</v>
      </c>
      <c r="J4779" s="111">
        <v>50000</v>
      </c>
      <c r="K4779" s="112" t="s">
        <v>20</v>
      </c>
      <c r="L4779" s="112" t="s">
        <v>158</v>
      </c>
      <c r="O4779" s="71"/>
      <c r="P4779" s="54"/>
      <c r="Q4779" s="72"/>
    </row>
    <row r="4780" spans="1:17" x14ac:dyDescent="0.25">
      <c r="A4780" s="107" t="s">
        <v>3196</v>
      </c>
      <c r="B4780" s="108">
        <v>202509</v>
      </c>
      <c r="C4780" s="108">
        <v>202509</v>
      </c>
      <c r="D4780" s="108" t="s">
        <v>1014</v>
      </c>
      <c r="E4780" s="109">
        <v>9666368768</v>
      </c>
      <c r="F4780" s="107" t="s">
        <v>3202</v>
      </c>
      <c r="G4780" s="110" t="s">
        <v>1778</v>
      </c>
      <c r="H4780" s="111">
        <v>318000</v>
      </c>
      <c r="I4780" s="113">
        <v>45913</v>
      </c>
      <c r="J4780" s="111">
        <v>100000</v>
      </c>
      <c r="K4780" s="112" t="s">
        <v>20</v>
      </c>
      <c r="L4780" s="112" t="s">
        <v>158</v>
      </c>
      <c r="O4780" s="71"/>
      <c r="P4780" s="54"/>
      <c r="Q4780" s="72"/>
    </row>
    <row r="4781" spans="1:17" x14ac:dyDescent="0.25">
      <c r="A4781" s="107" t="s">
        <v>3027</v>
      </c>
      <c r="B4781" s="108">
        <v>202507</v>
      </c>
      <c r="C4781" s="108">
        <v>202507</v>
      </c>
      <c r="D4781" s="108" t="s">
        <v>1015</v>
      </c>
      <c r="E4781" s="109">
        <v>6371746406</v>
      </c>
      <c r="F4781" s="107" t="s">
        <v>3029</v>
      </c>
      <c r="G4781" s="110" t="s">
        <v>1778</v>
      </c>
      <c r="H4781" s="111">
        <v>275000</v>
      </c>
      <c r="I4781" s="113">
        <v>45913</v>
      </c>
      <c r="J4781" s="111">
        <v>70000</v>
      </c>
      <c r="K4781" s="112" t="s">
        <v>20</v>
      </c>
      <c r="L4781" s="112" t="s">
        <v>158</v>
      </c>
      <c r="O4781" s="71"/>
      <c r="P4781" s="54"/>
      <c r="Q4781" s="72"/>
    </row>
    <row r="4782" spans="1:17" x14ac:dyDescent="0.25">
      <c r="A4782" s="107" t="s">
        <v>4564</v>
      </c>
      <c r="B4782" s="108">
        <v>202509</v>
      </c>
      <c r="C4782" s="108">
        <v>202509</v>
      </c>
      <c r="D4782" s="108" t="s">
        <v>1015</v>
      </c>
      <c r="E4782" s="109">
        <v>9937552562</v>
      </c>
      <c r="F4782" s="107" t="s">
        <v>3222</v>
      </c>
      <c r="G4782" s="110" t="s">
        <v>1778</v>
      </c>
      <c r="H4782" s="111">
        <v>318600</v>
      </c>
      <c r="I4782" s="113">
        <v>45913</v>
      </c>
      <c r="J4782" s="111">
        <v>104334</v>
      </c>
      <c r="K4782" s="112" t="s">
        <v>20</v>
      </c>
      <c r="L4782" s="112" t="s">
        <v>158</v>
      </c>
      <c r="O4782" s="71"/>
      <c r="P4782" s="54"/>
      <c r="Q4782" s="72"/>
    </row>
    <row r="4783" spans="1:17" x14ac:dyDescent="0.25">
      <c r="A4783" s="107" t="s">
        <v>4550</v>
      </c>
      <c r="B4783" s="108">
        <v>202508</v>
      </c>
      <c r="C4783" s="108">
        <v>202508</v>
      </c>
      <c r="D4783" s="108" t="s">
        <v>1015</v>
      </c>
      <c r="E4783" s="109">
        <v>9078533214</v>
      </c>
      <c r="F4783" s="107" t="s">
        <v>3135</v>
      </c>
      <c r="G4783" s="110" t="s">
        <v>1778</v>
      </c>
      <c r="H4783" s="111">
        <v>295000</v>
      </c>
      <c r="I4783" s="113">
        <v>45913</v>
      </c>
      <c r="J4783" s="111">
        <v>15000</v>
      </c>
      <c r="K4783" s="112" t="s">
        <v>20</v>
      </c>
      <c r="L4783" s="112" t="s">
        <v>158</v>
      </c>
      <c r="O4783" s="71"/>
      <c r="P4783" s="54"/>
      <c r="Q4783" s="72"/>
    </row>
    <row r="4784" spans="1:17" x14ac:dyDescent="0.25">
      <c r="A4784" s="107" t="s">
        <v>3122</v>
      </c>
      <c r="B4784" s="108">
        <v>202508</v>
      </c>
      <c r="C4784" s="108">
        <v>202508</v>
      </c>
      <c r="D4784" s="108" t="s">
        <v>1015</v>
      </c>
      <c r="E4784" s="109">
        <v>7978386221</v>
      </c>
      <c r="F4784" s="107" t="s">
        <v>3127</v>
      </c>
      <c r="G4784" s="110" t="s">
        <v>1778</v>
      </c>
      <c r="H4784" s="111">
        <v>305000</v>
      </c>
      <c r="I4784" s="113">
        <v>45913</v>
      </c>
      <c r="J4784" s="111">
        <v>93000</v>
      </c>
      <c r="K4784" s="112" t="s">
        <v>20</v>
      </c>
      <c r="L4784" s="112" t="s">
        <v>158</v>
      </c>
      <c r="O4784" s="71"/>
      <c r="P4784" s="54"/>
      <c r="Q4784" s="72"/>
    </row>
    <row r="4785" spans="1:17" x14ac:dyDescent="0.25">
      <c r="A4785" s="107" t="s">
        <v>3199</v>
      </c>
      <c r="B4785" s="108">
        <v>202509</v>
      </c>
      <c r="C4785" s="108">
        <v>202509</v>
      </c>
      <c r="D4785" s="108" t="s">
        <v>1014</v>
      </c>
      <c r="E4785" s="109">
        <v>8870220343</v>
      </c>
      <c r="F4785" s="107" t="s">
        <v>3205</v>
      </c>
      <c r="G4785" s="110" t="s">
        <v>1792</v>
      </c>
      <c r="H4785" s="111">
        <v>270000</v>
      </c>
      <c r="I4785" s="113">
        <v>45915</v>
      </c>
      <c r="J4785" s="111">
        <v>80000</v>
      </c>
      <c r="K4785" s="112" t="s">
        <v>20</v>
      </c>
      <c r="L4785" s="112" t="s">
        <v>158</v>
      </c>
      <c r="O4785" s="71"/>
      <c r="P4785" s="54"/>
      <c r="Q4785" s="72"/>
    </row>
    <row r="4786" spans="1:17" x14ac:dyDescent="0.25">
      <c r="A4786" s="107" t="s">
        <v>2997</v>
      </c>
      <c r="B4786" s="108">
        <v>202506</v>
      </c>
      <c r="C4786" s="108">
        <v>202506</v>
      </c>
      <c r="D4786" s="108" t="s">
        <v>1015</v>
      </c>
      <c r="E4786" s="109">
        <v>9337558060</v>
      </c>
      <c r="F4786" s="107" t="s">
        <v>3002</v>
      </c>
      <c r="G4786" s="110" t="s">
        <v>1792</v>
      </c>
      <c r="H4786" s="111">
        <v>270000</v>
      </c>
      <c r="I4786" s="113">
        <v>45915</v>
      </c>
      <c r="J4786" s="111">
        <v>80000</v>
      </c>
      <c r="K4786" s="112" t="s">
        <v>20</v>
      </c>
      <c r="L4786" s="112" t="s">
        <v>158</v>
      </c>
      <c r="O4786" s="71"/>
      <c r="P4786" s="54"/>
      <c r="Q4786" s="72"/>
    </row>
    <row r="4787" spans="1:17" x14ac:dyDescent="0.25">
      <c r="A4787" s="107" t="s">
        <v>4563</v>
      </c>
      <c r="B4787" s="108">
        <v>202509</v>
      </c>
      <c r="C4787" s="108">
        <v>202509</v>
      </c>
      <c r="D4787" s="108" t="s">
        <v>1015</v>
      </c>
      <c r="E4787" s="109">
        <v>6372892614</v>
      </c>
      <c r="F4787" s="107" t="s">
        <v>3221</v>
      </c>
      <c r="G4787" s="110" t="s">
        <v>1778</v>
      </c>
      <c r="H4787" s="111">
        <v>290000</v>
      </c>
      <c r="I4787" s="113">
        <v>45915</v>
      </c>
      <c r="J4787" s="111">
        <v>30000</v>
      </c>
      <c r="K4787" s="112" t="s">
        <v>20</v>
      </c>
      <c r="L4787" s="112" t="s">
        <v>158</v>
      </c>
      <c r="O4787" s="71"/>
      <c r="P4787" s="54"/>
      <c r="Q4787" s="72"/>
    </row>
    <row r="4788" spans="1:17" x14ac:dyDescent="0.25">
      <c r="A4788" s="107" t="s">
        <v>3217</v>
      </c>
      <c r="B4788" s="108">
        <v>202509</v>
      </c>
      <c r="C4788" s="108">
        <v>202509</v>
      </c>
      <c r="D4788" s="108" t="s">
        <v>1015</v>
      </c>
      <c r="E4788" s="109">
        <v>8917254082</v>
      </c>
      <c r="F4788" s="107" t="s">
        <v>3224</v>
      </c>
      <c r="G4788" s="110" t="s">
        <v>1778</v>
      </c>
      <c r="H4788" s="111">
        <v>318600</v>
      </c>
      <c r="I4788" s="113">
        <v>45915</v>
      </c>
      <c r="J4788" s="111">
        <f>95000+9533</f>
        <v>104533</v>
      </c>
      <c r="K4788" s="112" t="s">
        <v>20</v>
      </c>
      <c r="L4788" s="112" t="s">
        <v>158</v>
      </c>
      <c r="O4788" s="71"/>
      <c r="P4788" s="54"/>
      <c r="Q4788" s="72"/>
    </row>
    <row r="4789" spans="1:17" x14ac:dyDescent="0.25">
      <c r="A4789" s="107" t="s">
        <v>4565</v>
      </c>
      <c r="B4789" s="108">
        <v>202509</v>
      </c>
      <c r="C4789" s="108">
        <v>202509</v>
      </c>
      <c r="D4789" s="108" t="s">
        <v>1015</v>
      </c>
      <c r="E4789" s="109">
        <v>9777905317</v>
      </c>
      <c r="F4789" s="107" t="s">
        <v>3232</v>
      </c>
      <c r="G4789" s="110" t="s">
        <v>1778</v>
      </c>
      <c r="H4789" s="111">
        <v>318600</v>
      </c>
      <c r="I4789" s="113">
        <v>45915</v>
      </c>
      <c r="J4789" s="111">
        <v>50000</v>
      </c>
      <c r="K4789" s="112" t="s">
        <v>20</v>
      </c>
      <c r="L4789" s="112" t="s">
        <v>158</v>
      </c>
      <c r="O4789" s="71"/>
      <c r="P4789" s="54"/>
      <c r="Q4789" s="72"/>
    </row>
    <row r="4790" spans="1:17" x14ac:dyDescent="0.25">
      <c r="A4790" s="107" t="s">
        <v>3233</v>
      </c>
      <c r="B4790" s="108">
        <v>202509</v>
      </c>
      <c r="C4790" s="108">
        <v>202509</v>
      </c>
      <c r="D4790" s="108" t="s">
        <v>1014</v>
      </c>
      <c r="E4790" s="109">
        <v>8889521480</v>
      </c>
      <c r="F4790" s="107" t="s">
        <v>3234</v>
      </c>
      <c r="G4790" s="110" t="s">
        <v>1778</v>
      </c>
      <c r="H4790" s="111">
        <v>318600</v>
      </c>
      <c r="I4790" s="113">
        <v>45915</v>
      </c>
      <c r="J4790" s="111">
        <v>15000</v>
      </c>
      <c r="K4790" s="112" t="s">
        <v>20</v>
      </c>
      <c r="L4790" s="112" t="s">
        <v>158</v>
      </c>
      <c r="O4790" s="71"/>
      <c r="P4790" s="54"/>
      <c r="Q4790" s="72"/>
    </row>
    <row r="4791" spans="1:17" x14ac:dyDescent="0.25">
      <c r="A4791" s="107" t="s">
        <v>4563</v>
      </c>
      <c r="B4791" s="108">
        <v>202509</v>
      </c>
      <c r="C4791" s="108">
        <v>202509</v>
      </c>
      <c r="D4791" s="108" t="s">
        <v>1015</v>
      </c>
      <c r="E4791" s="109">
        <v>6372892614</v>
      </c>
      <c r="F4791" s="107" t="s">
        <v>3221</v>
      </c>
      <c r="G4791" s="110" t="s">
        <v>1778</v>
      </c>
      <c r="H4791" s="111">
        <v>290000</v>
      </c>
      <c r="I4791" s="113">
        <v>45916</v>
      </c>
      <c r="J4791" s="111">
        <v>10000</v>
      </c>
      <c r="K4791" s="112" t="s">
        <v>20</v>
      </c>
      <c r="L4791" s="112" t="s">
        <v>158</v>
      </c>
      <c r="O4791" s="71"/>
      <c r="P4791" s="54"/>
      <c r="Q4791" s="72"/>
    </row>
    <row r="4792" spans="1:17" x14ac:dyDescent="0.25">
      <c r="A4792" s="107" t="s">
        <v>3063</v>
      </c>
      <c r="B4792" s="108">
        <v>202507</v>
      </c>
      <c r="C4792" s="108">
        <v>202507</v>
      </c>
      <c r="D4792" s="108" t="s">
        <v>1015</v>
      </c>
      <c r="E4792" s="109">
        <v>7008650408</v>
      </c>
      <c r="F4792" s="107" t="s">
        <v>3064</v>
      </c>
      <c r="G4792" s="110" t="s">
        <v>1792</v>
      </c>
      <c r="H4792" s="111">
        <f>IF(G4792="APIDS+IITG", 350000, IF(G4792="APDA+IITG", 330000, IF(G4792="APIDS", 318600, IF(G4792="APDA", 295000, "0"))))</f>
        <v>295000</v>
      </c>
      <c r="I4792" s="113">
        <v>45916</v>
      </c>
      <c r="J4792" s="111">
        <v>50000</v>
      </c>
      <c r="K4792" s="112" t="s">
        <v>20</v>
      </c>
      <c r="L4792" s="112" t="s">
        <v>158</v>
      </c>
      <c r="O4792" s="71"/>
      <c r="P4792" s="54"/>
      <c r="Q4792" s="72"/>
    </row>
    <row r="4793" spans="1:17" x14ac:dyDescent="0.25">
      <c r="A4793" s="107" t="s">
        <v>4562</v>
      </c>
      <c r="B4793" s="108">
        <v>202509</v>
      </c>
      <c r="C4793" s="108">
        <v>202509</v>
      </c>
      <c r="D4793" s="108" t="s">
        <v>1014</v>
      </c>
      <c r="E4793" s="109">
        <v>8917452901</v>
      </c>
      <c r="F4793" s="107" t="s">
        <v>3220</v>
      </c>
      <c r="G4793" s="110" t="s">
        <v>1778</v>
      </c>
      <c r="H4793" s="111">
        <v>290000</v>
      </c>
      <c r="I4793" s="113">
        <v>45916</v>
      </c>
      <c r="J4793" s="111">
        <v>40000</v>
      </c>
      <c r="K4793" s="112" t="s">
        <v>20</v>
      </c>
      <c r="L4793" s="112" t="s">
        <v>158</v>
      </c>
      <c r="O4793" s="71"/>
      <c r="P4793" s="54"/>
      <c r="Q4793" s="72"/>
    </row>
    <row r="4794" spans="1:17" x14ac:dyDescent="0.25">
      <c r="A4794" s="107" t="s">
        <v>3184</v>
      </c>
      <c r="B4794" s="108">
        <v>202508</v>
      </c>
      <c r="C4794" s="108">
        <v>202508</v>
      </c>
      <c r="D4794" s="108" t="s">
        <v>1015</v>
      </c>
      <c r="E4794" s="109">
        <v>8328914323</v>
      </c>
      <c r="F4794" s="107" t="s">
        <v>3185</v>
      </c>
      <c r="G4794" s="110" t="s">
        <v>1778</v>
      </c>
      <c r="H4794" s="111">
        <v>290000</v>
      </c>
      <c r="I4794" s="113">
        <v>45916</v>
      </c>
      <c r="J4794" s="111">
        <v>40000</v>
      </c>
      <c r="K4794" s="112" t="s">
        <v>20</v>
      </c>
      <c r="L4794" s="112" t="s">
        <v>158</v>
      </c>
      <c r="O4794" s="71"/>
      <c r="P4794" s="54"/>
      <c r="Q4794" s="72"/>
    </row>
    <row r="4795" spans="1:17" x14ac:dyDescent="0.25">
      <c r="A4795" s="107" t="s">
        <v>4561</v>
      </c>
      <c r="B4795" s="108">
        <v>202509</v>
      </c>
      <c r="C4795" s="108">
        <v>202509</v>
      </c>
      <c r="D4795" s="108" t="s">
        <v>1014</v>
      </c>
      <c r="E4795" s="109">
        <v>9902330789</v>
      </c>
      <c r="F4795" s="107" t="s">
        <v>3211</v>
      </c>
      <c r="G4795" s="110" t="s">
        <v>1778</v>
      </c>
      <c r="H4795" s="111">
        <v>290000</v>
      </c>
      <c r="I4795" s="113">
        <v>45916</v>
      </c>
      <c r="J4795" s="111">
        <v>215000</v>
      </c>
      <c r="K4795" s="112" t="s">
        <v>10</v>
      </c>
      <c r="L4795" s="112" t="s">
        <v>158</v>
      </c>
      <c r="O4795" s="71"/>
      <c r="P4795" s="54"/>
      <c r="Q4795" s="72"/>
    </row>
    <row r="4796" spans="1:17" x14ac:dyDescent="0.25">
      <c r="A4796" s="107" t="s">
        <v>3072</v>
      </c>
      <c r="B4796" s="108">
        <v>202506</v>
      </c>
      <c r="C4796" s="108">
        <v>202506</v>
      </c>
      <c r="D4796" s="108" t="s">
        <v>1015</v>
      </c>
      <c r="E4796" s="109">
        <v>6371155365</v>
      </c>
      <c r="F4796" s="107" t="s">
        <v>3071</v>
      </c>
      <c r="G4796" s="110" t="s">
        <v>1778</v>
      </c>
      <c r="H4796" s="111">
        <v>318600</v>
      </c>
      <c r="I4796" s="113">
        <v>45916</v>
      </c>
      <c r="J4796" s="111">
        <v>50000</v>
      </c>
      <c r="K4796" s="112" t="s">
        <v>20</v>
      </c>
      <c r="L4796" s="112" t="s">
        <v>158</v>
      </c>
      <c r="O4796" s="71"/>
      <c r="P4796" s="54"/>
      <c r="Q4796" s="72"/>
    </row>
    <row r="4797" spans="1:17" x14ac:dyDescent="0.25">
      <c r="A4797" s="107" t="s">
        <v>3226</v>
      </c>
      <c r="B4797" s="108">
        <v>202509</v>
      </c>
      <c r="C4797" s="108">
        <v>202509</v>
      </c>
      <c r="D4797" s="108" t="s">
        <v>1015</v>
      </c>
      <c r="E4797" s="109">
        <v>8763276914</v>
      </c>
      <c r="F4797" s="107" t="s">
        <v>3228</v>
      </c>
      <c r="G4797" s="110" t="s">
        <v>1778</v>
      </c>
      <c r="H4797" s="111">
        <v>290000</v>
      </c>
      <c r="I4797" s="113">
        <v>45917</v>
      </c>
      <c r="J4797" s="111">
        <v>285000</v>
      </c>
      <c r="K4797" s="112" t="s">
        <v>20</v>
      </c>
      <c r="L4797" s="112" t="s">
        <v>158</v>
      </c>
      <c r="O4797" s="71"/>
      <c r="P4797" s="54"/>
      <c r="Q4797" s="72"/>
    </row>
    <row r="4798" spans="1:17" x14ac:dyDescent="0.25">
      <c r="A4798" s="107" t="s">
        <v>3048</v>
      </c>
      <c r="B4798" s="108">
        <v>202507</v>
      </c>
      <c r="C4798" s="108">
        <v>202507</v>
      </c>
      <c r="D4798" s="108" t="s">
        <v>1015</v>
      </c>
      <c r="E4798" s="109">
        <v>8018322359</v>
      </c>
      <c r="F4798" s="107" t="s">
        <v>3051</v>
      </c>
      <c r="G4798" s="110" t="s">
        <v>1778</v>
      </c>
      <c r="H4798" s="111">
        <v>290000</v>
      </c>
      <c r="I4798" s="113">
        <v>45917</v>
      </c>
      <c r="J4798" s="111">
        <v>72500</v>
      </c>
      <c r="K4798" s="112" t="s">
        <v>20</v>
      </c>
      <c r="L4798" s="112" t="s">
        <v>158</v>
      </c>
      <c r="O4798" s="71"/>
      <c r="P4798" s="54"/>
      <c r="Q4798" s="72"/>
    </row>
    <row r="4799" spans="1:17" x14ac:dyDescent="0.25">
      <c r="A4799" s="107" t="s">
        <v>3035</v>
      </c>
      <c r="B4799" s="108">
        <v>202506</v>
      </c>
      <c r="C4799" s="108">
        <v>202506</v>
      </c>
      <c r="D4799" s="108" t="s">
        <v>1014</v>
      </c>
      <c r="E4799" s="109">
        <v>8917306295</v>
      </c>
      <c r="F4799" s="107" t="s">
        <v>3043</v>
      </c>
      <c r="G4799" s="110" t="s">
        <v>1778</v>
      </c>
      <c r="H4799" s="111">
        <v>290000</v>
      </c>
      <c r="I4799" s="113">
        <v>45918</v>
      </c>
      <c r="J4799" s="111">
        <v>28000</v>
      </c>
      <c r="K4799" s="112" t="s">
        <v>20</v>
      </c>
      <c r="L4799" s="112" t="s">
        <v>158</v>
      </c>
      <c r="O4799" s="71"/>
      <c r="P4799" s="54"/>
      <c r="Q4799" s="72"/>
    </row>
    <row r="4800" spans="1:17" x14ac:dyDescent="0.25">
      <c r="A4800" s="107" t="s">
        <v>2768</v>
      </c>
      <c r="B4800" s="108">
        <v>202504</v>
      </c>
      <c r="C4800" s="108">
        <v>202504</v>
      </c>
      <c r="D4800" s="108" t="s">
        <v>1015</v>
      </c>
      <c r="E4800" s="109">
        <v>7381676848</v>
      </c>
      <c r="F4800" s="107" t="s">
        <v>2774</v>
      </c>
      <c r="G4800" s="110" t="s">
        <v>1778</v>
      </c>
      <c r="H4800" s="111">
        <v>318600</v>
      </c>
      <c r="I4800" s="113">
        <v>45918</v>
      </c>
      <c r="J4800" s="111">
        <v>68400</v>
      </c>
      <c r="K4800" s="112" t="s">
        <v>20</v>
      </c>
      <c r="L4800" s="112" t="s">
        <v>158</v>
      </c>
      <c r="O4800" s="71"/>
      <c r="P4800" s="54"/>
      <c r="Q4800" s="72"/>
    </row>
    <row r="4801" spans="1:17" x14ac:dyDescent="0.25">
      <c r="A4801" s="107" t="s">
        <v>4561</v>
      </c>
      <c r="B4801" s="108">
        <v>202509</v>
      </c>
      <c r="C4801" s="108">
        <v>202509</v>
      </c>
      <c r="D4801" s="108" t="s">
        <v>1014</v>
      </c>
      <c r="E4801" s="109">
        <v>9902330789</v>
      </c>
      <c r="F4801" s="107" t="s">
        <v>3211</v>
      </c>
      <c r="G4801" s="110" t="s">
        <v>1778</v>
      </c>
      <c r="H4801" s="111">
        <v>290000</v>
      </c>
      <c r="I4801" s="113">
        <v>45918</v>
      </c>
      <c r="J4801" s="111">
        <f>48000</f>
        <v>48000</v>
      </c>
      <c r="K4801" s="112" t="s">
        <v>20</v>
      </c>
      <c r="L4801" s="112" t="s">
        <v>158</v>
      </c>
      <c r="O4801" s="71"/>
      <c r="P4801" s="54"/>
      <c r="Q4801" s="72"/>
    </row>
    <row r="4802" spans="1:17" x14ac:dyDescent="0.25">
      <c r="A4802" s="107" t="s">
        <v>2880</v>
      </c>
      <c r="B4802" s="108">
        <v>202505</v>
      </c>
      <c r="C4802" s="108">
        <v>202505</v>
      </c>
      <c r="D4802" s="108" t="s">
        <v>1015</v>
      </c>
      <c r="E4802" s="109">
        <v>8917498089</v>
      </c>
      <c r="F4802" s="107" t="s">
        <v>2884</v>
      </c>
      <c r="G4802" s="110" t="s">
        <v>1792</v>
      </c>
      <c r="H4802" s="111">
        <v>270000</v>
      </c>
      <c r="I4802" s="113">
        <v>45918</v>
      </c>
      <c r="J4802" s="111">
        <v>50000</v>
      </c>
      <c r="K4802" s="112" t="s">
        <v>20</v>
      </c>
      <c r="L4802" s="112" t="s">
        <v>158</v>
      </c>
      <c r="O4802" s="71"/>
      <c r="P4802" s="54"/>
      <c r="Q4802" s="72"/>
    </row>
    <row r="4803" spans="1:17" x14ac:dyDescent="0.25">
      <c r="A4803" s="107" t="s">
        <v>3235</v>
      </c>
      <c r="B4803" s="108">
        <v>202509</v>
      </c>
      <c r="C4803" s="108">
        <v>202509</v>
      </c>
      <c r="D4803" s="108" t="s">
        <v>1014</v>
      </c>
      <c r="E4803" s="109">
        <v>9753725114</v>
      </c>
      <c r="F4803" s="107" t="s">
        <v>4566</v>
      </c>
      <c r="G4803" s="110" t="s">
        <v>1778</v>
      </c>
      <c r="H4803" s="111">
        <v>290000</v>
      </c>
      <c r="I4803" s="113">
        <v>45918</v>
      </c>
      <c r="J4803" s="111">
        <v>70000</v>
      </c>
      <c r="K4803" s="112" t="s">
        <v>20</v>
      </c>
      <c r="L4803" s="112" t="s">
        <v>158</v>
      </c>
      <c r="O4803" s="71"/>
      <c r="P4803" s="54"/>
      <c r="Q4803" s="72"/>
    </row>
    <row r="4804" spans="1:17" x14ac:dyDescent="0.25">
      <c r="A4804" s="107" t="s">
        <v>3236</v>
      </c>
      <c r="B4804" s="108">
        <v>202509</v>
      </c>
      <c r="C4804" s="108">
        <v>202509</v>
      </c>
      <c r="D4804" s="108" t="s">
        <v>1015</v>
      </c>
      <c r="E4804" s="109">
        <v>9668788598</v>
      </c>
      <c r="F4804" s="107" t="s">
        <v>3242</v>
      </c>
      <c r="G4804" s="110" t="s">
        <v>1778</v>
      </c>
      <c r="H4804" s="111">
        <v>300000</v>
      </c>
      <c r="I4804" s="113">
        <v>45918</v>
      </c>
      <c r="J4804" s="111">
        <v>5000</v>
      </c>
      <c r="K4804" s="112" t="s">
        <v>689</v>
      </c>
      <c r="L4804" s="112" t="s">
        <v>158</v>
      </c>
      <c r="O4804" s="71"/>
      <c r="P4804" s="54"/>
      <c r="Q4804" s="72"/>
    </row>
    <row r="4805" spans="1:17" x14ac:dyDescent="0.25">
      <c r="A4805" s="107" t="s">
        <v>3237</v>
      </c>
      <c r="B4805" s="108">
        <v>202509</v>
      </c>
      <c r="C4805" s="108">
        <v>202509</v>
      </c>
      <c r="D4805" s="108" t="s">
        <v>1014</v>
      </c>
      <c r="E4805" s="109">
        <v>7978043059</v>
      </c>
      <c r="F4805" s="107" t="s">
        <v>3243</v>
      </c>
      <c r="G4805" s="110" t="s">
        <v>1792</v>
      </c>
      <c r="H4805" s="111">
        <v>270000</v>
      </c>
      <c r="I4805" s="113">
        <v>45918</v>
      </c>
      <c r="J4805" s="111">
        <v>5000</v>
      </c>
      <c r="K4805" s="112" t="s">
        <v>689</v>
      </c>
      <c r="L4805" s="112" t="s">
        <v>158</v>
      </c>
      <c r="O4805" s="71"/>
      <c r="P4805" s="54"/>
      <c r="Q4805" s="72"/>
    </row>
    <row r="4806" spans="1:17" x14ac:dyDescent="0.25">
      <c r="A4806" s="107" t="s">
        <v>3233</v>
      </c>
      <c r="B4806" s="108">
        <v>202509</v>
      </c>
      <c r="C4806" s="108">
        <v>202509</v>
      </c>
      <c r="D4806" s="108" t="s">
        <v>1015</v>
      </c>
      <c r="E4806" s="109">
        <v>8889521480</v>
      </c>
      <c r="F4806" s="107" t="s">
        <v>3234</v>
      </c>
      <c r="G4806" s="110" t="s">
        <v>1778</v>
      </c>
      <c r="H4806" s="111">
        <v>318000</v>
      </c>
      <c r="I4806" s="113">
        <v>45918</v>
      </c>
      <c r="J4806" s="111">
        <v>5000</v>
      </c>
      <c r="K4806" s="112" t="s">
        <v>689</v>
      </c>
      <c r="L4806" s="112" t="s">
        <v>158</v>
      </c>
      <c r="O4806" s="71"/>
      <c r="P4806" s="54"/>
      <c r="Q4806" s="72"/>
    </row>
    <row r="4807" spans="1:17" x14ac:dyDescent="0.25">
      <c r="A4807" s="107" t="s">
        <v>3238</v>
      </c>
      <c r="B4807" s="108">
        <v>202509</v>
      </c>
      <c r="C4807" s="108">
        <v>202509</v>
      </c>
      <c r="D4807" s="108" t="s">
        <v>1015</v>
      </c>
      <c r="E4807" s="109">
        <v>7205881836</v>
      </c>
      <c r="F4807" s="107" t="s">
        <v>3244</v>
      </c>
      <c r="G4807" s="110" t="s">
        <v>1778</v>
      </c>
      <c r="H4807" s="111">
        <v>318000</v>
      </c>
      <c r="I4807" s="113">
        <v>45918</v>
      </c>
      <c r="J4807" s="111">
        <v>5000</v>
      </c>
      <c r="K4807" s="112" t="s">
        <v>689</v>
      </c>
      <c r="L4807" s="112" t="s">
        <v>158</v>
      </c>
      <c r="O4807" s="71"/>
      <c r="P4807" s="54"/>
      <c r="Q4807" s="72"/>
    </row>
    <row r="4808" spans="1:17" x14ac:dyDescent="0.25">
      <c r="A4808" s="107" t="s">
        <v>4567</v>
      </c>
      <c r="B4808" s="108">
        <v>202509</v>
      </c>
      <c r="C4808" s="108">
        <v>202509</v>
      </c>
      <c r="D4808" s="108" t="s">
        <v>1015</v>
      </c>
      <c r="E4808" s="109">
        <v>9031766719</v>
      </c>
      <c r="F4808" s="107" t="s">
        <v>3245</v>
      </c>
      <c r="G4808" s="110" t="s">
        <v>1778</v>
      </c>
      <c r="H4808" s="111">
        <v>290000</v>
      </c>
      <c r="I4808" s="113">
        <v>45918</v>
      </c>
      <c r="J4808" s="111">
        <v>5000</v>
      </c>
      <c r="K4808" s="112" t="s">
        <v>689</v>
      </c>
      <c r="L4808" s="112" t="s">
        <v>158</v>
      </c>
      <c r="O4808" s="71"/>
      <c r="P4808" s="54"/>
      <c r="Q4808" s="72"/>
    </row>
    <row r="4809" spans="1:17" x14ac:dyDescent="0.25">
      <c r="A4809" s="107" t="s">
        <v>4568</v>
      </c>
      <c r="B4809" s="108">
        <v>202509</v>
      </c>
      <c r="C4809" s="108">
        <v>202509</v>
      </c>
      <c r="D4809" s="108" t="s">
        <v>1015</v>
      </c>
      <c r="E4809" s="109">
        <v>7978475273</v>
      </c>
      <c r="F4809" s="107" t="s">
        <v>3246</v>
      </c>
      <c r="G4809" s="110" t="s">
        <v>1778</v>
      </c>
      <c r="H4809" s="111">
        <v>305000</v>
      </c>
      <c r="I4809" s="113">
        <v>45918</v>
      </c>
      <c r="J4809" s="111">
        <v>5000</v>
      </c>
      <c r="K4809" s="112" t="s">
        <v>689</v>
      </c>
      <c r="L4809" s="112" t="s">
        <v>158</v>
      </c>
      <c r="O4809" s="71"/>
      <c r="P4809" s="54"/>
      <c r="Q4809" s="72"/>
    </row>
    <row r="4810" spans="1:17" x14ac:dyDescent="0.25">
      <c r="A4810" s="107" t="s">
        <v>3241</v>
      </c>
      <c r="B4810" s="108">
        <v>202509</v>
      </c>
      <c r="C4810" s="108">
        <v>202509</v>
      </c>
      <c r="D4810" s="108" t="s">
        <v>1014</v>
      </c>
      <c r="E4810" s="109">
        <v>8073584772</v>
      </c>
      <c r="F4810" s="107" t="s">
        <v>3247</v>
      </c>
      <c r="G4810" s="110" t="s">
        <v>1778</v>
      </c>
      <c r="H4810" s="111">
        <v>290000</v>
      </c>
      <c r="I4810" s="113">
        <v>45918</v>
      </c>
      <c r="J4810" s="111">
        <v>5000</v>
      </c>
      <c r="K4810" s="112" t="s">
        <v>689</v>
      </c>
      <c r="L4810" s="112" t="s">
        <v>158</v>
      </c>
      <c r="O4810" s="71"/>
      <c r="P4810" s="54"/>
      <c r="Q4810" s="72"/>
    </row>
    <row r="4811" spans="1:17" x14ac:dyDescent="0.25">
      <c r="A4811" s="107" t="s">
        <v>3018</v>
      </c>
      <c r="B4811" s="108">
        <v>202506</v>
      </c>
      <c r="C4811" s="108">
        <v>202506</v>
      </c>
      <c r="D4811" s="108" t="s">
        <v>1015</v>
      </c>
      <c r="E4811" s="109">
        <v>7978958308</v>
      </c>
      <c r="F4811" s="107" t="s">
        <v>3019</v>
      </c>
      <c r="G4811" s="110" t="s">
        <v>1778</v>
      </c>
      <c r="H4811" s="111">
        <v>290000</v>
      </c>
      <c r="I4811" s="113">
        <v>45919</v>
      </c>
      <c r="J4811" s="111">
        <v>60000</v>
      </c>
      <c r="K4811" s="112" t="s">
        <v>20</v>
      </c>
      <c r="L4811" s="112" t="s">
        <v>158</v>
      </c>
      <c r="O4811" s="71"/>
      <c r="P4811" s="54"/>
      <c r="Q4811" s="72"/>
    </row>
    <row r="4812" spans="1:17" x14ac:dyDescent="0.25">
      <c r="A4812" s="107" t="s">
        <v>3241</v>
      </c>
      <c r="B4812" s="108">
        <v>202509</v>
      </c>
      <c r="C4812" s="108">
        <v>202509</v>
      </c>
      <c r="D4812" s="108" t="s">
        <v>1014</v>
      </c>
      <c r="E4812" s="109">
        <v>8073584772</v>
      </c>
      <c r="F4812" s="107" t="s">
        <v>3247</v>
      </c>
      <c r="G4812" s="110" t="s">
        <v>1778</v>
      </c>
      <c r="H4812" s="111">
        <v>290000</v>
      </c>
      <c r="I4812" s="113">
        <v>45919</v>
      </c>
      <c r="J4812" s="111">
        <v>285000</v>
      </c>
      <c r="K4812" s="112" t="s">
        <v>689</v>
      </c>
      <c r="L4812" s="112" t="s">
        <v>158</v>
      </c>
      <c r="O4812" s="71"/>
      <c r="P4812" s="54"/>
      <c r="Q4812" s="72"/>
    </row>
    <row r="4813" spans="1:17" x14ac:dyDescent="0.25">
      <c r="A4813" s="107" t="s">
        <v>4534</v>
      </c>
      <c r="B4813" s="108">
        <v>202506</v>
      </c>
      <c r="C4813" s="108">
        <v>202506</v>
      </c>
      <c r="D4813" s="108" t="s">
        <v>1015</v>
      </c>
      <c r="E4813" s="109">
        <v>9861234569</v>
      </c>
      <c r="F4813" s="107" t="s">
        <v>2970</v>
      </c>
      <c r="G4813" s="110" t="s">
        <v>1778</v>
      </c>
      <c r="H4813" s="111">
        <v>290000</v>
      </c>
      <c r="I4813" s="113">
        <v>45919</v>
      </c>
      <c r="J4813" s="111">
        <v>72500</v>
      </c>
      <c r="K4813" s="112" t="s">
        <v>20</v>
      </c>
      <c r="L4813" s="112" t="s">
        <v>158</v>
      </c>
      <c r="O4813" s="71"/>
      <c r="P4813" s="54"/>
      <c r="Q4813" s="72"/>
    </row>
    <row r="4814" spans="1:17" x14ac:dyDescent="0.25">
      <c r="A4814" s="107" t="s">
        <v>4536</v>
      </c>
      <c r="B4814" s="108">
        <v>202506</v>
      </c>
      <c r="C4814" s="108">
        <v>202506</v>
      </c>
      <c r="D4814" s="108" t="s">
        <v>1015</v>
      </c>
      <c r="E4814" s="109">
        <v>7684001678</v>
      </c>
      <c r="F4814" s="107" t="s">
        <v>2992</v>
      </c>
      <c r="G4814" s="110" t="s">
        <v>1778</v>
      </c>
      <c r="H4814" s="111">
        <v>290000</v>
      </c>
      <c r="I4814" s="113">
        <v>45920</v>
      </c>
      <c r="J4814" s="111">
        <v>50000</v>
      </c>
      <c r="K4814" s="112" t="s">
        <v>20</v>
      </c>
      <c r="L4814" s="112" t="s">
        <v>158</v>
      </c>
      <c r="O4814" s="71"/>
      <c r="P4814" s="54"/>
      <c r="Q4814" s="72"/>
    </row>
    <row r="4815" spans="1:17" x14ac:dyDescent="0.25">
      <c r="A4815" s="107" t="s">
        <v>4531</v>
      </c>
      <c r="B4815" s="108">
        <v>202505</v>
      </c>
      <c r="C4815" s="108">
        <v>202505</v>
      </c>
      <c r="D4815" s="108" t="s">
        <v>1014</v>
      </c>
      <c r="E4815" s="109">
        <v>9046776043</v>
      </c>
      <c r="F4815" s="107" t="s">
        <v>2949</v>
      </c>
      <c r="G4815" s="110" t="s">
        <v>1778</v>
      </c>
      <c r="H4815" s="111">
        <v>290000</v>
      </c>
      <c r="I4815" s="113">
        <v>45920</v>
      </c>
      <c r="J4815" s="111">
        <v>45000</v>
      </c>
      <c r="K4815" s="112" t="s">
        <v>20</v>
      </c>
      <c r="L4815" s="112" t="s">
        <v>158</v>
      </c>
      <c r="O4815" s="71"/>
      <c r="P4815" s="54"/>
      <c r="Q4815" s="72"/>
    </row>
    <row r="4816" spans="1:17" x14ac:dyDescent="0.25">
      <c r="A4816" s="107" t="s">
        <v>4561</v>
      </c>
      <c r="B4816" s="108">
        <v>202509</v>
      </c>
      <c r="C4816" s="108">
        <v>202509</v>
      </c>
      <c r="D4816" s="108" t="s">
        <v>1014</v>
      </c>
      <c r="E4816" s="109">
        <v>9902330789</v>
      </c>
      <c r="F4816" s="107" t="s">
        <v>3211</v>
      </c>
      <c r="G4816" s="110" t="s">
        <v>1778</v>
      </c>
      <c r="H4816" s="111">
        <v>290000</v>
      </c>
      <c r="I4816" s="113">
        <v>45920</v>
      </c>
      <c r="J4816" s="111">
        <v>35000</v>
      </c>
      <c r="K4816" s="112" t="s">
        <v>10</v>
      </c>
      <c r="L4816" s="112" t="s">
        <v>158</v>
      </c>
      <c r="O4816" s="71"/>
      <c r="P4816" s="54"/>
      <c r="Q4816" s="72"/>
    </row>
    <row r="4817" spans="1:17" x14ac:dyDescent="0.25">
      <c r="A4817" s="107" t="s">
        <v>3248</v>
      </c>
      <c r="B4817" s="108">
        <v>202509</v>
      </c>
      <c r="C4817" s="108">
        <v>202509</v>
      </c>
      <c r="D4817" s="108" t="s">
        <v>1014</v>
      </c>
      <c r="E4817" s="109">
        <v>8599087068</v>
      </c>
      <c r="F4817" s="107" t="s">
        <v>3249</v>
      </c>
      <c r="G4817" s="110" t="s">
        <v>1778</v>
      </c>
      <c r="H4817" s="111">
        <v>290000</v>
      </c>
      <c r="I4817" s="113">
        <v>45920</v>
      </c>
      <c r="J4817" s="111">
        <v>180000</v>
      </c>
      <c r="K4817" s="112" t="s">
        <v>286</v>
      </c>
      <c r="L4817" s="112" t="s">
        <v>158</v>
      </c>
      <c r="O4817" s="71"/>
      <c r="P4817" s="54"/>
      <c r="Q4817" s="72"/>
    </row>
    <row r="4818" spans="1:17" x14ac:dyDescent="0.25">
      <c r="A4818" s="107" t="s">
        <v>3212</v>
      </c>
      <c r="B4818" s="108">
        <v>202509</v>
      </c>
      <c r="C4818" s="108">
        <v>202509</v>
      </c>
      <c r="D4818" s="108" t="s">
        <v>1014</v>
      </c>
      <c r="E4818" s="109">
        <v>9149044061</v>
      </c>
      <c r="F4818" s="107" t="s">
        <v>3219</v>
      </c>
      <c r="G4818" s="110" t="s">
        <v>1778</v>
      </c>
      <c r="H4818" s="111">
        <v>293000</v>
      </c>
      <c r="I4818" s="113">
        <v>45922</v>
      </c>
      <c r="J4818" s="111">
        <v>293000</v>
      </c>
      <c r="K4818" s="112" t="s">
        <v>20</v>
      </c>
      <c r="L4818" s="112" t="s">
        <v>158</v>
      </c>
      <c r="O4818" s="71"/>
      <c r="P4818" s="54"/>
      <c r="Q4818" s="72"/>
    </row>
    <row r="4819" spans="1:17" x14ac:dyDescent="0.25">
      <c r="A4819" s="107" t="s">
        <v>3225</v>
      </c>
      <c r="B4819" s="108">
        <v>202509</v>
      </c>
      <c r="C4819" s="108">
        <v>202509</v>
      </c>
      <c r="D4819" s="108" t="s">
        <v>1015</v>
      </c>
      <c r="E4819" s="109">
        <v>8800491129</v>
      </c>
      <c r="F4819" s="107" t="s">
        <v>3227</v>
      </c>
      <c r="G4819" s="110" t="s">
        <v>1778</v>
      </c>
      <c r="H4819" s="111">
        <v>285000</v>
      </c>
      <c r="I4819" s="113">
        <v>45922</v>
      </c>
      <c r="J4819" s="111">
        <v>80000</v>
      </c>
      <c r="K4819" s="112" t="s">
        <v>20</v>
      </c>
      <c r="L4819" s="112" t="s">
        <v>158</v>
      </c>
      <c r="O4819" s="71"/>
      <c r="P4819" s="54"/>
      <c r="Q4819" s="72"/>
    </row>
    <row r="4820" spans="1:17" x14ac:dyDescent="0.25">
      <c r="A4820" s="107" t="s">
        <v>3225</v>
      </c>
      <c r="B4820" s="108">
        <v>202509</v>
      </c>
      <c r="C4820" s="108">
        <v>202509</v>
      </c>
      <c r="D4820" s="108" t="s">
        <v>1015</v>
      </c>
      <c r="E4820" s="109">
        <v>8800491129</v>
      </c>
      <c r="F4820" s="107" t="s">
        <v>3227</v>
      </c>
      <c r="G4820" s="110" t="s">
        <v>1778</v>
      </c>
      <c r="H4820" s="111">
        <v>285000</v>
      </c>
      <c r="I4820" s="113">
        <v>45923</v>
      </c>
      <c r="J4820" s="111">
        <v>12000</v>
      </c>
      <c r="K4820" s="112" t="s">
        <v>20</v>
      </c>
      <c r="L4820" s="112" t="s">
        <v>158</v>
      </c>
      <c r="O4820" s="71"/>
      <c r="P4820" s="54"/>
      <c r="Q4820" s="72"/>
    </row>
    <row r="4821" spans="1:17" x14ac:dyDescent="0.25">
      <c r="A4821" s="107" t="s">
        <v>3248</v>
      </c>
      <c r="B4821" s="108">
        <v>202509</v>
      </c>
      <c r="C4821" s="108">
        <v>202509</v>
      </c>
      <c r="D4821" s="108" t="s">
        <v>1014</v>
      </c>
      <c r="E4821" s="109">
        <v>8599087068</v>
      </c>
      <c r="F4821" s="107" t="s">
        <v>3249</v>
      </c>
      <c r="G4821" s="110" t="s">
        <v>1778</v>
      </c>
      <c r="H4821" s="111">
        <v>290000</v>
      </c>
      <c r="I4821" s="113">
        <v>45923</v>
      </c>
      <c r="J4821" s="111">
        <v>90000</v>
      </c>
      <c r="K4821" s="112" t="s">
        <v>286</v>
      </c>
      <c r="L4821" s="112" t="s">
        <v>158</v>
      </c>
      <c r="O4821" s="71"/>
      <c r="P4821" s="54"/>
      <c r="Q4821" s="72"/>
    </row>
    <row r="4822" spans="1:17" x14ac:dyDescent="0.25">
      <c r="A4822" s="107" t="s">
        <v>4551</v>
      </c>
      <c r="B4822" s="108">
        <v>202508</v>
      </c>
      <c r="C4822" s="108">
        <v>202508</v>
      </c>
      <c r="D4822" s="108" t="s">
        <v>1014</v>
      </c>
      <c r="E4822" s="109">
        <v>7008955294</v>
      </c>
      <c r="F4822" s="107" t="s">
        <v>3145</v>
      </c>
      <c r="G4822" s="110" t="s">
        <v>1778</v>
      </c>
      <c r="H4822" s="111">
        <v>300000</v>
      </c>
      <c r="I4822" s="113">
        <v>45923</v>
      </c>
      <c r="J4822" s="111">
        <v>200000</v>
      </c>
      <c r="K4822" s="112" t="s">
        <v>20</v>
      </c>
      <c r="L4822" s="112" t="s">
        <v>158</v>
      </c>
      <c r="O4822" s="71"/>
      <c r="P4822" s="54"/>
      <c r="Q4822" s="72"/>
    </row>
    <row r="4823" spans="1:17" x14ac:dyDescent="0.25">
      <c r="A4823" s="107" t="s">
        <v>3121</v>
      </c>
      <c r="B4823" s="108">
        <v>202508</v>
      </c>
      <c r="C4823" s="108">
        <v>202508</v>
      </c>
      <c r="D4823" s="108" t="s">
        <v>1014</v>
      </c>
      <c r="E4823" s="109">
        <v>9686127750</v>
      </c>
      <c r="F4823" s="107" t="s">
        <v>3126</v>
      </c>
      <c r="G4823" s="110" t="s">
        <v>1778</v>
      </c>
      <c r="H4823" s="111">
        <v>305000</v>
      </c>
      <c r="I4823" s="113">
        <v>45923</v>
      </c>
      <c r="J4823" s="111">
        <v>55000</v>
      </c>
      <c r="K4823" s="112" t="s">
        <v>20</v>
      </c>
      <c r="L4823" s="112" t="s">
        <v>158</v>
      </c>
      <c r="O4823" s="71"/>
      <c r="P4823" s="54"/>
      <c r="Q4823" s="72"/>
    </row>
    <row r="4824" spans="1:17" x14ac:dyDescent="0.25">
      <c r="A4824" s="107" t="s">
        <v>4496</v>
      </c>
      <c r="B4824" s="108">
        <v>202502</v>
      </c>
      <c r="C4824" s="108">
        <v>202502</v>
      </c>
      <c r="D4824" s="108" t="s">
        <v>1015</v>
      </c>
      <c r="E4824" s="109">
        <v>8114923133</v>
      </c>
      <c r="F4824" s="107" t="s">
        <v>2679</v>
      </c>
      <c r="G4824" s="110" t="s">
        <v>1792</v>
      </c>
      <c r="H4824" s="111">
        <v>285000</v>
      </c>
      <c r="I4824" s="113">
        <v>45924</v>
      </c>
      <c r="J4824" s="111">
        <v>20000</v>
      </c>
      <c r="K4824" s="112" t="s">
        <v>20</v>
      </c>
      <c r="L4824" s="112" t="s">
        <v>158</v>
      </c>
      <c r="O4824" s="71"/>
      <c r="P4824" s="54"/>
      <c r="Q4824" s="72"/>
    </row>
    <row r="4825" spans="1:17" x14ac:dyDescent="0.25">
      <c r="A4825" s="107" t="s">
        <v>3169</v>
      </c>
      <c r="B4825" s="108">
        <v>202508</v>
      </c>
      <c r="C4825" s="108">
        <v>202508</v>
      </c>
      <c r="D4825" s="108" t="s">
        <v>1015</v>
      </c>
      <c r="E4825" s="109">
        <v>7008445970</v>
      </c>
      <c r="F4825" s="107" t="s">
        <v>3175</v>
      </c>
      <c r="G4825" s="110" t="s">
        <v>1778</v>
      </c>
      <c r="H4825" s="111">
        <v>290000</v>
      </c>
      <c r="I4825" s="113">
        <v>45924</v>
      </c>
      <c r="J4825" s="111">
        <v>70000</v>
      </c>
      <c r="K4825" s="112" t="s">
        <v>20</v>
      </c>
      <c r="L4825" s="112" t="s">
        <v>158</v>
      </c>
      <c r="O4825" s="71"/>
      <c r="P4825" s="54"/>
      <c r="Q4825" s="72"/>
    </row>
    <row r="4826" spans="1:17" x14ac:dyDescent="0.25">
      <c r="A4826" s="107" t="s">
        <v>3076</v>
      </c>
      <c r="B4826" s="108">
        <v>202507</v>
      </c>
      <c r="C4826" s="108">
        <v>202507</v>
      </c>
      <c r="D4826" s="108" t="s">
        <v>1015</v>
      </c>
      <c r="E4826" s="109">
        <v>7978163148</v>
      </c>
      <c r="F4826" s="107" t="s">
        <v>3083</v>
      </c>
      <c r="G4826" s="110" t="s">
        <v>1778</v>
      </c>
      <c r="H4826" s="111">
        <v>300000</v>
      </c>
      <c r="I4826" s="113">
        <v>45924</v>
      </c>
      <c r="J4826" s="111">
        <v>100000</v>
      </c>
      <c r="K4826" s="112" t="s">
        <v>20</v>
      </c>
      <c r="L4826" s="112" t="s">
        <v>158</v>
      </c>
      <c r="O4826" s="71"/>
      <c r="P4826" s="54"/>
      <c r="Q4826" s="72"/>
    </row>
    <row r="4827" spans="1:17" x14ac:dyDescent="0.25">
      <c r="A4827" s="107" t="s">
        <v>4544</v>
      </c>
      <c r="B4827" s="108">
        <v>202507</v>
      </c>
      <c r="C4827" s="108">
        <v>202507</v>
      </c>
      <c r="D4827" s="108" t="s">
        <v>1015</v>
      </c>
      <c r="E4827" s="109">
        <v>7978902314</v>
      </c>
      <c r="F4827" s="107" t="s">
        <v>3093</v>
      </c>
      <c r="G4827" s="110" t="s">
        <v>1778</v>
      </c>
      <c r="H4827" s="111">
        <v>290000</v>
      </c>
      <c r="I4827" s="113">
        <v>45924</v>
      </c>
      <c r="J4827" s="111">
        <v>5000</v>
      </c>
      <c r="K4827" s="112" t="s">
        <v>20</v>
      </c>
      <c r="L4827" s="112" t="s">
        <v>158</v>
      </c>
      <c r="O4827" s="71"/>
      <c r="P4827" s="54"/>
      <c r="Q4827" s="72"/>
    </row>
    <row r="4828" spans="1:17" x14ac:dyDescent="0.25">
      <c r="A4828" s="107" t="s">
        <v>3140</v>
      </c>
      <c r="B4828" s="108">
        <v>202508</v>
      </c>
      <c r="C4828" s="108">
        <v>202508</v>
      </c>
      <c r="D4828" s="108" t="s">
        <v>1015</v>
      </c>
      <c r="E4828" s="109">
        <v>7004663520</v>
      </c>
      <c r="F4828" s="107" t="s">
        <v>3146</v>
      </c>
      <c r="G4828" s="110" t="s">
        <v>1778</v>
      </c>
      <c r="H4828" s="111">
        <v>29000</v>
      </c>
      <c r="I4828" s="113">
        <v>45924</v>
      </c>
      <c r="J4828" s="111">
        <v>60000</v>
      </c>
      <c r="K4828" s="112" t="s">
        <v>20</v>
      </c>
      <c r="L4828" s="112" t="s">
        <v>158</v>
      </c>
      <c r="O4828" s="71"/>
      <c r="P4828" s="54"/>
      <c r="Q4828" s="72"/>
    </row>
    <row r="4829" spans="1:17" x14ac:dyDescent="0.25">
      <c r="A4829" s="107" t="s">
        <v>3251</v>
      </c>
      <c r="B4829" s="108">
        <v>202509</v>
      </c>
      <c r="C4829" s="108">
        <v>202509</v>
      </c>
      <c r="D4829" s="108" t="s">
        <v>1015</v>
      </c>
      <c r="E4829" s="109">
        <v>9090385233</v>
      </c>
      <c r="F4829" s="107" t="s">
        <v>3252</v>
      </c>
      <c r="G4829" s="110" t="s">
        <v>1778</v>
      </c>
      <c r="H4829" s="111">
        <v>29000</v>
      </c>
      <c r="I4829" s="113">
        <v>45924</v>
      </c>
      <c r="J4829" s="111">
        <v>5000</v>
      </c>
      <c r="K4829" s="112" t="s">
        <v>20</v>
      </c>
      <c r="L4829" s="112" t="s">
        <v>158</v>
      </c>
      <c r="O4829" s="71"/>
      <c r="P4829" s="54"/>
      <c r="Q4829" s="72"/>
    </row>
    <row r="4830" spans="1:17" x14ac:dyDescent="0.25">
      <c r="A4830" s="107" t="s">
        <v>4569</v>
      </c>
      <c r="B4830" s="108">
        <v>202509</v>
      </c>
      <c r="C4830" s="108">
        <v>202509</v>
      </c>
      <c r="D4830" s="108" t="s">
        <v>1015</v>
      </c>
      <c r="E4830" s="109">
        <v>9583436866</v>
      </c>
      <c r="F4830" s="107" t="s">
        <v>3254</v>
      </c>
      <c r="G4830" s="110" t="s">
        <v>1778</v>
      </c>
      <c r="H4830" s="111">
        <v>29000</v>
      </c>
      <c r="I4830" s="113">
        <v>45924</v>
      </c>
      <c r="J4830" s="111">
        <v>5000</v>
      </c>
      <c r="K4830" s="112" t="s">
        <v>286</v>
      </c>
      <c r="L4830" s="112" t="s">
        <v>158</v>
      </c>
      <c r="O4830" s="71"/>
      <c r="P4830" s="54"/>
      <c r="Q4830" s="72"/>
    </row>
    <row r="4831" spans="1:17" x14ac:dyDescent="0.25">
      <c r="A4831" s="107" t="s">
        <v>4570</v>
      </c>
      <c r="B4831" s="108">
        <v>202509</v>
      </c>
      <c r="C4831" s="108">
        <v>202509</v>
      </c>
      <c r="D4831" s="108" t="s">
        <v>1015</v>
      </c>
      <c r="E4831" s="109">
        <v>9632675294</v>
      </c>
      <c r="F4831" s="107" t="s">
        <v>3256</v>
      </c>
      <c r="G4831" s="110" t="s">
        <v>1778</v>
      </c>
      <c r="H4831" s="111">
        <v>29000</v>
      </c>
      <c r="I4831" s="113">
        <v>45924</v>
      </c>
      <c r="J4831" s="111">
        <v>5000</v>
      </c>
      <c r="K4831" s="112" t="s">
        <v>20</v>
      </c>
      <c r="L4831" s="112" t="s">
        <v>158</v>
      </c>
      <c r="O4831" s="71"/>
      <c r="P4831" s="54"/>
      <c r="Q4831" s="72"/>
    </row>
    <row r="4832" spans="1:17" x14ac:dyDescent="0.25">
      <c r="A4832" s="107" t="s">
        <v>3257</v>
      </c>
      <c r="B4832" s="108">
        <v>202509</v>
      </c>
      <c r="C4832" s="108">
        <v>202509</v>
      </c>
      <c r="D4832" s="108" t="s">
        <v>1015</v>
      </c>
      <c r="E4832" s="109">
        <v>7809822222</v>
      </c>
      <c r="F4832" s="107" t="s">
        <v>3258</v>
      </c>
      <c r="G4832" s="110" t="s">
        <v>1778</v>
      </c>
      <c r="H4832" s="111">
        <v>29000</v>
      </c>
      <c r="I4832" s="113">
        <v>45924</v>
      </c>
      <c r="J4832" s="111">
        <v>5000</v>
      </c>
      <c r="K4832" s="112" t="s">
        <v>20</v>
      </c>
      <c r="L4832" s="112" t="s">
        <v>158</v>
      </c>
      <c r="O4832" s="71"/>
      <c r="P4832" s="54"/>
      <c r="Q4832" s="72"/>
    </row>
    <row r="4833" spans="1:17" x14ac:dyDescent="0.25">
      <c r="A4833" s="107" t="s">
        <v>3259</v>
      </c>
      <c r="B4833" s="108">
        <v>202509</v>
      </c>
      <c r="C4833" s="108">
        <v>202509</v>
      </c>
      <c r="D4833" s="108" t="s">
        <v>1015</v>
      </c>
      <c r="E4833" s="109">
        <v>7853069163</v>
      </c>
      <c r="F4833" s="107" t="s">
        <v>3260</v>
      </c>
      <c r="G4833" s="110" t="s">
        <v>1778</v>
      </c>
      <c r="H4833" s="111">
        <v>29000</v>
      </c>
      <c r="I4833" s="113">
        <v>45924</v>
      </c>
      <c r="J4833" s="111">
        <v>5000</v>
      </c>
      <c r="K4833" s="112" t="s">
        <v>20</v>
      </c>
      <c r="L4833" s="112" t="s">
        <v>158</v>
      </c>
      <c r="O4833" s="71"/>
      <c r="P4833" s="54"/>
      <c r="Q4833" s="72"/>
    </row>
    <row r="4834" spans="1:17" x14ac:dyDescent="0.25">
      <c r="A4834" s="107" t="s">
        <v>3261</v>
      </c>
      <c r="B4834" s="108">
        <v>202509</v>
      </c>
      <c r="C4834" s="108">
        <v>202509</v>
      </c>
      <c r="D4834" s="108" t="s">
        <v>1015</v>
      </c>
      <c r="E4834" s="109">
        <v>9066846020</v>
      </c>
      <c r="F4834" s="107" t="s">
        <v>3262</v>
      </c>
      <c r="G4834" s="110" t="s">
        <v>1778</v>
      </c>
      <c r="H4834" s="111">
        <v>29000</v>
      </c>
      <c r="I4834" s="113">
        <v>45924</v>
      </c>
      <c r="J4834" s="111">
        <v>5000</v>
      </c>
      <c r="K4834" s="112" t="s">
        <v>20</v>
      </c>
      <c r="L4834" s="112" t="s">
        <v>158</v>
      </c>
      <c r="O4834" s="71"/>
      <c r="P4834" s="54"/>
      <c r="Q4834" s="72"/>
    </row>
    <row r="4835" spans="1:17" x14ac:dyDescent="0.25">
      <c r="A4835" s="107" t="s">
        <v>4571</v>
      </c>
      <c r="B4835" s="108">
        <v>202509</v>
      </c>
      <c r="C4835" s="108">
        <v>202509</v>
      </c>
      <c r="D4835" s="108" t="s">
        <v>1015</v>
      </c>
      <c r="E4835" s="109">
        <v>7847869188</v>
      </c>
      <c r="F4835" s="107" t="s">
        <v>3264</v>
      </c>
      <c r="G4835" s="110" t="s">
        <v>1778</v>
      </c>
      <c r="H4835" s="111">
        <v>29000</v>
      </c>
      <c r="I4835" s="113">
        <v>45924</v>
      </c>
      <c r="J4835" s="111">
        <v>5000</v>
      </c>
      <c r="K4835" s="112" t="s">
        <v>20</v>
      </c>
      <c r="L4835" s="112" t="s">
        <v>158</v>
      </c>
      <c r="O4835" s="71"/>
      <c r="P4835" s="54"/>
      <c r="Q4835" s="72"/>
    </row>
    <row r="4836" spans="1:17" x14ac:dyDescent="0.25">
      <c r="A4836" s="107" t="s">
        <v>3235</v>
      </c>
      <c r="B4836" s="108">
        <v>202509</v>
      </c>
      <c r="C4836" s="108">
        <v>202509</v>
      </c>
      <c r="D4836" s="108" t="s">
        <v>1014</v>
      </c>
      <c r="E4836" s="109">
        <v>9753725114</v>
      </c>
      <c r="F4836" s="107" t="s">
        <v>4566</v>
      </c>
      <c r="G4836" s="110" t="s">
        <v>1778</v>
      </c>
      <c r="H4836" s="111">
        <v>290000</v>
      </c>
      <c r="I4836" s="113">
        <v>45924</v>
      </c>
      <c r="J4836" s="111">
        <v>5000</v>
      </c>
      <c r="K4836" s="112" t="s">
        <v>20</v>
      </c>
      <c r="L4836" s="112" t="s">
        <v>158</v>
      </c>
      <c r="O4836" s="71"/>
      <c r="P4836" s="54"/>
      <c r="Q4836" s="72"/>
    </row>
    <row r="4837" spans="1:17" x14ac:dyDescent="0.25">
      <c r="A4837" s="107" t="s">
        <v>3229</v>
      </c>
      <c r="B4837" s="108">
        <v>202509</v>
      </c>
      <c r="C4837" s="108">
        <v>202509</v>
      </c>
      <c r="D4837" s="108" t="s">
        <v>1015</v>
      </c>
      <c r="E4837" s="109">
        <v>7827980603</v>
      </c>
      <c r="F4837" s="107" t="s">
        <v>3230</v>
      </c>
      <c r="G4837" s="110" t="s">
        <v>1778</v>
      </c>
      <c r="H4837" s="111">
        <v>318000</v>
      </c>
      <c r="I4837" s="113">
        <v>45924</v>
      </c>
      <c r="J4837" s="111">
        <v>5000</v>
      </c>
      <c r="K4837" s="112" t="s">
        <v>20</v>
      </c>
      <c r="L4837" s="112" t="s">
        <v>158</v>
      </c>
      <c r="O4837" s="71"/>
      <c r="P4837" s="54"/>
      <c r="Q4837" s="72"/>
    </row>
    <row r="4838" spans="1:17" x14ac:dyDescent="0.25">
      <c r="A4838" s="107" t="s">
        <v>4565</v>
      </c>
      <c r="B4838" s="108">
        <v>202509</v>
      </c>
      <c r="C4838" s="108">
        <v>202509</v>
      </c>
      <c r="D4838" s="108" t="s">
        <v>1015</v>
      </c>
      <c r="E4838" s="109">
        <v>9777905317</v>
      </c>
      <c r="F4838" s="107" t="s">
        <v>3232</v>
      </c>
      <c r="G4838" s="110" t="s">
        <v>1778</v>
      </c>
      <c r="H4838" s="111">
        <v>318600</v>
      </c>
      <c r="I4838" s="113">
        <v>45924</v>
      </c>
      <c r="J4838" s="111">
        <v>5000</v>
      </c>
      <c r="K4838" s="112" t="s">
        <v>20</v>
      </c>
      <c r="L4838" s="112" t="s">
        <v>158</v>
      </c>
      <c r="O4838" s="71"/>
      <c r="P4838" s="54"/>
      <c r="Q4838" s="72"/>
    </row>
    <row r="4839" spans="1:17" x14ac:dyDescent="0.25">
      <c r="A4839" s="107" t="s">
        <v>4544</v>
      </c>
      <c r="B4839" s="108">
        <v>202507</v>
      </c>
      <c r="C4839" s="108">
        <v>202507</v>
      </c>
      <c r="D4839" s="108" t="s">
        <v>1015</v>
      </c>
      <c r="E4839" s="109">
        <v>7978902314</v>
      </c>
      <c r="F4839" s="107" t="s">
        <v>3093</v>
      </c>
      <c r="G4839" s="110" t="s">
        <v>1778</v>
      </c>
      <c r="H4839" s="111">
        <v>290000</v>
      </c>
      <c r="I4839" s="113">
        <v>45925</v>
      </c>
      <c r="J4839" s="111">
        <v>40000</v>
      </c>
      <c r="K4839" s="112" t="s">
        <v>20</v>
      </c>
      <c r="L4839" s="112" t="s">
        <v>158</v>
      </c>
      <c r="O4839" s="71"/>
      <c r="P4839" s="54"/>
      <c r="Q4839" s="72"/>
    </row>
    <row r="4840" spans="1:17" x14ac:dyDescent="0.25">
      <c r="A4840" s="107" t="s">
        <v>3100</v>
      </c>
      <c r="B4840" s="108">
        <v>202507</v>
      </c>
      <c r="C4840" s="108">
        <v>202507</v>
      </c>
      <c r="D4840" s="108" t="s">
        <v>1015</v>
      </c>
      <c r="E4840" s="109">
        <v>6371252788</v>
      </c>
      <c r="F4840" s="107" t="s">
        <v>3101</v>
      </c>
      <c r="G4840" s="110" t="s">
        <v>1778</v>
      </c>
      <c r="H4840" s="111">
        <v>290000</v>
      </c>
      <c r="I4840" s="113">
        <v>45925</v>
      </c>
      <c r="J4840" s="111">
        <v>50000</v>
      </c>
      <c r="K4840" s="112" t="s">
        <v>286</v>
      </c>
      <c r="L4840" s="112" t="s">
        <v>158</v>
      </c>
      <c r="O4840" s="71"/>
      <c r="P4840" s="54"/>
      <c r="Q4840" s="72"/>
    </row>
    <row r="4841" spans="1:17" x14ac:dyDescent="0.25">
      <c r="A4841" s="107" t="s">
        <v>4571</v>
      </c>
      <c r="B4841" s="108">
        <v>202509</v>
      </c>
      <c r="C4841" s="108">
        <v>202509</v>
      </c>
      <c r="D4841" s="108" t="s">
        <v>1015</v>
      </c>
      <c r="E4841" s="109">
        <v>7847869188</v>
      </c>
      <c r="F4841" s="107" t="s">
        <v>3264</v>
      </c>
      <c r="G4841" s="110" t="s">
        <v>1778</v>
      </c>
      <c r="H4841" s="111">
        <v>29000</v>
      </c>
      <c r="I4841" s="113">
        <v>45925</v>
      </c>
      <c r="J4841" s="111">
        <v>88000</v>
      </c>
      <c r="K4841" s="112" t="s">
        <v>20</v>
      </c>
      <c r="L4841" s="112" t="s">
        <v>158</v>
      </c>
      <c r="O4841" s="71"/>
      <c r="P4841" s="54"/>
      <c r="Q4841" s="72"/>
    </row>
    <row r="4842" spans="1:17" x14ac:dyDescent="0.25">
      <c r="A4842" s="107" t="s">
        <v>3075</v>
      </c>
      <c r="B4842" s="108">
        <v>202507</v>
      </c>
      <c r="C4842" s="108">
        <v>202507</v>
      </c>
      <c r="D4842" s="108" t="s">
        <v>1015</v>
      </c>
      <c r="E4842" s="109">
        <v>8249058341</v>
      </c>
      <c r="F4842" s="107" t="s">
        <v>3082</v>
      </c>
      <c r="G4842" s="110" t="s">
        <v>1778</v>
      </c>
      <c r="H4842" s="111">
        <v>295000</v>
      </c>
      <c r="I4842" s="113">
        <v>45925</v>
      </c>
      <c r="J4842" s="111">
        <v>50000</v>
      </c>
      <c r="K4842" s="112" t="s">
        <v>20</v>
      </c>
      <c r="L4842" s="112" t="s">
        <v>158</v>
      </c>
      <c r="O4842" s="71"/>
      <c r="P4842" s="54"/>
      <c r="Q4842" s="72"/>
    </row>
    <row r="4843" spans="1:17" x14ac:dyDescent="0.25">
      <c r="A4843" s="107" t="s">
        <v>2936</v>
      </c>
      <c r="B4843" s="108">
        <v>202505</v>
      </c>
      <c r="C4843" s="108">
        <v>202505</v>
      </c>
      <c r="D4843" s="108" t="s">
        <v>1015</v>
      </c>
      <c r="E4843" s="109">
        <v>9348479151</v>
      </c>
      <c r="F4843" s="107" t="s">
        <v>2938</v>
      </c>
      <c r="G4843" s="110" t="s">
        <v>1778</v>
      </c>
      <c r="H4843" s="111">
        <v>290000</v>
      </c>
      <c r="I4843" s="113">
        <v>45925</v>
      </c>
      <c r="J4843" s="111">
        <v>50000</v>
      </c>
      <c r="K4843" s="112" t="s">
        <v>20</v>
      </c>
      <c r="L4843" s="112" t="s">
        <v>158</v>
      </c>
      <c r="O4843" s="71"/>
      <c r="P4843" s="54"/>
      <c r="Q4843" s="72"/>
    </row>
    <row r="4844" spans="1:17" x14ac:dyDescent="0.25">
      <c r="A4844" s="107" t="s">
        <v>3079</v>
      </c>
      <c r="B4844" s="108">
        <v>202507</v>
      </c>
      <c r="C4844" s="108">
        <v>202507</v>
      </c>
      <c r="D4844" s="108" t="s">
        <v>1015</v>
      </c>
      <c r="E4844" s="109">
        <v>6372923818</v>
      </c>
      <c r="F4844" s="107" t="s">
        <v>3086</v>
      </c>
      <c r="G4844" s="110" t="s">
        <v>1778</v>
      </c>
      <c r="H4844" s="111">
        <v>285000</v>
      </c>
      <c r="I4844" s="113">
        <v>45925</v>
      </c>
      <c r="J4844" s="111">
        <v>68000</v>
      </c>
      <c r="K4844" s="112" t="s">
        <v>20</v>
      </c>
      <c r="L4844" s="112" t="s">
        <v>158</v>
      </c>
      <c r="O4844" s="71"/>
      <c r="P4844" s="54"/>
      <c r="Q4844" s="72"/>
    </row>
    <row r="4845" spans="1:17" x14ac:dyDescent="0.25">
      <c r="A4845" s="107" t="s">
        <v>4554</v>
      </c>
      <c r="B4845" s="108">
        <v>202508</v>
      </c>
      <c r="C4845" s="108">
        <v>202508</v>
      </c>
      <c r="D4845" s="108" t="s">
        <v>1015</v>
      </c>
      <c r="E4845" s="109">
        <v>9078784680</v>
      </c>
      <c r="F4845" s="107" t="s">
        <v>3177</v>
      </c>
      <c r="G4845" s="110" t="s">
        <v>1778</v>
      </c>
      <c r="H4845" s="111">
        <v>298600</v>
      </c>
      <c r="I4845" s="113">
        <v>45926</v>
      </c>
      <c r="J4845" s="111">
        <v>100000</v>
      </c>
      <c r="K4845" s="112" t="s">
        <v>689</v>
      </c>
      <c r="L4845" s="112" t="s">
        <v>158</v>
      </c>
      <c r="O4845" s="71"/>
      <c r="P4845" s="54"/>
      <c r="Q4845" s="72"/>
    </row>
    <row r="4846" spans="1:17" x14ac:dyDescent="0.25">
      <c r="A4846" s="107" t="s">
        <v>3237</v>
      </c>
      <c r="B4846" s="108">
        <v>202509</v>
      </c>
      <c r="C4846" s="108">
        <v>202509</v>
      </c>
      <c r="D4846" s="108" t="s">
        <v>1014</v>
      </c>
      <c r="E4846" s="109">
        <v>7978043059</v>
      </c>
      <c r="F4846" s="107" t="s">
        <v>3243</v>
      </c>
      <c r="G4846" s="110" t="s">
        <v>1792</v>
      </c>
      <c r="H4846" s="111">
        <v>270000</v>
      </c>
      <c r="I4846" s="113">
        <v>45926</v>
      </c>
      <c r="J4846" s="111">
        <v>20000</v>
      </c>
      <c r="K4846" s="112" t="s">
        <v>689</v>
      </c>
      <c r="L4846" s="112" t="s">
        <v>158</v>
      </c>
      <c r="O4846" s="71"/>
      <c r="P4846" s="54"/>
      <c r="Q4846" s="72"/>
    </row>
    <row r="4847" spans="1:17" x14ac:dyDescent="0.25">
      <c r="A4847" s="107" t="s">
        <v>3098</v>
      </c>
      <c r="B4847" s="108">
        <v>202507</v>
      </c>
      <c r="C4847" s="108">
        <v>202507</v>
      </c>
      <c r="D4847" s="108" t="s">
        <v>1014</v>
      </c>
      <c r="E4847" s="109">
        <v>8855059125</v>
      </c>
      <c r="F4847" s="107" t="s">
        <v>3099</v>
      </c>
      <c r="G4847" s="110" t="s">
        <v>1778</v>
      </c>
      <c r="H4847" s="111">
        <v>290000</v>
      </c>
      <c r="I4847" s="113">
        <v>45926</v>
      </c>
      <c r="J4847" s="111">
        <v>190000</v>
      </c>
      <c r="K4847" s="112" t="s">
        <v>20</v>
      </c>
      <c r="L4847" s="112" t="s">
        <v>158</v>
      </c>
      <c r="O4847" s="71"/>
      <c r="P4847" s="54"/>
      <c r="Q4847" s="72"/>
    </row>
    <row r="4848" spans="1:17" x14ac:dyDescent="0.25">
      <c r="A4848" s="107" t="s">
        <v>3034</v>
      </c>
      <c r="B4848" s="108">
        <v>202506</v>
      </c>
      <c r="C4848" s="108">
        <v>202506</v>
      </c>
      <c r="D4848" s="108" t="s">
        <v>1014</v>
      </c>
      <c r="E4848" s="109">
        <v>7996790245</v>
      </c>
      <c r="F4848" s="107" t="s">
        <v>3042</v>
      </c>
      <c r="G4848" s="110" t="s">
        <v>1778</v>
      </c>
      <c r="H4848" s="111">
        <v>280000</v>
      </c>
      <c r="I4848" s="113">
        <v>45926</v>
      </c>
      <c r="J4848" s="111">
        <v>57000</v>
      </c>
      <c r="K4848" s="112" t="s">
        <v>689</v>
      </c>
      <c r="L4848" s="112" t="s">
        <v>158</v>
      </c>
      <c r="O4848" s="71"/>
      <c r="P4848" s="54"/>
      <c r="Q4848" s="72"/>
    </row>
    <row r="4849" spans="1:17" x14ac:dyDescent="0.25">
      <c r="A4849" s="107" t="s">
        <v>3144</v>
      </c>
      <c r="B4849" s="108">
        <v>202508</v>
      </c>
      <c r="C4849" s="108">
        <v>202508</v>
      </c>
      <c r="D4849" s="108" t="s">
        <v>1014</v>
      </c>
      <c r="E4849" s="109">
        <v>9891118086</v>
      </c>
      <c r="F4849" s="107" t="s">
        <v>3150</v>
      </c>
      <c r="G4849" s="110" t="s">
        <v>1778</v>
      </c>
      <c r="H4849" s="111">
        <v>290000</v>
      </c>
      <c r="I4849" s="113">
        <v>45927</v>
      </c>
      <c r="J4849" s="111">
        <v>71250</v>
      </c>
      <c r="K4849" s="112" t="s">
        <v>20</v>
      </c>
      <c r="L4849" s="112" t="s">
        <v>158</v>
      </c>
      <c r="O4849" s="71"/>
      <c r="P4849" s="54"/>
      <c r="Q4849" s="72"/>
    </row>
    <row r="4850" spans="1:17" x14ac:dyDescent="0.25">
      <c r="A4850" s="107" t="s">
        <v>3233</v>
      </c>
      <c r="B4850" s="108">
        <v>202509</v>
      </c>
      <c r="C4850" s="108">
        <v>202509</v>
      </c>
      <c r="D4850" s="108" t="s">
        <v>1014</v>
      </c>
      <c r="E4850" s="109">
        <v>8889521480</v>
      </c>
      <c r="F4850" s="107" t="s">
        <v>3234</v>
      </c>
      <c r="G4850" s="110" t="s">
        <v>1778</v>
      </c>
      <c r="H4850" s="111">
        <v>318600</v>
      </c>
      <c r="I4850" s="113">
        <v>45927</v>
      </c>
      <c r="J4850" s="111">
        <v>303000</v>
      </c>
      <c r="K4850" s="112" t="s">
        <v>20</v>
      </c>
      <c r="L4850" s="112" t="s">
        <v>158</v>
      </c>
      <c r="O4850" s="71"/>
      <c r="P4850" s="54"/>
      <c r="Q4850" s="72"/>
    </row>
    <row r="4851" spans="1:17" x14ac:dyDescent="0.25">
      <c r="A4851" s="107" t="s">
        <v>3251</v>
      </c>
      <c r="B4851" s="108">
        <v>202509</v>
      </c>
      <c r="C4851" s="108">
        <v>202509</v>
      </c>
      <c r="D4851" s="108" t="s">
        <v>1015</v>
      </c>
      <c r="E4851" s="109">
        <v>9090385233</v>
      </c>
      <c r="F4851" s="107" t="s">
        <v>3252</v>
      </c>
      <c r="G4851" s="110" t="s">
        <v>1778</v>
      </c>
      <c r="H4851" s="111">
        <v>318600</v>
      </c>
      <c r="I4851" s="113">
        <v>45929</v>
      </c>
      <c r="J4851" s="111">
        <v>313000</v>
      </c>
      <c r="K4851" s="112" t="s">
        <v>20</v>
      </c>
      <c r="L4851" s="112" t="s">
        <v>158</v>
      </c>
      <c r="O4851" s="71"/>
      <c r="P4851" s="54"/>
      <c r="Q4851" s="72"/>
    </row>
    <row r="4852" spans="1:17" x14ac:dyDescent="0.25">
      <c r="A4852" s="107" t="s">
        <v>3032</v>
      </c>
      <c r="B4852" s="108">
        <v>202506</v>
      </c>
      <c r="C4852" s="108">
        <v>202506</v>
      </c>
      <c r="D4852" s="108" t="s">
        <v>1015</v>
      </c>
      <c r="E4852" s="109">
        <v>8328814343</v>
      </c>
      <c r="F4852" s="107" t="s">
        <v>3039</v>
      </c>
      <c r="G4852" s="110" t="s">
        <v>1792</v>
      </c>
      <c r="H4852" s="111">
        <v>270000</v>
      </c>
      <c r="I4852" s="113">
        <v>45929</v>
      </c>
      <c r="J4852" s="111">
        <v>44000</v>
      </c>
      <c r="K4852" s="112" t="s">
        <v>689</v>
      </c>
      <c r="L4852" s="112" t="s">
        <v>158</v>
      </c>
      <c r="O4852" s="71"/>
      <c r="P4852" s="54"/>
      <c r="Q4852" s="72"/>
    </row>
    <row r="4853" spans="1:17" x14ac:dyDescent="0.25">
      <c r="A4853" s="107" t="s">
        <v>2982</v>
      </c>
      <c r="B4853" s="108">
        <v>202506</v>
      </c>
      <c r="C4853" s="108">
        <v>202506</v>
      </c>
      <c r="D4853" s="108" t="s">
        <v>1015</v>
      </c>
      <c r="E4853" s="109">
        <v>7008683982</v>
      </c>
      <c r="F4853" s="107" t="s">
        <v>2989</v>
      </c>
      <c r="G4853" s="110" t="s">
        <v>1792</v>
      </c>
      <c r="H4853" s="111">
        <v>290000</v>
      </c>
      <c r="I4853" s="113">
        <v>45929</v>
      </c>
      <c r="J4853" s="111">
        <v>75000</v>
      </c>
      <c r="K4853" s="112" t="s">
        <v>20</v>
      </c>
      <c r="L4853" s="112" t="s">
        <v>158</v>
      </c>
      <c r="O4853" s="71"/>
      <c r="P4853" s="54"/>
      <c r="Q4853" s="72"/>
    </row>
    <row r="4854" spans="1:17" x14ac:dyDescent="0.25">
      <c r="A4854" s="107" t="s">
        <v>4570</v>
      </c>
      <c r="B4854" s="108">
        <v>202509</v>
      </c>
      <c r="C4854" s="108">
        <v>202509</v>
      </c>
      <c r="D4854" s="108" t="s">
        <v>1015</v>
      </c>
      <c r="E4854" s="109">
        <v>9632675294</v>
      </c>
      <c r="F4854" s="107" t="s">
        <v>3256</v>
      </c>
      <c r="G4854" s="110" t="s">
        <v>1778</v>
      </c>
      <c r="H4854" s="111">
        <v>29000</v>
      </c>
      <c r="I4854" s="113">
        <v>45930</v>
      </c>
      <c r="J4854" s="111">
        <v>71250</v>
      </c>
      <c r="K4854" s="112" t="s">
        <v>20</v>
      </c>
      <c r="L4854" s="112" t="s">
        <v>158</v>
      </c>
      <c r="O4854" s="71"/>
      <c r="P4854" s="54"/>
      <c r="Q4854" s="72"/>
    </row>
    <row r="4855" spans="1:17" x14ac:dyDescent="0.25">
      <c r="A4855" s="107" t="s">
        <v>2982</v>
      </c>
      <c r="B4855" s="108">
        <v>202506</v>
      </c>
      <c r="C4855" s="108">
        <v>202506</v>
      </c>
      <c r="D4855" s="108" t="s">
        <v>1015</v>
      </c>
      <c r="E4855" s="109">
        <v>7008683982</v>
      </c>
      <c r="F4855" s="107" t="s">
        <v>2989</v>
      </c>
      <c r="G4855" s="110" t="s">
        <v>1792</v>
      </c>
      <c r="H4855" s="111">
        <v>290000</v>
      </c>
      <c r="I4855" s="113">
        <v>45930</v>
      </c>
      <c r="J4855" s="111">
        <v>70000</v>
      </c>
      <c r="K4855" s="112" t="s">
        <v>20</v>
      </c>
      <c r="L4855" s="112" t="s">
        <v>158</v>
      </c>
      <c r="O4855" s="71"/>
      <c r="P4855" s="54"/>
      <c r="Q4855" s="72"/>
    </row>
    <row r="4856" spans="1:17" x14ac:dyDescent="0.25">
      <c r="A4856" s="107" t="s">
        <v>3238</v>
      </c>
      <c r="B4856" s="108">
        <v>202509</v>
      </c>
      <c r="C4856" s="108">
        <v>202509</v>
      </c>
      <c r="D4856" s="108" t="s">
        <v>1015</v>
      </c>
      <c r="E4856" s="109">
        <v>7205881836</v>
      </c>
      <c r="F4856" s="107" t="s">
        <v>3244</v>
      </c>
      <c r="G4856" s="110" t="s">
        <v>1778</v>
      </c>
      <c r="H4856" s="111">
        <v>318000</v>
      </c>
      <c r="I4856" s="113">
        <v>45930</v>
      </c>
      <c r="J4856" s="111">
        <v>80000</v>
      </c>
      <c r="K4856" s="112" t="s">
        <v>689</v>
      </c>
      <c r="L4856" s="112" t="s">
        <v>158</v>
      </c>
      <c r="O4856" s="71"/>
      <c r="P4856" s="54"/>
      <c r="Q4856" s="72"/>
    </row>
    <row r="4857" spans="1:17" x14ac:dyDescent="0.25">
      <c r="A4857" s="107" t="s">
        <v>4569</v>
      </c>
      <c r="B4857" s="108">
        <v>202509</v>
      </c>
      <c r="C4857" s="108">
        <v>202509</v>
      </c>
      <c r="D4857" s="108" t="s">
        <v>1015</v>
      </c>
      <c r="E4857" s="109">
        <v>9583436866</v>
      </c>
      <c r="F4857" s="107" t="s">
        <v>3254</v>
      </c>
      <c r="G4857" s="110" t="s">
        <v>1778</v>
      </c>
      <c r="H4857" s="111">
        <v>29000</v>
      </c>
      <c r="I4857" s="113">
        <v>45930</v>
      </c>
      <c r="J4857" s="111">
        <v>50000</v>
      </c>
      <c r="K4857" s="112" t="s">
        <v>689</v>
      </c>
      <c r="L4857" s="112" t="s">
        <v>158</v>
      </c>
      <c r="O4857" s="71"/>
      <c r="P4857" s="54"/>
      <c r="Q4857" s="72"/>
    </row>
    <row r="4858" spans="1:17" x14ac:dyDescent="0.25">
      <c r="A4858" s="107" t="s">
        <v>2982</v>
      </c>
      <c r="B4858" s="108">
        <v>202506</v>
      </c>
      <c r="C4858" s="108">
        <v>202506</v>
      </c>
      <c r="D4858" s="108" t="s">
        <v>1015</v>
      </c>
      <c r="E4858" s="109">
        <v>7008683982</v>
      </c>
      <c r="F4858" s="107" t="s">
        <v>2989</v>
      </c>
      <c r="G4858" s="110" t="s">
        <v>1792</v>
      </c>
      <c r="H4858" s="111">
        <v>290000</v>
      </c>
      <c r="I4858" s="113">
        <v>45930</v>
      </c>
      <c r="J4858" s="111">
        <v>70000</v>
      </c>
      <c r="K4858" s="112" t="s">
        <v>20</v>
      </c>
      <c r="L4858" s="112" t="s">
        <v>158</v>
      </c>
      <c r="O4858" s="71"/>
      <c r="P4858" s="54"/>
      <c r="Q4858" s="72"/>
    </row>
    <row r="4859" spans="1:17" x14ac:dyDescent="0.25">
      <c r="A4859" s="107" t="s">
        <v>3164</v>
      </c>
      <c r="B4859" s="108">
        <v>202508</v>
      </c>
      <c r="C4859" s="108">
        <v>202508</v>
      </c>
      <c r="D4859" s="108" t="s">
        <v>1015</v>
      </c>
      <c r="E4859" s="109">
        <v>8249283535</v>
      </c>
      <c r="F4859" s="107" t="s">
        <v>3165</v>
      </c>
      <c r="G4859" s="110" t="s">
        <v>1778</v>
      </c>
      <c r="H4859" s="111">
        <v>305000</v>
      </c>
      <c r="I4859" s="113">
        <v>45930</v>
      </c>
      <c r="J4859" s="111">
        <v>40000</v>
      </c>
      <c r="K4859" s="112" t="s">
        <v>3265</v>
      </c>
      <c r="L4859" s="112" t="s">
        <v>158</v>
      </c>
      <c r="O4859" s="71"/>
      <c r="P4859" s="54"/>
      <c r="Q4859" s="72"/>
    </row>
    <row r="4860" spans="1:17" x14ac:dyDescent="0.25">
      <c r="A4860" s="107" t="s">
        <v>3237</v>
      </c>
      <c r="B4860" s="108">
        <v>202509</v>
      </c>
      <c r="C4860" s="108">
        <v>202509</v>
      </c>
      <c r="D4860" s="108" t="s">
        <v>1014</v>
      </c>
      <c r="E4860" s="109">
        <v>7978043059</v>
      </c>
      <c r="F4860" s="107" t="s">
        <v>3243</v>
      </c>
      <c r="G4860" s="110" t="s">
        <v>1792</v>
      </c>
      <c r="H4860" s="111">
        <v>270000</v>
      </c>
      <c r="I4860" s="113">
        <v>45930</v>
      </c>
      <c r="J4860" s="111">
        <v>30000</v>
      </c>
      <c r="K4860" s="112" t="s">
        <v>689</v>
      </c>
      <c r="L4860" s="112" t="s">
        <v>158</v>
      </c>
      <c r="O4860" s="71"/>
      <c r="P4860" s="54"/>
      <c r="Q4860" s="72"/>
    </row>
    <row r="4861" spans="1:17" x14ac:dyDescent="0.25">
      <c r="A4861" s="107" t="s">
        <v>4543</v>
      </c>
      <c r="B4861" s="108">
        <v>202507</v>
      </c>
      <c r="C4861" s="108">
        <v>202507</v>
      </c>
      <c r="D4861" s="108" t="s">
        <v>1014</v>
      </c>
      <c r="E4861" s="109">
        <v>8072185657</v>
      </c>
      <c r="F4861" s="107" t="s">
        <v>3092</v>
      </c>
      <c r="G4861" s="110" t="s">
        <v>2006</v>
      </c>
      <c r="H4861" s="111">
        <v>270000</v>
      </c>
      <c r="I4861" s="113">
        <v>45930</v>
      </c>
      <c r="J4861" s="111">
        <v>20000</v>
      </c>
      <c r="K4861" s="112" t="s">
        <v>20</v>
      </c>
      <c r="L4861" s="112" t="s">
        <v>158</v>
      </c>
      <c r="O4861" s="71"/>
      <c r="P4861" s="54"/>
      <c r="Q4861" s="72"/>
    </row>
    <row r="4862" spans="1:17" x14ac:dyDescent="0.25">
      <c r="A4862" s="107" t="s">
        <v>2963</v>
      </c>
      <c r="B4862" s="108">
        <v>202506</v>
      </c>
      <c r="C4862" s="108">
        <v>202506</v>
      </c>
      <c r="D4862" s="108" t="s">
        <v>1015</v>
      </c>
      <c r="E4862" s="109">
        <v>7205064713</v>
      </c>
      <c r="F4862" s="107" t="s">
        <v>2964</v>
      </c>
      <c r="G4862" s="110" t="s">
        <v>1778</v>
      </c>
      <c r="H4862" s="111">
        <v>290000</v>
      </c>
      <c r="I4862" s="113">
        <v>45930</v>
      </c>
      <c r="J4862" s="111">
        <v>50000</v>
      </c>
      <c r="K4862" s="112" t="s">
        <v>20</v>
      </c>
      <c r="L4862" s="112" t="s">
        <v>158</v>
      </c>
      <c r="O4862" s="71"/>
      <c r="P4862" s="54"/>
      <c r="Q4862" s="72"/>
    </row>
    <row r="4863" spans="1:17" x14ac:dyDescent="0.25">
      <c r="A4863" s="107" t="s">
        <v>3081</v>
      </c>
      <c r="B4863" s="108">
        <v>202507</v>
      </c>
      <c r="C4863" s="108">
        <v>202507</v>
      </c>
      <c r="D4863" s="108" t="s">
        <v>1015</v>
      </c>
      <c r="E4863" s="109">
        <v>7008716582</v>
      </c>
      <c r="F4863" s="107" t="s">
        <v>3088</v>
      </c>
      <c r="G4863" s="110" t="s">
        <v>1778</v>
      </c>
      <c r="H4863" s="111">
        <v>285000</v>
      </c>
      <c r="I4863" s="113">
        <v>45930</v>
      </c>
      <c r="J4863" s="111">
        <v>50000</v>
      </c>
      <c r="K4863" s="112" t="s">
        <v>20</v>
      </c>
      <c r="L4863" s="112" t="s">
        <v>158</v>
      </c>
      <c r="O4863" s="71"/>
      <c r="P4863" s="54"/>
      <c r="Q4863" s="72"/>
    </row>
    <row r="4864" spans="1:17" x14ac:dyDescent="0.25">
      <c r="A4864" s="107" t="s">
        <v>2971</v>
      </c>
      <c r="B4864" s="108">
        <v>202506</v>
      </c>
      <c r="C4864" s="108">
        <v>202506</v>
      </c>
      <c r="D4864" s="108" t="s">
        <v>1015</v>
      </c>
      <c r="E4864" s="109">
        <v>9583657624</v>
      </c>
      <c r="F4864" s="107" t="s">
        <v>2972</v>
      </c>
      <c r="G4864" s="110" t="s">
        <v>1778</v>
      </c>
      <c r="H4864" s="111">
        <v>290000</v>
      </c>
      <c r="I4864" s="113">
        <v>45930</v>
      </c>
      <c r="J4864" s="111">
        <v>30000</v>
      </c>
      <c r="K4864" s="112" t="s">
        <v>20</v>
      </c>
      <c r="L4864" s="112" t="s">
        <v>158</v>
      </c>
      <c r="O4864" s="71"/>
      <c r="P4864" s="54"/>
      <c r="Q4864" s="72"/>
    </row>
    <row r="4865" spans="1:17" x14ac:dyDescent="0.25">
      <c r="A4865" s="107" t="s">
        <v>3190</v>
      </c>
      <c r="B4865" s="108">
        <v>202508</v>
      </c>
      <c r="C4865" s="108">
        <v>202508</v>
      </c>
      <c r="D4865" s="108" t="s">
        <v>1015</v>
      </c>
      <c r="E4865" s="109">
        <v>9035565059</v>
      </c>
      <c r="F4865" s="107" t="s">
        <v>3191</v>
      </c>
      <c r="G4865" s="110" t="s">
        <v>3192</v>
      </c>
      <c r="H4865" s="111">
        <v>120000</v>
      </c>
      <c r="I4865" s="113">
        <v>45930</v>
      </c>
      <c r="J4865" s="111">
        <v>95000</v>
      </c>
      <c r="K4865" s="112" t="s">
        <v>20</v>
      </c>
      <c r="L4865" s="112" t="s">
        <v>158</v>
      </c>
      <c r="O4865" s="71"/>
      <c r="P4865" s="54"/>
      <c r="Q4865" s="72"/>
    </row>
    <row r="4866" spans="1:17" x14ac:dyDescent="0.25">
      <c r="A4866" s="107" t="s">
        <v>3190</v>
      </c>
      <c r="B4866" s="108">
        <v>202508</v>
      </c>
      <c r="C4866" s="108">
        <v>202508</v>
      </c>
      <c r="D4866" s="108" t="s">
        <v>1015</v>
      </c>
      <c r="E4866" s="109">
        <v>9035565059</v>
      </c>
      <c r="F4866" s="107" t="s">
        <v>3191</v>
      </c>
      <c r="G4866" s="110" t="s">
        <v>3192</v>
      </c>
      <c r="H4866" s="111">
        <v>120000</v>
      </c>
      <c r="I4866" s="113">
        <v>45930</v>
      </c>
      <c r="J4866" s="111">
        <v>10000</v>
      </c>
      <c r="K4866" s="112" t="s">
        <v>20</v>
      </c>
      <c r="L4866" s="112" t="s">
        <v>158</v>
      </c>
      <c r="O4866" s="71"/>
      <c r="P4866" s="54"/>
      <c r="Q4866" s="72"/>
    </row>
    <row r="4867" spans="1:17" x14ac:dyDescent="0.25">
      <c r="A4867" s="107" t="s">
        <v>4541</v>
      </c>
      <c r="B4867" s="108">
        <v>202507</v>
      </c>
      <c r="C4867" s="108">
        <v>202507</v>
      </c>
      <c r="D4867" s="108" t="s">
        <v>1015</v>
      </c>
      <c r="E4867" s="109">
        <v>7205533636</v>
      </c>
      <c r="F4867" s="107" t="s">
        <v>3085</v>
      </c>
      <c r="G4867" s="110" t="s">
        <v>1778</v>
      </c>
      <c r="H4867" s="111">
        <v>285000</v>
      </c>
      <c r="I4867" s="113">
        <v>45658</v>
      </c>
      <c r="J4867" s="111">
        <v>75000</v>
      </c>
      <c r="K4867" s="112" t="s">
        <v>20</v>
      </c>
      <c r="L4867" s="112" t="s">
        <v>158</v>
      </c>
      <c r="O4867" s="71"/>
      <c r="P4867" s="54"/>
      <c r="Q4867" s="72"/>
    </row>
    <row r="4868" spans="1:17" x14ac:dyDescent="0.25">
      <c r="A4868" s="107" t="s">
        <v>2881</v>
      </c>
      <c r="B4868" s="108">
        <v>202505</v>
      </c>
      <c r="C4868" s="108">
        <v>202505</v>
      </c>
      <c r="D4868" s="108" t="s">
        <v>1015</v>
      </c>
      <c r="E4868" s="109">
        <v>7326912744</v>
      </c>
      <c r="F4868" s="107" t="s">
        <v>2885</v>
      </c>
      <c r="G4868" s="110" t="s">
        <v>1778</v>
      </c>
      <c r="H4868" s="111">
        <v>290000</v>
      </c>
      <c r="I4868" s="113">
        <v>45658</v>
      </c>
      <c r="J4868" s="111">
        <v>50000</v>
      </c>
      <c r="K4868" s="112" t="s">
        <v>20</v>
      </c>
      <c r="L4868" s="112" t="s">
        <v>158</v>
      </c>
      <c r="O4868" s="71"/>
      <c r="P4868" s="54"/>
      <c r="Q4868" s="72"/>
    </row>
    <row r="4869" spans="1:17" x14ac:dyDescent="0.25">
      <c r="A4869" s="107" t="s">
        <v>3091</v>
      </c>
      <c r="B4869" s="108">
        <v>202507</v>
      </c>
      <c r="C4869" s="108">
        <v>202507</v>
      </c>
      <c r="D4869" s="108" t="s">
        <v>1015</v>
      </c>
      <c r="E4869" s="109">
        <v>7978367702</v>
      </c>
      <c r="F4869" s="107" t="s">
        <v>3094</v>
      </c>
      <c r="G4869" s="110" t="s">
        <v>1778</v>
      </c>
      <c r="H4869" s="111">
        <v>290000</v>
      </c>
      <c r="I4869" s="113">
        <v>45658</v>
      </c>
      <c r="J4869" s="111">
        <v>55000</v>
      </c>
      <c r="K4869" s="112" t="s">
        <v>20</v>
      </c>
      <c r="L4869" s="112" t="s">
        <v>158</v>
      </c>
      <c r="O4869" s="71"/>
      <c r="P4869" s="54"/>
      <c r="Q4869" s="72"/>
    </row>
    <row r="4870" spans="1:17" x14ac:dyDescent="0.25">
      <c r="A4870" s="107" t="s">
        <v>4556</v>
      </c>
      <c r="B4870" s="108">
        <v>202508</v>
      </c>
      <c r="C4870" s="108">
        <v>202508</v>
      </c>
      <c r="D4870" s="108" t="s">
        <v>1015</v>
      </c>
      <c r="E4870" s="109">
        <v>9845313769</v>
      </c>
      <c r="F4870" s="107" t="s">
        <v>3179</v>
      </c>
      <c r="G4870" s="110" t="s">
        <v>1778</v>
      </c>
      <c r="H4870" s="111">
        <v>285000</v>
      </c>
      <c r="I4870" s="113">
        <v>45658</v>
      </c>
      <c r="J4870" s="111">
        <v>70000</v>
      </c>
      <c r="K4870" s="112" t="s">
        <v>689</v>
      </c>
      <c r="L4870" s="112" t="s">
        <v>158</v>
      </c>
      <c r="O4870" s="71"/>
      <c r="P4870" s="54"/>
      <c r="Q4870" s="72"/>
    </row>
    <row r="4871" spans="1:17" x14ac:dyDescent="0.25">
      <c r="A4871" s="107" t="s">
        <v>540</v>
      </c>
      <c r="B4871" s="108">
        <v>202302</v>
      </c>
      <c r="C4871" s="108">
        <v>202302</v>
      </c>
      <c r="D4871" s="108" t="s">
        <v>1014</v>
      </c>
      <c r="E4871" s="109">
        <v>8421977650</v>
      </c>
      <c r="F4871" s="107" t="s">
        <v>541</v>
      </c>
      <c r="G4871" s="110" t="s">
        <v>19</v>
      </c>
      <c r="H4871" s="111">
        <v>265500</v>
      </c>
      <c r="I4871" s="113">
        <v>45658</v>
      </c>
      <c r="J4871" s="111">
        <v>20000</v>
      </c>
      <c r="K4871" s="112" t="s">
        <v>20</v>
      </c>
      <c r="L4871" s="112" t="s">
        <v>158</v>
      </c>
      <c r="O4871" s="71"/>
      <c r="P4871" s="54"/>
      <c r="Q4871" s="72"/>
    </row>
    <row r="4872" spans="1:17" x14ac:dyDescent="0.25">
      <c r="A4872" s="107" t="s">
        <v>4469</v>
      </c>
      <c r="B4872" s="108">
        <v>202408</v>
      </c>
      <c r="C4872" s="108">
        <v>202408</v>
      </c>
      <c r="D4872" s="108" t="s">
        <v>1015</v>
      </c>
      <c r="E4872" s="109">
        <v>7869041370</v>
      </c>
      <c r="F4872" s="107" t="s">
        <v>2475</v>
      </c>
      <c r="G4872" s="110" t="s">
        <v>2006</v>
      </c>
      <c r="H4872" s="111">
        <v>295000</v>
      </c>
      <c r="I4872" s="113">
        <v>45658</v>
      </c>
      <c r="J4872" s="111">
        <v>30000</v>
      </c>
      <c r="K4872" s="112" t="s">
        <v>20</v>
      </c>
      <c r="L4872" s="112" t="s">
        <v>158</v>
      </c>
      <c r="O4872" s="71"/>
      <c r="P4872" s="54"/>
      <c r="Q4872" s="72"/>
    </row>
    <row r="4873" spans="1:17" x14ac:dyDescent="0.25">
      <c r="A4873" s="107" t="s">
        <v>2967</v>
      </c>
      <c r="B4873" s="108">
        <v>202506</v>
      </c>
      <c r="C4873" s="108">
        <v>202506</v>
      </c>
      <c r="D4873" s="108" t="s">
        <v>1015</v>
      </c>
      <c r="E4873" s="109">
        <v>9827615446</v>
      </c>
      <c r="F4873" s="107" t="s">
        <v>2987</v>
      </c>
      <c r="G4873" s="110" t="s">
        <v>2603</v>
      </c>
      <c r="H4873" s="111">
        <v>313000</v>
      </c>
      <c r="I4873" s="113">
        <v>45658</v>
      </c>
      <c r="J4873" s="111">
        <v>12000</v>
      </c>
      <c r="K4873" s="112" t="s">
        <v>20</v>
      </c>
      <c r="L4873" s="112" t="s">
        <v>158</v>
      </c>
      <c r="O4873" s="71"/>
      <c r="P4873" s="54"/>
      <c r="Q4873" s="72"/>
    </row>
    <row r="4874" spans="1:17" x14ac:dyDescent="0.25">
      <c r="A4874" s="107" t="s">
        <v>3267</v>
      </c>
      <c r="B4874" s="108">
        <v>202510</v>
      </c>
      <c r="C4874" s="108">
        <v>202510</v>
      </c>
      <c r="D4874" s="108" t="s">
        <v>1014</v>
      </c>
      <c r="E4874" s="109">
        <v>7735985352</v>
      </c>
      <c r="F4874" s="107" t="s">
        <v>3276</v>
      </c>
      <c r="G4874" s="110" t="s">
        <v>1778</v>
      </c>
      <c r="H4874" s="111">
        <v>318000</v>
      </c>
      <c r="I4874" s="113">
        <v>45658</v>
      </c>
      <c r="J4874" s="111">
        <v>5000</v>
      </c>
      <c r="K4874" s="112" t="s">
        <v>20</v>
      </c>
      <c r="L4874" s="112" t="s">
        <v>158</v>
      </c>
      <c r="O4874" s="71"/>
      <c r="P4874" s="54"/>
      <c r="Q4874" s="72"/>
    </row>
    <row r="4875" spans="1:17" x14ac:dyDescent="0.25">
      <c r="A4875" s="107" t="s">
        <v>3268</v>
      </c>
      <c r="B4875" s="108">
        <v>202510</v>
      </c>
      <c r="C4875" s="108">
        <v>202510</v>
      </c>
      <c r="D4875" s="108" t="s">
        <v>1014</v>
      </c>
      <c r="E4875" s="109">
        <v>7004747590</v>
      </c>
      <c r="F4875" s="107" t="s">
        <v>3277</v>
      </c>
      <c r="G4875" s="110" t="s">
        <v>1778</v>
      </c>
      <c r="H4875" s="111">
        <v>300000</v>
      </c>
      <c r="I4875" s="113">
        <v>45658</v>
      </c>
      <c r="J4875" s="111">
        <v>5000</v>
      </c>
      <c r="K4875" s="112" t="s">
        <v>20</v>
      </c>
      <c r="L4875" s="112" t="s">
        <v>158</v>
      </c>
      <c r="O4875" s="71"/>
      <c r="P4875" s="54"/>
      <c r="Q4875" s="72"/>
    </row>
    <row r="4876" spans="1:17" x14ac:dyDescent="0.25">
      <c r="A4876" s="107" t="s">
        <v>3269</v>
      </c>
      <c r="B4876" s="108">
        <v>202510</v>
      </c>
      <c r="C4876" s="108">
        <v>202510</v>
      </c>
      <c r="D4876" s="108" t="s">
        <v>1014</v>
      </c>
      <c r="E4876" s="109">
        <v>8106812929</v>
      </c>
      <c r="F4876" s="107" t="s">
        <v>3278</v>
      </c>
      <c r="G4876" s="110" t="s">
        <v>1778</v>
      </c>
      <c r="H4876" s="111">
        <v>295000</v>
      </c>
      <c r="I4876" s="113">
        <v>45658</v>
      </c>
      <c r="J4876" s="111">
        <v>5000</v>
      </c>
      <c r="K4876" s="112" t="s">
        <v>20</v>
      </c>
      <c r="L4876" s="112" t="s">
        <v>158</v>
      </c>
      <c r="O4876" s="71"/>
      <c r="P4876" s="54"/>
      <c r="Q4876" s="72"/>
    </row>
    <row r="4877" spans="1:17" x14ac:dyDescent="0.25">
      <c r="A4877" s="107" t="s">
        <v>3270</v>
      </c>
      <c r="B4877" s="108">
        <v>202510</v>
      </c>
      <c r="C4877" s="108">
        <v>202510</v>
      </c>
      <c r="D4877" s="108" t="s">
        <v>1014</v>
      </c>
      <c r="E4877" s="109">
        <v>7008069156</v>
      </c>
      <c r="F4877" s="107" t="s">
        <v>3279</v>
      </c>
      <c r="G4877" s="110" t="s">
        <v>1778</v>
      </c>
      <c r="H4877" s="111">
        <v>318000</v>
      </c>
      <c r="I4877" s="113">
        <v>45658</v>
      </c>
      <c r="J4877" s="111">
        <v>12000</v>
      </c>
      <c r="K4877" s="112" t="s">
        <v>20</v>
      </c>
      <c r="L4877" s="112" t="s">
        <v>158</v>
      </c>
      <c r="O4877" s="71"/>
      <c r="P4877" s="54"/>
      <c r="Q4877" s="72"/>
    </row>
    <row r="4878" spans="1:17" x14ac:dyDescent="0.25">
      <c r="A4878" s="107" t="s">
        <v>3271</v>
      </c>
      <c r="B4878" s="108">
        <v>202510</v>
      </c>
      <c r="C4878" s="108">
        <v>202510</v>
      </c>
      <c r="D4878" s="108" t="s">
        <v>1015</v>
      </c>
      <c r="E4878" s="109">
        <v>9827001405</v>
      </c>
      <c r="F4878" s="107" t="s">
        <v>3280</v>
      </c>
      <c r="G4878" s="110" t="s">
        <v>1778</v>
      </c>
      <c r="H4878" s="111">
        <v>300000</v>
      </c>
      <c r="I4878" s="113">
        <v>45658</v>
      </c>
      <c r="J4878" s="111">
        <v>5000</v>
      </c>
      <c r="K4878" s="112" t="s">
        <v>20</v>
      </c>
      <c r="L4878" s="112" t="s">
        <v>158</v>
      </c>
      <c r="O4878" s="71"/>
      <c r="P4878" s="54"/>
      <c r="Q4878" s="72"/>
    </row>
    <row r="4879" spans="1:17" x14ac:dyDescent="0.25">
      <c r="A4879" s="107" t="s">
        <v>4572</v>
      </c>
      <c r="B4879" s="108">
        <v>202510</v>
      </c>
      <c r="C4879" s="108">
        <v>202510</v>
      </c>
      <c r="D4879" s="108" t="s">
        <v>1014</v>
      </c>
      <c r="E4879" s="109">
        <v>7676329548</v>
      </c>
      <c r="F4879" s="107" t="s">
        <v>3281</v>
      </c>
      <c r="G4879" s="110" t="s">
        <v>1778</v>
      </c>
      <c r="H4879" s="111">
        <v>300000</v>
      </c>
      <c r="I4879" s="113">
        <v>45658</v>
      </c>
      <c r="J4879" s="111">
        <v>5000</v>
      </c>
      <c r="K4879" s="112" t="s">
        <v>20</v>
      </c>
      <c r="L4879" s="112" t="s">
        <v>158</v>
      </c>
      <c r="O4879" s="71"/>
      <c r="P4879" s="54"/>
      <c r="Q4879" s="72"/>
    </row>
    <row r="4880" spans="1:17" x14ac:dyDescent="0.25">
      <c r="A4880" s="107" t="s">
        <v>3164</v>
      </c>
      <c r="B4880" s="108">
        <v>202510</v>
      </c>
      <c r="C4880" s="108">
        <v>202510</v>
      </c>
      <c r="D4880" s="108" t="s">
        <v>1015</v>
      </c>
      <c r="E4880" s="109">
        <v>8249283535</v>
      </c>
      <c r="F4880" s="107" t="s">
        <v>3165</v>
      </c>
      <c r="G4880" s="110" t="s">
        <v>1792</v>
      </c>
      <c r="H4880" s="111">
        <v>295000</v>
      </c>
      <c r="I4880" s="113">
        <v>45717</v>
      </c>
      <c r="J4880" s="111">
        <v>5000</v>
      </c>
      <c r="K4880" s="112" t="s">
        <v>20</v>
      </c>
      <c r="L4880" s="112" t="s">
        <v>158</v>
      </c>
      <c r="O4880" s="71"/>
      <c r="P4880" s="54"/>
      <c r="Q4880" s="72"/>
    </row>
    <row r="4881" spans="1:17" x14ac:dyDescent="0.25">
      <c r="A4881" s="107" t="s">
        <v>3273</v>
      </c>
      <c r="B4881" s="108">
        <v>202510</v>
      </c>
      <c r="C4881" s="108">
        <v>202510</v>
      </c>
      <c r="D4881" s="108" t="s">
        <v>1014</v>
      </c>
      <c r="E4881" s="109">
        <v>9632258955</v>
      </c>
      <c r="F4881" s="107" t="s">
        <v>3282</v>
      </c>
      <c r="G4881" s="110" t="s">
        <v>1778</v>
      </c>
      <c r="H4881" s="111">
        <v>295000</v>
      </c>
      <c r="I4881" s="113">
        <v>45717</v>
      </c>
      <c r="J4881" s="111">
        <v>5000</v>
      </c>
      <c r="K4881" s="112" t="s">
        <v>20</v>
      </c>
      <c r="L4881" s="112" t="s">
        <v>158</v>
      </c>
      <c r="O4881" s="71"/>
      <c r="P4881" s="54"/>
      <c r="Q4881" s="72"/>
    </row>
    <row r="4882" spans="1:17" x14ac:dyDescent="0.25">
      <c r="A4882" s="107" t="s">
        <v>3274</v>
      </c>
      <c r="B4882" s="108">
        <v>202510</v>
      </c>
      <c r="C4882" s="108">
        <v>202510</v>
      </c>
      <c r="D4882" s="108" t="s">
        <v>1014</v>
      </c>
      <c r="E4882" s="109">
        <v>9319810566</v>
      </c>
      <c r="F4882" s="107" t="s">
        <v>3283</v>
      </c>
      <c r="G4882" s="110" t="s">
        <v>1778</v>
      </c>
      <c r="H4882" s="111">
        <v>318000</v>
      </c>
      <c r="I4882" s="113">
        <v>45717</v>
      </c>
      <c r="J4882" s="111">
        <v>10000</v>
      </c>
      <c r="K4882" s="112" t="s">
        <v>20</v>
      </c>
      <c r="L4882" s="112" t="s">
        <v>158</v>
      </c>
      <c r="O4882" s="71"/>
      <c r="P4882" s="54"/>
      <c r="Q4882" s="72"/>
    </row>
    <row r="4883" spans="1:17" x14ac:dyDescent="0.25">
      <c r="A4883" s="107" t="s">
        <v>3275</v>
      </c>
      <c r="B4883" s="108">
        <v>202510</v>
      </c>
      <c r="C4883" s="108">
        <v>202510</v>
      </c>
      <c r="D4883" s="108" t="s">
        <v>1014</v>
      </c>
      <c r="E4883" s="109">
        <v>8088950824</v>
      </c>
      <c r="F4883" s="107" t="s">
        <v>3284</v>
      </c>
      <c r="G4883" s="110" t="s">
        <v>1778</v>
      </c>
      <c r="H4883" s="111">
        <v>290000</v>
      </c>
      <c r="I4883" s="113">
        <v>45717</v>
      </c>
      <c r="J4883" s="111">
        <v>5000</v>
      </c>
      <c r="K4883" s="112" t="s">
        <v>20</v>
      </c>
      <c r="L4883" s="112" t="s">
        <v>158</v>
      </c>
      <c r="O4883" s="71"/>
      <c r="P4883" s="54"/>
      <c r="Q4883" s="72"/>
    </row>
    <row r="4884" spans="1:17" x14ac:dyDescent="0.25">
      <c r="A4884" s="107" t="s">
        <v>3269</v>
      </c>
      <c r="B4884" s="108">
        <v>202510</v>
      </c>
      <c r="C4884" s="108">
        <v>202510</v>
      </c>
      <c r="D4884" s="108" t="s">
        <v>1014</v>
      </c>
      <c r="E4884" s="109">
        <v>8106812929</v>
      </c>
      <c r="F4884" s="107" t="s">
        <v>3278</v>
      </c>
      <c r="G4884" s="110" t="s">
        <v>1778</v>
      </c>
      <c r="H4884" s="111">
        <v>295000</v>
      </c>
      <c r="I4884" s="113">
        <v>45717</v>
      </c>
      <c r="J4884" s="111">
        <v>290000</v>
      </c>
      <c r="K4884" s="112" t="s">
        <v>20</v>
      </c>
      <c r="L4884" s="112" t="s">
        <v>158</v>
      </c>
      <c r="O4884" s="71"/>
      <c r="P4884" s="54"/>
      <c r="Q4884" s="72"/>
    </row>
    <row r="4885" spans="1:17" x14ac:dyDescent="0.25">
      <c r="A4885" s="107" t="s">
        <v>3140</v>
      </c>
      <c r="B4885" s="108">
        <v>202508</v>
      </c>
      <c r="C4885" s="108">
        <v>202508</v>
      </c>
      <c r="D4885" s="108" t="s">
        <v>1015</v>
      </c>
      <c r="E4885" s="109">
        <v>7004663520</v>
      </c>
      <c r="F4885" s="107" t="s">
        <v>3146</v>
      </c>
      <c r="G4885" s="110" t="s">
        <v>1778</v>
      </c>
      <c r="H4885" s="111">
        <v>295000</v>
      </c>
      <c r="I4885" s="113">
        <v>45717</v>
      </c>
      <c r="J4885" s="111">
        <v>40000</v>
      </c>
      <c r="K4885" s="112" t="s">
        <v>20</v>
      </c>
      <c r="L4885" s="112" t="s">
        <v>158</v>
      </c>
      <c r="O4885" s="71"/>
      <c r="P4885" s="54"/>
      <c r="Q4885" s="72"/>
    </row>
    <row r="4886" spans="1:17" x14ac:dyDescent="0.25">
      <c r="A4886" s="107" t="s">
        <v>3293</v>
      </c>
      <c r="B4886" s="108">
        <v>202509</v>
      </c>
      <c r="C4886" s="108">
        <v>202509</v>
      </c>
      <c r="D4886" s="108" t="s">
        <v>1015</v>
      </c>
      <c r="E4886" s="109">
        <v>9172738454</v>
      </c>
      <c r="F4886" s="107" t="s">
        <v>3291</v>
      </c>
      <c r="G4886" s="110" t="s">
        <v>1778</v>
      </c>
      <c r="H4886" s="111">
        <v>300000</v>
      </c>
      <c r="I4886" s="113">
        <v>45748</v>
      </c>
      <c r="J4886" s="111">
        <v>285000</v>
      </c>
      <c r="K4886" s="112" t="s">
        <v>20</v>
      </c>
      <c r="L4886" s="112" t="s">
        <v>158</v>
      </c>
      <c r="O4886" s="71"/>
      <c r="P4886" s="54"/>
      <c r="Q4886" s="72"/>
    </row>
    <row r="4887" spans="1:17" x14ac:dyDescent="0.25">
      <c r="A4887" s="107" t="s">
        <v>2999</v>
      </c>
      <c r="B4887" s="108">
        <v>202506</v>
      </c>
      <c r="C4887" s="108">
        <v>202506</v>
      </c>
      <c r="D4887" s="108" t="s">
        <v>1015</v>
      </c>
      <c r="E4887" s="109">
        <v>8249819221</v>
      </c>
      <c r="F4887" s="107" t="s">
        <v>3004</v>
      </c>
      <c r="G4887" s="110" t="s">
        <v>1778</v>
      </c>
      <c r="H4887" s="111">
        <v>290000</v>
      </c>
      <c r="I4887" s="113">
        <v>45748</v>
      </c>
      <c r="J4887" s="111">
        <v>50000</v>
      </c>
      <c r="K4887" s="112" t="s">
        <v>20</v>
      </c>
      <c r="L4887" s="112" t="s">
        <v>158</v>
      </c>
      <c r="O4887" s="71"/>
      <c r="P4887" s="54"/>
      <c r="Q4887" s="72"/>
    </row>
    <row r="4888" spans="1:17" x14ac:dyDescent="0.25">
      <c r="A4888" s="107" t="s">
        <v>3024</v>
      </c>
      <c r="B4888" s="108">
        <v>202507</v>
      </c>
      <c r="C4888" s="108">
        <v>202507</v>
      </c>
      <c r="D4888" s="108" t="s">
        <v>1015</v>
      </c>
      <c r="E4888" s="109">
        <v>6372580353</v>
      </c>
      <c r="F4888" s="107" t="s">
        <v>3025</v>
      </c>
      <c r="G4888" s="110" t="s">
        <v>1778</v>
      </c>
      <c r="H4888" s="111">
        <v>290000</v>
      </c>
      <c r="I4888" s="113">
        <v>45748</v>
      </c>
      <c r="J4888" s="111">
        <v>35000</v>
      </c>
      <c r="K4888" s="112" t="s">
        <v>20</v>
      </c>
      <c r="L4888" s="112" t="s">
        <v>158</v>
      </c>
      <c r="O4888" s="71"/>
      <c r="P4888" s="54"/>
      <c r="Q4888" s="72"/>
    </row>
    <row r="4889" spans="1:17" x14ac:dyDescent="0.25">
      <c r="A4889" s="107" t="s">
        <v>3188</v>
      </c>
      <c r="B4889" s="108">
        <v>202507</v>
      </c>
      <c r="C4889" s="108">
        <v>202507</v>
      </c>
      <c r="D4889" s="108" t="s">
        <v>1015</v>
      </c>
      <c r="E4889" s="109">
        <v>9439250391</v>
      </c>
      <c r="F4889" s="107" t="s">
        <v>3189</v>
      </c>
      <c r="G4889" s="110" t="s">
        <v>1778</v>
      </c>
      <c r="H4889" s="111">
        <v>290000</v>
      </c>
      <c r="I4889" s="113">
        <v>45809</v>
      </c>
      <c r="J4889" s="111">
        <v>60000</v>
      </c>
      <c r="K4889" s="112" t="s">
        <v>20</v>
      </c>
      <c r="L4889" s="112" t="s">
        <v>158</v>
      </c>
      <c r="O4889" s="71"/>
      <c r="P4889" s="54"/>
      <c r="Q4889" s="72"/>
    </row>
    <row r="4890" spans="1:17" x14ac:dyDescent="0.25">
      <c r="A4890" s="107" t="s">
        <v>3160</v>
      </c>
      <c r="B4890" s="108">
        <v>202508</v>
      </c>
      <c r="C4890" s="108">
        <v>202508</v>
      </c>
      <c r="D4890" s="108" t="s">
        <v>1015</v>
      </c>
      <c r="E4890" s="109">
        <v>8339810879</v>
      </c>
      <c r="F4890" s="107" t="s">
        <v>3163</v>
      </c>
      <c r="G4890" s="110" t="s">
        <v>1778</v>
      </c>
      <c r="H4890" s="111">
        <v>290000</v>
      </c>
      <c r="I4890" s="113">
        <v>45809</v>
      </c>
      <c r="J4890" s="111">
        <v>57500</v>
      </c>
      <c r="K4890" s="112" t="s">
        <v>20</v>
      </c>
      <c r="L4890" s="112" t="s">
        <v>158</v>
      </c>
      <c r="O4890" s="71"/>
      <c r="P4890" s="54"/>
      <c r="Q4890" s="72"/>
    </row>
    <row r="4891" spans="1:17" x14ac:dyDescent="0.25">
      <c r="A4891" s="107" t="s">
        <v>2993</v>
      </c>
      <c r="B4891" s="108">
        <v>202506</v>
      </c>
      <c r="C4891" s="108">
        <v>202506</v>
      </c>
      <c r="D4891" s="108" t="s">
        <v>1015</v>
      </c>
      <c r="E4891" s="109">
        <v>8984102806</v>
      </c>
      <c r="F4891" s="107" t="s">
        <v>2994</v>
      </c>
      <c r="G4891" s="110" t="s">
        <v>1792</v>
      </c>
      <c r="H4891" s="111">
        <v>280000</v>
      </c>
      <c r="I4891" s="113">
        <v>45809</v>
      </c>
      <c r="J4891" s="111">
        <v>50000</v>
      </c>
      <c r="K4891" s="112" t="s">
        <v>20</v>
      </c>
      <c r="L4891" s="112" t="s">
        <v>158</v>
      </c>
      <c r="O4891" s="71"/>
      <c r="P4891" s="54"/>
      <c r="Q4891" s="72"/>
    </row>
    <row r="4892" spans="1:17" x14ac:dyDescent="0.25">
      <c r="A4892" s="107" t="s">
        <v>2809</v>
      </c>
      <c r="B4892" s="108">
        <v>202504</v>
      </c>
      <c r="C4892" s="108">
        <v>202504</v>
      </c>
      <c r="D4892" s="108" t="s">
        <v>1015</v>
      </c>
      <c r="E4892" s="109">
        <v>7504262338</v>
      </c>
      <c r="F4892" s="107" t="s">
        <v>2815</v>
      </c>
      <c r="G4892" s="110" t="s">
        <v>1778</v>
      </c>
      <c r="H4892" s="111">
        <v>300000</v>
      </c>
      <c r="I4892" s="113">
        <v>45809</v>
      </c>
      <c r="J4892" s="111">
        <v>50000</v>
      </c>
      <c r="K4892" s="112" t="s">
        <v>20</v>
      </c>
      <c r="L4892" s="112" t="s">
        <v>158</v>
      </c>
      <c r="O4892" s="71"/>
      <c r="P4892" s="54"/>
      <c r="Q4892" s="72"/>
    </row>
    <row r="4893" spans="1:17" x14ac:dyDescent="0.25">
      <c r="A4893" s="107" t="s">
        <v>3013</v>
      </c>
      <c r="B4893" s="108">
        <v>202506</v>
      </c>
      <c r="C4893" s="108">
        <v>202506</v>
      </c>
      <c r="D4893" s="108" t="s">
        <v>1015</v>
      </c>
      <c r="E4893" s="109">
        <v>7381933948</v>
      </c>
      <c r="F4893" s="107" t="s">
        <v>3012</v>
      </c>
      <c r="G4893" s="110" t="s">
        <v>1778</v>
      </c>
      <c r="H4893" s="111">
        <v>290000</v>
      </c>
      <c r="I4893" s="113">
        <v>45809</v>
      </c>
      <c r="J4893" s="111">
        <v>58000</v>
      </c>
      <c r="K4893" s="112" t="s">
        <v>20</v>
      </c>
      <c r="L4893" s="112" t="s">
        <v>158</v>
      </c>
      <c r="O4893" s="71"/>
      <c r="P4893" s="54"/>
      <c r="Q4893" s="72"/>
    </row>
    <row r="4894" spans="1:17" x14ac:dyDescent="0.25">
      <c r="A4894" s="107" t="s">
        <v>4545</v>
      </c>
      <c r="B4894" s="108">
        <v>202507</v>
      </c>
      <c r="C4894" s="108">
        <v>202507</v>
      </c>
      <c r="D4894" s="108" t="s">
        <v>1015</v>
      </c>
      <c r="E4894" s="109">
        <v>9981934661</v>
      </c>
      <c r="F4894" s="107" t="s">
        <v>3103</v>
      </c>
      <c r="G4894" s="110" t="s">
        <v>1778</v>
      </c>
      <c r="H4894" s="111">
        <v>300000</v>
      </c>
      <c r="I4894" s="113">
        <v>45809</v>
      </c>
      <c r="J4894" s="111">
        <v>50000</v>
      </c>
      <c r="K4894" s="112" t="s">
        <v>20</v>
      </c>
      <c r="L4894" s="112" t="s">
        <v>158</v>
      </c>
      <c r="O4894" s="71"/>
      <c r="P4894" s="54"/>
      <c r="Q4894" s="72"/>
    </row>
    <row r="4895" spans="1:17" x14ac:dyDescent="0.25">
      <c r="A4895" s="107" t="s">
        <v>3207</v>
      </c>
      <c r="B4895" s="108">
        <v>202509</v>
      </c>
      <c r="C4895" s="108">
        <v>202509</v>
      </c>
      <c r="D4895" s="108" t="s">
        <v>1015</v>
      </c>
      <c r="E4895" s="109">
        <v>9051335790</v>
      </c>
      <c r="F4895" s="107" t="s">
        <v>3209</v>
      </c>
      <c r="G4895" s="110" t="s">
        <v>1778</v>
      </c>
      <c r="H4895" s="111">
        <v>318000</v>
      </c>
      <c r="I4895" s="113">
        <v>45809</v>
      </c>
      <c r="J4895" s="111">
        <v>50000</v>
      </c>
      <c r="K4895" s="112" t="s">
        <v>20</v>
      </c>
      <c r="L4895" s="112" t="s">
        <v>158</v>
      </c>
      <c r="O4895" s="71"/>
      <c r="P4895" s="54"/>
      <c r="Q4895" s="72"/>
    </row>
    <row r="4896" spans="1:17" x14ac:dyDescent="0.25">
      <c r="A4896" s="107" t="s">
        <v>2967</v>
      </c>
      <c r="B4896" s="108">
        <v>202505</v>
      </c>
      <c r="C4896" s="108">
        <v>202505</v>
      </c>
      <c r="D4896" s="108" t="s">
        <v>1015</v>
      </c>
      <c r="E4896" s="109">
        <v>9827615446</v>
      </c>
      <c r="F4896" s="107" t="s">
        <v>2987</v>
      </c>
      <c r="G4896" s="110" t="s">
        <v>1778</v>
      </c>
      <c r="H4896" s="111">
        <v>285000</v>
      </c>
      <c r="I4896" s="113">
        <v>45839</v>
      </c>
      <c r="J4896" s="111">
        <v>5000</v>
      </c>
      <c r="K4896" s="112" t="s">
        <v>20</v>
      </c>
      <c r="L4896" s="112" t="s">
        <v>158</v>
      </c>
      <c r="O4896" s="71"/>
      <c r="P4896" s="54"/>
      <c r="Q4896" s="72"/>
    </row>
    <row r="4897" spans="1:17" x14ac:dyDescent="0.25">
      <c r="A4897" s="107" t="s">
        <v>4521</v>
      </c>
      <c r="B4897" s="108">
        <v>202504</v>
      </c>
      <c r="C4897" s="108">
        <v>202504</v>
      </c>
      <c r="D4897" s="108" t="s">
        <v>1014</v>
      </c>
      <c r="E4897" s="109">
        <v>6393735467</v>
      </c>
      <c r="F4897" s="107" t="s">
        <v>2889</v>
      </c>
      <c r="G4897" s="110" t="s">
        <v>2006</v>
      </c>
      <c r="H4897" s="111">
        <v>270000</v>
      </c>
      <c r="I4897" s="113">
        <v>45839</v>
      </c>
      <c r="J4897" s="111">
        <v>45000</v>
      </c>
      <c r="K4897" s="112" t="s">
        <v>20</v>
      </c>
      <c r="L4897" s="112" t="s">
        <v>158</v>
      </c>
      <c r="O4897" s="71"/>
      <c r="P4897" s="54"/>
      <c r="Q4897" s="72"/>
    </row>
    <row r="4898" spans="1:17" x14ac:dyDescent="0.25">
      <c r="A4898" s="107" t="s">
        <v>3268</v>
      </c>
      <c r="B4898" s="108">
        <v>202510</v>
      </c>
      <c r="C4898" s="108">
        <v>202510</v>
      </c>
      <c r="D4898" s="108" t="s">
        <v>1014</v>
      </c>
      <c r="E4898" s="109">
        <v>7004747590</v>
      </c>
      <c r="F4898" s="107" t="s">
        <v>3277</v>
      </c>
      <c r="G4898" s="110" t="s">
        <v>1778</v>
      </c>
      <c r="H4898" s="111">
        <v>300000</v>
      </c>
      <c r="I4898" s="113">
        <v>45839</v>
      </c>
      <c r="J4898" s="111">
        <v>95000</v>
      </c>
      <c r="K4898" s="112" t="s">
        <v>20</v>
      </c>
      <c r="L4898" s="112" t="s">
        <v>158</v>
      </c>
      <c r="O4898" s="71"/>
      <c r="P4898" s="54"/>
      <c r="Q4898" s="72"/>
    </row>
    <row r="4899" spans="1:17" x14ac:dyDescent="0.25">
      <c r="A4899" s="107" t="s">
        <v>3236</v>
      </c>
      <c r="B4899" s="108">
        <v>202509</v>
      </c>
      <c r="C4899" s="108">
        <v>202509</v>
      </c>
      <c r="D4899" s="108" t="s">
        <v>1015</v>
      </c>
      <c r="E4899" s="109">
        <v>9668788598</v>
      </c>
      <c r="F4899" s="107" t="s">
        <v>3242</v>
      </c>
      <c r="G4899" s="110" t="s">
        <v>1778</v>
      </c>
      <c r="H4899" s="111">
        <v>300000</v>
      </c>
      <c r="I4899" s="113">
        <v>45839</v>
      </c>
      <c r="J4899" s="111">
        <v>110000</v>
      </c>
      <c r="K4899" s="112" t="s">
        <v>689</v>
      </c>
      <c r="L4899" s="112" t="s">
        <v>158</v>
      </c>
      <c r="O4899" s="71"/>
      <c r="P4899" s="54"/>
      <c r="Q4899" s="72"/>
    </row>
    <row r="4900" spans="1:17" x14ac:dyDescent="0.25">
      <c r="A4900" s="107" t="s">
        <v>4543</v>
      </c>
      <c r="B4900" s="108">
        <v>202507</v>
      </c>
      <c r="C4900" s="108">
        <v>202507</v>
      </c>
      <c r="D4900" s="108" t="s">
        <v>1014</v>
      </c>
      <c r="E4900" s="109">
        <v>8072185657</v>
      </c>
      <c r="F4900" s="107" t="s">
        <v>3092</v>
      </c>
      <c r="G4900" s="110" t="s">
        <v>2006</v>
      </c>
      <c r="H4900" s="111">
        <v>270000</v>
      </c>
      <c r="I4900" s="113">
        <v>45839</v>
      </c>
      <c r="J4900" s="111">
        <v>50000</v>
      </c>
      <c r="K4900" s="112" t="s">
        <v>20</v>
      </c>
      <c r="L4900" s="112" t="s">
        <v>158</v>
      </c>
      <c r="O4900" s="71"/>
      <c r="P4900" s="54"/>
      <c r="Q4900" s="72"/>
    </row>
    <row r="4901" spans="1:17" x14ac:dyDescent="0.25">
      <c r="A4901" s="107" t="s">
        <v>3293</v>
      </c>
      <c r="B4901" s="108">
        <v>202510</v>
      </c>
      <c r="C4901" s="108">
        <v>202510</v>
      </c>
      <c r="D4901" s="108" t="s">
        <v>1014</v>
      </c>
      <c r="E4901" s="109">
        <v>9172738454</v>
      </c>
      <c r="F4901" s="107" t="s">
        <v>3291</v>
      </c>
      <c r="G4901" s="110" t="s">
        <v>1778</v>
      </c>
      <c r="H4901" s="111">
        <v>290000</v>
      </c>
      <c r="I4901" s="113">
        <v>45839</v>
      </c>
      <c r="J4901" s="111">
        <v>5000</v>
      </c>
      <c r="K4901" s="112" t="s">
        <v>20</v>
      </c>
      <c r="L4901" s="112" t="s">
        <v>158</v>
      </c>
      <c r="O4901" s="71"/>
      <c r="P4901" s="54"/>
      <c r="Q4901" s="72"/>
    </row>
    <row r="4902" spans="1:17" x14ac:dyDescent="0.25">
      <c r="A4902" s="107" t="s">
        <v>3288</v>
      </c>
      <c r="B4902" s="108">
        <v>202510</v>
      </c>
      <c r="C4902" s="108">
        <v>202510</v>
      </c>
      <c r="D4902" s="108" t="s">
        <v>1014</v>
      </c>
      <c r="E4902" s="109">
        <v>8280964774</v>
      </c>
      <c r="F4902" s="107" t="s">
        <v>3292</v>
      </c>
      <c r="G4902" s="110" t="s">
        <v>1778</v>
      </c>
      <c r="H4902" s="111">
        <v>290000</v>
      </c>
      <c r="I4902" s="113">
        <v>45839</v>
      </c>
      <c r="J4902" s="111">
        <v>5000</v>
      </c>
      <c r="K4902" s="112" t="s">
        <v>20</v>
      </c>
      <c r="L4902" s="112" t="s">
        <v>158</v>
      </c>
      <c r="O4902" s="71"/>
      <c r="P4902" s="54"/>
      <c r="Q4902" s="72"/>
    </row>
    <row r="4903" spans="1:17" x14ac:dyDescent="0.25">
      <c r="A4903" s="107" t="s">
        <v>2740</v>
      </c>
      <c r="B4903" s="108">
        <v>202503</v>
      </c>
      <c r="C4903" s="108">
        <v>202503</v>
      </c>
      <c r="D4903" s="108" t="s">
        <v>1015</v>
      </c>
      <c r="E4903" s="109">
        <v>8637213649</v>
      </c>
      <c r="F4903" s="107" t="s">
        <v>2742</v>
      </c>
      <c r="G4903" s="110" t="s">
        <v>1778</v>
      </c>
      <c r="H4903" s="111">
        <v>318000</v>
      </c>
      <c r="I4903" s="113">
        <v>45870</v>
      </c>
      <c r="J4903" s="111">
        <v>45000</v>
      </c>
      <c r="K4903" s="112" t="s">
        <v>20</v>
      </c>
      <c r="L4903" s="112" t="s">
        <v>158</v>
      </c>
      <c r="O4903" s="71"/>
      <c r="P4903" s="54"/>
      <c r="Q4903" s="72"/>
    </row>
    <row r="4904" spans="1:17" x14ac:dyDescent="0.25">
      <c r="A4904" s="107" t="s">
        <v>4563</v>
      </c>
      <c r="B4904" s="108">
        <v>202509</v>
      </c>
      <c r="C4904" s="108">
        <v>202509</v>
      </c>
      <c r="D4904" s="108" t="s">
        <v>1015</v>
      </c>
      <c r="E4904" s="109">
        <v>6372892614</v>
      </c>
      <c r="F4904" s="107" t="s">
        <v>3221</v>
      </c>
      <c r="G4904" s="110" t="s">
        <v>1778</v>
      </c>
      <c r="H4904" s="111">
        <v>290000</v>
      </c>
      <c r="I4904" s="113">
        <v>45870</v>
      </c>
      <c r="J4904" s="111">
        <v>102000</v>
      </c>
      <c r="K4904" s="112" t="s">
        <v>20</v>
      </c>
      <c r="L4904" s="112" t="s">
        <v>158</v>
      </c>
      <c r="O4904" s="71"/>
      <c r="P4904" s="54"/>
      <c r="Q4904" s="72"/>
    </row>
    <row r="4905" spans="1:17" x14ac:dyDescent="0.25">
      <c r="A4905" s="107" t="s">
        <v>4573</v>
      </c>
      <c r="B4905" s="108">
        <v>202510</v>
      </c>
      <c r="C4905" s="108">
        <v>202510</v>
      </c>
      <c r="D4905" s="108" t="s">
        <v>1015</v>
      </c>
      <c r="E4905" s="109">
        <v>9692157482</v>
      </c>
      <c r="F4905" s="107" t="s">
        <v>3289</v>
      </c>
      <c r="G4905" s="110" t="s">
        <v>1778</v>
      </c>
      <c r="H4905" s="111">
        <v>270000</v>
      </c>
      <c r="I4905" s="113">
        <v>45870</v>
      </c>
      <c r="J4905" s="111">
        <v>5000</v>
      </c>
      <c r="K4905" s="112" t="s">
        <v>20</v>
      </c>
      <c r="L4905" s="112" t="s">
        <v>158</v>
      </c>
      <c r="O4905" s="71"/>
      <c r="P4905" s="54"/>
      <c r="Q4905" s="72"/>
    </row>
    <row r="4906" spans="1:17" x14ac:dyDescent="0.25">
      <c r="A4906" s="107" t="s">
        <v>4574</v>
      </c>
      <c r="B4906" s="108">
        <v>202510</v>
      </c>
      <c r="C4906" s="108">
        <v>202510</v>
      </c>
      <c r="D4906" s="108" t="s">
        <v>1015</v>
      </c>
      <c r="E4906" s="109">
        <v>8249639937</v>
      </c>
      <c r="F4906" s="107" t="s">
        <v>3290</v>
      </c>
      <c r="G4906" s="110" t="s">
        <v>2006</v>
      </c>
      <c r="H4906" s="111">
        <v>290000</v>
      </c>
      <c r="I4906" s="113">
        <v>45870</v>
      </c>
      <c r="J4906" s="111">
        <v>5000</v>
      </c>
      <c r="K4906" s="112" t="s">
        <v>20</v>
      </c>
      <c r="L4906" s="112" t="s">
        <v>158</v>
      </c>
      <c r="O4906" s="71"/>
      <c r="P4906" s="54"/>
      <c r="Q4906" s="72"/>
    </row>
    <row r="4907" spans="1:17" x14ac:dyDescent="0.25">
      <c r="A4907" s="107" t="s">
        <v>3236</v>
      </c>
      <c r="B4907" s="108">
        <v>202509</v>
      </c>
      <c r="C4907" s="108">
        <v>202509</v>
      </c>
      <c r="D4907" s="108" t="s">
        <v>1015</v>
      </c>
      <c r="E4907" s="109">
        <v>9668788598</v>
      </c>
      <c r="F4907" s="107" t="s">
        <v>3242</v>
      </c>
      <c r="G4907" s="110" t="s">
        <v>1778</v>
      </c>
      <c r="H4907" s="111">
        <v>300000</v>
      </c>
      <c r="I4907" s="113">
        <v>45870</v>
      </c>
      <c r="J4907" s="111">
        <v>185000</v>
      </c>
      <c r="K4907" s="112" t="s">
        <v>903</v>
      </c>
      <c r="L4907" s="112" t="s">
        <v>158</v>
      </c>
      <c r="O4907" s="71"/>
      <c r="P4907" s="54"/>
      <c r="Q4907" s="72"/>
    </row>
    <row r="4908" spans="1:17" x14ac:dyDescent="0.25">
      <c r="A4908" s="107" t="s">
        <v>2981</v>
      </c>
      <c r="B4908" s="108">
        <v>202506</v>
      </c>
      <c r="C4908" s="108">
        <v>202506</v>
      </c>
      <c r="D4908" s="108" t="s">
        <v>1015</v>
      </c>
      <c r="E4908" s="109">
        <v>8917455768</v>
      </c>
      <c r="F4908" s="107" t="s">
        <v>2988</v>
      </c>
      <c r="G4908" s="110" t="s">
        <v>2603</v>
      </c>
      <c r="H4908" s="111">
        <v>293600</v>
      </c>
      <c r="I4908" s="113">
        <v>45901</v>
      </c>
      <c r="J4908" s="111">
        <v>50000</v>
      </c>
      <c r="K4908" s="112" t="s">
        <v>20</v>
      </c>
      <c r="L4908" s="112" t="s">
        <v>158</v>
      </c>
      <c r="O4908" s="71"/>
      <c r="P4908" s="54"/>
      <c r="Q4908" s="72"/>
    </row>
    <row r="4909" spans="1:17" x14ac:dyDescent="0.25">
      <c r="A4909" s="107" t="s">
        <v>4547</v>
      </c>
      <c r="B4909" s="108">
        <v>202508</v>
      </c>
      <c r="C4909" s="108">
        <v>202508</v>
      </c>
      <c r="D4909" s="108" t="s">
        <v>1015</v>
      </c>
      <c r="E4909" s="109">
        <v>8249909142</v>
      </c>
      <c r="F4909" s="107" t="s">
        <v>3109</v>
      </c>
      <c r="G4909" s="110" t="s">
        <v>1792</v>
      </c>
      <c r="H4909" s="111">
        <v>275000</v>
      </c>
      <c r="I4909" s="113">
        <v>45901</v>
      </c>
      <c r="J4909" s="111">
        <v>185000</v>
      </c>
      <c r="K4909" s="112" t="s">
        <v>20</v>
      </c>
      <c r="L4909" s="112" t="s">
        <v>158</v>
      </c>
      <c r="O4909" s="71"/>
      <c r="P4909" s="54"/>
      <c r="Q4909" s="72"/>
    </row>
    <row r="4910" spans="1:17" x14ac:dyDescent="0.25">
      <c r="A4910" s="107" t="s">
        <v>4548</v>
      </c>
      <c r="B4910" s="108">
        <v>202508</v>
      </c>
      <c r="C4910" s="108">
        <v>202508</v>
      </c>
      <c r="D4910" s="108" t="s">
        <v>1015</v>
      </c>
      <c r="E4910" s="109">
        <v>7008270564</v>
      </c>
      <c r="F4910" s="107" t="s">
        <v>3114</v>
      </c>
      <c r="G4910" s="110" t="s">
        <v>1792</v>
      </c>
      <c r="H4910" s="111">
        <v>280000</v>
      </c>
      <c r="I4910" s="113">
        <v>45901</v>
      </c>
      <c r="J4910" s="111">
        <v>185000</v>
      </c>
      <c r="K4910" s="112" t="s">
        <v>20</v>
      </c>
      <c r="L4910" s="112" t="s">
        <v>158</v>
      </c>
      <c r="O4910" s="71"/>
      <c r="P4910" s="54"/>
      <c r="Q4910" s="72"/>
    </row>
    <row r="4911" spans="1:17" x14ac:dyDescent="0.25">
      <c r="A4911" s="107" t="s">
        <v>3046</v>
      </c>
      <c r="B4911" s="108">
        <v>202507</v>
      </c>
      <c r="C4911" s="108">
        <v>202507</v>
      </c>
      <c r="D4911" s="108" t="s">
        <v>1015</v>
      </c>
      <c r="E4911" s="109">
        <v>7008992741</v>
      </c>
      <c r="F4911" s="107" t="s">
        <v>3047</v>
      </c>
      <c r="G4911" s="110" t="s">
        <v>1778</v>
      </c>
      <c r="H4911" s="111">
        <v>300000</v>
      </c>
      <c r="I4911" s="113">
        <v>45931</v>
      </c>
      <c r="J4911" s="111">
        <v>50000</v>
      </c>
      <c r="K4911" s="112" t="s">
        <v>20</v>
      </c>
      <c r="L4911" s="112" t="s">
        <v>158</v>
      </c>
      <c r="O4911" s="71"/>
      <c r="P4911" s="54"/>
      <c r="Q4911" s="72"/>
    </row>
    <row r="4912" spans="1:17" x14ac:dyDescent="0.25">
      <c r="A4912" s="107" t="s">
        <v>3104</v>
      </c>
      <c r="B4912" s="108">
        <v>202408</v>
      </c>
      <c r="C4912" s="108">
        <v>202408</v>
      </c>
      <c r="D4912" s="108" t="s">
        <v>1015</v>
      </c>
      <c r="E4912" s="109">
        <v>7077203772</v>
      </c>
      <c r="F4912" s="107" t="s">
        <v>3106</v>
      </c>
      <c r="G4912" s="110" t="s">
        <v>1792</v>
      </c>
      <c r="H4912" s="111">
        <v>270000</v>
      </c>
      <c r="I4912" s="113">
        <v>45931</v>
      </c>
      <c r="J4912" s="111">
        <v>50000</v>
      </c>
      <c r="K4912" s="112" t="s">
        <v>20</v>
      </c>
      <c r="L4912" s="112" t="s">
        <v>158</v>
      </c>
      <c r="O4912" s="71"/>
      <c r="P4912" s="54"/>
      <c r="Q4912" s="72"/>
    </row>
    <row r="4913" spans="1:17" x14ac:dyDescent="0.25">
      <c r="A4913" s="107" t="s">
        <v>3235</v>
      </c>
      <c r="B4913" s="108">
        <v>202509</v>
      </c>
      <c r="C4913" s="108">
        <v>202509</v>
      </c>
      <c r="D4913" s="108" t="s">
        <v>1014</v>
      </c>
      <c r="E4913" s="109">
        <v>9753725114</v>
      </c>
      <c r="F4913" s="107" t="s">
        <v>4566</v>
      </c>
      <c r="G4913" s="110" t="s">
        <v>1778</v>
      </c>
      <c r="H4913" s="111">
        <v>290000</v>
      </c>
      <c r="I4913" s="113">
        <v>45931</v>
      </c>
      <c r="J4913" s="111">
        <v>51250</v>
      </c>
      <c r="K4913" s="112" t="s">
        <v>20</v>
      </c>
      <c r="L4913" s="112" t="s">
        <v>158</v>
      </c>
      <c r="O4913" s="71"/>
      <c r="P4913" s="54"/>
      <c r="Q4913" s="72"/>
    </row>
    <row r="4914" spans="1:17" x14ac:dyDescent="0.25">
      <c r="A4914" s="107" t="s">
        <v>3273</v>
      </c>
      <c r="B4914" s="108">
        <v>202510</v>
      </c>
      <c r="C4914" s="108">
        <v>202510</v>
      </c>
      <c r="D4914" s="108" t="s">
        <v>1014</v>
      </c>
      <c r="E4914" s="109">
        <v>9632258955</v>
      </c>
      <c r="F4914" s="107" t="s">
        <v>3282</v>
      </c>
      <c r="G4914" s="110" t="s">
        <v>1778</v>
      </c>
      <c r="H4914" s="111">
        <v>295000</v>
      </c>
      <c r="I4914" s="113">
        <v>45931</v>
      </c>
      <c r="J4914" s="111">
        <v>97000</v>
      </c>
      <c r="K4914" s="112" t="s">
        <v>20</v>
      </c>
      <c r="L4914" s="112" t="s">
        <v>158</v>
      </c>
      <c r="O4914" s="71"/>
      <c r="P4914" s="54"/>
      <c r="Q4914" s="72"/>
    </row>
    <row r="4915" spans="1:17" x14ac:dyDescent="0.25">
      <c r="A4915" s="107" t="s">
        <v>2882</v>
      </c>
      <c r="B4915" s="108">
        <v>202505</v>
      </c>
      <c r="C4915" s="108">
        <v>202505</v>
      </c>
      <c r="D4915" s="108" t="s">
        <v>1014</v>
      </c>
      <c r="E4915" s="109">
        <v>8115539225</v>
      </c>
      <c r="F4915" s="107" t="s">
        <v>2886</v>
      </c>
      <c r="G4915" s="110" t="s">
        <v>1778</v>
      </c>
      <c r="H4915" s="111">
        <v>290000</v>
      </c>
      <c r="I4915" s="113">
        <v>45931</v>
      </c>
      <c r="J4915" s="111">
        <v>50000</v>
      </c>
      <c r="K4915" s="112" t="s">
        <v>20</v>
      </c>
      <c r="L4915" s="112" t="s">
        <v>158</v>
      </c>
      <c r="O4915" s="71"/>
      <c r="P4915" s="54"/>
      <c r="Q4915" s="72"/>
    </row>
    <row r="4916" spans="1:17" x14ac:dyDescent="0.25">
      <c r="A4916" s="107" t="s">
        <v>3104</v>
      </c>
      <c r="B4916" s="108">
        <v>202408</v>
      </c>
      <c r="C4916" s="108">
        <v>202408</v>
      </c>
      <c r="D4916" s="108" t="s">
        <v>1015</v>
      </c>
      <c r="E4916" s="109">
        <v>7077203772</v>
      </c>
      <c r="F4916" s="107" t="s">
        <v>3106</v>
      </c>
      <c r="G4916" s="110" t="s">
        <v>1792</v>
      </c>
      <c r="H4916" s="111">
        <v>270000</v>
      </c>
      <c r="I4916" s="113">
        <v>45931</v>
      </c>
      <c r="J4916" s="111">
        <v>50000</v>
      </c>
      <c r="K4916" s="112" t="s">
        <v>20</v>
      </c>
      <c r="L4916" s="112" t="s">
        <v>158</v>
      </c>
      <c r="O4916" s="71"/>
      <c r="P4916" s="54"/>
      <c r="Q4916" s="72"/>
    </row>
    <row r="4917" spans="1:17" x14ac:dyDescent="0.25">
      <c r="A4917" s="107" t="s">
        <v>3133</v>
      </c>
      <c r="B4917" s="108">
        <v>202508</v>
      </c>
      <c r="C4917" s="108">
        <v>202508</v>
      </c>
      <c r="D4917" s="108" t="s">
        <v>1015</v>
      </c>
      <c r="E4917" s="109">
        <v>9437344795</v>
      </c>
      <c r="F4917" s="107" t="s">
        <v>3136</v>
      </c>
      <c r="G4917" s="110" t="s">
        <v>1778</v>
      </c>
      <c r="H4917" s="111">
        <v>300000</v>
      </c>
      <c r="I4917" s="113">
        <v>45962</v>
      </c>
      <c r="J4917" s="111">
        <v>60000</v>
      </c>
      <c r="K4917" s="112" t="s">
        <v>20</v>
      </c>
      <c r="L4917" s="112" t="s">
        <v>158</v>
      </c>
      <c r="O4917" s="71"/>
      <c r="P4917" s="54"/>
      <c r="Q4917" s="72"/>
    </row>
    <row r="4918" spans="1:17" x14ac:dyDescent="0.25">
      <c r="A4918" s="107" t="s">
        <v>3124</v>
      </c>
      <c r="B4918" s="108">
        <v>202508</v>
      </c>
      <c r="C4918" s="108">
        <v>202508</v>
      </c>
      <c r="D4918" s="108" t="s">
        <v>1014</v>
      </c>
      <c r="E4918" s="109">
        <v>8249372326</v>
      </c>
      <c r="F4918" s="107" t="s">
        <v>3129</v>
      </c>
      <c r="G4918" s="110" t="s">
        <v>1778</v>
      </c>
      <c r="H4918" s="111">
        <v>305000</v>
      </c>
      <c r="I4918" s="113">
        <v>45962</v>
      </c>
      <c r="J4918" s="111">
        <v>70000</v>
      </c>
      <c r="K4918" s="112" t="s">
        <v>20</v>
      </c>
      <c r="L4918" s="112" t="s">
        <v>158</v>
      </c>
      <c r="O4918" s="71"/>
      <c r="P4918" s="54"/>
      <c r="Q4918" s="72"/>
    </row>
    <row r="4919" spans="1:17" x14ac:dyDescent="0.25">
      <c r="A4919" s="107" t="s">
        <v>2770</v>
      </c>
      <c r="B4919" s="108">
        <v>202504</v>
      </c>
      <c r="C4919" s="108">
        <v>202504</v>
      </c>
      <c r="D4919" s="108" t="s">
        <v>1015</v>
      </c>
      <c r="E4919" s="109">
        <v>9178275281</v>
      </c>
      <c r="F4919" s="107" t="s">
        <v>2776</v>
      </c>
      <c r="G4919" s="110" t="s">
        <v>1778</v>
      </c>
      <c r="H4919" s="111">
        <v>295000</v>
      </c>
      <c r="I4919" s="113">
        <v>45962</v>
      </c>
      <c r="J4919" s="111">
        <v>30000</v>
      </c>
      <c r="K4919" s="112" t="s">
        <v>20</v>
      </c>
      <c r="L4919" s="112" t="s">
        <v>158</v>
      </c>
      <c r="O4919" s="71"/>
      <c r="P4919" s="54"/>
      <c r="Q4919" s="72"/>
    </row>
    <row r="4920" spans="1:17" x14ac:dyDescent="0.25">
      <c r="A4920" s="107" t="s">
        <v>4560</v>
      </c>
      <c r="B4920" s="108">
        <v>202509</v>
      </c>
      <c r="C4920" s="108">
        <v>202509</v>
      </c>
      <c r="D4920" s="108" t="s">
        <v>1014</v>
      </c>
      <c r="E4920" s="109">
        <v>9502142433</v>
      </c>
      <c r="F4920" s="107" t="s">
        <v>3204</v>
      </c>
      <c r="G4920" s="110" t="s">
        <v>1778</v>
      </c>
      <c r="H4920" s="111">
        <v>290000</v>
      </c>
      <c r="I4920" s="113">
        <v>45962</v>
      </c>
      <c r="J4920" s="111">
        <v>50000</v>
      </c>
      <c r="K4920" s="112" t="s">
        <v>20</v>
      </c>
      <c r="L4920" s="112" t="s">
        <v>158</v>
      </c>
      <c r="O4920" s="71"/>
      <c r="P4920" s="54"/>
      <c r="Q4920" s="72"/>
    </row>
    <row r="4921" spans="1:17" x14ac:dyDescent="0.25">
      <c r="A4921" s="107" t="s">
        <v>3140</v>
      </c>
      <c r="B4921" s="108">
        <v>202508</v>
      </c>
      <c r="C4921" s="108">
        <v>202508</v>
      </c>
      <c r="D4921" s="108" t="s">
        <v>1015</v>
      </c>
      <c r="E4921" s="109">
        <v>7004663520</v>
      </c>
      <c r="F4921" s="107" t="s">
        <v>3146</v>
      </c>
      <c r="G4921" s="110" t="s">
        <v>1778</v>
      </c>
      <c r="H4921" s="111">
        <v>290000</v>
      </c>
      <c r="I4921" s="113">
        <v>45962</v>
      </c>
      <c r="J4921" s="111">
        <v>50000</v>
      </c>
      <c r="K4921" s="112" t="s">
        <v>20</v>
      </c>
      <c r="L4921" s="112" t="s">
        <v>158</v>
      </c>
      <c r="O4921" s="71"/>
      <c r="P4921" s="54"/>
      <c r="Q4921" s="72"/>
    </row>
    <row r="4922" spans="1:17" x14ac:dyDescent="0.25">
      <c r="A4922" s="107" t="s">
        <v>3217</v>
      </c>
      <c r="B4922" s="108">
        <v>202509</v>
      </c>
      <c r="C4922" s="108">
        <v>202509</v>
      </c>
      <c r="D4922" s="108" t="s">
        <v>1015</v>
      </c>
      <c r="E4922" s="109">
        <v>8917254082</v>
      </c>
      <c r="F4922" s="107" t="s">
        <v>3224</v>
      </c>
      <c r="G4922" s="110" t="s">
        <v>1778</v>
      </c>
      <c r="H4922" s="111">
        <v>318600</v>
      </c>
      <c r="I4922" s="113">
        <v>45962</v>
      </c>
      <c r="J4922" s="111">
        <f>7533+97000</f>
        <v>104533</v>
      </c>
      <c r="K4922" s="112" t="s">
        <v>20</v>
      </c>
      <c r="L4922" s="112" t="s">
        <v>158</v>
      </c>
      <c r="O4922" s="71"/>
      <c r="P4922" s="54"/>
      <c r="Q4922" s="72"/>
    </row>
    <row r="4923" spans="1:17" x14ac:dyDescent="0.25">
      <c r="A4923" s="107" t="s">
        <v>3035</v>
      </c>
      <c r="B4923" s="108">
        <v>202506</v>
      </c>
      <c r="C4923" s="108">
        <v>202506</v>
      </c>
      <c r="D4923" s="108" t="s">
        <v>1014</v>
      </c>
      <c r="E4923" s="109">
        <v>8917306295</v>
      </c>
      <c r="F4923" s="107" t="s">
        <v>3043</v>
      </c>
      <c r="G4923" s="110" t="s">
        <v>1778</v>
      </c>
      <c r="H4923" s="111">
        <v>290000</v>
      </c>
      <c r="I4923" s="113" t="s">
        <v>3734</v>
      </c>
      <c r="J4923" s="111">
        <v>80000</v>
      </c>
      <c r="K4923" s="112" t="s">
        <v>689</v>
      </c>
      <c r="L4923" s="112" t="s">
        <v>158</v>
      </c>
      <c r="O4923" s="71"/>
      <c r="P4923" s="54"/>
      <c r="Q4923" s="72"/>
    </row>
    <row r="4924" spans="1:17" x14ac:dyDescent="0.25">
      <c r="A4924" s="107" t="s">
        <v>2931</v>
      </c>
      <c r="B4924" s="108">
        <v>202505</v>
      </c>
      <c r="C4924" s="108">
        <v>202505</v>
      </c>
      <c r="D4924" s="108" t="s">
        <v>1014</v>
      </c>
      <c r="E4924" s="109">
        <v>9861635166</v>
      </c>
      <c r="F4924" s="107" t="s">
        <v>2933</v>
      </c>
      <c r="G4924" s="110" t="s">
        <v>1778</v>
      </c>
      <c r="H4924" s="111">
        <v>295000</v>
      </c>
      <c r="I4924" s="113" t="s">
        <v>3734</v>
      </c>
      <c r="J4924" s="111">
        <v>50000</v>
      </c>
      <c r="K4924" s="112" t="s">
        <v>20</v>
      </c>
      <c r="L4924" s="112" t="s">
        <v>158</v>
      </c>
      <c r="O4924" s="71"/>
      <c r="P4924" s="54"/>
      <c r="Q4924" s="72"/>
    </row>
    <row r="4925" spans="1:17" x14ac:dyDescent="0.25">
      <c r="A4925" s="107" t="s">
        <v>3271</v>
      </c>
      <c r="B4925" s="108">
        <v>202510</v>
      </c>
      <c r="C4925" s="108">
        <v>202510</v>
      </c>
      <c r="D4925" s="108" t="s">
        <v>1015</v>
      </c>
      <c r="E4925" s="109">
        <v>9827001405</v>
      </c>
      <c r="F4925" s="107" t="s">
        <v>3280</v>
      </c>
      <c r="G4925" s="110" t="s">
        <v>1778</v>
      </c>
      <c r="H4925" s="111">
        <v>300000</v>
      </c>
      <c r="I4925" s="113" t="s">
        <v>3734</v>
      </c>
      <c r="J4925" s="111">
        <v>50000</v>
      </c>
      <c r="K4925" s="112" t="s">
        <v>20</v>
      </c>
      <c r="L4925" s="112" t="s">
        <v>158</v>
      </c>
      <c r="O4925" s="71"/>
      <c r="P4925" s="54"/>
      <c r="Q4925" s="72"/>
    </row>
    <row r="4926" spans="1:17" x14ac:dyDescent="0.25">
      <c r="A4926" s="107" t="s">
        <v>3063</v>
      </c>
      <c r="B4926" s="108">
        <v>202507</v>
      </c>
      <c r="C4926" s="108">
        <v>202507</v>
      </c>
      <c r="D4926" s="108" t="s">
        <v>1015</v>
      </c>
      <c r="E4926" s="109">
        <v>7008650408</v>
      </c>
      <c r="F4926" s="107" t="s">
        <v>3064</v>
      </c>
      <c r="G4926" s="110" t="s">
        <v>1792</v>
      </c>
      <c r="H4926" s="111">
        <f>IF(G4926="APIDS+IITG", 350000, IF(G4926="APDA+IITG", 330000, IF(G4926="APIDS", 318600, IF(G4926="APDA", 295000, "0"))))</f>
        <v>295000</v>
      </c>
      <c r="I4926" s="113" t="s">
        <v>3734</v>
      </c>
      <c r="J4926" s="111">
        <v>50000</v>
      </c>
      <c r="K4926" s="112" t="s">
        <v>20</v>
      </c>
      <c r="L4926" s="112" t="s">
        <v>158</v>
      </c>
      <c r="O4926" s="71"/>
      <c r="P4926" s="54"/>
      <c r="Q4926" s="72"/>
    </row>
    <row r="4927" spans="1:17" x14ac:dyDescent="0.25">
      <c r="A4927" s="107" t="s">
        <v>3027</v>
      </c>
      <c r="B4927" s="108">
        <v>202507</v>
      </c>
      <c r="C4927" s="108">
        <v>202507</v>
      </c>
      <c r="D4927" s="108" t="s">
        <v>1015</v>
      </c>
      <c r="E4927" s="109">
        <v>6371746406</v>
      </c>
      <c r="F4927" s="107" t="s">
        <v>3029</v>
      </c>
      <c r="G4927" s="110" t="s">
        <v>1778</v>
      </c>
      <c r="H4927" s="111">
        <v>275000</v>
      </c>
      <c r="I4927" s="113" t="s">
        <v>3734</v>
      </c>
      <c r="J4927" s="111">
        <v>60000</v>
      </c>
      <c r="K4927" s="112" t="s">
        <v>689</v>
      </c>
      <c r="L4927" s="112" t="s">
        <v>158</v>
      </c>
      <c r="O4927" s="71"/>
      <c r="P4927" s="54"/>
      <c r="Q4927" s="72"/>
    </row>
    <row r="4928" spans="1:17" x14ac:dyDescent="0.25">
      <c r="A4928" s="107" t="s">
        <v>4562</v>
      </c>
      <c r="B4928" s="108">
        <v>202509</v>
      </c>
      <c r="C4928" s="108">
        <v>202509</v>
      </c>
      <c r="D4928" s="108" t="s">
        <v>1014</v>
      </c>
      <c r="E4928" s="109">
        <v>8917452901</v>
      </c>
      <c r="F4928" s="107" t="s">
        <v>3220</v>
      </c>
      <c r="G4928" s="110" t="s">
        <v>1778</v>
      </c>
      <c r="H4928" s="111">
        <v>290000</v>
      </c>
      <c r="I4928" s="113" t="s">
        <v>3734</v>
      </c>
      <c r="J4928" s="111">
        <v>40000</v>
      </c>
      <c r="K4928" s="112" t="s">
        <v>20</v>
      </c>
      <c r="L4928" s="112" t="s">
        <v>158</v>
      </c>
      <c r="O4928" s="71"/>
      <c r="P4928" s="54"/>
      <c r="Q4928" s="72"/>
    </row>
    <row r="4929" spans="1:17" x14ac:dyDescent="0.25">
      <c r="A4929" s="107" t="s">
        <v>4575</v>
      </c>
      <c r="B4929" s="108">
        <v>202509</v>
      </c>
      <c r="C4929" s="108">
        <v>202509</v>
      </c>
      <c r="D4929" s="108" t="s">
        <v>1014</v>
      </c>
      <c r="E4929" s="109">
        <v>9886369082</v>
      </c>
      <c r="F4929" s="107" t="s">
        <v>3304</v>
      </c>
      <c r="G4929" s="110" t="s">
        <v>3305</v>
      </c>
      <c r="H4929" s="111">
        <v>70000</v>
      </c>
      <c r="I4929" s="113" t="s">
        <v>3734</v>
      </c>
      <c r="J4929" s="111">
        <v>70000</v>
      </c>
      <c r="K4929" s="112" t="s">
        <v>20</v>
      </c>
      <c r="L4929" s="112" t="s">
        <v>158</v>
      </c>
      <c r="O4929" s="71"/>
      <c r="P4929" s="54"/>
      <c r="Q4929" s="72"/>
    </row>
    <row r="4930" spans="1:17" x14ac:dyDescent="0.25">
      <c r="A4930" s="107" t="s">
        <v>3267</v>
      </c>
      <c r="B4930" s="108">
        <v>202510</v>
      </c>
      <c r="C4930" s="108">
        <v>202510</v>
      </c>
      <c r="D4930" s="108" t="s">
        <v>1014</v>
      </c>
      <c r="E4930" s="109">
        <v>7735985352</v>
      </c>
      <c r="F4930" s="107" t="s">
        <v>3276</v>
      </c>
      <c r="G4930" s="110" t="s">
        <v>1778</v>
      </c>
      <c r="H4930" s="111">
        <v>318000</v>
      </c>
      <c r="I4930" s="113" t="s">
        <v>3735</v>
      </c>
      <c r="J4930" s="111">
        <v>270000</v>
      </c>
      <c r="K4930" s="112" t="s">
        <v>20</v>
      </c>
      <c r="L4930" s="112" t="s">
        <v>158</v>
      </c>
      <c r="O4930" s="71"/>
      <c r="P4930" s="54"/>
      <c r="Q4930" s="72"/>
    </row>
    <row r="4931" spans="1:17" x14ac:dyDescent="0.25">
      <c r="A4931" s="107" t="s">
        <v>3238</v>
      </c>
      <c r="B4931" s="108">
        <v>202509</v>
      </c>
      <c r="C4931" s="108">
        <v>202509</v>
      </c>
      <c r="D4931" s="108" t="s">
        <v>1015</v>
      </c>
      <c r="E4931" s="109">
        <v>7205881836</v>
      </c>
      <c r="F4931" s="107" t="s">
        <v>3244</v>
      </c>
      <c r="G4931" s="110" t="s">
        <v>1778</v>
      </c>
      <c r="H4931" s="111">
        <v>318000</v>
      </c>
      <c r="I4931" s="113" t="s">
        <v>3735</v>
      </c>
      <c r="J4931" s="111">
        <v>85000</v>
      </c>
      <c r="K4931" s="112" t="s">
        <v>689</v>
      </c>
      <c r="L4931" s="112" t="s">
        <v>158</v>
      </c>
      <c r="O4931" s="71"/>
      <c r="P4931" s="54"/>
      <c r="Q4931" s="72"/>
    </row>
    <row r="4932" spans="1:17" x14ac:dyDescent="0.25">
      <c r="A4932" s="107" t="s">
        <v>3067</v>
      </c>
      <c r="B4932" s="108">
        <v>202507</v>
      </c>
      <c r="C4932" s="108">
        <v>202507</v>
      </c>
      <c r="D4932" s="108" t="s">
        <v>1015</v>
      </c>
      <c r="E4932" s="109">
        <v>7978615737</v>
      </c>
      <c r="F4932" s="107" t="s">
        <v>3068</v>
      </c>
      <c r="G4932" s="110" t="s">
        <v>1778</v>
      </c>
      <c r="H4932" s="111">
        <v>290000</v>
      </c>
      <c r="I4932" s="113">
        <v>45944</v>
      </c>
      <c r="J4932" s="111">
        <v>40000</v>
      </c>
      <c r="K4932" s="112" t="s">
        <v>20</v>
      </c>
      <c r="L4932" s="112" t="s">
        <v>158</v>
      </c>
      <c r="O4932" s="71"/>
      <c r="P4932" s="54"/>
      <c r="Q4932" s="72"/>
    </row>
    <row r="4933" spans="1:17" x14ac:dyDescent="0.25">
      <c r="A4933" s="107" t="s">
        <v>3270</v>
      </c>
      <c r="B4933" s="108">
        <v>202510</v>
      </c>
      <c r="C4933" s="108">
        <v>202510</v>
      </c>
      <c r="D4933" s="108" t="s">
        <v>1014</v>
      </c>
      <c r="E4933" s="109">
        <v>7008069156</v>
      </c>
      <c r="F4933" s="107" t="s">
        <v>3279</v>
      </c>
      <c r="G4933" s="110" t="s">
        <v>1778</v>
      </c>
      <c r="H4933" s="111">
        <v>318000</v>
      </c>
      <c r="I4933" s="113" t="s">
        <v>3736</v>
      </c>
      <c r="J4933" s="111">
        <v>290000</v>
      </c>
      <c r="K4933" s="112" t="s">
        <v>20</v>
      </c>
      <c r="L4933" s="112" t="s">
        <v>158</v>
      </c>
      <c r="O4933" s="71"/>
      <c r="P4933" s="54"/>
      <c r="Q4933" s="72"/>
    </row>
    <row r="4934" spans="1:17" x14ac:dyDescent="0.25">
      <c r="A4934" s="107" t="s">
        <v>4576</v>
      </c>
      <c r="B4934" s="108">
        <v>202510</v>
      </c>
      <c r="C4934" s="108">
        <v>202510</v>
      </c>
      <c r="D4934" s="108" t="s">
        <v>1015</v>
      </c>
      <c r="E4934" s="109">
        <v>7978096297</v>
      </c>
      <c r="F4934" s="107" t="s">
        <v>3295</v>
      </c>
      <c r="G4934" s="110" t="s">
        <v>1778</v>
      </c>
      <c r="H4934" s="111">
        <v>318000</v>
      </c>
      <c r="I4934" s="113" t="s">
        <v>3736</v>
      </c>
      <c r="J4934" s="111">
        <v>120000</v>
      </c>
      <c r="K4934" s="112" t="s">
        <v>286</v>
      </c>
      <c r="L4934" s="112" t="s">
        <v>158</v>
      </c>
      <c r="O4934" s="71"/>
      <c r="P4934" s="54"/>
      <c r="Q4934" s="72"/>
    </row>
    <row r="4935" spans="1:17" x14ac:dyDescent="0.25">
      <c r="A4935" s="107" t="s">
        <v>4576</v>
      </c>
      <c r="B4935" s="108">
        <v>202510</v>
      </c>
      <c r="C4935" s="108">
        <v>202510</v>
      </c>
      <c r="D4935" s="108" t="s">
        <v>1015</v>
      </c>
      <c r="E4935" s="109">
        <v>7978096297</v>
      </c>
      <c r="F4935" s="107" t="s">
        <v>3295</v>
      </c>
      <c r="G4935" s="110" t="s">
        <v>1778</v>
      </c>
      <c r="H4935" s="111">
        <v>318000</v>
      </c>
      <c r="I4935" s="113" t="s">
        <v>3736</v>
      </c>
      <c r="J4935" s="111">
        <v>5000</v>
      </c>
      <c r="K4935" s="112" t="s">
        <v>20</v>
      </c>
      <c r="L4935" s="112" t="s">
        <v>158</v>
      </c>
      <c r="O4935" s="71"/>
      <c r="P4935" s="54"/>
      <c r="Q4935" s="72"/>
    </row>
    <row r="4936" spans="1:17" x14ac:dyDescent="0.25">
      <c r="A4936" s="107" t="s">
        <v>4577</v>
      </c>
      <c r="B4936" s="108">
        <v>202510</v>
      </c>
      <c r="C4936" s="108">
        <v>202510</v>
      </c>
      <c r="D4936" s="108" t="s">
        <v>1015</v>
      </c>
      <c r="E4936" s="109">
        <v>8897039118</v>
      </c>
      <c r="F4936" s="107" t="s">
        <v>3298</v>
      </c>
      <c r="G4936" s="110" t="s">
        <v>1778</v>
      </c>
      <c r="H4936" s="111">
        <v>318000</v>
      </c>
      <c r="I4936" s="113" t="s">
        <v>3736</v>
      </c>
      <c r="J4936" s="111">
        <v>5000</v>
      </c>
      <c r="K4936" s="112" t="s">
        <v>20</v>
      </c>
      <c r="L4936" s="112" t="s">
        <v>158</v>
      </c>
      <c r="O4936" s="71"/>
      <c r="P4936" s="54"/>
      <c r="Q4936" s="72"/>
    </row>
    <row r="4937" spans="1:17" x14ac:dyDescent="0.25">
      <c r="A4937" s="107" t="s">
        <v>4578</v>
      </c>
      <c r="B4937" s="108">
        <v>202510</v>
      </c>
      <c r="C4937" s="108">
        <v>202510</v>
      </c>
      <c r="D4937" s="108" t="s">
        <v>1015</v>
      </c>
      <c r="E4937" s="109">
        <v>9938749842</v>
      </c>
      <c r="F4937" s="107" t="s">
        <v>3301</v>
      </c>
      <c r="G4937" s="110" t="s">
        <v>1778</v>
      </c>
      <c r="H4937" s="111">
        <v>318000</v>
      </c>
      <c r="I4937" s="113" t="s">
        <v>3736</v>
      </c>
      <c r="J4937" s="111">
        <v>5000</v>
      </c>
      <c r="K4937" s="112" t="s">
        <v>20</v>
      </c>
      <c r="L4937" s="112" t="s">
        <v>158</v>
      </c>
      <c r="O4937" s="71"/>
      <c r="P4937" s="54"/>
      <c r="Q4937" s="72"/>
    </row>
    <row r="4938" spans="1:17" x14ac:dyDescent="0.25">
      <c r="A4938" s="107" t="s">
        <v>4579</v>
      </c>
      <c r="B4938" s="108">
        <v>202510</v>
      </c>
      <c r="C4938" s="108">
        <v>202510</v>
      </c>
      <c r="D4938" s="108" t="s">
        <v>1015</v>
      </c>
      <c r="E4938" s="109">
        <v>9178755209</v>
      </c>
      <c r="F4938" s="107" t="s">
        <v>3302</v>
      </c>
      <c r="G4938" s="110" t="s">
        <v>1778</v>
      </c>
      <c r="H4938" s="111">
        <v>318000</v>
      </c>
      <c r="I4938" s="113" t="s">
        <v>3736</v>
      </c>
      <c r="J4938" s="111">
        <v>5000</v>
      </c>
      <c r="K4938" s="112" t="s">
        <v>20</v>
      </c>
      <c r="L4938" s="112" t="s">
        <v>158</v>
      </c>
      <c r="O4938" s="71"/>
      <c r="P4938" s="54"/>
      <c r="Q4938" s="72"/>
    </row>
    <row r="4939" spans="1:17" x14ac:dyDescent="0.25">
      <c r="A4939" s="107" t="s">
        <v>4564</v>
      </c>
      <c r="B4939" s="108">
        <v>202509</v>
      </c>
      <c r="C4939" s="108">
        <v>202509</v>
      </c>
      <c r="D4939" s="108" t="s">
        <v>1015</v>
      </c>
      <c r="E4939" s="109">
        <v>9937552562</v>
      </c>
      <c r="F4939" s="107" t="s">
        <v>3222</v>
      </c>
      <c r="G4939" s="110" t="s">
        <v>1778</v>
      </c>
      <c r="H4939" s="111">
        <v>318600</v>
      </c>
      <c r="I4939" s="113" t="s">
        <v>3737</v>
      </c>
      <c r="J4939" s="111">
        <v>104333</v>
      </c>
      <c r="K4939" s="112" t="s">
        <v>286</v>
      </c>
      <c r="L4939" s="112" t="s">
        <v>158</v>
      </c>
      <c r="O4939" s="71"/>
      <c r="P4939" s="54"/>
      <c r="Q4939" s="72"/>
    </row>
    <row r="4940" spans="1:17" x14ac:dyDescent="0.25">
      <c r="A4940" s="107" t="s">
        <v>4536</v>
      </c>
      <c r="B4940" s="108">
        <v>202506</v>
      </c>
      <c r="C4940" s="108">
        <v>202506</v>
      </c>
      <c r="D4940" s="108" t="s">
        <v>1015</v>
      </c>
      <c r="E4940" s="109">
        <v>7684001678</v>
      </c>
      <c r="F4940" s="107" t="s">
        <v>2992</v>
      </c>
      <c r="G4940" s="110" t="s">
        <v>1778</v>
      </c>
      <c r="H4940" s="111">
        <v>290000</v>
      </c>
      <c r="I4940" s="113" t="s">
        <v>3737</v>
      </c>
      <c r="J4940" s="111">
        <v>50000</v>
      </c>
      <c r="K4940" s="112" t="s">
        <v>20</v>
      </c>
      <c r="L4940" s="112" t="s">
        <v>158</v>
      </c>
      <c r="O4940" s="71"/>
      <c r="P4940" s="54"/>
      <c r="Q4940" s="72"/>
    </row>
    <row r="4941" spans="1:17" x14ac:dyDescent="0.25">
      <c r="A4941" s="107" t="s">
        <v>4579</v>
      </c>
      <c r="B4941" s="108">
        <v>202510</v>
      </c>
      <c r="C4941" s="108">
        <v>202510</v>
      </c>
      <c r="D4941" s="108" t="s">
        <v>1015</v>
      </c>
      <c r="E4941" s="109">
        <v>9178755209</v>
      </c>
      <c r="F4941" s="107" t="s">
        <v>3302</v>
      </c>
      <c r="G4941" s="110" t="s">
        <v>1778</v>
      </c>
      <c r="H4941" s="111">
        <v>318000</v>
      </c>
      <c r="I4941" s="113" t="s">
        <v>3737</v>
      </c>
      <c r="J4941" s="111">
        <v>300000</v>
      </c>
      <c r="K4941" s="112" t="s">
        <v>20</v>
      </c>
      <c r="L4941" s="112" t="s">
        <v>158</v>
      </c>
      <c r="O4941" s="71"/>
      <c r="P4941" s="54"/>
      <c r="Q4941" s="72"/>
    </row>
    <row r="4942" spans="1:17" x14ac:dyDescent="0.25">
      <c r="A4942" s="107" t="s">
        <v>4577</v>
      </c>
      <c r="B4942" s="108">
        <v>202510</v>
      </c>
      <c r="C4942" s="108">
        <v>202510</v>
      </c>
      <c r="D4942" s="108" t="s">
        <v>1015</v>
      </c>
      <c r="E4942" s="109">
        <v>8897039118</v>
      </c>
      <c r="F4942" s="107" t="s">
        <v>3298</v>
      </c>
      <c r="G4942" s="110" t="s">
        <v>1778</v>
      </c>
      <c r="H4942" s="111">
        <v>318000</v>
      </c>
      <c r="I4942" s="113" t="s">
        <v>3738</v>
      </c>
      <c r="J4942" s="111">
        <v>285000</v>
      </c>
      <c r="K4942" s="112" t="s">
        <v>20</v>
      </c>
      <c r="L4942" s="112" t="s">
        <v>158</v>
      </c>
      <c r="O4942" s="71"/>
      <c r="P4942" s="54"/>
      <c r="Q4942" s="72"/>
    </row>
    <row r="4943" spans="1:17" x14ac:dyDescent="0.25">
      <c r="A4943" s="107" t="s">
        <v>3037</v>
      </c>
      <c r="B4943" s="108">
        <v>202506</v>
      </c>
      <c r="C4943" s="108">
        <v>202506</v>
      </c>
      <c r="D4943" s="108" t="s">
        <v>1015</v>
      </c>
      <c r="E4943" s="109">
        <v>7978350399</v>
      </c>
      <c r="F4943" s="107" t="s">
        <v>3045</v>
      </c>
      <c r="G4943" s="110" t="s">
        <v>1778</v>
      </c>
      <c r="H4943" s="111">
        <v>290000</v>
      </c>
      <c r="I4943" s="113" t="s">
        <v>3738</v>
      </c>
      <c r="J4943" s="111">
        <v>50000</v>
      </c>
      <c r="K4943" s="112" t="s">
        <v>689</v>
      </c>
      <c r="L4943" s="112" t="s">
        <v>158</v>
      </c>
      <c r="O4943" s="71"/>
      <c r="P4943" s="54"/>
      <c r="Q4943" s="72"/>
    </row>
    <row r="4944" spans="1:17" x14ac:dyDescent="0.25">
      <c r="A4944" s="107" t="s">
        <v>2932</v>
      </c>
      <c r="B4944" s="108">
        <v>202505</v>
      </c>
      <c r="C4944" s="108">
        <v>202505</v>
      </c>
      <c r="D4944" s="108" t="s">
        <v>1014</v>
      </c>
      <c r="E4944" s="109">
        <v>6371155612</v>
      </c>
      <c r="F4944" s="107" t="s">
        <v>2934</v>
      </c>
      <c r="G4944" s="110" t="s">
        <v>2006</v>
      </c>
      <c r="H4944" s="111">
        <v>270000</v>
      </c>
      <c r="I4944" s="113" t="s">
        <v>3738</v>
      </c>
      <c r="J4944" s="111">
        <v>60000</v>
      </c>
      <c r="K4944" s="112" t="s">
        <v>20</v>
      </c>
      <c r="L4944" s="112" t="s">
        <v>158</v>
      </c>
      <c r="O4944" s="71"/>
      <c r="P4944" s="54"/>
      <c r="Q4944" s="72"/>
    </row>
    <row r="4945" spans="1:17" x14ac:dyDescent="0.25">
      <c r="A4945" s="107" t="s">
        <v>3306</v>
      </c>
      <c r="B4945" s="108">
        <v>202510</v>
      </c>
      <c r="C4945" s="108">
        <v>202510</v>
      </c>
      <c r="D4945" s="108" t="s">
        <v>1015</v>
      </c>
      <c r="E4945" s="109">
        <v>9591103576</v>
      </c>
      <c r="F4945" s="107" t="s">
        <v>3307</v>
      </c>
      <c r="G4945" s="110" t="s">
        <v>1778</v>
      </c>
      <c r="H4945" s="111">
        <v>318000</v>
      </c>
      <c r="I4945" s="113" t="s">
        <v>3738</v>
      </c>
      <c r="J4945" s="111">
        <v>5000</v>
      </c>
      <c r="K4945" s="112" t="s">
        <v>20</v>
      </c>
      <c r="L4945" s="112" t="s">
        <v>158</v>
      </c>
      <c r="O4945" s="71"/>
      <c r="P4945" s="54"/>
      <c r="Q4945" s="72"/>
    </row>
    <row r="4946" spans="1:17" x14ac:dyDescent="0.25">
      <c r="A4946" s="107" t="s">
        <v>4580</v>
      </c>
      <c r="B4946" s="108">
        <v>202510</v>
      </c>
      <c r="C4946" s="108">
        <v>202510</v>
      </c>
      <c r="D4946" s="108" t="s">
        <v>1015</v>
      </c>
      <c r="E4946" s="109">
        <v>7008941437</v>
      </c>
      <c r="F4946" s="107" t="s">
        <v>3309</v>
      </c>
      <c r="G4946" s="110" t="s">
        <v>1778</v>
      </c>
      <c r="H4946" s="111">
        <v>318000</v>
      </c>
      <c r="I4946" s="113" t="s">
        <v>3738</v>
      </c>
      <c r="J4946" s="111">
        <v>5000</v>
      </c>
      <c r="K4946" s="112" t="s">
        <v>20</v>
      </c>
      <c r="L4946" s="112" t="s">
        <v>158</v>
      </c>
      <c r="O4946" s="71"/>
      <c r="P4946" s="54"/>
      <c r="Q4946" s="72"/>
    </row>
    <row r="4947" spans="1:17" x14ac:dyDescent="0.25">
      <c r="A4947" s="107" t="s">
        <v>3137</v>
      </c>
      <c r="B4947" s="108">
        <v>202508</v>
      </c>
      <c r="C4947" s="108">
        <v>202508</v>
      </c>
      <c r="D4947" s="108" t="s">
        <v>1014</v>
      </c>
      <c r="E4947" s="109">
        <v>7302861476</v>
      </c>
      <c r="F4947" s="107" t="s">
        <v>3138</v>
      </c>
      <c r="G4947" s="110" t="s">
        <v>1778</v>
      </c>
      <c r="H4947" s="111">
        <v>318000</v>
      </c>
      <c r="I4947" s="113" t="s">
        <v>3739</v>
      </c>
      <c r="J4947" s="111">
        <v>100000</v>
      </c>
      <c r="K4947" s="112" t="s">
        <v>20</v>
      </c>
      <c r="L4947" s="112" t="s">
        <v>158</v>
      </c>
      <c r="O4947" s="71"/>
      <c r="P4947" s="54"/>
      <c r="Q4947" s="72"/>
    </row>
    <row r="4948" spans="1:17" x14ac:dyDescent="0.25">
      <c r="A4948" s="107" t="s">
        <v>4574</v>
      </c>
      <c r="B4948" s="108">
        <v>202510</v>
      </c>
      <c r="C4948" s="108">
        <v>202510</v>
      </c>
      <c r="D4948" s="108" t="s">
        <v>1015</v>
      </c>
      <c r="E4948" s="109">
        <v>8249639937</v>
      </c>
      <c r="F4948" s="107" t="s">
        <v>3290</v>
      </c>
      <c r="G4948" s="110" t="s">
        <v>2006</v>
      </c>
      <c r="H4948" s="111">
        <v>290000</v>
      </c>
      <c r="I4948" s="113" t="s">
        <v>3739</v>
      </c>
      <c r="J4948" s="111">
        <v>25000</v>
      </c>
      <c r="K4948" s="112" t="s">
        <v>20</v>
      </c>
      <c r="L4948" s="112" t="s">
        <v>158</v>
      </c>
      <c r="O4948" s="71"/>
      <c r="P4948" s="54"/>
      <c r="Q4948" s="72"/>
    </row>
    <row r="4949" spans="1:17" x14ac:dyDescent="0.25">
      <c r="A4949" s="107" t="s">
        <v>3275</v>
      </c>
      <c r="B4949" s="108">
        <v>202510</v>
      </c>
      <c r="C4949" s="108">
        <v>202510</v>
      </c>
      <c r="D4949" s="108" t="s">
        <v>1014</v>
      </c>
      <c r="E4949" s="109">
        <v>8088950824</v>
      </c>
      <c r="F4949" s="107" t="s">
        <v>3284</v>
      </c>
      <c r="G4949" s="110" t="s">
        <v>1778</v>
      </c>
      <c r="H4949" s="111">
        <v>290000</v>
      </c>
      <c r="I4949" s="113" t="s">
        <v>3739</v>
      </c>
      <c r="J4949" s="111">
        <v>45000</v>
      </c>
      <c r="K4949" s="112" t="s">
        <v>20</v>
      </c>
      <c r="L4949" s="112" t="s">
        <v>158</v>
      </c>
      <c r="O4949" s="71"/>
      <c r="P4949" s="54"/>
      <c r="Q4949" s="72"/>
    </row>
    <row r="4950" spans="1:17" x14ac:dyDescent="0.25">
      <c r="A4950" s="107" t="s">
        <v>3310</v>
      </c>
      <c r="B4950" s="108">
        <v>202510</v>
      </c>
      <c r="C4950" s="108">
        <v>202510</v>
      </c>
      <c r="D4950" s="108" t="s">
        <v>1014</v>
      </c>
      <c r="E4950" s="109">
        <v>9611002625</v>
      </c>
      <c r="F4950" s="107" t="s">
        <v>3312</v>
      </c>
      <c r="G4950" s="110" t="s">
        <v>1778</v>
      </c>
      <c r="H4950" s="111">
        <v>290000</v>
      </c>
      <c r="I4950" s="113" t="s">
        <v>3739</v>
      </c>
      <c r="J4950" s="111">
        <v>70000</v>
      </c>
      <c r="K4950" s="112" t="s">
        <v>20</v>
      </c>
      <c r="L4950" s="112" t="s">
        <v>158</v>
      </c>
      <c r="O4950" s="71"/>
      <c r="P4950" s="54"/>
      <c r="Q4950" s="72"/>
    </row>
    <row r="4951" spans="1:17" x14ac:dyDescent="0.25">
      <c r="A4951" s="107" t="s">
        <v>4569</v>
      </c>
      <c r="B4951" s="108">
        <v>202509</v>
      </c>
      <c r="C4951" s="108">
        <v>202509</v>
      </c>
      <c r="D4951" s="108" t="s">
        <v>1015</v>
      </c>
      <c r="E4951" s="109">
        <v>9583436866</v>
      </c>
      <c r="F4951" s="107" t="s">
        <v>3254</v>
      </c>
      <c r="G4951" s="110" t="s">
        <v>1778</v>
      </c>
      <c r="H4951" s="111">
        <v>29000</v>
      </c>
      <c r="I4951" s="113" t="s">
        <v>3739</v>
      </c>
      <c r="J4951" s="111">
        <v>50000</v>
      </c>
      <c r="K4951" s="112" t="s">
        <v>20</v>
      </c>
      <c r="L4951" s="112" t="s">
        <v>158</v>
      </c>
      <c r="O4951" s="71"/>
      <c r="P4951" s="54"/>
      <c r="Q4951" s="72"/>
    </row>
    <row r="4952" spans="1:17" x14ac:dyDescent="0.25">
      <c r="A4952" s="107" t="s">
        <v>3288</v>
      </c>
      <c r="B4952" s="108">
        <v>202510</v>
      </c>
      <c r="C4952" s="108">
        <v>202510</v>
      </c>
      <c r="D4952" s="108" t="s">
        <v>1014</v>
      </c>
      <c r="E4952" s="109">
        <v>8280964774</v>
      </c>
      <c r="F4952" s="107" t="s">
        <v>3292</v>
      </c>
      <c r="G4952" s="110" t="s">
        <v>1778</v>
      </c>
      <c r="H4952" s="111">
        <v>290000</v>
      </c>
      <c r="I4952" s="113" t="s">
        <v>3740</v>
      </c>
      <c r="J4952" s="111">
        <v>285000</v>
      </c>
      <c r="K4952" s="112" t="s">
        <v>20</v>
      </c>
      <c r="L4952" s="112" t="s">
        <v>158</v>
      </c>
      <c r="O4952" s="71"/>
      <c r="P4952" s="54"/>
      <c r="Q4952" s="72"/>
    </row>
    <row r="4953" spans="1:17" x14ac:dyDescent="0.25">
      <c r="A4953" s="107" t="s">
        <v>3196</v>
      </c>
      <c r="B4953" s="108">
        <v>202509</v>
      </c>
      <c r="C4953" s="108">
        <v>202509</v>
      </c>
      <c r="D4953" s="108" t="s">
        <v>1014</v>
      </c>
      <c r="E4953" s="109">
        <v>9666368768</v>
      </c>
      <c r="F4953" s="107" t="s">
        <v>3202</v>
      </c>
      <c r="G4953" s="110" t="s">
        <v>1778</v>
      </c>
      <c r="H4953" s="111">
        <v>318000</v>
      </c>
      <c r="I4953" s="113" t="s">
        <v>3740</v>
      </c>
      <c r="J4953" s="111">
        <v>60000</v>
      </c>
      <c r="K4953" s="112" t="s">
        <v>20</v>
      </c>
      <c r="L4953" s="112" t="s">
        <v>158</v>
      </c>
      <c r="O4953" s="71"/>
      <c r="P4953" s="54"/>
      <c r="Q4953" s="72"/>
    </row>
    <row r="4954" spans="1:17" x14ac:dyDescent="0.25">
      <c r="A4954" s="107" t="s">
        <v>3306</v>
      </c>
      <c r="B4954" s="108">
        <v>202510</v>
      </c>
      <c r="C4954" s="108">
        <v>202510</v>
      </c>
      <c r="D4954" s="108" t="s">
        <v>1015</v>
      </c>
      <c r="E4954" s="109">
        <v>9591103576</v>
      </c>
      <c r="F4954" s="107" t="s">
        <v>3307</v>
      </c>
      <c r="G4954" s="110" t="s">
        <v>1778</v>
      </c>
      <c r="H4954" s="111">
        <v>318000</v>
      </c>
      <c r="I4954" s="113" t="s">
        <v>3740</v>
      </c>
      <c r="J4954" s="111">
        <v>5000</v>
      </c>
      <c r="K4954" s="112" t="s">
        <v>20</v>
      </c>
      <c r="L4954" s="112" t="s">
        <v>158</v>
      </c>
      <c r="O4954" s="71"/>
      <c r="P4954" s="54"/>
      <c r="Q4954" s="72"/>
    </row>
    <row r="4955" spans="1:17" x14ac:dyDescent="0.25">
      <c r="A4955" s="107" t="s">
        <v>4573</v>
      </c>
      <c r="B4955" s="108">
        <v>202510</v>
      </c>
      <c r="C4955" s="108">
        <v>202510</v>
      </c>
      <c r="D4955" s="108" t="s">
        <v>1015</v>
      </c>
      <c r="E4955" s="109">
        <v>9692157482</v>
      </c>
      <c r="F4955" s="107" t="s">
        <v>3289</v>
      </c>
      <c r="G4955" s="110" t="s">
        <v>1778</v>
      </c>
      <c r="H4955" s="111">
        <v>270000</v>
      </c>
      <c r="I4955" s="113" t="s">
        <v>3741</v>
      </c>
      <c r="J4955" s="111">
        <v>50000</v>
      </c>
      <c r="K4955" s="112" t="s">
        <v>20</v>
      </c>
      <c r="L4955" s="112" t="s">
        <v>158</v>
      </c>
      <c r="O4955" s="71"/>
      <c r="P4955" s="54"/>
      <c r="Q4955" s="72"/>
    </row>
    <row r="4956" spans="1:17" x14ac:dyDescent="0.25">
      <c r="A4956" s="107" t="s">
        <v>3313</v>
      </c>
      <c r="B4956" s="108">
        <v>202510</v>
      </c>
      <c r="C4956" s="108">
        <v>202510</v>
      </c>
      <c r="D4956" s="108" t="s">
        <v>1015</v>
      </c>
      <c r="E4956" s="109">
        <v>6295695210</v>
      </c>
      <c r="F4956" s="107" t="s">
        <v>3314</v>
      </c>
      <c r="G4956" s="110" t="s">
        <v>1778</v>
      </c>
      <c r="H4956" s="111">
        <v>270000</v>
      </c>
      <c r="I4956" s="113" t="s">
        <v>3741</v>
      </c>
      <c r="J4956" s="111">
        <v>270000</v>
      </c>
      <c r="K4956" s="112" t="s">
        <v>20</v>
      </c>
      <c r="L4956" s="112" t="s">
        <v>158</v>
      </c>
      <c r="O4956" s="71"/>
      <c r="P4956" s="54"/>
      <c r="Q4956" s="72"/>
    </row>
    <row r="4957" spans="1:17" x14ac:dyDescent="0.25">
      <c r="A4957" s="107" t="s">
        <v>3032</v>
      </c>
      <c r="B4957" s="108">
        <v>202506</v>
      </c>
      <c r="C4957" s="108">
        <v>202506</v>
      </c>
      <c r="D4957" s="108" t="s">
        <v>1015</v>
      </c>
      <c r="E4957" s="109">
        <v>8328814343</v>
      </c>
      <c r="F4957" s="107" t="s">
        <v>3039</v>
      </c>
      <c r="G4957" s="110" t="s">
        <v>1792</v>
      </c>
      <c r="H4957" s="111">
        <v>270000</v>
      </c>
      <c r="I4957" s="113" t="s">
        <v>3742</v>
      </c>
      <c r="J4957" s="111">
        <v>44000</v>
      </c>
      <c r="K4957" s="112" t="s">
        <v>689</v>
      </c>
      <c r="L4957" s="112" t="s">
        <v>158</v>
      </c>
      <c r="O4957" s="71"/>
      <c r="P4957" s="54"/>
      <c r="Q4957" s="72"/>
    </row>
    <row r="4958" spans="1:17" x14ac:dyDescent="0.25">
      <c r="A4958" s="107" t="s">
        <v>2880</v>
      </c>
      <c r="B4958" s="108">
        <v>202505</v>
      </c>
      <c r="C4958" s="108">
        <v>202505</v>
      </c>
      <c r="D4958" s="108" t="s">
        <v>1015</v>
      </c>
      <c r="E4958" s="109">
        <v>8917498089</v>
      </c>
      <c r="F4958" s="107" t="s">
        <v>2884</v>
      </c>
      <c r="G4958" s="110" t="s">
        <v>1792</v>
      </c>
      <c r="H4958" s="111">
        <v>270000</v>
      </c>
      <c r="I4958" s="113" t="s">
        <v>3742</v>
      </c>
      <c r="J4958" s="111">
        <v>50000</v>
      </c>
      <c r="K4958" s="112" t="s">
        <v>20</v>
      </c>
      <c r="L4958" s="112" t="s">
        <v>158</v>
      </c>
      <c r="O4958" s="71"/>
      <c r="P4958" s="54"/>
      <c r="Q4958" s="72"/>
    </row>
    <row r="4959" spans="1:17" x14ac:dyDescent="0.25">
      <c r="A4959" s="107" t="s">
        <v>3238</v>
      </c>
      <c r="B4959" s="108">
        <v>202509</v>
      </c>
      <c r="C4959" s="108">
        <v>202509</v>
      </c>
      <c r="D4959" s="108" t="s">
        <v>1015</v>
      </c>
      <c r="E4959" s="109">
        <v>7205881836</v>
      </c>
      <c r="F4959" s="107" t="s">
        <v>3244</v>
      </c>
      <c r="G4959" s="110" t="s">
        <v>1778</v>
      </c>
      <c r="H4959" s="111">
        <v>318000</v>
      </c>
      <c r="I4959" s="113" t="s">
        <v>3742</v>
      </c>
      <c r="J4959" s="111">
        <v>95000</v>
      </c>
      <c r="K4959" s="112" t="s">
        <v>689</v>
      </c>
      <c r="L4959" s="112" t="s">
        <v>158</v>
      </c>
      <c r="O4959" s="71"/>
      <c r="P4959" s="54"/>
      <c r="Q4959" s="72"/>
    </row>
    <row r="4960" spans="1:17" x14ac:dyDescent="0.25">
      <c r="A4960" s="107" t="s">
        <v>3076</v>
      </c>
      <c r="B4960" s="108">
        <v>202507</v>
      </c>
      <c r="C4960" s="108">
        <v>202507</v>
      </c>
      <c r="D4960" s="108" t="s">
        <v>1015</v>
      </c>
      <c r="E4960" s="109">
        <v>7978163148</v>
      </c>
      <c r="F4960" s="107" t="s">
        <v>3083</v>
      </c>
      <c r="G4960" s="110" t="s">
        <v>1778</v>
      </c>
      <c r="H4960" s="111">
        <v>300000</v>
      </c>
      <c r="I4960" s="113" t="s">
        <v>3742</v>
      </c>
      <c r="J4960" s="111">
        <v>50000</v>
      </c>
      <c r="K4960" s="112" t="s">
        <v>20</v>
      </c>
      <c r="L4960" s="112" t="s">
        <v>158</v>
      </c>
      <c r="O4960" s="71"/>
      <c r="P4960" s="54"/>
      <c r="Q4960" s="72"/>
    </row>
    <row r="4961" spans="1:17" x14ac:dyDescent="0.25">
      <c r="A4961" s="107" t="s">
        <v>3123</v>
      </c>
      <c r="B4961" s="108">
        <v>202508</v>
      </c>
      <c r="C4961" s="108">
        <v>202508</v>
      </c>
      <c r="D4961" s="108" t="s">
        <v>1014</v>
      </c>
      <c r="E4961" s="109">
        <v>7978525517</v>
      </c>
      <c r="F4961" s="107" t="s">
        <v>3128</v>
      </c>
      <c r="G4961" s="110" t="s">
        <v>1778</v>
      </c>
      <c r="H4961" s="111">
        <v>305000</v>
      </c>
      <c r="I4961" s="113" t="s">
        <v>3742</v>
      </c>
      <c r="J4961" s="111">
        <v>70000</v>
      </c>
      <c r="K4961" s="112" t="s">
        <v>20</v>
      </c>
      <c r="L4961" s="112" t="s">
        <v>158</v>
      </c>
      <c r="O4961" s="71"/>
      <c r="P4961" s="54"/>
      <c r="Q4961" s="72"/>
    </row>
    <row r="4962" spans="1:17" x14ac:dyDescent="0.25">
      <c r="A4962" s="107" t="s">
        <v>3116</v>
      </c>
      <c r="B4962" s="108">
        <v>202507</v>
      </c>
      <c r="C4962" s="108">
        <v>202507</v>
      </c>
      <c r="D4962" s="108" t="s">
        <v>1015</v>
      </c>
      <c r="E4962" s="109">
        <v>8260657010</v>
      </c>
      <c r="F4962" s="107" t="s">
        <v>3117</v>
      </c>
      <c r="G4962" s="110" t="s">
        <v>1778</v>
      </c>
      <c r="H4962" s="111">
        <v>300000</v>
      </c>
      <c r="I4962" s="113" t="s">
        <v>3742</v>
      </c>
      <c r="J4962" s="111">
        <v>50000</v>
      </c>
      <c r="K4962" s="112" t="s">
        <v>20</v>
      </c>
      <c r="L4962" s="112" t="s">
        <v>158</v>
      </c>
      <c r="O4962" s="71"/>
      <c r="P4962" s="54"/>
      <c r="Q4962" s="72"/>
    </row>
    <row r="4963" spans="1:17" x14ac:dyDescent="0.25">
      <c r="A4963" s="107" t="s">
        <v>3315</v>
      </c>
      <c r="B4963" s="108">
        <v>202510</v>
      </c>
      <c r="C4963" s="108">
        <v>202510</v>
      </c>
      <c r="D4963" s="108" t="s">
        <v>1015</v>
      </c>
      <c r="E4963" s="109">
        <v>7540916989</v>
      </c>
      <c r="F4963" s="107" t="s">
        <v>3319</v>
      </c>
      <c r="G4963" s="110" t="s">
        <v>1778</v>
      </c>
      <c r="H4963" s="111">
        <v>290000</v>
      </c>
      <c r="I4963" s="113" t="s">
        <v>3742</v>
      </c>
      <c r="J4963" s="111">
        <v>5000</v>
      </c>
      <c r="K4963" s="112" t="s">
        <v>20</v>
      </c>
      <c r="L4963" s="112" t="s">
        <v>158</v>
      </c>
      <c r="O4963" s="71"/>
      <c r="P4963" s="54"/>
      <c r="Q4963" s="72"/>
    </row>
    <row r="4964" spans="1:17" x14ac:dyDescent="0.25">
      <c r="A4964" s="107" t="s">
        <v>4581</v>
      </c>
      <c r="B4964" s="108">
        <v>202510</v>
      </c>
      <c r="C4964" s="108">
        <v>202510</v>
      </c>
      <c r="D4964" s="108" t="s">
        <v>1015</v>
      </c>
      <c r="E4964" s="109">
        <v>7845027250</v>
      </c>
      <c r="F4964" s="107" t="s">
        <v>3320</v>
      </c>
      <c r="G4964" s="110" t="s">
        <v>1778</v>
      </c>
      <c r="H4964" s="111">
        <v>318000</v>
      </c>
      <c r="I4964" s="113" t="s">
        <v>3742</v>
      </c>
      <c r="J4964" s="111">
        <v>5000</v>
      </c>
      <c r="K4964" s="112" t="s">
        <v>20</v>
      </c>
      <c r="L4964" s="112" t="s">
        <v>158</v>
      </c>
      <c r="O4964" s="71"/>
      <c r="P4964" s="54"/>
      <c r="Q4964" s="72"/>
    </row>
    <row r="4965" spans="1:17" x14ac:dyDescent="0.25">
      <c r="A4965" s="107" t="s">
        <v>4582</v>
      </c>
      <c r="B4965" s="108">
        <v>202510</v>
      </c>
      <c r="C4965" s="108">
        <v>202510</v>
      </c>
      <c r="D4965" s="108" t="s">
        <v>1015</v>
      </c>
      <c r="E4965" s="109">
        <v>9861066126</v>
      </c>
      <c r="F4965" s="107" t="s">
        <v>4583</v>
      </c>
      <c r="G4965" s="110" t="s">
        <v>1778</v>
      </c>
      <c r="H4965" s="111">
        <v>290000</v>
      </c>
      <c r="I4965" s="113" t="s">
        <v>3742</v>
      </c>
      <c r="J4965" s="111">
        <v>5000</v>
      </c>
      <c r="K4965" s="112" t="s">
        <v>20</v>
      </c>
      <c r="L4965" s="112" t="s">
        <v>158</v>
      </c>
      <c r="O4965" s="71"/>
      <c r="P4965" s="54"/>
      <c r="Q4965" s="72"/>
    </row>
    <row r="4966" spans="1:17" x14ac:dyDescent="0.25">
      <c r="A4966" s="107" t="s">
        <v>4584</v>
      </c>
      <c r="B4966" s="108">
        <v>202510</v>
      </c>
      <c r="C4966" s="108">
        <v>202510</v>
      </c>
      <c r="D4966" s="108" t="s">
        <v>1015</v>
      </c>
      <c r="E4966" s="109">
        <v>7325947007</v>
      </c>
      <c r="F4966" s="107" t="s">
        <v>3321</v>
      </c>
      <c r="G4966" s="110" t="s">
        <v>1778</v>
      </c>
      <c r="H4966" s="111">
        <v>290000</v>
      </c>
      <c r="I4966" s="113" t="s">
        <v>3742</v>
      </c>
      <c r="J4966" s="111">
        <v>5000</v>
      </c>
      <c r="K4966" s="112" t="s">
        <v>20</v>
      </c>
      <c r="L4966" s="112" t="s">
        <v>158</v>
      </c>
      <c r="O4966" s="71"/>
      <c r="P4966" s="54"/>
      <c r="Q4966" s="72"/>
    </row>
    <row r="4967" spans="1:17" x14ac:dyDescent="0.25">
      <c r="A4967" s="107" t="s">
        <v>3168</v>
      </c>
      <c r="B4967" s="108">
        <v>202508</v>
      </c>
      <c r="C4967" s="108">
        <v>202508</v>
      </c>
      <c r="D4967" s="108" t="s">
        <v>1014</v>
      </c>
      <c r="E4967" s="109">
        <v>9907852031</v>
      </c>
      <c r="F4967" s="107" t="s">
        <v>3180</v>
      </c>
      <c r="G4967" s="110" t="s">
        <v>1792</v>
      </c>
      <c r="H4967" s="111">
        <v>250000</v>
      </c>
      <c r="I4967" s="113" t="s">
        <v>3743</v>
      </c>
      <c r="J4967" s="111">
        <v>45000</v>
      </c>
      <c r="K4967" s="112" t="s">
        <v>689</v>
      </c>
      <c r="L4967" s="112" t="s">
        <v>158</v>
      </c>
      <c r="O4967" s="71"/>
      <c r="P4967" s="54"/>
      <c r="Q4967" s="72"/>
    </row>
    <row r="4968" spans="1:17" x14ac:dyDescent="0.25">
      <c r="A4968" s="107" t="s">
        <v>4571</v>
      </c>
      <c r="B4968" s="108">
        <v>202509</v>
      </c>
      <c r="C4968" s="108">
        <v>202509</v>
      </c>
      <c r="D4968" s="108" t="s">
        <v>1015</v>
      </c>
      <c r="E4968" s="109">
        <v>7847869188</v>
      </c>
      <c r="F4968" s="107" t="s">
        <v>3264</v>
      </c>
      <c r="G4968" s="110" t="s">
        <v>1778</v>
      </c>
      <c r="H4968" s="111">
        <v>29000</v>
      </c>
      <c r="I4968" s="113" t="s">
        <v>3743</v>
      </c>
      <c r="J4968" s="111">
        <v>75000</v>
      </c>
      <c r="K4968" s="112" t="s">
        <v>20</v>
      </c>
      <c r="L4968" s="112" t="s">
        <v>158</v>
      </c>
      <c r="O4968" s="71"/>
      <c r="P4968" s="54"/>
      <c r="Q4968" s="72"/>
    </row>
    <row r="4969" spans="1:17" x14ac:dyDescent="0.25">
      <c r="A4969" s="107" t="s">
        <v>3100</v>
      </c>
      <c r="B4969" s="108">
        <v>202507</v>
      </c>
      <c r="C4969" s="108">
        <v>202507</v>
      </c>
      <c r="D4969" s="108" t="s">
        <v>1015</v>
      </c>
      <c r="E4969" s="109">
        <v>6371252788</v>
      </c>
      <c r="F4969" s="107" t="s">
        <v>3101</v>
      </c>
      <c r="G4969" s="110" t="s">
        <v>1778</v>
      </c>
      <c r="H4969" s="111">
        <v>290000</v>
      </c>
      <c r="I4969" s="113" t="s">
        <v>3743</v>
      </c>
      <c r="J4969" s="111">
        <v>120000</v>
      </c>
      <c r="K4969" s="112" t="s">
        <v>20</v>
      </c>
      <c r="L4969" s="112" t="s">
        <v>158</v>
      </c>
      <c r="O4969" s="71"/>
      <c r="P4969" s="54"/>
      <c r="Q4969" s="72"/>
    </row>
    <row r="4970" spans="1:17" x14ac:dyDescent="0.25">
      <c r="A4970" s="107" t="s">
        <v>3169</v>
      </c>
      <c r="B4970" s="108">
        <v>202508</v>
      </c>
      <c r="C4970" s="108">
        <v>202508</v>
      </c>
      <c r="D4970" s="108" t="s">
        <v>1015</v>
      </c>
      <c r="E4970" s="109">
        <v>7008445970</v>
      </c>
      <c r="F4970" s="107" t="s">
        <v>3175</v>
      </c>
      <c r="G4970" s="110" t="s">
        <v>1778</v>
      </c>
      <c r="H4970" s="111">
        <v>290000</v>
      </c>
      <c r="I4970" s="113" t="s">
        <v>3743</v>
      </c>
      <c r="J4970" s="111">
        <v>70000</v>
      </c>
      <c r="K4970" s="112" t="s">
        <v>689</v>
      </c>
      <c r="L4970" s="112" t="s">
        <v>158</v>
      </c>
      <c r="O4970" s="71"/>
      <c r="P4970" s="54"/>
      <c r="Q4970" s="72"/>
    </row>
    <row r="4971" spans="1:17" x14ac:dyDescent="0.25">
      <c r="A4971" s="107" t="s">
        <v>3076</v>
      </c>
      <c r="B4971" s="108">
        <v>202507</v>
      </c>
      <c r="C4971" s="108">
        <v>202507</v>
      </c>
      <c r="D4971" s="108" t="s">
        <v>1015</v>
      </c>
      <c r="E4971" s="109">
        <v>7978163148</v>
      </c>
      <c r="F4971" s="107" t="s">
        <v>3083</v>
      </c>
      <c r="G4971" s="110" t="s">
        <v>1778</v>
      </c>
      <c r="H4971" s="111">
        <v>300000</v>
      </c>
      <c r="I4971" s="113" t="s">
        <v>3743</v>
      </c>
      <c r="J4971" s="111">
        <v>50000</v>
      </c>
      <c r="K4971" s="112" t="s">
        <v>20</v>
      </c>
      <c r="L4971" s="112" t="s">
        <v>158</v>
      </c>
      <c r="O4971" s="71"/>
      <c r="P4971" s="54"/>
      <c r="Q4971" s="72"/>
    </row>
    <row r="4972" spans="1:17" x14ac:dyDescent="0.25">
      <c r="A4972" s="107" t="s">
        <v>3306</v>
      </c>
      <c r="B4972" s="108">
        <v>202510</v>
      </c>
      <c r="C4972" s="108">
        <v>202510</v>
      </c>
      <c r="D4972" s="108" t="s">
        <v>1015</v>
      </c>
      <c r="E4972" s="109">
        <v>9591103576</v>
      </c>
      <c r="F4972" s="107" t="s">
        <v>3307</v>
      </c>
      <c r="G4972" s="110" t="s">
        <v>1778</v>
      </c>
      <c r="H4972" s="111">
        <v>318000</v>
      </c>
      <c r="I4972" s="113" t="s">
        <v>3744</v>
      </c>
      <c r="J4972" s="111">
        <v>285000</v>
      </c>
      <c r="K4972" s="112" t="s">
        <v>286</v>
      </c>
      <c r="L4972" s="112" t="s">
        <v>158</v>
      </c>
      <c r="O4972" s="71"/>
      <c r="P4972" s="54"/>
      <c r="Q4972" s="72"/>
    </row>
    <row r="4973" spans="1:17" x14ac:dyDescent="0.25">
      <c r="A4973" s="107" t="s">
        <v>604</v>
      </c>
      <c r="B4973" s="108">
        <v>202301</v>
      </c>
      <c r="C4973" s="108">
        <v>202301</v>
      </c>
      <c r="D4973" s="108" t="s">
        <v>1014</v>
      </c>
      <c r="E4973" s="109">
        <v>8871308975</v>
      </c>
      <c r="F4973" s="107" t="s">
        <v>605</v>
      </c>
      <c r="G4973" s="110" t="s">
        <v>19</v>
      </c>
      <c r="H4973" s="111">
        <v>270000</v>
      </c>
      <c r="I4973" s="113" t="s">
        <v>3744</v>
      </c>
      <c r="J4973" s="111">
        <v>30000</v>
      </c>
      <c r="K4973" s="112" t="s">
        <v>20</v>
      </c>
      <c r="L4973" s="112" t="s">
        <v>158</v>
      </c>
      <c r="O4973" s="71"/>
      <c r="P4973" s="54"/>
      <c r="Q4973" s="72"/>
    </row>
    <row r="4974" spans="1:17" x14ac:dyDescent="0.25">
      <c r="A4974" s="107" t="s">
        <v>3122</v>
      </c>
      <c r="B4974" s="108">
        <v>202508</v>
      </c>
      <c r="C4974" s="108">
        <v>202508</v>
      </c>
      <c r="D4974" s="108" t="s">
        <v>1015</v>
      </c>
      <c r="E4974" s="109">
        <v>7978386221</v>
      </c>
      <c r="F4974" s="107" t="s">
        <v>3127</v>
      </c>
      <c r="G4974" s="110" t="s">
        <v>1778</v>
      </c>
      <c r="H4974" s="111">
        <v>305000</v>
      </c>
      <c r="I4974" s="113" t="s">
        <v>3744</v>
      </c>
      <c r="J4974" s="111">
        <v>25000</v>
      </c>
      <c r="K4974" s="112" t="s">
        <v>20</v>
      </c>
      <c r="L4974" s="112" t="s">
        <v>158</v>
      </c>
      <c r="O4974" s="71"/>
      <c r="P4974" s="54"/>
      <c r="Q4974" s="72"/>
    </row>
    <row r="4975" spans="1:17" x14ac:dyDescent="0.25">
      <c r="A4975" s="107" t="s">
        <v>4554</v>
      </c>
      <c r="B4975" s="108">
        <v>202508</v>
      </c>
      <c r="C4975" s="108">
        <v>202508</v>
      </c>
      <c r="D4975" s="108" t="s">
        <v>1015</v>
      </c>
      <c r="E4975" s="109">
        <v>9078784680</v>
      </c>
      <c r="F4975" s="107" t="s">
        <v>3177</v>
      </c>
      <c r="G4975" s="110" t="s">
        <v>1778</v>
      </c>
      <c r="H4975" s="111">
        <v>298600</v>
      </c>
      <c r="I4975" s="113" t="s">
        <v>3745</v>
      </c>
      <c r="J4975" s="111">
        <v>143000</v>
      </c>
      <c r="K4975" s="112" t="s">
        <v>689</v>
      </c>
      <c r="L4975" s="112" t="s">
        <v>158</v>
      </c>
      <c r="O4975" s="71"/>
      <c r="P4975" s="54"/>
      <c r="Q4975" s="72"/>
    </row>
    <row r="4976" spans="1:17" x14ac:dyDescent="0.25">
      <c r="A4976" s="107" t="s">
        <v>4538</v>
      </c>
      <c r="B4976" s="108">
        <v>202506</v>
      </c>
      <c r="C4976" s="108">
        <v>202506</v>
      </c>
      <c r="D4976" s="108" t="s">
        <v>1015</v>
      </c>
      <c r="E4976" s="109">
        <v>8895581013</v>
      </c>
      <c r="F4976" s="107" t="s">
        <v>3008</v>
      </c>
      <c r="G4976" s="110" t="s">
        <v>1792</v>
      </c>
      <c r="H4976" s="111">
        <v>305000</v>
      </c>
      <c r="I4976" s="113" t="s">
        <v>3745</v>
      </c>
      <c r="J4976" s="111">
        <v>75000</v>
      </c>
      <c r="K4976" s="112" t="s">
        <v>20</v>
      </c>
      <c r="L4976" s="112" t="s">
        <v>158</v>
      </c>
      <c r="O4976" s="71"/>
      <c r="P4976" s="54"/>
      <c r="Q4976" s="72"/>
    </row>
    <row r="4977" spans="1:17" x14ac:dyDescent="0.25">
      <c r="A4977" s="107" t="s">
        <v>3225</v>
      </c>
      <c r="B4977" s="108">
        <v>202509</v>
      </c>
      <c r="C4977" s="108">
        <v>202509</v>
      </c>
      <c r="D4977" s="108" t="s">
        <v>1015</v>
      </c>
      <c r="E4977" s="109">
        <v>8800491129</v>
      </c>
      <c r="F4977" s="107" t="s">
        <v>3227</v>
      </c>
      <c r="G4977" s="110" t="s">
        <v>1778</v>
      </c>
      <c r="H4977" s="111">
        <v>285000</v>
      </c>
      <c r="I4977" s="113" t="s">
        <v>3745</v>
      </c>
      <c r="J4977" s="111">
        <v>93000</v>
      </c>
      <c r="K4977" s="112" t="s">
        <v>20</v>
      </c>
      <c r="L4977" s="112" t="s">
        <v>158</v>
      </c>
      <c r="O4977" s="71"/>
      <c r="P4977" s="54"/>
      <c r="Q4977" s="72"/>
    </row>
    <row r="4978" spans="1:17" x14ac:dyDescent="0.25">
      <c r="A4978" s="107" t="s">
        <v>3322</v>
      </c>
      <c r="B4978" s="108">
        <v>202510</v>
      </c>
      <c r="C4978" s="108">
        <v>202510</v>
      </c>
      <c r="D4978" s="108" t="s">
        <v>1015</v>
      </c>
      <c r="E4978" s="109">
        <v>9480793792</v>
      </c>
      <c r="F4978" s="107" t="s">
        <v>3227</v>
      </c>
      <c r="G4978" s="110" t="s">
        <v>1778</v>
      </c>
      <c r="H4978" s="111">
        <v>285000</v>
      </c>
      <c r="I4978" s="113" t="s">
        <v>3745</v>
      </c>
      <c r="J4978" s="111">
        <f>50000+48333</f>
        <v>98333</v>
      </c>
      <c r="K4978" s="112" t="s">
        <v>20</v>
      </c>
      <c r="L4978" s="112" t="s">
        <v>158</v>
      </c>
      <c r="O4978" s="71"/>
      <c r="P4978" s="54"/>
      <c r="Q4978" s="72"/>
    </row>
    <row r="4979" spans="1:17" x14ac:dyDescent="0.25">
      <c r="A4979" s="107" t="s">
        <v>4580</v>
      </c>
      <c r="B4979" s="108">
        <v>202510</v>
      </c>
      <c r="C4979" s="108">
        <v>202510</v>
      </c>
      <c r="D4979" s="108" t="s">
        <v>1015</v>
      </c>
      <c r="E4979" s="109">
        <v>7008941437</v>
      </c>
      <c r="F4979" s="107" t="s">
        <v>3309</v>
      </c>
      <c r="G4979" s="110" t="s">
        <v>1778</v>
      </c>
      <c r="H4979" s="111">
        <v>318000</v>
      </c>
      <c r="I4979" s="113" t="s">
        <v>3746</v>
      </c>
      <c r="J4979" s="111">
        <v>313000</v>
      </c>
      <c r="K4979" s="112" t="s">
        <v>20</v>
      </c>
      <c r="L4979" s="112" t="s">
        <v>158</v>
      </c>
      <c r="O4979" s="71"/>
      <c r="P4979" s="54"/>
      <c r="Q4979" s="72"/>
    </row>
    <row r="4980" spans="1:17" x14ac:dyDescent="0.25">
      <c r="A4980" s="107" t="s">
        <v>4550</v>
      </c>
      <c r="B4980" s="108">
        <v>202508</v>
      </c>
      <c r="C4980" s="108">
        <v>202508</v>
      </c>
      <c r="D4980" s="108" t="s">
        <v>1015</v>
      </c>
      <c r="E4980" s="109">
        <v>9078533214</v>
      </c>
      <c r="F4980" s="107" t="s">
        <v>3135</v>
      </c>
      <c r="G4980" s="110" t="s">
        <v>1778</v>
      </c>
      <c r="H4980" s="111">
        <v>295000</v>
      </c>
      <c r="I4980" s="113" t="s">
        <v>3746</v>
      </c>
      <c r="J4980" s="111">
        <v>50000</v>
      </c>
      <c r="K4980" s="112" t="s">
        <v>20</v>
      </c>
      <c r="L4980" s="112" t="s">
        <v>158</v>
      </c>
      <c r="O4980" s="71"/>
      <c r="P4980" s="54"/>
      <c r="Q4980" s="72"/>
    </row>
    <row r="4981" spans="1:17" x14ac:dyDescent="0.25">
      <c r="A4981" s="107" t="s">
        <v>3075</v>
      </c>
      <c r="B4981" s="108">
        <v>202507</v>
      </c>
      <c r="C4981" s="108">
        <v>202507</v>
      </c>
      <c r="D4981" s="108" t="s">
        <v>1015</v>
      </c>
      <c r="E4981" s="109">
        <v>8249058341</v>
      </c>
      <c r="F4981" s="107" t="s">
        <v>3082</v>
      </c>
      <c r="G4981" s="110" t="s">
        <v>1778</v>
      </c>
      <c r="H4981" s="111">
        <v>295000</v>
      </c>
      <c r="I4981" s="113" t="s">
        <v>3746</v>
      </c>
      <c r="J4981" s="111">
        <v>50000</v>
      </c>
      <c r="K4981" s="112" t="s">
        <v>20</v>
      </c>
      <c r="L4981" s="112" t="s">
        <v>158</v>
      </c>
      <c r="O4981" s="71"/>
      <c r="P4981" s="54"/>
      <c r="Q4981" s="72"/>
    </row>
    <row r="4982" spans="1:17" x14ac:dyDescent="0.25">
      <c r="A4982" s="107" t="s">
        <v>3274</v>
      </c>
      <c r="B4982" s="108">
        <v>202510</v>
      </c>
      <c r="C4982" s="108">
        <v>202510</v>
      </c>
      <c r="D4982" s="108" t="s">
        <v>1014</v>
      </c>
      <c r="E4982" s="109">
        <v>9319810566</v>
      </c>
      <c r="F4982" s="107" t="s">
        <v>3283</v>
      </c>
      <c r="G4982" s="110" t="s">
        <v>1778</v>
      </c>
      <c r="H4982" s="111">
        <v>318000</v>
      </c>
      <c r="I4982" s="113" t="s">
        <v>3747</v>
      </c>
      <c r="J4982" s="111">
        <v>308000</v>
      </c>
      <c r="K4982" s="112" t="s">
        <v>20</v>
      </c>
      <c r="L4982" s="112" t="s">
        <v>158</v>
      </c>
      <c r="O4982" s="71"/>
      <c r="P4982" s="54"/>
      <c r="Q4982" s="72"/>
    </row>
    <row r="4983" spans="1:17" x14ac:dyDescent="0.25">
      <c r="A4983" s="107" t="s">
        <v>3323</v>
      </c>
      <c r="B4983" s="108">
        <v>202510</v>
      </c>
      <c r="C4983" s="108">
        <v>202510</v>
      </c>
      <c r="D4983" s="108" t="s">
        <v>1015</v>
      </c>
      <c r="E4983" s="109">
        <v>7606002742</v>
      </c>
      <c r="F4983" s="107" t="s">
        <v>3324</v>
      </c>
      <c r="G4983" s="110" t="s">
        <v>1778</v>
      </c>
      <c r="H4983" s="111">
        <v>318000</v>
      </c>
      <c r="I4983" s="113" t="s">
        <v>3747</v>
      </c>
      <c r="J4983" s="111">
        <v>95000</v>
      </c>
      <c r="K4983" s="112" t="s">
        <v>20</v>
      </c>
      <c r="L4983" s="112" t="s">
        <v>158</v>
      </c>
      <c r="O4983" s="71"/>
      <c r="P4983" s="54"/>
      <c r="Q4983" s="72"/>
    </row>
    <row r="4984" spans="1:17" x14ac:dyDescent="0.25">
      <c r="A4984" s="107" t="s">
        <v>4582</v>
      </c>
      <c r="B4984" s="108">
        <v>202510</v>
      </c>
      <c r="C4984" s="108">
        <v>202510</v>
      </c>
      <c r="D4984" s="108" t="s">
        <v>1015</v>
      </c>
      <c r="E4984" s="109">
        <v>9861066126</v>
      </c>
      <c r="F4984" s="107" t="s">
        <v>4583</v>
      </c>
      <c r="G4984" s="110" t="s">
        <v>1778</v>
      </c>
      <c r="H4984" s="111">
        <v>290000</v>
      </c>
      <c r="I4984" s="113" t="s">
        <v>3748</v>
      </c>
      <c r="J4984" s="111">
        <v>50000</v>
      </c>
      <c r="K4984" s="112" t="s">
        <v>20</v>
      </c>
      <c r="L4984" s="112" t="s">
        <v>158</v>
      </c>
      <c r="O4984" s="71"/>
      <c r="P4984" s="54"/>
      <c r="Q4984" s="72"/>
    </row>
    <row r="4985" spans="1:17" x14ac:dyDescent="0.25">
      <c r="A4985" s="107" t="s">
        <v>4543</v>
      </c>
      <c r="B4985" s="108">
        <v>202507</v>
      </c>
      <c r="C4985" s="108">
        <v>202507</v>
      </c>
      <c r="D4985" s="108" t="s">
        <v>1014</v>
      </c>
      <c r="E4985" s="109">
        <v>8072185657</v>
      </c>
      <c r="F4985" s="107" t="s">
        <v>3092</v>
      </c>
      <c r="G4985" s="110" t="s">
        <v>2006</v>
      </c>
      <c r="H4985" s="111">
        <v>270000</v>
      </c>
      <c r="I4985" s="113" t="s">
        <v>3748</v>
      </c>
      <c r="J4985" s="111">
        <v>50000</v>
      </c>
      <c r="K4985" s="112" t="s">
        <v>20</v>
      </c>
      <c r="L4985" s="112" t="s">
        <v>158</v>
      </c>
      <c r="O4985" s="71"/>
      <c r="P4985" s="54"/>
      <c r="Q4985" s="72"/>
    </row>
    <row r="4986" spans="1:17" x14ac:dyDescent="0.25">
      <c r="A4986" s="107" t="s">
        <v>4544</v>
      </c>
      <c r="B4986" s="108">
        <v>202507</v>
      </c>
      <c r="C4986" s="108">
        <v>202507</v>
      </c>
      <c r="D4986" s="108" t="s">
        <v>1015</v>
      </c>
      <c r="E4986" s="109">
        <v>7978902314</v>
      </c>
      <c r="F4986" s="107" t="s">
        <v>3093</v>
      </c>
      <c r="G4986" s="110" t="s">
        <v>1778</v>
      </c>
      <c r="H4986" s="111">
        <v>290000</v>
      </c>
      <c r="I4986" s="113" t="s">
        <v>3748</v>
      </c>
      <c r="J4986" s="111">
        <v>60000</v>
      </c>
      <c r="K4986" s="112" t="s">
        <v>20</v>
      </c>
      <c r="L4986" s="112" t="s">
        <v>158</v>
      </c>
      <c r="O4986" s="71"/>
      <c r="P4986" s="54"/>
      <c r="Q4986" s="72"/>
    </row>
    <row r="4987" spans="1:17" x14ac:dyDescent="0.25">
      <c r="A4987" s="107" t="s">
        <v>2883</v>
      </c>
      <c r="B4987" s="108">
        <v>202505</v>
      </c>
      <c r="C4987" s="108">
        <v>202505</v>
      </c>
      <c r="D4987" s="108" t="s">
        <v>1014</v>
      </c>
      <c r="E4987" s="109">
        <v>8459360374</v>
      </c>
      <c r="F4987" s="107" t="s">
        <v>2887</v>
      </c>
      <c r="G4987" s="110" t="s">
        <v>1792</v>
      </c>
      <c r="H4987" s="111">
        <v>270000</v>
      </c>
      <c r="I4987" s="113" t="s">
        <v>3748</v>
      </c>
      <c r="J4987" s="111">
        <v>20000</v>
      </c>
      <c r="K4987" s="112" t="s">
        <v>20</v>
      </c>
      <c r="L4987" s="112" t="s">
        <v>158</v>
      </c>
      <c r="O4987" s="71"/>
      <c r="P4987" s="54"/>
      <c r="Q4987" s="72"/>
    </row>
    <row r="4988" spans="1:17" x14ac:dyDescent="0.25">
      <c r="A4988" s="107" t="s">
        <v>4581</v>
      </c>
      <c r="B4988" s="108">
        <v>202510</v>
      </c>
      <c r="C4988" s="108">
        <v>202510</v>
      </c>
      <c r="D4988" s="108" t="s">
        <v>1015</v>
      </c>
      <c r="E4988" s="109">
        <v>7845027250</v>
      </c>
      <c r="F4988" s="107" t="s">
        <v>3320</v>
      </c>
      <c r="G4988" s="110" t="s">
        <v>1778</v>
      </c>
      <c r="H4988" s="111">
        <v>318000</v>
      </c>
      <c r="I4988" s="113" t="s">
        <v>3748</v>
      </c>
      <c r="J4988" s="111">
        <f>99000+5333</f>
        <v>104333</v>
      </c>
      <c r="K4988" s="112" t="s">
        <v>20</v>
      </c>
      <c r="L4988" s="112" t="s">
        <v>158</v>
      </c>
      <c r="O4988" s="71"/>
      <c r="P4988" s="54"/>
      <c r="Q4988" s="72"/>
    </row>
    <row r="4989" spans="1:17" x14ac:dyDescent="0.25">
      <c r="A4989" s="107" t="s">
        <v>4585</v>
      </c>
      <c r="B4989" s="108">
        <v>202510</v>
      </c>
      <c r="C4989" s="108">
        <v>202510</v>
      </c>
      <c r="D4989" s="108" t="s">
        <v>1014</v>
      </c>
      <c r="E4989" s="109">
        <v>8826265972</v>
      </c>
      <c r="F4989" s="107" t="s">
        <v>3326</v>
      </c>
      <c r="G4989" s="110" t="s">
        <v>3380</v>
      </c>
      <c r="H4989" s="111">
        <v>70000</v>
      </c>
      <c r="I4989" s="113" t="s">
        <v>3748</v>
      </c>
      <c r="J4989" s="111">
        <v>35000</v>
      </c>
      <c r="K4989" s="112" t="s">
        <v>20</v>
      </c>
      <c r="L4989" s="112" t="s">
        <v>158</v>
      </c>
      <c r="O4989" s="71"/>
      <c r="P4989" s="54"/>
      <c r="Q4989" s="72"/>
    </row>
    <row r="4990" spans="1:17" x14ac:dyDescent="0.25">
      <c r="A4990" s="107" t="s">
        <v>3237</v>
      </c>
      <c r="B4990" s="108">
        <v>202509</v>
      </c>
      <c r="C4990" s="108">
        <v>202509</v>
      </c>
      <c r="D4990" s="108" t="s">
        <v>1014</v>
      </c>
      <c r="E4990" s="109">
        <v>7978043059</v>
      </c>
      <c r="F4990" s="107" t="s">
        <v>3243</v>
      </c>
      <c r="G4990" s="110" t="s">
        <v>1792</v>
      </c>
      <c r="H4990" s="111">
        <v>270000</v>
      </c>
      <c r="I4990" s="113" t="s">
        <v>3749</v>
      </c>
      <c r="J4990" s="111">
        <v>45000</v>
      </c>
      <c r="K4990" s="112" t="s">
        <v>689</v>
      </c>
      <c r="L4990" s="112" t="s">
        <v>158</v>
      </c>
      <c r="O4990" s="71"/>
      <c r="P4990" s="54"/>
      <c r="Q4990" s="72"/>
    </row>
    <row r="4991" spans="1:17" x14ac:dyDescent="0.25">
      <c r="A4991" s="107" t="s">
        <v>4584</v>
      </c>
      <c r="B4991" s="108">
        <v>202510</v>
      </c>
      <c r="C4991" s="108">
        <v>202510</v>
      </c>
      <c r="D4991" s="108" t="s">
        <v>1015</v>
      </c>
      <c r="E4991" s="109">
        <v>7325947007</v>
      </c>
      <c r="F4991" s="107" t="s">
        <v>3321</v>
      </c>
      <c r="G4991" s="110" t="s">
        <v>1778</v>
      </c>
      <c r="H4991" s="111">
        <v>290000</v>
      </c>
      <c r="I4991" s="113" t="s">
        <v>3749</v>
      </c>
      <c r="J4991" s="111">
        <v>285000</v>
      </c>
      <c r="K4991" s="112" t="s">
        <v>20</v>
      </c>
      <c r="L4991" s="112" t="s">
        <v>158</v>
      </c>
      <c r="O4991" s="71"/>
      <c r="P4991" s="54"/>
      <c r="Q4991" s="72"/>
    </row>
    <row r="4992" spans="1:17" x14ac:dyDescent="0.25">
      <c r="A4992" s="107" t="s">
        <v>3327</v>
      </c>
      <c r="B4992" s="108">
        <v>202510</v>
      </c>
      <c r="C4992" s="108">
        <v>202510</v>
      </c>
      <c r="D4992" s="108" t="s">
        <v>1015</v>
      </c>
      <c r="E4992" s="109"/>
      <c r="F4992" s="107"/>
      <c r="G4992" s="110" t="s">
        <v>1778</v>
      </c>
      <c r="H4992" s="111">
        <v>290000</v>
      </c>
      <c r="I4992" s="113" t="s">
        <v>3750</v>
      </c>
      <c r="J4992" s="111">
        <v>60000</v>
      </c>
      <c r="K4992" s="112" t="s">
        <v>20</v>
      </c>
      <c r="L4992" s="112" t="s">
        <v>158</v>
      </c>
      <c r="O4992" s="71"/>
      <c r="P4992" s="54"/>
      <c r="Q4992" s="72"/>
    </row>
    <row r="4993" spans="1:17" x14ac:dyDescent="0.25">
      <c r="A4993" s="107" t="s">
        <v>3081</v>
      </c>
      <c r="B4993" s="108">
        <v>202507</v>
      </c>
      <c r="C4993" s="108">
        <v>202507</v>
      </c>
      <c r="D4993" s="108" t="s">
        <v>1015</v>
      </c>
      <c r="E4993" s="109">
        <v>7008716582</v>
      </c>
      <c r="F4993" s="107" t="s">
        <v>3088</v>
      </c>
      <c r="G4993" s="110" t="s">
        <v>1778</v>
      </c>
      <c r="H4993" s="111">
        <v>285000</v>
      </c>
      <c r="I4993" s="113" t="s">
        <v>3750</v>
      </c>
      <c r="J4993" s="111">
        <v>50000</v>
      </c>
      <c r="K4993" s="112" t="s">
        <v>286</v>
      </c>
      <c r="L4993" s="112" t="s">
        <v>158</v>
      </c>
      <c r="O4993" s="71"/>
      <c r="P4993" s="54"/>
      <c r="Q4993" s="72"/>
    </row>
    <row r="4994" spans="1:17" x14ac:dyDescent="0.25">
      <c r="A4994" s="107" t="s">
        <v>3160</v>
      </c>
      <c r="B4994" s="108">
        <v>202508</v>
      </c>
      <c r="C4994" s="108">
        <v>202508</v>
      </c>
      <c r="D4994" s="108" t="s">
        <v>1015</v>
      </c>
      <c r="E4994" s="109">
        <v>8339810879</v>
      </c>
      <c r="F4994" s="107" t="s">
        <v>3163</v>
      </c>
      <c r="G4994" s="110" t="s">
        <v>1778</v>
      </c>
      <c r="H4994" s="111">
        <v>290000</v>
      </c>
      <c r="I4994" s="113" t="s">
        <v>3750</v>
      </c>
      <c r="J4994" s="111">
        <v>40000</v>
      </c>
      <c r="K4994" s="112" t="s">
        <v>20</v>
      </c>
      <c r="L4994" s="112" t="s">
        <v>158</v>
      </c>
      <c r="O4994" s="71"/>
      <c r="P4994" s="54"/>
      <c r="Q4994" s="72"/>
    </row>
    <row r="4995" spans="1:17" x14ac:dyDescent="0.25">
      <c r="A4995" s="107" t="s">
        <v>4529</v>
      </c>
      <c r="B4995" s="108">
        <v>202505</v>
      </c>
      <c r="C4995" s="108">
        <v>202505</v>
      </c>
      <c r="D4995" s="108" t="s">
        <v>1015</v>
      </c>
      <c r="E4995" s="109">
        <v>8770711403</v>
      </c>
      <c r="F4995" s="107" t="s">
        <v>2940</v>
      </c>
      <c r="G4995" s="110" t="s">
        <v>2006</v>
      </c>
      <c r="H4995" s="111">
        <v>275000</v>
      </c>
      <c r="I4995" s="113" t="s">
        <v>3750</v>
      </c>
      <c r="J4995" s="111">
        <v>53000</v>
      </c>
      <c r="K4995" s="112" t="s">
        <v>20</v>
      </c>
      <c r="L4995" s="112" t="s">
        <v>158</v>
      </c>
      <c r="O4995" s="71"/>
      <c r="P4995" s="54"/>
      <c r="Q4995" s="72"/>
    </row>
    <row r="4996" spans="1:17" x14ac:dyDescent="0.25">
      <c r="A4996" s="107" t="s">
        <v>2981</v>
      </c>
      <c r="B4996" s="108">
        <v>202506</v>
      </c>
      <c r="C4996" s="108">
        <v>202506</v>
      </c>
      <c r="D4996" s="108" t="s">
        <v>1015</v>
      </c>
      <c r="E4996" s="109">
        <v>8917455768</v>
      </c>
      <c r="F4996" s="107" t="s">
        <v>2988</v>
      </c>
      <c r="G4996" s="110" t="s">
        <v>2603</v>
      </c>
      <c r="H4996" s="111">
        <v>293600</v>
      </c>
      <c r="I4996" s="113">
        <v>45962</v>
      </c>
      <c r="J4996" s="111">
        <v>50000</v>
      </c>
      <c r="K4996" s="112" t="s">
        <v>20</v>
      </c>
      <c r="L4996" s="112" t="s">
        <v>158</v>
      </c>
      <c r="O4996" s="71"/>
      <c r="P4996" s="54"/>
      <c r="Q4996" s="72"/>
    </row>
    <row r="4997" spans="1:17" x14ac:dyDescent="0.25">
      <c r="A4997" s="107" t="s">
        <v>2981</v>
      </c>
      <c r="B4997" s="108">
        <v>202506</v>
      </c>
      <c r="C4997" s="108">
        <v>202506</v>
      </c>
      <c r="D4997" s="108" t="s">
        <v>1015</v>
      </c>
      <c r="E4997" s="109">
        <v>8917455768</v>
      </c>
      <c r="F4997" s="107" t="s">
        <v>2988</v>
      </c>
      <c r="G4997" s="110" t="s">
        <v>2603</v>
      </c>
      <c r="H4997" s="111">
        <v>293600</v>
      </c>
      <c r="I4997" s="113">
        <v>45962</v>
      </c>
      <c r="J4997" s="111">
        <v>10000</v>
      </c>
      <c r="K4997" s="112" t="s">
        <v>20</v>
      </c>
      <c r="L4997" s="112" t="s">
        <v>158</v>
      </c>
      <c r="O4997" s="71"/>
      <c r="P4997" s="54"/>
      <c r="Q4997" s="72"/>
    </row>
    <row r="4998" spans="1:17" x14ac:dyDescent="0.25">
      <c r="A4998" s="107" t="s">
        <v>4556</v>
      </c>
      <c r="B4998" s="108">
        <v>202508</v>
      </c>
      <c r="C4998" s="108">
        <v>202508</v>
      </c>
      <c r="D4998" s="108" t="s">
        <v>1015</v>
      </c>
      <c r="E4998" s="109">
        <v>9845313769</v>
      </c>
      <c r="F4998" s="107" t="s">
        <v>3179</v>
      </c>
      <c r="G4998" s="110" t="s">
        <v>1778</v>
      </c>
      <c r="H4998" s="111">
        <v>285000</v>
      </c>
      <c r="I4998" s="113">
        <v>45962</v>
      </c>
      <c r="J4998" s="111">
        <v>70000</v>
      </c>
      <c r="K4998" s="112" t="s">
        <v>689</v>
      </c>
      <c r="L4998" s="112" t="s">
        <v>158</v>
      </c>
      <c r="O4998" s="71"/>
      <c r="P4998" s="54"/>
      <c r="Q4998" s="72"/>
    </row>
    <row r="4999" spans="1:17" x14ac:dyDescent="0.25">
      <c r="A4999" s="107" t="s">
        <v>2999</v>
      </c>
      <c r="B4999" s="108">
        <v>202506</v>
      </c>
      <c r="C4999" s="108">
        <v>202506</v>
      </c>
      <c r="D4999" s="108" t="s">
        <v>1015</v>
      </c>
      <c r="E4999" s="109">
        <v>8249819221</v>
      </c>
      <c r="F4999" s="107" t="s">
        <v>3004</v>
      </c>
      <c r="G4999" s="110" t="s">
        <v>1778</v>
      </c>
      <c r="H4999" s="111">
        <v>290000</v>
      </c>
      <c r="I4999" s="113">
        <v>45962</v>
      </c>
      <c r="J4999" s="111">
        <v>65000</v>
      </c>
      <c r="K4999" s="112" t="s">
        <v>20</v>
      </c>
      <c r="L4999" s="112" t="s">
        <v>158</v>
      </c>
      <c r="O4999" s="71"/>
      <c r="P4999" s="54"/>
      <c r="Q4999" s="72"/>
    </row>
    <row r="5000" spans="1:17" x14ac:dyDescent="0.25">
      <c r="A5000" s="107" t="s">
        <v>3018</v>
      </c>
      <c r="B5000" s="108">
        <v>202506</v>
      </c>
      <c r="C5000" s="108">
        <v>202506</v>
      </c>
      <c r="D5000" s="108" t="s">
        <v>1015</v>
      </c>
      <c r="E5000" s="109">
        <v>7978958308</v>
      </c>
      <c r="F5000" s="107" t="s">
        <v>3019</v>
      </c>
      <c r="G5000" s="110" t="s">
        <v>1778</v>
      </c>
      <c r="H5000" s="111">
        <v>290000</v>
      </c>
      <c r="I5000" s="113">
        <v>45962</v>
      </c>
      <c r="J5000" s="111">
        <v>60000</v>
      </c>
      <c r="K5000" s="112" t="s">
        <v>20</v>
      </c>
      <c r="L5000" s="112" t="s">
        <v>158</v>
      </c>
      <c r="O5000" s="71"/>
      <c r="P5000" s="54"/>
      <c r="Q5000" s="72"/>
    </row>
    <row r="5001" spans="1:17" x14ac:dyDescent="0.25">
      <c r="A5001" s="107" t="s">
        <v>3072</v>
      </c>
      <c r="B5001" s="108">
        <v>202506</v>
      </c>
      <c r="C5001" s="108">
        <v>202506</v>
      </c>
      <c r="D5001" s="108" t="s">
        <v>1015</v>
      </c>
      <c r="E5001" s="109">
        <v>6371155365</v>
      </c>
      <c r="F5001" s="107" t="s">
        <v>3071</v>
      </c>
      <c r="G5001" s="110" t="s">
        <v>1778</v>
      </c>
      <c r="H5001" s="111">
        <v>318600</v>
      </c>
      <c r="I5001" s="113">
        <v>45962</v>
      </c>
      <c r="J5001" s="111">
        <v>20000</v>
      </c>
      <c r="K5001" s="112" t="s">
        <v>20</v>
      </c>
      <c r="L5001" s="112" t="s">
        <v>158</v>
      </c>
      <c r="O5001" s="71"/>
      <c r="P5001" s="54"/>
      <c r="Q5001" s="72"/>
    </row>
    <row r="5002" spans="1:17" x14ac:dyDescent="0.25">
      <c r="A5002" s="107" t="s">
        <v>3271</v>
      </c>
      <c r="B5002" s="108">
        <v>202510</v>
      </c>
      <c r="C5002" s="108">
        <v>202510</v>
      </c>
      <c r="D5002" s="108" t="s">
        <v>1015</v>
      </c>
      <c r="E5002" s="109">
        <v>9827001405</v>
      </c>
      <c r="F5002" s="107" t="s">
        <v>3280</v>
      </c>
      <c r="G5002" s="110" t="s">
        <v>1778</v>
      </c>
      <c r="H5002" s="111">
        <v>300000</v>
      </c>
      <c r="I5002" s="113">
        <v>45962</v>
      </c>
      <c r="J5002" s="111">
        <v>40000</v>
      </c>
      <c r="K5002" s="112" t="s">
        <v>20</v>
      </c>
      <c r="L5002" s="112" t="s">
        <v>158</v>
      </c>
      <c r="O5002" s="71"/>
      <c r="P5002" s="54"/>
      <c r="Q5002" s="72"/>
    </row>
    <row r="5003" spans="1:17" x14ac:dyDescent="0.25">
      <c r="A5003" s="107" t="s">
        <v>3273</v>
      </c>
      <c r="B5003" s="108">
        <v>202510</v>
      </c>
      <c r="C5003" s="108">
        <v>202510</v>
      </c>
      <c r="D5003" s="108" t="s">
        <v>1014</v>
      </c>
      <c r="E5003" s="109">
        <v>9632258955</v>
      </c>
      <c r="F5003" s="107" t="s">
        <v>3282</v>
      </c>
      <c r="G5003" s="110" t="s">
        <v>1778</v>
      </c>
      <c r="H5003" s="111">
        <v>295000</v>
      </c>
      <c r="I5003" s="113">
        <v>45964</v>
      </c>
      <c r="J5003" s="111">
        <v>99000</v>
      </c>
      <c r="K5003" s="112" t="s">
        <v>20</v>
      </c>
      <c r="L5003" s="112" t="s">
        <v>158</v>
      </c>
      <c r="O5003" s="71"/>
      <c r="P5003" s="54"/>
      <c r="Q5003" s="72"/>
    </row>
    <row r="5004" spans="1:17" x14ac:dyDescent="0.25">
      <c r="A5004" s="107" t="s">
        <v>3013</v>
      </c>
      <c r="B5004" s="108">
        <v>202506</v>
      </c>
      <c r="C5004" s="108">
        <v>202506</v>
      </c>
      <c r="D5004" s="108" t="s">
        <v>1015</v>
      </c>
      <c r="E5004" s="109">
        <v>7381933948</v>
      </c>
      <c r="F5004" s="107" t="s">
        <v>3012</v>
      </c>
      <c r="G5004" s="110" t="s">
        <v>1778</v>
      </c>
      <c r="H5004" s="111">
        <v>290000</v>
      </c>
      <c r="I5004" s="113">
        <v>45964</v>
      </c>
      <c r="J5004" s="111">
        <v>58000</v>
      </c>
      <c r="K5004" s="112" t="s">
        <v>20</v>
      </c>
      <c r="L5004" s="112" t="s">
        <v>158</v>
      </c>
      <c r="O5004" s="71"/>
      <c r="P5004" s="54"/>
      <c r="Q5004" s="72"/>
    </row>
    <row r="5005" spans="1:17" x14ac:dyDescent="0.25">
      <c r="A5005" s="107" t="s">
        <v>3268</v>
      </c>
      <c r="B5005" s="108">
        <v>202510</v>
      </c>
      <c r="C5005" s="108">
        <v>202510</v>
      </c>
      <c r="D5005" s="108" t="s">
        <v>1014</v>
      </c>
      <c r="E5005" s="109">
        <v>7004747590</v>
      </c>
      <c r="F5005" s="107" t="s">
        <v>3277</v>
      </c>
      <c r="G5005" s="110" t="s">
        <v>1778</v>
      </c>
      <c r="H5005" s="111">
        <v>300000</v>
      </c>
      <c r="I5005" s="113">
        <v>45964</v>
      </c>
      <c r="J5005" s="111">
        <v>50000</v>
      </c>
      <c r="K5005" s="112" t="s">
        <v>20</v>
      </c>
      <c r="L5005" s="112" t="s">
        <v>158</v>
      </c>
      <c r="O5005" s="71"/>
      <c r="P5005" s="54"/>
      <c r="Q5005" s="72"/>
    </row>
    <row r="5006" spans="1:17" x14ac:dyDescent="0.25">
      <c r="A5006" s="107" t="s">
        <v>3072</v>
      </c>
      <c r="B5006" s="108">
        <v>202506</v>
      </c>
      <c r="C5006" s="108">
        <v>202506</v>
      </c>
      <c r="D5006" s="108" t="s">
        <v>1015</v>
      </c>
      <c r="E5006" s="109">
        <v>6371155365</v>
      </c>
      <c r="F5006" s="107" t="s">
        <v>3071</v>
      </c>
      <c r="G5006" s="110" t="s">
        <v>1778</v>
      </c>
      <c r="H5006" s="111">
        <v>318600</v>
      </c>
      <c r="I5006" s="113">
        <v>45964</v>
      </c>
      <c r="J5006" s="111">
        <v>25000</v>
      </c>
      <c r="K5006" s="112" t="s">
        <v>20</v>
      </c>
      <c r="L5006" s="112" t="s">
        <v>158</v>
      </c>
      <c r="O5006" s="71"/>
      <c r="P5006" s="54"/>
      <c r="Q5006" s="72"/>
    </row>
    <row r="5007" spans="1:17" x14ac:dyDescent="0.25">
      <c r="A5007" s="107" t="s">
        <v>3091</v>
      </c>
      <c r="B5007" s="108">
        <v>202507</v>
      </c>
      <c r="C5007" s="108">
        <v>202507</v>
      </c>
      <c r="D5007" s="108" t="s">
        <v>1015</v>
      </c>
      <c r="E5007" s="109">
        <v>7978367702</v>
      </c>
      <c r="F5007" s="107" t="s">
        <v>3094</v>
      </c>
      <c r="G5007" s="110" t="s">
        <v>1778</v>
      </c>
      <c r="H5007" s="111">
        <v>290000</v>
      </c>
      <c r="I5007" s="113">
        <v>45964</v>
      </c>
      <c r="J5007" s="111">
        <v>55000</v>
      </c>
      <c r="K5007" s="112" t="s">
        <v>20</v>
      </c>
      <c r="L5007" s="112" t="s">
        <v>158</v>
      </c>
      <c r="O5007" s="71"/>
      <c r="P5007" s="54"/>
      <c r="Q5007" s="72"/>
    </row>
    <row r="5008" spans="1:17" x14ac:dyDescent="0.25">
      <c r="A5008" s="107" t="s">
        <v>3330</v>
      </c>
      <c r="B5008" s="108">
        <v>202511</v>
      </c>
      <c r="C5008" s="108">
        <v>202511</v>
      </c>
      <c r="D5008" s="108" t="s">
        <v>1014</v>
      </c>
      <c r="E5008" s="109">
        <v>7828736160</v>
      </c>
      <c r="F5008" s="107" t="s">
        <v>3341</v>
      </c>
      <c r="G5008" s="110" t="s">
        <v>1778</v>
      </c>
      <c r="H5008" s="111">
        <v>318000</v>
      </c>
      <c r="I5008" s="113">
        <v>45964</v>
      </c>
      <c r="J5008" s="111">
        <v>5000</v>
      </c>
      <c r="K5008" s="112" t="s">
        <v>20</v>
      </c>
      <c r="L5008" s="112" t="s">
        <v>158</v>
      </c>
      <c r="O5008" s="71"/>
      <c r="P5008" s="54"/>
      <c r="Q5008" s="72"/>
    </row>
    <row r="5009" spans="1:17" x14ac:dyDescent="0.25">
      <c r="A5009" s="107" t="s">
        <v>4586</v>
      </c>
      <c r="B5009" s="108">
        <v>202511</v>
      </c>
      <c r="C5009" s="108">
        <v>202511</v>
      </c>
      <c r="D5009" s="108" t="s">
        <v>1015</v>
      </c>
      <c r="E5009" s="109">
        <v>7978419313</v>
      </c>
      <c r="F5009" s="107" t="s">
        <v>3342</v>
      </c>
      <c r="G5009" s="110" t="s">
        <v>1778</v>
      </c>
      <c r="H5009" s="111">
        <v>300000</v>
      </c>
      <c r="I5009" s="113">
        <v>45964</v>
      </c>
      <c r="J5009" s="111">
        <v>5000</v>
      </c>
      <c r="K5009" s="112" t="s">
        <v>20</v>
      </c>
      <c r="L5009" s="112" t="s">
        <v>158</v>
      </c>
      <c r="O5009" s="71"/>
      <c r="P5009" s="54"/>
      <c r="Q5009" s="72"/>
    </row>
    <row r="5010" spans="1:17" x14ac:dyDescent="0.25">
      <c r="A5010" s="107" t="s">
        <v>3332</v>
      </c>
      <c r="B5010" s="108">
        <v>202511</v>
      </c>
      <c r="C5010" s="108">
        <v>202511</v>
      </c>
      <c r="D5010" s="108" t="s">
        <v>1015</v>
      </c>
      <c r="E5010" s="109">
        <v>8249791912</v>
      </c>
      <c r="F5010" s="107" t="s">
        <v>3343</v>
      </c>
      <c r="G5010" s="110" t="s">
        <v>1778</v>
      </c>
      <c r="H5010" s="111">
        <v>300000</v>
      </c>
      <c r="I5010" s="113">
        <v>45964</v>
      </c>
      <c r="J5010" s="111">
        <v>5000</v>
      </c>
      <c r="K5010" s="112" t="s">
        <v>20</v>
      </c>
      <c r="L5010" s="112" t="s">
        <v>158</v>
      </c>
      <c r="O5010" s="71"/>
      <c r="P5010" s="54"/>
      <c r="Q5010" s="72"/>
    </row>
    <row r="5011" spans="1:17" x14ac:dyDescent="0.25">
      <c r="A5011" s="107" t="s">
        <v>4587</v>
      </c>
      <c r="B5011" s="108">
        <v>202511</v>
      </c>
      <c r="C5011" s="108">
        <v>202511</v>
      </c>
      <c r="D5011" s="108" t="s">
        <v>1015</v>
      </c>
      <c r="E5011" s="109">
        <v>8342977764</v>
      </c>
      <c r="F5011" s="107" t="s">
        <v>3344</v>
      </c>
      <c r="G5011" s="110" t="s">
        <v>1778</v>
      </c>
      <c r="H5011" s="111">
        <v>290000</v>
      </c>
      <c r="I5011" s="113">
        <v>45964</v>
      </c>
      <c r="J5011" s="111">
        <v>5000</v>
      </c>
      <c r="K5011" s="112" t="s">
        <v>20</v>
      </c>
      <c r="L5011" s="112" t="s">
        <v>158</v>
      </c>
      <c r="O5011" s="71"/>
      <c r="P5011" s="54"/>
      <c r="Q5011" s="72"/>
    </row>
    <row r="5012" spans="1:17" x14ac:dyDescent="0.25">
      <c r="A5012" s="107" t="s">
        <v>2823</v>
      </c>
      <c r="B5012" s="108">
        <v>202511</v>
      </c>
      <c r="C5012" s="108">
        <v>202511</v>
      </c>
      <c r="D5012" s="108" t="s">
        <v>1015</v>
      </c>
      <c r="E5012" s="109">
        <v>9938365349</v>
      </c>
      <c r="F5012" s="107" t="s">
        <v>3345</v>
      </c>
      <c r="G5012" s="110" t="s">
        <v>1778</v>
      </c>
      <c r="H5012" s="111">
        <v>290000</v>
      </c>
      <c r="I5012" s="113">
        <v>45964</v>
      </c>
      <c r="J5012" s="111">
        <v>5000</v>
      </c>
      <c r="K5012" s="112" t="s">
        <v>20</v>
      </c>
      <c r="L5012" s="112" t="s">
        <v>158</v>
      </c>
      <c r="O5012" s="71"/>
      <c r="P5012" s="54"/>
      <c r="Q5012" s="72"/>
    </row>
    <row r="5013" spans="1:17" x14ac:dyDescent="0.25">
      <c r="A5013" s="107" t="s">
        <v>3334</v>
      </c>
      <c r="B5013" s="108">
        <v>202511</v>
      </c>
      <c r="C5013" s="108">
        <v>202511</v>
      </c>
      <c r="D5013" s="108" t="s">
        <v>1015</v>
      </c>
      <c r="E5013" s="109">
        <v>9439751560</v>
      </c>
      <c r="F5013" s="107" t="s">
        <v>3346</v>
      </c>
      <c r="G5013" s="110" t="s">
        <v>1778</v>
      </c>
      <c r="H5013" s="111">
        <v>290000</v>
      </c>
      <c r="I5013" s="113">
        <v>45964</v>
      </c>
      <c r="J5013" s="111">
        <v>5000</v>
      </c>
      <c r="K5013" s="112" t="s">
        <v>20</v>
      </c>
      <c r="L5013" s="112" t="s">
        <v>158</v>
      </c>
      <c r="O5013" s="71"/>
      <c r="P5013" s="54"/>
      <c r="Q5013" s="72"/>
    </row>
    <row r="5014" spans="1:17" x14ac:dyDescent="0.25">
      <c r="A5014" s="107" t="s">
        <v>3335</v>
      </c>
      <c r="B5014" s="108">
        <v>202511</v>
      </c>
      <c r="C5014" s="108">
        <v>202511</v>
      </c>
      <c r="D5014" s="108" t="s">
        <v>1015</v>
      </c>
      <c r="E5014" s="109">
        <v>9178415449</v>
      </c>
      <c r="F5014" s="107" t="s">
        <v>3347</v>
      </c>
      <c r="G5014" s="110" t="s">
        <v>1778</v>
      </c>
      <c r="H5014" s="111">
        <v>318000</v>
      </c>
      <c r="I5014" s="113">
        <v>45964</v>
      </c>
      <c r="J5014" s="111">
        <v>5000</v>
      </c>
      <c r="K5014" s="112" t="s">
        <v>20</v>
      </c>
      <c r="L5014" s="112" t="s">
        <v>158</v>
      </c>
      <c r="O5014" s="71"/>
      <c r="P5014" s="54"/>
      <c r="Q5014" s="72"/>
    </row>
    <row r="5015" spans="1:17" x14ac:dyDescent="0.25">
      <c r="A5015" s="107" t="s">
        <v>3336</v>
      </c>
      <c r="B5015" s="108">
        <v>202511</v>
      </c>
      <c r="C5015" s="108">
        <v>202511</v>
      </c>
      <c r="D5015" s="108" t="s">
        <v>1015</v>
      </c>
      <c r="E5015" s="109">
        <v>7978293275</v>
      </c>
      <c r="F5015" s="107" t="s">
        <v>3348</v>
      </c>
      <c r="G5015" s="110" t="s">
        <v>1792</v>
      </c>
      <c r="H5015" s="111">
        <v>318000</v>
      </c>
      <c r="I5015" s="113">
        <v>45964</v>
      </c>
      <c r="J5015" s="111">
        <v>5000</v>
      </c>
      <c r="K5015" s="112" t="s">
        <v>20</v>
      </c>
      <c r="L5015" s="112" t="s">
        <v>158</v>
      </c>
      <c r="O5015" s="71"/>
      <c r="P5015" s="54"/>
      <c r="Q5015" s="72"/>
    </row>
    <row r="5016" spans="1:17" x14ac:dyDescent="0.25">
      <c r="A5016" s="107" t="s">
        <v>3337</v>
      </c>
      <c r="B5016" s="108">
        <v>202511</v>
      </c>
      <c r="C5016" s="108">
        <v>202511</v>
      </c>
      <c r="D5016" s="108" t="s">
        <v>1015</v>
      </c>
      <c r="E5016" s="109">
        <v>6006980490</v>
      </c>
      <c r="F5016" s="107" t="s">
        <v>3349</v>
      </c>
      <c r="G5016" s="110" t="s">
        <v>1778</v>
      </c>
      <c r="H5016" s="111">
        <v>290000</v>
      </c>
      <c r="I5016" s="113">
        <v>45964</v>
      </c>
      <c r="J5016" s="111">
        <v>5000</v>
      </c>
      <c r="K5016" s="112" t="s">
        <v>20</v>
      </c>
      <c r="L5016" s="112" t="s">
        <v>158</v>
      </c>
      <c r="O5016" s="71"/>
      <c r="P5016" s="54"/>
      <c r="Q5016" s="72"/>
    </row>
    <row r="5017" spans="1:17" x14ac:dyDescent="0.25">
      <c r="A5017" s="107" t="s">
        <v>3338</v>
      </c>
      <c r="B5017" s="108">
        <v>202511</v>
      </c>
      <c r="C5017" s="108">
        <v>202511</v>
      </c>
      <c r="D5017" s="108" t="s">
        <v>1015</v>
      </c>
      <c r="E5017" s="109">
        <v>7608928591</v>
      </c>
      <c r="F5017" s="107" t="s">
        <v>3350</v>
      </c>
      <c r="G5017" s="110" t="s">
        <v>1778</v>
      </c>
      <c r="H5017" s="111">
        <v>310000</v>
      </c>
      <c r="I5017" s="113">
        <v>45964</v>
      </c>
      <c r="J5017" s="111">
        <v>5000</v>
      </c>
      <c r="K5017" s="112" t="s">
        <v>20</v>
      </c>
      <c r="L5017" s="112" t="s">
        <v>158</v>
      </c>
      <c r="O5017" s="71"/>
      <c r="P5017" s="54"/>
      <c r="Q5017" s="72"/>
    </row>
    <row r="5018" spans="1:17" x14ac:dyDescent="0.25">
      <c r="A5018" s="107" t="s">
        <v>3339</v>
      </c>
      <c r="B5018" s="108">
        <v>202511</v>
      </c>
      <c r="C5018" s="108">
        <v>202511</v>
      </c>
      <c r="D5018" s="108" t="s">
        <v>1015</v>
      </c>
      <c r="E5018" s="109">
        <v>9348492720</v>
      </c>
      <c r="F5018" s="107" t="s">
        <v>3351</v>
      </c>
      <c r="G5018" s="110" t="s">
        <v>1778</v>
      </c>
      <c r="H5018" s="111">
        <v>310000</v>
      </c>
      <c r="I5018" s="113">
        <v>45964</v>
      </c>
      <c r="J5018" s="111">
        <v>5000</v>
      </c>
      <c r="K5018" s="112" t="s">
        <v>20</v>
      </c>
      <c r="L5018" s="112" t="s">
        <v>158</v>
      </c>
      <c r="O5018" s="71"/>
      <c r="P5018" s="54"/>
      <c r="Q5018" s="72"/>
    </row>
    <row r="5019" spans="1:17" x14ac:dyDescent="0.25">
      <c r="A5019" s="107" t="s">
        <v>4588</v>
      </c>
      <c r="B5019" s="108">
        <v>202510</v>
      </c>
      <c r="C5019" s="108">
        <v>202510</v>
      </c>
      <c r="D5019" s="108" t="s">
        <v>1015</v>
      </c>
      <c r="E5019" s="109">
        <v>9337646169</v>
      </c>
      <c r="F5019" s="107" t="s">
        <v>3329</v>
      </c>
      <c r="G5019" s="110" t="s">
        <v>1778</v>
      </c>
      <c r="H5019" s="111">
        <v>300000</v>
      </c>
      <c r="I5019" s="113">
        <v>45965</v>
      </c>
      <c r="J5019" s="111">
        <v>265000</v>
      </c>
      <c r="K5019" s="112" t="s">
        <v>20</v>
      </c>
      <c r="L5019" s="112" t="s">
        <v>158</v>
      </c>
      <c r="O5019" s="71"/>
      <c r="P5019" s="54"/>
      <c r="Q5019" s="72"/>
    </row>
    <row r="5020" spans="1:17" x14ac:dyDescent="0.25">
      <c r="A5020" s="107" t="s">
        <v>2683</v>
      </c>
      <c r="B5020" s="108">
        <v>202502</v>
      </c>
      <c r="C5020" s="108">
        <v>202502</v>
      </c>
      <c r="D5020" s="108" t="s">
        <v>1015</v>
      </c>
      <c r="E5020" s="109">
        <v>8984333691</v>
      </c>
      <c r="F5020" s="107" t="s">
        <v>2684</v>
      </c>
      <c r="G5020" s="110" t="s">
        <v>1778</v>
      </c>
      <c r="H5020" s="111">
        <v>290000</v>
      </c>
      <c r="I5020" s="113">
        <v>45965</v>
      </c>
      <c r="J5020" s="111">
        <v>50000</v>
      </c>
      <c r="K5020" s="112" t="s">
        <v>20</v>
      </c>
      <c r="L5020" s="112" t="s">
        <v>158</v>
      </c>
      <c r="O5020" s="71"/>
      <c r="P5020" s="54"/>
      <c r="Q5020" s="72"/>
    </row>
    <row r="5021" spans="1:17" x14ac:dyDescent="0.25">
      <c r="A5021" s="107" t="s">
        <v>3315</v>
      </c>
      <c r="B5021" s="108">
        <v>202510</v>
      </c>
      <c r="C5021" s="108">
        <v>202510</v>
      </c>
      <c r="D5021" s="108" t="s">
        <v>1015</v>
      </c>
      <c r="E5021" s="109">
        <v>7540916989</v>
      </c>
      <c r="F5021" s="107" t="s">
        <v>3319</v>
      </c>
      <c r="G5021" s="110" t="s">
        <v>1778</v>
      </c>
      <c r="H5021" s="111">
        <v>290000</v>
      </c>
      <c r="I5021" s="113">
        <v>45965</v>
      </c>
      <c r="J5021" s="111">
        <v>50000</v>
      </c>
      <c r="K5021" s="112" t="s">
        <v>20</v>
      </c>
      <c r="L5021" s="112" t="s">
        <v>158</v>
      </c>
      <c r="O5021" s="71"/>
      <c r="P5021" s="54"/>
      <c r="Q5021" s="72"/>
    </row>
    <row r="5022" spans="1:17" x14ac:dyDescent="0.25">
      <c r="A5022" s="107" t="s">
        <v>4564</v>
      </c>
      <c r="B5022" s="108">
        <v>202509</v>
      </c>
      <c r="C5022" s="108">
        <v>202509</v>
      </c>
      <c r="D5022" s="108" t="s">
        <v>1015</v>
      </c>
      <c r="E5022" s="109">
        <v>9937552562</v>
      </c>
      <c r="F5022" s="107" t="s">
        <v>3222</v>
      </c>
      <c r="G5022" s="110" t="s">
        <v>1778</v>
      </c>
      <c r="H5022" s="111">
        <v>318600</v>
      </c>
      <c r="I5022" s="113">
        <v>45966</v>
      </c>
      <c r="J5022" s="111">
        <v>104333</v>
      </c>
      <c r="K5022" s="112" t="s">
        <v>20</v>
      </c>
      <c r="L5022" s="112" t="s">
        <v>158</v>
      </c>
      <c r="O5022" s="71"/>
      <c r="P5022" s="54"/>
      <c r="Q5022" s="72"/>
    </row>
    <row r="5023" spans="1:17" x14ac:dyDescent="0.25">
      <c r="A5023" s="107" t="s">
        <v>3121</v>
      </c>
      <c r="B5023" s="108">
        <v>202508</v>
      </c>
      <c r="C5023" s="108">
        <v>202508</v>
      </c>
      <c r="D5023" s="108" t="s">
        <v>1014</v>
      </c>
      <c r="E5023" s="109">
        <v>9686127750</v>
      </c>
      <c r="F5023" s="107" t="s">
        <v>3126</v>
      </c>
      <c r="G5023" s="110" t="s">
        <v>1778</v>
      </c>
      <c r="H5023" s="111">
        <v>305000</v>
      </c>
      <c r="I5023" s="113">
        <v>45966</v>
      </c>
      <c r="J5023" s="111">
        <v>50000</v>
      </c>
      <c r="K5023" s="112" t="s">
        <v>20</v>
      </c>
      <c r="L5023" s="112" t="s">
        <v>158</v>
      </c>
      <c r="O5023" s="71"/>
      <c r="P5023" s="54"/>
      <c r="Q5023" s="72"/>
    </row>
    <row r="5024" spans="1:17" x14ac:dyDescent="0.25">
      <c r="A5024" s="107" t="s">
        <v>540</v>
      </c>
      <c r="B5024" s="108">
        <v>202302</v>
      </c>
      <c r="C5024" s="108">
        <v>202302</v>
      </c>
      <c r="D5024" s="108" t="s">
        <v>1014</v>
      </c>
      <c r="E5024" s="109">
        <v>8421977650</v>
      </c>
      <c r="F5024" s="107" t="s">
        <v>541</v>
      </c>
      <c r="G5024" s="110" t="s">
        <v>19</v>
      </c>
      <c r="H5024" s="111">
        <v>265500</v>
      </c>
      <c r="I5024" s="113">
        <v>45966</v>
      </c>
      <c r="J5024" s="111">
        <v>20000</v>
      </c>
      <c r="K5024" s="112" t="s">
        <v>20</v>
      </c>
      <c r="L5024" s="112" t="s">
        <v>158</v>
      </c>
      <c r="O5024" s="71"/>
      <c r="P5024" s="54"/>
      <c r="Q5024" s="72"/>
    </row>
    <row r="5025" spans="1:17" x14ac:dyDescent="0.25">
      <c r="A5025" s="107" t="s">
        <v>4545</v>
      </c>
      <c r="B5025" s="108">
        <v>202507</v>
      </c>
      <c r="C5025" s="108">
        <v>202507</v>
      </c>
      <c r="D5025" s="108" t="s">
        <v>1015</v>
      </c>
      <c r="E5025" s="109">
        <v>9981934661</v>
      </c>
      <c r="F5025" s="107" t="s">
        <v>3103</v>
      </c>
      <c r="G5025" s="110" t="s">
        <v>1778</v>
      </c>
      <c r="H5025" s="111">
        <v>300000</v>
      </c>
      <c r="I5025" s="113">
        <v>45966</v>
      </c>
      <c r="J5025" s="111">
        <v>30000</v>
      </c>
      <c r="K5025" s="112" t="s">
        <v>20</v>
      </c>
      <c r="L5025" s="112" t="s">
        <v>158</v>
      </c>
      <c r="O5025" s="71"/>
      <c r="P5025" s="54"/>
      <c r="Q5025" s="72"/>
    </row>
    <row r="5026" spans="1:17" x14ac:dyDescent="0.25">
      <c r="A5026" s="107" t="s">
        <v>3037</v>
      </c>
      <c r="B5026" s="108">
        <v>202506</v>
      </c>
      <c r="C5026" s="108">
        <v>202506</v>
      </c>
      <c r="D5026" s="108" t="s">
        <v>1015</v>
      </c>
      <c r="E5026" s="109">
        <v>7978350399</v>
      </c>
      <c r="F5026" s="107" t="s">
        <v>3045</v>
      </c>
      <c r="G5026" s="110" t="s">
        <v>1778</v>
      </c>
      <c r="H5026" s="111">
        <v>290000</v>
      </c>
      <c r="I5026" s="113">
        <v>45967</v>
      </c>
      <c r="J5026" s="111">
        <v>50000</v>
      </c>
      <c r="K5026" s="112" t="s">
        <v>689</v>
      </c>
      <c r="L5026" s="112" t="s">
        <v>158</v>
      </c>
      <c r="O5026" s="71"/>
      <c r="P5026" s="54"/>
      <c r="Q5026" s="72"/>
    </row>
    <row r="5027" spans="1:17" x14ac:dyDescent="0.25">
      <c r="A5027" s="107" t="s">
        <v>3046</v>
      </c>
      <c r="B5027" s="108">
        <v>202507</v>
      </c>
      <c r="C5027" s="108">
        <v>202507</v>
      </c>
      <c r="D5027" s="108" t="s">
        <v>1015</v>
      </c>
      <c r="E5027" s="109">
        <v>7008992741</v>
      </c>
      <c r="F5027" s="107" t="s">
        <v>3047</v>
      </c>
      <c r="G5027" s="110" t="s">
        <v>1778</v>
      </c>
      <c r="H5027" s="111">
        <v>300000</v>
      </c>
      <c r="I5027" s="113">
        <v>45967</v>
      </c>
      <c r="J5027" s="111">
        <v>50000</v>
      </c>
      <c r="K5027" s="112" t="s">
        <v>20</v>
      </c>
      <c r="L5027" s="112" t="s">
        <v>158</v>
      </c>
      <c r="O5027" s="71"/>
      <c r="P5027" s="54"/>
      <c r="Q5027" s="72"/>
    </row>
    <row r="5028" spans="1:17" x14ac:dyDescent="0.25">
      <c r="A5028" s="107" t="s">
        <v>3122</v>
      </c>
      <c r="B5028" s="108">
        <v>202508</v>
      </c>
      <c r="C5028" s="108">
        <v>202508</v>
      </c>
      <c r="D5028" s="108" t="s">
        <v>1015</v>
      </c>
      <c r="E5028" s="109">
        <v>7978386221</v>
      </c>
      <c r="F5028" s="107" t="s">
        <v>3127</v>
      </c>
      <c r="G5028" s="110" t="s">
        <v>1778</v>
      </c>
      <c r="H5028" s="111">
        <v>305000</v>
      </c>
      <c r="I5028" s="113">
        <v>45967</v>
      </c>
      <c r="J5028" s="111">
        <v>10000</v>
      </c>
      <c r="K5028" s="112" t="s">
        <v>20</v>
      </c>
      <c r="L5028" s="112" t="s">
        <v>158</v>
      </c>
      <c r="O5028" s="71"/>
      <c r="P5028" s="54"/>
      <c r="Q5028" s="72"/>
    </row>
    <row r="5029" spans="1:17" x14ac:dyDescent="0.25">
      <c r="A5029" s="107" t="s">
        <v>3164</v>
      </c>
      <c r="B5029" s="108">
        <v>202508</v>
      </c>
      <c r="C5029" s="108">
        <v>202508</v>
      </c>
      <c r="D5029" s="108" t="s">
        <v>1015</v>
      </c>
      <c r="E5029" s="109">
        <v>8249283535</v>
      </c>
      <c r="F5029" s="107" t="s">
        <v>3165</v>
      </c>
      <c r="G5029" s="110" t="s">
        <v>1778</v>
      </c>
      <c r="H5029" s="111">
        <v>305000</v>
      </c>
      <c r="I5029" s="113">
        <v>45967</v>
      </c>
      <c r="J5029" s="111">
        <v>30000</v>
      </c>
      <c r="K5029" s="112" t="s">
        <v>20</v>
      </c>
      <c r="L5029" s="112" t="s">
        <v>158</v>
      </c>
      <c r="O5029" s="71"/>
      <c r="P5029" s="54"/>
      <c r="Q5029" s="72"/>
    </row>
    <row r="5030" spans="1:17" x14ac:dyDescent="0.25">
      <c r="A5030" s="107" t="s">
        <v>3123</v>
      </c>
      <c r="B5030" s="108">
        <v>202508</v>
      </c>
      <c r="C5030" s="108">
        <v>202508</v>
      </c>
      <c r="D5030" s="108" t="s">
        <v>1014</v>
      </c>
      <c r="E5030" s="109">
        <v>7978525517</v>
      </c>
      <c r="F5030" s="107" t="s">
        <v>3128</v>
      </c>
      <c r="G5030" s="110" t="s">
        <v>1778</v>
      </c>
      <c r="H5030" s="111">
        <v>305000</v>
      </c>
      <c r="I5030" s="113">
        <v>45967</v>
      </c>
      <c r="J5030" s="111">
        <v>75000</v>
      </c>
      <c r="K5030" s="112" t="s">
        <v>20</v>
      </c>
      <c r="L5030" s="112" t="s">
        <v>158</v>
      </c>
      <c r="O5030" s="71"/>
      <c r="P5030" s="54"/>
      <c r="Q5030" s="72"/>
    </row>
    <row r="5031" spans="1:17" x14ac:dyDescent="0.25">
      <c r="A5031" s="107" t="s">
        <v>4541</v>
      </c>
      <c r="B5031" s="108">
        <v>202507</v>
      </c>
      <c r="C5031" s="108">
        <v>202507</v>
      </c>
      <c r="D5031" s="108" t="s">
        <v>1015</v>
      </c>
      <c r="E5031" s="109">
        <v>7205533636</v>
      </c>
      <c r="F5031" s="107" t="s">
        <v>3085</v>
      </c>
      <c r="G5031" s="110" t="s">
        <v>1778</v>
      </c>
      <c r="H5031" s="111">
        <v>285000</v>
      </c>
      <c r="I5031" s="113">
        <v>45967</v>
      </c>
      <c r="J5031" s="111">
        <v>65000</v>
      </c>
      <c r="K5031" s="112" t="s">
        <v>20</v>
      </c>
      <c r="L5031" s="112" t="s">
        <v>158</v>
      </c>
      <c r="O5031" s="71"/>
      <c r="P5031" s="54"/>
      <c r="Q5031" s="72"/>
    </row>
    <row r="5032" spans="1:17" x14ac:dyDescent="0.25">
      <c r="A5032" s="107" t="s">
        <v>4585</v>
      </c>
      <c r="B5032" s="108">
        <v>202510</v>
      </c>
      <c r="C5032" s="108">
        <v>202510</v>
      </c>
      <c r="D5032" s="108" t="s">
        <v>1014</v>
      </c>
      <c r="E5032" s="109">
        <v>8826265972</v>
      </c>
      <c r="F5032" s="107" t="s">
        <v>3326</v>
      </c>
      <c r="G5032" s="110" t="s">
        <v>3305</v>
      </c>
      <c r="H5032" s="111">
        <v>70000</v>
      </c>
      <c r="I5032" s="113">
        <v>45968</v>
      </c>
      <c r="J5032" s="111">
        <v>35000</v>
      </c>
      <c r="K5032" s="112" t="s">
        <v>20</v>
      </c>
      <c r="L5032" s="112" t="s">
        <v>158</v>
      </c>
      <c r="O5032" s="71"/>
      <c r="P5032" s="54"/>
      <c r="Q5032" s="72"/>
    </row>
    <row r="5033" spans="1:17" x14ac:dyDescent="0.25">
      <c r="A5033" s="107" t="s">
        <v>3352</v>
      </c>
      <c r="B5033" s="108">
        <v>202510</v>
      </c>
      <c r="C5033" s="108">
        <v>202510</v>
      </c>
      <c r="D5033" s="108" t="s">
        <v>1014</v>
      </c>
      <c r="E5033" s="109">
        <v>9867101459</v>
      </c>
      <c r="F5033" s="107" t="s">
        <v>3353</v>
      </c>
      <c r="G5033" s="110" t="s">
        <v>3305</v>
      </c>
      <c r="H5033" s="111">
        <v>70000</v>
      </c>
      <c r="I5033" s="113">
        <v>45968</v>
      </c>
      <c r="J5033" s="111">
        <v>70000</v>
      </c>
      <c r="K5033" s="112" t="s">
        <v>20</v>
      </c>
      <c r="L5033" s="112" t="s">
        <v>158</v>
      </c>
      <c r="O5033" s="71"/>
      <c r="P5033" s="54"/>
      <c r="Q5033" s="72"/>
    </row>
    <row r="5034" spans="1:17" x14ac:dyDescent="0.25">
      <c r="A5034" s="107" t="s">
        <v>3027</v>
      </c>
      <c r="B5034" s="108">
        <v>202507</v>
      </c>
      <c r="C5034" s="108">
        <v>202507</v>
      </c>
      <c r="D5034" s="108" t="s">
        <v>1015</v>
      </c>
      <c r="E5034" s="109">
        <v>6371746406</v>
      </c>
      <c r="F5034" s="107" t="s">
        <v>3029</v>
      </c>
      <c r="G5034" s="110" t="s">
        <v>1778</v>
      </c>
      <c r="H5034" s="111">
        <v>275000</v>
      </c>
      <c r="I5034" s="113">
        <v>45968</v>
      </c>
      <c r="J5034" s="111">
        <v>15000</v>
      </c>
      <c r="K5034" s="112" t="s">
        <v>689</v>
      </c>
      <c r="L5034" s="112" t="s">
        <v>158</v>
      </c>
      <c r="O5034" s="71"/>
      <c r="P5034" s="54"/>
      <c r="Q5034" s="72"/>
    </row>
    <row r="5035" spans="1:17" x14ac:dyDescent="0.25">
      <c r="A5035" s="107" t="s">
        <v>4563</v>
      </c>
      <c r="B5035" s="108">
        <v>202509</v>
      </c>
      <c r="C5035" s="108">
        <v>202509</v>
      </c>
      <c r="D5035" s="108" t="s">
        <v>1015</v>
      </c>
      <c r="E5035" s="109">
        <v>6372892614</v>
      </c>
      <c r="F5035" s="107" t="s">
        <v>3221</v>
      </c>
      <c r="G5035" s="110" t="s">
        <v>1778</v>
      </c>
      <c r="H5035" s="111">
        <v>290000</v>
      </c>
      <c r="I5035" s="113">
        <v>45968</v>
      </c>
      <c r="J5035" s="111">
        <f>52000+19000</f>
        <v>71000</v>
      </c>
      <c r="K5035" s="112" t="s">
        <v>20</v>
      </c>
      <c r="L5035" s="112" t="s">
        <v>158</v>
      </c>
      <c r="O5035" s="71"/>
      <c r="P5035" s="54"/>
      <c r="Q5035" s="72"/>
    </row>
    <row r="5036" spans="1:17" x14ac:dyDescent="0.25">
      <c r="A5036" s="107" t="s">
        <v>2881</v>
      </c>
      <c r="B5036" s="108">
        <v>202505</v>
      </c>
      <c r="C5036" s="108">
        <v>202505</v>
      </c>
      <c r="D5036" s="108" t="s">
        <v>1015</v>
      </c>
      <c r="E5036" s="109">
        <v>7326912744</v>
      </c>
      <c r="F5036" s="107" t="s">
        <v>2885</v>
      </c>
      <c r="G5036" s="110" t="s">
        <v>1778</v>
      </c>
      <c r="H5036" s="111">
        <v>290000</v>
      </c>
      <c r="I5036" s="113">
        <v>45968</v>
      </c>
      <c r="J5036" s="111">
        <v>50000</v>
      </c>
      <c r="K5036" s="112" t="s">
        <v>20</v>
      </c>
      <c r="L5036" s="112" t="s">
        <v>158</v>
      </c>
      <c r="O5036" s="71"/>
      <c r="P5036" s="54"/>
      <c r="Q5036" s="72"/>
    </row>
    <row r="5037" spans="1:17" x14ac:dyDescent="0.25">
      <c r="A5037" s="107" t="s">
        <v>3373</v>
      </c>
      <c r="B5037" s="108">
        <v>202511</v>
      </c>
      <c r="C5037" s="108">
        <v>202511</v>
      </c>
      <c r="D5037" s="108" t="s">
        <v>1015</v>
      </c>
      <c r="E5037" s="109">
        <v>7283081822</v>
      </c>
      <c r="F5037" s="107" t="s">
        <v>3374</v>
      </c>
      <c r="G5037" s="110" t="s">
        <v>1792</v>
      </c>
      <c r="H5037" s="111">
        <v>318000</v>
      </c>
      <c r="I5037" s="113">
        <v>45969</v>
      </c>
      <c r="J5037" s="111">
        <v>308000</v>
      </c>
      <c r="K5037" s="112" t="s">
        <v>20</v>
      </c>
      <c r="L5037" s="112" t="s">
        <v>158</v>
      </c>
      <c r="O5037" s="71"/>
      <c r="P5037" s="54"/>
      <c r="Q5037" s="72"/>
    </row>
    <row r="5038" spans="1:17" x14ac:dyDescent="0.25">
      <c r="A5038" s="107" t="s">
        <v>2823</v>
      </c>
      <c r="B5038" s="108">
        <v>202511</v>
      </c>
      <c r="C5038" s="108">
        <v>202511</v>
      </c>
      <c r="D5038" s="108" t="s">
        <v>1015</v>
      </c>
      <c r="E5038" s="109">
        <v>9938365349</v>
      </c>
      <c r="F5038" s="107" t="s">
        <v>3345</v>
      </c>
      <c r="G5038" s="110" t="s">
        <v>1778</v>
      </c>
      <c r="H5038" s="111">
        <v>290000</v>
      </c>
      <c r="I5038" s="113">
        <v>45971</v>
      </c>
      <c r="J5038" s="111">
        <v>95000</v>
      </c>
      <c r="K5038" s="112" t="s">
        <v>20</v>
      </c>
      <c r="L5038" s="112" t="s">
        <v>158</v>
      </c>
      <c r="O5038" s="71"/>
      <c r="P5038" s="54"/>
      <c r="Q5038" s="72"/>
    </row>
    <row r="5039" spans="1:17" x14ac:dyDescent="0.25">
      <c r="A5039" s="107" t="s">
        <v>4572</v>
      </c>
      <c r="B5039" s="108">
        <v>202510</v>
      </c>
      <c r="C5039" s="108">
        <v>202510</v>
      </c>
      <c r="D5039" s="108" t="s">
        <v>1014</v>
      </c>
      <c r="E5039" s="109">
        <v>7676329548</v>
      </c>
      <c r="F5039" s="107" t="s">
        <v>3281</v>
      </c>
      <c r="G5039" s="110" t="s">
        <v>1778</v>
      </c>
      <c r="H5039" s="111">
        <v>300000</v>
      </c>
      <c r="I5039" s="113">
        <v>45971</v>
      </c>
      <c r="J5039" s="111">
        <v>50000</v>
      </c>
      <c r="K5039" s="112" t="s">
        <v>20</v>
      </c>
      <c r="L5039" s="112" t="s">
        <v>158</v>
      </c>
      <c r="O5039" s="71"/>
      <c r="P5039" s="54"/>
      <c r="Q5039" s="72"/>
    </row>
    <row r="5040" spans="1:17" x14ac:dyDescent="0.25">
      <c r="A5040" s="107" t="s">
        <v>3133</v>
      </c>
      <c r="B5040" s="108">
        <v>202508</v>
      </c>
      <c r="C5040" s="108">
        <v>202508</v>
      </c>
      <c r="D5040" s="108" t="s">
        <v>1015</v>
      </c>
      <c r="E5040" s="109">
        <v>9437344795</v>
      </c>
      <c r="F5040" s="107" t="s">
        <v>3136</v>
      </c>
      <c r="G5040" s="110" t="s">
        <v>1778</v>
      </c>
      <c r="H5040" s="111">
        <v>300000</v>
      </c>
      <c r="I5040" s="113">
        <v>45971</v>
      </c>
      <c r="J5040" s="111">
        <v>60000</v>
      </c>
      <c r="K5040" s="112" t="s">
        <v>20</v>
      </c>
      <c r="L5040" s="112" t="s">
        <v>158</v>
      </c>
      <c r="O5040" s="71"/>
      <c r="P5040" s="54"/>
      <c r="Q5040" s="72"/>
    </row>
    <row r="5041" spans="1:17" x14ac:dyDescent="0.25">
      <c r="A5041" s="107" t="s">
        <v>4560</v>
      </c>
      <c r="B5041" s="108">
        <v>202509</v>
      </c>
      <c r="C5041" s="108">
        <v>202509</v>
      </c>
      <c r="D5041" s="108" t="s">
        <v>1014</v>
      </c>
      <c r="E5041" s="109">
        <v>9502142433</v>
      </c>
      <c r="F5041" s="107" t="s">
        <v>3204</v>
      </c>
      <c r="G5041" s="110" t="s">
        <v>1778</v>
      </c>
      <c r="H5041" s="111">
        <v>290000</v>
      </c>
      <c r="I5041" s="113">
        <v>45971</v>
      </c>
      <c r="J5041" s="111">
        <v>50000</v>
      </c>
      <c r="K5041" s="112" t="s">
        <v>20</v>
      </c>
      <c r="L5041" s="112" t="s">
        <v>158</v>
      </c>
      <c r="O5041" s="71"/>
      <c r="P5041" s="54"/>
      <c r="Q5041" s="72"/>
    </row>
    <row r="5042" spans="1:17" x14ac:dyDescent="0.25">
      <c r="A5042" s="107" t="s">
        <v>3124</v>
      </c>
      <c r="B5042" s="108">
        <v>202508</v>
      </c>
      <c r="C5042" s="108">
        <v>202508</v>
      </c>
      <c r="D5042" s="108" t="s">
        <v>1014</v>
      </c>
      <c r="E5042" s="109">
        <v>8249372326</v>
      </c>
      <c r="F5042" s="107" t="s">
        <v>3129</v>
      </c>
      <c r="G5042" s="110" t="s">
        <v>1778</v>
      </c>
      <c r="H5042" s="111">
        <v>305000</v>
      </c>
      <c r="I5042" s="113">
        <v>45971</v>
      </c>
      <c r="J5042" s="111">
        <v>70000</v>
      </c>
      <c r="K5042" s="112" t="s">
        <v>20</v>
      </c>
      <c r="L5042" s="112" t="s">
        <v>158</v>
      </c>
      <c r="O5042" s="71"/>
      <c r="P5042" s="54"/>
      <c r="Q5042" s="72"/>
    </row>
    <row r="5043" spans="1:17" x14ac:dyDescent="0.25">
      <c r="A5043" s="107" t="s">
        <v>3207</v>
      </c>
      <c r="B5043" s="108">
        <v>202509</v>
      </c>
      <c r="C5043" s="108">
        <v>202509</v>
      </c>
      <c r="D5043" s="108" t="s">
        <v>1015</v>
      </c>
      <c r="E5043" s="109">
        <v>9051335790</v>
      </c>
      <c r="F5043" s="107" t="s">
        <v>3209</v>
      </c>
      <c r="G5043" s="110" t="s">
        <v>1778</v>
      </c>
      <c r="H5043" s="111">
        <v>318000</v>
      </c>
      <c r="I5043" s="113">
        <v>45972</v>
      </c>
      <c r="J5043" s="111">
        <v>50000</v>
      </c>
      <c r="K5043" s="112" t="s">
        <v>20</v>
      </c>
      <c r="L5043" s="112" t="s">
        <v>158</v>
      </c>
      <c r="O5043" s="71"/>
      <c r="P5043" s="54"/>
      <c r="Q5043" s="72"/>
    </row>
    <row r="5044" spans="1:17" x14ac:dyDescent="0.25">
      <c r="A5044" s="107" t="s">
        <v>4574</v>
      </c>
      <c r="B5044" s="108">
        <v>202510</v>
      </c>
      <c r="C5044" s="108">
        <v>202510</v>
      </c>
      <c r="D5044" s="108" t="s">
        <v>1015</v>
      </c>
      <c r="E5044" s="109">
        <v>8249639937</v>
      </c>
      <c r="F5044" s="107" t="s">
        <v>3290</v>
      </c>
      <c r="G5044" s="110" t="s">
        <v>2006</v>
      </c>
      <c r="H5044" s="111">
        <v>290000</v>
      </c>
      <c r="I5044" s="113">
        <v>45972</v>
      </c>
      <c r="J5044" s="111">
        <v>50000</v>
      </c>
      <c r="K5044" s="112" t="s">
        <v>20</v>
      </c>
      <c r="L5044" s="112" t="s">
        <v>158</v>
      </c>
      <c r="O5044" s="71"/>
      <c r="P5044" s="54"/>
      <c r="Q5044" s="72"/>
    </row>
    <row r="5045" spans="1:17" x14ac:dyDescent="0.25">
      <c r="A5045" s="107" t="s">
        <v>3063</v>
      </c>
      <c r="B5045" s="108">
        <v>202507</v>
      </c>
      <c r="C5045" s="108">
        <v>202507</v>
      </c>
      <c r="D5045" s="108" t="s">
        <v>1015</v>
      </c>
      <c r="E5045" s="109">
        <v>7008650408</v>
      </c>
      <c r="F5045" s="107" t="s">
        <v>3064</v>
      </c>
      <c r="G5045" s="110" t="s">
        <v>1792</v>
      </c>
      <c r="H5045" s="111">
        <f>IF(G5045="APIDS+IITG", 350000, IF(G5045="APDA+IITG", 330000, IF(G5045="APIDS", 318600, IF(G5045="APDA", 295000, "0"))))</f>
        <v>295000</v>
      </c>
      <c r="I5045" s="113">
        <v>45972</v>
      </c>
      <c r="J5045" s="111">
        <v>50000</v>
      </c>
      <c r="K5045" s="112" t="s">
        <v>20</v>
      </c>
      <c r="L5045" s="112" t="s">
        <v>158</v>
      </c>
      <c r="O5045" s="71"/>
      <c r="P5045" s="54"/>
      <c r="Q5045" s="72"/>
    </row>
    <row r="5046" spans="1:17" x14ac:dyDescent="0.25">
      <c r="A5046" s="107" t="s">
        <v>4496</v>
      </c>
      <c r="B5046" s="108">
        <v>202502</v>
      </c>
      <c r="C5046" s="108">
        <v>202502</v>
      </c>
      <c r="D5046" s="108" t="s">
        <v>1015</v>
      </c>
      <c r="E5046" s="109">
        <v>8114923133</v>
      </c>
      <c r="F5046" s="107" t="s">
        <v>2679</v>
      </c>
      <c r="G5046" s="110" t="s">
        <v>1792</v>
      </c>
      <c r="H5046" s="111">
        <v>285000</v>
      </c>
      <c r="I5046" s="113">
        <v>45972</v>
      </c>
      <c r="J5046" s="111">
        <v>25000</v>
      </c>
      <c r="K5046" s="112" t="s">
        <v>20</v>
      </c>
      <c r="L5046" s="112" t="s">
        <v>158</v>
      </c>
      <c r="O5046" s="71"/>
      <c r="P5046" s="54"/>
      <c r="Q5046" s="72"/>
    </row>
    <row r="5047" spans="1:17" x14ac:dyDescent="0.25">
      <c r="A5047" s="107" t="s">
        <v>4576</v>
      </c>
      <c r="B5047" s="108">
        <v>202510</v>
      </c>
      <c r="C5047" s="108">
        <v>202510</v>
      </c>
      <c r="D5047" s="108" t="s">
        <v>1015</v>
      </c>
      <c r="E5047" s="109">
        <v>7978096297</v>
      </c>
      <c r="F5047" s="107" t="s">
        <v>3295</v>
      </c>
      <c r="G5047" s="110" t="s">
        <v>1778</v>
      </c>
      <c r="H5047" s="111">
        <v>318000</v>
      </c>
      <c r="I5047" s="113">
        <v>45972</v>
      </c>
      <c r="J5047" s="111">
        <v>180000</v>
      </c>
      <c r="K5047" s="112" t="s">
        <v>20</v>
      </c>
      <c r="L5047" s="112" t="s">
        <v>158</v>
      </c>
      <c r="O5047" s="71"/>
      <c r="P5047" s="54"/>
      <c r="Q5047" s="72"/>
    </row>
    <row r="5048" spans="1:17" x14ac:dyDescent="0.25">
      <c r="A5048" s="107" t="s">
        <v>3354</v>
      </c>
      <c r="B5048" s="108">
        <v>202511</v>
      </c>
      <c r="C5048" s="108">
        <v>202511</v>
      </c>
      <c r="D5048" s="108" t="s">
        <v>1014</v>
      </c>
      <c r="E5048" s="109" t="s">
        <v>3362</v>
      </c>
      <c r="F5048" s="107" t="s">
        <v>3365</v>
      </c>
      <c r="G5048" s="110" t="s">
        <v>1778</v>
      </c>
      <c r="H5048" s="111">
        <v>290000</v>
      </c>
      <c r="I5048" s="113">
        <v>45972</v>
      </c>
      <c r="J5048" s="111">
        <v>5000</v>
      </c>
      <c r="K5048" s="112" t="s">
        <v>20</v>
      </c>
      <c r="L5048" s="112" t="s">
        <v>158</v>
      </c>
      <c r="O5048" s="71"/>
      <c r="P5048" s="54"/>
      <c r="Q5048" s="72"/>
    </row>
    <row r="5049" spans="1:17" x14ac:dyDescent="0.25">
      <c r="A5049" s="107" t="s">
        <v>3355</v>
      </c>
      <c r="B5049" s="108">
        <v>202511</v>
      </c>
      <c r="C5049" s="108">
        <v>202511</v>
      </c>
      <c r="D5049" s="108" t="s">
        <v>1015</v>
      </c>
      <c r="E5049" s="109">
        <v>8984292450</v>
      </c>
      <c r="F5049" s="107" t="s">
        <v>3366</v>
      </c>
      <c r="G5049" s="110" t="s">
        <v>1778</v>
      </c>
      <c r="H5049" s="111">
        <v>318600</v>
      </c>
      <c r="I5049" s="113">
        <v>45972</v>
      </c>
      <c r="J5049" s="111">
        <v>5000</v>
      </c>
      <c r="K5049" s="112" t="s">
        <v>20</v>
      </c>
      <c r="L5049" s="112" t="s">
        <v>158</v>
      </c>
      <c r="O5049" s="71"/>
      <c r="P5049" s="54"/>
      <c r="Q5049" s="72"/>
    </row>
    <row r="5050" spans="1:17" x14ac:dyDescent="0.25">
      <c r="A5050" s="107" t="s">
        <v>3356</v>
      </c>
      <c r="B5050" s="108">
        <v>202511</v>
      </c>
      <c r="C5050" s="108">
        <v>202511</v>
      </c>
      <c r="D5050" s="108" t="s">
        <v>1015</v>
      </c>
      <c r="E5050" s="109">
        <v>9343486236</v>
      </c>
      <c r="F5050" s="107" t="s">
        <v>3367</v>
      </c>
      <c r="G5050" s="110" t="s">
        <v>1792</v>
      </c>
      <c r="H5050" s="111">
        <v>270000</v>
      </c>
      <c r="I5050" s="113">
        <v>45972</v>
      </c>
      <c r="J5050" s="111">
        <v>5000</v>
      </c>
      <c r="K5050" s="112" t="s">
        <v>20</v>
      </c>
      <c r="L5050" s="112" t="s">
        <v>158</v>
      </c>
      <c r="O5050" s="71"/>
      <c r="P5050" s="54"/>
      <c r="Q5050" s="72"/>
    </row>
    <row r="5051" spans="1:17" x14ac:dyDescent="0.25">
      <c r="A5051" s="107" t="s">
        <v>4589</v>
      </c>
      <c r="B5051" s="108">
        <v>202511</v>
      </c>
      <c r="C5051" s="108">
        <v>202511</v>
      </c>
      <c r="D5051" s="108" t="s">
        <v>1015</v>
      </c>
      <c r="E5051" s="109">
        <v>8280897441</v>
      </c>
      <c r="F5051" s="107" t="s">
        <v>3368</v>
      </c>
      <c r="G5051" s="110" t="s">
        <v>1778</v>
      </c>
      <c r="H5051" s="111">
        <v>290000</v>
      </c>
      <c r="I5051" s="113">
        <v>45972</v>
      </c>
      <c r="J5051" s="111">
        <v>5000</v>
      </c>
      <c r="K5051" s="112" t="s">
        <v>20</v>
      </c>
      <c r="L5051" s="112" t="s">
        <v>158</v>
      </c>
      <c r="O5051" s="71"/>
      <c r="P5051" s="54"/>
      <c r="Q5051" s="72"/>
    </row>
    <row r="5052" spans="1:17" x14ac:dyDescent="0.25">
      <c r="A5052" s="107" t="s">
        <v>3358</v>
      </c>
      <c r="B5052" s="108">
        <v>202511</v>
      </c>
      <c r="C5052" s="108">
        <v>202511</v>
      </c>
      <c r="D5052" s="108" t="s">
        <v>1015</v>
      </c>
      <c r="E5052" s="109" t="s">
        <v>3363</v>
      </c>
      <c r="F5052" s="107" t="s">
        <v>3369</v>
      </c>
      <c r="G5052" s="110" t="s">
        <v>1778</v>
      </c>
      <c r="H5052" s="111">
        <v>290000</v>
      </c>
      <c r="I5052" s="113">
        <v>45972</v>
      </c>
      <c r="J5052" s="111">
        <v>5000</v>
      </c>
      <c r="K5052" s="112" t="s">
        <v>20</v>
      </c>
      <c r="L5052" s="112" t="s">
        <v>158</v>
      </c>
      <c r="O5052" s="71"/>
      <c r="P5052" s="54"/>
      <c r="Q5052" s="72"/>
    </row>
    <row r="5053" spans="1:17" x14ac:dyDescent="0.25">
      <c r="A5053" s="107" t="s">
        <v>3359</v>
      </c>
      <c r="B5053" s="108">
        <v>202511</v>
      </c>
      <c r="C5053" s="108">
        <v>202511</v>
      </c>
      <c r="D5053" s="108" t="s">
        <v>1015</v>
      </c>
      <c r="E5053" s="109" t="s">
        <v>3364</v>
      </c>
      <c r="F5053" s="107" t="s">
        <v>3370</v>
      </c>
      <c r="G5053" s="110" t="s">
        <v>1792</v>
      </c>
      <c r="H5053" s="111">
        <v>270000</v>
      </c>
      <c r="I5053" s="113">
        <v>45972</v>
      </c>
      <c r="J5053" s="111">
        <v>5000</v>
      </c>
      <c r="K5053" s="112" t="s">
        <v>20</v>
      </c>
      <c r="L5053" s="112" t="s">
        <v>158</v>
      </c>
      <c r="O5053" s="71"/>
      <c r="P5053" s="54"/>
      <c r="Q5053" s="72"/>
    </row>
    <row r="5054" spans="1:17" x14ac:dyDescent="0.25">
      <c r="A5054" s="107" t="s">
        <v>3360</v>
      </c>
      <c r="B5054" s="108">
        <v>202511</v>
      </c>
      <c r="C5054" s="108">
        <v>202511</v>
      </c>
      <c r="D5054" s="108" t="s">
        <v>1015</v>
      </c>
      <c r="E5054" s="109">
        <v>8457990349</v>
      </c>
      <c r="F5054" s="107" t="s">
        <v>3371</v>
      </c>
      <c r="G5054" s="110" t="s">
        <v>1778</v>
      </c>
      <c r="H5054" s="111">
        <v>290000</v>
      </c>
      <c r="I5054" s="113">
        <v>45972</v>
      </c>
      <c r="J5054" s="111">
        <v>5000</v>
      </c>
      <c r="K5054" s="112" t="s">
        <v>20</v>
      </c>
      <c r="L5054" s="112" t="s">
        <v>158</v>
      </c>
      <c r="O5054" s="71"/>
      <c r="P5054" s="54"/>
      <c r="Q5054" s="72"/>
    </row>
    <row r="5055" spans="1:17" x14ac:dyDescent="0.25">
      <c r="A5055" s="107" t="s">
        <v>3361</v>
      </c>
      <c r="B5055" s="108">
        <v>202511</v>
      </c>
      <c r="C5055" s="108">
        <v>202511</v>
      </c>
      <c r="D5055" s="108" t="s">
        <v>1014</v>
      </c>
      <c r="E5055" s="109">
        <v>9663354446</v>
      </c>
      <c r="F5055" s="107" t="s">
        <v>3372</v>
      </c>
      <c r="G5055" s="110" t="s">
        <v>1778</v>
      </c>
      <c r="H5055" s="111">
        <v>290000</v>
      </c>
      <c r="I5055" s="113">
        <v>45972</v>
      </c>
      <c r="J5055" s="111">
        <v>5000</v>
      </c>
      <c r="K5055" s="112" t="s">
        <v>20</v>
      </c>
      <c r="L5055" s="112" t="s">
        <v>158</v>
      </c>
      <c r="O5055" s="71"/>
      <c r="P5055" s="54"/>
      <c r="Q5055" s="72"/>
    </row>
    <row r="5056" spans="1:17" x14ac:dyDescent="0.25">
      <c r="A5056" s="107" t="s">
        <v>3332</v>
      </c>
      <c r="B5056" s="108">
        <v>202511</v>
      </c>
      <c r="C5056" s="108">
        <v>202511</v>
      </c>
      <c r="D5056" s="108" t="s">
        <v>1015</v>
      </c>
      <c r="E5056" s="109">
        <v>8249791912</v>
      </c>
      <c r="F5056" s="107" t="s">
        <v>3343</v>
      </c>
      <c r="G5056" s="110" t="s">
        <v>1778</v>
      </c>
      <c r="H5056" s="111">
        <v>300000</v>
      </c>
      <c r="I5056" s="113">
        <v>45973</v>
      </c>
      <c r="J5056" s="111">
        <v>72500</v>
      </c>
      <c r="K5056" s="112" t="s">
        <v>20</v>
      </c>
      <c r="L5056" s="112" t="s">
        <v>158</v>
      </c>
      <c r="O5056" s="71"/>
      <c r="P5056" s="54"/>
      <c r="Q5056" s="72"/>
    </row>
    <row r="5057" spans="1:17" x14ac:dyDescent="0.25">
      <c r="A5057" s="107" t="s">
        <v>3235</v>
      </c>
      <c r="B5057" s="108">
        <v>202509</v>
      </c>
      <c r="C5057" s="108">
        <v>202509</v>
      </c>
      <c r="D5057" s="108" t="s">
        <v>1014</v>
      </c>
      <c r="E5057" s="109">
        <v>9753725114</v>
      </c>
      <c r="F5057" s="107" t="s">
        <v>4566</v>
      </c>
      <c r="G5057" s="110" t="s">
        <v>1778</v>
      </c>
      <c r="H5057" s="111">
        <v>290000</v>
      </c>
      <c r="I5057" s="113">
        <v>45973</v>
      </c>
      <c r="J5057" s="111">
        <v>51250</v>
      </c>
      <c r="K5057" s="112" t="s">
        <v>20</v>
      </c>
      <c r="L5057" s="112" t="s">
        <v>158</v>
      </c>
      <c r="O5057" s="71"/>
      <c r="P5057" s="54"/>
      <c r="Q5057" s="72"/>
    </row>
    <row r="5058" spans="1:17" x14ac:dyDescent="0.25">
      <c r="A5058" s="107" t="s">
        <v>4586</v>
      </c>
      <c r="B5058" s="108">
        <v>202511</v>
      </c>
      <c r="C5058" s="108">
        <v>202511</v>
      </c>
      <c r="D5058" s="108" t="s">
        <v>1015</v>
      </c>
      <c r="E5058" s="109">
        <v>7978419313</v>
      </c>
      <c r="F5058" s="107" t="s">
        <v>3342</v>
      </c>
      <c r="G5058" s="110" t="s">
        <v>1778</v>
      </c>
      <c r="H5058" s="111">
        <v>300000</v>
      </c>
      <c r="I5058" s="113">
        <v>45973</v>
      </c>
      <c r="J5058" s="111">
        <v>50000</v>
      </c>
      <c r="K5058" s="112" t="s">
        <v>20</v>
      </c>
      <c r="L5058" s="112" t="s">
        <v>158</v>
      </c>
      <c r="O5058" s="71"/>
      <c r="P5058" s="54"/>
      <c r="Q5058" s="72"/>
    </row>
    <row r="5059" spans="1:17" x14ac:dyDescent="0.25">
      <c r="A5059" s="107" t="s">
        <v>2880</v>
      </c>
      <c r="B5059" s="108">
        <v>202505</v>
      </c>
      <c r="C5059" s="108">
        <v>202505</v>
      </c>
      <c r="D5059" s="108" t="s">
        <v>1015</v>
      </c>
      <c r="E5059" s="109">
        <v>8917498089</v>
      </c>
      <c r="F5059" s="107" t="s">
        <v>2884</v>
      </c>
      <c r="G5059" s="110" t="s">
        <v>1792</v>
      </c>
      <c r="H5059" s="111">
        <v>270000</v>
      </c>
      <c r="I5059" s="113">
        <v>45973</v>
      </c>
      <c r="J5059" s="111">
        <v>5000</v>
      </c>
      <c r="K5059" s="112" t="s">
        <v>20</v>
      </c>
      <c r="L5059" s="112" t="s">
        <v>158</v>
      </c>
      <c r="O5059" s="71"/>
      <c r="P5059" s="54"/>
      <c r="Q5059" s="72"/>
    </row>
    <row r="5060" spans="1:17" x14ac:dyDescent="0.25">
      <c r="A5060" s="107" t="s">
        <v>3199</v>
      </c>
      <c r="B5060" s="108">
        <v>202509</v>
      </c>
      <c r="C5060" s="108">
        <v>202509</v>
      </c>
      <c r="D5060" s="108" t="s">
        <v>1014</v>
      </c>
      <c r="E5060" s="109">
        <v>8870220343</v>
      </c>
      <c r="F5060" s="107" t="s">
        <v>3205</v>
      </c>
      <c r="G5060" s="110" t="s">
        <v>1792</v>
      </c>
      <c r="H5060" s="111">
        <v>270000</v>
      </c>
      <c r="I5060" s="113">
        <v>45973</v>
      </c>
      <c r="J5060" s="111">
        <v>110000</v>
      </c>
      <c r="K5060" s="112" t="s">
        <v>20</v>
      </c>
      <c r="L5060" s="112" t="s">
        <v>158</v>
      </c>
      <c r="O5060" s="71"/>
      <c r="P5060" s="54"/>
      <c r="Q5060" s="72"/>
    </row>
    <row r="5061" spans="1:17" x14ac:dyDescent="0.25">
      <c r="A5061" s="107" t="s">
        <v>3275</v>
      </c>
      <c r="B5061" s="108">
        <v>202510</v>
      </c>
      <c r="C5061" s="108">
        <v>202510</v>
      </c>
      <c r="D5061" s="108" t="s">
        <v>1014</v>
      </c>
      <c r="E5061" s="109">
        <v>8088950824</v>
      </c>
      <c r="F5061" s="107" t="s">
        <v>3284</v>
      </c>
      <c r="G5061" s="110" t="s">
        <v>1778</v>
      </c>
      <c r="H5061" s="111">
        <v>290000</v>
      </c>
      <c r="I5061" s="113">
        <v>45973</v>
      </c>
      <c r="J5061" s="111">
        <v>50000</v>
      </c>
      <c r="K5061" s="112" t="s">
        <v>20</v>
      </c>
      <c r="L5061" s="112" t="s">
        <v>158</v>
      </c>
      <c r="O5061" s="71"/>
      <c r="P5061" s="54"/>
      <c r="Q5061" s="72"/>
    </row>
    <row r="5062" spans="1:17" x14ac:dyDescent="0.25">
      <c r="A5062" s="107" t="s">
        <v>3361</v>
      </c>
      <c r="B5062" s="108">
        <v>202511</v>
      </c>
      <c r="C5062" s="108">
        <v>202511</v>
      </c>
      <c r="D5062" s="108" t="s">
        <v>1014</v>
      </c>
      <c r="E5062" s="109">
        <v>9663354446</v>
      </c>
      <c r="F5062" s="107" t="s">
        <v>3372</v>
      </c>
      <c r="G5062" s="110" t="s">
        <v>1778</v>
      </c>
      <c r="H5062" s="111">
        <v>290000</v>
      </c>
      <c r="I5062" s="113">
        <v>45974</v>
      </c>
      <c r="J5062" s="111">
        <v>285000</v>
      </c>
      <c r="K5062" s="112" t="s">
        <v>20</v>
      </c>
      <c r="L5062" s="112" t="s">
        <v>158</v>
      </c>
      <c r="O5062" s="71"/>
      <c r="P5062" s="54"/>
      <c r="Q5062" s="72"/>
    </row>
    <row r="5063" spans="1:17" x14ac:dyDescent="0.25">
      <c r="A5063" s="107" t="s">
        <v>3217</v>
      </c>
      <c r="B5063" s="108">
        <v>202509</v>
      </c>
      <c r="C5063" s="108">
        <v>202509</v>
      </c>
      <c r="D5063" s="108" t="s">
        <v>1015</v>
      </c>
      <c r="E5063" s="109">
        <v>8917254082</v>
      </c>
      <c r="F5063" s="107" t="s">
        <v>3224</v>
      </c>
      <c r="G5063" s="110" t="s">
        <v>1778</v>
      </c>
      <c r="H5063" s="111">
        <v>318600</v>
      </c>
      <c r="I5063" s="113">
        <v>45974</v>
      </c>
      <c r="J5063" s="111">
        <f>5534+99000</f>
        <v>104534</v>
      </c>
      <c r="K5063" s="112" t="s">
        <v>20</v>
      </c>
      <c r="L5063" s="112" t="s">
        <v>158</v>
      </c>
      <c r="O5063" s="71"/>
      <c r="P5063" s="54"/>
      <c r="Q5063" s="72"/>
    </row>
    <row r="5064" spans="1:17" x14ac:dyDescent="0.25">
      <c r="A5064" s="107" t="s">
        <v>4590</v>
      </c>
      <c r="B5064" s="108">
        <v>202511</v>
      </c>
      <c r="C5064" s="108">
        <v>202511</v>
      </c>
      <c r="D5064" s="108" t="s">
        <v>1014</v>
      </c>
      <c r="E5064" s="109">
        <v>9164255732</v>
      </c>
      <c r="F5064" s="107" t="s">
        <v>3375</v>
      </c>
      <c r="G5064" s="110" t="s">
        <v>1792</v>
      </c>
      <c r="H5064" s="111">
        <v>285000</v>
      </c>
      <c r="I5064" s="113">
        <v>45975</v>
      </c>
      <c r="J5064" s="111">
        <v>285000</v>
      </c>
      <c r="K5064" s="112" t="s">
        <v>20</v>
      </c>
      <c r="L5064" s="112" t="s">
        <v>158</v>
      </c>
      <c r="O5064" s="71"/>
      <c r="P5064" s="54"/>
      <c r="Q5064" s="72"/>
    </row>
    <row r="5065" spans="1:17" x14ac:dyDescent="0.25">
      <c r="A5065" s="107" t="s">
        <v>4418</v>
      </c>
      <c r="B5065" s="108">
        <v>202407</v>
      </c>
      <c r="C5065" s="108">
        <v>202407</v>
      </c>
      <c r="D5065" s="108" t="s">
        <v>1015</v>
      </c>
      <c r="E5065" s="109">
        <v>8456937357</v>
      </c>
      <c r="F5065" s="107" t="s">
        <v>2172</v>
      </c>
      <c r="G5065" s="110" t="s">
        <v>1778</v>
      </c>
      <c r="H5065" s="111">
        <v>290000</v>
      </c>
      <c r="I5065" s="113">
        <v>45975</v>
      </c>
      <c r="J5065" s="111">
        <v>100000</v>
      </c>
      <c r="K5065" s="112" t="s">
        <v>20</v>
      </c>
      <c r="L5065" s="112" t="s">
        <v>158</v>
      </c>
      <c r="O5065" s="71"/>
      <c r="P5065" s="54"/>
      <c r="Q5065" s="72"/>
    </row>
    <row r="5066" spans="1:17" x14ac:dyDescent="0.25">
      <c r="A5066" s="107" t="s">
        <v>4562</v>
      </c>
      <c r="B5066" s="108">
        <v>202509</v>
      </c>
      <c r="C5066" s="108">
        <v>202509</v>
      </c>
      <c r="D5066" s="108" t="s">
        <v>1014</v>
      </c>
      <c r="E5066" s="109">
        <v>8917452901</v>
      </c>
      <c r="F5066" s="107" t="s">
        <v>3220</v>
      </c>
      <c r="G5066" s="110" t="s">
        <v>1778</v>
      </c>
      <c r="H5066" s="111">
        <v>290000</v>
      </c>
      <c r="I5066" s="113">
        <v>45975</v>
      </c>
      <c r="J5066" s="111">
        <v>40000</v>
      </c>
      <c r="K5066" s="112" t="s">
        <v>20</v>
      </c>
      <c r="L5066" s="112" t="s">
        <v>158</v>
      </c>
      <c r="O5066" s="71"/>
      <c r="P5066" s="54"/>
      <c r="Q5066" s="72"/>
    </row>
    <row r="5067" spans="1:17" x14ac:dyDescent="0.25">
      <c r="A5067" s="107" t="s">
        <v>4587</v>
      </c>
      <c r="B5067" s="108">
        <v>202511</v>
      </c>
      <c r="C5067" s="108">
        <v>202511</v>
      </c>
      <c r="D5067" s="108" t="s">
        <v>1015</v>
      </c>
      <c r="E5067" s="109">
        <v>8342977764</v>
      </c>
      <c r="F5067" s="107" t="s">
        <v>3377</v>
      </c>
      <c r="G5067" s="110" t="s">
        <v>1778</v>
      </c>
      <c r="H5067" s="111">
        <v>290000</v>
      </c>
      <c r="I5067" s="113">
        <v>45976</v>
      </c>
      <c r="J5067" s="111">
        <v>50000</v>
      </c>
      <c r="K5067" s="112" t="s">
        <v>20</v>
      </c>
      <c r="L5067" s="112" t="s">
        <v>158</v>
      </c>
      <c r="O5067" s="71"/>
      <c r="P5067" s="54"/>
      <c r="Q5067" s="72"/>
    </row>
    <row r="5068" spans="1:17" x14ac:dyDescent="0.25">
      <c r="A5068" s="107" t="s">
        <v>3335</v>
      </c>
      <c r="B5068" s="108">
        <v>202511</v>
      </c>
      <c r="C5068" s="108">
        <v>202511</v>
      </c>
      <c r="D5068" s="108" t="s">
        <v>1015</v>
      </c>
      <c r="E5068" s="109">
        <v>9178415449</v>
      </c>
      <c r="F5068" s="107" t="s">
        <v>3347</v>
      </c>
      <c r="G5068" s="110" t="s">
        <v>1778</v>
      </c>
      <c r="H5068" s="111">
        <v>318000</v>
      </c>
      <c r="I5068" s="113">
        <v>45976</v>
      </c>
      <c r="J5068" s="111">
        <v>100000</v>
      </c>
      <c r="K5068" s="112" t="s">
        <v>20</v>
      </c>
      <c r="L5068" s="112" t="s">
        <v>158</v>
      </c>
      <c r="O5068" s="71"/>
      <c r="P5068" s="54"/>
      <c r="Q5068" s="72"/>
    </row>
    <row r="5069" spans="1:17" x14ac:dyDescent="0.25">
      <c r="A5069" s="107" t="s">
        <v>3334</v>
      </c>
      <c r="B5069" s="108">
        <v>202511</v>
      </c>
      <c r="C5069" s="108">
        <v>202511</v>
      </c>
      <c r="D5069" s="108" t="s">
        <v>1015</v>
      </c>
      <c r="E5069" s="109">
        <v>9439751560</v>
      </c>
      <c r="F5069" s="107" t="s">
        <v>3346</v>
      </c>
      <c r="G5069" s="110" t="s">
        <v>1778</v>
      </c>
      <c r="H5069" s="111">
        <v>318000</v>
      </c>
      <c r="I5069" s="113">
        <v>45976</v>
      </c>
      <c r="J5069" s="111">
        <v>285000</v>
      </c>
      <c r="K5069" s="112" t="s">
        <v>20</v>
      </c>
      <c r="L5069" s="112" t="s">
        <v>158</v>
      </c>
      <c r="O5069" s="71"/>
      <c r="P5069" s="54"/>
      <c r="Q5069" s="72"/>
    </row>
    <row r="5070" spans="1:17" x14ac:dyDescent="0.25">
      <c r="A5070" s="107" t="s">
        <v>4591</v>
      </c>
      <c r="B5070" s="108">
        <v>202511</v>
      </c>
      <c r="C5070" s="108">
        <v>202511</v>
      </c>
      <c r="D5070" s="108" t="s">
        <v>1015</v>
      </c>
      <c r="E5070" s="109">
        <v>8549993599</v>
      </c>
      <c r="F5070" s="107" t="s">
        <v>3379</v>
      </c>
      <c r="G5070" s="110" t="s">
        <v>1778</v>
      </c>
      <c r="H5070" s="111">
        <v>280000</v>
      </c>
      <c r="I5070" s="113">
        <v>45978</v>
      </c>
      <c r="J5070" s="111">
        <v>285000</v>
      </c>
      <c r="K5070" s="112" t="s">
        <v>20</v>
      </c>
      <c r="L5070" s="112" t="s">
        <v>158</v>
      </c>
      <c r="O5070" s="71"/>
      <c r="P5070" s="54"/>
      <c r="Q5070" s="72"/>
    </row>
    <row r="5071" spans="1:17" x14ac:dyDescent="0.25">
      <c r="A5071" s="107" t="s">
        <v>4536</v>
      </c>
      <c r="B5071" s="108">
        <v>202506</v>
      </c>
      <c r="C5071" s="108">
        <v>202506</v>
      </c>
      <c r="D5071" s="108" t="s">
        <v>1015</v>
      </c>
      <c r="E5071" s="109">
        <v>7684001678</v>
      </c>
      <c r="F5071" s="107" t="s">
        <v>2992</v>
      </c>
      <c r="G5071" s="110" t="s">
        <v>1778</v>
      </c>
      <c r="H5071" s="111">
        <v>290000</v>
      </c>
      <c r="I5071" s="113">
        <v>45978</v>
      </c>
      <c r="J5071" s="111">
        <v>40000</v>
      </c>
      <c r="K5071" s="112" t="s">
        <v>20</v>
      </c>
      <c r="L5071" s="112" t="s">
        <v>158</v>
      </c>
      <c r="O5071" s="71"/>
      <c r="P5071" s="54"/>
      <c r="Q5071" s="72"/>
    </row>
    <row r="5072" spans="1:17" x14ac:dyDescent="0.25">
      <c r="A5072" s="107" t="s">
        <v>3360</v>
      </c>
      <c r="B5072" s="108">
        <v>202511</v>
      </c>
      <c r="C5072" s="108">
        <v>202511</v>
      </c>
      <c r="D5072" s="108" t="s">
        <v>1015</v>
      </c>
      <c r="E5072" s="109">
        <v>8457990349</v>
      </c>
      <c r="F5072" s="107" t="s">
        <v>3371</v>
      </c>
      <c r="G5072" s="110" t="s">
        <v>1778</v>
      </c>
      <c r="H5072" s="111">
        <v>290000</v>
      </c>
      <c r="I5072" s="113">
        <v>45978</v>
      </c>
      <c r="J5072" s="111">
        <v>50000</v>
      </c>
      <c r="K5072" s="112" t="s">
        <v>20</v>
      </c>
      <c r="L5072" s="112" t="s">
        <v>158</v>
      </c>
      <c r="O5072" s="71"/>
      <c r="P5072" s="54"/>
      <c r="Q5072" s="72"/>
    </row>
    <row r="5073" spans="1:17" x14ac:dyDescent="0.25">
      <c r="A5073" s="107" t="s">
        <v>4589</v>
      </c>
      <c r="B5073" s="108">
        <v>202511</v>
      </c>
      <c r="C5073" s="108">
        <v>202511</v>
      </c>
      <c r="D5073" s="108" t="s">
        <v>1015</v>
      </c>
      <c r="E5073" s="109">
        <v>8280897441</v>
      </c>
      <c r="F5073" s="107" t="s">
        <v>3368</v>
      </c>
      <c r="G5073" s="110" t="s">
        <v>1778</v>
      </c>
      <c r="H5073" s="111">
        <v>290000</v>
      </c>
      <c r="I5073" s="113">
        <v>45979</v>
      </c>
      <c r="J5073" s="111">
        <v>285000</v>
      </c>
      <c r="K5073" s="112" t="s">
        <v>20</v>
      </c>
      <c r="L5073" s="112" t="s">
        <v>158</v>
      </c>
      <c r="O5073" s="71"/>
      <c r="P5073" s="54"/>
      <c r="Q5073" s="72"/>
    </row>
    <row r="5074" spans="1:17" x14ac:dyDescent="0.25">
      <c r="A5074" s="107" t="s">
        <v>4483</v>
      </c>
      <c r="B5074" s="108">
        <v>202501</v>
      </c>
      <c r="C5074" s="108">
        <v>202501</v>
      </c>
      <c r="D5074" s="108" t="s">
        <v>1015</v>
      </c>
      <c r="E5074" s="109">
        <v>9861298754</v>
      </c>
      <c r="F5074" s="107" t="s">
        <v>2561</v>
      </c>
      <c r="G5074" s="110" t="s">
        <v>1778</v>
      </c>
      <c r="H5074" s="111">
        <v>295000</v>
      </c>
      <c r="I5074" s="113">
        <v>45979</v>
      </c>
      <c r="J5074" s="111">
        <v>70000</v>
      </c>
      <c r="K5074" s="112" t="s">
        <v>20</v>
      </c>
      <c r="L5074" s="112" t="s">
        <v>158</v>
      </c>
      <c r="O5074" s="71"/>
      <c r="P5074" s="54"/>
      <c r="Q5074" s="72"/>
    </row>
    <row r="5075" spans="1:17" x14ac:dyDescent="0.25">
      <c r="A5075" s="107" t="s">
        <v>3330</v>
      </c>
      <c r="B5075" s="108">
        <v>202511</v>
      </c>
      <c r="C5075" s="108">
        <v>202511</v>
      </c>
      <c r="D5075" s="108" t="s">
        <v>1014</v>
      </c>
      <c r="E5075" s="109">
        <v>7828736160</v>
      </c>
      <c r="F5075" s="107" t="s">
        <v>3341</v>
      </c>
      <c r="G5075" s="110" t="s">
        <v>1778</v>
      </c>
      <c r="H5075" s="111">
        <v>295000</v>
      </c>
      <c r="I5075" s="113">
        <v>45980</v>
      </c>
      <c r="J5075" s="111">
        <v>313000</v>
      </c>
      <c r="K5075" s="112" t="s">
        <v>20</v>
      </c>
      <c r="L5075" s="112" t="s">
        <v>158</v>
      </c>
      <c r="O5075" s="71"/>
      <c r="P5075" s="54"/>
      <c r="Q5075" s="72"/>
    </row>
    <row r="5076" spans="1:17" x14ac:dyDescent="0.25">
      <c r="A5076" s="107" t="s">
        <v>3381</v>
      </c>
      <c r="B5076" s="108">
        <v>202511</v>
      </c>
      <c r="C5076" s="108">
        <v>202511</v>
      </c>
      <c r="D5076" s="108" t="s">
        <v>1015</v>
      </c>
      <c r="E5076" s="109">
        <v>9337141213</v>
      </c>
      <c r="F5076" s="107" t="s">
        <v>3387</v>
      </c>
      <c r="G5076" s="110" t="s">
        <v>1778</v>
      </c>
      <c r="H5076" s="111">
        <v>290000</v>
      </c>
      <c r="I5076" s="113">
        <v>45980</v>
      </c>
      <c r="J5076" s="111">
        <v>5000</v>
      </c>
      <c r="K5076" s="112" t="s">
        <v>20</v>
      </c>
      <c r="L5076" s="112" t="s">
        <v>158</v>
      </c>
      <c r="O5076" s="71"/>
      <c r="P5076" s="54"/>
      <c r="Q5076" s="72"/>
    </row>
    <row r="5077" spans="1:17" x14ac:dyDescent="0.25">
      <c r="A5077" s="107" t="s">
        <v>3373</v>
      </c>
      <c r="B5077" s="108">
        <v>202511</v>
      </c>
      <c r="C5077" s="108">
        <v>202511</v>
      </c>
      <c r="D5077" s="108" t="s">
        <v>1015</v>
      </c>
      <c r="E5077" s="109">
        <v>7283081822</v>
      </c>
      <c r="F5077" s="107" t="s">
        <v>3374</v>
      </c>
      <c r="G5077" s="110" t="s">
        <v>1778</v>
      </c>
      <c r="H5077" s="111">
        <v>313000</v>
      </c>
      <c r="I5077" s="113">
        <v>45980</v>
      </c>
      <c r="J5077" s="111">
        <v>5000</v>
      </c>
      <c r="K5077" s="112" t="s">
        <v>20</v>
      </c>
      <c r="L5077" s="112" t="s">
        <v>158</v>
      </c>
      <c r="O5077" s="71"/>
      <c r="P5077" s="54"/>
      <c r="Q5077" s="72"/>
    </row>
    <row r="5078" spans="1:17" x14ac:dyDescent="0.25">
      <c r="A5078" s="107" t="s">
        <v>3382</v>
      </c>
      <c r="B5078" s="108">
        <v>202511</v>
      </c>
      <c r="C5078" s="108">
        <v>202511</v>
      </c>
      <c r="D5078" s="108" t="s">
        <v>1015</v>
      </c>
      <c r="E5078" s="109">
        <v>9776249591</v>
      </c>
      <c r="F5078" s="107" t="s">
        <v>3388</v>
      </c>
      <c r="G5078" s="110" t="s">
        <v>1778</v>
      </c>
      <c r="H5078" s="111">
        <v>290000</v>
      </c>
      <c r="I5078" s="113">
        <v>45980</v>
      </c>
      <c r="J5078" s="111">
        <v>5000</v>
      </c>
      <c r="K5078" s="112" t="s">
        <v>20</v>
      </c>
      <c r="L5078" s="112" t="s">
        <v>158</v>
      </c>
      <c r="O5078" s="71"/>
      <c r="P5078" s="54"/>
      <c r="Q5078" s="72"/>
    </row>
    <row r="5079" spans="1:17" x14ac:dyDescent="0.25">
      <c r="A5079" s="107" t="s">
        <v>3383</v>
      </c>
      <c r="B5079" s="108">
        <v>202511</v>
      </c>
      <c r="C5079" s="108">
        <v>202511</v>
      </c>
      <c r="D5079" s="108" t="s">
        <v>1015</v>
      </c>
      <c r="E5079" s="109">
        <v>9439416966</v>
      </c>
      <c r="F5079" s="107" t="s">
        <v>4592</v>
      </c>
      <c r="G5079" s="110" t="s">
        <v>1778</v>
      </c>
      <c r="H5079" s="111"/>
      <c r="I5079" s="113">
        <v>45980</v>
      </c>
      <c r="J5079" s="111">
        <v>5000</v>
      </c>
      <c r="K5079" s="112" t="s">
        <v>20</v>
      </c>
      <c r="L5079" s="112" t="s">
        <v>158</v>
      </c>
      <c r="O5079" s="71"/>
      <c r="P5079" s="54"/>
      <c r="Q5079" s="72"/>
    </row>
    <row r="5080" spans="1:17" x14ac:dyDescent="0.25">
      <c r="A5080" s="107" t="s">
        <v>4590</v>
      </c>
      <c r="B5080" s="108">
        <v>202511</v>
      </c>
      <c r="C5080" s="108">
        <v>202511</v>
      </c>
      <c r="D5080" s="108" t="s">
        <v>1014</v>
      </c>
      <c r="E5080" s="109">
        <v>9164255732</v>
      </c>
      <c r="F5080" s="107" t="s">
        <v>3389</v>
      </c>
      <c r="G5080" s="110" t="s">
        <v>1792</v>
      </c>
      <c r="H5080" s="111">
        <v>285000</v>
      </c>
      <c r="I5080" s="113">
        <v>45980</v>
      </c>
      <c r="J5080" s="111">
        <v>5000</v>
      </c>
      <c r="K5080" s="112" t="s">
        <v>20</v>
      </c>
      <c r="L5080" s="112" t="s">
        <v>158</v>
      </c>
      <c r="O5080" s="71"/>
      <c r="P5080" s="54"/>
      <c r="Q5080" s="72"/>
    </row>
    <row r="5081" spans="1:17" x14ac:dyDescent="0.25">
      <c r="A5081" s="107" t="s">
        <v>4591</v>
      </c>
      <c r="B5081" s="108">
        <v>202511</v>
      </c>
      <c r="C5081" s="108">
        <v>202511</v>
      </c>
      <c r="D5081" s="108" t="s">
        <v>1014</v>
      </c>
      <c r="E5081" s="109">
        <v>8549993599</v>
      </c>
      <c r="F5081" s="107" t="s">
        <v>3379</v>
      </c>
      <c r="G5081" s="110" t="s">
        <v>1792</v>
      </c>
      <c r="H5081" s="111">
        <v>285000</v>
      </c>
      <c r="I5081" s="113">
        <v>45980</v>
      </c>
      <c r="J5081" s="111">
        <v>5000</v>
      </c>
      <c r="K5081" s="112" t="s">
        <v>20</v>
      </c>
      <c r="L5081" s="112" t="s">
        <v>158</v>
      </c>
      <c r="O5081" s="71"/>
      <c r="P5081" s="54"/>
      <c r="Q5081" s="72"/>
    </row>
    <row r="5082" spans="1:17" x14ac:dyDescent="0.25">
      <c r="A5082" s="107" t="s">
        <v>3385</v>
      </c>
      <c r="B5082" s="108">
        <v>202511</v>
      </c>
      <c r="C5082" s="108">
        <v>202511</v>
      </c>
      <c r="D5082" s="108" t="s">
        <v>1014</v>
      </c>
      <c r="E5082" s="109">
        <v>7093839972</v>
      </c>
      <c r="F5082" s="107" t="s">
        <v>3390</v>
      </c>
      <c r="G5082" s="110" t="s">
        <v>3391</v>
      </c>
      <c r="H5082" s="111">
        <v>220000</v>
      </c>
      <c r="I5082" s="113">
        <v>45980</v>
      </c>
      <c r="J5082" s="111">
        <v>5000</v>
      </c>
      <c r="K5082" s="112" t="s">
        <v>20</v>
      </c>
      <c r="L5082" s="112" t="s">
        <v>158</v>
      </c>
      <c r="O5082" s="71"/>
      <c r="P5082" s="54"/>
      <c r="Q5082" s="72"/>
    </row>
    <row r="5083" spans="1:17" x14ac:dyDescent="0.25">
      <c r="A5083" s="107" t="s">
        <v>4569</v>
      </c>
      <c r="B5083" s="108">
        <v>202509</v>
      </c>
      <c r="C5083" s="108">
        <v>202509</v>
      </c>
      <c r="D5083" s="108" t="s">
        <v>1015</v>
      </c>
      <c r="E5083" s="109">
        <v>9583436866</v>
      </c>
      <c r="F5083" s="107" t="s">
        <v>3254</v>
      </c>
      <c r="G5083" s="110" t="s">
        <v>1778</v>
      </c>
      <c r="H5083" s="111">
        <v>290000</v>
      </c>
      <c r="I5083" s="113">
        <v>45981</v>
      </c>
      <c r="J5083" s="111">
        <v>50000</v>
      </c>
      <c r="K5083" s="112" t="s">
        <v>20</v>
      </c>
      <c r="L5083" s="112" t="s">
        <v>158</v>
      </c>
      <c r="O5083" s="71"/>
      <c r="P5083" s="54"/>
      <c r="Q5083" s="72"/>
    </row>
    <row r="5084" spans="1:17" x14ac:dyDescent="0.25">
      <c r="A5084" s="107" t="s">
        <v>3355</v>
      </c>
      <c r="B5084" s="108">
        <v>202511</v>
      </c>
      <c r="C5084" s="108">
        <v>202511</v>
      </c>
      <c r="D5084" s="108" t="s">
        <v>1015</v>
      </c>
      <c r="E5084" s="109">
        <v>8984292450</v>
      </c>
      <c r="F5084" s="107" t="s">
        <v>3366</v>
      </c>
      <c r="G5084" s="110" t="s">
        <v>1778</v>
      </c>
      <c r="H5084" s="111">
        <v>318600</v>
      </c>
      <c r="I5084" s="113">
        <v>45981</v>
      </c>
      <c r="J5084" s="111">
        <v>313000</v>
      </c>
      <c r="K5084" s="112" t="s">
        <v>20</v>
      </c>
      <c r="L5084" s="112" t="s">
        <v>158</v>
      </c>
      <c r="O5084" s="71"/>
      <c r="P5084" s="54"/>
      <c r="Q5084" s="72"/>
    </row>
    <row r="5085" spans="1:17" x14ac:dyDescent="0.25">
      <c r="A5085" s="107" t="s">
        <v>3385</v>
      </c>
      <c r="B5085" s="108">
        <v>202511</v>
      </c>
      <c r="C5085" s="108">
        <v>202511</v>
      </c>
      <c r="D5085" s="108" t="s">
        <v>1014</v>
      </c>
      <c r="E5085" s="109">
        <v>7093839972</v>
      </c>
      <c r="F5085" s="107" t="s">
        <v>3390</v>
      </c>
      <c r="G5085" s="110" t="s">
        <v>3391</v>
      </c>
      <c r="H5085" s="111">
        <v>220000</v>
      </c>
      <c r="I5085" s="113">
        <v>45982</v>
      </c>
      <c r="J5085" s="111">
        <v>195000</v>
      </c>
      <c r="K5085" s="112" t="s">
        <v>20</v>
      </c>
      <c r="L5085" s="112" t="s">
        <v>158</v>
      </c>
      <c r="O5085" s="71"/>
      <c r="P5085" s="54"/>
      <c r="Q5085" s="72"/>
    </row>
    <row r="5086" spans="1:17" x14ac:dyDescent="0.25">
      <c r="A5086" s="107" t="s">
        <v>2783</v>
      </c>
      <c r="B5086" s="108">
        <v>202504</v>
      </c>
      <c r="C5086" s="108">
        <v>202504</v>
      </c>
      <c r="D5086" s="108" t="s">
        <v>1014</v>
      </c>
      <c r="E5086" s="109">
        <v>8005932384</v>
      </c>
      <c r="F5086" s="107" t="s">
        <v>2789</v>
      </c>
      <c r="G5086" s="110" t="s">
        <v>2603</v>
      </c>
      <c r="H5086" s="111">
        <v>290000</v>
      </c>
      <c r="I5086" s="113">
        <v>45982</v>
      </c>
      <c r="J5086" s="111">
        <v>35000</v>
      </c>
      <c r="K5086" s="112" t="s">
        <v>20</v>
      </c>
      <c r="L5086" s="112" t="s">
        <v>158</v>
      </c>
      <c r="O5086" s="71"/>
      <c r="P5086" s="54"/>
      <c r="Q5086" s="72"/>
    </row>
    <row r="5087" spans="1:17" x14ac:dyDescent="0.25">
      <c r="A5087" s="107" t="s">
        <v>3323</v>
      </c>
      <c r="B5087" s="108">
        <v>202510</v>
      </c>
      <c r="C5087" s="108">
        <v>202510</v>
      </c>
      <c r="D5087" s="108" t="s">
        <v>1015</v>
      </c>
      <c r="E5087" s="109">
        <v>7606002742</v>
      </c>
      <c r="F5087" s="107" t="s">
        <v>3324</v>
      </c>
      <c r="G5087" s="110" t="s">
        <v>1778</v>
      </c>
      <c r="H5087" s="111">
        <v>318000</v>
      </c>
      <c r="I5087" s="113">
        <v>45982</v>
      </c>
      <c r="J5087" s="111">
        <v>95000</v>
      </c>
      <c r="K5087" s="112" t="s">
        <v>20</v>
      </c>
      <c r="L5087" s="112" t="s">
        <v>158</v>
      </c>
      <c r="O5087" s="71"/>
      <c r="P5087" s="54"/>
      <c r="Q5087" s="72"/>
    </row>
    <row r="5088" spans="1:17" x14ac:dyDescent="0.25">
      <c r="A5088" s="107" t="s">
        <v>3225</v>
      </c>
      <c r="B5088" s="108">
        <v>202509</v>
      </c>
      <c r="C5088" s="108">
        <v>202509</v>
      </c>
      <c r="D5088" s="108" t="s">
        <v>1015</v>
      </c>
      <c r="E5088" s="109">
        <v>8800491129</v>
      </c>
      <c r="F5088" s="107" t="s">
        <v>3227</v>
      </c>
      <c r="G5088" s="110" t="s">
        <v>1778</v>
      </c>
      <c r="H5088" s="111">
        <v>285000</v>
      </c>
      <c r="I5088" s="113">
        <v>45983</v>
      </c>
      <c r="J5088" s="111">
        <v>90000</v>
      </c>
      <c r="K5088" s="112" t="s">
        <v>20</v>
      </c>
      <c r="L5088" s="112" t="s">
        <v>158</v>
      </c>
      <c r="O5088" s="71"/>
      <c r="P5088" s="54"/>
      <c r="Q5088" s="72"/>
    </row>
    <row r="5089" spans="1:17" x14ac:dyDescent="0.25">
      <c r="A5089" s="107" t="s">
        <v>3322</v>
      </c>
      <c r="B5089" s="108">
        <v>202510</v>
      </c>
      <c r="C5089" s="108">
        <v>202510</v>
      </c>
      <c r="D5089" s="108" t="s">
        <v>1015</v>
      </c>
      <c r="E5089" s="109">
        <v>9480793792</v>
      </c>
      <c r="F5089" s="107" t="s">
        <v>3227</v>
      </c>
      <c r="G5089" s="110" t="s">
        <v>1778</v>
      </c>
      <c r="H5089" s="111">
        <v>285000</v>
      </c>
      <c r="I5089" s="113">
        <v>45983</v>
      </c>
      <c r="J5089" s="111">
        <f>50000+48333</f>
        <v>98333</v>
      </c>
      <c r="K5089" s="112" t="s">
        <v>20</v>
      </c>
      <c r="L5089" s="112" t="s">
        <v>158</v>
      </c>
      <c r="O5089" s="71"/>
      <c r="P5089" s="54"/>
      <c r="Q5089" s="72"/>
    </row>
    <row r="5090" spans="1:17" x14ac:dyDescent="0.25">
      <c r="A5090" s="107" t="s">
        <v>4571</v>
      </c>
      <c r="B5090" s="108">
        <v>202509</v>
      </c>
      <c r="C5090" s="108">
        <v>202509</v>
      </c>
      <c r="D5090" s="108" t="s">
        <v>1015</v>
      </c>
      <c r="E5090" s="109">
        <v>7847869188</v>
      </c>
      <c r="F5090" s="107" t="s">
        <v>3264</v>
      </c>
      <c r="G5090" s="110" t="s">
        <v>1778</v>
      </c>
      <c r="H5090" s="111">
        <v>290000</v>
      </c>
      <c r="I5090" s="113">
        <v>45983</v>
      </c>
      <c r="J5090" s="111">
        <v>75000</v>
      </c>
      <c r="K5090" s="112" t="s">
        <v>20</v>
      </c>
      <c r="L5090" s="112" t="s">
        <v>158</v>
      </c>
      <c r="O5090" s="71"/>
      <c r="P5090" s="54"/>
      <c r="Q5090" s="72"/>
    </row>
    <row r="5091" spans="1:17" x14ac:dyDescent="0.25">
      <c r="A5091" s="107" t="s">
        <v>3392</v>
      </c>
      <c r="B5091" s="108">
        <v>202511</v>
      </c>
      <c r="C5091" s="108">
        <v>202511</v>
      </c>
      <c r="D5091" s="108" t="s">
        <v>1015</v>
      </c>
      <c r="E5091" s="109" t="s">
        <v>3396</v>
      </c>
      <c r="F5091" s="107" t="s">
        <v>3397</v>
      </c>
      <c r="G5091" s="110" t="s">
        <v>1778</v>
      </c>
      <c r="H5091" s="111">
        <v>290000</v>
      </c>
      <c r="I5091" s="113">
        <v>45983</v>
      </c>
      <c r="J5091" s="111">
        <v>5000</v>
      </c>
      <c r="K5091" s="112" t="s">
        <v>20</v>
      </c>
      <c r="L5091" s="112" t="s">
        <v>158</v>
      </c>
      <c r="O5091" s="71"/>
      <c r="P5091" s="54"/>
      <c r="Q5091" s="72"/>
    </row>
    <row r="5092" spans="1:17" x14ac:dyDescent="0.25">
      <c r="A5092" s="107" t="s">
        <v>4593</v>
      </c>
      <c r="B5092" s="108">
        <v>202511</v>
      </c>
      <c r="C5092" s="108">
        <v>202511</v>
      </c>
      <c r="D5092" s="108" t="s">
        <v>1015</v>
      </c>
      <c r="E5092" s="109">
        <v>9938905049</v>
      </c>
      <c r="F5092" s="107" t="s">
        <v>3398</v>
      </c>
      <c r="G5092" s="110" t="s">
        <v>1778</v>
      </c>
      <c r="H5092" s="111">
        <v>290000</v>
      </c>
      <c r="I5092" s="113">
        <v>45983</v>
      </c>
      <c r="J5092" s="111">
        <v>5000</v>
      </c>
      <c r="K5092" s="112" t="s">
        <v>20</v>
      </c>
      <c r="L5092" s="112" t="s">
        <v>158</v>
      </c>
      <c r="O5092" s="71"/>
      <c r="P5092" s="54"/>
      <c r="Q5092" s="72"/>
    </row>
    <row r="5093" spans="1:17" x14ac:dyDescent="0.25">
      <c r="A5093" s="107" t="s">
        <v>3394</v>
      </c>
      <c r="B5093" s="108">
        <v>202511</v>
      </c>
      <c r="C5093" s="108">
        <v>202511</v>
      </c>
      <c r="D5093" s="108" t="s">
        <v>1015</v>
      </c>
      <c r="E5093" s="109">
        <v>8455089115</v>
      </c>
      <c r="F5093" s="107" t="s">
        <v>3399</v>
      </c>
      <c r="G5093" s="110" t="s">
        <v>1792</v>
      </c>
      <c r="H5093" s="111">
        <v>270000</v>
      </c>
      <c r="I5093" s="113">
        <v>45983</v>
      </c>
      <c r="J5093" s="111">
        <v>5000</v>
      </c>
      <c r="K5093" s="112" t="s">
        <v>20</v>
      </c>
      <c r="L5093" s="112" t="s">
        <v>158</v>
      </c>
      <c r="O5093" s="71"/>
      <c r="P5093" s="54"/>
      <c r="Q5093" s="72"/>
    </row>
    <row r="5094" spans="1:17" x14ac:dyDescent="0.25">
      <c r="A5094" s="107" t="s">
        <v>3395</v>
      </c>
      <c r="B5094" s="108">
        <v>202511</v>
      </c>
      <c r="C5094" s="108">
        <v>202511</v>
      </c>
      <c r="D5094" s="108" t="s">
        <v>1014</v>
      </c>
      <c r="E5094" s="109">
        <v>7256058624</v>
      </c>
      <c r="F5094" s="107" t="s">
        <v>3400</v>
      </c>
      <c r="G5094" s="110" t="s">
        <v>1778</v>
      </c>
      <c r="H5094" s="111">
        <v>293000</v>
      </c>
      <c r="I5094" s="113">
        <v>45983</v>
      </c>
      <c r="J5094" s="111">
        <v>5000</v>
      </c>
      <c r="K5094" s="112" t="s">
        <v>20</v>
      </c>
      <c r="L5094" s="112" t="s">
        <v>158</v>
      </c>
      <c r="O5094" s="71"/>
      <c r="P5094" s="54"/>
      <c r="Q5094" s="72"/>
    </row>
    <row r="5095" spans="1:17" x14ac:dyDescent="0.25">
      <c r="A5095" s="107" t="s">
        <v>3237</v>
      </c>
      <c r="B5095" s="108">
        <v>202509</v>
      </c>
      <c r="C5095" s="108">
        <v>202509</v>
      </c>
      <c r="D5095" s="108" t="s">
        <v>1014</v>
      </c>
      <c r="E5095" s="109">
        <v>7978043059</v>
      </c>
      <c r="F5095" s="107" t="s">
        <v>3243</v>
      </c>
      <c r="G5095" s="110" t="s">
        <v>1792</v>
      </c>
      <c r="H5095" s="111">
        <v>270000</v>
      </c>
      <c r="I5095" s="113">
        <v>45985</v>
      </c>
      <c r="J5095" s="111">
        <v>50000</v>
      </c>
      <c r="K5095" s="112" t="s">
        <v>689</v>
      </c>
      <c r="L5095" s="112" t="s">
        <v>158</v>
      </c>
      <c r="O5095" s="71"/>
      <c r="P5095" s="54"/>
      <c r="Q5095" s="72"/>
    </row>
    <row r="5096" spans="1:17" x14ac:dyDescent="0.25">
      <c r="A5096" s="107" t="s">
        <v>4570</v>
      </c>
      <c r="B5096" s="108">
        <v>202509</v>
      </c>
      <c r="C5096" s="108">
        <v>202509</v>
      </c>
      <c r="D5096" s="108" t="s">
        <v>1015</v>
      </c>
      <c r="E5096" s="109">
        <v>9632675294</v>
      </c>
      <c r="F5096" s="107" t="s">
        <v>3256</v>
      </c>
      <c r="G5096" s="110" t="s">
        <v>1778</v>
      </c>
      <c r="H5096" s="111">
        <v>290000</v>
      </c>
      <c r="I5096" s="113">
        <v>45985</v>
      </c>
      <c r="J5096" s="111">
        <v>71250</v>
      </c>
      <c r="K5096" s="112" t="s">
        <v>20</v>
      </c>
      <c r="L5096" s="112" t="s">
        <v>158</v>
      </c>
      <c r="O5096" s="71"/>
      <c r="P5096" s="54"/>
      <c r="Q5096" s="72"/>
    </row>
    <row r="5097" spans="1:17" x14ac:dyDescent="0.25">
      <c r="A5097" s="107" t="s">
        <v>4581</v>
      </c>
      <c r="B5097" s="108">
        <v>202510</v>
      </c>
      <c r="C5097" s="108">
        <v>202510</v>
      </c>
      <c r="D5097" s="108" t="s">
        <v>1015</v>
      </c>
      <c r="E5097" s="109">
        <v>7845027250</v>
      </c>
      <c r="F5097" s="107" t="s">
        <v>3320</v>
      </c>
      <c r="G5097" s="110" t="s">
        <v>1778</v>
      </c>
      <c r="H5097" s="111">
        <v>318000</v>
      </c>
      <c r="I5097" s="113">
        <v>45985</v>
      </c>
      <c r="J5097" s="111">
        <f>99000+5333</f>
        <v>104333</v>
      </c>
      <c r="K5097" s="112" t="s">
        <v>20</v>
      </c>
      <c r="L5097" s="112" t="s">
        <v>158</v>
      </c>
      <c r="O5097" s="71"/>
      <c r="P5097" s="54"/>
      <c r="Q5097" s="72"/>
    </row>
    <row r="5098" spans="1:17" x14ac:dyDescent="0.25">
      <c r="A5098" s="107" t="s">
        <v>3169</v>
      </c>
      <c r="B5098" s="108">
        <v>202508</v>
      </c>
      <c r="C5098" s="108">
        <v>202508</v>
      </c>
      <c r="D5098" s="108" t="s">
        <v>1015</v>
      </c>
      <c r="E5098" s="109">
        <v>7008445970</v>
      </c>
      <c r="F5098" s="107" t="s">
        <v>3175</v>
      </c>
      <c r="G5098" s="110" t="s">
        <v>1778</v>
      </c>
      <c r="H5098" s="111">
        <v>290000</v>
      </c>
      <c r="I5098" s="113">
        <v>45985</v>
      </c>
      <c r="J5098" s="111">
        <v>70000</v>
      </c>
      <c r="K5098" s="112" t="s">
        <v>20</v>
      </c>
      <c r="L5098" s="112" t="s">
        <v>158</v>
      </c>
      <c r="O5098" s="71"/>
      <c r="P5098" s="54"/>
      <c r="Q5098" s="72"/>
    </row>
    <row r="5099" spans="1:17" x14ac:dyDescent="0.25">
      <c r="A5099" s="107" t="s">
        <v>3184</v>
      </c>
      <c r="B5099" s="108">
        <v>202508</v>
      </c>
      <c r="C5099" s="108">
        <v>202508</v>
      </c>
      <c r="D5099" s="108" t="s">
        <v>1015</v>
      </c>
      <c r="E5099" s="109">
        <v>8328914323</v>
      </c>
      <c r="F5099" s="107" t="s">
        <v>3185</v>
      </c>
      <c r="G5099" s="110" t="s">
        <v>1778</v>
      </c>
      <c r="H5099" s="111">
        <v>290000</v>
      </c>
      <c r="I5099" s="113">
        <v>45986</v>
      </c>
      <c r="J5099" s="111">
        <v>40000</v>
      </c>
      <c r="K5099" s="112" t="s">
        <v>20</v>
      </c>
      <c r="L5099" s="112" t="s">
        <v>158</v>
      </c>
      <c r="O5099" s="71"/>
      <c r="P5099" s="54"/>
      <c r="Q5099" s="72"/>
    </row>
    <row r="5100" spans="1:17" x14ac:dyDescent="0.25">
      <c r="A5100" s="107" t="s">
        <v>3133</v>
      </c>
      <c r="B5100" s="108">
        <v>202508</v>
      </c>
      <c r="C5100" s="108">
        <v>202508</v>
      </c>
      <c r="D5100" s="108" t="s">
        <v>1015</v>
      </c>
      <c r="E5100" s="109">
        <v>9437344795</v>
      </c>
      <c r="F5100" s="107" t="s">
        <v>3136</v>
      </c>
      <c r="G5100" s="110" t="s">
        <v>1778</v>
      </c>
      <c r="H5100" s="111">
        <v>300000</v>
      </c>
      <c r="I5100" s="113">
        <v>45986</v>
      </c>
      <c r="J5100" s="111">
        <v>55000</v>
      </c>
      <c r="K5100" s="112" t="s">
        <v>20</v>
      </c>
      <c r="L5100" s="112" t="s">
        <v>158</v>
      </c>
      <c r="O5100" s="71"/>
      <c r="P5100" s="54"/>
      <c r="Q5100" s="72"/>
    </row>
    <row r="5101" spans="1:17" x14ac:dyDescent="0.25">
      <c r="A5101" s="107" t="s">
        <v>3196</v>
      </c>
      <c r="B5101" s="108">
        <v>202509</v>
      </c>
      <c r="C5101" s="108">
        <v>202509</v>
      </c>
      <c r="D5101" s="108" t="s">
        <v>1014</v>
      </c>
      <c r="E5101" s="109">
        <v>9666368768</v>
      </c>
      <c r="F5101" s="107" t="s">
        <v>3202</v>
      </c>
      <c r="G5101" s="110" t="s">
        <v>1778</v>
      </c>
      <c r="H5101" s="111">
        <v>318000</v>
      </c>
      <c r="I5101" s="113">
        <v>45986</v>
      </c>
      <c r="J5101" s="111">
        <v>125000</v>
      </c>
      <c r="K5101" s="112" t="s">
        <v>20</v>
      </c>
      <c r="L5101" s="112" t="s">
        <v>158</v>
      </c>
      <c r="O5101" s="71"/>
      <c r="P5101" s="54"/>
      <c r="Q5101" s="72"/>
    </row>
    <row r="5102" spans="1:17" x14ac:dyDescent="0.25">
      <c r="A5102" s="107" t="s">
        <v>4550</v>
      </c>
      <c r="B5102" s="108">
        <v>202508</v>
      </c>
      <c r="C5102" s="108">
        <v>202508</v>
      </c>
      <c r="D5102" s="108" t="s">
        <v>1015</v>
      </c>
      <c r="E5102" s="109">
        <v>9078533214</v>
      </c>
      <c r="F5102" s="107" t="s">
        <v>3135</v>
      </c>
      <c r="G5102" s="110" t="s">
        <v>1778</v>
      </c>
      <c r="H5102" s="111">
        <v>295000</v>
      </c>
      <c r="I5102" s="113">
        <v>45986</v>
      </c>
      <c r="J5102" s="111">
        <v>50000</v>
      </c>
      <c r="K5102" s="112" t="s">
        <v>20</v>
      </c>
      <c r="L5102" s="112" t="s">
        <v>158</v>
      </c>
      <c r="O5102" s="71"/>
      <c r="P5102" s="54"/>
      <c r="Q5102" s="72"/>
    </row>
    <row r="5103" spans="1:17" x14ac:dyDescent="0.25">
      <c r="A5103" s="107" t="s">
        <v>4512</v>
      </c>
      <c r="B5103" s="108">
        <v>202504</v>
      </c>
      <c r="C5103" s="108">
        <v>202504</v>
      </c>
      <c r="D5103" s="108" t="s">
        <v>1014</v>
      </c>
      <c r="E5103" s="109">
        <v>9361378163</v>
      </c>
      <c r="F5103" s="107" t="s">
        <v>2833</v>
      </c>
      <c r="G5103" s="110" t="s">
        <v>1792</v>
      </c>
      <c r="H5103" s="111">
        <v>295000</v>
      </c>
      <c r="I5103" s="113">
        <v>45986</v>
      </c>
      <c r="J5103" s="111">
        <v>60000</v>
      </c>
      <c r="K5103" s="112" t="s">
        <v>20</v>
      </c>
      <c r="L5103" s="112" t="s">
        <v>158</v>
      </c>
      <c r="O5103" s="71"/>
      <c r="P5103" s="54"/>
      <c r="Q5103" s="72"/>
    </row>
    <row r="5104" spans="1:17" x14ac:dyDescent="0.25">
      <c r="A5104" s="107" t="s">
        <v>4556</v>
      </c>
      <c r="B5104" s="108">
        <v>202508</v>
      </c>
      <c r="C5104" s="108">
        <v>202508</v>
      </c>
      <c r="D5104" s="108" t="s">
        <v>1015</v>
      </c>
      <c r="E5104" s="109">
        <v>9845313769</v>
      </c>
      <c r="F5104" s="107" t="s">
        <v>3179</v>
      </c>
      <c r="G5104" s="110" t="s">
        <v>1778</v>
      </c>
      <c r="H5104" s="111">
        <v>285000</v>
      </c>
      <c r="I5104" s="113">
        <v>45987</v>
      </c>
      <c r="J5104" s="111">
        <v>70000</v>
      </c>
      <c r="K5104" s="112" t="s">
        <v>689</v>
      </c>
      <c r="L5104" s="112" t="s">
        <v>158</v>
      </c>
      <c r="O5104" s="71"/>
      <c r="P5104" s="54"/>
      <c r="Q5104" s="72"/>
    </row>
    <row r="5105" spans="1:17" x14ac:dyDescent="0.25">
      <c r="A5105" s="107" t="s">
        <v>3381</v>
      </c>
      <c r="B5105" s="108">
        <v>202511</v>
      </c>
      <c r="C5105" s="108">
        <v>202511</v>
      </c>
      <c r="D5105" s="108" t="s">
        <v>1015</v>
      </c>
      <c r="E5105" s="109">
        <v>9337141213</v>
      </c>
      <c r="F5105" s="107" t="s">
        <v>3387</v>
      </c>
      <c r="G5105" s="110" t="s">
        <v>1778</v>
      </c>
      <c r="H5105" s="111">
        <v>290000</v>
      </c>
      <c r="I5105" s="113">
        <v>45987</v>
      </c>
      <c r="J5105" s="111">
        <v>45000</v>
      </c>
      <c r="K5105" s="112" t="s">
        <v>20</v>
      </c>
      <c r="L5105" s="112" t="s">
        <v>158</v>
      </c>
      <c r="O5105" s="71"/>
      <c r="P5105" s="54"/>
      <c r="Q5105" s="72"/>
    </row>
    <row r="5106" spans="1:17" x14ac:dyDescent="0.25">
      <c r="A5106" s="107" t="s">
        <v>3394</v>
      </c>
      <c r="B5106" s="108">
        <v>202511</v>
      </c>
      <c r="C5106" s="108">
        <v>202511</v>
      </c>
      <c r="D5106" s="108" t="s">
        <v>1015</v>
      </c>
      <c r="E5106" s="109">
        <v>8455089115</v>
      </c>
      <c r="F5106" s="107" t="s">
        <v>3399</v>
      </c>
      <c r="G5106" s="110" t="s">
        <v>1792</v>
      </c>
      <c r="H5106" s="111">
        <v>270000</v>
      </c>
      <c r="I5106" s="113">
        <v>45987</v>
      </c>
      <c r="J5106" s="111">
        <v>45000</v>
      </c>
      <c r="K5106" s="112" t="s">
        <v>20</v>
      </c>
      <c r="L5106" s="112" t="s">
        <v>158</v>
      </c>
      <c r="O5106" s="71"/>
      <c r="P5106" s="54"/>
      <c r="Q5106" s="72"/>
    </row>
    <row r="5107" spans="1:17" x14ac:dyDescent="0.25">
      <c r="A5107" s="107" t="s">
        <v>4521</v>
      </c>
      <c r="B5107" s="108">
        <v>202504</v>
      </c>
      <c r="C5107" s="108">
        <v>202504</v>
      </c>
      <c r="D5107" s="108" t="s">
        <v>1014</v>
      </c>
      <c r="E5107" s="109">
        <v>6393735467</v>
      </c>
      <c r="F5107" s="107" t="s">
        <v>2889</v>
      </c>
      <c r="G5107" s="110" t="s">
        <v>2006</v>
      </c>
      <c r="H5107" s="111">
        <v>270000</v>
      </c>
      <c r="I5107" s="113">
        <v>45987</v>
      </c>
      <c r="J5107" s="111">
        <v>45000</v>
      </c>
      <c r="K5107" s="112" t="s">
        <v>20</v>
      </c>
      <c r="L5107" s="112" t="s">
        <v>158</v>
      </c>
      <c r="O5107" s="71"/>
      <c r="P5107" s="54"/>
      <c r="Q5107" s="72"/>
    </row>
    <row r="5108" spans="1:17" x14ac:dyDescent="0.25">
      <c r="A5108" s="107" t="s">
        <v>3075</v>
      </c>
      <c r="B5108" s="108">
        <v>202507</v>
      </c>
      <c r="C5108" s="108">
        <v>202507</v>
      </c>
      <c r="D5108" s="108" t="s">
        <v>1015</v>
      </c>
      <c r="E5108" s="109">
        <v>8249058341</v>
      </c>
      <c r="F5108" s="107" t="s">
        <v>3082</v>
      </c>
      <c r="G5108" s="110" t="s">
        <v>1778</v>
      </c>
      <c r="H5108" s="111">
        <v>295000</v>
      </c>
      <c r="I5108" s="113">
        <v>45988</v>
      </c>
      <c r="J5108" s="111">
        <v>50000</v>
      </c>
      <c r="K5108" s="112" t="s">
        <v>20</v>
      </c>
      <c r="L5108" s="112" t="s">
        <v>158</v>
      </c>
      <c r="O5108" s="71"/>
      <c r="P5108" s="54"/>
      <c r="Q5108" s="72"/>
    </row>
    <row r="5109" spans="1:17" x14ac:dyDescent="0.25">
      <c r="A5109" s="107" t="s">
        <v>3383</v>
      </c>
      <c r="B5109" s="108">
        <v>202511</v>
      </c>
      <c r="C5109" s="108">
        <v>202511</v>
      </c>
      <c r="D5109" s="108" t="s">
        <v>1015</v>
      </c>
      <c r="E5109" s="109">
        <v>9439416966</v>
      </c>
      <c r="F5109" s="107" t="s">
        <v>4592</v>
      </c>
      <c r="G5109" s="110" t="s">
        <v>1778</v>
      </c>
      <c r="H5109" s="111"/>
      <c r="I5109" s="113">
        <v>45988</v>
      </c>
      <c r="J5109" s="111">
        <v>25000</v>
      </c>
      <c r="K5109" s="112" t="s">
        <v>20</v>
      </c>
      <c r="L5109" s="112" t="s">
        <v>158</v>
      </c>
      <c r="O5109" s="71"/>
      <c r="P5109" s="54"/>
      <c r="Q5109" s="72"/>
    </row>
    <row r="5110" spans="1:17" x14ac:dyDescent="0.25">
      <c r="A5110" s="107" t="s">
        <v>4543</v>
      </c>
      <c r="B5110" s="108">
        <v>202507</v>
      </c>
      <c r="C5110" s="108">
        <v>202507</v>
      </c>
      <c r="D5110" s="108" t="s">
        <v>1014</v>
      </c>
      <c r="E5110" s="109">
        <v>8072185657</v>
      </c>
      <c r="F5110" s="107" t="s">
        <v>3092</v>
      </c>
      <c r="G5110" s="110" t="s">
        <v>2006</v>
      </c>
      <c r="H5110" s="111">
        <v>270000</v>
      </c>
      <c r="I5110" s="113">
        <v>45988</v>
      </c>
      <c r="J5110" s="111">
        <v>50000</v>
      </c>
      <c r="K5110" s="112" t="s">
        <v>20</v>
      </c>
      <c r="L5110" s="112" t="s">
        <v>158</v>
      </c>
      <c r="O5110" s="71"/>
      <c r="P5110" s="54"/>
      <c r="Q5110" s="72"/>
    </row>
    <row r="5111" spans="1:17" x14ac:dyDescent="0.25">
      <c r="A5111" s="107" t="s">
        <v>4594</v>
      </c>
      <c r="B5111" s="108">
        <v>202511</v>
      </c>
      <c r="C5111" s="108">
        <v>202511</v>
      </c>
      <c r="D5111" s="108" t="s">
        <v>1014</v>
      </c>
      <c r="E5111" s="109">
        <v>9353288842</v>
      </c>
      <c r="F5111" s="107" t="s">
        <v>3402</v>
      </c>
      <c r="G5111" s="110" t="s">
        <v>1778</v>
      </c>
      <c r="H5111" s="111">
        <v>290000</v>
      </c>
      <c r="I5111" s="113">
        <v>45988</v>
      </c>
      <c r="J5111" s="111">
        <v>5000</v>
      </c>
      <c r="K5111" s="112" t="s">
        <v>20</v>
      </c>
      <c r="L5111" s="112" t="s">
        <v>158</v>
      </c>
      <c r="O5111" s="71"/>
      <c r="P5111" s="54"/>
      <c r="Q5111" s="72"/>
    </row>
    <row r="5112" spans="1:17" x14ac:dyDescent="0.25">
      <c r="A5112" s="107" t="s">
        <v>3392</v>
      </c>
      <c r="B5112" s="108">
        <v>202511</v>
      </c>
      <c r="C5112" s="108">
        <v>202511</v>
      </c>
      <c r="D5112" s="108" t="s">
        <v>1015</v>
      </c>
      <c r="E5112" s="109" t="s">
        <v>3396</v>
      </c>
      <c r="F5112" s="107" t="s">
        <v>3397</v>
      </c>
      <c r="G5112" s="110" t="s">
        <v>1778</v>
      </c>
      <c r="H5112" s="111">
        <v>290000</v>
      </c>
      <c r="I5112" s="113">
        <v>45989</v>
      </c>
      <c r="J5112" s="111">
        <v>90000</v>
      </c>
      <c r="K5112" s="112" t="s">
        <v>20</v>
      </c>
      <c r="L5112" s="112" t="s">
        <v>158</v>
      </c>
      <c r="O5112" s="71"/>
      <c r="P5112" s="54"/>
      <c r="Q5112" s="72"/>
    </row>
    <row r="5113" spans="1:17" x14ac:dyDescent="0.25">
      <c r="A5113" s="107" t="s">
        <v>4486</v>
      </c>
      <c r="B5113" s="108">
        <v>202501</v>
      </c>
      <c r="C5113" s="108">
        <v>202501</v>
      </c>
      <c r="D5113" s="108" t="s">
        <v>1015</v>
      </c>
      <c r="E5113" s="109">
        <v>7008854840</v>
      </c>
      <c r="F5113" s="107" t="s">
        <v>2585</v>
      </c>
      <c r="G5113" s="110" t="s">
        <v>1778</v>
      </c>
      <c r="H5113" s="111">
        <v>305000</v>
      </c>
      <c r="I5113" s="113">
        <v>45989</v>
      </c>
      <c r="J5113" s="111">
        <v>30000</v>
      </c>
      <c r="K5113" s="112" t="s">
        <v>689</v>
      </c>
      <c r="L5113" s="112" t="s">
        <v>158</v>
      </c>
      <c r="O5113" s="71"/>
      <c r="P5113" s="54"/>
      <c r="Q5113" s="72"/>
    </row>
    <row r="5114" spans="1:17" x14ac:dyDescent="0.25">
      <c r="A5114" s="107" t="s">
        <v>3273</v>
      </c>
      <c r="B5114" s="108">
        <v>202510</v>
      </c>
      <c r="C5114" s="108">
        <v>202510</v>
      </c>
      <c r="D5114" s="108" t="s">
        <v>1014</v>
      </c>
      <c r="E5114" s="109">
        <v>9632258955</v>
      </c>
      <c r="F5114" s="107" t="s">
        <v>3282</v>
      </c>
      <c r="G5114" s="110" t="s">
        <v>1778</v>
      </c>
      <c r="H5114" s="111">
        <v>295000</v>
      </c>
      <c r="I5114" s="113">
        <v>45989</v>
      </c>
      <c r="J5114" s="111">
        <v>94000</v>
      </c>
      <c r="K5114" s="112" t="s">
        <v>20</v>
      </c>
      <c r="L5114" s="112" t="s">
        <v>158</v>
      </c>
      <c r="O5114" s="71"/>
      <c r="P5114" s="54"/>
      <c r="Q5114" s="72"/>
    </row>
    <row r="5115" spans="1:17" x14ac:dyDescent="0.25">
      <c r="A5115" s="107" t="s">
        <v>3160</v>
      </c>
      <c r="B5115" s="108">
        <v>202508</v>
      </c>
      <c r="C5115" s="108">
        <v>202508</v>
      </c>
      <c r="D5115" s="108" t="s">
        <v>1015</v>
      </c>
      <c r="E5115" s="109">
        <v>8339810879</v>
      </c>
      <c r="F5115" s="107" t="s">
        <v>3163</v>
      </c>
      <c r="G5115" s="110" t="s">
        <v>1778</v>
      </c>
      <c r="H5115" s="111">
        <v>290000</v>
      </c>
      <c r="I5115" s="113">
        <v>45990</v>
      </c>
      <c r="J5115" s="111">
        <v>85000</v>
      </c>
      <c r="K5115" s="112" t="s">
        <v>20</v>
      </c>
      <c r="L5115" s="112" t="s">
        <v>158</v>
      </c>
      <c r="O5115" s="71"/>
      <c r="P5115" s="54"/>
      <c r="Q5115" s="72"/>
    </row>
    <row r="5116" spans="1:17" x14ac:dyDescent="0.25">
      <c r="A5116" s="107" t="s">
        <v>3067</v>
      </c>
      <c r="B5116" s="108">
        <v>202507</v>
      </c>
      <c r="C5116" s="108">
        <v>202507</v>
      </c>
      <c r="D5116" s="108" t="s">
        <v>1015</v>
      </c>
      <c r="E5116" s="109">
        <v>7978615737</v>
      </c>
      <c r="F5116" s="107" t="s">
        <v>3068</v>
      </c>
      <c r="G5116" s="110" t="s">
        <v>1778</v>
      </c>
      <c r="H5116" s="111">
        <v>290000</v>
      </c>
      <c r="I5116" s="113">
        <v>45990</v>
      </c>
      <c r="J5116" s="111">
        <v>50000</v>
      </c>
      <c r="K5116" s="112" t="s">
        <v>20</v>
      </c>
      <c r="L5116" s="112" t="s">
        <v>158</v>
      </c>
      <c r="O5116" s="71"/>
      <c r="P5116" s="54"/>
      <c r="Q5116" s="72"/>
    </row>
    <row r="5117" spans="1:17" x14ac:dyDescent="0.25">
      <c r="A5117" s="107" t="s">
        <v>2963</v>
      </c>
      <c r="B5117" s="108">
        <v>202506</v>
      </c>
      <c r="C5117" s="108">
        <v>202506</v>
      </c>
      <c r="D5117" s="108" t="s">
        <v>1015</v>
      </c>
      <c r="E5117" s="109">
        <v>7205064713</v>
      </c>
      <c r="F5117" s="107" t="s">
        <v>2964</v>
      </c>
      <c r="G5117" s="110" t="s">
        <v>1778</v>
      </c>
      <c r="H5117" s="111">
        <v>290000</v>
      </c>
      <c r="I5117" s="113">
        <v>45990</v>
      </c>
      <c r="J5117" s="111">
        <v>55000</v>
      </c>
      <c r="K5117" s="112" t="s">
        <v>20</v>
      </c>
      <c r="L5117" s="112" t="s">
        <v>158</v>
      </c>
      <c r="O5117" s="71"/>
      <c r="P5117" s="54"/>
      <c r="Q5117" s="72"/>
    </row>
    <row r="5118" spans="1:17" x14ac:dyDescent="0.25">
      <c r="A5118" s="107" t="s">
        <v>3392</v>
      </c>
      <c r="B5118" s="108">
        <v>202511</v>
      </c>
      <c r="C5118" s="108">
        <v>202511</v>
      </c>
      <c r="D5118" s="108" t="s">
        <v>1015</v>
      </c>
      <c r="E5118" s="109" t="s">
        <v>3396</v>
      </c>
      <c r="F5118" s="107" t="s">
        <v>3397</v>
      </c>
      <c r="G5118" s="110" t="s">
        <v>1778</v>
      </c>
      <c r="H5118" s="111">
        <v>290000</v>
      </c>
      <c r="I5118" s="113">
        <v>45990</v>
      </c>
      <c r="J5118" s="111">
        <v>5000</v>
      </c>
      <c r="K5118" s="112" t="s">
        <v>20</v>
      </c>
      <c r="L5118" s="112" t="s">
        <v>158</v>
      </c>
      <c r="O5118" s="71"/>
      <c r="P5118" s="54"/>
      <c r="Q5118" s="72"/>
    </row>
    <row r="5119" spans="1:17" x14ac:dyDescent="0.25">
      <c r="A5119" s="107" t="s">
        <v>3403</v>
      </c>
      <c r="B5119" s="108">
        <v>202511</v>
      </c>
      <c r="C5119" s="108">
        <v>202511</v>
      </c>
      <c r="D5119" s="108" t="s">
        <v>1015</v>
      </c>
      <c r="E5119" s="109">
        <v>7396886663</v>
      </c>
      <c r="F5119" s="107" t="s">
        <v>3404</v>
      </c>
      <c r="G5119" s="110" t="s">
        <v>1778</v>
      </c>
      <c r="H5119" s="111">
        <v>290000</v>
      </c>
      <c r="I5119" s="113">
        <v>45990</v>
      </c>
      <c r="J5119" s="111">
        <v>5000</v>
      </c>
      <c r="K5119" s="112" t="s">
        <v>20</v>
      </c>
      <c r="L5119" s="112" t="s">
        <v>158</v>
      </c>
      <c r="O5119" s="71"/>
      <c r="P5119" s="54"/>
      <c r="Q5119" s="72"/>
    </row>
    <row r="5120" spans="1:17" x14ac:dyDescent="0.25">
      <c r="A5120" s="107" t="s">
        <v>4521</v>
      </c>
      <c r="B5120" s="108">
        <v>202504</v>
      </c>
      <c r="C5120" s="108">
        <v>202504</v>
      </c>
      <c r="D5120" s="108" t="s">
        <v>1014</v>
      </c>
      <c r="E5120" s="109">
        <v>6393735467</v>
      </c>
      <c r="F5120" s="107" t="s">
        <v>2889</v>
      </c>
      <c r="G5120" s="110" t="s">
        <v>2006</v>
      </c>
      <c r="H5120" s="111">
        <v>270000</v>
      </c>
      <c r="I5120" s="113">
        <v>45992</v>
      </c>
      <c r="J5120" s="111">
        <v>45000</v>
      </c>
      <c r="K5120" s="112" t="s">
        <v>20</v>
      </c>
      <c r="L5120" s="112" t="s">
        <v>158</v>
      </c>
      <c r="O5120" s="71"/>
      <c r="P5120" s="54"/>
      <c r="Q5120" s="72"/>
    </row>
    <row r="5121" spans="1:17" x14ac:dyDescent="0.25">
      <c r="A5121" s="107" t="s">
        <v>4593</v>
      </c>
      <c r="B5121" s="108">
        <v>202511</v>
      </c>
      <c r="C5121" s="108">
        <v>202511</v>
      </c>
      <c r="D5121" s="108" t="s">
        <v>1015</v>
      </c>
      <c r="E5121" s="109">
        <v>9938905049</v>
      </c>
      <c r="F5121" s="107" t="s">
        <v>3398</v>
      </c>
      <c r="G5121" s="110" t="s">
        <v>1778</v>
      </c>
      <c r="H5121" s="111">
        <v>290000</v>
      </c>
      <c r="I5121" s="113">
        <v>45992</v>
      </c>
      <c r="J5121" s="111">
        <v>45000</v>
      </c>
      <c r="K5121" s="112" t="s">
        <v>20</v>
      </c>
      <c r="L5121" s="112" t="s">
        <v>158</v>
      </c>
      <c r="O5121" s="71"/>
      <c r="P5121" s="54"/>
      <c r="Q5121" s="72"/>
    </row>
    <row r="5122" spans="1:17" x14ac:dyDescent="0.25">
      <c r="A5122" s="107" t="s">
        <v>4582</v>
      </c>
      <c r="B5122" s="108">
        <v>202510</v>
      </c>
      <c r="C5122" s="108">
        <v>202510</v>
      </c>
      <c r="D5122" s="108" t="s">
        <v>1015</v>
      </c>
      <c r="E5122" s="109">
        <v>9861066126</v>
      </c>
      <c r="F5122" s="107" t="s">
        <v>4583</v>
      </c>
      <c r="G5122" s="110" t="s">
        <v>1778</v>
      </c>
      <c r="H5122" s="111">
        <v>290000</v>
      </c>
      <c r="I5122" s="113">
        <v>45992</v>
      </c>
      <c r="J5122" s="111">
        <v>72500</v>
      </c>
      <c r="K5122" s="112" t="s">
        <v>20</v>
      </c>
      <c r="L5122" s="112" t="s">
        <v>158</v>
      </c>
      <c r="O5122" s="71"/>
      <c r="P5122" s="54"/>
      <c r="Q5122" s="72"/>
    </row>
    <row r="5123" spans="1:17" x14ac:dyDescent="0.25">
      <c r="A5123" s="107" t="s">
        <v>3315</v>
      </c>
      <c r="B5123" s="108">
        <v>202510</v>
      </c>
      <c r="C5123" s="108">
        <v>202510</v>
      </c>
      <c r="D5123" s="108" t="s">
        <v>1015</v>
      </c>
      <c r="E5123" s="109">
        <v>7540916989</v>
      </c>
      <c r="F5123" s="107" t="s">
        <v>3319</v>
      </c>
      <c r="G5123" s="110" t="s">
        <v>1778</v>
      </c>
      <c r="H5123" s="111">
        <v>290000</v>
      </c>
      <c r="I5123" s="113">
        <v>45992</v>
      </c>
      <c r="J5123" s="111">
        <v>50000</v>
      </c>
      <c r="K5123" s="112" t="s">
        <v>20</v>
      </c>
      <c r="L5123" s="112" t="s">
        <v>158</v>
      </c>
      <c r="O5123" s="71"/>
      <c r="P5123" s="54"/>
      <c r="Q5123" s="72"/>
    </row>
    <row r="5124" spans="1:17" x14ac:dyDescent="0.25">
      <c r="A5124" s="107" t="s">
        <v>2881</v>
      </c>
      <c r="B5124" s="108">
        <v>202505</v>
      </c>
      <c r="C5124" s="108">
        <v>202505</v>
      </c>
      <c r="D5124" s="108" t="s">
        <v>1015</v>
      </c>
      <c r="E5124" s="109">
        <v>7326912744</v>
      </c>
      <c r="F5124" s="107" t="s">
        <v>2885</v>
      </c>
      <c r="G5124" s="110" t="s">
        <v>1778</v>
      </c>
      <c r="H5124" s="111">
        <v>290000</v>
      </c>
      <c r="I5124" s="113">
        <v>45992</v>
      </c>
      <c r="J5124" s="111">
        <v>40000</v>
      </c>
      <c r="K5124" s="112" t="s">
        <v>20</v>
      </c>
      <c r="L5124" s="112" t="s">
        <v>158</v>
      </c>
      <c r="O5124" s="71"/>
      <c r="P5124" s="54"/>
      <c r="Q5124" s="72"/>
    </row>
    <row r="5125" spans="1:17" x14ac:dyDescent="0.25">
      <c r="A5125" s="107" t="s">
        <v>4563</v>
      </c>
      <c r="B5125" s="108">
        <v>202509</v>
      </c>
      <c r="C5125" s="108">
        <v>202509</v>
      </c>
      <c r="D5125" s="108" t="s">
        <v>1015</v>
      </c>
      <c r="E5125" s="109">
        <v>6372892614</v>
      </c>
      <c r="F5125" s="107" t="s">
        <v>3221</v>
      </c>
      <c r="G5125" s="110" t="s">
        <v>1778</v>
      </c>
      <c r="H5125" s="111">
        <v>290000</v>
      </c>
      <c r="I5125" s="113">
        <v>45993</v>
      </c>
      <c r="J5125" s="111">
        <v>71000</v>
      </c>
      <c r="K5125" s="112" t="s">
        <v>20</v>
      </c>
      <c r="L5125" s="112" t="s">
        <v>158</v>
      </c>
      <c r="O5125" s="71"/>
      <c r="P5125" s="54"/>
      <c r="Q5125" s="72"/>
    </row>
    <row r="5126" spans="1:17" x14ac:dyDescent="0.25">
      <c r="A5126" s="107" t="s">
        <v>3382</v>
      </c>
      <c r="B5126" s="108">
        <v>202511</v>
      </c>
      <c r="C5126" s="108">
        <v>202511</v>
      </c>
      <c r="D5126" s="108" t="s">
        <v>1015</v>
      </c>
      <c r="E5126" s="109">
        <v>9776249591</v>
      </c>
      <c r="F5126" s="107" t="s">
        <v>3388</v>
      </c>
      <c r="G5126" s="110" t="s">
        <v>1778</v>
      </c>
      <c r="H5126" s="111">
        <v>290000</v>
      </c>
      <c r="I5126" s="113">
        <v>45993</v>
      </c>
      <c r="J5126" s="111">
        <v>45000</v>
      </c>
      <c r="K5126" s="112" t="s">
        <v>20</v>
      </c>
      <c r="L5126" s="112" t="s">
        <v>158</v>
      </c>
      <c r="O5126" s="71"/>
      <c r="P5126" s="54"/>
      <c r="Q5126" s="72"/>
    </row>
    <row r="5127" spans="1:17" x14ac:dyDescent="0.25">
      <c r="A5127" s="107" t="s">
        <v>3394</v>
      </c>
      <c r="B5127" s="108">
        <v>202511</v>
      </c>
      <c r="C5127" s="108">
        <v>202511</v>
      </c>
      <c r="D5127" s="108" t="s">
        <v>1015</v>
      </c>
      <c r="E5127" s="109">
        <v>8455089115</v>
      </c>
      <c r="F5127" s="107" t="s">
        <v>3399</v>
      </c>
      <c r="G5127" s="110" t="s">
        <v>1792</v>
      </c>
      <c r="H5127" s="111">
        <v>270000</v>
      </c>
      <c r="I5127" s="113">
        <v>45993</v>
      </c>
      <c r="J5127" s="111">
        <v>220000</v>
      </c>
      <c r="K5127" s="112" t="s">
        <v>20</v>
      </c>
      <c r="L5127" s="112" t="s">
        <v>158</v>
      </c>
      <c r="O5127" s="71"/>
      <c r="P5127" s="54"/>
      <c r="Q5127" s="72"/>
    </row>
    <row r="5128" spans="1:17" x14ac:dyDescent="0.25">
      <c r="A5128" s="107" t="s">
        <v>2686</v>
      </c>
      <c r="B5128" s="108">
        <v>202502</v>
      </c>
      <c r="C5128" s="108">
        <v>202502</v>
      </c>
      <c r="D5128" s="108" t="s">
        <v>1015</v>
      </c>
      <c r="E5128" s="109">
        <v>9178605888</v>
      </c>
      <c r="F5128" s="107" t="s">
        <v>2689</v>
      </c>
      <c r="G5128" s="110" t="s">
        <v>1778</v>
      </c>
      <c r="H5128" s="111">
        <v>290000</v>
      </c>
      <c r="I5128" s="113">
        <v>45994</v>
      </c>
      <c r="J5128" s="111">
        <v>50000</v>
      </c>
      <c r="K5128" s="112" t="s">
        <v>20</v>
      </c>
      <c r="L5128" s="112" t="s">
        <v>158</v>
      </c>
      <c r="O5128" s="71"/>
      <c r="P5128" s="54"/>
      <c r="Q5128" s="72"/>
    </row>
    <row r="5129" spans="1:17" x14ac:dyDescent="0.25">
      <c r="A5129" s="107" t="s">
        <v>4182</v>
      </c>
      <c r="B5129" s="108">
        <v>202301</v>
      </c>
      <c r="C5129" s="108">
        <v>202301</v>
      </c>
      <c r="D5129" s="108" t="s">
        <v>1014</v>
      </c>
      <c r="E5129" s="109">
        <v>7787875888</v>
      </c>
      <c r="F5129" s="107" t="s">
        <v>147</v>
      </c>
      <c r="G5129" s="110" t="s">
        <v>19</v>
      </c>
      <c r="H5129" s="111">
        <v>280000</v>
      </c>
      <c r="I5129" s="113">
        <v>45994</v>
      </c>
      <c r="J5129" s="111">
        <v>6000</v>
      </c>
      <c r="K5129" s="112" t="s">
        <v>20</v>
      </c>
      <c r="L5129" s="112" t="s">
        <v>158</v>
      </c>
      <c r="O5129" s="71"/>
      <c r="P5129" s="54"/>
      <c r="Q5129" s="72"/>
    </row>
    <row r="5130" spans="1:17" x14ac:dyDescent="0.25">
      <c r="A5130" s="107" t="s">
        <v>3271</v>
      </c>
      <c r="B5130" s="108">
        <v>202510</v>
      </c>
      <c r="C5130" s="108">
        <v>202510</v>
      </c>
      <c r="D5130" s="108" t="s">
        <v>1015</v>
      </c>
      <c r="E5130" s="109">
        <v>9827001405</v>
      </c>
      <c r="F5130" s="107" t="s">
        <v>3280</v>
      </c>
      <c r="G5130" s="110" t="s">
        <v>1778</v>
      </c>
      <c r="H5130" s="111">
        <v>300000</v>
      </c>
      <c r="I5130" s="113">
        <v>45994</v>
      </c>
      <c r="J5130" s="111">
        <v>40000</v>
      </c>
      <c r="K5130" s="112" t="s">
        <v>20</v>
      </c>
      <c r="L5130" s="112" t="s">
        <v>158</v>
      </c>
      <c r="O5130" s="71"/>
      <c r="P5130" s="54"/>
      <c r="Q5130" s="72"/>
    </row>
    <row r="5131" spans="1:17" x14ac:dyDescent="0.25">
      <c r="A5131" s="107" t="s">
        <v>3337</v>
      </c>
      <c r="B5131" s="108">
        <v>202511</v>
      </c>
      <c r="C5131" s="108">
        <v>202511</v>
      </c>
      <c r="D5131" s="108" t="s">
        <v>1015</v>
      </c>
      <c r="E5131" s="109">
        <v>6006980490</v>
      </c>
      <c r="F5131" s="107" t="s">
        <v>3349</v>
      </c>
      <c r="G5131" s="110" t="s">
        <v>1778</v>
      </c>
      <c r="H5131" s="111">
        <v>290000</v>
      </c>
      <c r="I5131" s="113">
        <v>45994</v>
      </c>
      <c r="J5131" s="111">
        <v>70000</v>
      </c>
      <c r="K5131" s="112" t="s">
        <v>20</v>
      </c>
      <c r="L5131" s="112" t="s">
        <v>158</v>
      </c>
      <c r="O5131" s="71"/>
      <c r="P5131" s="54"/>
      <c r="Q5131" s="72"/>
    </row>
    <row r="5132" spans="1:17" x14ac:dyDescent="0.25">
      <c r="A5132" s="107" t="s">
        <v>3091</v>
      </c>
      <c r="B5132" s="108">
        <v>202507</v>
      </c>
      <c r="C5132" s="108">
        <v>202507</v>
      </c>
      <c r="D5132" s="108" t="s">
        <v>1015</v>
      </c>
      <c r="E5132" s="109">
        <v>7978367702</v>
      </c>
      <c r="F5132" s="107" t="s">
        <v>3094</v>
      </c>
      <c r="G5132" s="110" t="s">
        <v>1778</v>
      </c>
      <c r="H5132" s="111">
        <v>290000</v>
      </c>
      <c r="I5132" s="113">
        <v>45994</v>
      </c>
      <c r="J5132" s="111">
        <v>55000</v>
      </c>
      <c r="K5132" s="112" t="s">
        <v>20</v>
      </c>
      <c r="L5132" s="112" t="s">
        <v>158</v>
      </c>
      <c r="O5132" s="71"/>
      <c r="P5132" s="54"/>
      <c r="Q5132" s="72"/>
    </row>
    <row r="5133" spans="1:17" x14ac:dyDescent="0.25">
      <c r="A5133" s="107" t="s">
        <v>3268</v>
      </c>
      <c r="B5133" s="108">
        <v>202510</v>
      </c>
      <c r="C5133" s="108">
        <v>202510</v>
      </c>
      <c r="D5133" s="108" t="s">
        <v>1014</v>
      </c>
      <c r="E5133" s="109">
        <v>7004747590</v>
      </c>
      <c r="F5133" s="107" t="s">
        <v>3277</v>
      </c>
      <c r="G5133" s="110" t="s">
        <v>1778</v>
      </c>
      <c r="H5133" s="111">
        <v>300000</v>
      </c>
      <c r="I5133" s="113">
        <v>45994</v>
      </c>
      <c r="J5133" s="111">
        <v>50000</v>
      </c>
      <c r="K5133" s="112" t="s">
        <v>20</v>
      </c>
      <c r="L5133" s="112" t="s">
        <v>158</v>
      </c>
      <c r="O5133" s="71"/>
      <c r="P5133" s="54"/>
      <c r="Q5133" s="72"/>
    </row>
    <row r="5134" spans="1:17" x14ac:dyDescent="0.25">
      <c r="A5134" s="107" t="s">
        <v>3406</v>
      </c>
      <c r="B5134" s="108">
        <v>202511</v>
      </c>
      <c r="C5134" s="108">
        <v>202511</v>
      </c>
      <c r="D5134" s="108" t="s">
        <v>1015</v>
      </c>
      <c r="E5134" s="109">
        <v>6371204275</v>
      </c>
      <c r="F5134" s="107" t="s">
        <v>3407</v>
      </c>
      <c r="G5134" s="110" t="s">
        <v>1778</v>
      </c>
      <c r="H5134" s="111">
        <v>290000</v>
      </c>
      <c r="I5134" s="113">
        <v>45995</v>
      </c>
      <c r="J5134" s="111">
        <v>100000</v>
      </c>
      <c r="K5134" s="112" t="s">
        <v>717</v>
      </c>
      <c r="L5134" s="112" t="s">
        <v>158</v>
      </c>
      <c r="O5134" s="71"/>
      <c r="P5134" s="54"/>
      <c r="Q5134" s="72"/>
    </row>
    <row r="5135" spans="1:17" x14ac:dyDescent="0.25">
      <c r="A5135" s="107" t="s">
        <v>143</v>
      </c>
      <c r="B5135" s="108">
        <v>202511</v>
      </c>
      <c r="C5135" s="108">
        <v>202511</v>
      </c>
      <c r="D5135" s="108" t="s">
        <v>1015</v>
      </c>
      <c r="E5135" s="109">
        <v>9908966499</v>
      </c>
      <c r="F5135" s="107" t="s">
        <v>3405</v>
      </c>
      <c r="G5135" s="110" t="s">
        <v>1778</v>
      </c>
      <c r="H5135" s="111">
        <v>290000</v>
      </c>
      <c r="I5135" s="113">
        <v>45995</v>
      </c>
      <c r="J5135" s="111">
        <v>40000</v>
      </c>
      <c r="K5135" s="112" t="s">
        <v>20</v>
      </c>
      <c r="L5135" s="112" t="s">
        <v>158</v>
      </c>
      <c r="O5135" s="71"/>
      <c r="P5135" s="54"/>
      <c r="Q5135" s="72"/>
    </row>
    <row r="5136" spans="1:17" x14ac:dyDescent="0.25">
      <c r="A5136" s="107" t="s">
        <v>2983</v>
      </c>
      <c r="B5136" s="108">
        <v>202506</v>
      </c>
      <c r="C5136" s="108">
        <v>202506</v>
      </c>
      <c r="D5136" s="108" t="s">
        <v>1014</v>
      </c>
      <c r="E5136" s="109">
        <v>7020472621</v>
      </c>
      <c r="F5136" s="107" t="s">
        <v>2990</v>
      </c>
      <c r="G5136" s="110" t="s">
        <v>2603</v>
      </c>
      <c r="H5136" s="111">
        <v>285000</v>
      </c>
      <c r="I5136" s="113">
        <v>45995</v>
      </c>
      <c r="J5136" s="111">
        <v>95000</v>
      </c>
      <c r="K5136" s="112" t="s">
        <v>20</v>
      </c>
      <c r="L5136" s="112" t="s">
        <v>158</v>
      </c>
      <c r="O5136" s="71"/>
      <c r="P5136" s="54"/>
      <c r="Q5136" s="72"/>
    </row>
    <row r="5137" spans="1:17" x14ac:dyDescent="0.25">
      <c r="A5137" s="107" t="s">
        <v>3408</v>
      </c>
      <c r="B5137" s="108">
        <v>202512</v>
      </c>
      <c r="C5137" s="108">
        <v>202512</v>
      </c>
      <c r="D5137" s="108" t="s">
        <v>1014</v>
      </c>
      <c r="E5137" s="109">
        <v>9752861091</v>
      </c>
      <c r="F5137" s="107" t="s">
        <v>3415</v>
      </c>
      <c r="G5137" s="110" t="s">
        <v>1792</v>
      </c>
      <c r="H5137" s="111">
        <v>295000</v>
      </c>
      <c r="I5137" s="113">
        <v>45995</v>
      </c>
      <c r="J5137" s="111">
        <v>93333</v>
      </c>
      <c r="K5137" s="112" t="s">
        <v>20</v>
      </c>
      <c r="L5137" s="112" t="s">
        <v>158</v>
      </c>
      <c r="O5137" s="71"/>
      <c r="P5137" s="54"/>
      <c r="Q5137" s="72"/>
    </row>
    <row r="5138" spans="1:17" x14ac:dyDescent="0.25">
      <c r="A5138" s="107" t="s">
        <v>3409</v>
      </c>
      <c r="B5138" s="108">
        <v>202512</v>
      </c>
      <c r="C5138" s="108">
        <v>202512</v>
      </c>
      <c r="D5138" s="108" t="s">
        <v>1014</v>
      </c>
      <c r="E5138" s="109">
        <v>9566002023</v>
      </c>
      <c r="F5138" s="107" t="s">
        <v>4595</v>
      </c>
      <c r="G5138" s="110" t="s">
        <v>1778</v>
      </c>
      <c r="H5138" s="111">
        <v>290000</v>
      </c>
      <c r="I5138" s="113">
        <v>45995</v>
      </c>
      <c r="J5138" s="111">
        <v>5000</v>
      </c>
      <c r="K5138" s="112" t="s">
        <v>20</v>
      </c>
      <c r="L5138" s="112" t="s">
        <v>158</v>
      </c>
      <c r="O5138" s="71"/>
      <c r="P5138" s="54"/>
      <c r="Q5138" s="72"/>
    </row>
    <row r="5139" spans="1:17" x14ac:dyDescent="0.25">
      <c r="A5139" s="107" t="s">
        <v>3410</v>
      </c>
      <c r="B5139" s="108">
        <v>202512</v>
      </c>
      <c r="C5139" s="108">
        <v>202512</v>
      </c>
      <c r="D5139" s="108" t="s">
        <v>1015</v>
      </c>
      <c r="E5139" s="109">
        <v>9692141736</v>
      </c>
      <c r="F5139" s="107" t="s">
        <v>4596</v>
      </c>
      <c r="G5139" s="110" t="s">
        <v>1778</v>
      </c>
      <c r="H5139" s="111">
        <v>290000</v>
      </c>
      <c r="I5139" s="113">
        <v>45995</v>
      </c>
      <c r="J5139" s="111">
        <v>5000</v>
      </c>
      <c r="K5139" s="112" t="s">
        <v>20</v>
      </c>
      <c r="L5139" s="112" t="s">
        <v>158</v>
      </c>
      <c r="O5139" s="71"/>
      <c r="P5139" s="54"/>
      <c r="Q5139" s="72"/>
    </row>
    <row r="5140" spans="1:17" x14ac:dyDescent="0.25">
      <c r="A5140" s="107" t="s">
        <v>3411</v>
      </c>
      <c r="B5140" s="108">
        <v>202512</v>
      </c>
      <c r="C5140" s="108">
        <v>202512</v>
      </c>
      <c r="D5140" s="108" t="s">
        <v>1015</v>
      </c>
      <c r="E5140" s="109">
        <v>8308503154</v>
      </c>
      <c r="F5140" s="107" t="s">
        <v>3416</v>
      </c>
      <c r="G5140" s="110" t="s">
        <v>1778</v>
      </c>
      <c r="H5140" s="111">
        <v>290000</v>
      </c>
      <c r="I5140" s="113">
        <v>45995</v>
      </c>
      <c r="J5140" s="111">
        <v>0.82916666666666705</v>
      </c>
      <c r="K5140" s="112" t="s">
        <v>20</v>
      </c>
      <c r="L5140" s="112" t="s">
        <v>158</v>
      </c>
      <c r="O5140" s="71"/>
      <c r="P5140" s="54"/>
      <c r="Q5140" s="72"/>
    </row>
    <row r="5141" spans="1:17" x14ac:dyDescent="0.25">
      <c r="A5141" s="107" t="s">
        <v>4597</v>
      </c>
      <c r="B5141" s="108">
        <v>202512</v>
      </c>
      <c r="C5141" s="108">
        <v>202512</v>
      </c>
      <c r="D5141" s="108" t="s">
        <v>1015</v>
      </c>
      <c r="E5141" s="109">
        <v>8878656867</v>
      </c>
      <c r="F5141" s="107" t="s">
        <v>3417</v>
      </c>
      <c r="G5141" s="110" t="s">
        <v>1778</v>
      </c>
      <c r="H5141" s="111">
        <v>290000</v>
      </c>
      <c r="I5141" s="113">
        <v>45995</v>
      </c>
      <c r="J5141" s="111">
        <v>5000</v>
      </c>
      <c r="K5141" s="112" t="s">
        <v>20</v>
      </c>
      <c r="L5141" s="112" t="s">
        <v>158</v>
      </c>
      <c r="O5141" s="71"/>
      <c r="P5141" s="54"/>
      <c r="Q5141" s="72"/>
    </row>
    <row r="5142" spans="1:17" x14ac:dyDescent="0.25">
      <c r="A5142" s="107" t="s">
        <v>3413</v>
      </c>
      <c r="B5142" s="108">
        <v>202512</v>
      </c>
      <c r="C5142" s="108">
        <v>202512</v>
      </c>
      <c r="D5142" s="108" t="s">
        <v>1015</v>
      </c>
      <c r="E5142" s="109">
        <v>9348510656</v>
      </c>
      <c r="F5142" s="107" t="s">
        <v>3418</v>
      </c>
      <c r="G5142" s="110" t="s">
        <v>1778</v>
      </c>
      <c r="H5142" s="111">
        <v>290000</v>
      </c>
      <c r="I5142" s="113">
        <v>45995</v>
      </c>
      <c r="J5142" s="111">
        <v>5000</v>
      </c>
      <c r="K5142" s="112" t="s">
        <v>20</v>
      </c>
      <c r="L5142" s="112" t="s">
        <v>158</v>
      </c>
      <c r="O5142" s="71"/>
      <c r="P5142" s="54"/>
      <c r="Q5142" s="72"/>
    </row>
    <row r="5143" spans="1:17" x14ac:dyDescent="0.25">
      <c r="A5143" s="107" t="s">
        <v>3414</v>
      </c>
      <c r="B5143" s="108">
        <v>202512</v>
      </c>
      <c r="C5143" s="108">
        <v>202512</v>
      </c>
      <c r="D5143" s="108" t="s">
        <v>1015</v>
      </c>
      <c r="E5143" s="109">
        <v>7749859195</v>
      </c>
      <c r="F5143" s="107" t="s">
        <v>3419</v>
      </c>
      <c r="G5143" s="110" t="s">
        <v>1778</v>
      </c>
      <c r="H5143" s="111">
        <v>290000</v>
      </c>
      <c r="I5143" s="113">
        <v>45995</v>
      </c>
      <c r="J5143" s="111">
        <v>5000</v>
      </c>
      <c r="K5143" s="112" t="s">
        <v>20</v>
      </c>
      <c r="L5143" s="112" t="s">
        <v>158</v>
      </c>
      <c r="O5143" s="71"/>
      <c r="P5143" s="54"/>
      <c r="Q5143" s="72"/>
    </row>
    <row r="5144" spans="1:17" x14ac:dyDescent="0.25">
      <c r="A5144" s="107" t="s">
        <v>4545</v>
      </c>
      <c r="B5144" s="108">
        <v>202507</v>
      </c>
      <c r="C5144" s="108">
        <v>202507</v>
      </c>
      <c r="D5144" s="108" t="s">
        <v>1015</v>
      </c>
      <c r="E5144" s="109">
        <v>9981934661</v>
      </c>
      <c r="F5144" s="107" t="s">
        <v>3103</v>
      </c>
      <c r="G5144" s="110" t="s">
        <v>1778</v>
      </c>
      <c r="H5144" s="111">
        <v>300000</v>
      </c>
      <c r="I5144" s="113">
        <v>45996</v>
      </c>
      <c r="J5144" s="111">
        <v>30000</v>
      </c>
      <c r="K5144" s="112" t="s">
        <v>20</v>
      </c>
      <c r="L5144" s="112" t="s">
        <v>158</v>
      </c>
      <c r="O5144" s="71"/>
      <c r="P5144" s="54"/>
      <c r="Q5144" s="72"/>
    </row>
    <row r="5145" spans="1:17" x14ac:dyDescent="0.25">
      <c r="A5145" s="107" t="s">
        <v>540</v>
      </c>
      <c r="B5145" s="108">
        <v>202302</v>
      </c>
      <c r="C5145" s="108">
        <v>202302</v>
      </c>
      <c r="D5145" s="108" t="s">
        <v>1014</v>
      </c>
      <c r="E5145" s="109">
        <v>8421977650</v>
      </c>
      <c r="F5145" s="107" t="s">
        <v>541</v>
      </c>
      <c r="G5145" s="110" t="s">
        <v>19</v>
      </c>
      <c r="H5145" s="111">
        <v>265500</v>
      </c>
      <c r="I5145" s="113">
        <v>45996</v>
      </c>
      <c r="J5145" s="111">
        <v>15000</v>
      </c>
      <c r="K5145" s="112" t="s">
        <v>20</v>
      </c>
      <c r="L5145" s="112" t="s">
        <v>158</v>
      </c>
      <c r="O5145" s="71"/>
      <c r="P5145" s="54"/>
      <c r="Q5145" s="72"/>
    </row>
    <row r="5146" spans="1:17" x14ac:dyDescent="0.25">
      <c r="A5146" s="107" t="s">
        <v>3027</v>
      </c>
      <c r="B5146" s="108">
        <v>202507</v>
      </c>
      <c r="C5146" s="108">
        <v>202507</v>
      </c>
      <c r="D5146" s="108" t="s">
        <v>1015</v>
      </c>
      <c r="E5146" s="109">
        <v>6371746406</v>
      </c>
      <c r="F5146" s="107" t="s">
        <v>3029</v>
      </c>
      <c r="G5146" s="110" t="s">
        <v>1778</v>
      </c>
      <c r="H5146" s="111">
        <v>275000</v>
      </c>
      <c r="I5146" s="113">
        <v>45996</v>
      </c>
      <c r="J5146" s="111">
        <v>15000</v>
      </c>
      <c r="K5146" s="112" t="s">
        <v>689</v>
      </c>
      <c r="L5146" s="112" t="s">
        <v>158</v>
      </c>
      <c r="O5146" s="71"/>
      <c r="P5146" s="54"/>
      <c r="Q5146" s="72"/>
    </row>
    <row r="5147" spans="1:17" x14ac:dyDescent="0.25">
      <c r="A5147" s="107" t="s">
        <v>3395</v>
      </c>
      <c r="B5147" s="108">
        <v>202511</v>
      </c>
      <c r="C5147" s="108">
        <v>202511</v>
      </c>
      <c r="D5147" s="108" t="s">
        <v>1014</v>
      </c>
      <c r="E5147" s="109">
        <v>7256058624</v>
      </c>
      <c r="F5147" s="107" t="s">
        <v>3400</v>
      </c>
      <c r="G5147" s="110" t="s">
        <v>1778</v>
      </c>
      <c r="H5147" s="111">
        <v>293000</v>
      </c>
      <c r="I5147" s="113">
        <v>45996</v>
      </c>
      <c r="J5147" s="111">
        <v>50000</v>
      </c>
      <c r="K5147" s="112" t="s">
        <v>20</v>
      </c>
      <c r="L5147" s="112" t="s">
        <v>158</v>
      </c>
      <c r="O5147" s="71"/>
      <c r="P5147" s="54"/>
      <c r="Q5147" s="72"/>
    </row>
    <row r="5148" spans="1:17" x14ac:dyDescent="0.25">
      <c r="A5148" s="107" t="s">
        <v>2823</v>
      </c>
      <c r="B5148" s="108">
        <v>202511</v>
      </c>
      <c r="C5148" s="108">
        <v>202511</v>
      </c>
      <c r="D5148" s="108" t="s">
        <v>1015</v>
      </c>
      <c r="E5148" s="109">
        <v>9938365349</v>
      </c>
      <c r="F5148" s="107" t="s">
        <v>3345</v>
      </c>
      <c r="G5148" s="110" t="s">
        <v>1778</v>
      </c>
      <c r="H5148" s="111">
        <v>290000</v>
      </c>
      <c r="I5148" s="113">
        <v>45996</v>
      </c>
      <c r="J5148" s="111">
        <v>95000</v>
      </c>
      <c r="K5148" s="112" t="s">
        <v>20</v>
      </c>
      <c r="L5148" s="112" t="s">
        <v>158</v>
      </c>
      <c r="O5148" s="71"/>
      <c r="P5148" s="54"/>
      <c r="Q5148" s="72"/>
    </row>
    <row r="5149" spans="1:17" x14ac:dyDescent="0.25">
      <c r="A5149" s="107" t="s">
        <v>3335</v>
      </c>
      <c r="B5149" s="108">
        <v>202511</v>
      </c>
      <c r="C5149" s="108">
        <v>202511</v>
      </c>
      <c r="D5149" s="108" t="s">
        <v>1015</v>
      </c>
      <c r="E5149" s="109">
        <v>9178415449</v>
      </c>
      <c r="F5149" s="107" t="s">
        <v>3347</v>
      </c>
      <c r="G5149" s="110" t="s">
        <v>1778</v>
      </c>
      <c r="H5149" s="111">
        <v>318000</v>
      </c>
      <c r="I5149" s="113">
        <v>45997</v>
      </c>
      <c r="J5149" s="111">
        <v>93333</v>
      </c>
      <c r="K5149" s="112" t="s">
        <v>20</v>
      </c>
      <c r="L5149" s="112" t="s">
        <v>158</v>
      </c>
      <c r="O5149" s="71"/>
      <c r="P5149" s="54"/>
      <c r="Q5149" s="72"/>
    </row>
    <row r="5150" spans="1:17" x14ac:dyDescent="0.25">
      <c r="A5150" s="107" t="s">
        <v>3046</v>
      </c>
      <c r="B5150" s="108">
        <v>202507</v>
      </c>
      <c r="C5150" s="108">
        <v>202507</v>
      </c>
      <c r="D5150" s="108" t="s">
        <v>1015</v>
      </c>
      <c r="E5150" s="109">
        <v>7008992741</v>
      </c>
      <c r="F5150" s="107" t="s">
        <v>3047</v>
      </c>
      <c r="G5150" s="110" t="s">
        <v>1778</v>
      </c>
      <c r="H5150" s="111">
        <v>300000</v>
      </c>
      <c r="I5150" s="113">
        <v>45997</v>
      </c>
      <c r="J5150" s="111">
        <v>45000</v>
      </c>
      <c r="K5150" s="112" t="s">
        <v>20</v>
      </c>
      <c r="L5150" s="112" t="s">
        <v>158</v>
      </c>
      <c r="O5150" s="71"/>
      <c r="P5150" s="54"/>
      <c r="Q5150" s="72"/>
    </row>
    <row r="5151" spans="1:17" x14ac:dyDescent="0.25">
      <c r="A5151" s="107" t="s">
        <v>3332</v>
      </c>
      <c r="B5151" s="108">
        <v>202511</v>
      </c>
      <c r="C5151" s="108">
        <v>202511</v>
      </c>
      <c r="D5151" s="108" t="s">
        <v>1015</v>
      </c>
      <c r="E5151" s="109">
        <v>8249791912</v>
      </c>
      <c r="F5151" s="107" t="s">
        <v>3343</v>
      </c>
      <c r="G5151" s="110" t="s">
        <v>1778</v>
      </c>
      <c r="H5151" s="111">
        <v>300000</v>
      </c>
      <c r="I5151" s="113">
        <v>45997</v>
      </c>
      <c r="J5151" s="111">
        <v>72500</v>
      </c>
      <c r="K5151" s="112" t="s">
        <v>20</v>
      </c>
      <c r="L5151" s="112" t="s">
        <v>158</v>
      </c>
      <c r="O5151" s="71"/>
      <c r="P5151" s="54"/>
      <c r="Q5151" s="72"/>
    </row>
    <row r="5152" spans="1:17" x14ac:dyDescent="0.25">
      <c r="A5152" s="107" t="s">
        <v>4574</v>
      </c>
      <c r="B5152" s="108">
        <v>202510</v>
      </c>
      <c r="C5152" s="108">
        <v>202510</v>
      </c>
      <c r="D5152" s="108" t="s">
        <v>1015</v>
      </c>
      <c r="E5152" s="109">
        <v>8249639937</v>
      </c>
      <c r="F5152" s="107" t="s">
        <v>3290</v>
      </c>
      <c r="G5152" s="110" t="s">
        <v>2006</v>
      </c>
      <c r="H5152" s="111">
        <v>290000</v>
      </c>
      <c r="I5152" s="113">
        <v>45997</v>
      </c>
      <c r="J5152" s="111">
        <v>50000</v>
      </c>
      <c r="K5152" s="112" t="s">
        <v>20</v>
      </c>
      <c r="L5152" s="112" t="s">
        <v>158</v>
      </c>
      <c r="O5152" s="71"/>
      <c r="P5152" s="54"/>
      <c r="Q5152" s="72"/>
    </row>
    <row r="5153" spans="1:17" x14ac:dyDescent="0.25">
      <c r="A5153" s="107" t="s">
        <v>2610</v>
      </c>
      <c r="B5153" s="108">
        <v>202501</v>
      </c>
      <c r="C5153" s="108">
        <v>202501</v>
      </c>
      <c r="D5153" s="108" t="s">
        <v>1015</v>
      </c>
      <c r="E5153" s="109">
        <v>9509717355</v>
      </c>
      <c r="F5153" s="107" t="s">
        <v>2612</v>
      </c>
      <c r="G5153" s="110" t="s">
        <v>1792</v>
      </c>
      <c r="H5153" s="111">
        <v>295000</v>
      </c>
      <c r="I5153" s="113">
        <v>45997</v>
      </c>
      <c r="J5153" s="111">
        <v>5000</v>
      </c>
      <c r="K5153" s="112" t="s">
        <v>689</v>
      </c>
      <c r="L5153" s="112" t="s">
        <v>158</v>
      </c>
      <c r="O5153" s="71"/>
      <c r="P5153" s="54"/>
      <c r="Q5153" s="72"/>
    </row>
    <row r="5154" spans="1:17" x14ac:dyDescent="0.25">
      <c r="A5154" s="107" t="s">
        <v>3409</v>
      </c>
      <c r="B5154" s="108">
        <v>202512</v>
      </c>
      <c r="C5154" s="108">
        <v>202512</v>
      </c>
      <c r="D5154" s="108" t="s">
        <v>1014</v>
      </c>
      <c r="E5154" s="109">
        <v>9566002023</v>
      </c>
      <c r="F5154" s="107" t="s">
        <v>4595</v>
      </c>
      <c r="G5154" s="110" t="s">
        <v>1778</v>
      </c>
      <c r="H5154" s="111">
        <v>290000</v>
      </c>
      <c r="I5154" s="113">
        <v>45997</v>
      </c>
      <c r="J5154" s="111">
        <v>50000</v>
      </c>
      <c r="K5154" s="112" t="s">
        <v>20</v>
      </c>
      <c r="L5154" s="112" t="s">
        <v>158</v>
      </c>
      <c r="O5154" s="71"/>
      <c r="P5154" s="54"/>
      <c r="Q5154" s="72"/>
    </row>
    <row r="5155" spans="1:17" x14ac:dyDescent="0.25">
      <c r="A5155" s="107" t="s">
        <v>4560</v>
      </c>
      <c r="B5155" s="108">
        <v>202509</v>
      </c>
      <c r="C5155" s="108">
        <v>202509</v>
      </c>
      <c r="D5155" s="108" t="s">
        <v>1014</v>
      </c>
      <c r="E5155" s="109">
        <v>9502142433</v>
      </c>
      <c r="F5155" s="107" t="s">
        <v>3204</v>
      </c>
      <c r="G5155" s="110" t="s">
        <v>1778</v>
      </c>
      <c r="H5155" s="111">
        <v>290000</v>
      </c>
      <c r="I5155" s="113">
        <v>45999</v>
      </c>
      <c r="J5155" s="111">
        <v>50000</v>
      </c>
      <c r="K5155" s="112" t="s">
        <v>20</v>
      </c>
      <c r="L5155" s="112" t="s">
        <v>158</v>
      </c>
      <c r="O5155" s="71"/>
      <c r="P5155" s="54"/>
      <c r="Q5155" s="72"/>
    </row>
    <row r="5156" spans="1:17" x14ac:dyDescent="0.25">
      <c r="A5156" s="107" t="s">
        <v>4598</v>
      </c>
      <c r="B5156" s="108">
        <v>202512</v>
      </c>
      <c r="C5156" s="108">
        <v>202512</v>
      </c>
      <c r="D5156" s="108" t="s">
        <v>1014</v>
      </c>
      <c r="E5156" s="109">
        <v>8885045286</v>
      </c>
      <c r="F5156" s="107" t="s">
        <v>3421</v>
      </c>
      <c r="G5156" s="110" t="s">
        <v>1778</v>
      </c>
      <c r="H5156" s="111">
        <v>290000</v>
      </c>
      <c r="I5156" s="113">
        <v>45999</v>
      </c>
      <c r="J5156" s="111">
        <v>275000</v>
      </c>
      <c r="K5156" s="112" t="s">
        <v>717</v>
      </c>
      <c r="L5156" s="112" t="s">
        <v>158</v>
      </c>
      <c r="O5156" s="71"/>
      <c r="P5156" s="54"/>
      <c r="Q5156" s="72"/>
    </row>
    <row r="5157" spans="1:17" x14ac:dyDescent="0.25">
      <c r="A5157" s="107" t="s">
        <v>3403</v>
      </c>
      <c r="B5157" s="108">
        <v>202511</v>
      </c>
      <c r="C5157" s="108">
        <v>202511</v>
      </c>
      <c r="D5157" s="108" t="s">
        <v>1015</v>
      </c>
      <c r="E5157" s="109">
        <v>7396886663</v>
      </c>
      <c r="F5157" s="107" t="s">
        <v>3404</v>
      </c>
      <c r="G5157" s="110" t="s">
        <v>1778</v>
      </c>
      <c r="H5157" s="111">
        <v>290000</v>
      </c>
      <c r="I5157" s="113">
        <v>46000</v>
      </c>
      <c r="J5157" s="111">
        <v>285000</v>
      </c>
      <c r="K5157" s="112" t="s">
        <v>20</v>
      </c>
      <c r="L5157" s="112" t="s">
        <v>158</v>
      </c>
      <c r="O5157" s="71"/>
      <c r="P5157" s="54"/>
      <c r="Q5157" s="72"/>
    </row>
    <row r="5158" spans="1:17" x14ac:dyDescent="0.25">
      <c r="A5158" s="107" t="s">
        <v>3413</v>
      </c>
      <c r="B5158" s="108">
        <v>202512</v>
      </c>
      <c r="C5158" s="108">
        <v>202512</v>
      </c>
      <c r="D5158" s="108" t="s">
        <v>1015</v>
      </c>
      <c r="E5158" s="109">
        <v>9348510656</v>
      </c>
      <c r="F5158" s="107" t="s">
        <v>3418</v>
      </c>
      <c r="G5158" s="110" t="s">
        <v>1778</v>
      </c>
      <c r="H5158" s="111">
        <v>290000</v>
      </c>
      <c r="I5158" s="113">
        <v>46000</v>
      </c>
      <c r="J5158" s="111">
        <v>5000</v>
      </c>
      <c r="K5158" s="112" t="s">
        <v>20</v>
      </c>
      <c r="L5158" s="112" t="s">
        <v>158</v>
      </c>
      <c r="O5158" s="71"/>
      <c r="P5158" s="54"/>
      <c r="Q5158" s="72"/>
    </row>
    <row r="5159" spans="1:17" x14ac:dyDescent="0.25">
      <c r="A5159" s="107" t="s">
        <v>4562</v>
      </c>
      <c r="B5159" s="108">
        <v>202509</v>
      </c>
      <c r="C5159" s="108">
        <v>202509</v>
      </c>
      <c r="D5159" s="108" t="s">
        <v>1014</v>
      </c>
      <c r="E5159" s="109">
        <v>8917452901</v>
      </c>
      <c r="F5159" s="107" t="s">
        <v>3220</v>
      </c>
      <c r="G5159" s="110" t="s">
        <v>1778</v>
      </c>
      <c r="H5159" s="111">
        <v>290000</v>
      </c>
      <c r="I5159" s="113">
        <v>46000</v>
      </c>
      <c r="J5159" s="111">
        <v>40000</v>
      </c>
      <c r="K5159" s="112" t="s">
        <v>20</v>
      </c>
      <c r="L5159" s="112" t="s">
        <v>158</v>
      </c>
      <c r="O5159" s="71"/>
      <c r="P5159" s="54"/>
      <c r="Q5159" s="72"/>
    </row>
    <row r="5160" spans="1:17" x14ac:dyDescent="0.25">
      <c r="A5160" s="107" t="s">
        <v>3414</v>
      </c>
      <c r="B5160" s="108">
        <v>202512</v>
      </c>
      <c r="C5160" s="108">
        <v>202512</v>
      </c>
      <c r="D5160" s="108" t="s">
        <v>1015</v>
      </c>
      <c r="E5160" s="109">
        <v>7749859195</v>
      </c>
      <c r="F5160" s="107" t="s">
        <v>3419</v>
      </c>
      <c r="G5160" s="110" t="s">
        <v>1778</v>
      </c>
      <c r="H5160" s="111">
        <v>290000</v>
      </c>
      <c r="I5160" s="113">
        <v>46001</v>
      </c>
      <c r="J5160" s="111">
        <v>60000</v>
      </c>
      <c r="K5160" s="112" t="s">
        <v>717</v>
      </c>
      <c r="L5160" s="112" t="s">
        <v>158</v>
      </c>
      <c r="O5160" s="71"/>
      <c r="P5160" s="54"/>
      <c r="Q5160" s="72"/>
    </row>
    <row r="5161" spans="1:17" x14ac:dyDescent="0.25">
      <c r="A5161" s="107" t="s">
        <v>4365</v>
      </c>
      <c r="B5161" s="108">
        <v>202401</v>
      </c>
      <c r="C5161" s="108">
        <v>202401</v>
      </c>
      <c r="D5161" s="108" t="s">
        <v>1014</v>
      </c>
      <c r="E5161" s="109">
        <v>9035210110</v>
      </c>
      <c r="F5161" s="107" t="s">
        <v>1755</v>
      </c>
      <c r="G5161" s="110" t="s">
        <v>19</v>
      </c>
      <c r="H5161" s="111">
        <v>290000</v>
      </c>
      <c r="I5161" s="113">
        <v>46001</v>
      </c>
      <c r="J5161" s="111">
        <v>30000</v>
      </c>
      <c r="K5161" s="112" t="s">
        <v>717</v>
      </c>
      <c r="L5161" s="112" t="s">
        <v>158</v>
      </c>
      <c r="O5161" s="71"/>
      <c r="P5161" s="54"/>
      <c r="Q5161" s="72"/>
    </row>
    <row r="5162" spans="1:17" x14ac:dyDescent="0.25">
      <c r="A5162" s="107" t="s">
        <v>3413</v>
      </c>
      <c r="B5162" s="108">
        <v>202512</v>
      </c>
      <c r="C5162" s="108">
        <v>202512</v>
      </c>
      <c r="D5162" s="108" t="s">
        <v>1015</v>
      </c>
      <c r="E5162" s="109">
        <v>9348510656</v>
      </c>
      <c r="F5162" s="107" t="s">
        <v>3418</v>
      </c>
      <c r="G5162" s="110" t="s">
        <v>1778</v>
      </c>
      <c r="H5162" s="111">
        <v>290000</v>
      </c>
      <c r="I5162" s="113">
        <v>46001</v>
      </c>
      <c r="J5162" s="111">
        <v>295000</v>
      </c>
      <c r="K5162" s="112" t="s">
        <v>20</v>
      </c>
      <c r="L5162" s="112" t="s">
        <v>158</v>
      </c>
      <c r="O5162" s="71"/>
      <c r="P5162" s="54"/>
      <c r="Q5162" s="72"/>
    </row>
    <row r="5163" spans="1:17" x14ac:dyDescent="0.25">
      <c r="A5163" s="107" t="s">
        <v>4491</v>
      </c>
      <c r="B5163" s="108">
        <v>202501</v>
      </c>
      <c r="C5163" s="108">
        <v>202501</v>
      </c>
      <c r="D5163" s="108" t="s">
        <v>1014</v>
      </c>
      <c r="E5163" s="109">
        <v>7899117115</v>
      </c>
      <c r="F5163" s="107" t="s">
        <v>2600</v>
      </c>
      <c r="G5163" s="110" t="s">
        <v>1792</v>
      </c>
      <c r="H5163" s="111">
        <v>275000</v>
      </c>
      <c r="I5163" s="113">
        <v>46002</v>
      </c>
      <c r="J5163" s="111">
        <v>15000</v>
      </c>
      <c r="K5163" s="112" t="s">
        <v>20</v>
      </c>
      <c r="L5163" s="112" t="s">
        <v>158</v>
      </c>
      <c r="O5163" s="71"/>
      <c r="P5163" s="54"/>
      <c r="Q5163" s="72"/>
    </row>
    <row r="5164" spans="1:17" x14ac:dyDescent="0.25">
      <c r="A5164" s="107" t="s">
        <v>3140</v>
      </c>
      <c r="B5164" s="108">
        <v>202508</v>
      </c>
      <c r="C5164" s="108">
        <v>202508</v>
      </c>
      <c r="D5164" s="108" t="s">
        <v>1015</v>
      </c>
      <c r="E5164" s="109">
        <v>7004663520</v>
      </c>
      <c r="F5164" s="107" t="s">
        <v>3146</v>
      </c>
      <c r="G5164" s="110" t="s">
        <v>1778</v>
      </c>
      <c r="H5164" s="111">
        <v>290000</v>
      </c>
      <c r="I5164" s="113">
        <v>46002</v>
      </c>
      <c r="J5164" s="111">
        <v>80000</v>
      </c>
      <c r="K5164" s="112" t="s">
        <v>20</v>
      </c>
      <c r="L5164" s="112" t="s">
        <v>158</v>
      </c>
      <c r="O5164" s="71"/>
      <c r="P5164" s="54"/>
      <c r="Q5164" s="72"/>
    </row>
    <row r="5165" spans="1:17" x14ac:dyDescent="0.25">
      <c r="A5165" s="107" t="s">
        <v>3079</v>
      </c>
      <c r="B5165" s="108">
        <v>202507</v>
      </c>
      <c r="C5165" s="108">
        <v>202507</v>
      </c>
      <c r="D5165" s="108" t="s">
        <v>1015</v>
      </c>
      <c r="E5165" s="109">
        <v>6372923818</v>
      </c>
      <c r="F5165" s="107" t="s">
        <v>3086</v>
      </c>
      <c r="G5165" s="110" t="s">
        <v>1778</v>
      </c>
      <c r="H5165" s="111">
        <v>285000</v>
      </c>
      <c r="I5165" s="113">
        <v>46002</v>
      </c>
      <c r="J5165" s="111">
        <v>50000</v>
      </c>
      <c r="K5165" s="112" t="s">
        <v>20</v>
      </c>
      <c r="L5165" s="112" t="s">
        <v>158</v>
      </c>
      <c r="O5165" s="71"/>
      <c r="P5165" s="54"/>
      <c r="Q5165" s="72"/>
    </row>
    <row r="5166" spans="1:17" x14ac:dyDescent="0.25">
      <c r="A5166" s="107" t="s">
        <v>4572</v>
      </c>
      <c r="B5166" s="108">
        <v>202510</v>
      </c>
      <c r="C5166" s="108">
        <v>202510</v>
      </c>
      <c r="D5166" s="108" t="s">
        <v>1014</v>
      </c>
      <c r="E5166" s="109">
        <v>7676329548</v>
      </c>
      <c r="F5166" s="107" t="s">
        <v>3281</v>
      </c>
      <c r="G5166" s="110" t="s">
        <v>1778</v>
      </c>
      <c r="H5166" s="111">
        <v>300000</v>
      </c>
      <c r="I5166" s="113">
        <v>46002</v>
      </c>
      <c r="J5166" s="111">
        <v>50000</v>
      </c>
      <c r="K5166" s="112" t="s">
        <v>20</v>
      </c>
      <c r="L5166" s="112" t="s">
        <v>158</v>
      </c>
      <c r="O5166" s="71"/>
      <c r="P5166" s="54"/>
      <c r="Q5166" s="72"/>
    </row>
    <row r="5167" spans="1:17" x14ac:dyDescent="0.25">
      <c r="A5167" s="107" t="s">
        <v>3360</v>
      </c>
      <c r="B5167" s="108">
        <v>202511</v>
      </c>
      <c r="C5167" s="108">
        <v>202511</v>
      </c>
      <c r="D5167" s="108" t="s">
        <v>1015</v>
      </c>
      <c r="E5167" s="109">
        <v>8457990349</v>
      </c>
      <c r="F5167" s="107" t="s">
        <v>3371</v>
      </c>
      <c r="G5167" s="110" t="s">
        <v>1778</v>
      </c>
      <c r="H5167" s="111">
        <v>290000</v>
      </c>
      <c r="I5167" s="113">
        <v>46002</v>
      </c>
      <c r="J5167" s="111">
        <v>50000</v>
      </c>
      <c r="K5167" s="112" t="s">
        <v>20</v>
      </c>
      <c r="L5167" s="112" t="s">
        <v>158</v>
      </c>
      <c r="O5167" s="71"/>
      <c r="P5167" s="54"/>
      <c r="Q5167" s="72"/>
    </row>
    <row r="5168" spans="1:17" x14ac:dyDescent="0.25">
      <c r="A5168" s="107" t="s">
        <v>4586</v>
      </c>
      <c r="B5168" s="108">
        <v>202511</v>
      </c>
      <c r="C5168" s="108">
        <v>202511</v>
      </c>
      <c r="D5168" s="108" t="s">
        <v>1015</v>
      </c>
      <c r="E5168" s="109">
        <v>7978419313</v>
      </c>
      <c r="F5168" s="107" t="s">
        <v>3342</v>
      </c>
      <c r="G5168" s="110" t="s">
        <v>1778</v>
      </c>
      <c r="H5168" s="111">
        <v>300000</v>
      </c>
      <c r="I5168" s="113">
        <v>46002</v>
      </c>
      <c r="J5168" s="111">
        <v>50000</v>
      </c>
      <c r="K5168" s="112" t="s">
        <v>20</v>
      </c>
      <c r="L5168" s="112" t="s">
        <v>158</v>
      </c>
      <c r="O5168" s="71"/>
      <c r="P5168" s="54"/>
      <c r="Q5168" s="72"/>
    </row>
    <row r="5169" spans="1:17" x14ac:dyDescent="0.25">
      <c r="A5169" s="107" t="s">
        <v>3063</v>
      </c>
      <c r="B5169" s="108">
        <v>202507</v>
      </c>
      <c r="C5169" s="108">
        <v>202507</v>
      </c>
      <c r="D5169" s="108" t="s">
        <v>1015</v>
      </c>
      <c r="E5169" s="109">
        <v>7008650408</v>
      </c>
      <c r="F5169" s="107" t="s">
        <v>3064</v>
      </c>
      <c r="G5169" s="110" t="s">
        <v>1792</v>
      </c>
      <c r="H5169" s="111">
        <f>IF(G5169="APIDS+IITG", 350000, IF(G5169="APDA+IITG", 330000, IF(G5169="APIDS", 318600, IF(G5169="APDA", 295000, "0"))))</f>
        <v>295000</v>
      </c>
      <c r="I5169" s="113">
        <v>46002</v>
      </c>
      <c r="J5169" s="111">
        <v>20000</v>
      </c>
      <c r="K5169" s="112" t="s">
        <v>20</v>
      </c>
      <c r="L5169" s="112" t="s">
        <v>158</v>
      </c>
      <c r="O5169" s="71"/>
      <c r="P5169" s="54"/>
      <c r="Q5169" s="72"/>
    </row>
    <row r="5170" spans="1:17" x14ac:dyDescent="0.25">
      <c r="A5170" s="107" t="s">
        <v>3425</v>
      </c>
      <c r="B5170" s="108">
        <v>202512</v>
      </c>
      <c r="C5170" s="108">
        <v>202512</v>
      </c>
      <c r="D5170" s="108" t="s">
        <v>1015</v>
      </c>
      <c r="E5170" s="109">
        <v>7978744691</v>
      </c>
      <c r="F5170" s="107" t="s">
        <v>3429</v>
      </c>
      <c r="G5170" s="110" t="s">
        <v>1792</v>
      </c>
      <c r="H5170" s="111">
        <f>IF(G5170="APIDS+IITG", 350000, IF(G5170="APDA+IITG", 330000, IF(G5170="APIDS", 318600, IF(G5170="APDA", 295000, "0"))))</f>
        <v>295000</v>
      </c>
      <c r="I5170" s="113">
        <v>46002</v>
      </c>
      <c r="J5170" s="111">
        <v>5000</v>
      </c>
      <c r="K5170" s="112" t="s">
        <v>20</v>
      </c>
      <c r="L5170" s="112" t="s">
        <v>158</v>
      </c>
      <c r="O5170" s="71"/>
      <c r="P5170" s="54"/>
      <c r="Q5170" s="72"/>
    </row>
    <row r="5171" spans="1:17" x14ac:dyDescent="0.25">
      <c r="A5171" s="107" t="s">
        <v>4599</v>
      </c>
      <c r="B5171" s="108">
        <v>202512</v>
      </c>
      <c r="C5171" s="108">
        <v>202512</v>
      </c>
      <c r="D5171" s="108" t="s">
        <v>1015</v>
      </c>
      <c r="E5171" s="109">
        <v>6372849072</v>
      </c>
      <c r="F5171" s="107" t="s">
        <v>3430</v>
      </c>
      <c r="G5171" s="110" t="s">
        <v>1778</v>
      </c>
      <c r="H5171" s="111">
        <f>IF(G5171="APIDS+IITG", 350000, IF(G5171="APDA+IITG", 330000, IF(G5171="APIDS", 318600, IF(G5171="APDA", 295000, "0"))))</f>
        <v>318600</v>
      </c>
      <c r="I5171" s="113">
        <v>46002</v>
      </c>
      <c r="J5171" s="111">
        <v>5000</v>
      </c>
      <c r="K5171" s="112" t="s">
        <v>20</v>
      </c>
      <c r="L5171" s="112" t="s">
        <v>158</v>
      </c>
      <c r="O5171" s="71"/>
      <c r="P5171" s="54"/>
      <c r="Q5171" s="72"/>
    </row>
    <row r="5172" spans="1:17" x14ac:dyDescent="0.25">
      <c r="A5172" s="107" t="s">
        <v>4600</v>
      </c>
      <c r="B5172" s="108">
        <v>202512</v>
      </c>
      <c r="C5172" s="108">
        <v>202512</v>
      </c>
      <c r="D5172" s="108" t="s">
        <v>1015</v>
      </c>
      <c r="E5172" s="109">
        <v>7842722674</v>
      </c>
      <c r="F5172" s="107" t="s">
        <v>3431</v>
      </c>
      <c r="G5172" s="110" t="s">
        <v>1778</v>
      </c>
      <c r="H5172" s="111">
        <f>IF(G5172="APIDS+IITG", 350000, IF(G5172="APDA+IITG", 330000, IF(G5172="APIDS", 318600, IF(G5172="APDA", 295000, "0"))))</f>
        <v>318600</v>
      </c>
      <c r="I5172" s="113">
        <v>46002</v>
      </c>
      <c r="J5172" s="111">
        <v>5000</v>
      </c>
      <c r="K5172" s="112" t="s">
        <v>20</v>
      </c>
      <c r="L5172" s="112" t="s">
        <v>158</v>
      </c>
      <c r="O5172" s="71"/>
      <c r="P5172" s="54"/>
      <c r="Q5172" s="72"/>
    </row>
    <row r="5173" spans="1:17" x14ac:dyDescent="0.25">
      <c r="A5173" s="107" t="s">
        <v>3428</v>
      </c>
      <c r="B5173" s="108">
        <v>202512</v>
      </c>
      <c r="C5173" s="108">
        <v>202512</v>
      </c>
      <c r="D5173" s="108" t="s">
        <v>1014</v>
      </c>
      <c r="E5173" s="109">
        <v>7205891552</v>
      </c>
      <c r="F5173" s="107" t="s">
        <v>3432</v>
      </c>
      <c r="G5173" s="110" t="s">
        <v>1778</v>
      </c>
      <c r="H5173" s="111">
        <f>IF(G5173="APIDS+IITG", 350000, IF(G5173="APDA+IITG", 330000, IF(G5173="APIDS", 318600, IF(G5173="APDA", 295000, "0"))))</f>
        <v>318600</v>
      </c>
      <c r="I5173" s="113">
        <v>46002</v>
      </c>
      <c r="J5173" s="111">
        <v>5000</v>
      </c>
      <c r="K5173" s="112" t="s">
        <v>20</v>
      </c>
      <c r="L5173" s="112" t="s">
        <v>158</v>
      </c>
      <c r="O5173" s="71"/>
      <c r="P5173" s="54"/>
      <c r="Q5173" s="72"/>
    </row>
    <row r="5174" spans="1:17" x14ac:dyDescent="0.25">
      <c r="A5174" s="107" t="s">
        <v>691</v>
      </c>
      <c r="B5174" s="108">
        <v>202503</v>
      </c>
      <c r="C5174" s="108">
        <v>202503</v>
      </c>
      <c r="D5174" s="108" t="s">
        <v>1015</v>
      </c>
      <c r="E5174" s="109">
        <v>8249777371</v>
      </c>
      <c r="F5174" s="107" t="s">
        <v>2718</v>
      </c>
      <c r="G5174" s="110" t="s">
        <v>2603</v>
      </c>
      <c r="H5174" s="111">
        <v>305000</v>
      </c>
      <c r="I5174" s="113">
        <v>46003</v>
      </c>
      <c r="J5174" s="111">
        <v>50000</v>
      </c>
      <c r="K5174" s="112" t="s">
        <v>20</v>
      </c>
      <c r="L5174" s="112" t="s">
        <v>158</v>
      </c>
      <c r="O5174" s="71"/>
      <c r="P5174" s="54"/>
      <c r="Q5174" s="72"/>
    </row>
    <row r="5175" spans="1:17" x14ac:dyDescent="0.25">
      <c r="A5175" s="107" t="s">
        <v>3164</v>
      </c>
      <c r="B5175" s="108">
        <v>202508</v>
      </c>
      <c r="C5175" s="108">
        <v>202508</v>
      </c>
      <c r="D5175" s="108" t="s">
        <v>1015</v>
      </c>
      <c r="E5175" s="109">
        <v>8249283535</v>
      </c>
      <c r="F5175" s="107" t="s">
        <v>3165</v>
      </c>
      <c r="G5175" s="110" t="s">
        <v>1778</v>
      </c>
      <c r="H5175" s="111">
        <v>305000</v>
      </c>
      <c r="I5175" s="113">
        <v>46003</v>
      </c>
      <c r="J5175" s="111">
        <v>40000</v>
      </c>
      <c r="K5175" s="112" t="s">
        <v>20</v>
      </c>
      <c r="L5175" s="112" t="s">
        <v>158</v>
      </c>
      <c r="O5175" s="71"/>
      <c r="P5175" s="54"/>
      <c r="Q5175" s="72"/>
    </row>
    <row r="5176" spans="1:17" x14ac:dyDescent="0.25">
      <c r="A5176" s="107" t="s">
        <v>3158</v>
      </c>
      <c r="B5176" s="108">
        <v>202508</v>
      </c>
      <c r="C5176" s="108">
        <v>202508</v>
      </c>
      <c r="D5176" s="108" t="s">
        <v>1015</v>
      </c>
      <c r="E5176" s="109">
        <v>9938420883</v>
      </c>
      <c r="F5176" s="107" t="s">
        <v>3161</v>
      </c>
      <c r="G5176" s="110" t="s">
        <v>1778</v>
      </c>
      <c r="H5176" s="111">
        <v>300000</v>
      </c>
      <c r="I5176" s="113">
        <v>46003</v>
      </c>
      <c r="J5176" s="111">
        <v>150000</v>
      </c>
      <c r="K5176" s="112" t="s">
        <v>20</v>
      </c>
      <c r="L5176" s="112" t="s">
        <v>158</v>
      </c>
      <c r="O5176" s="71"/>
      <c r="P5176" s="54"/>
      <c r="Q5176" s="72"/>
    </row>
    <row r="5177" spans="1:17" x14ac:dyDescent="0.25">
      <c r="A5177" s="107" t="s">
        <v>3410</v>
      </c>
      <c r="B5177" s="108">
        <v>202512</v>
      </c>
      <c r="C5177" s="108">
        <v>202512</v>
      </c>
      <c r="D5177" s="108" t="s">
        <v>1015</v>
      </c>
      <c r="E5177" s="109">
        <v>9692141736</v>
      </c>
      <c r="F5177" s="107" t="s">
        <v>4596</v>
      </c>
      <c r="G5177" s="110" t="s">
        <v>1778</v>
      </c>
      <c r="H5177" s="111">
        <v>290000</v>
      </c>
      <c r="I5177" s="113">
        <v>46003</v>
      </c>
      <c r="J5177" s="111">
        <v>45000</v>
      </c>
      <c r="K5177" s="112" t="s">
        <v>20</v>
      </c>
      <c r="L5177" s="112" t="s">
        <v>158</v>
      </c>
      <c r="O5177" s="71"/>
      <c r="P5177" s="54"/>
      <c r="Q5177" s="72"/>
    </row>
    <row r="5178" spans="1:17" x14ac:dyDescent="0.25">
      <c r="A5178" s="107" t="s">
        <v>3275</v>
      </c>
      <c r="B5178" s="108">
        <v>202510</v>
      </c>
      <c r="C5178" s="108">
        <v>202510</v>
      </c>
      <c r="D5178" s="108" t="s">
        <v>1014</v>
      </c>
      <c r="E5178" s="109">
        <v>8088950824</v>
      </c>
      <c r="F5178" s="107" t="s">
        <v>3284</v>
      </c>
      <c r="G5178" s="110" t="s">
        <v>1778</v>
      </c>
      <c r="H5178" s="111">
        <v>290000</v>
      </c>
      <c r="I5178" s="113">
        <v>46003</v>
      </c>
      <c r="J5178" s="111">
        <v>50000</v>
      </c>
      <c r="K5178" s="112" t="s">
        <v>20</v>
      </c>
      <c r="L5178" s="112" t="s">
        <v>158</v>
      </c>
      <c r="O5178" s="71"/>
      <c r="P5178" s="54"/>
      <c r="Q5178" s="72"/>
    </row>
    <row r="5179" spans="1:17" x14ac:dyDescent="0.25">
      <c r="A5179" s="107" t="s">
        <v>2993</v>
      </c>
      <c r="B5179" s="108">
        <v>202506</v>
      </c>
      <c r="C5179" s="108">
        <v>202506</v>
      </c>
      <c r="D5179" s="108" t="s">
        <v>1015</v>
      </c>
      <c r="E5179" s="109">
        <v>8984838375</v>
      </c>
      <c r="F5179" s="107" t="s">
        <v>2994</v>
      </c>
      <c r="G5179" s="110" t="s">
        <v>1792</v>
      </c>
      <c r="H5179" s="111">
        <v>280000</v>
      </c>
      <c r="I5179" s="113">
        <v>46004</v>
      </c>
      <c r="J5179" s="111">
        <v>30000</v>
      </c>
      <c r="K5179" s="112" t="s">
        <v>20</v>
      </c>
      <c r="L5179" s="112" t="s">
        <v>158</v>
      </c>
      <c r="O5179" s="71"/>
      <c r="P5179" s="54"/>
      <c r="Q5179" s="72"/>
    </row>
    <row r="5180" spans="1:17" x14ac:dyDescent="0.25">
      <c r="A5180" s="107" t="s">
        <v>4544</v>
      </c>
      <c r="B5180" s="108">
        <v>202507</v>
      </c>
      <c r="C5180" s="108">
        <v>202507</v>
      </c>
      <c r="D5180" s="108" t="s">
        <v>1015</v>
      </c>
      <c r="E5180" s="109">
        <v>7978902314</v>
      </c>
      <c r="F5180" s="107" t="s">
        <v>3093</v>
      </c>
      <c r="G5180" s="110" t="s">
        <v>1778</v>
      </c>
      <c r="H5180" s="111">
        <v>290000</v>
      </c>
      <c r="I5180" s="113">
        <v>46004</v>
      </c>
      <c r="J5180" s="111">
        <v>40000</v>
      </c>
      <c r="K5180" s="112" t="s">
        <v>20</v>
      </c>
      <c r="L5180" s="112" t="s">
        <v>158</v>
      </c>
      <c r="O5180" s="71"/>
      <c r="P5180" s="54"/>
      <c r="Q5180" s="72"/>
    </row>
    <row r="5181" spans="1:17" x14ac:dyDescent="0.25">
      <c r="A5181" s="107" t="s">
        <v>3235</v>
      </c>
      <c r="B5181" s="108">
        <v>202509</v>
      </c>
      <c r="C5181" s="108">
        <v>202509</v>
      </c>
      <c r="D5181" s="108" t="s">
        <v>1014</v>
      </c>
      <c r="E5181" s="109">
        <v>9753725114</v>
      </c>
      <c r="F5181" s="107" t="s">
        <v>4566</v>
      </c>
      <c r="G5181" s="110" t="s">
        <v>1778</v>
      </c>
      <c r="H5181" s="111">
        <v>290000</v>
      </c>
      <c r="I5181" s="113">
        <v>46004</v>
      </c>
      <c r="J5181" s="111">
        <v>51250</v>
      </c>
      <c r="K5181" s="112" t="s">
        <v>20</v>
      </c>
      <c r="L5181" s="112" t="s">
        <v>158</v>
      </c>
      <c r="O5181" s="71"/>
      <c r="P5181" s="54"/>
      <c r="Q5181" s="72"/>
    </row>
    <row r="5182" spans="1:17" x14ac:dyDescent="0.25">
      <c r="A5182" s="107" t="s">
        <v>4597</v>
      </c>
      <c r="B5182" s="108">
        <v>202512</v>
      </c>
      <c r="C5182" s="108">
        <v>202512</v>
      </c>
      <c r="D5182" s="108" t="s">
        <v>1015</v>
      </c>
      <c r="E5182" s="109">
        <v>8878656867</v>
      </c>
      <c r="F5182" s="107" t="s">
        <v>3417</v>
      </c>
      <c r="G5182" s="110" t="s">
        <v>1778</v>
      </c>
      <c r="H5182" s="111">
        <v>290000</v>
      </c>
      <c r="I5182" s="113">
        <v>46004</v>
      </c>
      <c r="J5182" s="111">
        <v>285000</v>
      </c>
      <c r="K5182" s="112" t="s">
        <v>20</v>
      </c>
      <c r="L5182" s="112" t="s">
        <v>158</v>
      </c>
      <c r="O5182" s="71"/>
      <c r="P5182" s="54"/>
      <c r="Q5182" s="72"/>
    </row>
    <row r="5183" spans="1:17" x14ac:dyDescent="0.25">
      <c r="A5183" s="107" t="s">
        <v>3433</v>
      </c>
      <c r="B5183" s="108">
        <v>202512</v>
      </c>
      <c r="C5183" s="108">
        <v>202512</v>
      </c>
      <c r="D5183" s="108" t="s">
        <v>1015</v>
      </c>
      <c r="E5183" s="109">
        <v>6372849072</v>
      </c>
      <c r="F5183" s="107" t="s">
        <v>3434</v>
      </c>
      <c r="G5183" s="110" t="s">
        <v>1778</v>
      </c>
      <c r="H5183" s="111">
        <v>290000</v>
      </c>
      <c r="I5183" s="113">
        <v>46006</v>
      </c>
      <c r="J5183" s="111">
        <v>285000</v>
      </c>
      <c r="K5183" s="112" t="s">
        <v>20</v>
      </c>
      <c r="L5183" s="112" t="s">
        <v>158</v>
      </c>
      <c r="O5183" s="71"/>
      <c r="P5183" s="54"/>
      <c r="Q5183" s="72"/>
    </row>
    <row r="5184" spans="1:17" x14ac:dyDescent="0.25">
      <c r="A5184" s="107" t="s">
        <v>3081</v>
      </c>
      <c r="B5184" s="108">
        <v>202507</v>
      </c>
      <c r="C5184" s="108">
        <v>202507</v>
      </c>
      <c r="D5184" s="108" t="s">
        <v>1015</v>
      </c>
      <c r="E5184" s="109">
        <v>7008716582</v>
      </c>
      <c r="F5184" s="107" t="s">
        <v>3088</v>
      </c>
      <c r="G5184" s="110" t="s">
        <v>1778</v>
      </c>
      <c r="H5184" s="111">
        <v>285000</v>
      </c>
      <c r="I5184" s="113">
        <v>46006</v>
      </c>
      <c r="J5184" s="111">
        <v>50000</v>
      </c>
      <c r="K5184" s="112" t="s">
        <v>20</v>
      </c>
      <c r="L5184" s="112" t="s">
        <v>158</v>
      </c>
      <c r="O5184" s="71"/>
      <c r="P5184" s="54"/>
      <c r="Q5184" s="72"/>
    </row>
    <row r="5185" spans="1:17" x14ac:dyDescent="0.25">
      <c r="A5185" s="107" t="s">
        <v>3116</v>
      </c>
      <c r="B5185" s="108">
        <v>202507</v>
      </c>
      <c r="C5185" s="108">
        <v>202507</v>
      </c>
      <c r="D5185" s="108" t="s">
        <v>1015</v>
      </c>
      <c r="E5185" s="109">
        <v>8260657010</v>
      </c>
      <c r="F5185" s="107" t="s">
        <v>3117</v>
      </c>
      <c r="G5185" s="110" t="s">
        <v>1778</v>
      </c>
      <c r="H5185" s="111">
        <v>300000</v>
      </c>
      <c r="I5185" s="113">
        <v>46007</v>
      </c>
      <c r="J5185" s="111">
        <v>45000</v>
      </c>
      <c r="K5185" s="112" t="s">
        <v>20</v>
      </c>
      <c r="L5185" s="112" t="s">
        <v>158</v>
      </c>
      <c r="O5185" s="71"/>
      <c r="P5185" s="54"/>
      <c r="Q5185" s="72"/>
    </row>
    <row r="5186" spans="1:17" x14ac:dyDescent="0.25">
      <c r="A5186" s="107" t="s">
        <v>3079</v>
      </c>
      <c r="B5186" s="108">
        <v>202507</v>
      </c>
      <c r="C5186" s="108">
        <v>202507</v>
      </c>
      <c r="D5186" s="108" t="s">
        <v>1015</v>
      </c>
      <c r="E5186" s="109">
        <v>6372923818</v>
      </c>
      <c r="F5186" s="107" t="s">
        <v>3086</v>
      </c>
      <c r="G5186" s="110" t="s">
        <v>1778</v>
      </c>
      <c r="H5186" s="111">
        <v>285000</v>
      </c>
      <c r="I5186" s="113">
        <v>46007</v>
      </c>
      <c r="J5186" s="111">
        <v>32000</v>
      </c>
      <c r="K5186" s="112" t="s">
        <v>20</v>
      </c>
      <c r="L5186" s="112" t="s">
        <v>158</v>
      </c>
      <c r="O5186" s="71"/>
      <c r="P5186" s="54"/>
      <c r="Q5186" s="72"/>
    </row>
    <row r="5187" spans="1:17" x14ac:dyDescent="0.25">
      <c r="A5187" s="107" t="s">
        <v>3037</v>
      </c>
      <c r="B5187" s="108">
        <v>202506</v>
      </c>
      <c r="C5187" s="108">
        <v>202506</v>
      </c>
      <c r="D5187" s="108" t="s">
        <v>1015</v>
      </c>
      <c r="E5187" s="109">
        <v>7978350399</v>
      </c>
      <c r="F5187" s="107" t="s">
        <v>3045</v>
      </c>
      <c r="G5187" s="110" t="s">
        <v>1778</v>
      </c>
      <c r="H5187" s="111">
        <v>290000</v>
      </c>
      <c r="I5187" s="113">
        <v>46007</v>
      </c>
      <c r="J5187" s="111">
        <v>50000</v>
      </c>
      <c r="K5187" s="112" t="s">
        <v>689</v>
      </c>
      <c r="L5187" s="112" t="s">
        <v>158</v>
      </c>
      <c r="O5187" s="71"/>
      <c r="P5187" s="54"/>
      <c r="Q5187" s="72"/>
    </row>
    <row r="5188" spans="1:17" x14ac:dyDescent="0.25">
      <c r="A5188" s="107" t="s">
        <v>3411</v>
      </c>
      <c r="B5188" s="108">
        <v>202512</v>
      </c>
      <c r="C5188" s="108">
        <v>202512</v>
      </c>
      <c r="D5188" s="108" t="s">
        <v>1015</v>
      </c>
      <c r="E5188" s="109">
        <v>8308503154</v>
      </c>
      <c r="F5188" s="107" t="s">
        <v>3416</v>
      </c>
      <c r="G5188" s="110" t="s">
        <v>1778</v>
      </c>
      <c r="H5188" s="111">
        <v>290000</v>
      </c>
      <c r="I5188" s="113">
        <v>46007</v>
      </c>
      <c r="J5188" s="111">
        <v>45000</v>
      </c>
      <c r="K5188" s="112" t="s">
        <v>20</v>
      </c>
      <c r="L5188" s="112" t="s">
        <v>158</v>
      </c>
      <c r="O5188" s="71"/>
      <c r="P5188" s="54"/>
      <c r="Q5188" s="72"/>
    </row>
    <row r="5189" spans="1:17" x14ac:dyDescent="0.25">
      <c r="A5189" s="107" t="s">
        <v>4600</v>
      </c>
      <c r="B5189" s="108">
        <v>202512</v>
      </c>
      <c r="C5189" s="108">
        <v>202512</v>
      </c>
      <c r="D5189" s="108" t="s">
        <v>1014</v>
      </c>
      <c r="E5189" s="109">
        <v>7842722674</v>
      </c>
      <c r="F5189" s="107" t="s">
        <v>3431</v>
      </c>
      <c r="G5189" s="110" t="s">
        <v>1778</v>
      </c>
      <c r="H5189" s="111">
        <v>290000</v>
      </c>
      <c r="I5189" s="113">
        <v>46009</v>
      </c>
      <c r="J5189" s="111">
        <v>45000</v>
      </c>
      <c r="K5189" s="112" t="s">
        <v>20</v>
      </c>
      <c r="L5189" s="112" t="s">
        <v>158</v>
      </c>
      <c r="O5189" s="71"/>
      <c r="P5189" s="54"/>
      <c r="Q5189" s="72"/>
    </row>
    <row r="5190" spans="1:17" x14ac:dyDescent="0.25">
      <c r="A5190" s="107" t="s">
        <v>3435</v>
      </c>
      <c r="B5190" s="108">
        <v>202512</v>
      </c>
      <c r="C5190" s="108">
        <v>202512</v>
      </c>
      <c r="D5190" s="108" t="s">
        <v>1014</v>
      </c>
      <c r="E5190" s="109">
        <v>9592308086</v>
      </c>
      <c r="F5190" s="107" t="s">
        <v>3449</v>
      </c>
      <c r="G5190" s="110" t="s">
        <v>1778</v>
      </c>
      <c r="H5190" s="111">
        <v>290000</v>
      </c>
      <c r="I5190" s="113">
        <v>46009</v>
      </c>
      <c r="J5190" s="111">
        <v>285000</v>
      </c>
      <c r="K5190" s="112" t="s">
        <v>20</v>
      </c>
      <c r="L5190" s="112" t="s">
        <v>158</v>
      </c>
      <c r="O5190" s="71"/>
      <c r="P5190" s="54"/>
      <c r="Q5190" s="72"/>
    </row>
    <row r="5191" spans="1:17" x14ac:dyDescent="0.25">
      <c r="A5191" s="107" t="s">
        <v>3425</v>
      </c>
      <c r="B5191" s="108">
        <v>202512</v>
      </c>
      <c r="C5191" s="108">
        <v>202512</v>
      </c>
      <c r="D5191" s="108" t="s">
        <v>1015</v>
      </c>
      <c r="E5191" s="109">
        <v>7978744691</v>
      </c>
      <c r="F5191" s="107" t="s">
        <v>3429</v>
      </c>
      <c r="G5191" s="110" t="s">
        <v>1792</v>
      </c>
      <c r="H5191" s="111">
        <f>IF(G5191="APIDS+IITG", 350000, IF(G5191="APDA+IITG", 330000, IF(G5191="APIDS", 318600, IF(G5191="APDA", 295000, "0"))))</f>
        <v>295000</v>
      </c>
      <c r="I5191" s="113">
        <v>46010</v>
      </c>
      <c r="J5191" s="111">
        <v>275000</v>
      </c>
      <c r="K5191" s="112" t="s">
        <v>20</v>
      </c>
      <c r="L5191" s="112" t="s">
        <v>158</v>
      </c>
      <c r="O5191" s="71"/>
      <c r="P5191" s="54"/>
      <c r="Q5191" s="72"/>
    </row>
    <row r="5192" spans="1:17" x14ac:dyDescent="0.25">
      <c r="A5192" s="107" t="s">
        <v>3188</v>
      </c>
      <c r="B5192" s="108">
        <v>202507</v>
      </c>
      <c r="C5192" s="108">
        <v>202507</v>
      </c>
      <c r="D5192" s="108" t="s">
        <v>1015</v>
      </c>
      <c r="E5192" s="109">
        <v>9439250391</v>
      </c>
      <c r="F5192" s="107" t="s">
        <v>3189</v>
      </c>
      <c r="G5192" s="110" t="s">
        <v>1778</v>
      </c>
      <c r="H5192" s="111">
        <v>290000</v>
      </c>
      <c r="I5192" s="113">
        <v>46010</v>
      </c>
      <c r="J5192" s="111">
        <v>45000</v>
      </c>
      <c r="K5192" s="112" t="s">
        <v>20</v>
      </c>
      <c r="L5192" s="112" t="s">
        <v>158</v>
      </c>
      <c r="O5192" s="71"/>
      <c r="P5192" s="54"/>
      <c r="Q5192" s="72"/>
    </row>
    <row r="5193" spans="1:17" x14ac:dyDescent="0.25">
      <c r="A5193" s="107" t="s">
        <v>3435</v>
      </c>
      <c r="B5193" s="108">
        <v>202512</v>
      </c>
      <c r="C5193" s="108">
        <v>202512</v>
      </c>
      <c r="D5193" s="108" t="s">
        <v>1014</v>
      </c>
      <c r="E5193" s="109">
        <v>9592308086</v>
      </c>
      <c r="F5193" s="107" t="s">
        <v>3449</v>
      </c>
      <c r="G5193" s="110" t="s">
        <v>1778</v>
      </c>
      <c r="H5193" s="111">
        <v>290000</v>
      </c>
      <c r="I5193" s="113">
        <v>46010</v>
      </c>
      <c r="J5193" s="111">
        <v>5000</v>
      </c>
      <c r="K5193" s="112" t="s">
        <v>20</v>
      </c>
      <c r="L5193" s="112" t="s">
        <v>158</v>
      </c>
      <c r="O5193" s="71"/>
      <c r="P5193" s="54"/>
      <c r="Q5193" s="72"/>
    </row>
    <row r="5194" spans="1:17" x14ac:dyDescent="0.25">
      <c r="A5194" s="107" t="s">
        <v>3437</v>
      </c>
      <c r="B5194" s="108">
        <v>202512</v>
      </c>
      <c r="C5194" s="108">
        <v>202512</v>
      </c>
      <c r="D5194" s="108" t="s">
        <v>1015</v>
      </c>
      <c r="E5194" s="109">
        <v>9337609334</v>
      </c>
      <c r="F5194" s="107" t="s">
        <v>3450</v>
      </c>
      <c r="G5194" s="110" t="s">
        <v>1778</v>
      </c>
      <c r="H5194" s="111">
        <v>290000</v>
      </c>
      <c r="I5194" s="113">
        <v>46010</v>
      </c>
      <c r="J5194" s="111">
        <v>5000</v>
      </c>
      <c r="K5194" s="112" t="s">
        <v>20</v>
      </c>
      <c r="L5194" s="112" t="s">
        <v>158</v>
      </c>
      <c r="O5194" s="71"/>
      <c r="P5194" s="54"/>
      <c r="Q5194" s="72"/>
    </row>
    <row r="5195" spans="1:17" x14ac:dyDescent="0.25">
      <c r="A5195" s="107" t="s">
        <v>3438</v>
      </c>
      <c r="B5195" s="108">
        <v>202512</v>
      </c>
      <c r="C5195" s="108">
        <v>202512</v>
      </c>
      <c r="D5195" s="108" t="s">
        <v>1015</v>
      </c>
      <c r="E5195" s="109">
        <v>8658106255</v>
      </c>
      <c r="F5195" s="107" t="s">
        <v>3451</v>
      </c>
      <c r="G5195" s="110" t="s">
        <v>1778</v>
      </c>
      <c r="H5195" s="111">
        <v>290000</v>
      </c>
      <c r="I5195" s="113">
        <v>46010</v>
      </c>
      <c r="J5195" s="111">
        <v>5000</v>
      </c>
      <c r="K5195" s="112" t="s">
        <v>20</v>
      </c>
      <c r="L5195" s="112" t="s">
        <v>158</v>
      </c>
      <c r="O5195" s="71"/>
      <c r="P5195" s="54"/>
      <c r="Q5195" s="72"/>
    </row>
    <row r="5196" spans="1:17" x14ac:dyDescent="0.25">
      <c r="A5196" s="107" t="s">
        <v>3439</v>
      </c>
      <c r="B5196" s="108">
        <v>202512</v>
      </c>
      <c r="C5196" s="108">
        <v>202512</v>
      </c>
      <c r="D5196" s="108" t="s">
        <v>1014</v>
      </c>
      <c r="E5196" s="109">
        <v>8018387222</v>
      </c>
      <c r="F5196" s="107" t="s">
        <v>3452</v>
      </c>
      <c r="G5196" s="110" t="s">
        <v>1778</v>
      </c>
      <c r="H5196" s="111">
        <v>318000</v>
      </c>
      <c r="I5196" s="113">
        <v>46010</v>
      </c>
      <c r="J5196" s="111">
        <v>5000</v>
      </c>
      <c r="K5196" s="112" t="s">
        <v>20</v>
      </c>
      <c r="L5196" s="112" t="s">
        <v>158</v>
      </c>
      <c r="O5196" s="71"/>
      <c r="P5196" s="54"/>
      <c r="Q5196" s="72"/>
    </row>
    <row r="5197" spans="1:17" x14ac:dyDescent="0.25">
      <c r="A5197" s="107" t="s">
        <v>3440</v>
      </c>
      <c r="B5197" s="108">
        <v>202512</v>
      </c>
      <c r="C5197" s="108">
        <v>202512</v>
      </c>
      <c r="D5197" s="108" t="s">
        <v>1015</v>
      </c>
      <c r="E5197" s="109">
        <v>8763218254</v>
      </c>
      <c r="F5197" s="107" t="s">
        <v>3453</v>
      </c>
      <c r="G5197" s="110" t="s">
        <v>1778</v>
      </c>
      <c r="H5197" s="111">
        <v>290000</v>
      </c>
      <c r="I5197" s="113">
        <v>46010</v>
      </c>
      <c r="J5197" s="111">
        <v>5000</v>
      </c>
      <c r="K5197" s="112" t="s">
        <v>20</v>
      </c>
      <c r="L5197" s="112" t="s">
        <v>158</v>
      </c>
      <c r="O5197" s="71"/>
      <c r="P5197" s="54"/>
      <c r="Q5197" s="72"/>
    </row>
    <row r="5198" spans="1:17" x14ac:dyDescent="0.25">
      <c r="A5198" s="107" t="s">
        <v>3441</v>
      </c>
      <c r="B5198" s="108">
        <v>202512</v>
      </c>
      <c r="C5198" s="108">
        <v>202512</v>
      </c>
      <c r="D5198" s="108" t="s">
        <v>1014</v>
      </c>
      <c r="E5198" s="109">
        <v>8249113069</v>
      </c>
      <c r="F5198" s="107" t="s">
        <v>3454</v>
      </c>
      <c r="G5198" s="110" t="s">
        <v>1792</v>
      </c>
      <c r="H5198" s="111">
        <v>270000</v>
      </c>
      <c r="I5198" s="113">
        <v>46010</v>
      </c>
      <c r="J5198" s="111">
        <v>5000</v>
      </c>
      <c r="K5198" s="112" t="s">
        <v>20</v>
      </c>
      <c r="L5198" s="112" t="s">
        <v>158</v>
      </c>
      <c r="O5198" s="71"/>
      <c r="P5198" s="54"/>
      <c r="Q5198" s="72"/>
    </row>
    <row r="5199" spans="1:17" x14ac:dyDescent="0.25">
      <c r="A5199" s="107" t="s">
        <v>3442</v>
      </c>
      <c r="B5199" s="108">
        <v>202512</v>
      </c>
      <c r="C5199" s="108">
        <v>202512</v>
      </c>
      <c r="D5199" s="108" t="s">
        <v>1015</v>
      </c>
      <c r="E5199" s="109">
        <v>9348569362</v>
      </c>
      <c r="F5199" s="107" t="s">
        <v>3455</v>
      </c>
      <c r="G5199" s="110" t="s">
        <v>1778</v>
      </c>
      <c r="H5199" s="111">
        <v>290000</v>
      </c>
      <c r="I5199" s="113">
        <v>46010</v>
      </c>
      <c r="J5199" s="111">
        <v>5000</v>
      </c>
      <c r="K5199" s="112" t="s">
        <v>20</v>
      </c>
      <c r="L5199" s="112" t="s">
        <v>158</v>
      </c>
      <c r="O5199" s="71"/>
      <c r="P5199" s="54"/>
      <c r="Q5199" s="72"/>
    </row>
    <row r="5200" spans="1:17" x14ac:dyDescent="0.25">
      <c r="A5200" s="107" t="s">
        <v>3443</v>
      </c>
      <c r="B5200" s="108">
        <v>202512</v>
      </c>
      <c r="C5200" s="108">
        <v>202512</v>
      </c>
      <c r="D5200" s="108" t="s">
        <v>1015</v>
      </c>
      <c r="E5200" s="109">
        <v>9439836987</v>
      </c>
      <c r="F5200" s="107" t="s">
        <v>3456</v>
      </c>
      <c r="G5200" s="110" t="s">
        <v>1778</v>
      </c>
      <c r="H5200" s="111">
        <v>290000</v>
      </c>
      <c r="I5200" s="113">
        <v>46010</v>
      </c>
      <c r="J5200" s="111">
        <v>5000</v>
      </c>
      <c r="K5200" s="112" t="s">
        <v>20</v>
      </c>
      <c r="L5200" s="112" t="s">
        <v>158</v>
      </c>
      <c r="O5200" s="71"/>
      <c r="P5200" s="54"/>
      <c r="Q5200" s="72"/>
    </row>
    <row r="5201" spans="1:17" x14ac:dyDescent="0.25">
      <c r="A5201" s="107" t="s">
        <v>3444</v>
      </c>
      <c r="B5201" s="108">
        <v>202512</v>
      </c>
      <c r="C5201" s="108">
        <v>202512</v>
      </c>
      <c r="D5201" s="108" t="s">
        <v>1014</v>
      </c>
      <c r="E5201" s="109" t="s">
        <v>3462</v>
      </c>
      <c r="F5201" s="107" t="s">
        <v>3457</v>
      </c>
      <c r="G5201" s="110" t="s">
        <v>1778</v>
      </c>
      <c r="H5201" s="111">
        <v>290000</v>
      </c>
      <c r="I5201" s="113">
        <v>46010</v>
      </c>
      <c r="J5201" s="111">
        <v>5000</v>
      </c>
      <c r="K5201" s="112" t="s">
        <v>20</v>
      </c>
      <c r="L5201" s="112" t="s">
        <v>158</v>
      </c>
      <c r="O5201" s="71"/>
      <c r="P5201" s="54"/>
      <c r="Q5201" s="72"/>
    </row>
    <row r="5202" spans="1:17" x14ac:dyDescent="0.25">
      <c r="A5202" s="107" t="s">
        <v>3445</v>
      </c>
      <c r="B5202" s="108">
        <v>202512</v>
      </c>
      <c r="C5202" s="108">
        <v>202512</v>
      </c>
      <c r="D5202" s="108" t="s">
        <v>1015</v>
      </c>
      <c r="E5202" s="109">
        <v>9861014174</v>
      </c>
      <c r="F5202" s="107" t="s">
        <v>3458</v>
      </c>
      <c r="G5202" s="110" t="s">
        <v>1778</v>
      </c>
      <c r="H5202" s="111">
        <v>290000</v>
      </c>
      <c r="I5202" s="113">
        <v>46010</v>
      </c>
      <c r="J5202" s="111">
        <v>5000</v>
      </c>
      <c r="K5202" s="112" t="s">
        <v>20</v>
      </c>
      <c r="L5202" s="112" t="s">
        <v>158</v>
      </c>
      <c r="O5202" s="71"/>
      <c r="P5202" s="54"/>
      <c r="Q5202" s="72"/>
    </row>
    <row r="5203" spans="1:17" x14ac:dyDescent="0.25">
      <c r="A5203" s="107" t="s">
        <v>4601</v>
      </c>
      <c r="B5203" s="108">
        <v>202512</v>
      </c>
      <c r="C5203" s="108">
        <v>202512</v>
      </c>
      <c r="D5203" s="108" t="s">
        <v>1015</v>
      </c>
      <c r="E5203" s="109">
        <v>9090815303</v>
      </c>
      <c r="F5203" s="107" t="s">
        <v>3459</v>
      </c>
      <c r="G5203" s="110" t="s">
        <v>1778</v>
      </c>
      <c r="H5203" s="111">
        <v>290000</v>
      </c>
      <c r="I5203" s="113">
        <v>46010</v>
      </c>
      <c r="J5203" s="111">
        <v>5000</v>
      </c>
      <c r="K5203" s="112" t="s">
        <v>20</v>
      </c>
      <c r="L5203" s="112" t="s">
        <v>158</v>
      </c>
      <c r="O5203" s="71"/>
      <c r="P5203" s="54"/>
      <c r="Q5203" s="72"/>
    </row>
    <row r="5204" spans="1:17" x14ac:dyDescent="0.25">
      <c r="A5204" s="107" t="s">
        <v>4602</v>
      </c>
      <c r="B5204" s="108">
        <v>202512</v>
      </c>
      <c r="C5204" s="108">
        <v>202512</v>
      </c>
      <c r="D5204" s="108" t="s">
        <v>1015</v>
      </c>
      <c r="E5204" s="109">
        <v>7008254556</v>
      </c>
      <c r="F5204" s="107" t="s">
        <v>3460</v>
      </c>
      <c r="G5204" s="110" t="s">
        <v>1778</v>
      </c>
      <c r="H5204" s="111">
        <v>290000</v>
      </c>
      <c r="I5204" s="113">
        <v>46010</v>
      </c>
      <c r="J5204" s="111">
        <v>5000</v>
      </c>
      <c r="K5204" s="112" t="s">
        <v>20</v>
      </c>
      <c r="L5204" s="112" t="s">
        <v>158</v>
      </c>
      <c r="O5204" s="71"/>
      <c r="P5204" s="54"/>
      <c r="Q5204" s="72"/>
    </row>
    <row r="5205" spans="1:17" x14ac:dyDescent="0.25">
      <c r="A5205" s="107" t="s">
        <v>4603</v>
      </c>
      <c r="B5205" s="108">
        <v>202512</v>
      </c>
      <c r="C5205" s="108">
        <v>202512</v>
      </c>
      <c r="D5205" s="108" t="s">
        <v>1015</v>
      </c>
      <c r="E5205" s="109">
        <v>7077629281</v>
      </c>
      <c r="F5205" s="107" t="s">
        <v>3461</v>
      </c>
      <c r="G5205" s="110" t="s">
        <v>1778</v>
      </c>
      <c r="H5205" s="111">
        <v>300000</v>
      </c>
      <c r="I5205" s="113">
        <v>46010</v>
      </c>
      <c r="J5205" s="111">
        <v>5000</v>
      </c>
      <c r="K5205" s="112" t="s">
        <v>20</v>
      </c>
      <c r="L5205" s="112" t="s">
        <v>158</v>
      </c>
      <c r="O5205" s="71"/>
      <c r="P5205" s="54"/>
      <c r="Q5205" s="72"/>
    </row>
    <row r="5206" spans="1:17" x14ac:dyDescent="0.25">
      <c r="A5206" s="107" t="s">
        <v>3463</v>
      </c>
      <c r="B5206" s="108">
        <v>202512</v>
      </c>
      <c r="C5206" s="108">
        <v>202512</v>
      </c>
      <c r="D5206" s="108" t="s">
        <v>1015</v>
      </c>
      <c r="E5206" s="109">
        <v>9439836987</v>
      </c>
      <c r="F5206" s="107" t="s">
        <v>3464</v>
      </c>
      <c r="G5206" s="110" t="s">
        <v>1778</v>
      </c>
      <c r="H5206" s="111">
        <v>290000</v>
      </c>
      <c r="I5206" s="113">
        <v>46011</v>
      </c>
      <c r="J5206" s="111">
        <v>285000</v>
      </c>
      <c r="K5206" s="112" t="s">
        <v>20</v>
      </c>
      <c r="L5206" s="112" t="s">
        <v>158</v>
      </c>
      <c r="O5206" s="71"/>
      <c r="P5206" s="54"/>
      <c r="Q5206" s="72"/>
    </row>
    <row r="5207" spans="1:17" x14ac:dyDescent="0.25">
      <c r="A5207" s="107" t="s">
        <v>3442</v>
      </c>
      <c r="B5207" s="108">
        <v>202512</v>
      </c>
      <c r="C5207" s="108">
        <v>202512</v>
      </c>
      <c r="D5207" s="108" t="s">
        <v>1015</v>
      </c>
      <c r="E5207" s="109">
        <v>9348569362</v>
      </c>
      <c r="F5207" s="107" t="s">
        <v>3455</v>
      </c>
      <c r="G5207" s="110" t="s">
        <v>1778</v>
      </c>
      <c r="H5207" s="111">
        <v>290000</v>
      </c>
      <c r="I5207" s="113">
        <v>46011</v>
      </c>
      <c r="J5207" s="111">
        <v>45000</v>
      </c>
      <c r="K5207" s="112" t="s">
        <v>20</v>
      </c>
      <c r="L5207" s="112" t="s">
        <v>158</v>
      </c>
      <c r="O5207" s="71"/>
      <c r="P5207" s="54"/>
      <c r="Q5207" s="72"/>
    </row>
    <row r="5208" spans="1:17" x14ac:dyDescent="0.25">
      <c r="A5208" s="107" t="s">
        <v>4558</v>
      </c>
      <c r="B5208" s="108">
        <v>202508</v>
      </c>
      <c r="C5208" s="108">
        <v>202508</v>
      </c>
      <c r="D5208" s="108" t="s">
        <v>1015</v>
      </c>
      <c r="E5208" s="109">
        <v>7746005930</v>
      </c>
      <c r="F5208" s="107" t="s">
        <v>3183</v>
      </c>
      <c r="G5208" s="110" t="s">
        <v>1792</v>
      </c>
      <c r="H5208" s="111">
        <v>270000</v>
      </c>
      <c r="I5208" s="113">
        <v>46011</v>
      </c>
      <c r="J5208" s="111">
        <v>25000</v>
      </c>
      <c r="K5208" s="112" t="s">
        <v>20</v>
      </c>
      <c r="L5208" s="112" t="s">
        <v>158</v>
      </c>
      <c r="O5208" s="71"/>
      <c r="P5208" s="54"/>
      <c r="Q5208" s="72"/>
    </row>
    <row r="5209" spans="1:17" x14ac:dyDescent="0.25">
      <c r="A5209" s="107" t="s">
        <v>3323</v>
      </c>
      <c r="B5209" s="108">
        <v>202510</v>
      </c>
      <c r="C5209" s="108">
        <v>202510</v>
      </c>
      <c r="D5209" s="108" t="s">
        <v>1015</v>
      </c>
      <c r="E5209" s="109">
        <v>7606002742</v>
      </c>
      <c r="F5209" s="107" t="s">
        <v>3324</v>
      </c>
      <c r="G5209" s="110" t="s">
        <v>1778</v>
      </c>
      <c r="H5209" s="111">
        <v>318000</v>
      </c>
      <c r="I5209" s="113">
        <v>46013</v>
      </c>
      <c r="J5209" s="111">
        <v>95000</v>
      </c>
      <c r="K5209" s="112" t="s">
        <v>20</v>
      </c>
      <c r="L5209" s="112" t="s">
        <v>158</v>
      </c>
      <c r="O5209" s="71"/>
      <c r="P5209" s="54"/>
      <c r="Q5209" s="72"/>
    </row>
    <row r="5210" spans="1:17" x14ac:dyDescent="0.25">
      <c r="A5210" s="107" t="s">
        <v>2752</v>
      </c>
      <c r="B5210" s="108">
        <v>202503</v>
      </c>
      <c r="C5210" s="108">
        <v>202503</v>
      </c>
      <c r="D5210" s="108" t="s">
        <v>1015</v>
      </c>
      <c r="E5210" s="109">
        <v>7682983243</v>
      </c>
      <c r="F5210" s="107" t="s">
        <v>2757</v>
      </c>
      <c r="G5210" s="110" t="s">
        <v>1792</v>
      </c>
      <c r="H5210" s="111">
        <v>290000</v>
      </c>
      <c r="I5210" s="113">
        <v>46013</v>
      </c>
      <c r="J5210" s="111">
        <v>110000</v>
      </c>
      <c r="K5210" s="112" t="s">
        <v>20</v>
      </c>
      <c r="L5210" s="112" t="s">
        <v>158</v>
      </c>
      <c r="O5210" s="71"/>
      <c r="P5210" s="54"/>
      <c r="Q5210" s="72"/>
    </row>
    <row r="5211" spans="1:17" x14ac:dyDescent="0.25">
      <c r="A5211" s="107" t="s">
        <v>4581</v>
      </c>
      <c r="B5211" s="108">
        <v>202510</v>
      </c>
      <c r="C5211" s="108">
        <v>202510</v>
      </c>
      <c r="D5211" s="108" t="s">
        <v>1015</v>
      </c>
      <c r="E5211" s="109">
        <v>7845027250</v>
      </c>
      <c r="F5211" s="107" t="s">
        <v>3320</v>
      </c>
      <c r="G5211" s="110" t="s">
        <v>1778</v>
      </c>
      <c r="H5211" s="111">
        <v>318000</v>
      </c>
      <c r="I5211" s="113">
        <v>46013</v>
      </c>
      <c r="J5211" s="111">
        <v>99000</v>
      </c>
      <c r="K5211" s="112" t="s">
        <v>20</v>
      </c>
      <c r="L5211" s="112" t="s">
        <v>158</v>
      </c>
      <c r="O5211" s="71"/>
      <c r="P5211" s="54"/>
      <c r="Q5211" s="72"/>
    </row>
    <row r="5212" spans="1:17" x14ac:dyDescent="0.25">
      <c r="A5212" s="107" t="s">
        <v>4604</v>
      </c>
      <c r="B5212" s="108">
        <v>202512</v>
      </c>
      <c r="C5212" s="108">
        <v>202512</v>
      </c>
      <c r="D5212" s="108" t="s">
        <v>1015</v>
      </c>
      <c r="E5212" s="109">
        <v>6370867973</v>
      </c>
      <c r="F5212" s="107" t="s">
        <v>3466</v>
      </c>
      <c r="G5212" s="110" t="s">
        <v>1778</v>
      </c>
      <c r="H5212" s="111">
        <v>290000</v>
      </c>
      <c r="I5212" s="113">
        <v>46014</v>
      </c>
      <c r="J5212" s="111">
        <v>5000</v>
      </c>
      <c r="K5212" s="112" t="s">
        <v>20</v>
      </c>
      <c r="L5212" s="112" t="s">
        <v>158</v>
      </c>
      <c r="O5212" s="71"/>
      <c r="P5212" s="54"/>
      <c r="Q5212" s="72"/>
    </row>
    <row r="5213" spans="1:17" x14ac:dyDescent="0.25">
      <c r="A5213" s="107" t="s">
        <v>4604</v>
      </c>
      <c r="B5213" s="108">
        <v>202512</v>
      </c>
      <c r="C5213" s="108">
        <v>202512</v>
      </c>
      <c r="D5213" s="108" t="s">
        <v>1015</v>
      </c>
      <c r="E5213" s="109">
        <v>6370867973</v>
      </c>
      <c r="F5213" s="107" t="s">
        <v>3466</v>
      </c>
      <c r="G5213" s="110" t="s">
        <v>1778</v>
      </c>
      <c r="H5213" s="111">
        <v>290000</v>
      </c>
      <c r="I5213" s="113">
        <v>46014</v>
      </c>
      <c r="J5213" s="111">
        <v>285000</v>
      </c>
      <c r="K5213" s="112" t="s">
        <v>20</v>
      </c>
      <c r="L5213" s="112" t="s">
        <v>158</v>
      </c>
      <c r="O5213" s="71"/>
      <c r="P5213" s="54"/>
      <c r="Q5213" s="72"/>
    </row>
    <row r="5214" spans="1:17" x14ac:dyDescent="0.25">
      <c r="A5214" s="107" t="s">
        <v>4573</v>
      </c>
      <c r="B5214" s="108">
        <v>202510</v>
      </c>
      <c r="C5214" s="108">
        <v>202510</v>
      </c>
      <c r="D5214" s="108" t="s">
        <v>1015</v>
      </c>
      <c r="E5214" s="109">
        <v>9692157482</v>
      </c>
      <c r="F5214" s="107" t="s">
        <v>3289</v>
      </c>
      <c r="G5214" s="110" t="s">
        <v>1778</v>
      </c>
      <c r="H5214" s="111">
        <v>270000</v>
      </c>
      <c r="I5214" s="113">
        <v>46015</v>
      </c>
      <c r="J5214" s="111">
        <v>50000</v>
      </c>
      <c r="K5214" s="112" t="s">
        <v>20</v>
      </c>
      <c r="L5214" s="112" t="s">
        <v>158</v>
      </c>
      <c r="O5214" s="71"/>
      <c r="P5214" s="54"/>
      <c r="Q5214" s="72"/>
    </row>
    <row r="5215" spans="1:17" x14ac:dyDescent="0.25">
      <c r="A5215" s="107" t="s">
        <v>3392</v>
      </c>
      <c r="B5215" s="108">
        <v>202511</v>
      </c>
      <c r="C5215" s="108">
        <v>202511</v>
      </c>
      <c r="D5215" s="108" t="s">
        <v>1015</v>
      </c>
      <c r="E5215" s="109" t="s">
        <v>3396</v>
      </c>
      <c r="F5215" s="107" t="s">
        <v>3397</v>
      </c>
      <c r="G5215" s="110" t="s">
        <v>1778</v>
      </c>
      <c r="H5215" s="111">
        <v>290000</v>
      </c>
      <c r="I5215" s="113">
        <v>46015</v>
      </c>
      <c r="J5215" s="111">
        <v>90000</v>
      </c>
      <c r="K5215" s="112" t="s">
        <v>20</v>
      </c>
      <c r="L5215" s="112" t="s">
        <v>158</v>
      </c>
      <c r="O5215" s="71"/>
      <c r="P5215" s="54"/>
      <c r="Q5215" s="72"/>
    </row>
    <row r="5216" spans="1:17" x14ac:dyDescent="0.25">
      <c r="A5216" s="107" t="s">
        <v>3383</v>
      </c>
      <c r="B5216" s="108">
        <v>202511</v>
      </c>
      <c r="C5216" s="108">
        <v>202511</v>
      </c>
      <c r="D5216" s="108" t="s">
        <v>1015</v>
      </c>
      <c r="E5216" s="109">
        <v>9439416966</v>
      </c>
      <c r="F5216" s="107" t="s">
        <v>4592</v>
      </c>
      <c r="G5216" s="110" t="s">
        <v>1778</v>
      </c>
      <c r="H5216" s="111"/>
      <c r="I5216" s="113">
        <v>46015</v>
      </c>
      <c r="J5216" s="111">
        <v>15000</v>
      </c>
      <c r="K5216" s="112" t="s">
        <v>20</v>
      </c>
      <c r="L5216" s="112" t="s">
        <v>158</v>
      </c>
      <c r="O5216" s="71"/>
      <c r="P5216" s="54"/>
      <c r="Q5216" s="72"/>
    </row>
    <row r="5217" spans="1:17" x14ac:dyDescent="0.25">
      <c r="A5217" s="107" t="s">
        <v>4587</v>
      </c>
      <c r="B5217" s="108">
        <v>202511</v>
      </c>
      <c r="C5217" s="108">
        <v>202511</v>
      </c>
      <c r="D5217" s="108" t="s">
        <v>1015</v>
      </c>
      <c r="E5217" s="109">
        <v>8342977764</v>
      </c>
      <c r="F5217" s="107" t="s">
        <v>3344</v>
      </c>
      <c r="G5217" s="110" t="s">
        <v>1778</v>
      </c>
      <c r="H5217" s="111">
        <v>290000</v>
      </c>
      <c r="I5217" s="113">
        <v>46015</v>
      </c>
      <c r="J5217" s="111">
        <v>50000</v>
      </c>
      <c r="K5217" s="112" t="s">
        <v>20</v>
      </c>
      <c r="L5217" s="112" t="s">
        <v>158</v>
      </c>
      <c r="O5217" s="71"/>
      <c r="P5217" s="54"/>
      <c r="Q5217" s="72"/>
    </row>
    <row r="5218" spans="1:17" x14ac:dyDescent="0.25">
      <c r="A5218" s="107" t="s">
        <v>3322</v>
      </c>
      <c r="B5218" s="108">
        <v>202510</v>
      </c>
      <c r="C5218" s="108">
        <v>202510</v>
      </c>
      <c r="D5218" s="108" t="s">
        <v>1015</v>
      </c>
      <c r="E5218" s="109">
        <v>9480793792</v>
      </c>
      <c r="F5218" s="107" t="s">
        <v>3227</v>
      </c>
      <c r="G5218" s="110" t="s">
        <v>1778</v>
      </c>
      <c r="H5218" s="111">
        <v>285000</v>
      </c>
      <c r="I5218" s="113">
        <v>46015</v>
      </c>
      <c r="J5218" s="111">
        <f>50000+48333</f>
        <v>98333</v>
      </c>
      <c r="K5218" s="112" t="s">
        <v>20</v>
      </c>
      <c r="L5218" s="112" t="s">
        <v>158</v>
      </c>
      <c r="O5218" s="71"/>
      <c r="P5218" s="54"/>
      <c r="Q5218" s="72"/>
    </row>
    <row r="5219" spans="1:17" x14ac:dyDescent="0.25">
      <c r="A5219" s="107" t="s">
        <v>4601</v>
      </c>
      <c r="B5219" s="108">
        <v>202512</v>
      </c>
      <c r="C5219" s="108">
        <v>202512</v>
      </c>
      <c r="D5219" s="108" t="s">
        <v>1015</v>
      </c>
      <c r="E5219" s="109">
        <v>9090815303</v>
      </c>
      <c r="F5219" s="107" t="s">
        <v>3459</v>
      </c>
      <c r="G5219" s="110" t="s">
        <v>1778</v>
      </c>
      <c r="H5219" s="111">
        <v>290000</v>
      </c>
      <c r="I5219" s="113">
        <v>46015</v>
      </c>
      <c r="J5219" s="111">
        <v>50000</v>
      </c>
      <c r="K5219" s="112" t="s">
        <v>20</v>
      </c>
      <c r="L5219" s="112" t="s">
        <v>158</v>
      </c>
      <c r="O5219" s="71"/>
      <c r="P5219" s="54"/>
      <c r="Q5219" s="72"/>
    </row>
    <row r="5220" spans="1:17" x14ac:dyDescent="0.25">
      <c r="A5220" s="107" t="s">
        <v>4571</v>
      </c>
      <c r="B5220" s="108">
        <v>202509</v>
      </c>
      <c r="C5220" s="108">
        <v>202509</v>
      </c>
      <c r="D5220" s="108" t="s">
        <v>1015</v>
      </c>
      <c r="E5220" s="109">
        <v>7847869188</v>
      </c>
      <c r="F5220" s="107" t="s">
        <v>3264</v>
      </c>
      <c r="G5220" s="110" t="s">
        <v>1778</v>
      </c>
      <c r="H5220" s="111">
        <v>29000</v>
      </c>
      <c r="I5220" s="113">
        <v>46016</v>
      </c>
      <c r="J5220" s="111">
        <v>75000</v>
      </c>
      <c r="K5220" s="112" t="s">
        <v>20</v>
      </c>
      <c r="L5220" s="112" t="s">
        <v>158</v>
      </c>
      <c r="O5220" s="71"/>
      <c r="P5220" s="54"/>
      <c r="Q5220" s="72"/>
    </row>
    <row r="5221" spans="1:17" x14ac:dyDescent="0.25">
      <c r="A5221" s="107" t="s">
        <v>4569</v>
      </c>
      <c r="B5221" s="108">
        <v>202509</v>
      </c>
      <c r="C5221" s="108">
        <v>202509</v>
      </c>
      <c r="D5221" s="108" t="s">
        <v>1015</v>
      </c>
      <c r="E5221" s="109">
        <v>9583436866</v>
      </c>
      <c r="F5221" s="107" t="s">
        <v>3254</v>
      </c>
      <c r="G5221" s="110" t="s">
        <v>1778</v>
      </c>
      <c r="H5221" s="111">
        <v>29000</v>
      </c>
      <c r="I5221" s="113">
        <v>46016</v>
      </c>
      <c r="J5221" s="111">
        <v>50000</v>
      </c>
      <c r="K5221" s="112" t="s">
        <v>689</v>
      </c>
      <c r="L5221" s="112" t="s">
        <v>158</v>
      </c>
      <c r="O5221" s="71"/>
      <c r="P5221" s="54"/>
      <c r="Q5221" s="72"/>
    </row>
    <row r="5222" spans="1:17" x14ac:dyDescent="0.25">
      <c r="A5222" s="107" t="s">
        <v>3445</v>
      </c>
      <c r="B5222" s="108">
        <v>202512</v>
      </c>
      <c r="C5222" s="108">
        <v>202512</v>
      </c>
      <c r="D5222" s="108" t="s">
        <v>1015</v>
      </c>
      <c r="E5222" s="109">
        <v>9861014174</v>
      </c>
      <c r="F5222" s="107" t="s">
        <v>3458</v>
      </c>
      <c r="G5222" s="110" t="s">
        <v>1778</v>
      </c>
      <c r="H5222" s="111">
        <v>290000</v>
      </c>
      <c r="I5222" s="113">
        <v>46016</v>
      </c>
      <c r="J5222" s="111">
        <v>95000</v>
      </c>
      <c r="K5222" s="112" t="s">
        <v>20</v>
      </c>
      <c r="L5222" s="112" t="s">
        <v>158</v>
      </c>
      <c r="O5222" s="71"/>
      <c r="P5222" s="54"/>
      <c r="Q5222" s="72"/>
    </row>
    <row r="5223" spans="1:17" x14ac:dyDescent="0.25">
      <c r="A5223" s="107" t="s">
        <v>4602</v>
      </c>
      <c r="B5223" s="108">
        <v>202512</v>
      </c>
      <c r="C5223" s="108">
        <v>202512</v>
      </c>
      <c r="D5223" s="108" t="s">
        <v>1015</v>
      </c>
      <c r="E5223" s="109">
        <v>7008254556</v>
      </c>
      <c r="F5223" s="107" t="s">
        <v>3460</v>
      </c>
      <c r="G5223" s="110" t="s">
        <v>1778</v>
      </c>
      <c r="H5223" s="111">
        <v>290000</v>
      </c>
      <c r="I5223" s="113">
        <v>46017</v>
      </c>
      <c r="J5223" s="111">
        <v>285000</v>
      </c>
      <c r="K5223" s="112" t="s">
        <v>20</v>
      </c>
      <c r="L5223" s="112" t="s">
        <v>158</v>
      </c>
      <c r="O5223" s="71"/>
      <c r="P5223" s="54"/>
      <c r="Q5223" s="72"/>
    </row>
    <row r="5224" spans="1:17" x14ac:dyDescent="0.25">
      <c r="A5224" s="107" t="s">
        <v>4582</v>
      </c>
      <c r="B5224" s="108">
        <v>202510</v>
      </c>
      <c r="C5224" s="108">
        <v>202510</v>
      </c>
      <c r="D5224" s="108" t="s">
        <v>1015</v>
      </c>
      <c r="E5224" s="109">
        <v>9861066126</v>
      </c>
      <c r="F5224" s="107" t="s">
        <v>4583</v>
      </c>
      <c r="G5224" s="110" t="s">
        <v>1778</v>
      </c>
      <c r="H5224" s="111">
        <v>290000</v>
      </c>
      <c r="I5224" s="113">
        <v>46017</v>
      </c>
      <c r="J5224" s="111">
        <v>50000</v>
      </c>
      <c r="K5224" s="112" t="s">
        <v>20</v>
      </c>
      <c r="L5224" s="112" t="s">
        <v>158</v>
      </c>
      <c r="O5224" s="71"/>
      <c r="P5224" s="54"/>
      <c r="Q5224" s="72"/>
    </row>
    <row r="5225" spans="1:17" x14ac:dyDescent="0.25">
      <c r="A5225" s="107" t="s">
        <v>4604</v>
      </c>
      <c r="B5225" s="108">
        <v>202512</v>
      </c>
      <c r="C5225" s="108">
        <v>202512</v>
      </c>
      <c r="D5225" s="108" t="s">
        <v>1015</v>
      </c>
      <c r="E5225" s="109">
        <v>6370867973</v>
      </c>
      <c r="F5225" s="107" t="s">
        <v>3466</v>
      </c>
      <c r="G5225" s="110" t="s">
        <v>1778</v>
      </c>
      <c r="H5225" s="111">
        <v>290000</v>
      </c>
      <c r="I5225" s="113">
        <v>46018</v>
      </c>
      <c r="J5225" s="111">
        <v>313000</v>
      </c>
      <c r="K5225" s="112" t="s">
        <v>20</v>
      </c>
      <c r="L5225" s="112" t="s">
        <v>158</v>
      </c>
      <c r="O5225" s="71"/>
      <c r="P5225" s="54"/>
      <c r="Q5225" s="72"/>
    </row>
    <row r="5226" spans="1:17" x14ac:dyDescent="0.25">
      <c r="A5226" s="107" t="s">
        <v>3467</v>
      </c>
      <c r="B5226" s="108">
        <v>202601</v>
      </c>
      <c r="C5226" s="108">
        <v>202601</v>
      </c>
      <c r="D5226" s="108" t="s">
        <v>1015</v>
      </c>
      <c r="E5226" s="109">
        <v>9399486546</v>
      </c>
      <c r="F5226" s="107" t="s">
        <v>3469</v>
      </c>
      <c r="G5226" s="110" t="s">
        <v>1778</v>
      </c>
      <c r="H5226" s="111">
        <v>295000</v>
      </c>
      <c r="I5226" s="113">
        <v>46018</v>
      </c>
      <c r="J5226" s="111">
        <v>5000</v>
      </c>
      <c r="K5226" s="112" t="s">
        <v>20</v>
      </c>
      <c r="L5226" s="112" t="s">
        <v>158</v>
      </c>
      <c r="O5226" s="71"/>
      <c r="P5226" s="54"/>
      <c r="Q5226" s="72"/>
    </row>
    <row r="5227" spans="1:17" x14ac:dyDescent="0.25">
      <c r="A5227" s="107" t="s">
        <v>3468</v>
      </c>
      <c r="B5227" s="108">
        <v>202601</v>
      </c>
      <c r="C5227" s="108">
        <v>202601</v>
      </c>
      <c r="D5227" s="108" t="s">
        <v>1015</v>
      </c>
      <c r="E5227" s="109">
        <v>9399486546</v>
      </c>
      <c r="F5227" s="107" t="s">
        <v>3469</v>
      </c>
      <c r="G5227" s="110" t="s">
        <v>1778</v>
      </c>
      <c r="H5227" s="111">
        <v>318600</v>
      </c>
      <c r="I5227" s="113">
        <v>46018</v>
      </c>
      <c r="J5227" s="111">
        <v>5000</v>
      </c>
      <c r="K5227" s="112" t="s">
        <v>20</v>
      </c>
      <c r="L5227" s="112" t="s">
        <v>158</v>
      </c>
      <c r="O5227" s="71"/>
      <c r="P5227" s="54"/>
      <c r="Q5227" s="72"/>
    </row>
    <row r="5228" spans="1:17" x14ac:dyDescent="0.25">
      <c r="A5228" s="107" t="s">
        <v>3075</v>
      </c>
      <c r="B5228" s="108">
        <v>202507</v>
      </c>
      <c r="C5228" s="108">
        <v>202507</v>
      </c>
      <c r="D5228" s="108" t="s">
        <v>1015</v>
      </c>
      <c r="E5228" s="109">
        <v>8249058341</v>
      </c>
      <c r="F5228" s="107" t="s">
        <v>3082</v>
      </c>
      <c r="G5228" s="110" t="s">
        <v>1778</v>
      </c>
      <c r="H5228" s="111">
        <v>295000</v>
      </c>
      <c r="I5228" s="113">
        <v>46020</v>
      </c>
      <c r="J5228" s="111">
        <v>45000</v>
      </c>
      <c r="K5228" s="112" t="s">
        <v>20</v>
      </c>
      <c r="L5228" s="112" t="s">
        <v>158</v>
      </c>
      <c r="O5228" s="71"/>
      <c r="P5228" s="54"/>
      <c r="Q5228" s="72"/>
    </row>
    <row r="5229" spans="1:17" x14ac:dyDescent="0.25">
      <c r="A5229" s="107" t="s">
        <v>3428</v>
      </c>
      <c r="B5229" s="108">
        <v>202512</v>
      </c>
      <c r="C5229" s="108">
        <v>202512</v>
      </c>
      <c r="D5229" s="108" t="s">
        <v>1014</v>
      </c>
      <c r="E5229" s="109">
        <v>7205891552</v>
      </c>
      <c r="F5229" s="107" t="s">
        <v>3432</v>
      </c>
      <c r="G5229" s="110" t="s">
        <v>1778</v>
      </c>
      <c r="H5229" s="111">
        <f>IF(G5229="APIDS+IITG", 350000, IF(G5229="APDA+IITG", 330000, IF(G5229="APIDS", 318600, IF(G5229="APDA", 295000, "0"))))</f>
        <v>318600</v>
      </c>
      <c r="I5229" s="113">
        <v>46020</v>
      </c>
      <c r="J5229" s="111">
        <v>90000</v>
      </c>
      <c r="K5229" s="112" t="s">
        <v>20</v>
      </c>
      <c r="L5229" s="112" t="s">
        <v>158</v>
      </c>
      <c r="O5229" s="71"/>
      <c r="P5229" s="54"/>
      <c r="Q5229" s="72"/>
    </row>
    <row r="5230" spans="1:17" x14ac:dyDescent="0.25">
      <c r="A5230" s="107" t="s">
        <v>3438</v>
      </c>
      <c r="B5230" s="108">
        <v>202512</v>
      </c>
      <c r="C5230" s="108">
        <v>202512</v>
      </c>
      <c r="D5230" s="108" t="s">
        <v>1015</v>
      </c>
      <c r="E5230" s="109">
        <v>8658106255</v>
      </c>
      <c r="F5230" s="107" t="s">
        <v>3451</v>
      </c>
      <c r="G5230" s="110" t="s">
        <v>1778</v>
      </c>
      <c r="H5230" s="111">
        <v>290000</v>
      </c>
      <c r="I5230" s="113">
        <v>46020</v>
      </c>
      <c r="J5230" s="111">
        <v>95000</v>
      </c>
      <c r="K5230" s="112" t="s">
        <v>20</v>
      </c>
      <c r="L5230" s="112" t="s">
        <v>158</v>
      </c>
      <c r="O5230" s="71"/>
      <c r="P5230" s="54"/>
      <c r="Q5230" s="72"/>
    </row>
    <row r="5231" spans="1:17" x14ac:dyDescent="0.25">
      <c r="A5231" s="107" t="s">
        <v>4600</v>
      </c>
      <c r="B5231" s="108">
        <v>202512</v>
      </c>
      <c r="C5231" s="108">
        <v>202512</v>
      </c>
      <c r="D5231" s="108" t="s">
        <v>1015</v>
      </c>
      <c r="E5231" s="109">
        <v>7842722674</v>
      </c>
      <c r="F5231" s="107" t="s">
        <v>3431</v>
      </c>
      <c r="G5231" s="110" t="s">
        <v>1778</v>
      </c>
      <c r="H5231" s="111">
        <f>IF(G5231="APIDS+IITG", 350000, IF(G5231="APDA+IITG", 330000, IF(G5231="APIDS", 318600, IF(G5231="APDA", 295000, "0"))))</f>
        <v>318600</v>
      </c>
      <c r="I5231" s="113">
        <v>46020</v>
      </c>
      <c r="J5231" s="111">
        <v>50000</v>
      </c>
      <c r="K5231" s="112" t="s">
        <v>20</v>
      </c>
      <c r="L5231" s="112" t="s">
        <v>158</v>
      </c>
      <c r="O5231" s="71"/>
      <c r="P5231" s="54"/>
      <c r="Q5231" s="72"/>
    </row>
    <row r="5232" spans="1:17" x14ac:dyDescent="0.25">
      <c r="A5232" s="107" t="s">
        <v>3315</v>
      </c>
      <c r="B5232" s="108">
        <v>202510</v>
      </c>
      <c r="C5232" s="108">
        <v>202510</v>
      </c>
      <c r="D5232" s="108" t="s">
        <v>1015</v>
      </c>
      <c r="E5232" s="109">
        <v>7540916989</v>
      </c>
      <c r="F5232" s="107" t="s">
        <v>3319</v>
      </c>
      <c r="G5232" s="110" t="s">
        <v>1778</v>
      </c>
      <c r="H5232" s="111">
        <v>290000</v>
      </c>
      <c r="I5232" s="113">
        <v>46020</v>
      </c>
      <c r="J5232" s="111">
        <v>50000</v>
      </c>
      <c r="K5232" s="112" t="s">
        <v>20</v>
      </c>
      <c r="L5232" s="112" t="s">
        <v>158</v>
      </c>
      <c r="O5232" s="71"/>
      <c r="P5232" s="54"/>
      <c r="Q5232" s="72"/>
    </row>
    <row r="5233" spans="1:17" x14ac:dyDescent="0.25">
      <c r="A5233" s="107" t="s">
        <v>4538</v>
      </c>
      <c r="B5233" s="108">
        <v>202506</v>
      </c>
      <c r="C5233" s="108">
        <v>202506</v>
      </c>
      <c r="D5233" s="108" t="s">
        <v>1015</v>
      </c>
      <c r="E5233" s="109">
        <v>8895581013</v>
      </c>
      <c r="F5233" s="107" t="s">
        <v>3008</v>
      </c>
      <c r="G5233" s="110" t="s">
        <v>1792</v>
      </c>
      <c r="H5233" s="111">
        <v>305000</v>
      </c>
      <c r="I5233" s="113">
        <v>46021</v>
      </c>
      <c r="J5233" s="111">
        <v>75000</v>
      </c>
      <c r="K5233" s="112" t="s">
        <v>20</v>
      </c>
      <c r="L5233" s="112" t="s">
        <v>158</v>
      </c>
      <c r="O5233" s="71"/>
      <c r="P5233" s="54"/>
      <c r="Q5233" s="72"/>
    </row>
    <row r="5234" spans="1:17" x14ac:dyDescent="0.25">
      <c r="A5234" s="107" t="s">
        <v>2519</v>
      </c>
      <c r="B5234" s="108">
        <v>202412</v>
      </c>
      <c r="C5234" s="108">
        <v>202412</v>
      </c>
      <c r="D5234" s="108" t="s">
        <v>1015</v>
      </c>
      <c r="E5234" s="109">
        <v>7008851772</v>
      </c>
      <c r="F5234" s="107" t="s">
        <v>2521</v>
      </c>
      <c r="G5234" s="110" t="s">
        <v>1778</v>
      </c>
      <c r="H5234" s="111">
        <v>298000</v>
      </c>
      <c r="I5234" s="113">
        <v>46021</v>
      </c>
      <c r="J5234" s="111">
        <v>89000</v>
      </c>
      <c r="K5234" s="112" t="s">
        <v>2954</v>
      </c>
      <c r="L5234" s="112" t="s">
        <v>158</v>
      </c>
      <c r="O5234" s="71"/>
      <c r="P5234" s="54"/>
      <c r="Q5234" s="72"/>
    </row>
    <row r="5235" spans="1:17" x14ac:dyDescent="0.25">
      <c r="A5235" s="107" t="s">
        <v>3018</v>
      </c>
      <c r="B5235" s="108">
        <v>202506</v>
      </c>
      <c r="C5235" s="108">
        <v>202506</v>
      </c>
      <c r="D5235" s="108" t="s">
        <v>1015</v>
      </c>
      <c r="E5235" s="109">
        <v>7978958308</v>
      </c>
      <c r="F5235" s="107" t="s">
        <v>3019</v>
      </c>
      <c r="G5235" s="110" t="s">
        <v>1778</v>
      </c>
      <c r="H5235" s="111">
        <v>290000</v>
      </c>
      <c r="I5235" s="113">
        <v>46021</v>
      </c>
      <c r="J5235" s="111">
        <v>45000</v>
      </c>
      <c r="K5235" s="112" t="s">
        <v>20</v>
      </c>
      <c r="L5235" s="112" t="s">
        <v>158</v>
      </c>
      <c r="O5235" s="71"/>
      <c r="P5235" s="54"/>
      <c r="Q5235" s="72"/>
    </row>
    <row r="5236" spans="1:17" x14ac:dyDescent="0.25">
      <c r="A5236" s="107" t="s">
        <v>4581</v>
      </c>
      <c r="B5236" s="108">
        <v>202510</v>
      </c>
      <c r="C5236" s="108">
        <v>202510</v>
      </c>
      <c r="D5236" s="108" t="s">
        <v>1015</v>
      </c>
      <c r="E5236" s="109">
        <v>7845027250</v>
      </c>
      <c r="F5236" s="107" t="s">
        <v>3320</v>
      </c>
      <c r="G5236" s="110" t="s">
        <v>1778</v>
      </c>
      <c r="H5236" s="111">
        <v>318000</v>
      </c>
      <c r="I5236" s="113">
        <v>46021</v>
      </c>
      <c r="J5236" s="111">
        <v>5333</v>
      </c>
      <c r="K5236" s="112" t="s">
        <v>20</v>
      </c>
      <c r="L5236" s="112" t="s">
        <v>158</v>
      </c>
      <c r="O5236" s="71"/>
      <c r="P5236" s="54"/>
      <c r="Q5236" s="72"/>
    </row>
    <row r="5237" spans="1:17" x14ac:dyDescent="0.25">
      <c r="A5237" s="107" t="s">
        <v>4605</v>
      </c>
      <c r="B5237" s="108">
        <v>202601</v>
      </c>
      <c r="C5237" s="108">
        <v>202601</v>
      </c>
      <c r="D5237" s="108" t="s">
        <v>1015</v>
      </c>
      <c r="E5237" s="109">
        <v>9348628812</v>
      </c>
      <c r="F5237" s="107" t="s">
        <v>3471</v>
      </c>
      <c r="G5237" s="110" t="s">
        <v>1778</v>
      </c>
      <c r="H5237" s="111">
        <v>318000</v>
      </c>
      <c r="I5237" s="113">
        <v>46021</v>
      </c>
      <c r="J5237" s="111">
        <v>5000</v>
      </c>
      <c r="K5237" s="112" t="s">
        <v>20</v>
      </c>
      <c r="L5237" s="112" t="s">
        <v>158</v>
      </c>
      <c r="O5237" s="71"/>
      <c r="P5237" s="54"/>
      <c r="Q5237" s="72"/>
    </row>
    <row r="5238" spans="1:17" x14ac:dyDescent="0.25">
      <c r="A5238" s="107" t="s">
        <v>3381</v>
      </c>
      <c r="B5238" s="108">
        <v>202511</v>
      </c>
      <c r="C5238" s="108">
        <v>202511</v>
      </c>
      <c r="D5238" s="108" t="s">
        <v>1015</v>
      </c>
      <c r="E5238" s="109">
        <v>9337141213</v>
      </c>
      <c r="F5238" s="107" t="s">
        <v>3387</v>
      </c>
      <c r="G5238" s="110" t="s">
        <v>1778</v>
      </c>
      <c r="H5238" s="111">
        <v>290000</v>
      </c>
      <c r="I5238" s="113">
        <v>46022</v>
      </c>
      <c r="J5238" s="111">
        <v>50000</v>
      </c>
      <c r="K5238" s="112" t="s">
        <v>20</v>
      </c>
      <c r="L5238" s="112" t="s">
        <v>158</v>
      </c>
      <c r="O5238" s="71"/>
      <c r="P5238" s="54"/>
      <c r="Q5238" s="72"/>
    </row>
    <row r="5239" spans="1:17" x14ac:dyDescent="0.25">
      <c r="A5239" s="107" t="s">
        <v>4593</v>
      </c>
      <c r="B5239" s="108">
        <v>202511</v>
      </c>
      <c r="C5239" s="108">
        <v>202511</v>
      </c>
      <c r="D5239" s="108" t="s">
        <v>1015</v>
      </c>
      <c r="E5239" s="109">
        <v>9938905049</v>
      </c>
      <c r="F5239" s="107" t="s">
        <v>3398</v>
      </c>
      <c r="G5239" s="110" t="s">
        <v>1778</v>
      </c>
      <c r="H5239" s="111">
        <v>290000</v>
      </c>
      <c r="I5239" s="113">
        <v>46022</v>
      </c>
      <c r="J5239" s="111">
        <v>50000</v>
      </c>
      <c r="K5239" s="112" t="s">
        <v>20</v>
      </c>
      <c r="L5239" s="112" t="s">
        <v>158</v>
      </c>
      <c r="O5239" s="71"/>
      <c r="P5239" s="54"/>
      <c r="Q5239" s="72"/>
    </row>
    <row r="5240" spans="1:17" x14ac:dyDescent="0.25">
      <c r="A5240" s="107" t="s">
        <v>4603</v>
      </c>
      <c r="B5240" s="108">
        <v>202512</v>
      </c>
      <c r="C5240" s="108">
        <v>202512</v>
      </c>
      <c r="D5240" s="108" t="s">
        <v>1015</v>
      </c>
      <c r="E5240" s="109">
        <v>7077629281</v>
      </c>
      <c r="F5240" s="107" t="s">
        <v>3461</v>
      </c>
      <c r="G5240" s="110" t="s">
        <v>1778</v>
      </c>
      <c r="H5240" s="111">
        <v>300000</v>
      </c>
      <c r="I5240" s="113">
        <v>46022</v>
      </c>
      <c r="J5240" s="111">
        <v>95000</v>
      </c>
      <c r="K5240" s="112" t="s">
        <v>20</v>
      </c>
      <c r="L5240" s="112" t="s">
        <v>158</v>
      </c>
      <c r="O5240" s="71"/>
      <c r="P5240" s="54"/>
      <c r="Q5240" s="72"/>
    </row>
    <row r="5241" spans="1:17" x14ac:dyDescent="0.25">
      <c r="A5241" s="107" t="s">
        <v>3048</v>
      </c>
      <c r="B5241" s="108">
        <v>202507</v>
      </c>
      <c r="C5241" s="108">
        <v>202507</v>
      </c>
      <c r="D5241" s="108" t="s">
        <v>1015</v>
      </c>
      <c r="E5241" s="109">
        <v>8018322359</v>
      </c>
      <c r="F5241" s="107" t="s">
        <v>3051</v>
      </c>
      <c r="G5241" s="110" t="s">
        <v>1778</v>
      </c>
      <c r="H5241" s="111">
        <v>290000</v>
      </c>
      <c r="I5241" s="113">
        <v>46022</v>
      </c>
      <c r="J5241" s="111">
        <v>95000</v>
      </c>
      <c r="K5241" s="112" t="s">
        <v>20</v>
      </c>
      <c r="L5241" s="112" t="s">
        <v>158</v>
      </c>
      <c r="O5241" s="71"/>
      <c r="P5241" s="54"/>
      <c r="Q5241" s="72"/>
    </row>
    <row r="5242" spans="1:17" x14ac:dyDescent="0.25">
      <c r="A5242" s="107" t="s">
        <v>3337</v>
      </c>
      <c r="B5242" s="108">
        <v>202511</v>
      </c>
      <c r="C5242" s="108">
        <v>202511</v>
      </c>
      <c r="D5242" s="108" t="s">
        <v>1015</v>
      </c>
      <c r="E5242" s="109">
        <v>6006980490</v>
      </c>
      <c r="F5242" s="107" t="s">
        <v>3349</v>
      </c>
      <c r="G5242" s="110" t="s">
        <v>1778</v>
      </c>
      <c r="H5242" s="111">
        <v>290000</v>
      </c>
      <c r="I5242" s="113">
        <v>46024</v>
      </c>
      <c r="J5242" s="111">
        <v>40000</v>
      </c>
      <c r="K5242" s="112" t="s">
        <v>20</v>
      </c>
      <c r="L5242" s="112" t="s">
        <v>158</v>
      </c>
      <c r="O5242" s="71"/>
      <c r="P5242" s="54"/>
      <c r="Q5242" s="72"/>
    </row>
    <row r="5243" spans="1:17" x14ac:dyDescent="0.25">
      <c r="A5243" s="107" t="s">
        <v>4582</v>
      </c>
      <c r="B5243" s="108">
        <v>202510</v>
      </c>
      <c r="C5243" s="108">
        <v>202510</v>
      </c>
      <c r="D5243" s="108" t="s">
        <v>1015</v>
      </c>
      <c r="E5243" s="109">
        <v>9861066126</v>
      </c>
      <c r="F5243" s="107" t="s">
        <v>4583</v>
      </c>
      <c r="G5243" s="110" t="s">
        <v>1778</v>
      </c>
      <c r="H5243" s="111">
        <v>290000</v>
      </c>
      <c r="I5243" s="113">
        <v>46024</v>
      </c>
      <c r="J5243" s="111">
        <v>21250</v>
      </c>
      <c r="K5243" s="112" t="s">
        <v>20</v>
      </c>
      <c r="L5243" s="112" t="s">
        <v>158</v>
      </c>
      <c r="O5243" s="71"/>
      <c r="P5243" s="54"/>
      <c r="Q5243" s="72"/>
    </row>
    <row r="5244" spans="1:17" x14ac:dyDescent="0.25">
      <c r="A5244" s="107" t="s">
        <v>2253</v>
      </c>
      <c r="B5244" s="108">
        <v>202408</v>
      </c>
      <c r="C5244" s="108">
        <v>202408</v>
      </c>
      <c r="D5244" s="108" t="s">
        <v>1015</v>
      </c>
      <c r="E5244" s="109">
        <v>7479452777</v>
      </c>
      <c r="F5244" s="107" t="s">
        <v>2254</v>
      </c>
      <c r="G5244" s="110" t="s">
        <v>1778</v>
      </c>
      <c r="H5244" s="111">
        <v>290000</v>
      </c>
      <c r="I5244" s="113">
        <v>46025</v>
      </c>
      <c r="J5244" s="111">
        <v>20000</v>
      </c>
      <c r="K5244" s="112" t="s">
        <v>20</v>
      </c>
      <c r="L5244" s="112" t="s">
        <v>158</v>
      </c>
      <c r="O5244" s="71"/>
      <c r="P5244" s="54"/>
      <c r="Q5244" s="72"/>
    </row>
    <row r="5245" spans="1:17" x14ac:dyDescent="0.25">
      <c r="A5245" s="107" t="s">
        <v>3271</v>
      </c>
      <c r="B5245" s="108">
        <v>202510</v>
      </c>
      <c r="C5245" s="108">
        <v>202510</v>
      </c>
      <c r="D5245" s="108" t="s">
        <v>1015</v>
      </c>
      <c r="E5245" s="109">
        <v>9827001405</v>
      </c>
      <c r="F5245" s="107" t="s">
        <v>3280</v>
      </c>
      <c r="G5245" s="110" t="s">
        <v>1778</v>
      </c>
      <c r="H5245" s="111">
        <v>300000</v>
      </c>
      <c r="I5245" s="113">
        <v>46025</v>
      </c>
      <c r="J5245" s="111">
        <v>40000</v>
      </c>
      <c r="K5245" s="112" t="s">
        <v>20</v>
      </c>
      <c r="L5245" s="112" t="s">
        <v>158</v>
      </c>
      <c r="O5245" s="71"/>
      <c r="P5245" s="54"/>
      <c r="Q5245" s="72"/>
    </row>
    <row r="5246" spans="1:17" x14ac:dyDescent="0.25">
      <c r="A5246" s="107" t="s">
        <v>3382</v>
      </c>
      <c r="B5246" s="108">
        <v>202511</v>
      </c>
      <c r="C5246" s="108">
        <v>202511</v>
      </c>
      <c r="D5246" s="108" t="s">
        <v>1015</v>
      </c>
      <c r="E5246" s="109">
        <v>9776249591</v>
      </c>
      <c r="F5246" s="107" t="s">
        <v>3388</v>
      </c>
      <c r="G5246" s="110" t="s">
        <v>1778</v>
      </c>
      <c r="H5246" s="111">
        <v>290000</v>
      </c>
      <c r="I5246" s="113">
        <v>46025</v>
      </c>
      <c r="J5246" s="111">
        <v>80000</v>
      </c>
      <c r="K5246" s="112" t="s">
        <v>20</v>
      </c>
      <c r="L5246" s="112" t="s">
        <v>158</v>
      </c>
      <c r="O5246" s="71"/>
      <c r="P5246" s="54"/>
      <c r="Q5246" s="72"/>
    </row>
    <row r="5247" spans="1:17" x14ac:dyDescent="0.25">
      <c r="A5247" s="107" t="s">
        <v>3237</v>
      </c>
      <c r="B5247" s="108">
        <v>202509</v>
      </c>
      <c r="C5247" s="108">
        <v>202509</v>
      </c>
      <c r="D5247" s="108" t="s">
        <v>1014</v>
      </c>
      <c r="E5247" s="109">
        <v>7978043059</v>
      </c>
      <c r="F5247" s="107" t="s">
        <v>3243</v>
      </c>
      <c r="G5247" s="110" t="s">
        <v>1792</v>
      </c>
      <c r="H5247" s="111">
        <v>270000</v>
      </c>
      <c r="I5247" s="113">
        <v>46025</v>
      </c>
      <c r="J5247" s="111">
        <v>50000</v>
      </c>
      <c r="K5247" s="112" t="s">
        <v>689</v>
      </c>
      <c r="L5247" s="112" t="s">
        <v>158</v>
      </c>
      <c r="O5247" s="71"/>
      <c r="P5247" s="54"/>
      <c r="Q5247" s="72"/>
    </row>
    <row r="5248" spans="1:17" x14ac:dyDescent="0.25">
      <c r="A5248" s="107" t="s">
        <v>2394</v>
      </c>
      <c r="B5248" s="108">
        <v>202601</v>
      </c>
      <c r="C5248" s="108">
        <v>202601</v>
      </c>
      <c r="D5248" s="108" t="s">
        <v>1014</v>
      </c>
      <c r="E5248" s="109">
        <v>7234053844</v>
      </c>
      <c r="F5248" s="107" t="s">
        <v>2396</v>
      </c>
      <c r="G5248" s="110" t="s">
        <v>1792</v>
      </c>
      <c r="H5248" s="111">
        <v>270000</v>
      </c>
      <c r="I5248" s="113">
        <v>46025</v>
      </c>
      <c r="J5248" s="111">
        <v>100000</v>
      </c>
      <c r="K5248" s="112" t="s">
        <v>689</v>
      </c>
      <c r="L5248" s="112" t="s">
        <v>158</v>
      </c>
      <c r="O5248" s="71"/>
      <c r="P5248" s="54"/>
      <c r="Q5248" s="72"/>
    </row>
    <row r="5249" spans="1:17" x14ac:dyDescent="0.25">
      <c r="A5249" s="107" t="s">
        <v>3472</v>
      </c>
      <c r="B5249" s="108">
        <v>202601</v>
      </c>
      <c r="C5249" s="108">
        <v>202601</v>
      </c>
      <c r="D5249" s="108" t="s">
        <v>1014</v>
      </c>
      <c r="E5249" s="109">
        <v>9348885414</v>
      </c>
      <c r="F5249" s="107" t="s">
        <v>3476</v>
      </c>
      <c r="G5249" s="110" t="s">
        <v>1792</v>
      </c>
      <c r="H5249" s="111">
        <v>295000</v>
      </c>
      <c r="I5249" s="113">
        <v>46025</v>
      </c>
      <c r="J5249" s="111">
        <v>5000</v>
      </c>
      <c r="K5249" s="112" t="s">
        <v>689</v>
      </c>
      <c r="L5249" s="112" t="s">
        <v>158</v>
      </c>
      <c r="O5249" s="71"/>
      <c r="P5249" s="54"/>
      <c r="Q5249" s="72"/>
    </row>
    <row r="5250" spans="1:17" x14ac:dyDescent="0.25">
      <c r="A5250" s="107" t="s">
        <v>3473</v>
      </c>
      <c r="B5250" s="108">
        <v>202601</v>
      </c>
      <c r="C5250" s="108">
        <v>202601</v>
      </c>
      <c r="D5250" s="108" t="s">
        <v>1015</v>
      </c>
      <c r="E5250" s="109">
        <v>8917248592</v>
      </c>
      <c r="F5250" s="107" t="s">
        <v>3477</v>
      </c>
      <c r="G5250" s="110" t="s">
        <v>1778</v>
      </c>
      <c r="H5250" s="111">
        <v>290000</v>
      </c>
      <c r="I5250" s="113">
        <v>46025</v>
      </c>
      <c r="J5250" s="111">
        <v>5000</v>
      </c>
      <c r="K5250" s="112" t="s">
        <v>689</v>
      </c>
      <c r="L5250" s="112" t="s">
        <v>158</v>
      </c>
      <c r="O5250" s="71"/>
      <c r="P5250" s="54"/>
      <c r="Q5250" s="72"/>
    </row>
    <row r="5251" spans="1:17" x14ac:dyDescent="0.25">
      <c r="A5251" s="107" t="s">
        <v>3474</v>
      </c>
      <c r="B5251" s="108">
        <v>202601</v>
      </c>
      <c r="C5251" s="108">
        <v>202601</v>
      </c>
      <c r="D5251" s="108" t="s">
        <v>1015</v>
      </c>
      <c r="E5251" s="109">
        <v>6371628699</v>
      </c>
      <c r="F5251" s="107" t="s">
        <v>3478</v>
      </c>
      <c r="G5251" s="110" t="s">
        <v>1778</v>
      </c>
      <c r="H5251" s="111">
        <v>295000</v>
      </c>
      <c r="I5251" s="113">
        <v>46025</v>
      </c>
      <c r="J5251" s="111">
        <v>5000</v>
      </c>
      <c r="K5251" s="112" t="s">
        <v>689</v>
      </c>
      <c r="L5251" s="112" t="s">
        <v>158</v>
      </c>
      <c r="O5251" s="71"/>
      <c r="P5251" s="54"/>
      <c r="Q5251" s="72"/>
    </row>
    <row r="5252" spans="1:17" x14ac:dyDescent="0.25">
      <c r="A5252" s="107" t="s">
        <v>4606</v>
      </c>
      <c r="B5252" s="108">
        <v>202601</v>
      </c>
      <c r="C5252" s="108">
        <v>202601</v>
      </c>
      <c r="D5252" s="108" t="s">
        <v>1015</v>
      </c>
      <c r="E5252" s="109">
        <v>8000058885</v>
      </c>
      <c r="F5252" s="107" t="s">
        <v>3479</v>
      </c>
      <c r="G5252" s="110" t="s">
        <v>1778</v>
      </c>
      <c r="H5252" s="111">
        <v>300000</v>
      </c>
      <c r="I5252" s="113">
        <v>46025</v>
      </c>
      <c r="J5252" s="111">
        <v>5000</v>
      </c>
      <c r="K5252" s="112" t="s">
        <v>689</v>
      </c>
      <c r="L5252" s="112" t="s">
        <v>158</v>
      </c>
      <c r="O5252" s="71"/>
      <c r="P5252" s="54"/>
      <c r="Q5252" s="72"/>
    </row>
    <row r="5253" spans="1:17" x14ac:dyDescent="0.25">
      <c r="A5253" s="107" t="s">
        <v>4531</v>
      </c>
      <c r="B5253" s="108">
        <v>202505</v>
      </c>
      <c r="C5253" s="108">
        <v>202505</v>
      </c>
      <c r="D5253" s="108" t="s">
        <v>1014</v>
      </c>
      <c r="E5253" s="109">
        <v>9046776043</v>
      </c>
      <c r="F5253" s="107" t="s">
        <v>2949</v>
      </c>
      <c r="G5253" s="110" t="s">
        <v>1778</v>
      </c>
      <c r="H5253" s="111">
        <v>290000</v>
      </c>
      <c r="I5253" s="113">
        <v>46027</v>
      </c>
      <c r="J5253" s="111">
        <v>140000</v>
      </c>
      <c r="K5253" s="112" t="s">
        <v>20</v>
      </c>
      <c r="L5253" s="112" t="s">
        <v>158</v>
      </c>
      <c r="O5253" s="71"/>
      <c r="P5253" s="54"/>
      <c r="Q5253" s="72"/>
    </row>
    <row r="5254" spans="1:17" x14ac:dyDescent="0.25">
      <c r="A5254" s="107" t="s">
        <v>3315</v>
      </c>
      <c r="B5254" s="108">
        <v>202510</v>
      </c>
      <c r="C5254" s="108">
        <v>202510</v>
      </c>
      <c r="D5254" s="108" t="s">
        <v>1015</v>
      </c>
      <c r="E5254" s="109">
        <v>7540916989</v>
      </c>
      <c r="F5254" s="107" t="s">
        <v>3319</v>
      </c>
      <c r="G5254" s="110" t="s">
        <v>1778</v>
      </c>
      <c r="H5254" s="111">
        <v>290000</v>
      </c>
      <c r="I5254" s="113">
        <v>46027</v>
      </c>
      <c r="J5254" s="111">
        <v>50000</v>
      </c>
      <c r="K5254" s="112" t="s">
        <v>20</v>
      </c>
      <c r="L5254" s="112" t="s">
        <v>158</v>
      </c>
      <c r="O5254" s="71"/>
      <c r="P5254" s="54"/>
      <c r="Q5254" s="72"/>
    </row>
    <row r="5255" spans="1:17" x14ac:dyDescent="0.25">
      <c r="A5255" s="107" t="s">
        <v>3409</v>
      </c>
      <c r="B5255" s="108">
        <v>202512</v>
      </c>
      <c r="C5255" s="108">
        <v>202512</v>
      </c>
      <c r="D5255" s="108" t="s">
        <v>1014</v>
      </c>
      <c r="E5255" s="109">
        <v>9566002023</v>
      </c>
      <c r="F5255" s="107" t="s">
        <v>4595</v>
      </c>
      <c r="G5255" s="110" t="s">
        <v>1778</v>
      </c>
      <c r="H5255" s="111">
        <v>290000</v>
      </c>
      <c r="I5255" s="113">
        <v>46027</v>
      </c>
      <c r="J5255" s="111">
        <v>50000</v>
      </c>
      <c r="K5255" s="112" t="s">
        <v>20</v>
      </c>
      <c r="L5255" s="112" t="s">
        <v>158</v>
      </c>
      <c r="O5255" s="71"/>
      <c r="P5255" s="54"/>
      <c r="Q5255" s="72"/>
    </row>
    <row r="5256" spans="1:17" x14ac:dyDescent="0.25">
      <c r="A5256" s="107" t="s">
        <v>3383</v>
      </c>
      <c r="B5256" s="108">
        <v>202511</v>
      </c>
      <c r="C5256" s="108">
        <v>202511</v>
      </c>
      <c r="D5256" s="108" t="s">
        <v>1015</v>
      </c>
      <c r="E5256" s="109">
        <v>9439416966</v>
      </c>
      <c r="F5256" s="107" t="s">
        <v>4592</v>
      </c>
      <c r="G5256" s="110" t="s">
        <v>1778</v>
      </c>
      <c r="H5256" s="111"/>
      <c r="I5256" s="113">
        <v>46027</v>
      </c>
      <c r="J5256" s="111">
        <v>90000</v>
      </c>
      <c r="K5256" s="112" t="s">
        <v>20</v>
      </c>
      <c r="L5256" s="112" t="s">
        <v>158</v>
      </c>
      <c r="O5256" s="71"/>
      <c r="P5256" s="54"/>
      <c r="Q5256" s="72"/>
    </row>
    <row r="5257" spans="1:17" x14ac:dyDescent="0.25">
      <c r="A5257" s="107" t="s">
        <v>3414</v>
      </c>
      <c r="B5257" s="108">
        <v>202512</v>
      </c>
      <c r="C5257" s="108">
        <v>202512</v>
      </c>
      <c r="D5257" s="108" t="s">
        <v>1015</v>
      </c>
      <c r="E5257" s="109">
        <v>7749859195</v>
      </c>
      <c r="F5257" s="107" t="s">
        <v>3419</v>
      </c>
      <c r="G5257" s="110" t="s">
        <v>1778</v>
      </c>
      <c r="H5257" s="111">
        <v>290000</v>
      </c>
      <c r="I5257" s="113">
        <v>46028</v>
      </c>
      <c r="J5257" s="111">
        <v>60000</v>
      </c>
      <c r="K5257" s="112" t="s">
        <v>20</v>
      </c>
      <c r="L5257" s="112" t="s">
        <v>158</v>
      </c>
      <c r="O5257" s="71"/>
      <c r="P5257" s="54"/>
      <c r="Q5257" s="72"/>
    </row>
    <row r="5258" spans="1:17" x14ac:dyDescent="0.25">
      <c r="A5258" s="107" t="s">
        <v>3332</v>
      </c>
      <c r="B5258" s="108">
        <v>202511</v>
      </c>
      <c r="C5258" s="108">
        <v>202511</v>
      </c>
      <c r="D5258" s="108" t="s">
        <v>1015</v>
      </c>
      <c r="E5258" s="109">
        <v>8249791912</v>
      </c>
      <c r="F5258" s="107" t="s">
        <v>3343</v>
      </c>
      <c r="G5258" s="110" t="s">
        <v>1778</v>
      </c>
      <c r="H5258" s="111">
        <v>300000</v>
      </c>
      <c r="I5258" s="113">
        <v>46028</v>
      </c>
      <c r="J5258" s="111">
        <v>70000</v>
      </c>
      <c r="K5258" s="112" t="s">
        <v>20</v>
      </c>
      <c r="L5258" s="112" t="s">
        <v>158</v>
      </c>
      <c r="O5258" s="71"/>
      <c r="P5258" s="54"/>
      <c r="Q5258" s="72"/>
    </row>
    <row r="5259" spans="1:17" x14ac:dyDescent="0.25">
      <c r="A5259" s="107" t="s">
        <v>3268</v>
      </c>
      <c r="B5259" s="108">
        <v>202510</v>
      </c>
      <c r="C5259" s="108">
        <v>202510</v>
      </c>
      <c r="D5259" s="108" t="s">
        <v>1014</v>
      </c>
      <c r="E5259" s="109">
        <v>7004747590</v>
      </c>
      <c r="F5259" s="107" t="s">
        <v>3277</v>
      </c>
      <c r="G5259" s="110" t="s">
        <v>1778</v>
      </c>
      <c r="H5259" s="111">
        <v>300000</v>
      </c>
      <c r="I5259" s="113">
        <v>46028</v>
      </c>
      <c r="J5259" s="111">
        <v>100000</v>
      </c>
      <c r="K5259" s="112" t="s">
        <v>20</v>
      </c>
      <c r="L5259" s="112" t="s">
        <v>158</v>
      </c>
      <c r="O5259" s="71"/>
      <c r="P5259" s="54"/>
      <c r="Q5259" s="72"/>
    </row>
    <row r="5260" spans="1:17" x14ac:dyDescent="0.25">
      <c r="A5260" s="107" t="s">
        <v>4531</v>
      </c>
      <c r="B5260" s="108">
        <v>202505</v>
      </c>
      <c r="C5260" s="108">
        <v>202505</v>
      </c>
      <c r="D5260" s="108" t="s">
        <v>1014</v>
      </c>
      <c r="E5260" s="109">
        <v>9046776043</v>
      </c>
      <c r="F5260" s="107" t="s">
        <v>2949</v>
      </c>
      <c r="G5260" s="110" t="s">
        <v>1778</v>
      </c>
      <c r="H5260" s="111">
        <v>290000</v>
      </c>
      <c r="I5260" s="113">
        <v>46028</v>
      </c>
      <c r="J5260" s="111">
        <v>40000</v>
      </c>
      <c r="K5260" s="112" t="s">
        <v>20</v>
      </c>
      <c r="L5260" s="112" t="s">
        <v>158</v>
      </c>
      <c r="O5260" s="71"/>
      <c r="P5260" s="54"/>
      <c r="Q5260" s="72"/>
    </row>
    <row r="5261" spans="1:17" x14ac:dyDescent="0.25">
      <c r="A5261" s="107" t="s">
        <v>3335</v>
      </c>
      <c r="B5261" s="108">
        <v>202511</v>
      </c>
      <c r="C5261" s="108">
        <v>202511</v>
      </c>
      <c r="D5261" s="108" t="s">
        <v>1015</v>
      </c>
      <c r="E5261" s="109">
        <v>9178415449</v>
      </c>
      <c r="F5261" s="107" t="s">
        <v>3347</v>
      </c>
      <c r="G5261" s="110" t="s">
        <v>1778</v>
      </c>
      <c r="H5261" s="111">
        <v>318000</v>
      </c>
      <c r="I5261" s="113">
        <v>46029</v>
      </c>
      <c r="J5261" s="111">
        <v>100000</v>
      </c>
      <c r="K5261" s="112" t="s">
        <v>20</v>
      </c>
      <c r="L5261" s="112" t="s">
        <v>158</v>
      </c>
      <c r="O5261" s="71"/>
      <c r="P5261" s="54"/>
      <c r="Q5261" s="72"/>
    </row>
    <row r="5262" spans="1:17" x14ac:dyDescent="0.25">
      <c r="A5262" s="107" t="s">
        <v>2823</v>
      </c>
      <c r="B5262" s="108">
        <v>202511</v>
      </c>
      <c r="C5262" s="108">
        <v>202511</v>
      </c>
      <c r="D5262" s="108" t="s">
        <v>1015</v>
      </c>
      <c r="E5262" s="109">
        <v>9938365349</v>
      </c>
      <c r="F5262" s="107" t="s">
        <v>3345</v>
      </c>
      <c r="G5262" s="110" t="s">
        <v>1778</v>
      </c>
      <c r="H5262" s="111">
        <v>290000</v>
      </c>
      <c r="I5262" s="113">
        <v>46029</v>
      </c>
      <c r="J5262" s="111">
        <v>95000</v>
      </c>
      <c r="K5262" s="112" t="s">
        <v>20</v>
      </c>
      <c r="L5262" s="112" t="s">
        <v>158</v>
      </c>
      <c r="O5262" s="71"/>
      <c r="P5262" s="54"/>
      <c r="Q5262" s="72"/>
    </row>
    <row r="5263" spans="1:17" x14ac:dyDescent="0.25">
      <c r="A5263" s="107" t="s">
        <v>3408</v>
      </c>
      <c r="B5263" s="108">
        <v>202512</v>
      </c>
      <c r="C5263" s="108">
        <v>202512</v>
      </c>
      <c r="D5263" s="108" t="s">
        <v>1014</v>
      </c>
      <c r="E5263" s="109">
        <v>9752861091</v>
      </c>
      <c r="F5263" s="107" t="s">
        <v>3415</v>
      </c>
      <c r="G5263" s="110" t="s">
        <v>1792</v>
      </c>
      <c r="H5263" s="111">
        <v>295000</v>
      </c>
      <c r="I5263" s="113">
        <v>46029</v>
      </c>
      <c r="J5263" s="111">
        <v>97333</v>
      </c>
      <c r="K5263" s="112" t="s">
        <v>20</v>
      </c>
      <c r="L5263" s="112" t="s">
        <v>158</v>
      </c>
      <c r="O5263" s="71"/>
      <c r="P5263" s="54"/>
      <c r="Q5263" s="72"/>
    </row>
    <row r="5264" spans="1:17" x14ac:dyDescent="0.25">
      <c r="A5264" s="107" t="s">
        <v>4605</v>
      </c>
      <c r="B5264" s="108">
        <v>202506</v>
      </c>
      <c r="C5264" s="108">
        <v>202506</v>
      </c>
      <c r="D5264" s="108" t="s">
        <v>1015</v>
      </c>
      <c r="E5264" s="109">
        <v>9348628812</v>
      </c>
      <c r="F5264" s="107" t="s">
        <v>3480</v>
      </c>
      <c r="G5264" s="110" t="s">
        <v>1792</v>
      </c>
      <c r="H5264" s="111">
        <v>295000</v>
      </c>
      <c r="I5264" s="113">
        <v>46029</v>
      </c>
      <c r="J5264" s="111">
        <v>50000</v>
      </c>
      <c r="K5264" s="112" t="s">
        <v>20</v>
      </c>
      <c r="L5264" s="112" t="s">
        <v>158</v>
      </c>
      <c r="O5264" s="71"/>
      <c r="P5264" s="54"/>
      <c r="Q5264" s="72"/>
    </row>
    <row r="5265" spans="1:17" x14ac:dyDescent="0.25">
      <c r="A5265" s="107" t="s">
        <v>3472</v>
      </c>
      <c r="B5265" s="108">
        <v>202601</v>
      </c>
      <c r="C5265" s="108">
        <v>202601</v>
      </c>
      <c r="D5265" s="108" t="s">
        <v>1014</v>
      </c>
      <c r="E5265" s="109">
        <v>9348885414</v>
      </c>
      <c r="F5265" s="107" t="s">
        <v>3476</v>
      </c>
      <c r="G5265" s="110" t="s">
        <v>1792</v>
      </c>
      <c r="H5265" s="111">
        <v>295000</v>
      </c>
      <c r="I5265" s="113">
        <v>46030</v>
      </c>
      <c r="J5265" s="111">
        <v>290000</v>
      </c>
      <c r="K5265" s="112" t="s">
        <v>689</v>
      </c>
      <c r="L5265" s="112" t="s">
        <v>158</v>
      </c>
      <c r="O5265" s="71"/>
      <c r="P5265" s="54"/>
      <c r="Q5265" s="72"/>
    </row>
    <row r="5266" spans="1:17" x14ac:dyDescent="0.25">
      <c r="A5266" s="107" t="s">
        <v>4560</v>
      </c>
      <c r="B5266" s="108">
        <v>202509</v>
      </c>
      <c r="C5266" s="108">
        <v>202509</v>
      </c>
      <c r="D5266" s="108" t="s">
        <v>1014</v>
      </c>
      <c r="E5266" s="109">
        <v>9502142433</v>
      </c>
      <c r="F5266" s="107" t="s">
        <v>3204</v>
      </c>
      <c r="G5266" s="110" t="s">
        <v>1778</v>
      </c>
      <c r="H5266" s="111">
        <v>290000</v>
      </c>
      <c r="I5266" s="113">
        <v>46030</v>
      </c>
      <c r="J5266" s="111">
        <v>50000</v>
      </c>
      <c r="K5266" s="112" t="s">
        <v>20</v>
      </c>
      <c r="L5266" s="112" t="s">
        <v>158</v>
      </c>
      <c r="O5266" s="71"/>
      <c r="P5266" s="54"/>
      <c r="Q5266" s="72"/>
    </row>
    <row r="5267" spans="1:17" x14ac:dyDescent="0.25">
      <c r="A5267" s="107" t="s">
        <v>4607</v>
      </c>
      <c r="B5267" s="108">
        <v>202506</v>
      </c>
      <c r="C5267" s="108">
        <v>202506</v>
      </c>
      <c r="D5267" s="108" t="s">
        <v>1015</v>
      </c>
      <c r="E5267" s="109">
        <v>9937897087</v>
      </c>
      <c r="F5267" s="107" t="s">
        <v>3481</v>
      </c>
      <c r="G5267" s="110" t="s">
        <v>1778</v>
      </c>
      <c r="H5267" s="111">
        <v>290000</v>
      </c>
      <c r="I5267" s="113">
        <v>46031</v>
      </c>
      <c r="J5267" s="111">
        <v>290000</v>
      </c>
      <c r="K5267" s="112" t="s">
        <v>20</v>
      </c>
      <c r="L5267" s="112" t="s">
        <v>158</v>
      </c>
      <c r="O5267" s="71"/>
      <c r="P5267" s="54"/>
      <c r="Q5267" s="72"/>
    </row>
    <row r="5268" spans="1:17" x14ac:dyDescent="0.25">
      <c r="A5268" s="107" t="s">
        <v>4574</v>
      </c>
      <c r="B5268" s="108">
        <v>202510</v>
      </c>
      <c r="C5268" s="108">
        <v>202510</v>
      </c>
      <c r="D5268" s="108" t="s">
        <v>1015</v>
      </c>
      <c r="E5268" s="109">
        <v>8249639937</v>
      </c>
      <c r="F5268" s="107" t="s">
        <v>3290</v>
      </c>
      <c r="G5268" s="110" t="s">
        <v>2006</v>
      </c>
      <c r="H5268" s="111">
        <v>290000</v>
      </c>
      <c r="I5268" s="113">
        <v>46031</v>
      </c>
      <c r="J5268" s="111">
        <f>14600+35600</f>
        <v>50200</v>
      </c>
      <c r="K5268" s="112" t="s">
        <v>20</v>
      </c>
      <c r="L5268" s="112" t="s">
        <v>158</v>
      </c>
      <c r="O5268" s="71"/>
      <c r="P5268" s="54"/>
      <c r="Q5268" s="72"/>
    </row>
    <row r="5269" spans="1:17" x14ac:dyDescent="0.25">
      <c r="A5269" s="107" t="s">
        <v>3032</v>
      </c>
      <c r="B5269" s="108">
        <v>202506</v>
      </c>
      <c r="C5269" s="108">
        <v>202506</v>
      </c>
      <c r="D5269" s="108" t="s">
        <v>1015</v>
      </c>
      <c r="E5269" s="109">
        <v>8328814343</v>
      </c>
      <c r="F5269" s="107" t="s">
        <v>3039</v>
      </c>
      <c r="G5269" s="110" t="s">
        <v>1792</v>
      </c>
      <c r="H5269" s="111">
        <v>270000</v>
      </c>
      <c r="I5269" s="113">
        <v>46031</v>
      </c>
      <c r="J5269" s="111">
        <v>45000</v>
      </c>
      <c r="K5269" s="112" t="s">
        <v>689</v>
      </c>
      <c r="L5269" s="112" t="s">
        <v>158</v>
      </c>
      <c r="O5269" s="71"/>
      <c r="P5269" s="54"/>
      <c r="Q5269" s="72"/>
    </row>
    <row r="5270" spans="1:17" x14ac:dyDescent="0.25">
      <c r="A5270" s="107" t="s">
        <v>3483</v>
      </c>
      <c r="B5270" s="108">
        <v>202601</v>
      </c>
      <c r="C5270" s="108">
        <v>202601</v>
      </c>
      <c r="D5270" s="108" t="s">
        <v>1015</v>
      </c>
      <c r="E5270" s="109">
        <v>9937792267</v>
      </c>
      <c r="F5270" s="107" t="s">
        <v>3491</v>
      </c>
      <c r="G5270" s="110" t="s">
        <v>1778</v>
      </c>
      <c r="H5270" s="111">
        <v>318000</v>
      </c>
      <c r="I5270" s="113">
        <v>46031</v>
      </c>
      <c r="J5270" s="111">
        <v>5000</v>
      </c>
      <c r="K5270" s="112" t="s">
        <v>20</v>
      </c>
      <c r="L5270" s="112" t="s">
        <v>158</v>
      </c>
      <c r="O5270" s="71"/>
      <c r="P5270" s="54"/>
      <c r="Q5270" s="72"/>
    </row>
    <row r="5271" spans="1:17" x14ac:dyDescent="0.25">
      <c r="A5271" s="107" t="s">
        <v>3484</v>
      </c>
      <c r="B5271" s="108">
        <v>202601</v>
      </c>
      <c r="C5271" s="108">
        <v>202601</v>
      </c>
      <c r="D5271" s="108" t="s">
        <v>1014</v>
      </c>
      <c r="E5271" s="109">
        <v>9692879887</v>
      </c>
      <c r="F5271" s="107" t="s">
        <v>3492</v>
      </c>
      <c r="G5271" s="110" t="s">
        <v>1792</v>
      </c>
      <c r="H5271" s="111">
        <v>280000</v>
      </c>
      <c r="I5271" s="113">
        <v>46031</v>
      </c>
      <c r="J5271" s="111">
        <v>5000</v>
      </c>
      <c r="K5271" s="112" t="s">
        <v>20</v>
      </c>
      <c r="L5271" s="112" t="s">
        <v>158</v>
      </c>
      <c r="O5271" s="71"/>
      <c r="P5271" s="54"/>
      <c r="Q5271" s="72"/>
    </row>
    <row r="5272" spans="1:17" x14ac:dyDescent="0.25">
      <c r="A5272" s="107" t="s">
        <v>3485</v>
      </c>
      <c r="B5272" s="108">
        <v>202601</v>
      </c>
      <c r="C5272" s="108">
        <v>202601</v>
      </c>
      <c r="D5272" s="108" t="s">
        <v>1015</v>
      </c>
      <c r="E5272" s="109">
        <v>7377856528</v>
      </c>
      <c r="F5272" s="107" t="s">
        <v>3493</v>
      </c>
      <c r="G5272" s="110" t="s">
        <v>1778</v>
      </c>
      <c r="H5272" s="111">
        <v>290000</v>
      </c>
      <c r="I5272" s="113">
        <v>46031</v>
      </c>
      <c r="J5272" s="111">
        <v>5000</v>
      </c>
      <c r="K5272" s="112" t="s">
        <v>20</v>
      </c>
      <c r="L5272" s="112" t="s">
        <v>158</v>
      </c>
      <c r="O5272" s="71"/>
      <c r="P5272" s="54"/>
      <c r="Q5272" s="72"/>
    </row>
    <row r="5273" spans="1:17" x14ac:dyDescent="0.25">
      <c r="A5273" s="107" t="s">
        <v>3486</v>
      </c>
      <c r="B5273" s="108">
        <v>202601</v>
      </c>
      <c r="C5273" s="108">
        <v>202601</v>
      </c>
      <c r="D5273" s="108" t="s">
        <v>1015</v>
      </c>
      <c r="E5273" s="109">
        <v>7847056138</v>
      </c>
      <c r="F5273" s="107" t="s">
        <v>3494</v>
      </c>
      <c r="G5273" s="110" t="s">
        <v>1778</v>
      </c>
      <c r="H5273" s="111">
        <v>290000</v>
      </c>
      <c r="I5273" s="113">
        <v>46031</v>
      </c>
      <c r="J5273" s="111">
        <v>10000</v>
      </c>
      <c r="K5273" s="112" t="s">
        <v>20</v>
      </c>
      <c r="L5273" s="112" t="s">
        <v>158</v>
      </c>
      <c r="O5273" s="71"/>
      <c r="P5273" s="54"/>
      <c r="Q5273" s="72"/>
    </row>
    <row r="5274" spans="1:17" x14ac:dyDescent="0.25">
      <c r="A5274" s="107" t="s">
        <v>3487</v>
      </c>
      <c r="B5274" s="108">
        <v>202601</v>
      </c>
      <c r="C5274" s="108">
        <v>202601</v>
      </c>
      <c r="D5274" s="108" t="s">
        <v>1015</v>
      </c>
      <c r="E5274" s="109">
        <v>9040907618</v>
      </c>
      <c r="F5274" s="107" t="s">
        <v>3495</v>
      </c>
      <c r="G5274" s="110" t="s">
        <v>1778</v>
      </c>
      <c r="H5274" s="111">
        <v>290000</v>
      </c>
      <c r="I5274" s="113">
        <v>46031</v>
      </c>
      <c r="J5274" s="111">
        <v>5000</v>
      </c>
      <c r="K5274" s="112" t="s">
        <v>20</v>
      </c>
      <c r="L5274" s="112" t="s">
        <v>158</v>
      </c>
      <c r="O5274" s="71"/>
      <c r="P5274" s="54"/>
      <c r="Q5274" s="72"/>
    </row>
    <row r="5275" spans="1:17" x14ac:dyDescent="0.25">
      <c r="A5275" s="107" t="s">
        <v>4607</v>
      </c>
      <c r="B5275" s="108">
        <v>202601</v>
      </c>
      <c r="C5275" s="108">
        <v>202601</v>
      </c>
      <c r="D5275" s="108" t="s">
        <v>1015</v>
      </c>
      <c r="E5275" s="109">
        <v>9937897087</v>
      </c>
      <c r="F5275" s="107" t="s">
        <v>3496</v>
      </c>
      <c r="G5275" s="110" t="s">
        <v>1778</v>
      </c>
      <c r="H5275" s="111">
        <v>290000</v>
      </c>
      <c r="I5275" s="113">
        <v>46031</v>
      </c>
      <c r="J5275" s="111">
        <v>5000</v>
      </c>
      <c r="K5275" s="112" t="s">
        <v>20</v>
      </c>
      <c r="L5275" s="112" t="s">
        <v>158</v>
      </c>
      <c r="O5275" s="71"/>
      <c r="P5275" s="54"/>
      <c r="Q5275" s="72"/>
    </row>
    <row r="5276" spans="1:17" x14ac:dyDescent="0.25">
      <c r="A5276" s="107" t="s">
        <v>3488</v>
      </c>
      <c r="B5276" s="108">
        <v>202601</v>
      </c>
      <c r="C5276" s="108">
        <v>202601</v>
      </c>
      <c r="D5276" s="108" t="s">
        <v>1014</v>
      </c>
      <c r="E5276" s="109">
        <v>9901238184</v>
      </c>
      <c r="F5276" s="107" t="s">
        <v>3497</v>
      </c>
      <c r="G5276" s="110" t="s">
        <v>1778</v>
      </c>
      <c r="H5276" s="111">
        <v>290000</v>
      </c>
      <c r="I5276" s="113">
        <v>46031</v>
      </c>
      <c r="J5276" s="111"/>
      <c r="K5276" s="112" t="s">
        <v>20</v>
      </c>
      <c r="L5276" s="112" t="s">
        <v>158</v>
      </c>
      <c r="O5276" s="71"/>
      <c r="P5276" s="54"/>
      <c r="Q5276" s="72"/>
    </row>
    <row r="5277" spans="1:17" x14ac:dyDescent="0.25">
      <c r="A5277" s="107" t="s">
        <v>475</v>
      </c>
      <c r="B5277" s="108">
        <v>202601</v>
      </c>
      <c r="C5277" s="108">
        <v>202601</v>
      </c>
      <c r="D5277" s="108" t="s">
        <v>1015</v>
      </c>
      <c r="E5277" s="109">
        <v>7978503948</v>
      </c>
      <c r="F5277" s="107" t="s">
        <v>3498</v>
      </c>
      <c r="G5277" s="110" t="s">
        <v>1778</v>
      </c>
      <c r="H5277" s="111">
        <v>290000</v>
      </c>
      <c r="I5277" s="113">
        <v>46031</v>
      </c>
      <c r="J5277" s="111">
        <v>5000</v>
      </c>
      <c r="K5277" s="112" t="s">
        <v>20</v>
      </c>
      <c r="L5277" s="112" t="s">
        <v>158</v>
      </c>
      <c r="O5277" s="71"/>
      <c r="P5277" s="54"/>
      <c r="Q5277" s="72"/>
    </row>
    <row r="5278" spans="1:17" x14ac:dyDescent="0.25">
      <c r="A5278" s="107" t="s">
        <v>3489</v>
      </c>
      <c r="B5278" s="108">
        <v>202601</v>
      </c>
      <c r="C5278" s="108">
        <v>202601</v>
      </c>
      <c r="D5278" s="108" t="s">
        <v>1015</v>
      </c>
      <c r="E5278" s="109">
        <v>9776974226</v>
      </c>
      <c r="F5278" s="107" t="s">
        <v>3499</v>
      </c>
      <c r="G5278" s="110" t="s">
        <v>1778</v>
      </c>
      <c r="H5278" s="111">
        <v>290000</v>
      </c>
      <c r="I5278" s="113">
        <v>46031</v>
      </c>
      <c r="J5278" s="111">
        <v>5000</v>
      </c>
      <c r="K5278" s="112" t="s">
        <v>20</v>
      </c>
      <c r="L5278" s="112" t="s">
        <v>158</v>
      </c>
      <c r="O5278" s="71"/>
      <c r="P5278" s="54"/>
      <c r="Q5278" s="72"/>
    </row>
    <row r="5279" spans="1:17" x14ac:dyDescent="0.25">
      <c r="A5279" s="107" t="s">
        <v>3483</v>
      </c>
      <c r="B5279" s="108">
        <v>202601</v>
      </c>
      <c r="C5279" s="108">
        <v>202601</v>
      </c>
      <c r="D5279" s="108" t="s">
        <v>1015</v>
      </c>
      <c r="E5279" s="109">
        <v>9937792267</v>
      </c>
      <c r="F5279" s="107" t="s">
        <v>3491</v>
      </c>
      <c r="G5279" s="110" t="s">
        <v>1778</v>
      </c>
      <c r="H5279" s="111">
        <v>318000</v>
      </c>
      <c r="I5279" s="113">
        <v>46032</v>
      </c>
      <c r="J5279" s="111">
        <v>313000</v>
      </c>
      <c r="K5279" s="112" t="s">
        <v>20</v>
      </c>
      <c r="L5279" s="112" t="s">
        <v>158</v>
      </c>
      <c r="O5279" s="71"/>
      <c r="P5279" s="54"/>
      <c r="Q5279" s="72"/>
    </row>
    <row r="5280" spans="1:17" x14ac:dyDescent="0.25">
      <c r="A5280" s="107" t="s">
        <v>3360</v>
      </c>
      <c r="B5280" s="108">
        <v>202511</v>
      </c>
      <c r="C5280" s="108">
        <v>202511</v>
      </c>
      <c r="D5280" s="108" t="s">
        <v>1015</v>
      </c>
      <c r="E5280" s="109">
        <v>8457990349</v>
      </c>
      <c r="F5280" s="107" t="s">
        <v>3371</v>
      </c>
      <c r="G5280" s="110" t="s">
        <v>1778</v>
      </c>
      <c r="H5280" s="111">
        <v>290000</v>
      </c>
      <c r="I5280" s="113">
        <v>46032</v>
      </c>
      <c r="J5280" s="111">
        <v>50000</v>
      </c>
      <c r="K5280" s="112" t="s">
        <v>20</v>
      </c>
      <c r="L5280" s="112" t="s">
        <v>158</v>
      </c>
      <c r="O5280" s="71"/>
      <c r="P5280" s="54"/>
      <c r="Q5280" s="72"/>
    </row>
    <row r="5281" spans="1:17" x14ac:dyDescent="0.25">
      <c r="A5281" s="107" t="s">
        <v>3500</v>
      </c>
      <c r="B5281" s="108">
        <v>202601</v>
      </c>
      <c r="C5281" s="108">
        <v>202601</v>
      </c>
      <c r="D5281" s="108" t="s">
        <v>1015</v>
      </c>
      <c r="E5281" s="109">
        <v>8815437928</v>
      </c>
      <c r="F5281" s="107" t="s">
        <v>3501</v>
      </c>
      <c r="G5281" s="110" t="s">
        <v>1778</v>
      </c>
      <c r="H5281" s="111">
        <v>290000</v>
      </c>
      <c r="I5281" s="113">
        <v>46032</v>
      </c>
      <c r="J5281" s="111">
        <v>5000</v>
      </c>
      <c r="K5281" s="112" t="s">
        <v>20</v>
      </c>
      <c r="L5281" s="112" t="s">
        <v>158</v>
      </c>
      <c r="O5281" s="71"/>
      <c r="P5281" s="54"/>
      <c r="Q5281" s="72"/>
    </row>
    <row r="5282" spans="1:17" x14ac:dyDescent="0.25">
      <c r="A5282" s="107" t="s">
        <v>1269</v>
      </c>
      <c r="B5282" s="108">
        <v>202601</v>
      </c>
      <c r="C5282" s="108">
        <v>202601</v>
      </c>
      <c r="D5282" s="108" t="s">
        <v>1015</v>
      </c>
      <c r="E5282" s="109">
        <v>9178026952</v>
      </c>
      <c r="F5282" s="107" t="s">
        <v>1515</v>
      </c>
      <c r="G5282" s="110" t="s">
        <v>1778</v>
      </c>
      <c r="H5282" s="111">
        <v>290000</v>
      </c>
      <c r="I5282" s="113">
        <v>46032</v>
      </c>
      <c r="J5282" s="111">
        <v>10000</v>
      </c>
      <c r="K5282" s="112" t="s">
        <v>717</v>
      </c>
      <c r="L5282" s="112" t="s">
        <v>158</v>
      </c>
      <c r="O5282" s="71"/>
      <c r="P5282" s="54"/>
      <c r="Q5282" s="72"/>
    </row>
    <row r="5283" spans="1:17" x14ac:dyDescent="0.25">
      <c r="A5283" s="107" t="s">
        <v>4605</v>
      </c>
      <c r="B5283" s="108">
        <v>202601</v>
      </c>
      <c r="C5283" s="108">
        <v>202601</v>
      </c>
      <c r="D5283" s="108" t="s">
        <v>1015</v>
      </c>
      <c r="E5283" s="109">
        <v>9348628812</v>
      </c>
      <c r="F5283" s="107" t="s">
        <v>3471</v>
      </c>
      <c r="G5283" s="110" t="s">
        <v>1778</v>
      </c>
      <c r="H5283" s="111">
        <v>318000</v>
      </c>
      <c r="I5283" s="113">
        <v>46034</v>
      </c>
      <c r="J5283" s="111">
        <v>220000</v>
      </c>
      <c r="K5283" s="112" t="s">
        <v>20</v>
      </c>
      <c r="L5283" s="112" t="s">
        <v>158</v>
      </c>
      <c r="O5283" s="71"/>
      <c r="P5283" s="54"/>
      <c r="Q5283" s="72"/>
    </row>
    <row r="5284" spans="1:17" x14ac:dyDescent="0.25">
      <c r="A5284" s="107" t="s">
        <v>3168</v>
      </c>
      <c r="B5284" s="108">
        <v>202508</v>
      </c>
      <c r="C5284" s="108">
        <v>202508</v>
      </c>
      <c r="D5284" s="108" t="s">
        <v>1014</v>
      </c>
      <c r="E5284" s="109">
        <v>9907852031</v>
      </c>
      <c r="F5284" s="107" t="s">
        <v>3180</v>
      </c>
      <c r="G5284" s="110" t="s">
        <v>1792</v>
      </c>
      <c r="H5284" s="111">
        <v>250000</v>
      </c>
      <c r="I5284" s="113">
        <v>46034</v>
      </c>
      <c r="J5284" s="111">
        <v>160000</v>
      </c>
      <c r="K5284" s="112" t="s">
        <v>689</v>
      </c>
      <c r="L5284" s="112" t="s">
        <v>158</v>
      </c>
      <c r="O5284" s="71"/>
      <c r="P5284" s="54"/>
      <c r="Q5284" s="72"/>
    </row>
    <row r="5285" spans="1:17" x14ac:dyDescent="0.25">
      <c r="A5285" s="107" t="s">
        <v>3503</v>
      </c>
      <c r="B5285" s="108">
        <v>202601</v>
      </c>
      <c r="C5285" s="108">
        <v>202601</v>
      </c>
      <c r="D5285" s="108" t="s">
        <v>1015</v>
      </c>
      <c r="E5285" s="109">
        <v>8984922281</v>
      </c>
      <c r="F5285" s="107" t="s">
        <v>3502</v>
      </c>
      <c r="G5285" s="110" t="s">
        <v>1778</v>
      </c>
      <c r="H5285" s="111">
        <v>318000</v>
      </c>
      <c r="I5285" s="113">
        <v>46035</v>
      </c>
      <c r="J5285" s="111">
        <v>285000</v>
      </c>
      <c r="K5285" s="112" t="s">
        <v>20</v>
      </c>
      <c r="L5285" s="112" t="s">
        <v>158</v>
      </c>
      <c r="O5285" s="71"/>
      <c r="P5285" s="54"/>
      <c r="Q5285" s="72"/>
    </row>
    <row r="5286" spans="1:17" x14ac:dyDescent="0.25">
      <c r="A5286" s="107" t="s">
        <v>3467</v>
      </c>
      <c r="B5286" s="108">
        <v>202601</v>
      </c>
      <c r="C5286" s="108">
        <v>202601</v>
      </c>
      <c r="D5286" s="108" t="s">
        <v>1015</v>
      </c>
      <c r="E5286" s="109">
        <v>9399486546</v>
      </c>
      <c r="F5286" s="107" t="s">
        <v>3469</v>
      </c>
      <c r="G5286" s="110" t="s">
        <v>1778</v>
      </c>
      <c r="H5286" s="111">
        <v>295000</v>
      </c>
      <c r="I5286" s="113">
        <v>46035</v>
      </c>
      <c r="J5286" s="111">
        <v>67500</v>
      </c>
      <c r="K5286" s="112" t="s">
        <v>20</v>
      </c>
      <c r="L5286" s="112" t="s">
        <v>158</v>
      </c>
      <c r="O5286" s="71"/>
      <c r="P5286" s="54"/>
      <c r="Q5286" s="72"/>
    </row>
    <row r="5287" spans="1:17" x14ac:dyDescent="0.25">
      <c r="A5287" s="107" t="s">
        <v>4540</v>
      </c>
      <c r="B5287" s="108">
        <v>202507</v>
      </c>
      <c r="C5287" s="108">
        <v>202507</v>
      </c>
      <c r="D5287" s="108" t="s">
        <v>1015</v>
      </c>
      <c r="E5287" s="109">
        <v>6371692518</v>
      </c>
      <c r="F5287" s="107" t="s">
        <v>3066</v>
      </c>
      <c r="G5287" s="110" t="s">
        <v>1778</v>
      </c>
      <c r="H5287" s="111">
        <v>290000</v>
      </c>
      <c r="I5287" s="113">
        <v>46035</v>
      </c>
      <c r="J5287" s="111">
        <v>20000</v>
      </c>
      <c r="K5287" s="112" t="s">
        <v>717</v>
      </c>
      <c r="L5287" s="112" t="s">
        <v>158</v>
      </c>
      <c r="O5287" s="71"/>
      <c r="P5287" s="54"/>
      <c r="Q5287" s="72"/>
    </row>
    <row r="5288" spans="1:17" x14ac:dyDescent="0.25">
      <c r="A5288" s="107" t="s">
        <v>4606</v>
      </c>
      <c r="B5288" s="108">
        <v>202601</v>
      </c>
      <c r="C5288" s="108">
        <v>202601</v>
      </c>
      <c r="D5288" s="108" t="s">
        <v>1015</v>
      </c>
      <c r="E5288" s="109">
        <v>8000058885</v>
      </c>
      <c r="F5288" s="107" t="s">
        <v>3479</v>
      </c>
      <c r="G5288" s="110" t="s">
        <v>1778</v>
      </c>
      <c r="H5288" s="111">
        <v>300000</v>
      </c>
      <c r="I5288" s="113">
        <v>46036</v>
      </c>
      <c r="J5288" s="111">
        <v>230000</v>
      </c>
      <c r="K5288" s="112" t="s">
        <v>689</v>
      </c>
      <c r="L5288" s="112" t="s">
        <v>158</v>
      </c>
      <c r="O5288" s="71"/>
      <c r="P5288" s="54"/>
      <c r="Q5288" s="72"/>
    </row>
    <row r="5289" spans="1:17" x14ac:dyDescent="0.25">
      <c r="A5289" s="107" t="s">
        <v>3235</v>
      </c>
      <c r="B5289" s="108">
        <v>202509</v>
      </c>
      <c r="C5289" s="108">
        <v>202509</v>
      </c>
      <c r="D5289" s="108" t="s">
        <v>1014</v>
      </c>
      <c r="E5289" s="109">
        <v>9753725114</v>
      </c>
      <c r="F5289" s="107" t="s">
        <v>4566</v>
      </c>
      <c r="G5289" s="110" t="s">
        <v>1778</v>
      </c>
      <c r="H5289" s="111">
        <v>290000</v>
      </c>
      <c r="I5289" s="113">
        <v>46036</v>
      </c>
      <c r="J5289" s="111">
        <v>51250</v>
      </c>
      <c r="K5289" s="112" t="s">
        <v>20</v>
      </c>
      <c r="L5289" s="112" t="s">
        <v>158</v>
      </c>
      <c r="O5289" s="71"/>
      <c r="P5289" s="54"/>
      <c r="Q5289" s="72"/>
    </row>
    <row r="5290" spans="1:17" x14ac:dyDescent="0.25">
      <c r="A5290" s="107" t="s">
        <v>4515</v>
      </c>
      <c r="B5290" s="108">
        <v>202504</v>
      </c>
      <c r="C5290" s="108">
        <v>202504</v>
      </c>
      <c r="D5290" s="108" t="s">
        <v>1014</v>
      </c>
      <c r="E5290" s="109">
        <v>8249310073</v>
      </c>
      <c r="F5290" s="107" t="s">
        <v>2850</v>
      </c>
      <c r="G5290" s="110" t="s">
        <v>1778</v>
      </c>
      <c r="H5290" s="111">
        <v>305000</v>
      </c>
      <c r="I5290" s="113">
        <v>46036</v>
      </c>
      <c r="J5290" s="111">
        <v>50000</v>
      </c>
      <c r="K5290" s="112" t="s">
        <v>20</v>
      </c>
      <c r="L5290" s="112" t="s">
        <v>158</v>
      </c>
      <c r="O5290" s="71"/>
      <c r="P5290" s="54"/>
      <c r="Q5290" s="72"/>
    </row>
    <row r="5291" spans="1:17" x14ac:dyDescent="0.25">
      <c r="A5291" s="107" t="s">
        <v>4608</v>
      </c>
      <c r="B5291" s="108">
        <v>202601</v>
      </c>
      <c r="C5291" s="108">
        <v>202601</v>
      </c>
      <c r="D5291" s="108" t="s">
        <v>1015</v>
      </c>
      <c r="E5291" s="109">
        <v>7847056138</v>
      </c>
      <c r="F5291" s="107" t="s">
        <v>3505</v>
      </c>
      <c r="G5291" s="110" t="s">
        <v>1778</v>
      </c>
      <c r="H5291" s="111">
        <v>305000</v>
      </c>
      <c r="I5291" s="113">
        <v>46036</v>
      </c>
      <c r="J5291" s="111">
        <v>70000</v>
      </c>
      <c r="K5291" s="112" t="s">
        <v>717</v>
      </c>
      <c r="L5291" s="112" t="s">
        <v>158</v>
      </c>
      <c r="O5291" s="71"/>
      <c r="P5291" s="54"/>
      <c r="Q5291" s="72"/>
    </row>
    <row r="5292" spans="1:17" x14ac:dyDescent="0.25">
      <c r="A5292" s="107" t="s">
        <v>4572</v>
      </c>
      <c r="B5292" s="108">
        <v>202510</v>
      </c>
      <c r="C5292" s="108">
        <v>202510</v>
      </c>
      <c r="D5292" s="108" t="s">
        <v>1014</v>
      </c>
      <c r="E5292" s="109">
        <v>7676329548</v>
      </c>
      <c r="F5292" s="107" t="s">
        <v>3281</v>
      </c>
      <c r="G5292" s="110" t="s">
        <v>1778</v>
      </c>
      <c r="H5292" s="111">
        <v>300000</v>
      </c>
      <c r="I5292" s="113">
        <v>46037</v>
      </c>
      <c r="J5292" s="111">
        <v>50000</v>
      </c>
      <c r="K5292" s="112" t="s">
        <v>20</v>
      </c>
      <c r="L5292" s="112" t="s">
        <v>158</v>
      </c>
      <c r="O5292" s="71"/>
      <c r="P5292" s="54"/>
      <c r="Q5292" s="72"/>
    </row>
    <row r="5293" spans="1:17" x14ac:dyDescent="0.25">
      <c r="A5293" s="107" t="s">
        <v>3395</v>
      </c>
      <c r="B5293" s="108">
        <v>202511</v>
      </c>
      <c r="C5293" s="108">
        <v>202511</v>
      </c>
      <c r="D5293" s="108" t="s">
        <v>1014</v>
      </c>
      <c r="E5293" s="109">
        <v>7256058624</v>
      </c>
      <c r="F5293" s="107" t="s">
        <v>3400</v>
      </c>
      <c r="G5293" s="110" t="s">
        <v>1778</v>
      </c>
      <c r="H5293" s="111">
        <v>293000</v>
      </c>
      <c r="I5293" s="113">
        <v>46037</v>
      </c>
      <c r="J5293" s="111">
        <v>60000</v>
      </c>
      <c r="K5293" s="112" t="s">
        <v>20</v>
      </c>
      <c r="L5293" s="112" t="s">
        <v>158</v>
      </c>
      <c r="O5293" s="71"/>
      <c r="P5293" s="54"/>
      <c r="Q5293" s="72"/>
    </row>
    <row r="5294" spans="1:17" x14ac:dyDescent="0.25">
      <c r="A5294" s="107" t="s">
        <v>4586</v>
      </c>
      <c r="B5294" s="108">
        <v>202511</v>
      </c>
      <c r="C5294" s="108">
        <v>202511</v>
      </c>
      <c r="D5294" s="108" t="s">
        <v>1015</v>
      </c>
      <c r="E5294" s="109">
        <v>7978419313</v>
      </c>
      <c r="F5294" s="107" t="s">
        <v>3342</v>
      </c>
      <c r="G5294" s="110" t="s">
        <v>1778</v>
      </c>
      <c r="H5294" s="111">
        <v>300000</v>
      </c>
      <c r="I5294" s="113">
        <v>46037</v>
      </c>
      <c r="J5294" s="111">
        <v>50000</v>
      </c>
      <c r="K5294" s="112" t="s">
        <v>20</v>
      </c>
      <c r="L5294" s="112" t="s">
        <v>158</v>
      </c>
      <c r="O5294" s="71"/>
      <c r="P5294" s="54"/>
      <c r="Q5294" s="72"/>
    </row>
    <row r="5295" spans="1:17" x14ac:dyDescent="0.25">
      <c r="A5295" s="107" t="s">
        <v>4569</v>
      </c>
      <c r="B5295" s="108">
        <v>202509</v>
      </c>
      <c r="C5295" s="108">
        <v>202509</v>
      </c>
      <c r="D5295" s="108" t="s">
        <v>1015</v>
      </c>
      <c r="E5295" s="109">
        <v>9583436866</v>
      </c>
      <c r="F5295" s="107" t="s">
        <v>3254</v>
      </c>
      <c r="G5295" s="110" t="s">
        <v>1778</v>
      </c>
      <c r="H5295" s="111">
        <v>29000</v>
      </c>
      <c r="I5295" s="113">
        <v>46037</v>
      </c>
      <c r="J5295" s="111">
        <v>45000</v>
      </c>
      <c r="K5295" s="112" t="s">
        <v>286</v>
      </c>
      <c r="L5295" s="112" t="s">
        <v>158</v>
      </c>
      <c r="O5295" s="71"/>
      <c r="P5295" s="54"/>
      <c r="Q5295" s="72"/>
    </row>
    <row r="5296" spans="1:17" x14ac:dyDescent="0.25">
      <c r="A5296" s="107" t="s">
        <v>3275</v>
      </c>
      <c r="B5296" s="108">
        <v>202510</v>
      </c>
      <c r="C5296" s="108">
        <v>202510</v>
      </c>
      <c r="D5296" s="108" t="s">
        <v>1014</v>
      </c>
      <c r="E5296" s="109">
        <v>8088950824</v>
      </c>
      <c r="F5296" s="107" t="s">
        <v>3284</v>
      </c>
      <c r="G5296" s="110" t="s">
        <v>1778</v>
      </c>
      <c r="H5296" s="111">
        <v>290000</v>
      </c>
      <c r="I5296" s="113">
        <v>46037</v>
      </c>
      <c r="J5296" s="111">
        <v>50000</v>
      </c>
      <c r="K5296" s="112" t="s">
        <v>20</v>
      </c>
      <c r="L5296" s="112" t="s">
        <v>158</v>
      </c>
      <c r="O5296" s="71"/>
      <c r="P5296" s="54"/>
      <c r="Q5296" s="72"/>
    </row>
    <row r="5297" spans="1:17" x14ac:dyDescent="0.25">
      <c r="A5297" s="107" t="s">
        <v>4365</v>
      </c>
      <c r="B5297" s="108">
        <v>202401</v>
      </c>
      <c r="C5297" s="108">
        <v>202401</v>
      </c>
      <c r="D5297" s="108" t="s">
        <v>1014</v>
      </c>
      <c r="E5297" s="109">
        <v>9035210110</v>
      </c>
      <c r="F5297" s="107" t="s">
        <v>1755</v>
      </c>
      <c r="G5297" s="110" t="s">
        <v>19</v>
      </c>
      <c r="H5297" s="111">
        <v>290000</v>
      </c>
      <c r="I5297" s="113">
        <v>46037</v>
      </c>
      <c r="J5297" s="111">
        <v>25000</v>
      </c>
      <c r="K5297" s="112" t="s">
        <v>286</v>
      </c>
      <c r="L5297" s="112" t="s">
        <v>158</v>
      </c>
      <c r="O5297" s="71"/>
      <c r="P5297" s="54"/>
      <c r="Q5297" s="72"/>
    </row>
    <row r="5298" spans="1:17" x14ac:dyDescent="0.25">
      <c r="A5298" s="107" t="s">
        <v>4540</v>
      </c>
      <c r="B5298" s="108">
        <v>202507</v>
      </c>
      <c r="C5298" s="108">
        <v>202507</v>
      </c>
      <c r="D5298" s="108" t="s">
        <v>1015</v>
      </c>
      <c r="E5298" s="109">
        <v>6371692518</v>
      </c>
      <c r="F5298" s="107" t="s">
        <v>3066</v>
      </c>
      <c r="G5298" s="110" t="s">
        <v>1778</v>
      </c>
      <c r="H5298" s="111">
        <v>290000</v>
      </c>
      <c r="I5298" s="113">
        <v>46037</v>
      </c>
      <c r="J5298" s="111">
        <v>25000</v>
      </c>
      <c r="K5298" s="112" t="s">
        <v>20</v>
      </c>
      <c r="L5298" s="112" t="s">
        <v>158</v>
      </c>
      <c r="O5298" s="71"/>
      <c r="P5298" s="54"/>
      <c r="Q5298" s="72"/>
    </row>
    <row r="5299" spans="1:17" x14ac:dyDescent="0.25">
      <c r="A5299" s="107" t="s">
        <v>3484</v>
      </c>
      <c r="B5299" s="108">
        <v>202601</v>
      </c>
      <c r="C5299" s="108">
        <v>202601</v>
      </c>
      <c r="D5299" s="108" t="s">
        <v>1014</v>
      </c>
      <c r="E5299" s="109">
        <v>9692879887</v>
      </c>
      <c r="F5299" s="107" t="s">
        <v>3492</v>
      </c>
      <c r="G5299" s="110" t="s">
        <v>1792</v>
      </c>
      <c r="H5299" s="111">
        <v>280000</v>
      </c>
      <c r="I5299" s="113">
        <v>46038</v>
      </c>
      <c r="J5299" s="111">
        <v>110000</v>
      </c>
      <c r="K5299" s="112" t="s">
        <v>20</v>
      </c>
      <c r="L5299" s="112" t="s">
        <v>158</v>
      </c>
      <c r="O5299" s="71"/>
      <c r="P5299" s="54"/>
      <c r="Q5299" s="72"/>
    </row>
    <row r="5300" spans="1:17" x14ac:dyDescent="0.25">
      <c r="A5300" s="107" t="s">
        <v>3507</v>
      </c>
      <c r="B5300" s="108">
        <v>202601</v>
      </c>
      <c r="C5300" s="108">
        <v>202601</v>
      </c>
      <c r="D5300" s="108" t="s">
        <v>1015</v>
      </c>
      <c r="E5300" s="109">
        <v>7978503948</v>
      </c>
      <c r="F5300" s="107" t="s">
        <v>3506</v>
      </c>
      <c r="G5300" s="110" t="s">
        <v>1778</v>
      </c>
      <c r="H5300" s="111">
        <v>290000</v>
      </c>
      <c r="I5300" s="113">
        <v>46038</v>
      </c>
      <c r="J5300" s="111">
        <v>285000</v>
      </c>
      <c r="K5300" s="112" t="s">
        <v>20</v>
      </c>
      <c r="L5300" s="112" t="s">
        <v>158</v>
      </c>
      <c r="O5300" s="71"/>
      <c r="P5300" s="54"/>
      <c r="Q5300" s="72"/>
    </row>
    <row r="5301" spans="1:17" x14ac:dyDescent="0.25">
      <c r="A5301" s="107" t="s">
        <v>3406</v>
      </c>
      <c r="B5301" s="108">
        <v>202511</v>
      </c>
      <c r="C5301" s="108">
        <v>202511</v>
      </c>
      <c r="D5301" s="108" t="s">
        <v>1015</v>
      </c>
      <c r="E5301" s="109">
        <v>6371204275</v>
      </c>
      <c r="F5301" s="107" t="s">
        <v>3407</v>
      </c>
      <c r="G5301" s="110" t="s">
        <v>1778</v>
      </c>
      <c r="H5301" s="111">
        <v>290000</v>
      </c>
      <c r="I5301" s="113">
        <v>46039</v>
      </c>
      <c r="J5301" s="111">
        <v>100000</v>
      </c>
      <c r="K5301" s="112" t="s">
        <v>717</v>
      </c>
      <c r="L5301" s="112" t="s">
        <v>158</v>
      </c>
      <c r="O5301" s="71"/>
      <c r="P5301" s="54"/>
      <c r="Q5301" s="72"/>
    </row>
    <row r="5302" spans="1:17" x14ac:dyDescent="0.25">
      <c r="A5302" s="107" t="s">
        <v>3442</v>
      </c>
      <c r="B5302" s="108">
        <v>202512</v>
      </c>
      <c r="C5302" s="108">
        <v>202512</v>
      </c>
      <c r="D5302" s="108" t="s">
        <v>1015</v>
      </c>
      <c r="E5302" s="109">
        <v>9348569362</v>
      </c>
      <c r="F5302" s="107" t="s">
        <v>3455</v>
      </c>
      <c r="G5302" s="110" t="s">
        <v>1778</v>
      </c>
      <c r="H5302" s="111">
        <v>290000</v>
      </c>
      <c r="I5302" s="113">
        <v>46039</v>
      </c>
      <c r="J5302" s="111">
        <v>100000</v>
      </c>
      <c r="K5302" s="112" t="s">
        <v>20</v>
      </c>
      <c r="L5302" s="112" t="s">
        <v>158</v>
      </c>
      <c r="O5302" s="71"/>
      <c r="P5302" s="54"/>
      <c r="Q5302" s="72"/>
    </row>
    <row r="5303" spans="1:17" x14ac:dyDescent="0.25">
      <c r="A5303" s="107" t="s">
        <v>3473</v>
      </c>
      <c r="B5303" s="108">
        <v>202601</v>
      </c>
      <c r="C5303" s="108">
        <v>202601</v>
      </c>
      <c r="D5303" s="108" t="s">
        <v>1015</v>
      </c>
      <c r="E5303" s="109">
        <v>8917248592</v>
      </c>
      <c r="F5303" s="107" t="s">
        <v>3477</v>
      </c>
      <c r="G5303" s="110" t="s">
        <v>1778</v>
      </c>
      <c r="H5303" s="111">
        <v>290000</v>
      </c>
      <c r="I5303" s="113">
        <v>46039</v>
      </c>
      <c r="J5303" s="111">
        <v>20000</v>
      </c>
      <c r="K5303" s="112" t="s">
        <v>689</v>
      </c>
      <c r="L5303" s="112" t="s">
        <v>158</v>
      </c>
      <c r="O5303" s="71"/>
      <c r="P5303" s="54"/>
      <c r="Q5303" s="72"/>
    </row>
    <row r="5304" spans="1:17" x14ac:dyDescent="0.25">
      <c r="A5304" s="107" t="s">
        <v>3410</v>
      </c>
      <c r="B5304" s="108">
        <v>202512</v>
      </c>
      <c r="C5304" s="108">
        <v>202512</v>
      </c>
      <c r="D5304" s="108" t="s">
        <v>1015</v>
      </c>
      <c r="E5304" s="109">
        <v>9692141736</v>
      </c>
      <c r="F5304" s="107" t="s">
        <v>4596</v>
      </c>
      <c r="G5304" s="110" t="s">
        <v>1778</v>
      </c>
      <c r="H5304" s="111">
        <v>290000</v>
      </c>
      <c r="I5304" s="113">
        <v>46039</v>
      </c>
      <c r="J5304" s="111">
        <v>40000</v>
      </c>
      <c r="K5304" s="112" t="s">
        <v>20</v>
      </c>
      <c r="L5304" s="112" t="s">
        <v>158</v>
      </c>
      <c r="O5304" s="71"/>
      <c r="P5304" s="54"/>
      <c r="Q5304" s="72"/>
    </row>
    <row r="5305" spans="1:17" x14ac:dyDescent="0.25">
      <c r="A5305" s="107" t="s">
        <v>4609</v>
      </c>
      <c r="B5305" s="108">
        <v>202601</v>
      </c>
      <c r="C5305" s="108">
        <v>202601</v>
      </c>
      <c r="D5305" s="108" t="s">
        <v>1014</v>
      </c>
      <c r="E5305" s="109">
        <v>6366191660</v>
      </c>
      <c r="F5305" s="107" t="s">
        <v>3520</v>
      </c>
      <c r="G5305" s="110" t="s">
        <v>1778</v>
      </c>
      <c r="H5305" s="111">
        <v>290000</v>
      </c>
      <c r="I5305" s="113">
        <v>46039</v>
      </c>
      <c r="J5305" s="111">
        <v>95000</v>
      </c>
      <c r="K5305" s="112" t="s">
        <v>20</v>
      </c>
      <c r="L5305" s="112" t="s">
        <v>158</v>
      </c>
      <c r="O5305" s="71"/>
      <c r="P5305" s="54"/>
      <c r="Q5305" s="72"/>
    </row>
    <row r="5306" spans="1:17" x14ac:dyDescent="0.25">
      <c r="A5306" s="107" t="s">
        <v>3487</v>
      </c>
      <c r="B5306" s="108">
        <v>202601</v>
      </c>
      <c r="C5306" s="108">
        <v>202601</v>
      </c>
      <c r="D5306" s="108" t="s">
        <v>1015</v>
      </c>
      <c r="E5306" s="109">
        <v>9040907618</v>
      </c>
      <c r="F5306" s="107" t="s">
        <v>3495</v>
      </c>
      <c r="G5306" s="110" t="s">
        <v>1778</v>
      </c>
      <c r="H5306" s="111">
        <v>290000</v>
      </c>
      <c r="I5306" s="113">
        <v>46041</v>
      </c>
      <c r="J5306" s="111">
        <v>270000</v>
      </c>
      <c r="K5306" s="112" t="s">
        <v>20</v>
      </c>
      <c r="L5306" s="112" t="s">
        <v>158</v>
      </c>
      <c r="O5306" s="71"/>
      <c r="P5306" s="54"/>
      <c r="Q5306" s="72"/>
    </row>
    <row r="5307" spans="1:17" x14ac:dyDescent="0.25">
      <c r="A5307" s="107" t="s">
        <v>4600</v>
      </c>
      <c r="B5307" s="108">
        <v>202512</v>
      </c>
      <c r="C5307" s="108">
        <v>202512</v>
      </c>
      <c r="D5307" s="108" t="s">
        <v>1015</v>
      </c>
      <c r="E5307" s="109">
        <v>7842722674</v>
      </c>
      <c r="F5307" s="107" t="s">
        <v>3431</v>
      </c>
      <c r="G5307" s="110" t="s">
        <v>1778</v>
      </c>
      <c r="H5307" s="111">
        <f>IF(G5307="APIDS+IITG", 350000, IF(G5307="APDA+IITG", 330000, IF(G5307="APIDS", 318600, IF(G5307="APDA", 295000, "0"))))</f>
        <v>318600</v>
      </c>
      <c r="I5307" s="113">
        <v>46042</v>
      </c>
      <c r="J5307" s="111">
        <v>50000</v>
      </c>
      <c r="K5307" s="112" t="s">
        <v>20</v>
      </c>
      <c r="L5307" s="112" t="s">
        <v>158</v>
      </c>
      <c r="O5307" s="71"/>
      <c r="P5307" s="54"/>
      <c r="Q5307" s="72"/>
    </row>
    <row r="5308" spans="1:17" x14ac:dyDescent="0.25">
      <c r="A5308" s="107" t="s">
        <v>4562</v>
      </c>
      <c r="B5308" s="108">
        <v>202509</v>
      </c>
      <c r="C5308" s="108">
        <v>202509</v>
      </c>
      <c r="D5308" s="108" t="s">
        <v>1014</v>
      </c>
      <c r="E5308" s="109">
        <v>8917452901</v>
      </c>
      <c r="F5308" s="107" t="s">
        <v>3220</v>
      </c>
      <c r="G5308" s="110" t="s">
        <v>1778</v>
      </c>
      <c r="H5308" s="111">
        <v>290000</v>
      </c>
      <c r="I5308" s="113">
        <v>46042</v>
      </c>
      <c r="J5308" s="111">
        <v>50000</v>
      </c>
      <c r="K5308" s="112" t="s">
        <v>20</v>
      </c>
      <c r="L5308" s="112" t="s">
        <v>158</v>
      </c>
      <c r="O5308" s="71"/>
      <c r="P5308" s="54"/>
      <c r="Q5308" s="72"/>
    </row>
    <row r="5309" spans="1:17" x14ac:dyDescent="0.25">
      <c r="A5309" s="107" t="s">
        <v>3500</v>
      </c>
      <c r="B5309" s="108">
        <v>202601</v>
      </c>
      <c r="C5309" s="108">
        <v>202601</v>
      </c>
      <c r="D5309" s="108" t="s">
        <v>1015</v>
      </c>
      <c r="E5309" s="109">
        <v>8815437928</v>
      </c>
      <c r="F5309" s="107" t="s">
        <v>3501</v>
      </c>
      <c r="G5309" s="110" t="s">
        <v>1778</v>
      </c>
      <c r="H5309" s="111">
        <v>290000</v>
      </c>
      <c r="I5309" s="113">
        <v>46042</v>
      </c>
      <c r="J5309" s="111">
        <v>45000</v>
      </c>
      <c r="K5309" s="112" t="s">
        <v>20</v>
      </c>
      <c r="L5309" s="112" t="s">
        <v>158</v>
      </c>
      <c r="O5309" s="71"/>
      <c r="P5309" s="54"/>
      <c r="Q5309" s="72"/>
    </row>
    <row r="5310" spans="1:17" x14ac:dyDescent="0.25">
      <c r="A5310" s="107" t="s">
        <v>3445</v>
      </c>
      <c r="B5310" s="108">
        <v>202512</v>
      </c>
      <c r="C5310" s="108">
        <v>202512</v>
      </c>
      <c r="D5310" s="108" t="s">
        <v>1015</v>
      </c>
      <c r="E5310" s="109">
        <v>9861014174</v>
      </c>
      <c r="F5310" s="107" t="s">
        <v>3458</v>
      </c>
      <c r="G5310" s="110" t="s">
        <v>1778</v>
      </c>
      <c r="H5310" s="111">
        <v>290000</v>
      </c>
      <c r="I5310" s="113">
        <v>46043</v>
      </c>
      <c r="J5310" s="111">
        <v>95000</v>
      </c>
      <c r="K5310" s="112" t="s">
        <v>20</v>
      </c>
      <c r="L5310" s="112" t="s">
        <v>158</v>
      </c>
      <c r="O5310" s="71"/>
      <c r="P5310" s="54"/>
      <c r="Q5310" s="72"/>
    </row>
    <row r="5311" spans="1:17" x14ac:dyDescent="0.25">
      <c r="A5311" s="107" t="s">
        <v>3509</v>
      </c>
      <c r="B5311" s="108">
        <v>202601</v>
      </c>
      <c r="C5311" s="108">
        <v>202601</v>
      </c>
      <c r="D5311" s="108" t="s">
        <v>1015</v>
      </c>
      <c r="E5311" s="109">
        <v>8105528528</v>
      </c>
      <c r="F5311" s="107" t="s">
        <v>3515</v>
      </c>
      <c r="G5311" s="110" t="s">
        <v>1778</v>
      </c>
      <c r="H5311" s="111">
        <v>290000</v>
      </c>
      <c r="I5311" s="113">
        <v>46043</v>
      </c>
      <c r="J5311" s="111">
        <v>5000</v>
      </c>
      <c r="K5311" s="112" t="s">
        <v>20</v>
      </c>
      <c r="L5311" s="112" t="s">
        <v>158</v>
      </c>
      <c r="O5311" s="71"/>
      <c r="P5311" s="54"/>
      <c r="Q5311" s="72"/>
    </row>
    <row r="5312" spans="1:17" x14ac:dyDescent="0.25">
      <c r="A5312" s="107" t="s">
        <v>3510</v>
      </c>
      <c r="B5312" s="108">
        <v>202601</v>
      </c>
      <c r="C5312" s="108">
        <v>202601</v>
      </c>
      <c r="D5312" s="108" t="s">
        <v>1015</v>
      </c>
      <c r="E5312" s="109">
        <v>9668635717</v>
      </c>
      <c r="F5312" s="107" t="s">
        <v>3516</v>
      </c>
      <c r="G5312" s="110" t="s">
        <v>1778</v>
      </c>
      <c r="H5312" s="111">
        <v>290000</v>
      </c>
      <c r="I5312" s="113">
        <v>46043</v>
      </c>
      <c r="J5312" s="111">
        <v>5000</v>
      </c>
      <c r="K5312" s="112" t="s">
        <v>20</v>
      </c>
      <c r="L5312" s="112" t="s">
        <v>158</v>
      </c>
      <c r="O5312" s="71"/>
      <c r="P5312" s="54"/>
      <c r="Q5312" s="72"/>
    </row>
    <row r="5313" spans="1:17" x14ac:dyDescent="0.25">
      <c r="A5313" s="107" t="s">
        <v>3511</v>
      </c>
      <c r="B5313" s="108">
        <v>202601</v>
      </c>
      <c r="C5313" s="108">
        <v>202601</v>
      </c>
      <c r="D5313" s="108" t="s">
        <v>1015</v>
      </c>
      <c r="E5313" s="109">
        <v>7853916753</v>
      </c>
      <c r="F5313" s="107" t="s">
        <v>3517</v>
      </c>
      <c r="G5313" s="110" t="s">
        <v>1778</v>
      </c>
      <c r="H5313" s="111">
        <v>290000</v>
      </c>
      <c r="I5313" s="113">
        <v>46043</v>
      </c>
      <c r="J5313" s="111">
        <v>5000</v>
      </c>
      <c r="K5313" s="112" t="s">
        <v>20</v>
      </c>
      <c r="L5313" s="112" t="s">
        <v>158</v>
      </c>
      <c r="O5313" s="71"/>
      <c r="P5313" s="54"/>
      <c r="Q5313" s="72"/>
    </row>
    <row r="5314" spans="1:17" x14ac:dyDescent="0.25">
      <c r="A5314" s="107" t="s">
        <v>3512</v>
      </c>
      <c r="B5314" s="108">
        <v>202601</v>
      </c>
      <c r="C5314" s="108">
        <v>202601</v>
      </c>
      <c r="D5314" s="108" t="s">
        <v>1015</v>
      </c>
      <c r="E5314" s="109">
        <v>9938872030</v>
      </c>
      <c r="F5314" s="107" t="s">
        <v>3518</v>
      </c>
      <c r="G5314" s="110" t="s">
        <v>1778</v>
      </c>
      <c r="H5314" s="111">
        <v>290000</v>
      </c>
      <c r="I5314" s="113">
        <v>46043</v>
      </c>
      <c r="J5314" s="111">
        <v>5000</v>
      </c>
      <c r="K5314" s="112" t="s">
        <v>20</v>
      </c>
      <c r="L5314" s="112" t="s">
        <v>158</v>
      </c>
      <c r="O5314" s="71"/>
      <c r="P5314" s="54"/>
      <c r="Q5314" s="72"/>
    </row>
    <row r="5315" spans="1:17" x14ac:dyDescent="0.25">
      <c r="A5315" s="107" t="s">
        <v>3079</v>
      </c>
      <c r="B5315" s="108">
        <v>202601</v>
      </c>
      <c r="C5315" s="108">
        <v>202601</v>
      </c>
      <c r="D5315" s="108" t="s">
        <v>1015</v>
      </c>
      <c r="E5315" s="109">
        <v>8018295307</v>
      </c>
      <c r="F5315" s="107" t="s">
        <v>3519</v>
      </c>
      <c r="G5315" s="110" t="s">
        <v>1778</v>
      </c>
      <c r="H5315" s="111">
        <v>290000</v>
      </c>
      <c r="I5315" s="113">
        <v>46043</v>
      </c>
      <c r="J5315" s="111">
        <v>5000</v>
      </c>
      <c r="K5315" s="112" t="s">
        <v>20</v>
      </c>
      <c r="L5315" s="112" t="s">
        <v>158</v>
      </c>
      <c r="O5315" s="71"/>
      <c r="P5315" s="54"/>
      <c r="Q5315" s="72"/>
    </row>
    <row r="5316" spans="1:17" x14ac:dyDescent="0.25">
      <c r="A5316" s="107" t="s">
        <v>4609</v>
      </c>
      <c r="B5316" s="108">
        <v>202601</v>
      </c>
      <c r="C5316" s="108">
        <v>202601</v>
      </c>
      <c r="D5316" s="108" t="s">
        <v>1014</v>
      </c>
      <c r="E5316" s="109">
        <v>6366191660</v>
      </c>
      <c r="F5316" s="107" t="s">
        <v>3520</v>
      </c>
      <c r="G5316" s="110" t="s">
        <v>1778</v>
      </c>
      <c r="H5316" s="111">
        <v>290000</v>
      </c>
      <c r="I5316" s="113">
        <v>46043</v>
      </c>
      <c r="J5316" s="111">
        <v>5000</v>
      </c>
      <c r="K5316" s="112" t="s">
        <v>20</v>
      </c>
      <c r="L5316" s="112" t="s">
        <v>158</v>
      </c>
      <c r="O5316" s="71"/>
      <c r="P5316" s="54"/>
      <c r="Q5316" s="72"/>
    </row>
    <row r="5317" spans="1:17" x14ac:dyDescent="0.25">
      <c r="A5317" s="107" t="s">
        <v>3514</v>
      </c>
      <c r="B5317" s="108">
        <v>202601</v>
      </c>
      <c r="C5317" s="108">
        <v>202601</v>
      </c>
      <c r="D5317" s="108" t="s">
        <v>1015</v>
      </c>
      <c r="E5317" s="109">
        <v>7978164794</v>
      </c>
      <c r="F5317" s="107" t="s">
        <v>3521</v>
      </c>
      <c r="G5317" s="110" t="s">
        <v>1778</v>
      </c>
      <c r="H5317" s="111">
        <v>290000</v>
      </c>
      <c r="I5317" s="113">
        <v>46043</v>
      </c>
      <c r="J5317" s="111">
        <v>5000</v>
      </c>
      <c r="K5317" s="112" t="s">
        <v>20</v>
      </c>
      <c r="L5317" s="112" t="s">
        <v>158</v>
      </c>
      <c r="O5317" s="71"/>
      <c r="P5317" s="54"/>
      <c r="Q5317" s="72"/>
    </row>
    <row r="5318" spans="1:17" x14ac:dyDescent="0.25">
      <c r="A5318" s="107" t="s">
        <v>3237</v>
      </c>
      <c r="B5318" s="108">
        <v>202509</v>
      </c>
      <c r="C5318" s="108">
        <v>202509</v>
      </c>
      <c r="D5318" s="108" t="s">
        <v>1014</v>
      </c>
      <c r="E5318" s="109">
        <v>7978043059</v>
      </c>
      <c r="F5318" s="107" t="s">
        <v>3243</v>
      </c>
      <c r="G5318" s="110" t="s">
        <v>1792</v>
      </c>
      <c r="H5318" s="111">
        <v>270000</v>
      </c>
      <c r="I5318" s="113">
        <v>46044</v>
      </c>
      <c r="J5318" s="111">
        <v>70000</v>
      </c>
      <c r="K5318" s="112" t="s">
        <v>689</v>
      </c>
      <c r="L5318" s="112" t="s">
        <v>158</v>
      </c>
      <c r="O5318" s="71"/>
      <c r="P5318" s="54"/>
      <c r="Q5318" s="72"/>
    </row>
    <row r="5319" spans="1:17" x14ac:dyDescent="0.25">
      <c r="A5319" s="107" t="s">
        <v>3188</v>
      </c>
      <c r="B5319" s="108">
        <v>202507</v>
      </c>
      <c r="C5319" s="108">
        <v>202507</v>
      </c>
      <c r="D5319" s="108" t="s">
        <v>1015</v>
      </c>
      <c r="E5319" s="109">
        <v>9439250391</v>
      </c>
      <c r="F5319" s="107" t="s">
        <v>3189</v>
      </c>
      <c r="G5319" s="110" t="s">
        <v>1778</v>
      </c>
      <c r="H5319" s="111">
        <v>290000</v>
      </c>
      <c r="I5319" s="113">
        <v>46044</v>
      </c>
      <c r="J5319" s="111">
        <v>40000</v>
      </c>
      <c r="K5319" s="112" t="s">
        <v>20</v>
      </c>
      <c r="L5319" s="112" t="s">
        <v>158</v>
      </c>
      <c r="O5319" s="71"/>
      <c r="P5319" s="54"/>
      <c r="Q5319" s="72"/>
    </row>
    <row r="5320" spans="1:17" x14ac:dyDescent="0.25">
      <c r="A5320" s="107" t="s">
        <v>3523</v>
      </c>
      <c r="B5320" s="108">
        <v>202601</v>
      </c>
      <c r="C5320" s="108">
        <v>202601</v>
      </c>
      <c r="D5320" s="108" t="s">
        <v>1015</v>
      </c>
      <c r="E5320" s="109">
        <v>8867866625</v>
      </c>
      <c r="F5320" s="107" t="s">
        <v>3522</v>
      </c>
      <c r="G5320" s="110" t="s">
        <v>1778</v>
      </c>
      <c r="H5320" s="111">
        <v>290000</v>
      </c>
      <c r="I5320" s="113">
        <v>46045</v>
      </c>
      <c r="J5320" s="111">
        <v>285000</v>
      </c>
      <c r="K5320" s="112" t="s">
        <v>20</v>
      </c>
      <c r="L5320" s="112" t="s">
        <v>158</v>
      </c>
      <c r="O5320" s="71"/>
      <c r="P5320" s="54"/>
      <c r="Q5320" s="72"/>
    </row>
    <row r="5321" spans="1:17" x14ac:dyDescent="0.25">
      <c r="A5321" s="107" t="s">
        <v>4610</v>
      </c>
      <c r="B5321" s="108">
        <v>202601</v>
      </c>
      <c r="C5321" s="108">
        <v>202601</v>
      </c>
      <c r="D5321" s="108" t="s">
        <v>1015</v>
      </c>
      <c r="E5321" s="109">
        <v>9853944900</v>
      </c>
      <c r="F5321" s="107" t="s">
        <v>3528</v>
      </c>
      <c r="G5321" s="110" t="s">
        <v>1792</v>
      </c>
      <c r="H5321" s="111">
        <v>270000</v>
      </c>
      <c r="I5321" s="113">
        <v>46045</v>
      </c>
      <c r="J5321" s="111">
        <v>5000</v>
      </c>
      <c r="K5321" s="112" t="s">
        <v>20</v>
      </c>
      <c r="L5321" s="112" t="s">
        <v>158</v>
      </c>
      <c r="O5321" s="71"/>
      <c r="P5321" s="54"/>
      <c r="Q5321" s="72"/>
    </row>
    <row r="5322" spans="1:17" x14ac:dyDescent="0.25">
      <c r="A5322" s="107" t="s">
        <v>3526</v>
      </c>
      <c r="B5322" s="108">
        <v>202601</v>
      </c>
      <c r="C5322" s="108">
        <v>202601</v>
      </c>
      <c r="D5322" s="108" t="s">
        <v>1015</v>
      </c>
      <c r="E5322" s="109">
        <v>9090062585</v>
      </c>
      <c r="F5322" s="107" t="s">
        <v>3529</v>
      </c>
      <c r="G5322" s="110" t="s">
        <v>1778</v>
      </c>
      <c r="H5322" s="111">
        <v>290000</v>
      </c>
      <c r="I5322" s="113">
        <v>46045</v>
      </c>
      <c r="J5322" s="111">
        <v>5000</v>
      </c>
      <c r="K5322" s="112" t="s">
        <v>20</v>
      </c>
      <c r="L5322" s="112" t="s">
        <v>158</v>
      </c>
      <c r="O5322" s="71"/>
      <c r="P5322" s="54"/>
      <c r="Q5322" s="72"/>
    </row>
    <row r="5323" spans="1:17" x14ac:dyDescent="0.25">
      <c r="A5323" s="107" t="s">
        <v>3444</v>
      </c>
      <c r="B5323" s="108">
        <v>202601</v>
      </c>
      <c r="C5323" s="108">
        <v>202601</v>
      </c>
      <c r="D5323" s="108" t="s">
        <v>1014</v>
      </c>
      <c r="E5323" s="109">
        <v>7008466674</v>
      </c>
      <c r="F5323" s="107" t="s">
        <v>3457</v>
      </c>
      <c r="G5323" s="110" t="s">
        <v>1778</v>
      </c>
      <c r="H5323" s="111">
        <v>290000</v>
      </c>
      <c r="I5323" s="113">
        <v>46045</v>
      </c>
      <c r="J5323" s="111">
        <v>5000</v>
      </c>
      <c r="K5323" s="112" t="s">
        <v>20</v>
      </c>
      <c r="L5323" s="112" t="s">
        <v>158</v>
      </c>
      <c r="O5323" s="71"/>
      <c r="P5323" s="54"/>
      <c r="Q5323" s="72"/>
    </row>
    <row r="5324" spans="1:17" x14ac:dyDescent="0.25">
      <c r="A5324" s="107" t="s">
        <v>3523</v>
      </c>
      <c r="B5324" s="108">
        <v>202601</v>
      </c>
      <c r="C5324" s="108">
        <v>202601</v>
      </c>
      <c r="D5324" s="108" t="s">
        <v>1014</v>
      </c>
      <c r="E5324" s="109">
        <v>8867866625</v>
      </c>
      <c r="F5324" s="107" t="s">
        <v>3522</v>
      </c>
      <c r="G5324" s="110" t="s">
        <v>1778</v>
      </c>
      <c r="H5324" s="111">
        <v>290000</v>
      </c>
      <c r="I5324" s="113">
        <v>46046</v>
      </c>
      <c r="J5324" s="111">
        <v>5000</v>
      </c>
      <c r="K5324" s="112" t="s">
        <v>20</v>
      </c>
      <c r="L5324" s="112" t="s">
        <v>158</v>
      </c>
      <c r="O5324" s="71"/>
      <c r="P5324" s="54"/>
      <c r="Q5324" s="72"/>
    </row>
    <row r="5325" spans="1:17" x14ac:dyDescent="0.25">
      <c r="A5325" s="107" t="s">
        <v>4611</v>
      </c>
      <c r="B5325" s="108">
        <v>202601</v>
      </c>
      <c r="C5325" s="108">
        <v>202601</v>
      </c>
      <c r="D5325" s="108" t="s">
        <v>1015</v>
      </c>
      <c r="E5325" s="109">
        <v>9778775959</v>
      </c>
      <c r="F5325" s="107" t="s">
        <v>3530</v>
      </c>
      <c r="G5325" s="110" t="s">
        <v>1778</v>
      </c>
      <c r="H5325" s="111">
        <v>290000</v>
      </c>
      <c r="I5325" s="113">
        <v>46046</v>
      </c>
      <c r="J5325" s="111">
        <v>5000</v>
      </c>
      <c r="K5325" s="112" t="s">
        <v>20</v>
      </c>
      <c r="L5325" s="112" t="s">
        <v>158</v>
      </c>
      <c r="O5325" s="71"/>
      <c r="P5325" s="54"/>
      <c r="Q5325" s="72"/>
    </row>
    <row r="5326" spans="1:17" x14ac:dyDescent="0.25">
      <c r="A5326" s="107" t="s">
        <v>3514</v>
      </c>
      <c r="B5326" s="108">
        <v>202601</v>
      </c>
      <c r="C5326" s="108">
        <v>202601</v>
      </c>
      <c r="D5326" s="108" t="s">
        <v>1015</v>
      </c>
      <c r="E5326" s="109">
        <v>7978164794</v>
      </c>
      <c r="F5326" s="107" t="s">
        <v>3524</v>
      </c>
      <c r="G5326" s="110" t="s">
        <v>1778</v>
      </c>
      <c r="H5326" s="111">
        <v>290000</v>
      </c>
      <c r="I5326" s="113">
        <v>46046</v>
      </c>
      <c r="J5326" s="111">
        <v>285000</v>
      </c>
      <c r="K5326" s="112" t="s">
        <v>20</v>
      </c>
      <c r="L5326" s="112" t="s">
        <v>158</v>
      </c>
      <c r="O5326" s="71"/>
      <c r="P5326" s="54"/>
      <c r="Q5326" s="72"/>
    </row>
    <row r="5327" spans="1:17" x14ac:dyDescent="0.25">
      <c r="A5327" s="107" t="s">
        <v>4573</v>
      </c>
      <c r="B5327" s="108">
        <v>202510</v>
      </c>
      <c r="C5327" s="108">
        <v>202510</v>
      </c>
      <c r="D5327" s="108" t="s">
        <v>1015</v>
      </c>
      <c r="E5327" s="109">
        <v>9692157482</v>
      </c>
      <c r="F5327" s="107" t="s">
        <v>3289</v>
      </c>
      <c r="G5327" s="110" t="s">
        <v>1778</v>
      </c>
      <c r="H5327" s="111">
        <v>270000</v>
      </c>
      <c r="I5327" s="113">
        <v>46046</v>
      </c>
      <c r="J5327" s="111">
        <v>50000</v>
      </c>
      <c r="K5327" s="112" t="s">
        <v>20</v>
      </c>
      <c r="L5327" s="112" t="s">
        <v>158</v>
      </c>
      <c r="O5327" s="71"/>
      <c r="P5327" s="54"/>
      <c r="Q5327" s="72"/>
    </row>
    <row r="5328" spans="1:17" x14ac:dyDescent="0.25">
      <c r="A5328" s="107" t="s">
        <v>4600</v>
      </c>
      <c r="B5328" s="108">
        <v>202512</v>
      </c>
      <c r="C5328" s="108">
        <v>202512</v>
      </c>
      <c r="D5328" s="108" t="s">
        <v>1015</v>
      </c>
      <c r="E5328" s="109">
        <v>7842722674</v>
      </c>
      <c r="F5328" s="107" t="s">
        <v>3431</v>
      </c>
      <c r="G5328" s="110" t="s">
        <v>1778</v>
      </c>
      <c r="H5328" s="111">
        <f>IF(G5328="APIDS+IITG", 350000, IF(G5328="APDA+IITG", 330000, IF(G5328="APIDS", 318600, IF(G5328="APDA", 295000, "0"))))</f>
        <v>318600</v>
      </c>
      <c r="I5328" s="113">
        <v>46048</v>
      </c>
      <c r="J5328" s="111">
        <v>50000</v>
      </c>
      <c r="K5328" s="112" t="s">
        <v>20</v>
      </c>
      <c r="L5328" s="112" t="s">
        <v>158</v>
      </c>
      <c r="O5328" s="71"/>
      <c r="P5328" s="54"/>
      <c r="Q5328" s="72"/>
    </row>
    <row r="5329" spans="1:17" x14ac:dyDescent="0.25">
      <c r="A5329" s="107" t="s">
        <v>3392</v>
      </c>
      <c r="B5329" s="108">
        <v>202511</v>
      </c>
      <c r="C5329" s="108">
        <v>202511</v>
      </c>
      <c r="D5329" s="108" t="s">
        <v>1015</v>
      </c>
      <c r="E5329" s="109" t="s">
        <v>3396</v>
      </c>
      <c r="F5329" s="107" t="s">
        <v>3397</v>
      </c>
      <c r="G5329" s="110" t="s">
        <v>1778</v>
      </c>
      <c r="H5329" s="111">
        <v>290000</v>
      </c>
      <c r="I5329" s="113">
        <v>46048</v>
      </c>
      <c r="J5329" s="111">
        <v>95000</v>
      </c>
      <c r="K5329" s="112" t="s">
        <v>20</v>
      </c>
      <c r="L5329" s="112" t="s">
        <v>158</v>
      </c>
      <c r="O5329" s="71"/>
      <c r="P5329" s="54"/>
      <c r="Q5329" s="72"/>
    </row>
    <row r="5330" spans="1:17" x14ac:dyDescent="0.25">
      <c r="A5330" s="107" t="s">
        <v>3510</v>
      </c>
      <c r="B5330" s="108">
        <v>202601</v>
      </c>
      <c r="C5330" s="108">
        <v>202601</v>
      </c>
      <c r="D5330" s="108" t="s">
        <v>1015</v>
      </c>
      <c r="E5330" s="109">
        <v>9668635717</v>
      </c>
      <c r="F5330" s="107" t="s">
        <v>3516</v>
      </c>
      <c r="G5330" s="110" t="s">
        <v>1778</v>
      </c>
      <c r="H5330" s="111">
        <v>290000</v>
      </c>
      <c r="I5330" s="113">
        <v>46048</v>
      </c>
      <c r="J5330" s="111">
        <v>71250</v>
      </c>
      <c r="K5330" s="112" t="s">
        <v>20</v>
      </c>
      <c r="L5330" s="112" t="s">
        <v>158</v>
      </c>
      <c r="O5330" s="71"/>
      <c r="P5330" s="54"/>
      <c r="Q5330" s="72"/>
    </row>
    <row r="5331" spans="1:17" x14ac:dyDescent="0.25">
      <c r="A5331" s="107" t="s">
        <v>3438</v>
      </c>
      <c r="B5331" s="108">
        <v>202512</v>
      </c>
      <c r="C5331" s="108">
        <v>202512</v>
      </c>
      <c r="D5331" s="108" t="s">
        <v>1015</v>
      </c>
      <c r="E5331" s="109">
        <v>8658106255</v>
      </c>
      <c r="F5331" s="107" t="s">
        <v>3451</v>
      </c>
      <c r="G5331" s="110" t="s">
        <v>1778</v>
      </c>
      <c r="H5331" s="111">
        <v>290000</v>
      </c>
      <c r="I5331" s="113">
        <v>46049</v>
      </c>
      <c r="J5331" s="111">
        <v>95000</v>
      </c>
      <c r="K5331" s="112" t="s">
        <v>20</v>
      </c>
      <c r="L5331" s="112" t="s">
        <v>158</v>
      </c>
      <c r="O5331" s="71"/>
      <c r="P5331" s="54"/>
      <c r="Q5331" s="72"/>
    </row>
    <row r="5332" spans="1:17" x14ac:dyDescent="0.25">
      <c r="A5332" s="107" t="s">
        <v>3511</v>
      </c>
      <c r="B5332" s="108">
        <v>202601</v>
      </c>
      <c r="C5332" s="108">
        <v>202601</v>
      </c>
      <c r="D5332" s="108" t="s">
        <v>1015</v>
      </c>
      <c r="E5332" s="109">
        <v>7853916753</v>
      </c>
      <c r="F5332" s="107" t="s">
        <v>3517</v>
      </c>
      <c r="G5332" s="110" t="s">
        <v>1778</v>
      </c>
      <c r="H5332" s="111">
        <v>290000</v>
      </c>
      <c r="I5332" s="113">
        <v>46049</v>
      </c>
      <c r="J5332" s="111">
        <v>285000</v>
      </c>
      <c r="K5332" s="112" t="s">
        <v>20</v>
      </c>
      <c r="L5332" s="112" t="s">
        <v>158</v>
      </c>
      <c r="O5332" s="71"/>
      <c r="P5332" s="54"/>
      <c r="Q5332" s="72"/>
    </row>
    <row r="5333" spans="1:17" x14ac:dyDescent="0.25">
      <c r="A5333" s="107" t="s">
        <v>4582</v>
      </c>
      <c r="B5333" s="108">
        <v>202510</v>
      </c>
      <c r="C5333" s="108">
        <v>202510</v>
      </c>
      <c r="D5333" s="108" t="s">
        <v>1015</v>
      </c>
      <c r="E5333" s="109">
        <v>9861066126</v>
      </c>
      <c r="F5333" s="107" t="s">
        <v>4583</v>
      </c>
      <c r="G5333" s="110" t="s">
        <v>1778</v>
      </c>
      <c r="H5333" s="111">
        <v>290000</v>
      </c>
      <c r="I5333" s="113">
        <v>46050</v>
      </c>
      <c r="J5333" s="111">
        <v>71000</v>
      </c>
      <c r="K5333" s="112" t="s">
        <v>20</v>
      </c>
      <c r="L5333" s="112" t="s">
        <v>158</v>
      </c>
      <c r="O5333" s="71"/>
      <c r="P5333" s="54"/>
      <c r="Q5333" s="72"/>
    </row>
    <row r="5334" spans="1:17" x14ac:dyDescent="0.25">
      <c r="A5334" s="107" t="s">
        <v>3512</v>
      </c>
      <c r="B5334" s="108">
        <v>202601</v>
      </c>
      <c r="C5334" s="108">
        <v>202601</v>
      </c>
      <c r="D5334" s="108" t="s">
        <v>1015</v>
      </c>
      <c r="E5334" s="109">
        <v>9938872030</v>
      </c>
      <c r="F5334" s="107" t="s">
        <v>3518</v>
      </c>
      <c r="G5334" s="110" t="s">
        <v>1778</v>
      </c>
      <c r="H5334" s="111">
        <v>290000</v>
      </c>
      <c r="I5334" s="113">
        <v>46050</v>
      </c>
      <c r="J5334" s="111">
        <v>71250</v>
      </c>
      <c r="K5334" s="112" t="s">
        <v>20</v>
      </c>
      <c r="L5334" s="112" t="s">
        <v>158</v>
      </c>
      <c r="O5334" s="71"/>
      <c r="P5334" s="54"/>
      <c r="Q5334" s="72"/>
    </row>
    <row r="5335" spans="1:17" x14ac:dyDescent="0.25">
      <c r="A5335" s="107" t="s">
        <v>3428</v>
      </c>
      <c r="B5335" s="108">
        <v>202512</v>
      </c>
      <c r="C5335" s="108">
        <v>202512</v>
      </c>
      <c r="D5335" s="108" t="s">
        <v>1014</v>
      </c>
      <c r="E5335" s="109">
        <v>7205891552</v>
      </c>
      <c r="F5335" s="107" t="s">
        <v>3432</v>
      </c>
      <c r="G5335" s="110" t="s">
        <v>1778</v>
      </c>
      <c r="H5335" s="111">
        <f>IF(G5335="APIDS+IITG", 350000, IF(G5335="APDA+IITG", 330000, IF(G5335="APIDS", 318600, IF(G5335="APDA", 295000, "0"))))</f>
        <v>318600</v>
      </c>
      <c r="I5335" s="113">
        <v>46050</v>
      </c>
      <c r="J5335" s="111">
        <v>90000</v>
      </c>
      <c r="K5335" s="112" t="s">
        <v>20</v>
      </c>
      <c r="L5335" s="112" t="s">
        <v>158</v>
      </c>
      <c r="O5335" s="71"/>
      <c r="P5335" s="54"/>
      <c r="Q5335" s="72"/>
    </row>
    <row r="5336" spans="1:17" x14ac:dyDescent="0.25">
      <c r="A5336" s="107" t="s">
        <v>3533</v>
      </c>
      <c r="B5336" s="108">
        <v>202601</v>
      </c>
      <c r="C5336" s="108">
        <v>202601</v>
      </c>
      <c r="D5336" s="108" t="s">
        <v>1015</v>
      </c>
      <c r="E5336" s="109">
        <v>8249150006</v>
      </c>
      <c r="F5336" s="107" t="s">
        <v>3532</v>
      </c>
      <c r="G5336" s="110" t="s">
        <v>1778</v>
      </c>
      <c r="H5336" s="111">
        <v>290000</v>
      </c>
      <c r="I5336" s="113">
        <v>46051</v>
      </c>
      <c r="J5336" s="111">
        <v>285000</v>
      </c>
      <c r="K5336" s="112" t="s">
        <v>20</v>
      </c>
      <c r="L5336" s="112" t="s">
        <v>158</v>
      </c>
      <c r="O5336" s="71"/>
      <c r="P5336" s="54"/>
      <c r="Q5336" s="72"/>
    </row>
    <row r="5337" spans="1:17" x14ac:dyDescent="0.25">
      <c r="A5337" s="107" t="s">
        <v>3509</v>
      </c>
      <c r="B5337" s="108">
        <v>202601</v>
      </c>
      <c r="C5337" s="108">
        <v>202601</v>
      </c>
      <c r="D5337" s="108" t="s">
        <v>1015</v>
      </c>
      <c r="E5337" s="109">
        <v>8105528528</v>
      </c>
      <c r="F5337" s="107" t="s">
        <v>3515</v>
      </c>
      <c r="G5337" s="110" t="s">
        <v>1778</v>
      </c>
      <c r="H5337" s="111">
        <v>290000</v>
      </c>
      <c r="I5337" s="113">
        <v>46051</v>
      </c>
      <c r="J5337" s="111">
        <v>50000</v>
      </c>
      <c r="K5337" s="112" t="s">
        <v>20</v>
      </c>
      <c r="L5337" s="112" t="s">
        <v>158</v>
      </c>
      <c r="O5337" s="71"/>
      <c r="P5337" s="54"/>
      <c r="Q5337" s="72"/>
    </row>
    <row r="5338" spans="1:17" x14ac:dyDescent="0.25">
      <c r="A5338" s="107" t="s">
        <v>3473</v>
      </c>
      <c r="B5338" s="108">
        <v>202601</v>
      </c>
      <c r="C5338" s="108">
        <v>202601</v>
      </c>
      <c r="D5338" s="108" t="s">
        <v>1015</v>
      </c>
      <c r="E5338" s="109">
        <v>8917248592</v>
      </c>
      <c r="F5338" s="107" t="s">
        <v>3477</v>
      </c>
      <c r="G5338" s="110" t="s">
        <v>1778</v>
      </c>
      <c r="H5338" s="111">
        <v>290000</v>
      </c>
      <c r="I5338" s="113">
        <v>46052</v>
      </c>
      <c r="J5338" s="111">
        <v>285000</v>
      </c>
      <c r="K5338" s="112" t="s">
        <v>689</v>
      </c>
      <c r="L5338" s="112" t="s">
        <v>158</v>
      </c>
      <c r="O5338" s="71"/>
      <c r="P5338" s="54"/>
      <c r="Q5338" s="72"/>
    </row>
    <row r="5339" spans="1:17" x14ac:dyDescent="0.25">
      <c r="A5339" s="107" t="s">
        <v>3444</v>
      </c>
      <c r="B5339" s="108">
        <v>202512</v>
      </c>
      <c r="C5339" s="108">
        <v>202512</v>
      </c>
      <c r="D5339" s="108" t="s">
        <v>1014</v>
      </c>
      <c r="E5339" s="109" t="s">
        <v>3462</v>
      </c>
      <c r="F5339" s="107" t="s">
        <v>3457</v>
      </c>
      <c r="G5339" s="110" t="s">
        <v>1778</v>
      </c>
      <c r="H5339" s="111">
        <v>290000</v>
      </c>
      <c r="I5339" s="113">
        <v>46052</v>
      </c>
      <c r="J5339" s="111">
        <v>50000</v>
      </c>
      <c r="K5339" s="112" t="s">
        <v>20</v>
      </c>
      <c r="L5339" s="112" t="s">
        <v>158</v>
      </c>
      <c r="O5339" s="71"/>
      <c r="P5339" s="54"/>
      <c r="Q5339" s="72"/>
    </row>
    <row r="5340" spans="1:17" x14ac:dyDescent="0.25">
      <c r="A5340" s="107" t="s">
        <v>4544</v>
      </c>
      <c r="B5340" s="108">
        <v>202507</v>
      </c>
      <c r="C5340" s="108">
        <v>202507</v>
      </c>
      <c r="D5340" s="108" t="s">
        <v>1015</v>
      </c>
      <c r="E5340" s="109">
        <v>7978902314</v>
      </c>
      <c r="F5340" s="107" t="s">
        <v>3093</v>
      </c>
      <c r="G5340" s="110" t="s">
        <v>1778</v>
      </c>
      <c r="H5340" s="111">
        <v>290000</v>
      </c>
      <c r="I5340" s="113">
        <v>46052</v>
      </c>
      <c r="J5340" s="111">
        <v>40000</v>
      </c>
      <c r="K5340" s="112" t="s">
        <v>20</v>
      </c>
      <c r="L5340" s="112" t="s">
        <v>158</v>
      </c>
      <c r="O5340" s="71"/>
      <c r="P5340" s="54"/>
      <c r="Q5340" s="72"/>
    </row>
    <row r="5341" spans="1:17" x14ac:dyDescent="0.25">
      <c r="A5341" s="107" t="s">
        <v>4611</v>
      </c>
      <c r="B5341" s="108">
        <v>202601</v>
      </c>
      <c r="C5341" s="108">
        <v>202601</v>
      </c>
      <c r="D5341" s="108" t="s">
        <v>1015</v>
      </c>
      <c r="E5341" s="109">
        <v>9778775959</v>
      </c>
      <c r="F5341" s="107" t="s">
        <v>3530</v>
      </c>
      <c r="G5341" s="110" t="s">
        <v>1778</v>
      </c>
      <c r="H5341" s="111">
        <v>290000</v>
      </c>
      <c r="I5341" s="113">
        <v>46053</v>
      </c>
      <c r="J5341" s="111">
        <v>285000</v>
      </c>
      <c r="K5341" s="112" t="s">
        <v>20</v>
      </c>
      <c r="L5341" s="112" t="s">
        <v>158</v>
      </c>
      <c r="O5341" s="71"/>
      <c r="P5341" s="54"/>
      <c r="Q5341" s="72"/>
    </row>
    <row r="5342" spans="1:17" x14ac:dyDescent="0.25">
      <c r="A5342" s="107" t="s">
        <v>2963</v>
      </c>
      <c r="B5342" s="108">
        <v>202506</v>
      </c>
      <c r="C5342" s="108">
        <v>202506</v>
      </c>
      <c r="D5342" s="108" t="s">
        <v>1015</v>
      </c>
      <c r="E5342" s="109">
        <v>7205064713</v>
      </c>
      <c r="F5342" s="107" t="s">
        <v>2964</v>
      </c>
      <c r="G5342" s="110" t="s">
        <v>1778</v>
      </c>
      <c r="H5342" s="111">
        <v>290000</v>
      </c>
      <c r="I5342" s="113">
        <v>46053</v>
      </c>
      <c r="J5342" s="111">
        <v>45000</v>
      </c>
      <c r="K5342" s="112" t="s">
        <v>20</v>
      </c>
      <c r="L5342" s="112" t="s">
        <v>158</v>
      </c>
      <c r="O5342" s="71"/>
      <c r="P5342" s="54"/>
      <c r="Q5342" s="72"/>
    </row>
    <row r="5343" spans="1:17" x14ac:dyDescent="0.25">
      <c r="A5343" s="107" t="s">
        <v>3079</v>
      </c>
      <c r="B5343" s="108">
        <v>202601</v>
      </c>
      <c r="C5343" s="108">
        <v>202601</v>
      </c>
      <c r="D5343" s="108" t="s">
        <v>1015</v>
      </c>
      <c r="E5343" s="109">
        <v>8018295307</v>
      </c>
      <c r="F5343" s="107" t="s">
        <v>3519</v>
      </c>
      <c r="G5343" s="110" t="s">
        <v>1778</v>
      </c>
      <c r="H5343" s="111">
        <v>290000</v>
      </c>
      <c r="I5343" s="113">
        <v>46053</v>
      </c>
      <c r="J5343" s="111">
        <v>50000</v>
      </c>
      <c r="K5343" s="112" t="s">
        <v>20</v>
      </c>
      <c r="L5343" s="112" t="s">
        <v>158</v>
      </c>
      <c r="O5343" s="71"/>
      <c r="P5343" s="54"/>
      <c r="Q5343" s="72"/>
    </row>
    <row r="5344" spans="1:17" x14ac:dyDescent="0.25">
      <c r="A5344" s="107" t="s">
        <v>4587</v>
      </c>
      <c r="B5344" s="108">
        <v>202511</v>
      </c>
      <c r="C5344" s="108">
        <v>202511</v>
      </c>
      <c r="D5344" s="108" t="s">
        <v>1015</v>
      </c>
      <c r="E5344" s="109">
        <v>8342977764</v>
      </c>
      <c r="F5344" s="107" t="s">
        <v>3344</v>
      </c>
      <c r="G5344" s="110" t="s">
        <v>1778</v>
      </c>
      <c r="H5344" s="111">
        <v>290000</v>
      </c>
      <c r="I5344" s="113">
        <v>46055</v>
      </c>
      <c r="J5344" s="111">
        <v>50000</v>
      </c>
      <c r="K5344" s="112" t="s">
        <v>20</v>
      </c>
      <c r="L5344" s="112" t="s">
        <v>158</v>
      </c>
      <c r="O5344" s="71"/>
      <c r="P5344" s="54"/>
      <c r="Q5344" s="72"/>
    </row>
    <row r="5345" spans="1:17" x14ac:dyDescent="0.25">
      <c r="A5345" s="107" t="s">
        <v>4593</v>
      </c>
      <c r="B5345" s="108">
        <v>202511</v>
      </c>
      <c r="C5345" s="108">
        <v>202511</v>
      </c>
      <c r="D5345" s="108" t="s">
        <v>1015</v>
      </c>
      <c r="E5345" s="109">
        <v>9938905049</v>
      </c>
      <c r="F5345" s="107" t="s">
        <v>3398</v>
      </c>
      <c r="G5345" s="110" t="s">
        <v>1778</v>
      </c>
      <c r="H5345" s="111">
        <v>290000</v>
      </c>
      <c r="I5345" s="113">
        <v>46055</v>
      </c>
      <c r="J5345" s="111">
        <v>50000</v>
      </c>
      <c r="K5345" s="112" t="s">
        <v>20</v>
      </c>
      <c r="L5345" s="112" t="s">
        <v>158</v>
      </c>
      <c r="O5345" s="71"/>
      <c r="P5345" s="54"/>
      <c r="Q5345" s="72"/>
    </row>
    <row r="5346" spans="1:17" x14ac:dyDescent="0.25">
      <c r="A5346" s="107" t="s">
        <v>4540</v>
      </c>
      <c r="B5346" s="108">
        <v>202507</v>
      </c>
      <c r="C5346" s="108">
        <v>202507</v>
      </c>
      <c r="D5346" s="108" t="s">
        <v>1015</v>
      </c>
      <c r="E5346" s="109">
        <v>6371692518</v>
      </c>
      <c r="F5346" s="107" t="s">
        <v>3066</v>
      </c>
      <c r="G5346" s="110" t="s">
        <v>1778</v>
      </c>
      <c r="H5346" s="111">
        <v>290000</v>
      </c>
      <c r="I5346" s="113">
        <v>46055</v>
      </c>
      <c r="J5346" s="111">
        <v>10000</v>
      </c>
      <c r="K5346" s="112" t="s">
        <v>20</v>
      </c>
      <c r="L5346" s="112" t="s">
        <v>158</v>
      </c>
      <c r="O5346" s="71"/>
      <c r="P5346" s="54"/>
      <c r="Q5346" s="72"/>
    </row>
    <row r="5347" spans="1:17" x14ac:dyDescent="0.25">
      <c r="A5347" s="107" t="s">
        <v>3526</v>
      </c>
      <c r="B5347" s="108">
        <v>202601</v>
      </c>
      <c r="C5347" s="108">
        <v>202601</v>
      </c>
      <c r="D5347" s="108" t="s">
        <v>1015</v>
      </c>
      <c r="E5347" s="109">
        <v>9090062585</v>
      </c>
      <c r="F5347" s="107" t="s">
        <v>3529</v>
      </c>
      <c r="G5347" s="110" t="s">
        <v>1778</v>
      </c>
      <c r="H5347" s="111">
        <v>290000</v>
      </c>
      <c r="I5347" s="113">
        <v>46055</v>
      </c>
      <c r="J5347" s="111">
        <v>45000</v>
      </c>
      <c r="K5347" s="112" t="s">
        <v>20</v>
      </c>
      <c r="L5347" s="112" t="s">
        <v>158</v>
      </c>
      <c r="O5347" s="71"/>
      <c r="P5347" s="54"/>
      <c r="Q5347" s="72"/>
    </row>
    <row r="5348" spans="1:17" x14ac:dyDescent="0.25">
      <c r="A5348" s="107" t="s">
        <v>4601</v>
      </c>
      <c r="B5348" s="108">
        <v>202512</v>
      </c>
      <c r="C5348" s="108">
        <v>202512</v>
      </c>
      <c r="D5348" s="108" t="s">
        <v>1015</v>
      </c>
      <c r="E5348" s="109">
        <v>9090815303</v>
      </c>
      <c r="F5348" s="107" t="s">
        <v>3459</v>
      </c>
      <c r="G5348" s="110" t="s">
        <v>1778</v>
      </c>
      <c r="H5348" s="111">
        <v>290000</v>
      </c>
      <c r="I5348" s="113">
        <v>46055</v>
      </c>
      <c r="J5348" s="111">
        <v>50000</v>
      </c>
      <c r="K5348" s="112" t="s">
        <v>20</v>
      </c>
      <c r="L5348" s="112" t="s">
        <v>158</v>
      </c>
      <c r="O5348" s="71"/>
      <c r="P5348" s="54"/>
      <c r="Q5348" s="72"/>
    </row>
    <row r="5349" spans="1:17" x14ac:dyDescent="0.25">
      <c r="A5349" s="107" t="s">
        <v>4453</v>
      </c>
      <c r="B5349" s="108">
        <v>202410</v>
      </c>
      <c r="C5349" s="108">
        <v>202410</v>
      </c>
      <c r="D5349" s="108" t="s">
        <v>1015</v>
      </c>
      <c r="E5349" s="109">
        <v>7681087808</v>
      </c>
      <c r="F5349" s="107" t="s">
        <v>2369</v>
      </c>
      <c r="G5349" s="110" t="s">
        <v>1778</v>
      </c>
      <c r="H5349" s="111">
        <v>318000</v>
      </c>
      <c r="I5349" s="113">
        <v>46055</v>
      </c>
      <c r="J5349" s="111">
        <v>20000</v>
      </c>
      <c r="K5349" s="112" t="s">
        <v>20</v>
      </c>
      <c r="L5349" s="112" t="s">
        <v>158</v>
      </c>
      <c r="O5349" s="71"/>
      <c r="P5349" s="54"/>
      <c r="Q5349" s="72"/>
    </row>
    <row r="5350" spans="1:17" x14ac:dyDescent="0.25">
      <c r="A5350" s="107" t="s">
        <v>3158</v>
      </c>
      <c r="B5350" s="108">
        <v>202508</v>
      </c>
      <c r="C5350" s="108">
        <v>202508</v>
      </c>
      <c r="D5350" s="108" t="s">
        <v>1015</v>
      </c>
      <c r="E5350" s="109">
        <v>9938420883</v>
      </c>
      <c r="F5350" s="107" t="s">
        <v>3161</v>
      </c>
      <c r="G5350" s="110" t="s">
        <v>1778</v>
      </c>
      <c r="H5350" s="111">
        <v>300000</v>
      </c>
      <c r="I5350" s="113">
        <v>46055</v>
      </c>
      <c r="J5350" s="111">
        <v>75000</v>
      </c>
      <c r="K5350" s="112" t="s">
        <v>20</v>
      </c>
      <c r="L5350" s="112" t="s">
        <v>158</v>
      </c>
      <c r="O5350" s="71"/>
      <c r="P5350" s="54"/>
      <c r="Q5350" s="72"/>
    </row>
    <row r="5351" spans="1:17" x14ac:dyDescent="0.25">
      <c r="A5351" s="107" t="s">
        <v>3158</v>
      </c>
      <c r="B5351" s="108">
        <v>202508</v>
      </c>
      <c r="C5351" s="108">
        <v>202508</v>
      </c>
      <c r="D5351" s="108" t="s">
        <v>1015</v>
      </c>
      <c r="E5351" s="109">
        <v>9938420883</v>
      </c>
      <c r="F5351" s="107" t="s">
        <v>3161</v>
      </c>
      <c r="G5351" s="110" t="s">
        <v>1778</v>
      </c>
      <c r="H5351" s="111">
        <v>300000</v>
      </c>
      <c r="I5351" s="113">
        <v>46056</v>
      </c>
      <c r="J5351" s="111">
        <v>20000</v>
      </c>
      <c r="K5351" s="112" t="s">
        <v>20</v>
      </c>
      <c r="L5351" s="112" t="s">
        <v>158</v>
      </c>
      <c r="O5351" s="71"/>
      <c r="P5351" s="54"/>
      <c r="Q5351" s="72"/>
    </row>
    <row r="5352" spans="1:17" x14ac:dyDescent="0.25">
      <c r="A5352" s="107" t="s">
        <v>4544</v>
      </c>
      <c r="B5352" s="108">
        <v>202507</v>
      </c>
      <c r="C5352" s="108">
        <v>202507</v>
      </c>
      <c r="D5352" s="108" t="s">
        <v>1015</v>
      </c>
      <c r="E5352" s="109">
        <v>7978902314</v>
      </c>
      <c r="F5352" s="107" t="s">
        <v>3093</v>
      </c>
      <c r="G5352" s="110" t="s">
        <v>1778</v>
      </c>
      <c r="H5352" s="111">
        <v>290000</v>
      </c>
      <c r="I5352" s="113">
        <v>46056</v>
      </c>
      <c r="J5352" s="111">
        <v>53000</v>
      </c>
      <c r="K5352" s="112" t="s">
        <v>20</v>
      </c>
      <c r="L5352" s="112" t="s">
        <v>158</v>
      </c>
      <c r="O5352" s="71"/>
      <c r="P5352" s="54"/>
      <c r="Q5352" s="72"/>
    </row>
    <row r="5353" spans="1:17" x14ac:dyDescent="0.25">
      <c r="A5353" s="107" t="s">
        <v>3381</v>
      </c>
      <c r="B5353" s="108">
        <v>202511</v>
      </c>
      <c r="C5353" s="108">
        <v>202511</v>
      </c>
      <c r="D5353" s="108" t="s">
        <v>1015</v>
      </c>
      <c r="E5353" s="109">
        <v>9337141213</v>
      </c>
      <c r="F5353" s="107" t="s">
        <v>3387</v>
      </c>
      <c r="G5353" s="110" t="s">
        <v>1778</v>
      </c>
      <c r="H5353" s="111">
        <v>290000</v>
      </c>
      <c r="I5353" s="113">
        <v>46056</v>
      </c>
      <c r="J5353" s="111">
        <v>50000</v>
      </c>
      <c r="K5353" s="112" t="s">
        <v>20</v>
      </c>
      <c r="L5353" s="112" t="s">
        <v>158</v>
      </c>
      <c r="O5353" s="71"/>
      <c r="P5353" s="54"/>
      <c r="Q5353" s="72"/>
    </row>
    <row r="5354" spans="1:17" x14ac:dyDescent="0.25">
      <c r="A5354" s="107" t="s">
        <v>3271</v>
      </c>
      <c r="B5354" s="108">
        <v>202510</v>
      </c>
      <c r="C5354" s="108">
        <v>202510</v>
      </c>
      <c r="D5354" s="108" t="s">
        <v>1015</v>
      </c>
      <c r="E5354" s="109">
        <v>9827001405</v>
      </c>
      <c r="F5354" s="107" t="s">
        <v>3280</v>
      </c>
      <c r="G5354" s="110" t="s">
        <v>1778</v>
      </c>
      <c r="H5354" s="111">
        <v>300000</v>
      </c>
      <c r="I5354" s="113">
        <v>46056</v>
      </c>
      <c r="J5354" s="111">
        <v>40000</v>
      </c>
      <c r="K5354" s="112" t="s">
        <v>20</v>
      </c>
      <c r="L5354" s="112" t="s">
        <v>158</v>
      </c>
      <c r="O5354" s="71"/>
      <c r="P5354" s="54"/>
      <c r="Q5354" s="72"/>
    </row>
    <row r="5355" spans="1:17" x14ac:dyDescent="0.25">
      <c r="A5355" s="107" t="s">
        <v>3536</v>
      </c>
      <c r="B5355" s="108">
        <v>202601</v>
      </c>
      <c r="C5355" s="108">
        <v>202601</v>
      </c>
      <c r="D5355" s="108" t="s">
        <v>1014</v>
      </c>
      <c r="E5355" s="109" t="s">
        <v>3535</v>
      </c>
      <c r="F5355" s="107" t="s">
        <v>3537</v>
      </c>
      <c r="G5355" s="110" t="s">
        <v>3305</v>
      </c>
      <c r="H5355" s="111">
        <v>143000</v>
      </c>
      <c r="I5355" s="113">
        <v>46056</v>
      </c>
      <c r="J5355" s="111">
        <v>134000</v>
      </c>
      <c r="K5355" s="112" t="s">
        <v>20</v>
      </c>
      <c r="L5355" s="112" t="s">
        <v>158</v>
      </c>
      <c r="O5355" s="71"/>
      <c r="P5355" s="54"/>
      <c r="Q5355" s="72"/>
    </row>
    <row r="5356" spans="1:17" x14ac:dyDescent="0.25">
      <c r="A5356" s="107" t="s">
        <v>4569</v>
      </c>
      <c r="B5356" s="108">
        <v>202509</v>
      </c>
      <c r="C5356" s="108">
        <v>202509</v>
      </c>
      <c r="D5356" s="108" t="s">
        <v>1015</v>
      </c>
      <c r="E5356" s="109">
        <v>9583436866</v>
      </c>
      <c r="F5356" s="107" t="s">
        <v>3254</v>
      </c>
      <c r="G5356" s="110" t="s">
        <v>1778</v>
      </c>
      <c r="H5356" s="111">
        <v>29000</v>
      </c>
      <c r="I5356" s="113">
        <v>46057</v>
      </c>
      <c r="J5356" s="111">
        <v>40000</v>
      </c>
      <c r="K5356" s="112" t="s">
        <v>20</v>
      </c>
      <c r="L5356" s="112" t="s">
        <v>158</v>
      </c>
      <c r="O5356" s="71"/>
      <c r="P5356" s="54"/>
      <c r="Q5356" s="72"/>
    </row>
    <row r="5357" spans="1:17" x14ac:dyDescent="0.25">
      <c r="A5357" s="107" t="s">
        <v>3332</v>
      </c>
      <c r="B5357" s="108">
        <v>202511</v>
      </c>
      <c r="C5357" s="108">
        <v>202511</v>
      </c>
      <c r="D5357" s="108" t="s">
        <v>1015</v>
      </c>
      <c r="E5357" s="109">
        <v>8249791912</v>
      </c>
      <c r="F5357" s="107" t="s">
        <v>3343</v>
      </c>
      <c r="G5357" s="110" t="s">
        <v>1778</v>
      </c>
      <c r="H5357" s="111">
        <v>300000</v>
      </c>
      <c r="I5357" s="113">
        <v>46057</v>
      </c>
      <c r="J5357" s="111">
        <v>70000</v>
      </c>
      <c r="K5357" s="112" t="s">
        <v>20</v>
      </c>
      <c r="L5357" s="112" t="s">
        <v>158</v>
      </c>
      <c r="O5357" s="71"/>
      <c r="P5357" s="54"/>
      <c r="Q5357" s="72"/>
    </row>
    <row r="5358" spans="1:17" x14ac:dyDescent="0.25">
      <c r="A5358" s="107" t="s">
        <v>3315</v>
      </c>
      <c r="B5358" s="108">
        <v>202510</v>
      </c>
      <c r="C5358" s="108">
        <v>202510</v>
      </c>
      <c r="D5358" s="108" t="s">
        <v>1015</v>
      </c>
      <c r="E5358" s="109">
        <v>7540916989</v>
      </c>
      <c r="F5358" s="107" t="s">
        <v>3319</v>
      </c>
      <c r="G5358" s="110" t="s">
        <v>1778</v>
      </c>
      <c r="H5358" s="111">
        <v>290000</v>
      </c>
      <c r="I5358" s="113">
        <v>46057</v>
      </c>
      <c r="J5358" s="111">
        <v>50000</v>
      </c>
      <c r="K5358" s="112" t="s">
        <v>20</v>
      </c>
      <c r="L5358" s="112" t="s">
        <v>158</v>
      </c>
      <c r="O5358" s="71"/>
      <c r="P5358" s="54"/>
      <c r="Q5358" s="72"/>
    </row>
    <row r="5359" spans="1:17" x14ac:dyDescent="0.25">
      <c r="A5359" s="107" t="s">
        <v>3467</v>
      </c>
      <c r="B5359" s="108">
        <v>202601</v>
      </c>
      <c r="C5359" s="108">
        <v>202601</v>
      </c>
      <c r="D5359" s="108" t="s">
        <v>1015</v>
      </c>
      <c r="E5359" s="109">
        <v>9399486546</v>
      </c>
      <c r="F5359" s="107" t="s">
        <v>3469</v>
      </c>
      <c r="G5359" s="110" t="s">
        <v>1778</v>
      </c>
      <c r="H5359" s="111">
        <v>295000</v>
      </c>
      <c r="I5359" s="113">
        <v>46058</v>
      </c>
      <c r="J5359" s="111">
        <v>67500</v>
      </c>
      <c r="K5359" s="112" t="s">
        <v>20</v>
      </c>
      <c r="L5359" s="112" t="s">
        <v>158</v>
      </c>
      <c r="O5359" s="71"/>
      <c r="P5359" s="54"/>
      <c r="Q5359" s="72"/>
    </row>
    <row r="5360" spans="1:17" x14ac:dyDescent="0.25">
      <c r="A5360" s="107" t="s">
        <v>2936</v>
      </c>
      <c r="B5360" s="108">
        <v>202505</v>
      </c>
      <c r="C5360" s="108">
        <v>202505</v>
      </c>
      <c r="D5360" s="108" t="s">
        <v>1015</v>
      </c>
      <c r="E5360" s="109">
        <v>9348479151</v>
      </c>
      <c r="F5360" s="107" t="s">
        <v>2938</v>
      </c>
      <c r="G5360" s="110" t="s">
        <v>1778</v>
      </c>
      <c r="H5360" s="111">
        <v>290000</v>
      </c>
      <c r="I5360" s="113">
        <v>46058</v>
      </c>
      <c r="J5360" s="111">
        <v>25000</v>
      </c>
      <c r="K5360" s="112" t="s">
        <v>20</v>
      </c>
      <c r="L5360" s="112" t="s">
        <v>158</v>
      </c>
      <c r="O5360" s="71"/>
      <c r="P5360" s="54"/>
      <c r="Q5360" s="72"/>
    </row>
    <row r="5361" spans="1:17" x14ac:dyDescent="0.25">
      <c r="A5361" s="107" t="s">
        <v>3409</v>
      </c>
      <c r="B5361" s="108">
        <v>202512</v>
      </c>
      <c r="C5361" s="108">
        <v>202512</v>
      </c>
      <c r="D5361" s="108" t="s">
        <v>1014</v>
      </c>
      <c r="E5361" s="109">
        <v>9566002023</v>
      </c>
      <c r="F5361" s="107" t="s">
        <v>4595</v>
      </c>
      <c r="G5361" s="110" t="s">
        <v>1778</v>
      </c>
      <c r="H5361" s="111">
        <v>290000</v>
      </c>
      <c r="I5361" s="113">
        <v>46058</v>
      </c>
      <c r="J5361" s="111">
        <v>50000</v>
      </c>
      <c r="K5361" s="112" t="s">
        <v>20</v>
      </c>
      <c r="L5361" s="112" t="s">
        <v>158</v>
      </c>
      <c r="O5361" s="71"/>
      <c r="P5361" s="54"/>
      <c r="Q5361" s="72"/>
    </row>
    <row r="5362" spans="1:17" x14ac:dyDescent="0.25">
      <c r="A5362" s="107" t="s">
        <v>4483</v>
      </c>
      <c r="B5362" s="108">
        <v>202501</v>
      </c>
      <c r="C5362" s="108">
        <v>202501</v>
      </c>
      <c r="D5362" s="108" t="s">
        <v>1015</v>
      </c>
      <c r="E5362" s="109">
        <v>9861298754</v>
      </c>
      <c r="F5362" s="107" t="s">
        <v>2561</v>
      </c>
      <c r="G5362" s="110" t="s">
        <v>1778</v>
      </c>
      <c r="H5362" s="111">
        <v>295000</v>
      </c>
      <c r="I5362" s="113">
        <v>46058</v>
      </c>
      <c r="J5362" s="111">
        <v>50000</v>
      </c>
      <c r="K5362" s="112" t="s">
        <v>20</v>
      </c>
      <c r="L5362" s="112" t="s">
        <v>158</v>
      </c>
      <c r="O5362" s="71"/>
      <c r="P5362" s="54"/>
      <c r="Q5362" s="72"/>
    </row>
    <row r="5363" spans="1:17" x14ac:dyDescent="0.25">
      <c r="A5363" s="107" t="s">
        <v>3116</v>
      </c>
      <c r="B5363" s="108">
        <v>202507</v>
      </c>
      <c r="C5363" s="108">
        <v>202507</v>
      </c>
      <c r="D5363" s="108" t="s">
        <v>1015</v>
      </c>
      <c r="E5363" s="109">
        <v>8260657010</v>
      </c>
      <c r="F5363" s="107" t="s">
        <v>3117</v>
      </c>
      <c r="G5363" s="110" t="s">
        <v>1778</v>
      </c>
      <c r="H5363" s="111">
        <v>300000</v>
      </c>
      <c r="I5363" s="113">
        <v>46058</v>
      </c>
      <c r="J5363" s="111">
        <v>30000</v>
      </c>
      <c r="K5363" s="112" t="s">
        <v>20</v>
      </c>
      <c r="L5363" s="112" t="s">
        <v>158</v>
      </c>
      <c r="O5363" s="71"/>
      <c r="P5363" s="54"/>
      <c r="Q5363" s="72"/>
    </row>
    <row r="5364" spans="1:17" x14ac:dyDescent="0.25">
      <c r="A5364" s="107" t="s">
        <v>3442</v>
      </c>
      <c r="B5364" s="108">
        <v>202512</v>
      </c>
      <c r="C5364" s="108">
        <v>202512</v>
      </c>
      <c r="D5364" s="108" t="s">
        <v>1015</v>
      </c>
      <c r="E5364" s="109">
        <v>9348569362</v>
      </c>
      <c r="F5364" s="107" t="s">
        <v>3455</v>
      </c>
      <c r="G5364" s="110" t="s">
        <v>1778</v>
      </c>
      <c r="H5364" s="111">
        <v>290000</v>
      </c>
      <c r="I5364" s="113">
        <v>46058</v>
      </c>
      <c r="J5364" s="111">
        <v>70000</v>
      </c>
      <c r="K5364" s="112" t="s">
        <v>20</v>
      </c>
      <c r="L5364" s="112" t="s">
        <v>158</v>
      </c>
      <c r="O5364" s="71"/>
      <c r="P5364" s="54"/>
      <c r="Q5364" s="72"/>
    </row>
    <row r="5365" spans="1:17" x14ac:dyDescent="0.25">
      <c r="A5365" s="107" t="s">
        <v>4612</v>
      </c>
      <c r="B5365" s="108">
        <v>202602</v>
      </c>
      <c r="C5365" s="108">
        <v>202602</v>
      </c>
      <c r="D5365" s="108" t="s">
        <v>1014</v>
      </c>
      <c r="E5365" s="109">
        <v>9972129694</v>
      </c>
      <c r="F5365" s="107" t="s">
        <v>3553</v>
      </c>
      <c r="G5365" s="110" t="s">
        <v>1778</v>
      </c>
      <c r="H5365" s="111">
        <v>290000</v>
      </c>
      <c r="I5365" s="113">
        <v>46058</v>
      </c>
      <c r="J5365" s="111">
        <v>5000</v>
      </c>
      <c r="K5365" s="112" t="s">
        <v>20</v>
      </c>
      <c r="L5365" s="112" t="s">
        <v>158</v>
      </c>
      <c r="O5365" s="71"/>
      <c r="P5365" s="54"/>
      <c r="Q5365" s="72"/>
    </row>
    <row r="5366" spans="1:17" x14ac:dyDescent="0.25">
      <c r="A5366" s="107" t="s">
        <v>3539</v>
      </c>
      <c r="B5366" s="108">
        <v>202602</v>
      </c>
      <c r="C5366" s="108">
        <v>202602</v>
      </c>
      <c r="D5366" s="108" t="s">
        <v>1015</v>
      </c>
      <c r="E5366" s="109">
        <v>8455075275</v>
      </c>
      <c r="F5366" s="107" t="s">
        <v>3554</v>
      </c>
      <c r="G5366" s="110" t="s">
        <v>1778</v>
      </c>
      <c r="H5366" s="111">
        <v>290000</v>
      </c>
      <c r="I5366" s="113">
        <v>46058</v>
      </c>
      <c r="J5366" s="111">
        <v>5000</v>
      </c>
      <c r="K5366" s="112" t="s">
        <v>20</v>
      </c>
      <c r="L5366" s="112" t="s">
        <v>158</v>
      </c>
      <c r="O5366" s="71"/>
      <c r="P5366" s="54"/>
      <c r="Q5366" s="72"/>
    </row>
    <row r="5367" spans="1:17" x14ac:dyDescent="0.25">
      <c r="A5367" s="107" t="s">
        <v>3540</v>
      </c>
      <c r="B5367" s="108">
        <v>202602</v>
      </c>
      <c r="C5367" s="108">
        <v>202602</v>
      </c>
      <c r="D5367" s="108" t="s">
        <v>1015</v>
      </c>
      <c r="E5367" s="109">
        <v>7064698530</v>
      </c>
      <c r="F5367" s="107" t="s">
        <v>3555</v>
      </c>
      <c r="G5367" s="110" t="s">
        <v>1778</v>
      </c>
      <c r="H5367" s="111">
        <v>295000</v>
      </c>
      <c r="I5367" s="113">
        <v>46059</v>
      </c>
      <c r="J5367" s="111">
        <v>5000</v>
      </c>
      <c r="K5367" s="112" t="s">
        <v>20</v>
      </c>
      <c r="L5367" s="112" t="s">
        <v>158</v>
      </c>
      <c r="O5367" s="71"/>
      <c r="P5367" s="54"/>
      <c r="Q5367" s="72"/>
    </row>
    <row r="5368" spans="1:17" x14ac:dyDescent="0.25">
      <c r="A5368" s="107" t="s">
        <v>3533</v>
      </c>
      <c r="B5368" s="108">
        <v>202602</v>
      </c>
      <c r="C5368" s="108">
        <v>202602</v>
      </c>
      <c r="D5368" s="108" t="s">
        <v>1015</v>
      </c>
      <c r="E5368" s="109">
        <v>8249150006</v>
      </c>
      <c r="F5368" s="107" t="s">
        <v>3532</v>
      </c>
      <c r="G5368" s="110" t="s">
        <v>1778</v>
      </c>
      <c r="H5368" s="111">
        <v>290000</v>
      </c>
      <c r="I5368" s="113">
        <v>46059</v>
      </c>
      <c r="J5368" s="111">
        <v>5000</v>
      </c>
      <c r="K5368" s="112" t="s">
        <v>20</v>
      </c>
      <c r="L5368" s="112" t="s">
        <v>158</v>
      </c>
      <c r="O5368" s="71"/>
      <c r="P5368" s="54"/>
      <c r="Q5368" s="72"/>
    </row>
    <row r="5369" spans="1:17" x14ac:dyDescent="0.25">
      <c r="A5369" s="107" t="s">
        <v>2734</v>
      </c>
      <c r="B5369" s="108">
        <v>202602</v>
      </c>
      <c r="C5369" s="108">
        <v>202602</v>
      </c>
      <c r="D5369" s="108" t="s">
        <v>1015</v>
      </c>
      <c r="E5369" s="109">
        <v>9583655420</v>
      </c>
      <c r="F5369" s="107" t="s">
        <v>3556</v>
      </c>
      <c r="G5369" s="110" t="s">
        <v>1778</v>
      </c>
      <c r="H5369" s="111">
        <v>290000</v>
      </c>
      <c r="I5369" s="113">
        <v>46059</v>
      </c>
      <c r="J5369" s="111">
        <v>5000</v>
      </c>
      <c r="K5369" s="112" t="s">
        <v>20</v>
      </c>
      <c r="L5369" s="112" t="s">
        <v>158</v>
      </c>
      <c r="O5369" s="71"/>
      <c r="P5369" s="54"/>
      <c r="Q5369" s="72"/>
    </row>
    <row r="5370" spans="1:17" x14ac:dyDescent="0.25">
      <c r="A5370" s="107" t="s">
        <v>3545</v>
      </c>
      <c r="B5370" s="108">
        <v>202602</v>
      </c>
      <c r="C5370" s="108">
        <v>202602</v>
      </c>
      <c r="D5370" s="108" t="s">
        <v>1015</v>
      </c>
      <c r="E5370" s="109">
        <v>7609878723</v>
      </c>
      <c r="F5370" s="107" t="s">
        <v>3561</v>
      </c>
      <c r="G5370" s="110" t="s">
        <v>1792</v>
      </c>
      <c r="H5370" s="111">
        <v>270000</v>
      </c>
      <c r="I5370" s="113">
        <v>46059</v>
      </c>
      <c r="J5370" s="111">
        <v>5000</v>
      </c>
      <c r="K5370" s="112" t="s">
        <v>717</v>
      </c>
      <c r="L5370" s="112" t="s">
        <v>158</v>
      </c>
      <c r="O5370" s="71"/>
      <c r="P5370" s="54"/>
      <c r="Q5370" s="72"/>
    </row>
    <row r="5371" spans="1:17" x14ac:dyDescent="0.25">
      <c r="A5371" s="107" t="s">
        <v>4613</v>
      </c>
      <c r="B5371" s="108">
        <v>202602</v>
      </c>
      <c r="C5371" s="108">
        <v>202602</v>
      </c>
      <c r="D5371" s="108" t="s">
        <v>1014</v>
      </c>
      <c r="E5371" s="109">
        <v>9993574773</v>
      </c>
      <c r="F5371" s="107" t="s">
        <v>3562</v>
      </c>
      <c r="G5371" s="110" t="s">
        <v>1778</v>
      </c>
      <c r="H5371" s="111">
        <v>290000</v>
      </c>
      <c r="I5371" s="113">
        <v>46059</v>
      </c>
      <c r="J5371" s="111">
        <v>5000</v>
      </c>
      <c r="K5371" s="112" t="s">
        <v>20</v>
      </c>
      <c r="L5371" s="112" t="s">
        <v>158</v>
      </c>
      <c r="O5371" s="71"/>
      <c r="P5371" s="54"/>
      <c r="Q5371" s="72"/>
    </row>
    <row r="5372" spans="1:17" x14ac:dyDescent="0.25">
      <c r="A5372" s="107" t="s">
        <v>3547</v>
      </c>
      <c r="B5372" s="108">
        <v>202602</v>
      </c>
      <c r="C5372" s="108">
        <v>202602</v>
      </c>
      <c r="D5372" s="108" t="s">
        <v>1015</v>
      </c>
      <c r="E5372" s="109">
        <v>9124554360</v>
      </c>
      <c r="F5372" s="107" t="s">
        <v>3563</v>
      </c>
      <c r="G5372" s="110" t="s">
        <v>1778</v>
      </c>
      <c r="H5372" s="111">
        <v>290000</v>
      </c>
      <c r="I5372" s="113">
        <v>46059</v>
      </c>
      <c r="J5372" s="111">
        <v>5000</v>
      </c>
      <c r="K5372" s="112" t="s">
        <v>717</v>
      </c>
      <c r="L5372" s="112" t="s">
        <v>158</v>
      </c>
      <c r="O5372" s="71"/>
      <c r="P5372" s="54"/>
      <c r="Q5372" s="72"/>
    </row>
    <row r="5373" spans="1:17" x14ac:dyDescent="0.25">
      <c r="A5373" s="107" t="s">
        <v>4614</v>
      </c>
      <c r="B5373" s="108">
        <v>202602</v>
      </c>
      <c r="C5373" s="108">
        <v>202602</v>
      </c>
      <c r="D5373" s="108" t="s">
        <v>1015</v>
      </c>
      <c r="E5373" s="109" t="s">
        <v>3551</v>
      </c>
      <c r="F5373" s="107" t="s">
        <v>3564</v>
      </c>
      <c r="G5373" s="110" t="s">
        <v>1792</v>
      </c>
      <c r="H5373" s="111">
        <v>270000</v>
      </c>
      <c r="I5373" s="113">
        <v>46059</v>
      </c>
      <c r="J5373" s="111">
        <v>5000</v>
      </c>
      <c r="K5373" s="112" t="s">
        <v>717</v>
      </c>
      <c r="L5373" s="112" t="s">
        <v>158</v>
      </c>
      <c r="O5373" s="71"/>
      <c r="P5373" s="54"/>
      <c r="Q5373" s="72"/>
    </row>
    <row r="5374" spans="1:17" x14ac:dyDescent="0.25">
      <c r="A5374" s="107" t="s">
        <v>4615</v>
      </c>
      <c r="B5374" s="108">
        <v>202602</v>
      </c>
      <c r="C5374" s="108">
        <v>202602</v>
      </c>
      <c r="D5374" s="108" t="s">
        <v>1015</v>
      </c>
      <c r="E5374" s="109">
        <v>8260810298</v>
      </c>
      <c r="F5374" s="107" t="s">
        <v>3565</v>
      </c>
      <c r="G5374" s="110" t="s">
        <v>1778</v>
      </c>
      <c r="H5374" s="111">
        <v>2900000</v>
      </c>
      <c r="I5374" s="113">
        <v>46059</v>
      </c>
      <c r="J5374" s="111">
        <v>5000</v>
      </c>
      <c r="K5374" s="112" t="s">
        <v>20</v>
      </c>
      <c r="L5374" s="112" t="s">
        <v>158</v>
      </c>
      <c r="O5374" s="71"/>
      <c r="P5374" s="54"/>
      <c r="Q5374" s="72"/>
    </row>
    <row r="5375" spans="1:17" x14ac:dyDescent="0.25">
      <c r="A5375" s="107" t="s">
        <v>3550</v>
      </c>
      <c r="B5375" s="108">
        <v>202602</v>
      </c>
      <c r="C5375" s="108">
        <v>202602</v>
      </c>
      <c r="D5375" s="108" t="s">
        <v>1015</v>
      </c>
      <c r="E5375" s="109">
        <v>9861888912</v>
      </c>
      <c r="F5375" s="107" t="s">
        <v>3566</v>
      </c>
      <c r="G5375" s="110" t="s">
        <v>1778</v>
      </c>
      <c r="H5375" s="111">
        <v>290000</v>
      </c>
      <c r="I5375" s="113">
        <v>46059</v>
      </c>
      <c r="J5375" s="111">
        <v>5000</v>
      </c>
      <c r="K5375" s="112" t="s">
        <v>20</v>
      </c>
      <c r="L5375" s="112" t="s">
        <v>158</v>
      </c>
      <c r="O5375" s="71"/>
      <c r="P5375" s="54"/>
      <c r="Q5375" s="72"/>
    </row>
    <row r="5376" spans="1:17" x14ac:dyDescent="0.25">
      <c r="A5376" s="107" t="s">
        <v>3540</v>
      </c>
      <c r="B5376" s="108">
        <v>202602</v>
      </c>
      <c r="C5376" s="108">
        <v>202602</v>
      </c>
      <c r="D5376" s="108" t="s">
        <v>1015</v>
      </c>
      <c r="E5376" s="109">
        <v>7064698530</v>
      </c>
      <c r="F5376" s="107" t="s">
        <v>3555</v>
      </c>
      <c r="G5376" s="110" t="s">
        <v>1778</v>
      </c>
      <c r="H5376" s="111">
        <v>295000</v>
      </c>
      <c r="I5376" s="113">
        <v>46059</v>
      </c>
      <c r="J5376" s="111">
        <v>290000</v>
      </c>
      <c r="K5376" s="112" t="s">
        <v>20</v>
      </c>
      <c r="L5376" s="112" t="s">
        <v>158</v>
      </c>
      <c r="O5376" s="71"/>
      <c r="P5376" s="54"/>
      <c r="Q5376" s="72"/>
    </row>
    <row r="5377" spans="1:17" x14ac:dyDescent="0.25">
      <c r="A5377" s="107" t="s">
        <v>4613</v>
      </c>
      <c r="B5377" s="108">
        <v>202602</v>
      </c>
      <c r="C5377" s="108">
        <v>202602</v>
      </c>
      <c r="D5377" s="108" t="s">
        <v>1014</v>
      </c>
      <c r="E5377" s="109">
        <v>9993574773</v>
      </c>
      <c r="F5377" s="107" t="s">
        <v>3562</v>
      </c>
      <c r="G5377" s="110" t="s">
        <v>1778</v>
      </c>
      <c r="H5377" s="111">
        <v>290000</v>
      </c>
      <c r="I5377" s="113">
        <v>46060</v>
      </c>
      <c r="J5377" s="111">
        <v>285000</v>
      </c>
      <c r="K5377" s="112" t="s">
        <v>20</v>
      </c>
      <c r="L5377" s="112" t="s">
        <v>158</v>
      </c>
      <c r="O5377" s="71"/>
      <c r="P5377" s="54"/>
      <c r="Q5377" s="72"/>
    </row>
    <row r="5378" spans="1:17" x14ac:dyDescent="0.25">
      <c r="A5378" s="107" t="s">
        <v>3541</v>
      </c>
      <c r="B5378" s="108">
        <v>202602</v>
      </c>
      <c r="C5378" s="108">
        <v>202602</v>
      </c>
      <c r="D5378" s="108" t="s">
        <v>1014</v>
      </c>
      <c r="E5378" s="109">
        <v>9124667646</v>
      </c>
      <c r="F5378" s="107" t="s">
        <v>3557</v>
      </c>
      <c r="G5378" s="110" t="s">
        <v>1778</v>
      </c>
      <c r="H5378" s="111">
        <v>290000</v>
      </c>
      <c r="I5378" s="113">
        <v>46060</v>
      </c>
      <c r="J5378" s="111">
        <v>5000</v>
      </c>
      <c r="K5378" s="112" t="s">
        <v>20</v>
      </c>
      <c r="L5378" s="112" t="s">
        <v>158</v>
      </c>
      <c r="O5378" s="71"/>
      <c r="P5378" s="54"/>
      <c r="Q5378" s="72"/>
    </row>
    <row r="5379" spans="1:17" x14ac:dyDescent="0.25">
      <c r="A5379" s="107" t="s">
        <v>3542</v>
      </c>
      <c r="B5379" s="108">
        <v>202602</v>
      </c>
      <c r="C5379" s="108">
        <v>202602</v>
      </c>
      <c r="D5379" s="108" t="s">
        <v>1014</v>
      </c>
      <c r="E5379" s="109">
        <v>7978335369</v>
      </c>
      <c r="F5379" s="107" t="s">
        <v>3558</v>
      </c>
      <c r="G5379" s="110" t="s">
        <v>1778</v>
      </c>
      <c r="H5379" s="111">
        <v>290000</v>
      </c>
      <c r="I5379" s="113">
        <v>46060</v>
      </c>
      <c r="J5379" s="111">
        <v>5000</v>
      </c>
      <c r="K5379" s="112" t="s">
        <v>20</v>
      </c>
      <c r="L5379" s="112" t="s">
        <v>158</v>
      </c>
      <c r="O5379" s="71"/>
      <c r="P5379" s="54"/>
      <c r="Q5379" s="72"/>
    </row>
    <row r="5380" spans="1:17" x14ac:dyDescent="0.25">
      <c r="A5380" s="107" t="s">
        <v>3543</v>
      </c>
      <c r="B5380" s="108">
        <v>202602</v>
      </c>
      <c r="C5380" s="108">
        <v>202602</v>
      </c>
      <c r="D5380" s="108" t="s">
        <v>1015</v>
      </c>
      <c r="E5380" s="109">
        <v>9692166101</v>
      </c>
      <c r="F5380" s="107" t="s">
        <v>3559</v>
      </c>
      <c r="G5380" s="110" t="s">
        <v>1778</v>
      </c>
      <c r="H5380" s="111">
        <v>290000</v>
      </c>
      <c r="I5380" s="113">
        <v>46060</v>
      </c>
      <c r="J5380" s="111">
        <v>5000</v>
      </c>
      <c r="K5380" s="112" t="s">
        <v>20</v>
      </c>
      <c r="L5380" s="112" t="s">
        <v>158</v>
      </c>
      <c r="O5380" s="71"/>
      <c r="P5380" s="54"/>
      <c r="Q5380" s="72"/>
    </row>
    <row r="5381" spans="1:17" x14ac:dyDescent="0.25">
      <c r="A5381" s="107" t="s">
        <v>3544</v>
      </c>
      <c r="B5381" s="108">
        <v>202602</v>
      </c>
      <c r="C5381" s="108">
        <v>202602</v>
      </c>
      <c r="D5381" s="108" t="s">
        <v>1015</v>
      </c>
      <c r="E5381" s="109">
        <v>9078199285</v>
      </c>
      <c r="F5381" s="107" t="s">
        <v>3560</v>
      </c>
      <c r="G5381" s="110" t="s">
        <v>1778</v>
      </c>
      <c r="H5381" s="111">
        <v>290000</v>
      </c>
      <c r="I5381" s="113">
        <v>46060</v>
      </c>
      <c r="J5381" s="111">
        <v>5000</v>
      </c>
      <c r="K5381" s="112" t="s">
        <v>20</v>
      </c>
      <c r="L5381" s="112" t="s">
        <v>158</v>
      </c>
      <c r="O5381" s="71"/>
      <c r="P5381" s="54"/>
      <c r="Q5381" s="72"/>
    </row>
    <row r="5382" spans="1:17" x14ac:dyDescent="0.25">
      <c r="A5382" s="107" t="s">
        <v>3158</v>
      </c>
      <c r="B5382" s="108">
        <v>202508</v>
      </c>
      <c r="C5382" s="108">
        <v>202508</v>
      </c>
      <c r="D5382" s="108" t="s">
        <v>1015</v>
      </c>
      <c r="E5382" s="109">
        <v>9938420883</v>
      </c>
      <c r="F5382" s="107" t="s">
        <v>3161</v>
      </c>
      <c r="G5382" s="110" t="s">
        <v>1778</v>
      </c>
      <c r="H5382" s="111">
        <v>300000</v>
      </c>
      <c r="I5382" s="113">
        <v>46060</v>
      </c>
      <c r="J5382" s="111">
        <v>20000</v>
      </c>
      <c r="K5382" s="112" t="s">
        <v>20</v>
      </c>
      <c r="L5382" s="112" t="s">
        <v>158</v>
      </c>
      <c r="O5382" s="71"/>
      <c r="P5382" s="54"/>
      <c r="Q5382" s="72"/>
    </row>
    <row r="5383" spans="1:17" x14ac:dyDescent="0.25">
      <c r="A5383" s="107" t="s">
        <v>3541</v>
      </c>
      <c r="B5383" s="108">
        <v>202602</v>
      </c>
      <c r="C5383" s="108">
        <v>202602</v>
      </c>
      <c r="D5383" s="108" t="s">
        <v>1014</v>
      </c>
      <c r="E5383" s="109">
        <v>9124667646</v>
      </c>
      <c r="F5383" s="107" t="s">
        <v>3557</v>
      </c>
      <c r="G5383" s="110" t="s">
        <v>1778</v>
      </c>
      <c r="H5383" s="111">
        <v>290000</v>
      </c>
      <c r="I5383" s="113">
        <v>46060</v>
      </c>
      <c r="J5383" s="111">
        <v>30000</v>
      </c>
      <c r="K5383" s="112" t="s">
        <v>20</v>
      </c>
      <c r="L5383" s="112" t="s">
        <v>158</v>
      </c>
      <c r="O5383" s="71"/>
      <c r="P5383" s="54"/>
      <c r="Q5383" s="72"/>
    </row>
    <row r="5384" spans="1:17" x14ac:dyDescent="0.25">
      <c r="A5384" s="107" t="s">
        <v>3409</v>
      </c>
      <c r="B5384" s="108">
        <v>202512</v>
      </c>
      <c r="C5384" s="108">
        <v>202512</v>
      </c>
      <c r="D5384" s="108" t="s">
        <v>1014</v>
      </c>
      <c r="E5384" s="109">
        <v>9566002023</v>
      </c>
      <c r="F5384" s="107" t="s">
        <v>4595</v>
      </c>
      <c r="G5384" s="110" t="s">
        <v>1778</v>
      </c>
      <c r="H5384" s="111">
        <v>290000</v>
      </c>
      <c r="I5384" s="113">
        <v>46062</v>
      </c>
      <c r="J5384" s="111">
        <f>35000</f>
        <v>35000</v>
      </c>
      <c r="K5384" s="112" t="s">
        <v>20</v>
      </c>
      <c r="L5384" s="112" t="s">
        <v>158</v>
      </c>
      <c r="O5384" s="71"/>
      <c r="P5384" s="54"/>
      <c r="Q5384" s="72"/>
    </row>
    <row r="5385" spans="1:17" x14ac:dyDescent="0.25">
      <c r="A5385" s="107" t="s">
        <v>3570</v>
      </c>
      <c r="B5385" s="108">
        <v>202602</v>
      </c>
      <c r="C5385" s="108">
        <v>202602</v>
      </c>
      <c r="D5385" s="108" t="s">
        <v>1014</v>
      </c>
      <c r="E5385" s="109">
        <v>9591276529</v>
      </c>
      <c r="F5385" s="107" t="s">
        <v>3568</v>
      </c>
      <c r="G5385" s="110" t="s">
        <v>1778</v>
      </c>
      <c r="H5385" s="111">
        <v>290000</v>
      </c>
      <c r="I5385" s="113">
        <v>46062</v>
      </c>
      <c r="J5385" s="111">
        <v>58000</v>
      </c>
      <c r="K5385" s="112" t="s">
        <v>20</v>
      </c>
      <c r="L5385" s="112" t="s">
        <v>158</v>
      </c>
      <c r="O5385" s="71"/>
      <c r="P5385" s="54"/>
      <c r="Q5385" s="72"/>
    </row>
    <row r="5386" spans="1:17" x14ac:dyDescent="0.25">
      <c r="A5386" s="107" t="s">
        <v>3539</v>
      </c>
      <c r="B5386" s="108">
        <v>202602</v>
      </c>
      <c r="C5386" s="108">
        <v>202602</v>
      </c>
      <c r="D5386" s="108" t="s">
        <v>1015</v>
      </c>
      <c r="E5386" s="109">
        <v>8455075275</v>
      </c>
      <c r="F5386" s="107" t="s">
        <v>3554</v>
      </c>
      <c r="G5386" s="110" t="s">
        <v>1778</v>
      </c>
      <c r="H5386" s="111">
        <v>290000</v>
      </c>
      <c r="I5386" s="113">
        <v>46062</v>
      </c>
      <c r="J5386" s="111">
        <v>100000</v>
      </c>
      <c r="K5386" s="112" t="s">
        <v>20</v>
      </c>
      <c r="L5386" s="112" t="s">
        <v>158</v>
      </c>
      <c r="O5386" s="71"/>
      <c r="P5386" s="54"/>
      <c r="Q5386" s="72"/>
    </row>
    <row r="5387" spans="1:17" x14ac:dyDescent="0.25">
      <c r="A5387" s="107" t="s">
        <v>3414</v>
      </c>
      <c r="B5387" s="108">
        <v>202512</v>
      </c>
      <c r="C5387" s="108">
        <v>202512</v>
      </c>
      <c r="D5387" s="108" t="s">
        <v>1015</v>
      </c>
      <c r="E5387" s="109">
        <v>7749859195</v>
      </c>
      <c r="F5387" s="107" t="s">
        <v>3419</v>
      </c>
      <c r="G5387" s="110" t="s">
        <v>1778</v>
      </c>
      <c r="H5387" s="111">
        <v>290000</v>
      </c>
      <c r="I5387" s="113">
        <v>46062</v>
      </c>
      <c r="J5387" s="111">
        <v>60000</v>
      </c>
      <c r="K5387" s="112" t="s">
        <v>20</v>
      </c>
      <c r="L5387" s="112" t="s">
        <v>158</v>
      </c>
      <c r="O5387" s="71"/>
      <c r="P5387" s="54"/>
      <c r="Q5387" s="72"/>
    </row>
    <row r="5388" spans="1:17" x14ac:dyDescent="0.25">
      <c r="A5388" s="107" t="s">
        <v>3509</v>
      </c>
      <c r="B5388" s="108">
        <v>202601</v>
      </c>
      <c r="C5388" s="108">
        <v>202601</v>
      </c>
      <c r="D5388" s="108" t="s">
        <v>1015</v>
      </c>
      <c r="E5388" s="109">
        <v>8105528528</v>
      </c>
      <c r="F5388" s="107" t="s">
        <v>3515</v>
      </c>
      <c r="G5388" s="110" t="s">
        <v>1778</v>
      </c>
      <c r="H5388" s="111">
        <v>290000</v>
      </c>
      <c r="I5388" s="113">
        <v>46062</v>
      </c>
      <c r="J5388" s="111">
        <v>90000</v>
      </c>
      <c r="K5388" s="112" t="s">
        <v>20</v>
      </c>
      <c r="L5388" s="112" t="s">
        <v>158</v>
      </c>
      <c r="O5388" s="71"/>
      <c r="P5388" s="54"/>
      <c r="Q5388" s="72"/>
    </row>
    <row r="5389" spans="1:17" x14ac:dyDescent="0.25">
      <c r="A5389" s="107" t="s">
        <v>2734</v>
      </c>
      <c r="B5389" s="108">
        <v>202602</v>
      </c>
      <c r="C5389" s="108">
        <v>202602</v>
      </c>
      <c r="D5389" s="108" t="s">
        <v>1015</v>
      </c>
      <c r="E5389" s="109">
        <v>9583655420</v>
      </c>
      <c r="F5389" s="107" t="s">
        <v>3556</v>
      </c>
      <c r="G5389" s="110" t="s">
        <v>1778</v>
      </c>
      <c r="H5389" s="111">
        <v>290000</v>
      </c>
      <c r="I5389" s="113">
        <v>46063</v>
      </c>
      <c r="J5389" s="111">
        <v>285000</v>
      </c>
      <c r="K5389" s="112" t="s">
        <v>20</v>
      </c>
      <c r="L5389" s="112" t="s">
        <v>158</v>
      </c>
      <c r="O5389" s="71"/>
      <c r="P5389" s="54"/>
      <c r="Q5389" s="72"/>
    </row>
    <row r="5390" spans="1:17" x14ac:dyDescent="0.25">
      <c r="A5390" s="107" t="s">
        <v>2039</v>
      </c>
      <c r="B5390" s="108">
        <v>202406</v>
      </c>
      <c r="C5390" s="108">
        <v>202406</v>
      </c>
      <c r="D5390" s="108" t="s">
        <v>1014</v>
      </c>
      <c r="E5390" s="109">
        <v>8296392591</v>
      </c>
      <c r="F5390" s="107" t="s">
        <v>2040</v>
      </c>
      <c r="G5390" s="110" t="s">
        <v>3305</v>
      </c>
      <c r="H5390" s="111">
        <v>270000</v>
      </c>
      <c r="I5390" s="113">
        <v>46063</v>
      </c>
      <c r="J5390" s="111">
        <v>10000</v>
      </c>
      <c r="K5390" s="112" t="s">
        <v>20</v>
      </c>
      <c r="L5390" s="112" t="s">
        <v>158</v>
      </c>
      <c r="O5390" s="71"/>
      <c r="P5390" s="54"/>
      <c r="Q5390" s="72"/>
    </row>
    <row r="5391" spans="1:17" x14ac:dyDescent="0.25">
      <c r="A5391" s="107" t="s">
        <v>3408</v>
      </c>
      <c r="B5391" s="108">
        <v>202512</v>
      </c>
      <c r="C5391" s="108">
        <v>202512</v>
      </c>
      <c r="D5391" s="108" t="s">
        <v>1014</v>
      </c>
      <c r="E5391" s="109">
        <v>9752861091</v>
      </c>
      <c r="F5391" s="107" t="s">
        <v>3415</v>
      </c>
      <c r="G5391" s="110" t="s">
        <v>1792</v>
      </c>
      <c r="H5391" s="111">
        <v>295000</v>
      </c>
      <c r="I5391" s="113">
        <v>46063</v>
      </c>
      <c r="J5391" s="111">
        <v>50000</v>
      </c>
      <c r="K5391" s="112" t="s">
        <v>20</v>
      </c>
      <c r="L5391" s="112" t="s">
        <v>158</v>
      </c>
      <c r="O5391" s="71"/>
      <c r="P5391" s="54"/>
      <c r="Q5391" s="72"/>
    </row>
    <row r="5392" spans="1:17" x14ac:dyDescent="0.25">
      <c r="A5392" s="107" t="s">
        <v>4608</v>
      </c>
      <c r="B5392" s="108">
        <v>202601</v>
      </c>
      <c r="C5392" s="108">
        <v>202601</v>
      </c>
      <c r="D5392" s="108" t="s">
        <v>1015</v>
      </c>
      <c r="E5392" s="109">
        <v>7847056138</v>
      </c>
      <c r="F5392" s="107" t="s">
        <v>3505</v>
      </c>
      <c r="G5392" s="110" t="s">
        <v>1778</v>
      </c>
      <c r="H5392" s="111">
        <v>305000</v>
      </c>
      <c r="I5392" s="113">
        <v>46064</v>
      </c>
      <c r="J5392" s="111">
        <v>70000</v>
      </c>
      <c r="K5392" s="112" t="s">
        <v>20</v>
      </c>
      <c r="L5392" s="112" t="s">
        <v>158</v>
      </c>
      <c r="O5392" s="71"/>
      <c r="P5392" s="54"/>
      <c r="Q5392" s="72"/>
    </row>
    <row r="5393" spans="1:17" x14ac:dyDescent="0.25">
      <c r="A5393" s="107" t="s">
        <v>2626</v>
      </c>
      <c r="B5393" s="108">
        <v>202501</v>
      </c>
      <c r="C5393" s="108">
        <v>202501</v>
      </c>
      <c r="D5393" s="108" t="s">
        <v>1014</v>
      </c>
      <c r="E5393" s="109">
        <v>9835420061</v>
      </c>
      <c r="F5393" s="107" t="s">
        <v>2634</v>
      </c>
      <c r="G5393" s="110" t="s">
        <v>2639</v>
      </c>
      <c r="H5393" s="111">
        <v>295000</v>
      </c>
      <c r="I5393" s="113">
        <v>46064</v>
      </c>
      <c r="J5393" s="111">
        <v>59000</v>
      </c>
      <c r="K5393" s="112" t="s">
        <v>20</v>
      </c>
      <c r="L5393" s="112" t="s">
        <v>158</v>
      </c>
      <c r="O5393" s="71"/>
      <c r="P5393" s="54"/>
      <c r="Q5393" s="72"/>
    </row>
    <row r="5394" spans="1:17" x14ac:dyDescent="0.25">
      <c r="A5394" s="107" t="s">
        <v>3571</v>
      </c>
      <c r="B5394" s="108">
        <v>202406</v>
      </c>
      <c r="C5394" s="108">
        <v>202406</v>
      </c>
      <c r="D5394" s="108" t="s">
        <v>1014</v>
      </c>
      <c r="E5394" s="109">
        <v>8105603810</v>
      </c>
      <c r="F5394" s="107" t="s">
        <v>915</v>
      </c>
      <c r="G5394" s="110" t="s">
        <v>1778</v>
      </c>
      <c r="H5394" s="111">
        <v>290000</v>
      </c>
      <c r="I5394" s="113">
        <v>46064</v>
      </c>
      <c r="J5394" s="111">
        <v>50000</v>
      </c>
      <c r="K5394" s="112" t="s">
        <v>20</v>
      </c>
      <c r="L5394" s="112" t="s">
        <v>158</v>
      </c>
      <c r="O5394" s="71"/>
      <c r="P5394" s="54"/>
      <c r="Q5394" s="72"/>
    </row>
    <row r="5395" spans="1:17" x14ac:dyDescent="0.25">
      <c r="A5395" s="107" t="s">
        <v>2873</v>
      </c>
      <c r="B5395" s="108">
        <v>202505</v>
      </c>
      <c r="C5395" s="108">
        <v>202505</v>
      </c>
      <c r="D5395" s="108" t="s">
        <v>1015</v>
      </c>
      <c r="E5395" s="109">
        <v>7979112319</v>
      </c>
      <c r="F5395" s="107" t="s">
        <v>2877</v>
      </c>
      <c r="G5395" s="110" t="s">
        <v>1778</v>
      </c>
      <c r="H5395" s="111">
        <v>285000</v>
      </c>
      <c r="I5395" s="113">
        <v>46064</v>
      </c>
      <c r="J5395" s="111">
        <v>70000</v>
      </c>
      <c r="K5395" s="112" t="s">
        <v>20</v>
      </c>
      <c r="L5395" s="112" t="s">
        <v>158</v>
      </c>
      <c r="O5395" s="71"/>
      <c r="P5395" s="54"/>
      <c r="Q5395" s="72"/>
    </row>
    <row r="5396" spans="1:17" x14ac:dyDescent="0.25">
      <c r="A5396" s="107" t="s">
        <v>4615</v>
      </c>
      <c r="B5396" s="108">
        <v>202602</v>
      </c>
      <c r="C5396" s="108">
        <v>202602</v>
      </c>
      <c r="D5396" s="108" t="s">
        <v>1015</v>
      </c>
      <c r="E5396" s="109">
        <v>8260810298</v>
      </c>
      <c r="F5396" s="107" t="s">
        <v>3565</v>
      </c>
      <c r="G5396" s="110" t="s">
        <v>1778</v>
      </c>
      <c r="H5396" s="111">
        <v>2900000</v>
      </c>
      <c r="I5396" s="113">
        <v>46064</v>
      </c>
      <c r="J5396" s="111">
        <v>55000</v>
      </c>
      <c r="K5396" s="112" t="s">
        <v>20</v>
      </c>
      <c r="L5396" s="112" t="s">
        <v>158</v>
      </c>
      <c r="O5396" s="71"/>
      <c r="P5396" s="54"/>
      <c r="Q5396" s="72"/>
    </row>
    <row r="5397" spans="1:17" x14ac:dyDescent="0.25">
      <c r="A5397" s="107" t="s">
        <v>3536</v>
      </c>
      <c r="B5397" s="108">
        <v>202602</v>
      </c>
      <c r="C5397" s="108">
        <v>202602</v>
      </c>
      <c r="D5397" s="108" t="s">
        <v>1014</v>
      </c>
      <c r="E5397" s="109">
        <v>7774003258</v>
      </c>
      <c r="F5397" s="107" t="s">
        <v>3537</v>
      </c>
      <c r="G5397" s="110" t="s">
        <v>3305</v>
      </c>
      <c r="H5397" s="111">
        <v>59000</v>
      </c>
      <c r="I5397" s="113">
        <v>46065</v>
      </c>
      <c r="J5397" s="111">
        <v>5000</v>
      </c>
      <c r="K5397" s="112" t="s">
        <v>20</v>
      </c>
      <c r="L5397" s="112" t="s">
        <v>158</v>
      </c>
      <c r="O5397" s="71"/>
      <c r="P5397" s="54"/>
      <c r="Q5397" s="72"/>
    </row>
    <row r="5398" spans="1:17" x14ac:dyDescent="0.25">
      <c r="A5398" s="107" t="s">
        <v>422</v>
      </c>
      <c r="B5398" s="108">
        <v>202602</v>
      </c>
      <c r="C5398" s="108">
        <v>202602</v>
      </c>
      <c r="D5398" s="108" t="s">
        <v>1014</v>
      </c>
      <c r="E5398" s="109">
        <v>7751029895</v>
      </c>
      <c r="F5398" s="107" t="s">
        <v>420</v>
      </c>
      <c r="G5398" s="110" t="s">
        <v>3305</v>
      </c>
      <c r="H5398" s="111">
        <v>59000</v>
      </c>
      <c r="I5398" s="113">
        <v>46065</v>
      </c>
      <c r="J5398" s="111">
        <v>5000</v>
      </c>
      <c r="K5398" s="112" t="s">
        <v>20</v>
      </c>
      <c r="L5398" s="112" t="s">
        <v>158</v>
      </c>
      <c r="O5398" s="71"/>
      <c r="P5398" s="54"/>
      <c r="Q5398" s="72"/>
    </row>
    <row r="5399" spans="1:17" x14ac:dyDescent="0.25">
      <c r="A5399" s="107" t="s">
        <v>3570</v>
      </c>
      <c r="B5399" s="108">
        <v>202602</v>
      </c>
      <c r="C5399" s="108">
        <v>202602</v>
      </c>
      <c r="D5399" s="108" t="s">
        <v>1014</v>
      </c>
      <c r="E5399" s="109">
        <v>9591276529</v>
      </c>
      <c r="F5399" s="107" t="s">
        <v>3568</v>
      </c>
      <c r="G5399" s="110" t="s">
        <v>3305</v>
      </c>
      <c r="H5399" s="111">
        <v>59000</v>
      </c>
      <c r="I5399" s="113">
        <v>46065</v>
      </c>
      <c r="J5399" s="111">
        <v>5000</v>
      </c>
      <c r="K5399" s="112" t="s">
        <v>20</v>
      </c>
      <c r="L5399" s="112" t="s">
        <v>158</v>
      </c>
      <c r="O5399" s="71"/>
      <c r="P5399" s="54"/>
      <c r="Q5399" s="72"/>
    </row>
    <row r="5400" spans="1:17" x14ac:dyDescent="0.25">
      <c r="A5400" s="107" t="s">
        <v>3571</v>
      </c>
      <c r="B5400" s="108">
        <v>202602</v>
      </c>
      <c r="C5400" s="108">
        <v>202602</v>
      </c>
      <c r="D5400" s="108" t="s">
        <v>1014</v>
      </c>
      <c r="E5400" s="109">
        <v>8105603810</v>
      </c>
      <c r="F5400" s="107" t="s">
        <v>915</v>
      </c>
      <c r="G5400" s="110" t="s">
        <v>3305</v>
      </c>
      <c r="H5400" s="111">
        <v>59000</v>
      </c>
      <c r="I5400" s="113">
        <v>46065</v>
      </c>
      <c r="J5400" s="111">
        <v>5000</v>
      </c>
      <c r="K5400" s="112" t="s">
        <v>20</v>
      </c>
      <c r="L5400" s="112" t="s">
        <v>158</v>
      </c>
      <c r="O5400" s="71"/>
      <c r="P5400" s="54"/>
      <c r="Q5400" s="72"/>
    </row>
    <row r="5401" spans="1:17" x14ac:dyDescent="0.25">
      <c r="A5401" s="107" t="s">
        <v>4616</v>
      </c>
      <c r="B5401" s="108">
        <v>202602</v>
      </c>
      <c r="C5401" s="108">
        <v>202602</v>
      </c>
      <c r="D5401" s="108" t="s">
        <v>1014</v>
      </c>
      <c r="E5401" s="109">
        <v>8073549399</v>
      </c>
      <c r="F5401" s="107" t="s">
        <v>3598</v>
      </c>
      <c r="G5401" s="110" t="s">
        <v>3305</v>
      </c>
      <c r="H5401" s="111">
        <v>59000</v>
      </c>
      <c r="I5401" s="113">
        <v>46065</v>
      </c>
      <c r="J5401" s="111">
        <v>5000</v>
      </c>
      <c r="K5401" s="112" t="s">
        <v>20</v>
      </c>
      <c r="L5401" s="112" t="s">
        <v>158</v>
      </c>
      <c r="O5401" s="71"/>
      <c r="P5401" s="54"/>
      <c r="Q5401" s="72"/>
    </row>
    <row r="5402" spans="1:17" x14ac:dyDescent="0.25">
      <c r="A5402" s="107" t="s">
        <v>3573</v>
      </c>
      <c r="B5402" s="108">
        <v>202602</v>
      </c>
      <c r="C5402" s="108">
        <v>202602</v>
      </c>
      <c r="D5402" s="108" t="s">
        <v>1014</v>
      </c>
      <c r="E5402" s="109">
        <v>7756836364</v>
      </c>
      <c r="F5402" s="107" t="s">
        <v>3599</v>
      </c>
      <c r="G5402" s="110" t="s">
        <v>3305</v>
      </c>
      <c r="H5402" s="111">
        <v>59000</v>
      </c>
      <c r="I5402" s="113">
        <v>46065</v>
      </c>
      <c r="J5402" s="111">
        <v>5000</v>
      </c>
      <c r="K5402" s="112" t="s">
        <v>20</v>
      </c>
      <c r="L5402" s="112" t="s">
        <v>158</v>
      </c>
      <c r="O5402" s="71"/>
      <c r="P5402" s="54"/>
      <c r="Q5402" s="72"/>
    </row>
    <row r="5403" spans="1:17" x14ac:dyDescent="0.25">
      <c r="A5403" s="107" t="s">
        <v>3574</v>
      </c>
      <c r="B5403" s="108">
        <v>202602</v>
      </c>
      <c r="C5403" s="108">
        <v>202602</v>
      </c>
      <c r="D5403" s="108" t="s">
        <v>1014</v>
      </c>
      <c r="E5403" s="109">
        <v>8894962499</v>
      </c>
      <c r="F5403" s="107" t="s">
        <v>3600</v>
      </c>
      <c r="G5403" s="110" t="s">
        <v>3305</v>
      </c>
      <c r="H5403" s="111">
        <v>59000</v>
      </c>
      <c r="I5403" s="113">
        <v>46065</v>
      </c>
      <c r="J5403" s="111">
        <v>5000</v>
      </c>
      <c r="K5403" s="112" t="s">
        <v>20</v>
      </c>
      <c r="L5403" s="112" t="s">
        <v>158</v>
      </c>
      <c r="O5403" s="71"/>
      <c r="P5403" s="54"/>
      <c r="Q5403" s="72"/>
    </row>
    <row r="5404" spans="1:17" x14ac:dyDescent="0.25">
      <c r="A5404" s="107" t="s">
        <v>3575</v>
      </c>
      <c r="B5404" s="108">
        <v>202602</v>
      </c>
      <c r="C5404" s="108">
        <v>202602</v>
      </c>
      <c r="D5404" s="108" t="s">
        <v>1014</v>
      </c>
      <c r="E5404" s="109">
        <v>8894962499</v>
      </c>
      <c r="F5404" s="107" t="s">
        <v>3601</v>
      </c>
      <c r="G5404" s="110" t="s">
        <v>3305</v>
      </c>
      <c r="H5404" s="111">
        <v>59000</v>
      </c>
      <c r="I5404" s="113">
        <v>46065</v>
      </c>
      <c r="J5404" s="111">
        <v>5000</v>
      </c>
      <c r="K5404" s="112" t="s">
        <v>20</v>
      </c>
      <c r="L5404" s="112" t="s">
        <v>158</v>
      </c>
      <c r="O5404" s="71"/>
      <c r="P5404" s="54"/>
      <c r="Q5404" s="72"/>
    </row>
    <row r="5405" spans="1:17" x14ac:dyDescent="0.25">
      <c r="A5405" s="107" t="s">
        <v>3576</v>
      </c>
      <c r="B5405" s="108">
        <v>202602</v>
      </c>
      <c r="C5405" s="108">
        <v>202602</v>
      </c>
      <c r="D5405" s="108" t="s">
        <v>1014</v>
      </c>
      <c r="E5405" s="109">
        <v>9438137231</v>
      </c>
      <c r="F5405" s="107" t="s">
        <v>3602</v>
      </c>
      <c r="G5405" s="110" t="s">
        <v>3305</v>
      </c>
      <c r="H5405" s="111">
        <v>59000</v>
      </c>
      <c r="I5405" s="113">
        <v>46065</v>
      </c>
      <c r="J5405" s="111">
        <v>5000</v>
      </c>
      <c r="K5405" s="112" t="s">
        <v>20</v>
      </c>
      <c r="L5405" s="112" t="s">
        <v>158</v>
      </c>
      <c r="O5405" s="71"/>
      <c r="P5405" s="54"/>
      <c r="Q5405" s="72"/>
    </row>
    <row r="5406" spans="1:17" x14ac:dyDescent="0.25">
      <c r="A5406" s="107" t="s">
        <v>3577</v>
      </c>
      <c r="B5406" s="108">
        <v>202602</v>
      </c>
      <c r="C5406" s="108">
        <v>202602</v>
      </c>
      <c r="D5406" s="108" t="s">
        <v>1014</v>
      </c>
      <c r="E5406" s="109">
        <v>8431823888</v>
      </c>
      <c r="F5406" s="107" t="s">
        <v>3603</v>
      </c>
      <c r="G5406" s="110" t="s">
        <v>3305</v>
      </c>
      <c r="H5406" s="111">
        <v>59000</v>
      </c>
      <c r="I5406" s="113">
        <v>46065</v>
      </c>
      <c r="J5406" s="111">
        <v>5000</v>
      </c>
      <c r="K5406" s="112" t="s">
        <v>20</v>
      </c>
      <c r="L5406" s="112" t="s">
        <v>158</v>
      </c>
      <c r="O5406" s="71"/>
      <c r="P5406" s="54"/>
      <c r="Q5406" s="72"/>
    </row>
    <row r="5407" spans="1:17" x14ac:dyDescent="0.25">
      <c r="A5407" s="107" t="s">
        <v>3578</v>
      </c>
      <c r="B5407" s="108">
        <v>202602</v>
      </c>
      <c r="C5407" s="108">
        <v>202602</v>
      </c>
      <c r="D5407" s="108" t="s">
        <v>1014</v>
      </c>
      <c r="E5407" s="109">
        <v>8260965842</v>
      </c>
      <c r="F5407" s="107" t="s">
        <v>3604</v>
      </c>
      <c r="G5407" s="110" t="s">
        <v>3305</v>
      </c>
      <c r="H5407" s="111">
        <v>59000</v>
      </c>
      <c r="I5407" s="113">
        <v>46065</v>
      </c>
      <c r="J5407" s="111">
        <v>5000</v>
      </c>
      <c r="K5407" s="112" t="s">
        <v>20</v>
      </c>
      <c r="L5407" s="112" t="s">
        <v>158</v>
      </c>
      <c r="O5407" s="71"/>
      <c r="P5407" s="54"/>
      <c r="Q5407" s="72"/>
    </row>
    <row r="5408" spans="1:17" x14ac:dyDescent="0.25">
      <c r="A5408" s="107" t="s">
        <v>3579</v>
      </c>
      <c r="B5408" s="108">
        <v>202602</v>
      </c>
      <c r="C5408" s="108">
        <v>202602</v>
      </c>
      <c r="D5408" s="108" t="s">
        <v>1014</v>
      </c>
      <c r="E5408" s="109">
        <v>9346333647</v>
      </c>
      <c r="F5408" s="107" t="s">
        <v>3605</v>
      </c>
      <c r="G5408" s="110" t="s">
        <v>3305</v>
      </c>
      <c r="H5408" s="111">
        <v>59000</v>
      </c>
      <c r="I5408" s="113">
        <v>46065</v>
      </c>
      <c r="J5408" s="111">
        <v>5000</v>
      </c>
      <c r="K5408" s="112" t="s">
        <v>20</v>
      </c>
      <c r="L5408" s="112" t="s">
        <v>158</v>
      </c>
      <c r="O5408" s="71"/>
      <c r="P5408" s="54"/>
      <c r="Q5408" s="72"/>
    </row>
    <row r="5409" spans="1:17" x14ac:dyDescent="0.25">
      <c r="A5409" s="107" t="s">
        <v>3580</v>
      </c>
      <c r="B5409" s="108">
        <v>202602</v>
      </c>
      <c r="C5409" s="108">
        <v>202602</v>
      </c>
      <c r="D5409" s="108" t="s">
        <v>1014</v>
      </c>
      <c r="E5409" s="109">
        <v>7008847432</v>
      </c>
      <c r="F5409" s="107" t="s">
        <v>3606</v>
      </c>
      <c r="G5409" s="110" t="s">
        <v>3305</v>
      </c>
      <c r="H5409" s="111">
        <v>59000</v>
      </c>
      <c r="I5409" s="113">
        <v>46065</v>
      </c>
      <c r="J5409" s="111">
        <v>5000</v>
      </c>
      <c r="K5409" s="112" t="s">
        <v>20</v>
      </c>
      <c r="L5409" s="112" t="s">
        <v>158</v>
      </c>
      <c r="O5409" s="71"/>
      <c r="P5409" s="54"/>
      <c r="Q5409" s="72"/>
    </row>
    <row r="5410" spans="1:17" x14ac:dyDescent="0.25">
      <c r="A5410" s="107" t="s">
        <v>3581</v>
      </c>
      <c r="B5410" s="108">
        <v>202602</v>
      </c>
      <c r="C5410" s="108">
        <v>202602</v>
      </c>
      <c r="D5410" s="108" t="s">
        <v>1014</v>
      </c>
      <c r="E5410" s="109">
        <v>8144590655</v>
      </c>
      <c r="F5410" s="107" t="s">
        <v>3653</v>
      </c>
      <c r="G5410" s="110" t="s">
        <v>3305</v>
      </c>
      <c r="H5410" s="111">
        <v>59000</v>
      </c>
      <c r="I5410" s="113">
        <v>46065</v>
      </c>
      <c r="J5410" s="111">
        <v>5000</v>
      </c>
      <c r="K5410" s="112" t="s">
        <v>20</v>
      </c>
      <c r="L5410" s="112" t="s">
        <v>158</v>
      </c>
      <c r="O5410" s="71"/>
      <c r="P5410" s="54"/>
      <c r="Q5410" s="72"/>
    </row>
    <row r="5411" spans="1:17" x14ac:dyDescent="0.25">
      <c r="A5411" s="107" t="s">
        <v>3582</v>
      </c>
      <c r="B5411" s="108">
        <v>202602</v>
      </c>
      <c r="C5411" s="108">
        <v>202602</v>
      </c>
      <c r="D5411" s="108" t="s">
        <v>1014</v>
      </c>
      <c r="E5411" s="109">
        <v>8904949279</v>
      </c>
      <c r="F5411" s="107"/>
      <c r="G5411" s="110" t="s">
        <v>3305</v>
      </c>
      <c r="H5411" s="111">
        <v>59000</v>
      </c>
      <c r="I5411" s="113">
        <v>46065</v>
      </c>
      <c r="J5411" s="111">
        <v>5000</v>
      </c>
      <c r="K5411" s="112" t="s">
        <v>20</v>
      </c>
      <c r="L5411" s="112" t="s">
        <v>158</v>
      </c>
      <c r="O5411" s="71"/>
      <c r="P5411" s="54"/>
      <c r="Q5411" s="72"/>
    </row>
    <row r="5412" spans="1:17" x14ac:dyDescent="0.25">
      <c r="A5412" s="107" t="s">
        <v>4617</v>
      </c>
      <c r="B5412" s="108">
        <v>202602</v>
      </c>
      <c r="C5412" s="108">
        <v>202602</v>
      </c>
      <c r="D5412" s="108" t="s">
        <v>1014</v>
      </c>
      <c r="E5412" s="109">
        <v>9742317381</v>
      </c>
      <c r="F5412" s="107" t="s">
        <v>4618</v>
      </c>
      <c r="G5412" s="110" t="s">
        <v>3305</v>
      </c>
      <c r="H5412" s="111">
        <v>59000</v>
      </c>
      <c r="I5412" s="113">
        <v>46065</v>
      </c>
      <c r="J5412" s="111">
        <v>5000</v>
      </c>
      <c r="K5412" s="112" t="s">
        <v>20</v>
      </c>
      <c r="L5412" s="112" t="s">
        <v>158</v>
      </c>
      <c r="O5412" s="71"/>
      <c r="P5412" s="54"/>
      <c r="Q5412" s="72"/>
    </row>
    <row r="5413" spans="1:17" x14ac:dyDescent="0.25">
      <c r="A5413" s="107" t="s">
        <v>3584</v>
      </c>
      <c r="B5413" s="108">
        <v>202602</v>
      </c>
      <c r="C5413" s="108">
        <v>202602</v>
      </c>
      <c r="D5413" s="108" t="s">
        <v>1014</v>
      </c>
      <c r="E5413" s="109">
        <v>9030870070</v>
      </c>
      <c r="F5413" s="107"/>
      <c r="G5413" s="110" t="s">
        <v>3305</v>
      </c>
      <c r="H5413" s="111">
        <v>59000</v>
      </c>
      <c r="I5413" s="113">
        <v>46065</v>
      </c>
      <c r="J5413" s="111">
        <v>5000</v>
      </c>
      <c r="K5413" s="112" t="s">
        <v>20</v>
      </c>
      <c r="L5413" s="112" t="s">
        <v>158</v>
      </c>
      <c r="O5413" s="71"/>
      <c r="P5413" s="54"/>
      <c r="Q5413" s="72"/>
    </row>
    <row r="5414" spans="1:17" x14ac:dyDescent="0.25">
      <c r="A5414" s="107" t="s">
        <v>3585</v>
      </c>
      <c r="B5414" s="108">
        <v>202602</v>
      </c>
      <c r="C5414" s="108">
        <v>202602</v>
      </c>
      <c r="D5414" s="108" t="s">
        <v>1014</v>
      </c>
      <c r="E5414" s="109">
        <v>8296392591</v>
      </c>
      <c r="F5414" s="107" t="s">
        <v>2040</v>
      </c>
      <c r="G5414" s="110" t="s">
        <v>3305</v>
      </c>
      <c r="H5414" s="111">
        <v>59000</v>
      </c>
      <c r="I5414" s="113">
        <v>46065</v>
      </c>
      <c r="J5414" s="111">
        <v>5000</v>
      </c>
      <c r="K5414" s="112" t="s">
        <v>20</v>
      </c>
      <c r="L5414" s="112" t="s">
        <v>158</v>
      </c>
      <c r="O5414" s="71"/>
      <c r="P5414" s="54"/>
      <c r="Q5414" s="72"/>
    </row>
    <row r="5415" spans="1:17" x14ac:dyDescent="0.25">
      <c r="A5415" s="107" t="s">
        <v>3586</v>
      </c>
      <c r="B5415" s="108">
        <v>202602</v>
      </c>
      <c r="C5415" s="108">
        <v>202602</v>
      </c>
      <c r="D5415" s="108" t="s">
        <v>1014</v>
      </c>
      <c r="E5415" s="109">
        <v>9583932629</v>
      </c>
      <c r="F5415" s="107" t="s">
        <v>4619</v>
      </c>
      <c r="G5415" s="110" t="s">
        <v>3305</v>
      </c>
      <c r="H5415" s="111">
        <v>59000</v>
      </c>
      <c r="I5415" s="113">
        <v>46065</v>
      </c>
      <c r="J5415" s="111">
        <v>5000</v>
      </c>
      <c r="K5415" s="112" t="s">
        <v>20</v>
      </c>
      <c r="L5415" s="112" t="s">
        <v>158</v>
      </c>
      <c r="O5415" s="71"/>
      <c r="P5415" s="54"/>
      <c r="Q5415" s="72"/>
    </row>
    <row r="5416" spans="1:17" x14ac:dyDescent="0.25">
      <c r="A5416" s="107" t="s">
        <v>2626</v>
      </c>
      <c r="B5416" s="108">
        <v>202602</v>
      </c>
      <c r="C5416" s="108">
        <v>202602</v>
      </c>
      <c r="D5416" s="108" t="s">
        <v>1014</v>
      </c>
      <c r="E5416" s="109">
        <v>9835420061</v>
      </c>
      <c r="F5416" s="107" t="s">
        <v>2634</v>
      </c>
      <c r="G5416" s="110" t="s">
        <v>3305</v>
      </c>
      <c r="H5416" s="111">
        <v>59000</v>
      </c>
      <c r="I5416" s="113">
        <v>46065</v>
      </c>
      <c r="J5416" s="111">
        <v>5000</v>
      </c>
      <c r="K5416" s="112" t="s">
        <v>20</v>
      </c>
      <c r="L5416" s="112" t="s">
        <v>158</v>
      </c>
      <c r="O5416" s="71"/>
      <c r="P5416" s="54"/>
      <c r="Q5416" s="72"/>
    </row>
    <row r="5417" spans="1:17" x14ac:dyDescent="0.25">
      <c r="A5417" s="107" t="s">
        <v>3587</v>
      </c>
      <c r="B5417" s="108">
        <v>202602</v>
      </c>
      <c r="C5417" s="108">
        <v>202602</v>
      </c>
      <c r="D5417" s="108" t="s">
        <v>1014</v>
      </c>
      <c r="E5417" s="109">
        <v>8919365336</v>
      </c>
      <c r="F5417" s="107" t="s">
        <v>789</v>
      </c>
      <c r="G5417" s="110" t="s">
        <v>3305</v>
      </c>
      <c r="H5417" s="111">
        <v>59000</v>
      </c>
      <c r="I5417" s="113">
        <v>46065</v>
      </c>
      <c r="J5417" s="111">
        <v>5000</v>
      </c>
      <c r="K5417" s="112" t="s">
        <v>20</v>
      </c>
      <c r="L5417" s="112" t="s">
        <v>158</v>
      </c>
      <c r="O5417" s="71"/>
      <c r="P5417" s="54"/>
      <c r="Q5417" s="72"/>
    </row>
    <row r="5418" spans="1:17" x14ac:dyDescent="0.25">
      <c r="A5418" s="107" t="s">
        <v>4620</v>
      </c>
      <c r="B5418" s="108">
        <v>202602</v>
      </c>
      <c r="C5418" s="108">
        <v>202602</v>
      </c>
      <c r="D5418" s="108" t="s">
        <v>1014</v>
      </c>
      <c r="E5418" s="109">
        <v>8800113646</v>
      </c>
      <c r="F5418" s="107" t="s">
        <v>3607</v>
      </c>
      <c r="G5418" s="110" t="s">
        <v>3305</v>
      </c>
      <c r="H5418" s="111">
        <v>59000</v>
      </c>
      <c r="I5418" s="113">
        <v>46065</v>
      </c>
      <c r="J5418" s="111">
        <v>5000</v>
      </c>
      <c r="K5418" s="112" t="s">
        <v>20</v>
      </c>
      <c r="L5418" s="112" t="s">
        <v>158</v>
      </c>
      <c r="O5418" s="71"/>
      <c r="P5418" s="54"/>
      <c r="Q5418" s="72"/>
    </row>
    <row r="5419" spans="1:17" x14ac:dyDescent="0.25">
      <c r="A5419" s="107" t="s">
        <v>3589</v>
      </c>
      <c r="B5419" s="108">
        <v>202602</v>
      </c>
      <c r="C5419" s="108">
        <v>202602</v>
      </c>
      <c r="D5419" s="108" t="s">
        <v>1014</v>
      </c>
      <c r="E5419" s="109">
        <v>9971807699</v>
      </c>
      <c r="F5419" s="107" t="s">
        <v>4621</v>
      </c>
      <c r="G5419" s="110" t="s">
        <v>3305</v>
      </c>
      <c r="H5419" s="111">
        <v>59000</v>
      </c>
      <c r="I5419" s="113">
        <v>46065</v>
      </c>
      <c r="J5419" s="111">
        <v>5000</v>
      </c>
      <c r="K5419" s="112" t="s">
        <v>20</v>
      </c>
      <c r="L5419" s="112" t="s">
        <v>158</v>
      </c>
      <c r="O5419" s="71"/>
      <c r="P5419" s="54"/>
      <c r="Q5419" s="72"/>
    </row>
    <row r="5420" spans="1:17" x14ac:dyDescent="0.25">
      <c r="A5420" s="107" t="s">
        <v>4622</v>
      </c>
      <c r="B5420" s="108">
        <v>202602</v>
      </c>
      <c r="C5420" s="108">
        <v>202602</v>
      </c>
      <c r="D5420" s="108" t="s">
        <v>1014</v>
      </c>
      <c r="E5420" s="109">
        <v>9632536626</v>
      </c>
      <c r="F5420" s="107" t="s">
        <v>3608</v>
      </c>
      <c r="G5420" s="110" t="s">
        <v>3305</v>
      </c>
      <c r="H5420" s="111">
        <v>59000</v>
      </c>
      <c r="I5420" s="113">
        <v>46065</v>
      </c>
      <c r="J5420" s="111">
        <v>5000</v>
      </c>
      <c r="K5420" s="112" t="s">
        <v>20</v>
      </c>
      <c r="L5420" s="112" t="s">
        <v>158</v>
      </c>
      <c r="O5420" s="71"/>
      <c r="P5420" s="54"/>
      <c r="Q5420" s="72"/>
    </row>
    <row r="5421" spans="1:17" x14ac:dyDescent="0.25">
      <c r="A5421" s="107" t="s">
        <v>4623</v>
      </c>
      <c r="B5421" s="108">
        <v>202602</v>
      </c>
      <c r="C5421" s="108">
        <v>202602</v>
      </c>
      <c r="D5421" s="108" t="s">
        <v>1014</v>
      </c>
      <c r="E5421" s="109">
        <v>9867101459</v>
      </c>
      <c r="F5421" s="107" t="s">
        <v>3353</v>
      </c>
      <c r="G5421" s="110" t="s">
        <v>3305</v>
      </c>
      <c r="H5421" s="111">
        <v>59000</v>
      </c>
      <c r="I5421" s="113">
        <v>46065</v>
      </c>
      <c r="J5421" s="111">
        <v>5000</v>
      </c>
      <c r="K5421" s="112" t="s">
        <v>20</v>
      </c>
      <c r="L5421" s="112" t="s">
        <v>158</v>
      </c>
      <c r="O5421" s="71"/>
      <c r="P5421" s="54"/>
      <c r="Q5421" s="72"/>
    </row>
    <row r="5422" spans="1:17" x14ac:dyDescent="0.25">
      <c r="A5422" s="107" t="s">
        <v>3592</v>
      </c>
      <c r="B5422" s="108">
        <v>202602</v>
      </c>
      <c r="C5422" s="108">
        <v>202602</v>
      </c>
      <c r="D5422" s="108" t="s">
        <v>1014</v>
      </c>
      <c r="E5422" s="109">
        <v>8884021960</v>
      </c>
      <c r="F5422" s="107"/>
      <c r="G5422" s="110" t="s">
        <v>3305</v>
      </c>
      <c r="H5422" s="111">
        <v>59000</v>
      </c>
      <c r="I5422" s="113">
        <v>46065</v>
      </c>
      <c r="J5422" s="111">
        <v>5000</v>
      </c>
      <c r="K5422" s="112" t="s">
        <v>20</v>
      </c>
      <c r="L5422" s="112" t="s">
        <v>158</v>
      </c>
      <c r="O5422" s="71"/>
      <c r="P5422" s="54"/>
      <c r="Q5422" s="72"/>
    </row>
    <row r="5423" spans="1:17" x14ac:dyDescent="0.25">
      <c r="A5423" s="107" t="s">
        <v>4624</v>
      </c>
      <c r="B5423" s="108">
        <v>202602</v>
      </c>
      <c r="C5423" s="108">
        <v>202602</v>
      </c>
      <c r="D5423" s="108" t="s">
        <v>1014</v>
      </c>
      <c r="E5423" s="109">
        <v>7795633102</v>
      </c>
      <c r="F5423" s="107" t="s">
        <v>3661</v>
      </c>
      <c r="G5423" s="110" t="s">
        <v>3305</v>
      </c>
      <c r="H5423" s="111">
        <v>59000</v>
      </c>
      <c r="I5423" s="113">
        <v>46065</v>
      </c>
      <c r="J5423" s="111">
        <v>5000</v>
      </c>
      <c r="K5423" s="112" t="s">
        <v>20</v>
      </c>
      <c r="L5423" s="112" t="s">
        <v>158</v>
      </c>
      <c r="O5423" s="71"/>
      <c r="P5423" s="54"/>
      <c r="Q5423" s="72"/>
    </row>
    <row r="5424" spans="1:17" x14ac:dyDescent="0.25">
      <c r="A5424" s="107" t="s">
        <v>3594</v>
      </c>
      <c r="B5424" s="108">
        <v>202602</v>
      </c>
      <c r="C5424" s="108">
        <v>202602</v>
      </c>
      <c r="D5424" s="108" t="s">
        <v>1014</v>
      </c>
      <c r="E5424" s="109">
        <v>7008867931</v>
      </c>
      <c r="F5424" s="107" t="s">
        <v>3609</v>
      </c>
      <c r="G5424" s="110" t="s">
        <v>3305</v>
      </c>
      <c r="H5424" s="111">
        <v>59000</v>
      </c>
      <c r="I5424" s="113">
        <v>46065</v>
      </c>
      <c r="J5424" s="111">
        <v>5000</v>
      </c>
      <c r="K5424" s="112" t="s">
        <v>20</v>
      </c>
      <c r="L5424" s="112" t="s">
        <v>158</v>
      </c>
      <c r="O5424" s="71"/>
      <c r="P5424" s="54"/>
      <c r="Q5424" s="72"/>
    </row>
    <row r="5425" spans="1:17" x14ac:dyDescent="0.25">
      <c r="A5425" s="107" t="s">
        <v>2473</v>
      </c>
      <c r="B5425" s="108">
        <v>202602</v>
      </c>
      <c r="C5425" s="108">
        <v>202602</v>
      </c>
      <c r="D5425" s="108" t="s">
        <v>1014</v>
      </c>
      <c r="E5425" s="109">
        <v>7978185477</v>
      </c>
      <c r="F5425" s="107" t="s">
        <v>2474</v>
      </c>
      <c r="G5425" s="110" t="s">
        <v>3305</v>
      </c>
      <c r="H5425" s="111">
        <v>59000</v>
      </c>
      <c r="I5425" s="113">
        <v>46065</v>
      </c>
      <c r="J5425" s="111">
        <v>5000</v>
      </c>
      <c r="K5425" s="112" t="s">
        <v>20</v>
      </c>
      <c r="L5425" s="112" t="s">
        <v>158</v>
      </c>
      <c r="O5425" s="71"/>
      <c r="P5425" s="54"/>
      <c r="Q5425" s="72"/>
    </row>
    <row r="5426" spans="1:17" x14ac:dyDescent="0.25">
      <c r="A5426" s="107" t="s">
        <v>3596</v>
      </c>
      <c r="B5426" s="108">
        <v>202602</v>
      </c>
      <c r="C5426" s="108">
        <v>202602</v>
      </c>
      <c r="D5426" s="108" t="s">
        <v>1014</v>
      </c>
      <c r="E5426" s="109"/>
      <c r="F5426" s="107"/>
      <c r="G5426" s="110" t="s">
        <v>3305</v>
      </c>
      <c r="H5426" s="111">
        <v>59000</v>
      </c>
      <c r="I5426" s="113">
        <v>46065</v>
      </c>
      <c r="J5426" s="111">
        <v>5000</v>
      </c>
      <c r="K5426" s="112" t="s">
        <v>20</v>
      </c>
      <c r="L5426" s="112" t="s">
        <v>158</v>
      </c>
      <c r="O5426" s="71"/>
      <c r="P5426" s="54"/>
      <c r="Q5426" s="72"/>
    </row>
    <row r="5427" spans="1:17" x14ac:dyDescent="0.25">
      <c r="A5427" s="107" t="s">
        <v>3597</v>
      </c>
      <c r="B5427" s="108">
        <v>202602</v>
      </c>
      <c r="C5427" s="108">
        <v>202602</v>
      </c>
      <c r="D5427" s="108" t="s">
        <v>1014</v>
      </c>
      <c r="E5427" s="109"/>
      <c r="F5427" s="107"/>
      <c r="G5427" s="110" t="s">
        <v>3305</v>
      </c>
      <c r="H5427" s="111">
        <v>59000</v>
      </c>
      <c r="I5427" s="113">
        <v>46065</v>
      </c>
      <c r="J5427" s="111">
        <v>5000</v>
      </c>
      <c r="K5427" s="112" t="s">
        <v>20</v>
      </c>
      <c r="L5427" s="112" t="s">
        <v>158</v>
      </c>
      <c r="O5427" s="71"/>
      <c r="P5427" s="54"/>
      <c r="Q5427" s="72"/>
    </row>
    <row r="5428" spans="1:17" x14ac:dyDescent="0.25">
      <c r="A5428" s="107" t="s">
        <v>3545</v>
      </c>
      <c r="B5428" s="108">
        <v>202602</v>
      </c>
      <c r="C5428" s="108">
        <v>202602</v>
      </c>
      <c r="D5428" s="108" t="s">
        <v>1015</v>
      </c>
      <c r="E5428" s="109">
        <v>7609878723</v>
      </c>
      <c r="F5428" s="107" t="s">
        <v>3561</v>
      </c>
      <c r="G5428" s="110" t="s">
        <v>1792</v>
      </c>
      <c r="H5428" s="111">
        <v>270000</v>
      </c>
      <c r="I5428" s="113">
        <v>46065</v>
      </c>
      <c r="J5428" s="111">
        <v>50000</v>
      </c>
      <c r="K5428" s="112" t="s">
        <v>20</v>
      </c>
      <c r="L5428" s="112" t="s">
        <v>158</v>
      </c>
      <c r="O5428" s="71"/>
      <c r="P5428" s="54"/>
      <c r="Q5428" s="72"/>
    </row>
    <row r="5429" spans="1:17" x14ac:dyDescent="0.25">
      <c r="A5429" s="107" t="s">
        <v>3081</v>
      </c>
      <c r="B5429" s="108">
        <v>202507</v>
      </c>
      <c r="C5429" s="108">
        <v>202507</v>
      </c>
      <c r="D5429" s="108" t="s">
        <v>1015</v>
      </c>
      <c r="E5429" s="109">
        <v>7008716582</v>
      </c>
      <c r="F5429" s="107" t="s">
        <v>3088</v>
      </c>
      <c r="G5429" s="110" t="s">
        <v>1778</v>
      </c>
      <c r="H5429" s="111">
        <v>285000</v>
      </c>
      <c r="I5429" s="113">
        <v>46065</v>
      </c>
      <c r="J5429" s="111">
        <v>35000</v>
      </c>
      <c r="K5429" s="112" t="s">
        <v>20</v>
      </c>
      <c r="L5429" s="112" t="s">
        <v>158</v>
      </c>
      <c r="O5429" s="71"/>
      <c r="P5429" s="54"/>
      <c r="Q5429" s="72"/>
    </row>
    <row r="5430" spans="1:17" x14ac:dyDescent="0.25">
      <c r="A5430" s="107" t="s">
        <v>3382</v>
      </c>
      <c r="B5430" s="108">
        <v>202511</v>
      </c>
      <c r="C5430" s="108">
        <v>202511</v>
      </c>
      <c r="D5430" s="108" t="s">
        <v>1015</v>
      </c>
      <c r="E5430" s="109">
        <v>9776249591</v>
      </c>
      <c r="F5430" s="107" t="s">
        <v>3388</v>
      </c>
      <c r="G5430" s="110" t="s">
        <v>1778</v>
      </c>
      <c r="H5430" s="111">
        <v>290000</v>
      </c>
      <c r="I5430" s="113">
        <v>46065</v>
      </c>
      <c r="J5430" s="111">
        <v>90000</v>
      </c>
      <c r="K5430" s="112" t="s">
        <v>20</v>
      </c>
      <c r="L5430" s="112" t="s">
        <v>158</v>
      </c>
      <c r="O5430" s="71"/>
      <c r="P5430" s="54"/>
      <c r="Q5430" s="72"/>
    </row>
    <row r="5431" spans="1:17" x14ac:dyDescent="0.25">
      <c r="A5431" s="107" t="s">
        <v>3484</v>
      </c>
      <c r="B5431" s="108">
        <v>202601</v>
      </c>
      <c r="C5431" s="108">
        <v>202601</v>
      </c>
      <c r="D5431" s="108" t="s">
        <v>1014</v>
      </c>
      <c r="E5431" s="109">
        <v>9692879887</v>
      </c>
      <c r="F5431" s="107" t="s">
        <v>3492</v>
      </c>
      <c r="G5431" s="110" t="s">
        <v>1792</v>
      </c>
      <c r="H5431" s="111">
        <v>280000</v>
      </c>
      <c r="I5431" s="113">
        <v>46066</v>
      </c>
      <c r="J5431" s="111">
        <v>50000</v>
      </c>
      <c r="K5431" s="112" t="s">
        <v>717</v>
      </c>
      <c r="L5431" s="112" t="s">
        <v>158</v>
      </c>
      <c r="O5431" s="71"/>
      <c r="P5431" s="54"/>
      <c r="Q5431" s="72"/>
    </row>
    <row r="5432" spans="1:17" x14ac:dyDescent="0.25">
      <c r="A5432" s="107" t="s">
        <v>3383</v>
      </c>
      <c r="B5432" s="108">
        <v>202511</v>
      </c>
      <c r="C5432" s="108">
        <v>202511</v>
      </c>
      <c r="D5432" s="108" t="s">
        <v>1015</v>
      </c>
      <c r="E5432" s="109">
        <v>9439416966</v>
      </c>
      <c r="F5432" s="107" t="s">
        <v>4592</v>
      </c>
      <c r="G5432" s="110" t="s">
        <v>1778</v>
      </c>
      <c r="H5432" s="111"/>
      <c r="I5432" s="113">
        <v>46066</v>
      </c>
      <c r="J5432" s="111">
        <v>50000</v>
      </c>
      <c r="K5432" s="112" t="s">
        <v>20</v>
      </c>
      <c r="L5432" s="112" t="s">
        <v>158</v>
      </c>
      <c r="O5432" s="71"/>
      <c r="P5432" s="54"/>
      <c r="Q5432" s="72"/>
    </row>
    <row r="5433" spans="1:17" x14ac:dyDescent="0.25">
      <c r="A5433" s="107" t="s">
        <v>3229</v>
      </c>
      <c r="B5433" s="108">
        <v>202509</v>
      </c>
      <c r="C5433" s="108">
        <v>202509</v>
      </c>
      <c r="D5433" s="108" t="s">
        <v>1015</v>
      </c>
      <c r="E5433" s="109">
        <v>7827980603</v>
      </c>
      <c r="F5433" s="107" t="s">
        <v>3230</v>
      </c>
      <c r="G5433" s="110" t="s">
        <v>1778</v>
      </c>
      <c r="H5433" s="111">
        <v>318000</v>
      </c>
      <c r="I5433" s="113">
        <v>46067</v>
      </c>
      <c r="J5433" s="111">
        <v>15000</v>
      </c>
      <c r="K5433" s="112" t="s">
        <v>20</v>
      </c>
      <c r="L5433" s="112" t="s">
        <v>158</v>
      </c>
      <c r="O5433" s="71"/>
      <c r="P5433" s="54"/>
      <c r="Q5433" s="72"/>
    </row>
    <row r="5434" spans="1:17" x14ac:dyDescent="0.25">
      <c r="A5434" s="107" t="s">
        <v>3335</v>
      </c>
      <c r="B5434" s="108">
        <v>202511</v>
      </c>
      <c r="C5434" s="108">
        <v>202511</v>
      </c>
      <c r="D5434" s="108" t="s">
        <v>1015</v>
      </c>
      <c r="E5434" s="109">
        <v>9178415449</v>
      </c>
      <c r="F5434" s="107" t="s">
        <v>3347</v>
      </c>
      <c r="G5434" s="110" t="s">
        <v>1778</v>
      </c>
      <c r="H5434" s="111">
        <v>318000</v>
      </c>
      <c r="I5434" s="113">
        <v>46067</v>
      </c>
      <c r="J5434" s="111">
        <v>13000</v>
      </c>
      <c r="K5434" s="112" t="s">
        <v>20</v>
      </c>
      <c r="L5434" s="112" t="s">
        <v>158</v>
      </c>
      <c r="O5434" s="71"/>
      <c r="P5434" s="54"/>
      <c r="Q5434" s="72"/>
    </row>
    <row r="5435" spans="1:17" x14ac:dyDescent="0.25">
      <c r="A5435" s="107" t="s">
        <v>4574</v>
      </c>
      <c r="B5435" s="108">
        <v>202510</v>
      </c>
      <c r="C5435" s="108">
        <v>202510</v>
      </c>
      <c r="D5435" s="108" t="s">
        <v>1015</v>
      </c>
      <c r="E5435" s="109">
        <v>8249639937</v>
      </c>
      <c r="F5435" s="107" t="s">
        <v>3290</v>
      </c>
      <c r="G5435" s="110" t="s">
        <v>2006</v>
      </c>
      <c r="H5435" s="111">
        <v>290000</v>
      </c>
      <c r="I5435" s="113">
        <v>46067</v>
      </c>
      <c r="J5435" s="111">
        <f>17900+18000+14100</f>
        <v>50000</v>
      </c>
      <c r="K5435" s="112" t="s">
        <v>20</v>
      </c>
      <c r="L5435" s="112" t="s">
        <v>158</v>
      </c>
      <c r="O5435" s="71"/>
      <c r="P5435" s="54"/>
      <c r="Q5435" s="72"/>
    </row>
    <row r="5436" spans="1:17" x14ac:dyDescent="0.25">
      <c r="A5436" s="107" t="s">
        <v>3550</v>
      </c>
      <c r="B5436" s="108">
        <v>202602</v>
      </c>
      <c r="C5436" s="108">
        <v>202602</v>
      </c>
      <c r="D5436" s="108" t="s">
        <v>1015</v>
      </c>
      <c r="E5436" s="109">
        <v>9861888912</v>
      </c>
      <c r="F5436" s="107" t="s">
        <v>3566</v>
      </c>
      <c r="G5436" s="110" t="s">
        <v>1778</v>
      </c>
      <c r="H5436" s="111">
        <v>290000</v>
      </c>
      <c r="I5436" s="113">
        <v>46067</v>
      </c>
      <c r="J5436" s="111">
        <v>70000</v>
      </c>
      <c r="K5436" s="112" t="s">
        <v>20</v>
      </c>
      <c r="L5436" s="112" t="s">
        <v>158</v>
      </c>
      <c r="O5436" s="71"/>
      <c r="P5436" s="54"/>
      <c r="Q5436" s="72"/>
    </row>
    <row r="5437" spans="1:17" x14ac:dyDescent="0.25">
      <c r="A5437" s="107" t="s">
        <v>4614</v>
      </c>
      <c r="B5437" s="108">
        <v>202602</v>
      </c>
      <c r="C5437" s="108">
        <v>202602</v>
      </c>
      <c r="D5437" s="108" t="s">
        <v>1015</v>
      </c>
      <c r="E5437" s="109">
        <v>7008036927</v>
      </c>
      <c r="F5437" s="107" t="s">
        <v>3564</v>
      </c>
      <c r="G5437" s="110" t="s">
        <v>1792</v>
      </c>
      <c r="H5437" s="111">
        <v>270000</v>
      </c>
      <c r="I5437" s="113">
        <v>46067</v>
      </c>
      <c r="J5437" s="111">
        <v>30000</v>
      </c>
      <c r="K5437" s="112" t="s">
        <v>20</v>
      </c>
      <c r="L5437" s="112" t="s">
        <v>158</v>
      </c>
      <c r="O5437" s="71"/>
      <c r="P5437" s="54"/>
      <c r="Q5437" s="72"/>
    </row>
    <row r="5438" spans="1:17" x14ac:dyDescent="0.25">
      <c r="A5438" s="107" t="s">
        <v>3444</v>
      </c>
      <c r="B5438" s="108">
        <v>202512</v>
      </c>
      <c r="C5438" s="108">
        <v>202512</v>
      </c>
      <c r="D5438" s="108" t="s">
        <v>1014</v>
      </c>
      <c r="E5438" s="109" t="s">
        <v>3462</v>
      </c>
      <c r="F5438" s="107" t="s">
        <v>3457</v>
      </c>
      <c r="G5438" s="110" t="s">
        <v>1778</v>
      </c>
      <c r="H5438" s="111">
        <v>290000</v>
      </c>
      <c r="I5438" s="113">
        <v>46067</v>
      </c>
      <c r="J5438" s="111">
        <v>75000</v>
      </c>
      <c r="K5438" s="112" t="s">
        <v>20</v>
      </c>
      <c r="L5438" s="112" t="s">
        <v>158</v>
      </c>
      <c r="O5438" s="71"/>
      <c r="P5438" s="54"/>
      <c r="Q5438" s="72"/>
    </row>
    <row r="5439" spans="1:17" x14ac:dyDescent="0.25">
      <c r="A5439" s="107" t="s">
        <v>3067</v>
      </c>
      <c r="B5439" s="108">
        <v>202507</v>
      </c>
      <c r="C5439" s="108">
        <v>202507</v>
      </c>
      <c r="D5439" s="108" t="s">
        <v>1015</v>
      </c>
      <c r="E5439" s="109">
        <v>7978615737</v>
      </c>
      <c r="F5439" s="107" t="s">
        <v>3068</v>
      </c>
      <c r="G5439" s="110" t="s">
        <v>1778</v>
      </c>
      <c r="H5439" s="111">
        <v>290000</v>
      </c>
      <c r="I5439" s="113">
        <v>46069</v>
      </c>
      <c r="J5439" s="111">
        <v>30000</v>
      </c>
      <c r="K5439" s="112" t="s">
        <v>20</v>
      </c>
      <c r="L5439" s="112" t="s">
        <v>158</v>
      </c>
      <c r="O5439" s="71"/>
      <c r="P5439" s="54"/>
      <c r="Q5439" s="72"/>
    </row>
    <row r="5440" spans="1:17" x14ac:dyDescent="0.25">
      <c r="A5440" s="107" t="s">
        <v>3611</v>
      </c>
      <c r="B5440" s="108">
        <v>202602</v>
      </c>
      <c r="C5440" s="108">
        <v>202602</v>
      </c>
      <c r="D5440" s="108" t="s">
        <v>1014</v>
      </c>
      <c r="E5440" s="109">
        <v>7978038872</v>
      </c>
      <c r="F5440" s="107" t="s">
        <v>3612</v>
      </c>
      <c r="G5440" s="110" t="s">
        <v>1778</v>
      </c>
      <c r="H5440" s="111">
        <v>290000</v>
      </c>
      <c r="I5440" s="113">
        <v>46069</v>
      </c>
      <c r="J5440" s="111">
        <v>285000</v>
      </c>
      <c r="K5440" s="112" t="s">
        <v>20</v>
      </c>
      <c r="L5440" s="112" t="s">
        <v>158</v>
      </c>
      <c r="O5440" s="71"/>
      <c r="P5440" s="54"/>
      <c r="Q5440" s="72"/>
    </row>
    <row r="5441" spans="1:17" x14ac:dyDescent="0.25">
      <c r="A5441" s="107" t="s">
        <v>3613</v>
      </c>
      <c r="B5441" s="108">
        <v>202602</v>
      </c>
      <c r="C5441" s="108">
        <v>202602</v>
      </c>
      <c r="D5441" s="108" t="s">
        <v>1015</v>
      </c>
      <c r="E5441" s="109">
        <v>9861708275</v>
      </c>
      <c r="F5441" s="107" t="s">
        <v>3620</v>
      </c>
      <c r="G5441" s="110" t="s">
        <v>1778</v>
      </c>
      <c r="H5441" s="111">
        <v>290000</v>
      </c>
      <c r="I5441" s="113">
        <v>46069</v>
      </c>
      <c r="J5441" s="111">
        <v>5000</v>
      </c>
      <c r="K5441" s="112" t="s">
        <v>20</v>
      </c>
      <c r="L5441" s="112" t="s">
        <v>158</v>
      </c>
      <c r="O5441" s="71"/>
      <c r="P5441" s="54"/>
      <c r="Q5441" s="72"/>
    </row>
    <row r="5442" spans="1:17" x14ac:dyDescent="0.25">
      <c r="A5442" s="107" t="s">
        <v>3614</v>
      </c>
      <c r="B5442" s="108">
        <v>202602</v>
      </c>
      <c r="C5442" s="108">
        <v>202602</v>
      </c>
      <c r="D5442" s="108" t="s">
        <v>1015</v>
      </c>
      <c r="E5442" s="109">
        <v>9599281962</v>
      </c>
      <c r="F5442" s="107" t="s">
        <v>3621</v>
      </c>
      <c r="G5442" s="110" t="s">
        <v>1778</v>
      </c>
      <c r="H5442" s="111">
        <v>290000</v>
      </c>
      <c r="I5442" s="113">
        <v>46069</v>
      </c>
      <c r="J5442" s="111">
        <v>5000</v>
      </c>
      <c r="K5442" s="112" t="s">
        <v>20</v>
      </c>
      <c r="L5442" s="112" t="s">
        <v>158</v>
      </c>
      <c r="O5442" s="71"/>
      <c r="P5442" s="54"/>
      <c r="Q5442" s="72"/>
    </row>
    <row r="5443" spans="1:17" x14ac:dyDescent="0.25">
      <c r="A5443" s="107" t="s">
        <v>4625</v>
      </c>
      <c r="B5443" s="108">
        <v>202602</v>
      </c>
      <c r="C5443" s="108">
        <v>202602</v>
      </c>
      <c r="D5443" s="108" t="s">
        <v>1015</v>
      </c>
      <c r="E5443" s="109">
        <v>8480953646</v>
      </c>
      <c r="F5443" s="107" t="s">
        <v>3622</v>
      </c>
      <c r="G5443" s="110" t="s">
        <v>1778</v>
      </c>
      <c r="H5443" s="111">
        <v>290000</v>
      </c>
      <c r="I5443" s="113">
        <v>46069</v>
      </c>
      <c r="J5443" s="111">
        <v>5000</v>
      </c>
      <c r="K5443" s="112" t="s">
        <v>20</v>
      </c>
      <c r="L5443" s="112" t="s">
        <v>158</v>
      </c>
      <c r="O5443" s="71"/>
      <c r="P5443" s="54"/>
      <c r="Q5443" s="72"/>
    </row>
    <row r="5444" spans="1:17" x14ac:dyDescent="0.25">
      <c r="A5444" s="107" t="s">
        <v>3616</v>
      </c>
      <c r="B5444" s="108">
        <v>202602</v>
      </c>
      <c r="C5444" s="108">
        <v>202602</v>
      </c>
      <c r="D5444" s="108" t="s">
        <v>1015</v>
      </c>
      <c r="E5444" s="109">
        <v>8144093848</v>
      </c>
      <c r="F5444" s="107" t="s">
        <v>3623</v>
      </c>
      <c r="G5444" s="110" t="s">
        <v>1778</v>
      </c>
      <c r="H5444" s="111">
        <v>290000</v>
      </c>
      <c r="I5444" s="113">
        <v>46069</v>
      </c>
      <c r="J5444" s="111">
        <v>5000</v>
      </c>
      <c r="K5444" s="112" t="s">
        <v>20</v>
      </c>
      <c r="L5444" s="112" t="s">
        <v>158</v>
      </c>
      <c r="O5444" s="71"/>
      <c r="P5444" s="54"/>
      <c r="Q5444" s="72"/>
    </row>
    <row r="5445" spans="1:17" x14ac:dyDescent="0.25">
      <c r="A5445" s="107" t="s">
        <v>3611</v>
      </c>
      <c r="B5445" s="108">
        <v>202602</v>
      </c>
      <c r="C5445" s="108">
        <v>202602</v>
      </c>
      <c r="D5445" s="108" t="s">
        <v>1015</v>
      </c>
      <c r="E5445" s="109">
        <v>7978038872</v>
      </c>
      <c r="F5445" s="107" t="s">
        <v>3612</v>
      </c>
      <c r="G5445" s="110" t="s">
        <v>1778</v>
      </c>
      <c r="H5445" s="111">
        <v>290000</v>
      </c>
      <c r="I5445" s="113">
        <v>46069</v>
      </c>
      <c r="J5445" s="111">
        <v>5000</v>
      </c>
      <c r="K5445" s="112" t="s">
        <v>20</v>
      </c>
      <c r="L5445" s="112" t="s">
        <v>158</v>
      </c>
      <c r="O5445" s="71"/>
      <c r="P5445" s="54"/>
      <c r="Q5445" s="72"/>
    </row>
    <row r="5446" spans="1:17" x14ac:dyDescent="0.25">
      <c r="A5446" s="107" t="s">
        <v>3617</v>
      </c>
      <c r="B5446" s="108">
        <v>202602</v>
      </c>
      <c r="C5446" s="108">
        <v>202602</v>
      </c>
      <c r="D5446" s="108" t="s">
        <v>1015</v>
      </c>
      <c r="E5446" s="109">
        <v>7978378431</v>
      </c>
      <c r="F5446" s="107" t="s">
        <v>3624</v>
      </c>
      <c r="G5446" s="110" t="s">
        <v>1778</v>
      </c>
      <c r="H5446" s="111">
        <v>300000</v>
      </c>
      <c r="I5446" s="113">
        <v>46069</v>
      </c>
      <c r="J5446" s="111">
        <v>5000</v>
      </c>
      <c r="K5446" s="112" t="s">
        <v>20</v>
      </c>
      <c r="L5446" s="112" t="s">
        <v>158</v>
      </c>
      <c r="O5446" s="71"/>
      <c r="P5446" s="54"/>
      <c r="Q5446" s="72"/>
    </row>
    <row r="5447" spans="1:17" x14ac:dyDescent="0.25">
      <c r="A5447" s="107" t="s">
        <v>3618</v>
      </c>
      <c r="B5447" s="108">
        <v>202602</v>
      </c>
      <c r="C5447" s="108">
        <v>202602</v>
      </c>
      <c r="D5447" s="108" t="s">
        <v>1015</v>
      </c>
      <c r="E5447" s="109">
        <v>9178332195</v>
      </c>
      <c r="F5447" s="107" t="s">
        <v>3625</v>
      </c>
      <c r="G5447" s="110" t="s">
        <v>1778</v>
      </c>
      <c r="H5447" s="111">
        <v>290000</v>
      </c>
      <c r="I5447" s="113">
        <v>46069</v>
      </c>
      <c r="J5447" s="111">
        <v>5000</v>
      </c>
      <c r="K5447" s="112" t="s">
        <v>20</v>
      </c>
      <c r="L5447" s="112" t="s">
        <v>158</v>
      </c>
      <c r="O5447" s="71"/>
      <c r="P5447" s="54"/>
      <c r="Q5447" s="72"/>
    </row>
    <row r="5448" spans="1:17" x14ac:dyDescent="0.25">
      <c r="A5448" s="107" t="s">
        <v>2911</v>
      </c>
      <c r="B5448" s="108">
        <v>202505</v>
      </c>
      <c r="C5448" s="108">
        <v>202505</v>
      </c>
      <c r="D5448" s="108" t="s">
        <v>1015</v>
      </c>
      <c r="E5448" s="109">
        <v>6370882894</v>
      </c>
      <c r="F5448" s="107" t="s">
        <v>2921</v>
      </c>
      <c r="G5448" s="110" t="s">
        <v>1778</v>
      </c>
      <c r="H5448" s="111">
        <v>290000</v>
      </c>
      <c r="I5448" s="113">
        <v>46070</v>
      </c>
      <c r="J5448" s="111">
        <v>285000</v>
      </c>
      <c r="K5448" s="112" t="s">
        <v>20</v>
      </c>
      <c r="L5448" s="112" t="s">
        <v>158</v>
      </c>
      <c r="O5448" s="71"/>
      <c r="P5448" s="54"/>
      <c r="Q5448" s="72"/>
    </row>
    <row r="5449" spans="1:17" x14ac:dyDescent="0.25">
      <c r="A5449" s="107" t="s">
        <v>4562</v>
      </c>
      <c r="B5449" s="108">
        <v>202509</v>
      </c>
      <c r="C5449" s="108">
        <v>202509</v>
      </c>
      <c r="D5449" s="108" t="s">
        <v>1014</v>
      </c>
      <c r="E5449" s="109">
        <v>8917452901</v>
      </c>
      <c r="F5449" s="107" t="s">
        <v>3220</v>
      </c>
      <c r="G5449" s="110" t="s">
        <v>1778</v>
      </c>
      <c r="H5449" s="111">
        <v>290000</v>
      </c>
      <c r="I5449" s="113">
        <v>46070</v>
      </c>
      <c r="J5449" s="111">
        <v>30000</v>
      </c>
      <c r="K5449" s="112" t="s">
        <v>20</v>
      </c>
      <c r="L5449" s="112" t="s">
        <v>158</v>
      </c>
      <c r="O5449" s="71"/>
      <c r="P5449" s="54"/>
      <c r="Q5449" s="72"/>
    </row>
    <row r="5450" spans="1:17" x14ac:dyDescent="0.25">
      <c r="A5450" s="107" t="s">
        <v>3360</v>
      </c>
      <c r="B5450" s="108">
        <v>202511</v>
      </c>
      <c r="C5450" s="108">
        <v>202511</v>
      </c>
      <c r="D5450" s="108" t="s">
        <v>1015</v>
      </c>
      <c r="E5450" s="109">
        <v>8457990349</v>
      </c>
      <c r="F5450" s="107" t="s">
        <v>3371</v>
      </c>
      <c r="G5450" s="110" t="s">
        <v>1778</v>
      </c>
      <c r="H5450" s="111">
        <v>290000</v>
      </c>
      <c r="I5450" s="113">
        <v>46070</v>
      </c>
      <c r="J5450" s="111">
        <v>50000</v>
      </c>
      <c r="K5450" s="112" t="s">
        <v>20</v>
      </c>
      <c r="L5450" s="112" t="s">
        <v>158</v>
      </c>
      <c r="O5450" s="71"/>
      <c r="P5450" s="54"/>
      <c r="Q5450" s="72"/>
    </row>
    <row r="5451" spans="1:17" x14ac:dyDescent="0.25">
      <c r="A5451" s="107" t="s">
        <v>3275</v>
      </c>
      <c r="B5451" s="108">
        <v>202510</v>
      </c>
      <c r="C5451" s="108">
        <v>202510</v>
      </c>
      <c r="D5451" s="108" t="s">
        <v>1014</v>
      </c>
      <c r="E5451" s="109">
        <v>8088950824</v>
      </c>
      <c r="F5451" s="107" t="s">
        <v>3284</v>
      </c>
      <c r="G5451" s="110" t="s">
        <v>1778</v>
      </c>
      <c r="H5451" s="111">
        <v>290000</v>
      </c>
      <c r="I5451" s="113">
        <v>46071</v>
      </c>
      <c r="J5451" s="111">
        <v>50000</v>
      </c>
      <c r="K5451" s="112" t="s">
        <v>20</v>
      </c>
      <c r="L5451" s="112" t="s">
        <v>158</v>
      </c>
      <c r="O5451" s="71"/>
      <c r="P5451" s="54"/>
      <c r="Q5451" s="72"/>
    </row>
    <row r="5452" spans="1:17" x14ac:dyDescent="0.25">
      <c r="A5452" s="107" t="s">
        <v>3411</v>
      </c>
      <c r="B5452" s="108">
        <v>202512</v>
      </c>
      <c r="C5452" s="108">
        <v>202512</v>
      </c>
      <c r="D5452" s="108" t="s">
        <v>1015</v>
      </c>
      <c r="E5452" s="109">
        <v>8308503154</v>
      </c>
      <c r="F5452" s="107" t="s">
        <v>3416</v>
      </c>
      <c r="G5452" s="110" t="s">
        <v>1778</v>
      </c>
      <c r="H5452" s="111">
        <v>290000</v>
      </c>
      <c r="I5452" s="113">
        <v>46071</v>
      </c>
      <c r="J5452" s="111">
        <v>50000</v>
      </c>
      <c r="K5452" s="112" t="s">
        <v>20</v>
      </c>
      <c r="L5452" s="112" t="s">
        <v>158</v>
      </c>
      <c r="O5452" s="71"/>
      <c r="P5452" s="54"/>
      <c r="Q5452" s="72"/>
    </row>
    <row r="5453" spans="1:17" x14ac:dyDescent="0.25">
      <c r="A5453" s="107" t="s">
        <v>3032</v>
      </c>
      <c r="B5453" s="108">
        <v>202506</v>
      </c>
      <c r="C5453" s="108">
        <v>202506</v>
      </c>
      <c r="D5453" s="108" t="s">
        <v>1015</v>
      </c>
      <c r="E5453" s="109">
        <v>8328814343</v>
      </c>
      <c r="F5453" s="107" t="s">
        <v>3039</v>
      </c>
      <c r="G5453" s="110" t="s">
        <v>1792</v>
      </c>
      <c r="H5453" s="111">
        <v>270000</v>
      </c>
      <c r="I5453" s="113">
        <v>46071</v>
      </c>
      <c r="J5453" s="111">
        <v>44000</v>
      </c>
      <c r="K5453" s="112" t="s">
        <v>689</v>
      </c>
      <c r="L5453" s="112" t="s">
        <v>158</v>
      </c>
      <c r="O5453" s="71"/>
      <c r="P5453" s="54"/>
      <c r="Q5453" s="72"/>
    </row>
    <row r="5454" spans="1:17" x14ac:dyDescent="0.25">
      <c r="A5454" s="107" t="s">
        <v>3428</v>
      </c>
      <c r="B5454" s="108">
        <v>202512</v>
      </c>
      <c r="C5454" s="108">
        <v>202512</v>
      </c>
      <c r="D5454" s="108" t="s">
        <v>1014</v>
      </c>
      <c r="E5454" s="109">
        <v>7205891552</v>
      </c>
      <c r="F5454" s="107" t="s">
        <v>3432</v>
      </c>
      <c r="G5454" s="110" t="s">
        <v>1778</v>
      </c>
      <c r="H5454" s="111">
        <f>IF(G5454="APIDS+IITG", 350000, IF(G5454="APDA+IITG", 330000, IF(G5454="APIDS", 318600, IF(G5454="APDA", 295000, "0"))))</f>
        <v>318600</v>
      </c>
      <c r="I5454" s="113">
        <v>46072</v>
      </c>
      <c r="J5454" s="111">
        <v>90000</v>
      </c>
      <c r="K5454" s="112" t="s">
        <v>20</v>
      </c>
      <c r="L5454" s="112" t="s">
        <v>158</v>
      </c>
      <c r="O5454" s="71"/>
      <c r="P5454" s="54"/>
      <c r="Q5454" s="72"/>
    </row>
    <row r="5455" spans="1:17" x14ac:dyDescent="0.25">
      <c r="A5455" s="107" t="s">
        <v>3313</v>
      </c>
      <c r="B5455" s="108">
        <v>202510</v>
      </c>
      <c r="C5455" s="108">
        <v>202510</v>
      </c>
      <c r="D5455" s="108" t="s">
        <v>1015</v>
      </c>
      <c r="E5455" s="109">
        <v>6295695210</v>
      </c>
      <c r="F5455" s="107" t="s">
        <v>3314</v>
      </c>
      <c r="G5455" s="110" t="s">
        <v>1778</v>
      </c>
      <c r="H5455" s="111">
        <v>270000</v>
      </c>
      <c r="I5455" s="113">
        <v>46072</v>
      </c>
      <c r="J5455" s="111">
        <v>23000</v>
      </c>
      <c r="K5455" s="112" t="s">
        <v>20</v>
      </c>
      <c r="L5455" s="112" t="s">
        <v>158</v>
      </c>
      <c r="O5455" s="71"/>
      <c r="P5455" s="54"/>
      <c r="Q5455" s="72"/>
    </row>
    <row r="5456" spans="1:17" x14ac:dyDescent="0.25">
      <c r="A5456" s="107" t="s">
        <v>3626</v>
      </c>
      <c r="B5456" s="108">
        <v>202506</v>
      </c>
      <c r="C5456" s="108">
        <v>202506</v>
      </c>
      <c r="D5456" s="108" t="s">
        <v>1015</v>
      </c>
      <c r="E5456" s="109">
        <v>9748073302</v>
      </c>
      <c r="F5456" s="107" t="s">
        <v>3627</v>
      </c>
      <c r="G5456" s="110" t="s">
        <v>3305</v>
      </c>
      <c r="H5456" s="111">
        <v>120000</v>
      </c>
      <c r="I5456" s="113">
        <v>46072</v>
      </c>
      <c r="J5456" s="111">
        <v>115000</v>
      </c>
      <c r="K5456" s="112" t="s">
        <v>20</v>
      </c>
      <c r="L5456" s="112" t="s">
        <v>158</v>
      </c>
      <c r="O5456" s="71"/>
      <c r="P5456" s="54"/>
      <c r="Q5456" s="72"/>
    </row>
    <row r="5457" spans="1:17" x14ac:dyDescent="0.25">
      <c r="A5457" s="107" t="s">
        <v>3626</v>
      </c>
      <c r="B5457" s="108">
        <v>202506</v>
      </c>
      <c r="C5457" s="108">
        <v>202506</v>
      </c>
      <c r="D5457" s="108" t="s">
        <v>1015</v>
      </c>
      <c r="E5457" s="109">
        <v>9748073302</v>
      </c>
      <c r="F5457" s="107" t="s">
        <v>3627</v>
      </c>
      <c r="G5457" s="110" t="s">
        <v>3305</v>
      </c>
      <c r="H5457" s="111">
        <v>120000</v>
      </c>
      <c r="I5457" s="113">
        <v>46072</v>
      </c>
      <c r="J5457" s="111">
        <v>5000</v>
      </c>
      <c r="K5457" s="112" t="s">
        <v>20</v>
      </c>
      <c r="L5457" s="112" t="s">
        <v>158</v>
      </c>
      <c r="O5457" s="71"/>
      <c r="P5457" s="54"/>
      <c r="Q5457" s="72"/>
    </row>
    <row r="5458" spans="1:17" x14ac:dyDescent="0.25">
      <c r="A5458" s="107" t="s">
        <v>2995</v>
      </c>
      <c r="B5458" s="108">
        <v>202506</v>
      </c>
      <c r="C5458" s="108">
        <v>202506</v>
      </c>
      <c r="D5458" s="108" t="s">
        <v>1015</v>
      </c>
      <c r="E5458" s="109">
        <v>7377558058</v>
      </c>
      <c r="F5458" s="107" t="s">
        <v>2996</v>
      </c>
      <c r="G5458" s="110" t="s">
        <v>1778</v>
      </c>
      <c r="H5458" s="111">
        <v>290000</v>
      </c>
      <c r="I5458" s="113">
        <v>46072</v>
      </c>
      <c r="J5458" s="111">
        <v>50000</v>
      </c>
      <c r="K5458" s="112" t="s">
        <v>286</v>
      </c>
      <c r="L5458" s="112" t="s">
        <v>158</v>
      </c>
      <c r="O5458" s="71"/>
      <c r="P5458" s="54"/>
      <c r="Q5458" s="72"/>
    </row>
    <row r="5459" spans="1:17" x14ac:dyDescent="0.25">
      <c r="A5459" s="107" t="s">
        <v>3337</v>
      </c>
      <c r="B5459" s="108">
        <v>202511</v>
      </c>
      <c r="C5459" s="108">
        <v>202511</v>
      </c>
      <c r="D5459" s="108" t="s">
        <v>1015</v>
      </c>
      <c r="E5459" s="109">
        <v>6006980490</v>
      </c>
      <c r="F5459" s="107" t="s">
        <v>3349</v>
      </c>
      <c r="G5459" s="110" t="s">
        <v>1778</v>
      </c>
      <c r="H5459" s="111">
        <v>290000</v>
      </c>
      <c r="I5459" s="113">
        <v>46072</v>
      </c>
      <c r="J5459" s="111">
        <v>25000</v>
      </c>
      <c r="K5459" s="112" t="s">
        <v>20</v>
      </c>
      <c r="L5459" s="112" t="s">
        <v>158</v>
      </c>
      <c r="O5459" s="71"/>
      <c r="P5459" s="54"/>
      <c r="Q5459" s="72"/>
    </row>
    <row r="5460" spans="1:17" x14ac:dyDescent="0.25">
      <c r="A5460" s="107" t="s">
        <v>3616</v>
      </c>
      <c r="B5460" s="108">
        <v>202602</v>
      </c>
      <c r="C5460" s="108">
        <v>202506</v>
      </c>
      <c r="D5460" s="108" t="s">
        <v>1015</v>
      </c>
      <c r="E5460" s="109">
        <v>8144093848</v>
      </c>
      <c r="F5460" s="107" t="s">
        <v>3629</v>
      </c>
      <c r="G5460" s="110" t="s">
        <v>1778</v>
      </c>
      <c r="H5460" s="111">
        <v>290000</v>
      </c>
      <c r="I5460" s="113">
        <v>46073</v>
      </c>
      <c r="J5460" s="111">
        <v>200000</v>
      </c>
      <c r="K5460" s="112" t="s">
        <v>20</v>
      </c>
      <c r="L5460" s="112" t="s">
        <v>158</v>
      </c>
      <c r="O5460" s="71"/>
      <c r="P5460" s="54"/>
      <c r="Q5460" s="72"/>
    </row>
    <row r="5461" spans="1:17" x14ac:dyDescent="0.25">
      <c r="A5461" s="107" t="s">
        <v>3616</v>
      </c>
      <c r="B5461" s="108">
        <v>202602</v>
      </c>
      <c r="C5461" s="108">
        <v>202506</v>
      </c>
      <c r="D5461" s="108" t="s">
        <v>1015</v>
      </c>
      <c r="E5461" s="109">
        <v>8144093848</v>
      </c>
      <c r="F5461" s="107" t="s">
        <v>3629</v>
      </c>
      <c r="G5461" s="110" t="s">
        <v>1778</v>
      </c>
      <c r="H5461" s="111">
        <v>290000</v>
      </c>
      <c r="I5461" s="113">
        <v>46073</v>
      </c>
      <c r="J5461" s="111">
        <v>85000</v>
      </c>
      <c r="K5461" s="112" t="s">
        <v>20</v>
      </c>
      <c r="L5461" s="112" t="s">
        <v>158</v>
      </c>
      <c r="O5461" s="71"/>
      <c r="P5461" s="54"/>
      <c r="Q5461" s="72"/>
    </row>
    <row r="5462" spans="1:17" x14ac:dyDescent="0.25">
      <c r="A5462" s="107" t="s">
        <v>4626</v>
      </c>
      <c r="B5462" s="108">
        <v>202602</v>
      </c>
      <c r="C5462" s="108">
        <v>202506</v>
      </c>
      <c r="D5462" s="108" t="s">
        <v>1014</v>
      </c>
      <c r="E5462" s="109">
        <v>7406771018</v>
      </c>
      <c r="F5462" s="107" t="s">
        <v>3631</v>
      </c>
      <c r="G5462" s="110" t="s">
        <v>3305</v>
      </c>
      <c r="H5462" s="111">
        <v>59000</v>
      </c>
      <c r="I5462" s="113">
        <v>46073</v>
      </c>
      <c r="J5462" s="111">
        <v>5000</v>
      </c>
      <c r="K5462" s="112" t="s">
        <v>20</v>
      </c>
      <c r="L5462" s="112" t="s">
        <v>158</v>
      </c>
      <c r="O5462" s="71"/>
      <c r="P5462" s="54"/>
      <c r="Q5462" s="72"/>
    </row>
    <row r="5463" spans="1:17" x14ac:dyDescent="0.25">
      <c r="A5463" s="107" t="s">
        <v>4627</v>
      </c>
      <c r="B5463" s="108">
        <v>202602</v>
      </c>
      <c r="C5463" s="108">
        <v>202506</v>
      </c>
      <c r="D5463" s="108" t="s">
        <v>1014</v>
      </c>
      <c r="E5463" s="109">
        <v>7008248487</v>
      </c>
      <c r="F5463" s="107" t="s">
        <v>3633</v>
      </c>
      <c r="G5463" s="110" t="s">
        <v>3305</v>
      </c>
      <c r="H5463" s="111">
        <v>59000</v>
      </c>
      <c r="I5463" s="113">
        <v>46073</v>
      </c>
      <c r="J5463" s="111">
        <v>5000</v>
      </c>
      <c r="K5463" s="112" t="s">
        <v>20</v>
      </c>
      <c r="L5463" s="112" t="s">
        <v>158</v>
      </c>
      <c r="O5463" s="71"/>
      <c r="P5463" s="54"/>
      <c r="Q5463" s="72"/>
    </row>
    <row r="5464" spans="1:17" x14ac:dyDescent="0.25">
      <c r="A5464" s="107" t="s">
        <v>3596</v>
      </c>
      <c r="B5464" s="108">
        <v>202602</v>
      </c>
      <c r="C5464" s="108">
        <v>202506</v>
      </c>
      <c r="D5464" s="108" t="s">
        <v>1014</v>
      </c>
      <c r="E5464" s="109">
        <v>7774876575</v>
      </c>
      <c r="F5464" s="107" t="s">
        <v>3637</v>
      </c>
      <c r="G5464" s="110" t="s">
        <v>3305</v>
      </c>
      <c r="H5464" s="111">
        <v>59000</v>
      </c>
      <c r="I5464" s="113">
        <v>46073</v>
      </c>
      <c r="J5464" s="111">
        <v>5000</v>
      </c>
      <c r="K5464" s="112" t="s">
        <v>20</v>
      </c>
      <c r="L5464" s="112" t="s">
        <v>158</v>
      </c>
      <c r="O5464" s="71"/>
      <c r="P5464" s="54"/>
      <c r="Q5464" s="72"/>
    </row>
    <row r="5465" spans="1:17" x14ac:dyDescent="0.25">
      <c r="A5465" s="107" t="s">
        <v>4628</v>
      </c>
      <c r="B5465" s="108">
        <v>202602</v>
      </c>
      <c r="C5465" s="108">
        <v>202506</v>
      </c>
      <c r="D5465" s="108" t="s">
        <v>1014</v>
      </c>
      <c r="E5465" s="109">
        <v>9630898775</v>
      </c>
      <c r="F5465" s="107" t="s">
        <v>3638</v>
      </c>
      <c r="G5465" s="110" t="s">
        <v>3305</v>
      </c>
      <c r="H5465" s="111">
        <v>59000</v>
      </c>
      <c r="I5465" s="113">
        <v>46073</v>
      </c>
      <c r="J5465" s="111">
        <v>5000</v>
      </c>
      <c r="K5465" s="112" t="s">
        <v>20</v>
      </c>
      <c r="L5465" s="112" t="s">
        <v>158</v>
      </c>
      <c r="O5465" s="71"/>
      <c r="P5465" s="54"/>
      <c r="Q5465" s="72"/>
    </row>
    <row r="5466" spans="1:17" x14ac:dyDescent="0.25">
      <c r="A5466" s="107" t="s">
        <v>3634</v>
      </c>
      <c r="B5466" s="108">
        <v>202602</v>
      </c>
      <c r="C5466" s="108">
        <v>202506</v>
      </c>
      <c r="D5466" s="108" t="s">
        <v>1014</v>
      </c>
      <c r="E5466" s="109">
        <v>9019577077</v>
      </c>
      <c r="F5466" s="107" t="s">
        <v>3639</v>
      </c>
      <c r="G5466" s="110" t="s">
        <v>3305</v>
      </c>
      <c r="H5466" s="111">
        <v>59000</v>
      </c>
      <c r="I5466" s="113">
        <v>46073</v>
      </c>
      <c r="J5466" s="111">
        <v>5000</v>
      </c>
      <c r="K5466" s="112" t="s">
        <v>20</v>
      </c>
      <c r="L5466" s="112" t="s">
        <v>158</v>
      </c>
      <c r="O5466" s="71"/>
      <c r="P5466" s="54"/>
      <c r="Q5466" s="72"/>
    </row>
    <row r="5467" spans="1:17" x14ac:dyDescent="0.25">
      <c r="A5467" s="107" t="s">
        <v>4629</v>
      </c>
      <c r="B5467" s="108">
        <v>202506</v>
      </c>
      <c r="C5467" s="108">
        <v>202506</v>
      </c>
      <c r="D5467" s="108" t="s">
        <v>1014</v>
      </c>
      <c r="E5467" s="109">
        <v>906688510</v>
      </c>
      <c r="F5467" s="107" t="s">
        <v>3640</v>
      </c>
      <c r="G5467" s="110" t="s">
        <v>3305</v>
      </c>
      <c r="H5467" s="111">
        <v>59000</v>
      </c>
      <c r="I5467" s="113">
        <v>46073</v>
      </c>
      <c r="J5467" s="111">
        <v>5000</v>
      </c>
      <c r="K5467" s="112" t="s">
        <v>20</v>
      </c>
      <c r="L5467" s="112" t="s">
        <v>158</v>
      </c>
      <c r="O5467" s="71"/>
      <c r="P5467" s="54"/>
      <c r="Q5467" s="72"/>
    </row>
    <row r="5468" spans="1:17" x14ac:dyDescent="0.25">
      <c r="A5468" s="107" t="s">
        <v>4192</v>
      </c>
      <c r="B5468" s="108">
        <v>202602</v>
      </c>
      <c r="C5468" s="108">
        <v>202506</v>
      </c>
      <c r="D5468" s="108" t="s">
        <v>1014</v>
      </c>
      <c r="E5468" s="109">
        <v>9439137849</v>
      </c>
      <c r="F5468" s="107" t="s">
        <v>385</v>
      </c>
      <c r="G5468" s="110" t="s">
        <v>3305</v>
      </c>
      <c r="H5468" s="111">
        <v>59000</v>
      </c>
      <c r="I5468" s="113">
        <v>46073</v>
      </c>
      <c r="J5468" s="111">
        <v>5000</v>
      </c>
      <c r="K5468" s="112" t="s">
        <v>20</v>
      </c>
      <c r="L5468" s="112" t="s">
        <v>158</v>
      </c>
      <c r="O5468" s="71"/>
      <c r="P5468" s="54"/>
      <c r="Q5468" s="72"/>
    </row>
    <row r="5469" spans="1:17" x14ac:dyDescent="0.25">
      <c r="A5469" s="107" t="s">
        <v>2911</v>
      </c>
      <c r="B5469" s="108">
        <v>202602</v>
      </c>
      <c r="C5469" s="108">
        <v>202506</v>
      </c>
      <c r="D5469" s="108" t="s">
        <v>1014</v>
      </c>
      <c r="E5469" s="109">
        <v>6370882894</v>
      </c>
      <c r="F5469" s="107" t="s">
        <v>2921</v>
      </c>
      <c r="G5469" s="110" t="s">
        <v>3305</v>
      </c>
      <c r="H5469" s="111">
        <v>59000</v>
      </c>
      <c r="I5469" s="113">
        <v>46073</v>
      </c>
      <c r="J5469" s="111">
        <v>5000</v>
      </c>
      <c r="K5469" s="112" t="s">
        <v>20</v>
      </c>
      <c r="L5469" s="112" t="s">
        <v>158</v>
      </c>
      <c r="O5469" s="71"/>
      <c r="P5469" s="54"/>
      <c r="Q5469" s="72"/>
    </row>
    <row r="5470" spans="1:17" x14ac:dyDescent="0.25">
      <c r="A5470" s="107" t="s">
        <v>3544</v>
      </c>
      <c r="B5470" s="108">
        <v>202602</v>
      </c>
      <c r="C5470" s="108">
        <v>202602</v>
      </c>
      <c r="D5470" s="108" t="s">
        <v>1015</v>
      </c>
      <c r="E5470" s="109">
        <v>9078199285</v>
      </c>
      <c r="F5470" s="107" t="s">
        <v>3560</v>
      </c>
      <c r="G5470" s="110" t="s">
        <v>1778</v>
      </c>
      <c r="H5470" s="111">
        <v>290000</v>
      </c>
      <c r="I5470" s="113">
        <v>46074</v>
      </c>
      <c r="J5470" s="111">
        <v>5000</v>
      </c>
      <c r="K5470" s="112" t="s">
        <v>20</v>
      </c>
      <c r="L5470" s="112" t="s">
        <v>158</v>
      </c>
      <c r="O5470" s="71"/>
      <c r="P5470" s="54"/>
      <c r="Q5470" s="72"/>
    </row>
    <row r="5471" spans="1:17" x14ac:dyDescent="0.25">
      <c r="A5471" s="107" t="s">
        <v>3641</v>
      </c>
      <c r="B5471" s="108">
        <v>202602</v>
      </c>
      <c r="C5471" s="108">
        <v>202506</v>
      </c>
      <c r="D5471" s="108" t="s">
        <v>1014</v>
      </c>
      <c r="E5471" s="109">
        <v>9438366829</v>
      </c>
      <c r="F5471" s="107" t="s">
        <v>3643</v>
      </c>
      <c r="G5471" s="110" t="s">
        <v>3305</v>
      </c>
      <c r="H5471" s="111">
        <v>59000</v>
      </c>
      <c r="I5471" s="113">
        <v>46073</v>
      </c>
      <c r="J5471" s="111">
        <v>5000</v>
      </c>
      <c r="K5471" s="112" t="s">
        <v>20</v>
      </c>
      <c r="L5471" s="112" t="s">
        <v>158</v>
      </c>
      <c r="O5471" s="71"/>
      <c r="P5471" s="54"/>
      <c r="Q5471" s="72"/>
    </row>
    <row r="5472" spans="1:17" x14ac:dyDescent="0.25">
      <c r="A5472" s="107" t="s">
        <v>3642</v>
      </c>
      <c r="B5472" s="108">
        <v>202602</v>
      </c>
      <c r="C5472" s="108">
        <v>202506</v>
      </c>
      <c r="D5472" s="108" t="s">
        <v>1014</v>
      </c>
      <c r="E5472" s="109">
        <v>7788021720</v>
      </c>
      <c r="F5472" s="107" t="s">
        <v>3644</v>
      </c>
      <c r="G5472" s="110" t="s">
        <v>3305</v>
      </c>
      <c r="H5472" s="111">
        <v>59000</v>
      </c>
      <c r="I5472" s="113">
        <v>46073</v>
      </c>
      <c r="J5472" s="111">
        <v>5000</v>
      </c>
      <c r="K5472" s="112" t="s">
        <v>20</v>
      </c>
      <c r="L5472" s="112" t="s">
        <v>158</v>
      </c>
      <c r="O5472" s="71"/>
      <c r="P5472" s="54"/>
      <c r="Q5472" s="72"/>
    </row>
    <row r="5473" spans="1:17" x14ac:dyDescent="0.25">
      <c r="A5473" s="107" t="s">
        <v>3544</v>
      </c>
      <c r="B5473" s="108">
        <v>202602</v>
      </c>
      <c r="C5473" s="108">
        <v>202602</v>
      </c>
      <c r="D5473" s="108" t="s">
        <v>1015</v>
      </c>
      <c r="E5473" s="109">
        <v>9078199285</v>
      </c>
      <c r="F5473" s="107" t="s">
        <v>3560</v>
      </c>
      <c r="G5473" s="110" t="s">
        <v>1778</v>
      </c>
      <c r="H5473" s="111">
        <v>290000</v>
      </c>
      <c r="I5473" s="113">
        <v>46074</v>
      </c>
      <c r="J5473" s="111">
        <v>285000</v>
      </c>
      <c r="K5473" s="112" t="s">
        <v>20</v>
      </c>
      <c r="L5473" s="112" t="s">
        <v>158</v>
      </c>
      <c r="O5473" s="71"/>
      <c r="P5473" s="54"/>
      <c r="Q5473" s="72"/>
    </row>
    <row r="5474" spans="1:17" x14ac:dyDescent="0.25">
      <c r="A5474" s="107" t="s">
        <v>3617</v>
      </c>
      <c r="B5474" s="108">
        <v>202602</v>
      </c>
      <c r="C5474" s="108">
        <v>202602</v>
      </c>
      <c r="D5474" s="108" t="s">
        <v>1015</v>
      </c>
      <c r="E5474" s="109">
        <v>7978378431</v>
      </c>
      <c r="F5474" s="107" t="s">
        <v>3624</v>
      </c>
      <c r="G5474" s="110" t="s">
        <v>1778</v>
      </c>
      <c r="H5474" s="111">
        <v>300000</v>
      </c>
      <c r="I5474" s="113">
        <v>46074</v>
      </c>
      <c r="J5474" s="111">
        <v>98500</v>
      </c>
      <c r="K5474" s="112" t="s">
        <v>717</v>
      </c>
      <c r="L5474" s="112" t="s">
        <v>158</v>
      </c>
      <c r="O5474" s="71"/>
      <c r="P5474" s="54"/>
      <c r="Q5474" s="72"/>
    </row>
    <row r="5475" spans="1:17" x14ac:dyDescent="0.25">
      <c r="A5475" s="107" t="s">
        <v>3645</v>
      </c>
      <c r="B5475" s="108">
        <v>202602</v>
      </c>
      <c r="C5475" s="108">
        <v>202602</v>
      </c>
      <c r="D5475" s="108" t="s">
        <v>1014</v>
      </c>
      <c r="E5475" s="109">
        <v>8050934441</v>
      </c>
      <c r="F5475" s="107" t="s">
        <v>3646</v>
      </c>
      <c r="G5475" s="110" t="s">
        <v>1778</v>
      </c>
      <c r="H5475" s="111">
        <v>290000</v>
      </c>
      <c r="I5475" s="113">
        <v>46076</v>
      </c>
      <c r="J5475" s="111">
        <v>180000</v>
      </c>
      <c r="K5475" s="112" t="s">
        <v>20</v>
      </c>
      <c r="L5475" s="112" t="s">
        <v>158</v>
      </c>
      <c r="O5475" s="71"/>
      <c r="P5475" s="54"/>
      <c r="Q5475" s="72"/>
    </row>
    <row r="5476" spans="1:17" x14ac:dyDescent="0.25">
      <c r="A5476" s="107" t="s">
        <v>4600</v>
      </c>
      <c r="B5476" s="108">
        <v>202512</v>
      </c>
      <c r="C5476" s="108">
        <v>202512</v>
      </c>
      <c r="D5476" s="108" t="s">
        <v>1015</v>
      </c>
      <c r="E5476" s="109">
        <v>7842722674</v>
      </c>
      <c r="F5476" s="107" t="s">
        <v>3431</v>
      </c>
      <c r="G5476" s="110" t="s">
        <v>1778</v>
      </c>
      <c r="H5476" s="111">
        <f>IF(G5476="APIDS+IITG", 350000, IF(G5476="APDA+IITG", 330000, IF(G5476="APIDS", 318600, IF(G5476="APDA", 295000, "0"))))</f>
        <v>318600</v>
      </c>
      <c r="I5476" s="113">
        <v>46076</v>
      </c>
      <c r="J5476" s="111">
        <v>50000</v>
      </c>
      <c r="K5476" s="112" t="s">
        <v>20</v>
      </c>
      <c r="L5476" s="112" t="s">
        <v>158</v>
      </c>
      <c r="O5476" s="71"/>
      <c r="P5476" s="54"/>
      <c r="Q5476" s="72"/>
    </row>
    <row r="5477" spans="1:17" x14ac:dyDescent="0.25">
      <c r="A5477" s="107" t="s">
        <v>4400</v>
      </c>
      <c r="B5477" s="108">
        <v>202406</v>
      </c>
      <c r="C5477" s="108">
        <v>202406</v>
      </c>
      <c r="D5477" s="108" t="s">
        <v>1014</v>
      </c>
      <c r="E5477" s="109">
        <v>9111088360</v>
      </c>
      <c r="F5477" s="107" t="s">
        <v>2038</v>
      </c>
      <c r="G5477" s="110" t="s">
        <v>1778</v>
      </c>
      <c r="H5477" s="111">
        <v>318600</v>
      </c>
      <c r="I5477" s="113">
        <v>46076</v>
      </c>
      <c r="J5477" s="111">
        <v>25000</v>
      </c>
      <c r="K5477" s="112" t="s">
        <v>20</v>
      </c>
      <c r="L5477" s="112" t="s">
        <v>158</v>
      </c>
      <c r="O5477" s="71"/>
      <c r="P5477" s="54"/>
      <c r="Q5477" s="72"/>
    </row>
    <row r="5478" spans="1:17" x14ac:dyDescent="0.25">
      <c r="A5478" s="107" t="s">
        <v>3500</v>
      </c>
      <c r="B5478" s="108">
        <v>202601</v>
      </c>
      <c r="C5478" s="108">
        <v>202601</v>
      </c>
      <c r="D5478" s="108" t="s">
        <v>1015</v>
      </c>
      <c r="E5478" s="109">
        <v>8815437928</v>
      </c>
      <c r="F5478" s="107" t="s">
        <v>3501</v>
      </c>
      <c r="G5478" s="110" t="s">
        <v>1778</v>
      </c>
      <c r="H5478" s="111">
        <v>290000</v>
      </c>
      <c r="I5478" s="113">
        <v>46076</v>
      </c>
      <c r="J5478" s="111">
        <v>45000</v>
      </c>
      <c r="K5478" s="112" t="s">
        <v>20</v>
      </c>
      <c r="L5478" s="112" t="s">
        <v>158</v>
      </c>
      <c r="O5478" s="71"/>
      <c r="P5478" s="54"/>
      <c r="Q5478" s="72"/>
    </row>
    <row r="5479" spans="1:17" x14ac:dyDescent="0.25">
      <c r="A5479" s="107" t="s">
        <v>3526</v>
      </c>
      <c r="B5479" s="108">
        <v>202601</v>
      </c>
      <c r="C5479" s="108">
        <v>202601</v>
      </c>
      <c r="D5479" s="108" t="s">
        <v>1015</v>
      </c>
      <c r="E5479" s="109">
        <v>9090062585</v>
      </c>
      <c r="F5479" s="107" t="s">
        <v>3529</v>
      </c>
      <c r="G5479" s="110" t="s">
        <v>1778</v>
      </c>
      <c r="H5479" s="111">
        <v>290000</v>
      </c>
      <c r="I5479" s="113">
        <v>46076</v>
      </c>
      <c r="J5479" s="111">
        <v>50000</v>
      </c>
      <c r="K5479" s="112" t="s">
        <v>20</v>
      </c>
      <c r="L5479" s="112" t="s">
        <v>158</v>
      </c>
      <c r="O5479" s="71"/>
      <c r="P5479" s="54"/>
      <c r="Q5479" s="72"/>
    </row>
    <row r="5480" spans="1:17" x14ac:dyDescent="0.25">
      <c r="A5480" s="107" t="s">
        <v>3647</v>
      </c>
      <c r="B5480" s="108">
        <v>202602</v>
      </c>
      <c r="C5480" s="108">
        <v>202602</v>
      </c>
      <c r="D5480" s="108" t="s">
        <v>1015</v>
      </c>
      <c r="E5480" s="109">
        <v>7064719887</v>
      </c>
      <c r="F5480" s="107" t="s">
        <v>3648</v>
      </c>
      <c r="G5480" s="110" t="s">
        <v>1778</v>
      </c>
      <c r="H5480" s="111">
        <v>290000</v>
      </c>
      <c r="I5480" s="113">
        <v>46077</v>
      </c>
      <c r="J5480" s="111">
        <v>285000</v>
      </c>
      <c r="K5480" s="112" t="s">
        <v>20</v>
      </c>
      <c r="L5480" s="112" t="s">
        <v>158</v>
      </c>
      <c r="O5480" s="71"/>
      <c r="P5480" s="54"/>
      <c r="Q5480" s="72"/>
    </row>
    <row r="5481" spans="1:17" x14ac:dyDescent="0.25">
      <c r="A5481" s="107" t="s">
        <v>3649</v>
      </c>
      <c r="B5481" s="108">
        <v>202602</v>
      </c>
      <c r="C5481" s="108">
        <v>202602</v>
      </c>
      <c r="D5481" s="108" t="s">
        <v>1015</v>
      </c>
      <c r="E5481" s="109">
        <v>8079706234</v>
      </c>
      <c r="F5481" s="107" t="s">
        <v>3650</v>
      </c>
      <c r="G5481" s="110" t="s">
        <v>1778</v>
      </c>
      <c r="H5481" s="111">
        <v>290000</v>
      </c>
      <c r="I5481" s="113">
        <v>46077</v>
      </c>
      <c r="J5481" s="111">
        <v>20000</v>
      </c>
      <c r="K5481" s="112" t="s">
        <v>20</v>
      </c>
      <c r="L5481" s="112" t="s">
        <v>158</v>
      </c>
      <c r="O5481" s="71"/>
      <c r="P5481" s="54"/>
      <c r="Q5481" s="72"/>
    </row>
    <row r="5482" spans="1:17" x14ac:dyDescent="0.25">
      <c r="A5482" s="107" t="s">
        <v>3578</v>
      </c>
      <c r="B5482" s="108">
        <v>202602</v>
      </c>
      <c r="C5482" s="108">
        <v>202602</v>
      </c>
      <c r="D5482" s="108" t="s">
        <v>1014</v>
      </c>
      <c r="E5482" s="109">
        <v>8260965842</v>
      </c>
      <c r="F5482" s="107" t="s">
        <v>3604</v>
      </c>
      <c r="G5482" s="110" t="s">
        <v>3305</v>
      </c>
      <c r="H5482" s="111">
        <v>59000</v>
      </c>
      <c r="I5482" s="113">
        <v>46077</v>
      </c>
      <c r="J5482" s="111">
        <v>59000</v>
      </c>
      <c r="K5482" s="112" t="s">
        <v>20</v>
      </c>
      <c r="L5482" s="112" t="s">
        <v>158</v>
      </c>
      <c r="O5482" s="71"/>
      <c r="P5482" s="54"/>
      <c r="Q5482" s="72"/>
    </row>
    <row r="5483" spans="1:17" x14ac:dyDescent="0.25">
      <c r="A5483" s="107" t="s">
        <v>4616</v>
      </c>
      <c r="B5483" s="108">
        <v>202602</v>
      </c>
      <c r="C5483" s="108">
        <v>202602</v>
      </c>
      <c r="D5483" s="108" t="s">
        <v>1014</v>
      </c>
      <c r="E5483" s="109">
        <v>8073549399</v>
      </c>
      <c r="F5483" s="107" t="s">
        <v>3598</v>
      </c>
      <c r="G5483" s="110" t="s">
        <v>3305</v>
      </c>
      <c r="H5483" s="111">
        <v>59000</v>
      </c>
      <c r="I5483" s="113">
        <v>46078</v>
      </c>
      <c r="J5483" s="111">
        <v>59000</v>
      </c>
      <c r="K5483" s="112" t="s">
        <v>20</v>
      </c>
      <c r="L5483" s="112" t="s">
        <v>158</v>
      </c>
      <c r="O5483" s="71"/>
      <c r="P5483" s="54"/>
      <c r="Q5483" s="72"/>
    </row>
    <row r="5484" spans="1:17" x14ac:dyDescent="0.25">
      <c r="A5484" s="107" t="s">
        <v>3510</v>
      </c>
      <c r="B5484" s="108">
        <v>202601</v>
      </c>
      <c r="C5484" s="108">
        <v>202601</v>
      </c>
      <c r="D5484" s="108" t="s">
        <v>1015</v>
      </c>
      <c r="E5484" s="109">
        <v>9668635717</v>
      </c>
      <c r="F5484" s="107" t="s">
        <v>3516</v>
      </c>
      <c r="G5484" s="110" t="s">
        <v>1778</v>
      </c>
      <c r="H5484" s="111">
        <v>290000</v>
      </c>
      <c r="I5484" s="113">
        <v>46078</v>
      </c>
      <c r="J5484" s="111">
        <v>71250</v>
      </c>
      <c r="K5484" s="112" t="s">
        <v>20</v>
      </c>
      <c r="L5484" s="112" t="s">
        <v>158</v>
      </c>
      <c r="O5484" s="71"/>
      <c r="P5484" s="54"/>
      <c r="Q5484" s="72"/>
    </row>
    <row r="5485" spans="1:17" x14ac:dyDescent="0.25">
      <c r="A5485" s="107" t="s">
        <v>3072</v>
      </c>
      <c r="B5485" s="108">
        <v>202506</v>
      </c>
      <c r="C5485" s="108">
        <v>202506</v>
      </c>
      <c r="D5485" s="108" t="s">
        <v>1015</v>
      </c>
      <c r="E5485" s="109">
        <v>6371155365</v>
      </c>
      <c r="F5485" s="107" t="s">
        <v>3071</v>
      </c>
      <c r="G5485" s="110" t="s">
        <v>1778</v>
      </c>
      <c r="H5485" s="111">
        <v>318600</v>
      </c>
      <c r="I5485" s="113">
        <v>46078</v>
      </c>
      <c r="J5485" s="111">
        <v>30000</v>
      </c>
      <c r="K5485" s="112" t="s">
        <v>20</v>
      </c>
      <c r="L5485" s="112" t="s">
        <v>158</v>
      </c>
      <c r="O5485" s="71"/>
      <c r="P5485" s="54"/>
      <c r="Q5485" s="72"/>
    </row>
    <row r="5486" spans="1:17" x14ac:dyDescent="0.25">
      <c r="A5486" s="107" t="s">
        <v>3445</v>
      </c>
      <c r="B5486" s="108">
        <v>202512</v>
      </c>
      <c r="C5486" s="108">
        <v>202512</v>
      </c>
      <c r="D5486" s="108" t="s">
        <v>1015</v>
      </c>
      <c r="E5486" s="109">
        <v>9861014174</v>
      </c>
      <c r="F5486" s="107" t="s">
        <v>3458</v>
      </c>
      <c r="G5486" s="110" t="s">
        <v>1778</v>
      </c>
      <c r="H5486" s="111">
        <v>290000</v>
      </c>
      <c r="I5486" s="113">
        <v>46078</v>
      </c>
      <c r="J5486" s="111">
        <v>95000</v>
      </c>
      <c r="K5486" s="112" t="s">
        <v>20</v>
      </c>
      <c r="L5486" s="112" t="s">
        <v>158</v>
      </c>
      <c r="O5486" s="71"/>
      <c r="P5486" s="54"/>
      <c r="Q5486" s="72"/>
    </row>
    <row r="5487" spans="1:17" x14ac:dyDescent="0.25">
      <c r="A5487" s="107" t="s">
        <v>3642</v>
      </c>
      <c r="B5487" s="108">
        <v>202602</v>
      </c>
      <c r="C5487" s="108">
        <v>202506</v>
      </c>
      <c r="D5487" s="108" t="s">
        <v>1014</v>
      </c>
      <c r="E5487" s="109">
        <v>7788021720</v>
      </c>
      <c r="F5487" s="107" t="s">
        <v>3644</v>
      </c>
      <c r="G5487" s="110" t="s">
        <v>3305</v>
      </c>
      <c r="H5487" s="111">
        <v>59000</v>
      </c>
      <c r="I5487" s="113">
        <v>46078</v>
      </c>
      <c r="J5487" s="111">
        <v>45000</v>
      </c>
      <c r="K5487" s="112" t="s">
        <v>20</v>
      </c>
      <c r="L5487" s="112" t="s">
        <v>158</v>
      </c>
      <c r="O5487" s="71"/>
      <c r="P5487" s="54"/>
      <c r="Q5487" s="72"/>
    </row>
    <row r="5488" spans="1:17" x14ac:dyDescent="0.25">
      <c r="A5488" s="107" t="s">
        <v>3614</v>
      </c>
      <c r="B5488" s="108">
        <v>202602</v>
      </c>
      <c r="C5488" s="108">
        <v>202602</v>
      </c>
      <c r="D5488" s="108" t="s">
        <v>1015</v>
      </c>
      <c r="E5488" s="109">
        <v>9599281962</v>
      </c>
      <c r="F5488" s="107" t="s">
        <v>3621</v>
      </c>
      <c r="G5488" s="110" t="s">
        <v>1778</v>
      </c>
      <c r="H5488" s="111">
        <v>290000</v>
      </c>
      <c r="I5488" s="113">
        <v>46078</v>
      </c>
      <c r="J5488" s="111">
        <v>37000</v>
      </c>
      <c r="K5488" s="112" t="s">
        <v>20</v>
      </c>
      <c r="L5488" s="112" t="s">
        <v>158</v>
      </c>
      <c r="O5488" s="71"/>
      <c r="P5488" s="54"/>
      <c r="Q5488" s="72"/>
    </row>
    <row r="5489" spans="1:17" x14ac:dyDescent="0.25">
      <c r="A5489" s="107" t="s">
        <v>422</v>
      </c>
      <c r="B5489" s="108">
        <v>202602</v>
      </c>
      <c r="C5489" s="108">
        <v>202602</v>
      </c>
      <c r="D5489" s="108" t="s">
        <v>1014</v>
      </c>
      <c r="E5489" s="109">
        <v>7751029895</v>
      </c>
      <c r="F5489" s="107" t="s">
        <v>420</v>
      </c>
      <c r="G5489" s="110" t="s">
        <v>3305</v>
      </c>
      <c r="H5489" s="111">
        <v>59000</v>
      </c>
      <c r="I5489" s="113">
        <v>46078</v>
      </c>
      <c r="J5489" s="111">
        <v>16000</v>
      </c>
      <c r="K5489" s="112" t="s">
        <v>20</v>
      </c>
      <c r="L5489" s="112" t="s">
        <v>158</v>
      </c>
      <c r="O5489" s="71"/>
      <c r="P5489" s="54"/>
      <c r="Q5489" s="72"/>
    </row>
    <row r="5490" spans="1:17" x14ac:dyDescent="0.25">
      <c r="A5490" s="107" t="s">
        <v>3543</v>
      </c>
      <c r="B5490" s="108">
        <v>202602</v>
      </c>
      <c r="C5490" s="108">
        <v>202602</v>
      </c>
      <c r="D5490" s="108" t="s">
        <v>1015</v>
      </c>
      <c r="E5490" s="109">
        <v>9692166101</v>
      </c>
      <c r="F5490" s="107" t="s">
        <v>3559</v>
      </c>
      <c r="G5490" s="110" t="s">
        <v>1778</v>
      </c>
      <c r="H5490" s="111">
        <v>290000</v>
      </c>
      <c r="I5490" s="113">
        <v>46079</v>
      </c>
      <c r="J5490" s="111">
        <v>285000</v>
      </c>
      <c r="K5490" s="112" t="s">
        <v>20</v>
      </c>
      <c r="L5490" s="112" t="s">
        <v>158</v>
      </c>
      <c r="O5490" s="71"/>
      <c r="P5490" s="54"/>
      <c r="Q5490" s="72"/>
    </row>
    <row r="5491" spans="1:17" x14ac:dyDescent="0.25">
      <c r="A5491" s="107" t="s">
        <v>2997</v>
      </c>
      <c r="B5491" s="108">
        <v>202506</v>
      </c>
      <c r="C5491" s="108">
        <v>202506</v>
      </c>
      <c r="D5491" s="108" t="s">
        <v>1015</v>
      </c>
      <c r="E5491" s="109">
        <v>9337558060</v>
      </c>
      <c r="F5491" s="107" t="s">
        <v>3002</v>
      </c>
      <c r="G5491" s="110" t="s">
        <v>1792</v>
      </c>
      <c r="H5491" s="111">
        <v>270000</v>
      </c>
      <c r="I5491" s="113">
        <v>46079</v>
      </c>
      <c r="J5491" s="111">
        <v>70000</v>
      </c>
      <c r="K5491" s="112" t="s">
        <v>20</v>
      </c>
      <c r="L5491" s="112" t="s">
        <v>158</v>
      </c>
      <c r="O5491" s="71"/>
      <c r="P5491" s="54"/>
      <c r="Q5491" s="72"/>
    </row>
    <row r="5492" spans="1:17" x14ac:dyDescent="0.25">
      <c r="A5492" s="107" t="s">
        <v>3641</v>
      </c>
      <c r="B5492" s="108">
        <v>202602</v>
      </c>
      <c r="C5492" s="108">
        <v>202602</v>
      </c>
      <c r="D5492" s="108" t="s">
        <v>1015</v>
      </c>
      <c r="E5492" s="109">
        <v>9438366829</v>
      </c>
      <c r="F5492" s="107" t="s">
        <v>3643</v>
      </c>
      <c r="G5492" s="110" t="s">
        <v>1778</v>
      </c>
      <c r="H5492" s="111">
        <v>270000</v>
      </c>
      <c r="I5492" s="113">
        <v>46080</v>
      </c>
      <c r="J5492" s="111">
        <v>40000</v>
      </c>
      <c r="K5492" s="112" t="s">
        <v>20</v>
      </c>
      <c r="L5492" s="112" t="s">
        <v>158</v>
      </c>
      <c r="O5492" s="71"/>
      <c r="P5492" s="54"/>
      <c r="Q5492" s="72"/>
    </row>
    <row r="5493" spans="1:17" x14ac:dyDescent="0.25">
      <c r="A5493" s="107" t="s">
        <v>3541</v>
      </c>
      <c r="B5493" s="108">
        <v>202602</v>
      </c>
      <c r="C5493" s="108">
        <v>202602</v>
      </c>
      <c r="D5493" s="108" t="s">
        <v>1014</v>
      </c>
      <c r="E5493" s="109">
        <v>9124667646</v>
      </c>
      <c r="F5493" s="107" t="s">
        <v>3557</v>
      </c>
      <c r="G5493" s="110" t="s">
        <v>1778</v>
      </c>
      <c r="H5493" s="111">
        <v>290000</v>
      </c>
      <c r="I5493" s="113">
        <v>46080</v>
      </c>
      <c r="J5493" s="111">
        <v>70000</v>
      </c>
      <c r="K5493" s="112" t="s">
        <v>20</v>
      </c>
      <c r="L5493" s="112" t="s">
        <v>158</v>
      </c>
      <c r="O5493" s="71"/>
      <c r="P5493" s="54"/>
      <c r="Q5493" s="72"/>
    </row>
    <row r="5494" spans="1:17" x14ac:dyDescent="0.25">
      <c r="A5494" s="107" t="s">
        <v>3542</v>
      </c>
      <c r="B5494" s="108">
        <v>202602</v>
      </c>
      <c r="C5494" s="108">
        <v>202602</v>
      </c>
      <c r="D5494" s="108" t="s">
        <v>1014</v>
      </c>
      <c r="E5494" s="109">
        <v>7978335369</v>
      </c>
      <c r="F5494" s="107" t="s">
        <v>3558</v>
      </c>
      <c r="G5494" s="110" t="s">
        <v>1778</v>
      </c>
      <c r="H5494" s="111">
        <v>290000</v>
      </c>
      <c r="I5494" s="113">
        <v>46080</v>
      </c>
      <c r="J5494" s="111">
        <v>70000</v>
      </c>
      <c r="K5494" s="112" t="s">
        <v>20</v>
      </c>
      <c r="L5494" s="112" t="s">
        <v>158</v>
      </c>
      <c r="O5494" s="71"/>
      <c r="P5494" s="54"/>
      <c r="Q5494" s="72"/>
    </row>
    <row r="5495" spans="1:17" x14ac:dyDescent="0.25">
      <c r="A5495" s="107" t="s">
        <v>3581</v>
      </c>
      <c r="B5495" s="108">
        <v>202602</v>
      </c>
      <c r="C5495" s="108">
        <v>202602</v>
      </c>
      <c r="D5495" s="108" t="s">
        <v>1014</v>
      </c>
      <c r="E5495" s="109">
        <v>8144590655</v>
      </c>
      <c r="F5495" s="107" t="s">
        <v>3653</v>
      </c>
      <c r="G5495" s="110" t="s">
        <v>3305</v>
      </c>
      <c r="H5495" s="111">
        <v>59000</v>
      </c>
      <c r="I5495" s="113">
        <v>46080</v>
      </c>
      <c r="J5495" s="111">
        <v>54000</v>
      </c>
      <c r="K5495" s="112" t="s">
        <v>20</v>
      </c>
      <c r="L5495" s="112" t="s">
        <v>158</v>
      </c>
      <c r="O5495" s="71"/>
      <c r="P5495" s="54"/>
      <c r="Q5495" s="72"/>
    </row>
    <row r="5496" spans="1:17" x14ac:dyDescent="0.25">
      <c r="A5496" s="107" t="s">
        <v>3587</v>
      </c>
      <c r="B5496" s="108">
        <v>202602</v>
      </c>
      <c r="C5496" s="108">
        <v>202602</v>
      </c>
      <c r="D5496" s="108" t="s">
        <v>1014</v>
      </c>
      <c r="E5496" s="109">
        <v>8919365336</v>
      </c>
      <c r="F5496" s="107" t="s">
        <v>789</v>
      </c>
      <c r="G5496" s="110" t="s">
        <v>3305</v>
      </c>
      <c r="H5496" s="111">
        <v>59000</v>
      </c>
      <c r="I5496" s="113">
        <v>46080</v>
      </c>
      <c r="J5496" s="111">
        <v>18000</v>
      </c>
      <c r="K5496" s="112" t="s">
        <v>20</v>
      </c>
      <c r="L5496" s="112" t="s">
        <v>158</v>
      </c>
      <c r="O5496" s="71"/>
      <c r="P5496" s="54"/>
      <c r="Q5496" s="72"/>
    </row>
    <row r="5497" spans="1:17" x14ac:dyDescent="0.25">
      <c r="A5497" s="107" t="s">
        <v>3573</v>
      </c>
      <c r="B5497" s="108">
        <v>202602</v>
      </c>
      <c r="C5497" s="108">
        <v>202602</v>
      </c>
      <c r="D5497" s="108" t="s">
        <v>1014</v>
      </c>
      <c r="E5497" s="109">
        <v>7756836364</v>
      </c>
      <c r="F5497" s="107" t="s">
        <v>3599</v>
      </c>
      <c r="G5497" s="110" t="s">
        <v>3305</v>
      </c>
      <c r="H5497" s="111">
        <v>59000</v>
      </c>
      <c r="I5497" s="113">
        <v>46081</v>
      </c>
      <c r="J5497" s="111">
        <v>54000</v>
      </c>
      <c r="K5497" s="112" t="s">
        <v>20</v>
      </c>
      <c r="L5497" s="112" t="s">
        <v>158</v>
      </c>
      <c r="O5497" s="71"/>
      <c r="P5497" s="54"/>
      <c r="Q5497" s="72"/>
    </row>
    <row r="5498" spans="1:17" x14ac:dyDescent="0.25">
      <c r="A5498" s="107" t="s">
        <v>3406</v>
      </c>
      <c r="B5498" s="108">
        <v>202511</v>
      </c>
      <c r="C5498" s="108">
        <v>202511</v>
      </c>
      <c r="D5498" s="108" t="s">
        <v>1015</v>
      </c>
      <c r="E5498" s="109">
        <v>6371204275</v>
      </c>
      <c r="F5498" s="107" t="s">
        <v>3407</v>
      </c>
      <c r="G5498" s="110" t="s">
        <v>1778</v>
      </c>
      <c r="H5498" s="111">
        <v>290000</v>
      </c>
      <c r="I5498" s="113">
        <v>46081</v>
      </c>
      <c r="J5498" s="111">
        <v>90000</v>
      </c>
      <c r="K5498" s="112" t="s">
        <v>717</v>
      </c>
      <c r="L5498" s="112" t="s">
        <v>158</v>
      </c>
      <c r="O5498" s="71"/>
      <c r="P5498" s="54"/>
      <c r="Q5498" s="72"/>
    </row>
    <row r="5499" spans="1:17" x14ac:dyDescent="0.25">
      <c r="A5499" s="107" t="s">
        <v>3438</v>
      </c>
      <c r="B5499" s="108">
        <v>202512</v>
      </c>
      <c r="C5499" s="108">
        <v>202512</v>
      </c>
      <c r="D5499" s="108" t="s">
        <v>1015</v>
      </c>
      <c r="E5499" s="109">
        <v>8658106255</v>
      </c>
      <c r="F5499" s="107" t="s">
        <v>3451</v>
      </c>
      <c r="G5499" s="110" t="s">
        <v>1778</v>
      </c>
      <c r="H5499" s="111">
        <v>290000</v>
      </c>
      <c r="I5499" s="113">
        <v>46081</v>
      </c>
      <c r="J5499" s="111">
        <v>90000</v>
      </c>
      <c r="K5499" s="112" t="s">
        <v>20</v>
      </c>
      <c r="L5499" s="112" t="s">
        <v>158</v>
      </c>
      <c r="O5499" s="71"/>
      <c r="P5499" s="54"/>
      <c r="Q5499" s="72"/>
    </row>
    <row r="5500" spans="1:17" x14ac:dyDescent="0.25">
      <c r="A5500" s="107" t="s">
        <v>3649</v>
      </c>
      <c r="B5500" s="108">
        <v>202602</v>
      </c>
      <c r="C5500" s="108">
        <v>202602</v>
      </c>
      <c r="D5500" s="108" t="s">
        <v>1015</v>
      </c>
      <c r="E5500" s="109">
        <v>8079706234</v>
      </c>
      <c r="F5500" s="107" t="s">
        <v>3650</v>
      </c>
      <c r="G5500" s="110" t="s">
        <v>1778</v>
      </c>
      <c r="H5500" s="111">
        <v>290000</v>
      </c>
      <c r="I5500" s="113">
        <v>46083</v>
      </c>
      <c r="J5500" s="111">
        <v>25000</v>
      </c>
      <c r="K5500" s="112" t="s">
        <v>20</v>
      </c>
      <c r="L5500" s="112" t="s">
        <v>158</v>
      </c>
      <c r="O5500" s="71"/>
      <c r="P5500" s="54"/>
      <c r="Q5500" s="72"/>
    </row>
    <row r="5501" spans="1:17" x14ac:dyDescent="0.25">
      <c r="A5501" s="107" t="s">
        <v>3079</v>
      </c>
      <c r="B5501" s="108">
        <v>202601</v>
      </c>
      <c r="C5501" s="108">
        <v>202601</v>
      </c>
      <c r="D5501" s="108" t="s">
        <v>1015</v>
      </c>
      <c r="E5501" s="109">
        <v>8018295307</v>
      </c>
      <c r="F5501" s="107" t="s">
        <v>3519</v>
      </c>
      <c r="G5501" s="110" t="s">
        <v>1778</v>
      </c>
      <c r="H5501" s="111">
        <v>290000</v>
      </c>
      <c r="I5501" s="113">
        <v>46083</v>
      </c>
      <c r="J5501" s="111">
        <v>50000</v>
      </c>
      <c r="K5501" s="112" t="s">
        <v>20</v>
      </c>
      <c r="L5501" s="112" t="s">
        <v>158</v>
      </c>
      <c r="O5501" s="71"/>
      <c r="P5501" s="54"/>
      <c r="Q5501" s="72"/>
    </row>
    <row r="5502" spans="1:17" x14ac:dyDescent="0.25">
      <c r="A5502" s="107" t="s">
        <v>4625</v>
      </c>
      <c r="B5502" s="108">
        <v>202602</v>
      </c>
      <c r="C5502" s="108">
        <v>202602</v>
      </c>
      <c r="D5502" s="108" t="s">
        <v>1015</v>
      </c>
      <c r="E5502" s="109">
        <v>8480953646</v>
      </c>
      <c r="F5502" s="107" t="s">
        <v>3622</v>
      </c>
      <c r="G5502" s="110" t="s">
        <v>1778</v>
      </c>
      <c r="H5502" s="111">
        <v>290000</v>
      </c>
      <c r="I5502" s="113">
        <v>46083</v>
      </c>
      <c r="J5502" s="111">
        <v>50000</v>
      </c>
      <c r="K5502" s="112" t="s">
        <v>20</v>
      </c>
      <c r="L5502" s="112" t="s">
        <v>158</v>
      </c>
      <c r="O5502" s="71"/>
      <c r="P5502" s="54"/>
      <c r="Q5502" s="72"/>
    </row>
    <row r="5503" spans="1:17" x14ac:dyDescent="0.25">
      <c r="A5503" s="107" t="s">
        <v>3596</v>
      </c>
      <c r="B5503" s="108">
        <v>202602</v>
      </c>
      <c r="C5503" s="108">
        <v>202506</v>
      </c>
      <c r="D5503" s="108" t="s">
        <v>1014</v>
      </c>
      <c r="E5503" s="109">
        <v>7774876575</v>
      </c>
      <c r="F5503" s="107" t="s">
        <v>3637</v>
      </c>
      <c r="G5503" s="110" t="s">
        <v>3305</v>
      </c>
      <c r="H5503" s="111">
        <v>59000</v>
      </c>
      <c r="I5503" s="113">
        <v>46083</v>
      </c>
      <c r="J5503" s="111">
        <v>54000</v>
      </c>
      <c r="K5503" s="112" t="s">
        <v>20</v>
      </c>
      <c r="L5503" s="112" t="s">
        <v>158</v>
      </c>
      <c r="O5503" s="71"/>
      <c r="P5503" s="54"/>
      <c r="Q5503" s="72"/>
    </row>
    <row r="5504" spans="1:17" x14ac:dyDescent="0.25">
      <c r="A5504" s="107" t="s">
        <v>3512</v>
      </c>
      <c r="B5504" s="108">
        <v>202601</v>
      </c>
      <c r="C5504" s="108">
        <v>202601</v>
      </c>
      <c r="D5504" s="108" t="s">
        <v>1015</v>
      </c>
      <c r="E5504" s="109">
        <v>9938872030</v>
      </c>
      <c r="F5504" s="107" t="s">
        <v>3518</v>
      </c>
      <c r="G5504" s="110" t="s">
        <v>1778</v>
      </c>
      <c r="H5504" s="111">
        <v>290000</v>
      </c>
      <c r="I5504" s="113">
        <v>46084</v>
      </c>
      <c r="J5504" s="111">
        <v>71250</v>
      </c>
      <c r="K5504" s="112" t="s">
        <v>20</v>
      </c>
      <c r="L5504" s="112" t="s">
        <v>158</v>
      </c>
      <c r="O5504" s="71"/>
      <c r="P5504" s="54"/>
      <c r="Q5504" s="72"/>
    </row>
    <row r="5505" spans="1:17" x14ac:dyDescent="0.25">
      <c r="A5505" s="107" t="s">
        <v>3271</v>
      </c>
      <c r="B5505" s="108">
        <v>202510</v>
      </c>
      <c r="C5505" s="108">
        <v>202510</v>
      </c>
      <c r="D5505" s="108" t="s">
        <v>1015</v>
      </c>
      <c r="E5505" s="109">
        <v>9827001405</v>
      </c>
      <c r="F5505" s="107" t="s">
        <v>3280</v>
      </c>
      <c r="G5505" s="110" t="s">
        <v>1778</v>
      </c>
      <c r="H5505" s="111">
        <v>300000</v>
      </c>
      <c r="I5505" s="113">
        <v>46084</v>
      </c>
      <c r="J5505" s="111">
        <v>40000</v>
      </c>
      <c r="K5505" s="112" t="s">
        <v>20</v>
      </c>
      <c r="L5505" s="112" t="s">
        <v>158</v>
      </c>
      <c r="O5505" s="71"/>
      <c r="P5505" s="54"/>
      <c r="Q5505" s="72"/>
    </row>
    <row r="5506" spans="1:17" x14ac:dyDescent="0.25">
      <c r="A5506" s="107" t="s">
        <v>3442</v>
      </c>
      <c r="B5506" s="108">
        <v>202512</v>
      </c>
      <c r="C5506" s="108">
        <v>202512</v>
      </c>
      <c r="D5506" s="108" t="s">
        <v>1015</v>
      </c>
      <c r="E5506" s="109">
        <v>9348569362</v>
      </c>
      <c r="F5506" s="107" t="s">
        <v>3455</v>
      </c>
      <c r="G5506" s="110" t="s">
        <v>1778</v>
      </c>
      <c r="H5506" s="111">
        <v>290000</v>
      </c>
      <c r="I5506" s="113">
        <v>46084</v>
      </c>
      <c r="J5506" s="111">
        <v>70000</v>
      </c>
      <c r="K5506" s="112" t="s">
        <v>20</v>
      </c>
      <c r="L5506" s="112" t="s">
        <v>158</v>
      </c>
      <c r="O5506" s="71"/>
      <c r="P5506" s="54"/>
      <c r="Q5506" s="72"/>
    </row>
    <row r="5507" spans="1:17" x14ac:dyDescent="0.25">
      <c r="A5507" s="107" t="s">
        <v>4593</v>
      </c>
      <c r="B5507" s="108">
        <v>202511</v>
      </c>
      <c r="C5507" s="108">
        <v>202511</v>
      </c>
      <c r="D5507" s="108" t="s">
        <v>1015</v>
      </c>
      <c r="E5507" s="109">
        <v>9938905049</v>
      </c>
      <c r="F5507" s="107" t="s">
        <v>3398</v>
      </c>
      <c r="G5507" s="110" t="s">
        <v>1778</v>
      </c>
      <c r="H5507" s="111">
        <v>290000</v>
      </c>
      <c r="I5507" s="113">
        <v>46084</v>
      </c>
      <c r="J5507" s="111">
        <v>50000</v>
      </c>
      <c r="K5507" s="112" t="s">
        <v>20</v>
      </c>
      <c r="L5507" s="112" t="s">
        <v>158</v>
      </c>
      <c r="O5507" s="71"/>
      <c r="P5507" s="54"/>
      <c r="Q5507" s="72"/>
    </row>
    <row r="5508" spans="1:17" x14ac:dyDescent="0.25">
      <c r="A5508" s="107" t="s">
        <v>3550</v>
      </c>
      <c r="B5508" s="108">
        <v>202602</v>
      </c>
      <c r="C5508" s="108">
        <v>202602</v>
      </c>
      <c r="D5508" s="108" t="s">
        <v>1015</v>
      </c>
      <c r="E5508" s="109">
        <v>9861888912</v>
      </c>
      <c r="F5508" s="107" t="s">
        <v>3566</v>
      </c>
      <c r="G5508" s="110" t="s">
        <v>1778</v>
      </c>
      <c r="H5508" s="111">
        <v>290000</v>
      </c>
      <c r="I5508" s="113">
        <v>46084</v>
      </c>
      <c r="J5508" s="111">
        <v>70000</v>
      </c>
      <c r="K5508" s="112" t="s">
        <v>20</v>
      </c>
      <c r="L5508" s="112" t="s">
        <v>158</v>
      </c>
      <c r="O5508" s="71"/>
      <c r="P5508" s="54"/>
      <c r="Q5508" s="72"/>
    </row>
    <row r="5509" spans="1:17" x14ac:dyDescent="0.25">
      <c r="A5509" s="107" t="s">
        <v>3381</v>
      </c>
      <c r="B5509" s="108">
        <v>202511</v>
      </c>
      <c r="C5509" s="108">
        <v>202511</v>
      </c>
      <c r="D5509" s="108" t="s">
        <v>1015</v>
      </c>
      <c r="E5509" s="109">
        <v>9337141213</v>
      </c>
      <c r="F5509" s="107" t="s">
        <v>3387</v>
      </c>
      <c r="G5509" s="110" t="s">
        <v>1778</v>
      </c>
      <c r="H5509" s="111">
        <v>290000</v>
      </c>
      <c r="I5509" s="113">
        <v>46085</v>
      </c>
      <c r="J5509" s="111">
        <v>50000</v>
      </c>
      <c r="K5509" s="112" t="s">
        <v>20</v>
      </c>
      <c r="L5509" s="112" t="s">
        <v>158</v>
      </c>
      <c r="O5509" s="71"/>
      <c r="P5509" s="54"/>
      <c r="Q5509" s="72"/>
    </row>
    <row r="5510" spans="1:17" x14ac:dyDescent="0.25">
      <c r="A5510" s="107" t="s">
        <v>4630</v>
      </c>
      <c r="B5510" s="108">
        <v>202602</v>
      </c>
      <c r="C5510" s="108">
        <v>202602</v>
      </c>
      <c r="D5510" s="108" t="s">
        <v>1015</v>
      </c>
      <c r="E5510" s="109">
        <v>9937615573</v>
      </c>
      <c r="F5510" s="107" t="s">
        <v>3656</v>
      </c>
      <c r="G5510" s="110" t="s">
        <v>1778</v>
      </c>
      <c r="H5510" s="111">
        <v>290000</v>
      </c>
      <c r="I5510" s="113">
        <v>46085</v>
      </c>
      <c r="J5510" s="111">
        <v>285000</v>
      </c>
      <c r="K5510" s="112" t="s">
        <v>20</v>
      </c>
      <c r="L5510" s="112" t="s">
        <v>158</v>
      </c>
      <c r="O5510" s="71"/>
      <c r="P5510" s="54"/>
      <c r="Q5510" s="72"/>
    </row>
    <row r="5511" spans="1:17" x14ac:dyDescent="0.25">
      <c r="A5511" s="107" t="s">
        <v>4614</v>
      </c>
      <c r="B5511" s="108">
        <v>202602</v>
      </c>
      <c r="C5511" s="108">
        <v>202602</v>
      </c>
      <c r="D5511" s="108" t="s">
        <v>1015</v>
      </c>
      <c r="E5511" s="109" t="s">
        <v>3551</v>
      </c>
      <c r="F5511" s="107" t="s">
        <v>3564</v>
      </c>
      <c r="G5511" s="110" t="s">
        <v>1792</v>
      </c>
      <c r="H5511" s="111">
        <v>270000</v>
      </c>
      <c r="I5511" s="113">
        <v>46086</v>
      </c>
      <c r="J5511" s="111">
        <v>20000</v>
      </c>
      <c r="K5511" s="112" t="s">
        <v>20</v>
      </c>
      <c r="L5511" s="112" t="s">
        <v>158</v>
      </c>
      <c r="O5511" s="71"/>
      <c r="P5511" s="54"/>
      <c r="Q5511" s="72"/>
    </row>
    <row r="5512" spans="1:17" x14ac:dyDescent="0.25">
      <c r="A5512" s="107" t="s">
        <v>4451</v>
      </c>
      <c r="B5512" s="108">
        <v>202409</v>
      </c>
      <c r="C5512" s="108">
        <v>202409</v>
      </c>
      <c r="D5512" s="108" t="s">
        <v>1015</v>
      </c>
      <c r="E5512" s="109">
        <v>8658969336</v>
      </c>
      <c r="F5512" s="107" t="s">
        <v>2362</v>
      </c>
      <c r="G5512" s="110" t="s">
        <v>1778</v>
      </c>
      <c r="H5512" s="111">
        <v>313600</v>
      </c>
      <c r="I5512" s="113">
        <v>46086</v>
      </c>
      <c r="J5512" s="111">
        <v>40000</v>
      </c>
      <c r="K5512" s="112" t="s">
        <v>20</v>
      </c>
      <c r="L5512" s="112" t="s">
        <v>158</v>
      </c>
      <c r="O5512" s="71"/>
      <c r="P5512" s="54"/>
      <c r="Q5512" s="72"/>
    </row>
    <row r="5513" spans="1:17" x14ac:dyDescent="0.25">
      <c r="A5513" s="107" t="s">
        <v>3409</v>
      </c>
      <c r="B5513" s="108">
        <v>202512</v>
      </c>
      <c r="C5513" s="108">
        <v>202512</v>
      </c>
      <c r="D5513" s="108" t="s">
        <v>1014</v>
      </c>
      <c r="E5513" s="109">
        <v>9566002023</v>
      </c>
      <c r="F5513" s="107" t="s">
        <v>4595</v>
      </c>
      <c r="G5513" s="110" t="s">
        <v>1778</v>
      </c>
      <c r="H5513" s="111">
        <v>290000</v>
      </c>
      <c r="I5513" s="113">
        <v>46086</v>
      </c>
      <c r="J5513" s="111">
        <v>50000</v>
      </c>
      <c r="K5513" s="112" t="s">
        <v>20</v>
      </c>
      <c r="L5513" s="112" t="s">
        <v>158</v>
      </c>
      <c r="O5513" s="71"/>
      <c r="P5513" s="54"/>
      <c r="Q5513" s="72"/>
    </row>
    <row r="5514" spans="1:17" x14ac:dyDescent="0.25">
      <c r="A5514" s="107" t="s">
        <v>4453</v>
      </c>
      <c r="B5514" s="108">
        <v>202410</v>
      </c>
      <c r="C5514" s="108">
        <v>202410</v>
      </c>
      <c r="D5514" s="108" t="s">
        <v>1015</v>
      </c>
      <c r="E5514" s="109">
        <v>7681087808</v>
      </c>
      <c r="F5514" s="107" t="s">
        <v>2369</v>
      </c>
      <c r="G5514" s="110" t="s">
        <v>1778</v>
      </c>
      <c r="H5514" s="111">
        <v>318000</v>
      </c>
      <c r="I5514" s="113">
        <v>46086</v>
      </c>
      <c r="J5514" s="111">
        <v>20000</v>
      </c>
      <c r="K5514" s="112" t="s">
        <v>20</v>
      </c>
      <c r="L5514" s="112" t="s">
        <v>158</v>
      </c>
      <c r="O5514" s="71"/>
      <c r="P5514" s="54"/>
      <c r="Q5514" s="72"/>
    </row>
    <row r="5515" spans="1:17" x14ac:dyDescent="0.25">
      <c r="A5515" s="107" t="s">
        <v>4622</v>
      </c>
      <c r="B5515" s="108">
        <v>202602</v>
      </c>
      <c r="C5515" s="108">
        <v>202602</v>
      </c>
      <c r="D5515" s="108" t="s">
        <v>1014</v>
      </c>
      <c r="E5515" s="109">
        <v>9632536626</v>
      </c>
      <c r="F5515" s="107" t="s">
        <v>3608</v>
      </c>
      <c r="G5515" s="110" t="s">
        <v>3305</v>
      </c>
      <c r="H5515" s="111">
        <v>59000</v>
      </c>
      <c r="I5515" s="113">
        <v>46086</v>
      </c>
      <c r="J5515" s="111">
        <v>54000</v>
      </c>
      <c r="K5515" s="112" t="s">
        <v>20</v>
      </c>
      <c r="L5515" s="112" t="s">
        <v>158</v>
      </c>
      <c r="O5515" s="71"/>
      <c r="P5515" s="54"/>
      <c r="Q5515" s="72"/>
    </row>
    <row r="5516" spans="1:17" x14ac:dyDescent="0.25">
      <c r="A5516" s="107" t="s">
        <v>3657</v>
      </c>
      <c r="B5516" s="108">
        <v>202602</v>
      </c>
      <c r="C5516" s="108">
        <v>202602</v>
      </c>
      <c r="D5516" s="108" t="s">
        <v>1014</v>
      </c>
      <c r="E5516" s="109">
        <v>7008238291</v>
      </c>
      <c r="F5516" s="107" t="s">
        <v>3658</v>
      </c>
      <c r="G5516" s="110" t="s">
        <v>1778</v>
      </c>
      <c r="H5516" s="111">
        <v>318000</v>
      </c>
      <c r="I5516" s="113">
        <v>46086</v>
      </c>
      <c r="J5516" s="111">
        <f>40000+32250</f>
        <v>72250</v>
      </c>
      <c r="K5516" s="112" t="s">
        <v>20</v>
      </c>
      <c r="L5516" s="112" t="s">
        <v>158</v>
      </c>
      <c r="O5516" s="71"/>
      <c r="P5516" s="54"/>
      <c r="Q5516" s="72"/>
    </row>
    <row r="5517" spans="1:17" x14ac:dyDescent="0.25">
      <c r="A5517" s="107" t="s">
        <v>4515</v>
      </c>
      <c r="B5517" s="108">
        <v>202504</v>
      </c>
      <c r="C5517" s="108">
        <v>202504</v>
      </c>
      <c r="D5517" s="108" t="s">
        <v>1014</v>
      </c>
      <c r="E5517" s="109">
        <v>8249310073</v>
      </c>
      <c r="F5517" s="107" t="s">
        <v>2850</v>
      </c>
      <c r="G5517" s="110" t="s">
        <v>1778</v>
      </c>
      <c r="H5517" s="111">
        <v>305000</v>
      </c>
      <c r="I5517" s="113">
        <v>46087</v>
      </c>
      <c r="J5517" s="111">
        <v>60000</v>
      </c>
      <c r="K5517" s="112" t="s">
        <v>20</v>
      </c>
      <c r="L5517" s="112" t="s">
        <v>158</v>
      </c>
      <c r="O5517" s="71"/>
      <c r="P5517" s="54"/>
      <c r="Q5517" s="72"/>
    </row>
    <row r="5518" spans="1:17" x14ac:dyDescent="0.25">
      <c r="A5518" s="107" t="s">
        <v>3675</v>
      </c>
      <c r="B5518" s="108">
        <v>202602</v>
      </c>
      <c r="C5518" s="108">
        <v>202602</v>
      </c>
      <c r="D5518" s="108" t="s">
        <v>1014</v>
      </c>
      <c r="E5518" s="109">
        <v>8260521696</v>
      </c>
      <c r="F5518" s="107" t="s">
        <v>3660</v>
      </c>
      <c r="G5518" s="110" t="s">
        <v>1778</v>
      </c>
      <c r="H5518" s="111">
        <v>305000</v>
      </c>
      <c r="I5518" s="113">
        <v>46087</v>
      </c>
      <c r="J5518" s="111">
        <v>285000</v>
      </c>
      <c r="K5518" s="112" t="s">
        <v>20</v>
      </c>
      <c r="L5518" s="112" t="s">
        <v>158</v>
      </c>
      <c r="O5518" s="71"/>
      <c r="P5518" s="54"/>
      <c r="Q5518" s="72"/>
    </row>
    <row r="5519" spans="1:17" x14ac:dyDescent="0.25">
      <c r="A5519" s="107" t="s">
        <v>3467</v>
      </c>
      <c r="B5519" s="108">
        <v>202601</v>
      </c>
      <c r="C5519" s="108">
        <v>202601</v>
      </c>
      <c r="D5519" s="108" t="s">
        <v>1015</v>
      </c>
      <c r="E5519" s="109">
        <v>9399486546</v>
      </c>
      <c r="F5519" s="107" t="s">
        <v>3469</v>
      </c>
      <c r="G5519" s="110" t="s">
        <v>1778</v>
      </c>
      <c r="H5519" s="111">
        <v>295000</v>
      </c>
      <c r="I5519" s="113">
        <v>46088</v>
      </c>
      <c r="J5519" s="111">
        <v>67500</v>
      </c>
      <c r="K5519" s="112" t="s">
        <v>20</v>
      </c>
      <c r="L5519" s="112" t="s">
        <v>158</v>
      </c>
      <c r="O5519" s="71"/>
      <c r="P5519" s="54"/>
      <c r="Q5519" s="72"/>
    </row>
    <row r="5520" spans="1:17" x14ac:dyDescent="0.25">
      <c r="A5520" s="107" t="s">
        <v>3315</v>
      </c>
      <c r="B5520" s="108">
        <v>202510</v>
      </c>
      <c r="C5520" s="108">
        <v>202510</v>
      </c>
      <c r="D5520" s="108" t="s">
        <v>1015</v>
      </c>
      <c r="E5520" s="109">
        <v>7540916989</v>
      </c>
      <c r="F5520" s="107" t="s">
        <v>3319</v>
      </c>
      <c r="G5520" s="110" t="s">
        <v>1778</v>
      </c>
      <c r="H5520" s="111">
        <v>290000</v>
      </c>
      <c r="I5520" s="113">
        <v>46088</v>
      </c>
      <c r="J5520" s="111">
        <v>50000</v>
      </c>
      <c r="K5520" s="112" t="s">
        <v>20</v>
      </c>
      <c r="L5520" s="112" t="s">
        <v>158</v>
      </c>
      <c r="O5520" s="71"/>
      <c r="P5520" s="54"/>
      <c r="Q5520" s="72"/>
    </row>
    <row r="5521" spans="1:17" x14ac:dyDescent="0.25">
      <c r="A5521" s="107" t="s">
        <v>3313</v>
      </c>
      <c r="B5521" s="108">
        <v>202510</v>
      </c>
      <c r="C5521" s="108">
        <v>202510</v>
      </c>
      <c r="D5521" s="108" t="s">
        <v>1015</v>
      </c>
      <c r="E5521" s="109">
        <v>6295695210</v>
      </c>
      <c r="F5521" s="107" t="s">
        <v>3314</v>
      </c>
      <c r="G5521" s="110" t="s">
        <v>1778</v>
      </c>
      <c r="H5521" s="111">
        <v>270000</v>
      </c>
      <c r="I5521" s="113">
        <v>46088</v>
      </c>
      <c r="J5521" s="111">
        <v>10000</v>
      </c>
      <c r="K5521" s="112" t="s">
        <v>20</v>
      </c>
      <c r="L5521" s="112" t="s">
        <v>158</v>
      </c>
      <c r="O5521" s="71"/>
      <c r="P5521" s="54"/>
      <c r="Q5521" s="72"/>
    </row>
    <row r="5522" spans="1:17" x14ac:dyDescent="0.25">
      <c r="A5522" s="107" t="s">
        <v>3395</v>
      </c>
      <c r="B5522" s="108">
        <v>202511</v>
      </c>
      <c r="C5522" s="108">
        <v>202511</v>
      </c>
      <c r="D5522" s="108" t="s">
        <v>1014</v>
      </c>
      <c r="E5522" s="109">
        <v>7256058624</v>
      </c>
      <c r="F5522" s="107" t="s">
        <v>3400</v>
      </c>
      <c r="G5522" s="110" t="s">
        <v>1778</v>
      </c>
      <c r="H5522" s="111">
        <v>293000</v>
      </c>
      <c r="I5522" s="113">
        <v>46088</v>
      </c>
      <c r="J5522" s="111">
        <v>50000</v>
      </c>
      <c r="K5522" s="112" t="s">
        <v>20</v>
      </c>
      <c r="L5522" s="112" t="s">
        <v>158</v>
      </c>
      <c r="O5522" s="71"/>
      <c r="P5522" s="54"/>
      <c r="Q5522" s="72"/>
    </row>
    <row r="5523" spans="1:17" x14ac:dyDescent="0.25">
      <c r="A5523" s="107" t="s">
        <v>4624</v>
      </c>
      <c r="B5523" s="108">
        <v>202602</v>
      </c>
      <c r="C5523" s="108">
        <v>202602</v>
      </c>
      <c r="D5523" s="108" t="s">
        <v>1014</v>
      </c>
      <c r="E5523" s="109">
        <v>7795633102</v>
      </c>
      <c r="F5523" s="107" t="s">
        <v>3661</v>
      </c>
      <c r="G5523" s="110" t="s">
        <v>3305</v>
      </c>
      <c r="H5523" s="111">
        <v>59000</v>
      </c>
      <c r="I5523" s="113">
        <v>46088</v>
      </c>
      <c r="J5523" s="111">
        <v>25000</v>
      </c>
      <c r="K5523" s="112" t="s">
        <v>20</v>
      </c>
      <c r="L5523" s="112" t="s">
        <v>158</v>
      </c>
      <c r="O5523" s="71"/>
      <c r="P5523" s="54"/>
      <c r="Q5523" s="72"/>
    </row>
    <row r="5524" spans="1:17" x14ac:dyDescent="0.25">
      <c r="A5524" s="107" t="s">
        <v>540</v>
      </c>
      <c r="B5524" s="108">
        <v>202302</v>
      </c>
      <c r="C5524" s="108">
        <v>202302</v>
      </c>
      <c r="D5524" s="108" t="s">
        <v>1014</v>
      </c>
      <c r="E5524" s="109">
        <v>8421977650</v>
      </c>
      <c r="F5524" s="107" t="s">
        <v>541</v>
      </c>
      <c r="G5524" s="110" t="s">
        <v>19</v>
      </c>
      <c r="H5524" s="111">
        <v>265500</v>
      </c>
      <c r="I5524" s="113">
        <v>46088</v>
      </c>
      <c r="J5524" s="111">
        <v>15000</v>
      </c>
      <c r="K5524" s="112" t="s">
        <v>20</v>
      </c>
      <c r="L5524" s="112" t="s">
        <v>158</v>
      </c>
      <c r="O5524" s="71"/>
      <c r="P5524" s="54"/>
      <c r="Q5524" s="72"/>
    </row>
    <row r="5525" spans="1:17" x14ac:dyDescent="0.25">
      <c r="A5525" s="107" t="s">
        <v>3641</v>
      </c>
      <c r="B5525" s="108">
        <v>202602</v>
      </c>
      <c r="C5525" s="108">
        <v>202506</v>
      </c>
      <c r="D5525" s="108" t="s">
        <v>1014</v>
      </c>
      <c r="E5525" s="109">
        <v>9438366829</v>
      </c>
      <c r="F5525" s="107" t="s">
        <v>3643</v>
      </c>
      <c r="G5525" s="110" t="s">
        <v>3305</v>
      </c>
      <c r="H5525" s="111">
        <v>59000</v>
      </c>
      <c r="I5525" s="113">
        <v>46088</v>
      </c>
      <c r="J5525" s="111">
        <v>51000</v>
      </c>
      <c r="K5525" s="112" t="s">
        <v>717</v>
      </c>
      <c r="L5525" s="112" t="s">
        <v>158</v>
      </c>
      <c r="O5525" s="71"/>
      <c r="P5525" s="54"/>
      <c r="Q5525" s="72"/>
    </row>
    <row r="5526" spans="1:17" x14ac:dyDescent="0.25">
      <c r="A5526" s="107" t="s">
        <v>3662</v>
      </c>
      <c r="B5526" s="108">
        <v>202602</v>
      </c>
      <c r="C5526" s="108">
        <v>202506</v>
      </c>
      <c r="D5526" s="108" t="s">
        <v>1014</v>
      </c>
      <c r="E5526" s="109">
        <v>6370307714</v>
      </c>
      <c r="F5526" s="107" t="s">
        <v>3663</v>
      </c>
      <c r="G5526" s="110" t="s">
        <v>1778</v>
      </c>
      <c r="H5526" s="111">
        <v>290000</v>
      </c>
      <c r="I5526" s="113">
        <v>46090</v>
      </c>
      <c r="J5526" s="111">
        <v>50000</v>
      </c>
      <c r="K5526" s="112" t="s">
        <v>20</v>
      </c>
      <c r="L5526" s="112" t="s">
        <v>158</v>
      </c>
      <c r="O5526" s="71"/>
      <c r="P5526" s="54"/>
      <c r="Q5526" s="72"/>
    </row>
    <row r="5527" spans="1:17" x14ac:dyDescent="0.25">
      <c r="A5527" s="107" t="s">
        <v>3664</v>
      </c>
      <c r="B5527" s="108">
        <v>202602</v>
      </c>
      <c r="C5527" s="108">
        <v>202506</v>
      </c>
      <c r="D5527" s="108" t="s">
        <v>1014</v>
      </c>
      <c r="E5527" s="109">
        <v>8280327119</v>
      </c>
      <c r="F5527" s="107" t="s">
        <v>3665</v>
      </c>
      <c r="G5527" s="110" t="s">
        <v>1778</v>
      </c>
      <c r="H5527" s="111">
        <v>295000</v>
      </c>
      <c r="I5527" s="113">
        <v>46090</v>
      </c>
      <c r="J5527" s="111">
        <v>72500</v>
      </c>
      <c r="K5527" s="112" t="s">
        <v>20</v>
      </c>
      <c r="L5527" s="112" t="s">
        <v>158</v>
      </c>
      <c r="O5527" s="71"/>
      <c r="P5527" s="54"/>
      <c r="Q5527" s="72"/>
    </row>
    <row r="5528" spans="1:17" x14ac:dyDescent="0.25">
      <c r="A5528" s="107" t="s">
        <v>3579</v>
      </c>
      <c r="B5528" s="108">
        <v>202602</v>
      </c>
      <c r="C5528" s="108">
        <v>202602</v>
      </c>
      <c r="D5528" s="108" t="s">
        <v>1014</v>
      </c>
      <c r="E5528" s="109">
        <v>9346333647</v>
      </c>
      <c r="F5528" s="107" t="s">
        <v>3605</v>
      </c>
      <c r="G5528" s="110" t="s">
        <v>3305</v>
      </c>
      <c r="H5528" s="111">
        <v>59000</v>
      </c>
      <c r="I5528" s="113">
        <v>46090</v>
      </c>
      <c r="J5528" s="111">
        <v>10000</v>
      </c>
      <c r="K5528" s="112" t="s">
        <v>20</v>
      </c>
      <c r="L5528" s="112" t="s">
        <v>158</v>
      </c>
      <c r="O5528" s="71"/>
      <c r="P5528" s="54"/>
      <c r="Q5528" s="72"/>
    </row>
    <row r="5529" spans="1:17" x14ac:dyDescent="0.25">
      <c r="A5529" s="107" t="s">
        <v>3677</v>
      </c>
      <c r="B5529" s="108">
        <v>202602</v>
      </c>
      <c r="C5529" s="108">
        <v>202602</v>
      </c>
      <c r="D5529" s="108" t="s">
        <v>1015</v>
      </c>
      <c r="E5529" s="109">
        <v>7381855674</v>
      </c>
      <c r="F5529" s="107" t="s">
        <v>3667</v>
      </c>
      <c r="G5529" s="110" t="s">
        <v>1778</v>
      </c>
      <c r="H5529" s="111">
        <v>290000</v>
      </c>
      <c r="I5529" s="113">
        <v>46090</v>
      </c>
      <c r="J5529" s="111">
        <v>45000</v>
      </c>
      <c r="K5529" s="112" t="s">
        <v>20</v>
      </c>
      <c r="L5529" s="112" t="s">
        <v>158</v>
      </c>
      <c r="O5529" s="71"/>
      <c r="P5529" s="54"/>
      <c r="Q5529" s="72"/>
    </row>
    <row r="5530" spans="1:17" x14ac:dyDescent="0.25">
      <c r="A5530" s="107" t="s">
        <v>4631</v>
      </c>
      <c r="B5530" s="108">
        <v>202602</v>
      </c>
      <c r="C5530" s="108">
        <v>202602</v>
      </c>
      <c r="D5530" s="108" t="s">
        <v>1015</v>
      </c>
      <c r="E5530" s="109">
        <v>6370912953</v>
      </c>
      <c r="F5530" s="107" t="s">
        <v>3670</v>
      </c>
      <c r="G5530" s="110" t="s">
        <v>1778</v>
      </c>
      <c r="H5530" s="111">
        <v>290000</v>
      </c>
      <c r="I5530" s="113">
        <v>46091</v>
      </c>
      <c r="J5530" s="111">
        <v>55000</v>
      </c>
      <c r="K5530" s="112" t="s">
        <v>286</v>
      </c>
      <c r="L5530" s="112" t="s">
        <v>158</v>
      </c>
      <c r="O5530" s="71"/>
      <c r="P5530" s="54"/>
      <c r="Q5530" s="72"/>
    </row>
    <row r="5531" spans="1:17" x14ac:dyDescent="0.25">
      <c r="A5531" s="107" t="s">
        <v>3545</v>
      </c>
      <c r="B5531" s="108">
        <v>202602</v>
      </c>
      <c r="C5531" s="108">
        <v>202602</v>
      </c>
      <c r="D5531" s="108" t="s">
        <v>1015</v>
      </c>
      <c r="E5531" s="109">
        <v>7609878723</v>
      </c>
      <c r="F5531" s="107" t="s">
        <v>3561</v>
      </c>
      <c r="G5531" s="110" t="s">
        <v>1792</v>
      </c>
      <c r="H5531" s="111">
        <v>270000</v>
      </c>
      <c r="I5531" s="113">
        <v>46091</v>
      </c>
      <c r="J5531" s="111">
        <v>50000</v>
      </c>
      <c r="K5531" s="112" t="s">
        <v>717</v>
      </c>
      <c r="L5531" s="112" t="s">
        <v>158</v>
      </c>
      <c r="O5531" s="71"/>
      <c r="P5531" s="54"/>
      <c r="Q5531" s="72"/>
    </row>
    <row r="5532" spans="1:17" x14ac:dyDescent="0.25">
      <c r="A5532" s="107" t="s">
        <v>3671</v>
      </c>
      <c r="B5532" s="108">
        <v>202602</v>
      </c>
      <c r="C5532" s="108">
        <v>202602</v>
      </c>
      <c r="D5532" s="108" t="s">
        <v>1015</v>
      </c>
      <c r="E5532" s="109">
        <v>7735724155</v>
      </c>
      <c r="F5532" s="107" t="s">
        <v>3672</v>
      </c>
      <c r="G5532" s="110" t="s">
        <v>1778</v>
      </c>
      <c r="H5532" s="111">
        <v>2900000</v>
      </c>
      <c r="I5532" s="113">
        <v>46091</v>
      </c>
      <c r="J5532" s="111">
        <v>105000</v>
      </c>
      <c r="K5532" s="112" t="s">
        <v>20</v>
      </c>
      <c r="L5532" s="112" t="s">
        <v>158</v>
      </c>
      <c r="O5532" s="71"/>
      <c r="P5532" s="54"/>
      <c r="Q5532" s="72"/>
    </row>
    <row r="5533" spans="1:17" x14ac:dyDescent="0.25">
      <c r="A5533" s="107" t="s">
        <v>3671</v>
      </c>
      <c r="B5533" s="108">
        <v>202602</v>
      </c>
      <c r="C5533" s="108">
        <v>202602</v>
      </c>
      <c r="D5533" s="108" t="s">
        <v>1015</v>
      </c>
      <c r="E5533" s="109">
        <v>7735724155</v>
      </c>
      <c r="F5533" s="107" t="s">
        <v>3672</v>
      </c>
      <c r="G5533" s="110" t="s">
        <v>1778</v>
      </c>
      <c r="H5533" s="111">
        <v>2900000</v>
      </c>
      <c r="I5533" s="113">
        <v>46092</v>
      </c>
      <c r="J5533" s="111">
        <v>180000</v>
      </c>
      <c r="K5533" s="112" t="s">
        <v>20</v>
      </c>
      <c r="L5533" s="112" t="s">
        <v>158</v>
      </c>
      <c r="O5533" s="71"/>
      <c r="P5533" s="54"/>
      <c r="Q5533" s="72"/>
    </row>
    <row r="5534" spans="1:17" x14ac:dyDescent="0.25">
      <c r="A5534" s="107" t="s">
        <v>4615</v>
      </c>
      <c r="B5534" s="108">
        <v>202602</v>
      </c>
      <c r="C5534" s="108">
        <v>202602</v>
      </c>
      <c r="D5534" s="108" t="s">
        <v>1015</v>
      </c>
      <c r="E5534" s="109">
        <v>8260810298</v>
      </c>
      <c r="F5534" s="107" t="s">
        <v>3565</v>
      </c>
      <c r="G5534" s="110" t="s">
        <v>1778</v>
      </c>
      <c r="H5534" s="111">
        <v>2900000</v>
      </c>
      <c r="I5534" s="113">
        <v>46092</v>
      </c>
      <c r="J5534" s="111">
        <v>50000</v>
      </c>
      <c r="K5534" s="112" t="s">
        <v>20</v>
      </c>
      <c r="L5534" s="112" t="s">
        <v>158</v>
      </c>
      <c r="O5534" s="71"/>
      <c r="P5534" s="54"/>
      <c r="Q5534" s="72"/>
    </row>
    <row r="5535" spans="1:17" x14ac:dyDescent="0.25">
      <c r="A5535" s="107" t="s">
        <v>3574</v>
      </c>
      <c r="B5535" s="108">
        <v>202602</v>
      </c>
      <c r="C5535" s="108">
        <v>202602</v>
      </c>
      <c r="D5535" s="108" t="s">
        <v>1014</v>
      </c>
      <c r="E5535" s="109">
        <v>8894962499</v>
      </c>
      <c r="F5535" s="107" t="s">
        <v>3600</v>
      </c>
      <c r="G5535" s="110" t="s">
        <v>3305</v>
      </c>
      <c r="H5535" s="111">
        <v>59000</v>
      </c>
      <c r="I5535" s="113">
        <v>46093</v>
      </c>
      <c r="J5535" s="111">
        <v>54000</v>
      </c>
      <c r="K5535" s="112" t="s">
        <v>20</v>
      </c>
      <c r="L5535" s="112" t="s">
        <v>158</v>
      </c>
      <c r="O5535" s="71"/>
      <c r="P5535" s="54"/>
      <c r="Q5535" s="72"/>
    </row>
    <row r="5536" spans="1:17" x14ac:dyDescent="0.25">
      <c r="A5536" s="107" t="s">
        <v>4601</v>
      </c>
      <c r="B5536" s="108">
        <v>202512</v>
      </c>
      <c r="C5536" s="108">
        <v>202512</v>
      </c>
      <c r="D5536" s="108" t="s">
        <v>1015</v>
      </c>
      <c r="E5536" s="109">
        <v>9090815303</v>
      </c>
      <c r="F5536" s="107" t="s">
        <v>3459</v>
      </c>
      <c r="G5536" s="110" t="s">
        <v>1778</v>
      </c>
      <c r="H5536" s="111">
        <v>290000</v>
      </c>
      <c r="I5536" s="113">
        <v>46093</v>
      </c>
      <c r="J5536" s="111">
        <v>50000</v>
      </c>
      <c r="K5536" s="112" t="s">
        <v>20</v>
      </c>
      <c r="L5536" s="112" t="s">
        <v>158</v>
      </c>
      <c r="O5536" s="71"/>
      <c r="P5536" s="54"/>
      <c r="Q5536" s="72"/>
    </row>
    <row r="5537" spans="1:17" x14ac:dyDescent="0.25">
      <c r="A5537" s="107" t="s">
        <v>4600</v>
      </c>
      <c r="B5537" s="108">
        <v>202512</v>
      </c>
      <c r="C5537" s="108">
        <v>202512</v>
      </c>
      <c r="D5537" s="108" t="s">
        <v>1015</v>
      </c>
      <c r="E5537" s="109">
        <v>7842722674</v>
      </c>
      <c r="F5537" s="107" t="s">
        <v>3431</v>
      </c>
      <c r="G5537" s="110" t="s">
        <v>1778</v>
      </c>
      <c r="H5537" s="111">
        <f>IF(G5537="APIDS+IITG", 350000, IF(G5537="APDA+IITG", 330000, IF(G5537="APIDS", 318600, IF(G5537="APDA", 295000, "0"))))</f>
        <v>318600</v>
      </c>
      <c r="I5537" s="113">
        <v>46093</v>
      </c>
      <c r="J5537" s="111">
        <v>40000</v>
      </c>
      <c r="K5537" s="112" t="s">
        <v>20</v>
      </c>
      <c r="L5537" s="112" t="s">
        <v>158</v>
      </c>
      <c r="O5537" s="71"/>
      <c r="P5537" s="54"/>
      <c r="Q5537" s="72"/>
    </row>
    <row r="5538" spans="1:17" x14ac:dyDescent="0.25">
      <c r="A5538" s="107" t="s">
        <v>3545</v>
      </c>
      <c r="B5538" s="108">
        <v>202602</v>
      </c>
      <c r="C5538" s="108">
        <v>202602</v>
      </c>
      <c r="D5538" s="108" t="s">
        <v>1015</v>
      </c>
      <c r="E5538" s="109">
        <v>7609878723</v>
      </c>
      <c r="F5538" s="107" t="s">
        <v>3561</v>
      </c>
      <c r="G5538" s="110" t="s">
        <v>1792</v>
      </c>
      <c r="H5538" s="111">
        <v>270000</v>
      </c>
      <c r="I5538" s="113">
        <v>46093</v>
      </c>
      <c r="J5538" s="111">
        <v>50000</v>
      </c>
      <c r="K5538" s="112" t="s">
        <v>717</v>
      </c>
      <c r="L5538" s="112" t="s">
        <v>158</v>
      </c>
      <c r="O5538" s="71"/>
      <c r="P5538" s="54"/>
      <c r="Q5538" s="72"/>
    </row>
    <row r="5539" spans="1:17" x14ac:dyDescent="0.25">
      <c r="A5539" s="107" t="s">
        <v>3382</v>
      </c>
      <c r="B5539" s="108">
        <v>202511</v>
      </c>
      <c r="C5539" s="108">
        <v>202511</v>
      </c>
      <c r="D5539" s="108" t="s">
        <v>1015</v>
      </c>
      <c r="E5539" s="109">
        <v>9776249591</v>
      </c>
      <c r="F5539" s="107" t="s">
        <v>3388</v>
      </c>
      <c r="G5539" s="110" t="s">
        <v>1778</v>
      </c>
      <c r="H5539" s="111">
        <v>290000</v>
      </c>
      <c r="I5539" s="113">
        <v>46093</v>
      </c>
      <c r="J5539" s="111">
        <v>70000</v>
      </c>
      <c r="K5539" s="112" t="s">
        <v>20</v>
      </c>
      <c r="L5539" s="112" t="s">
        <v>158</v>
      </c>
      <c r="O5539" s="71"/>
      <c r="P5539" s="54"/>
      <c r="Q5539" s="72"/>
    </row>
    <row r="5540" spans="1:17" x14ac:dyDescent="0.25">
      <c r="A5540" s="107" t="s">
        <v>3673</v>
      </c>
      <c r="B5540" s="108">
        <v>202603</v>
      </c>
      <c r="C5540" s="108">
        <v>202603</v>
      </c>
      <c r="D5540" s="108" t="s">
        <v>1015</v>
      </c>
      <c r="E5540" s="109">
        <v>9937615573</v>
      </c>
      <c r="F5540" s="107" t="s">
        <v>3678</v>
      </c>
      <c r="G5540" s="110" t="s">
        <v>1778</v>
      </c>
      <c r="H5540" s="111">
        <v>290000</v>
      </c>
      <c r="I5540" s="113">
        <v>46093</v>
      </c>
      <c r="J5540" s="111">
        <v>5000</v>
      </c>
      <c r="K5540" s="112" t="s">
        <v>20</v>
      </c>
      <c r="L5540" s="112" t="s">
        <v>158</v>
      </c>
      <c r="O5540" s="71"/>
      <c r="P5540" s="54"/>
      <c r="Q5540" s="72"/>
    </row>
    <row r="5541" spans="1:17" x14ac:dyDescent="0.25">
      <c r="A5541" s="107" t="s">
        <v>3674</v>
      </c>
      <c r="B5541" s="108">
        <v>202603</v>
      </c>
      <c r="C5541" s="108">
        <v>202603</v>
      </c>
      <c r="D5541" s="108" t="s">
        <v>1015</v>
      </c>
      <c r="E5541" s="109">
        <v>7735724155</v>
      </c>
      <c r="F5541" s="107" t="s">
        <v>3672</v>
      </c>
      <c r="G5541" s="110" t="s">
        <v>1778</v>
      </c>
      <c r="H5541" s="111">
        <v>290000</v>
      </c>
      <c r="I5541" s="113">
        <v>46093</v>
      </c>
      <c r="J5541" s="111">
        <v>5000</v>
      </c>
      <c r="K5541" s="112" t="s">
        <v>20</v>
      </c>
      <c r="L5541" s="112" t="s">
        <v>158</v>
      </c>
      <c r="O5541" s="71"/>
      <c r="P5541" s="54"/>
      <c r="Q5541" s="72"/>
    </row>
    <row r="5542" spans="1:17" x14ac:dyDescent="0.25">
      <c r="A5542" s="107" t="s">
        <v>3657</v>
      </c>
      <c r="B5542" s="108">
        <v>202603</v>
      </c>
      <c r="C5542" s="108">
        <v>202603</v>
      </c>
      <c r="D5542" s="108" t="s">
        <v>1015</v>
      </c>
      <c r="E5542" s="109">
        <v>7008238291</v>
      </c>
      <c r="F5542" s="107" t="s">
        <v>3658</v>
      </c>
      <c r="G5542" s="110" t="s">
        <v>1778</v>
      </c>
      <c r="H5542" s="111">
        <v>290000</v>
      </c>
      <c r="I5542" s="113">
        <v>46093</v>
      </c>
      <c r="J5542" s="111">
        <v>5000</v>
      </c>
      <c r="K5542" s="112" t="s">
        <v>717</v>
      </c>
      <c r="L5542" s="112" t="s">
        <v>158</v>
      </c>
      <c r="O5542" s="71"/>
      <c r="P5542" s="54"/>
      <c r="Q5542" s="72"/>
    </row>
    <row r="5543" spans="1:17" x14ac:dyDescent="0.25">
      <c r="A5543" s="107" t="s">
        <v>3662</v>
      </c>
      <c r="B5543" s="108">
        <v>202603</v>
      </c>
      <c r="C5543" s="108">
        <v>202603</v>
      </c>
      <c r="D5543" s="108" t="s">
        <v>1015</v>
      </c>
      <c r="E5543" s="109">
        <v>6370307714</v>
      </c>
      <c r="F5543" s="107" t="s">
        <v>3663</v>
      </c>
      <c r="G5543" s="110" t="s">
        <v>1778</v>
      </c>
      <c r="H5543" s="111">
        <v>290000</v>
      </c>
      <c r="I5543" s="113">
        <v>46093</v>
      </c>
      <c r="J5543" s="111">
        <v>5000</v>
      </c>
      <c r="K5543" s="112" t="s">
        <v>20</v>
      </c>
      <c r="L5543" s="112" t="s">
        <v>158</v>
      </c>
      <c r="O5543" s="71"/>
      <c r="P5543" s="54"/>
      <c r="Q5543" s="72"/>
    </row>
    <row r="5544" spans="1:17" x14ac:dyDescent="0.25">
      <c r="A5544" s="107" t="s">
        <v>3664</v>
      </c>
      <c r="B5544" s="108">
        <v>202603</v>
      </c>
      <c r="C5544" s="108">
        <v>202603</v>
      </c>
      <c r="D5544" s="108" t="s">
        <v>1015</v>
      </c>
      <c r="E5544" s="109">
        <v>8280327119</v>
      </c>
      <c r="F5544" s="107" t="s">
        <v>3665</v>
      </c>
      <c r="G5544" s="110" t="s">
        <v>1778</v>
      </c>
      <c r="H5544" s="111">
        <v>290000</v>
      </c>
      <c r="I5544" s="113">
        <v>46093</v>
      </c>
      <c r="J5544" s="111">
        <v>5000</v>
      </c>
      <c r="K5544" s="112" t="s">
        <v>20</v>
      </c>
      <c r="L5544" s="112" t="s">
        <v>158</v>
      </c>
      <c r="O5544" s="71"/>
      <c r="P5544" s="54"/>
      <c r="Q5544" s="72"/>
    </row>
    <row r="5545" spans="1:17" x14ac:dyDescent="0.25">
      <c r="A5545" s="107" t="s">
        <v>3675</v>
      </c>
      <c r="B5545" s="108">
        <v>202603</v>
      </c>
      <c r="C5545" s="108">
        <v>202603</v>
      </c>
      <c r="D5545" s="108" t="s">
        <v>1015</v>
      </c>
      <c r="E5545" s="109">
        <v>8260521696</v>
      </c>
      <c r="F5545" s="107" t="s">
        <v>3660</v>
      </c>
      <c r="G5545" s="110" t="s">
        <v>1778</v>
      </c>
      <c r="H5545" s="111">
        <v>290000</v>
      </c>
      <c r="I5545" s="113">
        <v>46093</v>
      </c>
      <c r="J5545" s="111">
        <v>5000</v>
      </c>
      <c r="K5545" s="112" t="s">
        <v>20</v>
      </c>
      <c r="L5545" s="112" t="s">
        <v>158</v>
      </c>
      <c r="O5545" s="71"/>
      <c r="P5545" s="54"/>
      <c r="Q5545" s="72"/>
    </row>
    <row r="5546" spans="1:17" x14ac:dyDescent="0.25">
      <c r="A5546" s="107" t="s">
        <v>4632</v>
      </c>
      <c r="B5546" s="108">
        <v>202603</v>
      </c>
      <c r="C5546" s="108">
        <v>202603</v>
      </c>
      <c r="D5546" s="108" t="s">
        <v>1014</v>
      </c>
      <c r="E5546" s="109">
        <v>7588644874</v>
      </c>
      <c r="F5546" s="107" t="s">
        <v>3679</v>
      </c>
      <c r="G5546" s="110" t="s">
        <v>1778</v>
      </c>
      <c r="H5546" s="111">
        <v>290000</v>
      </c>
      <c r="I5546" s="113">
        <v>46093</v>
      </c>
      <c r="J5546" s="111">
        <v>5000</v>
      </c>
      <c r="K5546" s="112" t="s">
        <v>20</v>
      </c>
      <c r="L5546" s="112" t="s">
        <v>158</v>
      </c>
      <c r="O5546" s="71"/>
      <c r="P5546" s="54"/>
      <c r="Q5546" s="72"/>
    </row>
    <row r="5547" spans="1:17" x14ac:dyDescent="0.25">
      <c r="A5547" s="107" t="s">
        <v>3677</v>
      </c>
      <c r="B5547" s="108">
        <v>202603</v>
      </c>
      <c r="C5547" s="108">
        <v>202603</v>
      </c>
      <c r="D5547" s="108" t="s">
        <v>1015</v>
      </c>
      <c r="E5547" s="109">
        <v>7381855674</v>
      </c>
      <c r="F5547" s="107" t="s">
        <v>3667</v>
      </c>
      <c r="G5547" s="110" t="s">
        <v>1778</v>
      </c>
      <c r="H5547" s="111">
        <v>290000</v>
      </c>
      <c r="I5547" s="113">
        <v>46093</v>
      </c>
      <c r="J5547" s="111">
        <v>5000</v>
      </c>
      <c r="K5547" s="112" t="s">
        <v>20</v>
      </c>
      <c r="L5547" s="112" t="s">
        <v>158</v>
      </c>
      <c r="O5547" s="71"/>
      <c r="P5547" s="54"/>
      <c r="Q5547" s="72"/>
    </row>
    <row r="5548" spans="1:17" x14ac:dyDescent="0.25">
      <c r="A5548" s="107" t="s">
        <v>2495</v>
      </c>
      <c r="B5548" s="108">
        <v>202411</v>
      </c>
      <c r="C5548" s="108">
        <v>202411</v>
      </c>
      <c r="D5548" s="108" t="s">
        <v>1015</v>
      </c>
      <c r="E5548" s="109">
        <v>6371313273</v>
      </c>
      <c r="F5548" s="107" t="s">
        <v>2497</v>
      </c>
      <c r="G5548" s="110" t="s">
        <v>1778</v>
      </c>
      <c r="H5548" s="111">
        <v>318000</v>
      </c>
      <c r="I5548" s="113">
        <v>46094</v>
      </c>
      <c r="J5548" s="111">
        <v>35000</v>
      </c>
      <c r="K5548" s="112" t="s">
        <v>20</v>
      </c>
      <c r="L5548" s="112" t="s">
        <v>158</v>
      </c>
      <c r="O5548" s="71"/>
      <c r="P5548" s="54"/>
      <c r="Q5548" s="72"/>
    </row>
    <row r="5549" spans="1:17" x14ac:dyDescent="0.25">
      <c r="A5549" s="107" t="s">
        <v>3484</v>
      </c>
      <c r="B5549" s="108">
        <v>202601</v>
      </c>
      <c r="C5549" s="108">
        <v>202601</v>
      </c>
      <c r="D5549" s="108" t="s">
        <v>1014</v>
      </c>
      <c r="E5549" s="109">
        <v>9692879887</v>
      </c>
      <c r="F5549" s="107" t="s">
        <v>3492</v>
      </c>
      <c r="G5549" s="110" t="s">
        <v>1792</v>
      </c>
      <c r="H5549" s="111">
        <v>280000</v>
      </c>
      <c r="I5549" s="113">
        <v>46094</v>
      </c>
      <c r="J5549" s="111">
        <v>50000</v>
      </c>
      <c r="K5549" s="112" t="s">
        <v>20</v>
      </c>
      <c r="L5549" s="112" t="s">
        <v>158</v>
      </c>
      <c r="O5549" s="71"/>
      <c r="P5549" s="54"/>
      <c r="Q5549" s="72"/>
    </row>
    <row r="5550" spans="1:17" x14ac:dyDescent="0.25">
      <c r="A5550" s="107" t="s">
        <v>4515</v>
      </c>
      <c r="B5550" s="108">
        <v>202504</v>
      </c>
      <c r="C5550" s="108">
        <v>202504</v>
      </c>
      <c r="D5550" s="108" t="s">
        <v>1014</v>
      </c>
      <c r="E5550" s="109">
        <v>8249310073</v>
      </c>
      <c r="F5550" s="107" t="s">
        <v>2850</v>
      </c>
      <c r="G5550" s="110" t="s">
        <v>1778</v>
      </c>
      <c r="H5550" s="111">
        <v>305000</v>
      </c>
      <c r="I5550" s="113">
        <v>46094</v>
      </c>
      <c r="J5550" s="111">
        <v>40000</v>
      </c>
      <c r="K5550" s="112" t="s">
        <v>20</v>
      </c>
      <c r="L5550" s="112" t="s">
        <v>158</v>
      </c>
      <c r="O5550" s="71"/>
      <c r="P5550" s="54"/>
      <c r="Q5550" s="72"/>
    </row>
    <row r="5551" spans="1:17" x14ac:dyDescent="0.25">
      <c r="A5551" s="107" t="s">
        <v>3696</v>
      </c>
      <c r="B5551" s="108">
        <v>202603</v>
      </c>
      <c r="C5551" s="108">
        <v>202603</v>
      </c>
      <c r="D5551" s="108" t="s">
        <v>1014</v>
      </c>
      <c r="E5551" s="109">
        <v>9559148855</v>
      </c>
      <c r="F5551" s="107" t="s">
        <v>3681</v>
      </c>
      <c r="G5551" s="110" t="s">
        <v>3682</v>
      </c>
      <c r="H5551" s="111">
        <v>177000</v>
      </c>
      <c r="I5551" s="113">
        <v>46094</v>
      </c>
      <c r="J5551" s="111">
        <v>165000</v>
      </c>
      <c r="K5551" s="112" t="s">
        <v>20</v>
      </c>
      <c r="L5551" s="112" t="s">
        <v>158</v>
      </c>
      <c r="O5551" s="71"/>
      <c r="P5551" s="54"/>
      <c r="Q5551" s="72"/>
    </row>
    <row r="5552" spans="1:17" x14ac:dyDescent="0.25">
      <c r="A5552" s="107" t="s">
        <v>4608</v>
      </c>
      <c r="B5552" s="108">
        <v>202601</v>
      </c>
      <c r="C5552" s="108">
        <v>202601</v>
      </c>
      <c r="D5552" s="108" t="s">
        <v>1015</v>
      </c>
      <c r="E5552" s="109">
        <v>7847056138</v>
      </c>
      <c r="F5552" s="107" t="s">
        <v>3505</v>
      </c>
      <c r="G5552" s="110" t="s">
        <v>1778</v>
      </c>
      <c r="H5552" s="111">
        <v>305000</v>
      </c>
      <c r="I5552" s="113">
        <v>46095</v>
      </c>
      <c r="J5552" s="111">
        <v>50003</v>
      </c>
      <c r="K5552" s="112" t="s">
        <v>717</v>
      </c>
      <c r="L5552" s="112" t="s">
        <v>158</v>
      </c>
      <c r="O5552" s="71"/>
      <c r="P5552" s="54"/>
      <c r="Q5552" s="72"/>
    </row>
    <row r="5553" spans="1:17" x14ac:dyDescent="0.25">
      <c r="A5553" s="107" t="s">
        <v>4609</v>
      </c>
      <c r="B5553" s="108">
        <v>202601</v>
      </c>
      <c r="C5553" s="108">
        <v>202601</v>
      </c>
      <c r="D5553" s="108" t="s">
        <v>1014</v>
      </c>
      <c r="E5553" s="109">
        <v>6366191660</v>
      </c>
      <c r="F5553" s="107" t="s">
        <v>3520</v>
      </c>
      <c r="G5553" s="110" t="s">
        <v>1778</v>
      </c>
      <c r="H5553" s="111">
        <v>290000</v>
      </c>
      <c r="I5553" s="113">
        <v>46095</v>
      </c>
      <c r="J5553" s="111">
        <v>47500</v>
      </c>
      <c r="K5553" s="112" t="s">
        <v>20</v>
      </c>
      <c r="L5553" s="112" t="s">
        <v>158</v>
      </c>
      <c r="O5553" s="71"/>
      <c r="P5553" s="54"/>
      <c r="Q5553" s="72"/>
    </row>
    <row r="5554" spans="1:17" x14ac:dyDescent="0.25">
      <c r="A5554" s="107" t="s">
        <v>4614</v>
      </c>
      <c r="B5554" s="108">
        <v>202602</v>
      </c>
      <c r="C5554" s="108">
        <v>202602</v>
      </c>
      <c r="D5554" s="108" t="s">
        <v>1015</v>
      </c>
      <c r="E5554" s="109">
        <v>7008036927</v>
      </c>
      <c r="F5554" s="107" t="s">
        <v>3564</v>
      </c>
      <c r="G5554" s="110" t="s">
        <v>1792</v>
      </c>
      <c r="H5554" s="111">
        <v>270000</v>
      </c>
      <c r="I5554" s="113">
        <v>46095</v>
      </c>
      <c r="J5554" s="111">
        <v>50000</v>
      </c>
      <c r="K5554" s="112" t="s">
        <v>20</v>
      </c>
      <c r="L5554" s="112" t="s">
        <v>158</v>
      </c>
      <c r="O5554" s="71"/>
      <c r="P5554" s="54"/>
      <c r="Q5554" s="72"/>
    </row>
    <row r="5555" spans="1:17" x14ac:dyDescent="0.25">
      <c r="A5555" s="107" t="s">
        <v>4538</v>
      </c>
      <c r="B5555" s="108">
        <v>202506</v>
      </c>
      <c r="C5555" s="108">
        <v>202506</v>
      </c>
      <c r="D5555" s="108" t="s">
        <v>1015</v>
      </c>
      <c r="E5555" s="109">
        <v>8895581013</v>
      </c>
      <c r="F5555" s="107" t="s">
        <v>3008</v>
      </c>
      <c r="G5555" s="110" t="s">
        <v>1792</v>
      </c>
      <c r="H5555" s="111">
        <v>305000</v>
      </c>
      <c r="I5555" s="113">
        <v>46095</v>
      </c>
      <c r="J5555" s="111">
        <v>70000</v>
      </c>
      <c r="K5555" s="112" t="s">
        <v>20</v>
      </c>
      <c r="L5555" s="112" t="s">
        <v>158</v>
      </c>
      <c r="O5555" s="71"/>
      <c r="P5555" s="54"/>
      <c r="Q5555" s="72"/>
    </row>
    <row r="5556" spans="1:17" x14ac:dyDescent="0.25">
      <c r="A5556" s="107" t="s">
        <v>4572</v>
      </c>
      <c r="B5556" s="108">
        <v>202510</v>
      </c>
      <c r="C5556" s="108">
        <v>202510</v>
      </c>
      <c r="D5556" s="108" t="s">
        <v>1014</v>
      </c>
      <c r="E5556" s="109">
        <v>7676329548</v>
      </c>
      <c r="F5556" s="107" t="s">
        <v>3281</v>
      </c>
      <c r="G5556" s="110" t="s">
        <v>1778</v>
      </c>
      <c r="H5556" s="111">
        <v>300000</v>
      </c>
      <c r="I5556" s="113">
        <v>46095</v>
      </c>
      <c r="J5556" s="111">
        <v>50000</v>
      </c>
      <c r="K5556" s="112" t="s">
        <v>20</v>
      </c>
      <c r="L5556" s="112" t="s">
        <v>158</v>
      </c>
      <c r="O5556" s="71"/>
      <c r="P5556" s="54"/>
      <c r="Q5556" s="72"/>
    </row>
    <row r="5557" spans="1:17" x14ac:dyDescent="0.25">
      <c r="A5557" s="107" t="s">
        <v>3684</v>
      </c>
      <c r="B5557" s="108">
        <v>202603</v>
      </c>
      <c r="C5557" s="108">
        <v>202603</v>
      </c>
      <c r="D5557" s="108" t="s">
        <v>1015</v>
      </c>
      <c r="E5557" s="109">
        <v>9113692975</v>
      </c>
      <c r="F5557" s="107" t="s">
        <v>3683</v>
      </c>
      <c r="G5557" s="110" t="s">
        <v>3685</v>
      </c>
      <c r="H5557" s="111">
        <v>230000</v>
      </c>
      <c r="I5557" s="113">
        <v>46097</v>
      </c>
      <c r="J5557" s="111">
        <v>225000</v>
      </c>
      <c r="K5557" s="112" t="s">
        <v>20</v>
      </c>
      <c r="L5557" s="112" t="s">
        <v>158</v>
      </c>
      <c r="O5557" s="71"/>
      <c r="P5557" s="54"/>
      <c r="Q5557" s="72"/>
    </row>
    <row r="5558" spans="1:17" x14ac:dyDescent="0.25">
      <c r="A5558" s="107" t="s">
        <v>3275</v>
      </c>
      <c r="B5558" s="108">
        <v>202510</v>
      </c>
      <c r="C5558" s="108">
        <v>202510</v>
      </c>
      <c r="D5558" s="108" t="s">
        <v>1014</v>
      </c>
      <c r="E5558" s="109">
        <v>8088950824</v>
      </c>
      <c r="F5558" s="107" t="s">
        <v>3284</v>
      </c>
      <c r="G5558" s="110" t="s">
        <v>1778</v>
      </c>
      <c r="H5558" s="111">
        <v>290000</v>
      </c>
      <c r="I5558" s="113">
        <v>46097</v>
      </c>
      <c r="J5558" s="111">
        <v>45000</v>
      </c>
      <c r="K5558" s="112" t="s">
        <v>20</v>
      </c>
      <c r="L5558" s="112" t="s">
        <v>158</v>
      </c>
      <c r="O5558" s="71"/>
      <c r="P5558" s="54"/>
      <c r="Q5558" s="72"/>
    </row>
    <row r="5559" spans="1:17" x14ac:dyDescent="0.25">
      <c r="A5559" s="107" t="s">
        <v>3414</v>
      </c>
      <c r="B5559" s="108">
        <v>202512</v>
      </c>
      <c r="C5559" s="108">
        <v>202512</v>
      </c>
      <c r="D5559" s="108" t="s">
        <v>1015</v>
      </c>
      <c r="E5559" s="109">
        <v>7749859195</v>
      </c>
      <c r="F5559" s="107" t="s">
        <v>3419</v>
      </c>
      <c r="G5559" s="110" t="s">
        <v>1778</v>
      </c>
      <c r="H5559" s="111">
        <v>290000</v>
      </c>
      <c r="I5559" s="113">
        <v>46097</v>
      </c>
      <c r="J5559" s="111">
        <v>60000</v>
      </c>
      <c r="K5559" s="112" t="s">
        <v>20</v>
      </c>
      <c r="L5559" s="112" t="s">
        <v>158</v>
      </c>
      <c r="O5559" s="71"/>
      <c r="P5559" s="54"/>
      <c r="Q5559" s="72"/>
    </row>
    <row r="5560" spans="1:17" x14ac:dyDescent="0.25">
      <c r="A5560" s="107" t="s">
        <v>4633</v>
      </c>
      <c r="B5560" s="108">
        <v>202603</v>
      </c>
      <c r="C5560" s="108">
        <v>202603</v>
      </c>
      <c r="D5560" s="108" t="s">
        <v>1015</v>
      </c>
      <c r="E5560" s="109">
        <v>6362629228</v>
      </c>
      <c r="F5560" s="107" t="s">
        <v>3687</v>
      </c>
      <c r="G5560" s="110" t="s">
        <v>1778</v>
      </c>
      <c r="H5560" s="111">
        <v>290000</v>
      </c>
      <c r="I5560" s="113">
        <v>46098</v>
      </c>
      <c r="J5560" s="111">
        <v>78333</v>
      </c>
      <c r="K5560" s="112" t="s">
        <v>20</v>
      </c>
      <c r="L5560" s="112" t="s">
        <v>158</v>
      </c>
      <c r="O5560" s="71"/>
      <c r="P5560" s="54"/>
      <c r="Q5560" s="72"/>
    </row>
    <row r="5561" spans="1:17" x14ac:dyDescent="0.25">
      <c r="A5561" s="107" t="s">
        <v>4632</v>
      </c>
      <c r="B5561" s="108">
        <v>202603</v>
      </c>
      <c r="C5561" s="108">
        <v>202603</v>
      </c>
      <c r="D5561" s="108" t="s">
        <v>1014</v>
      </c>
      <c r="E5561" s="109">
        <v>7588644874</v>
      </c>
      <c r="F5561" s="107" t="s">
        <v>3679</v>
      </c>
      <c r="G5561" s="110" t="s">
        <v>1778</v>
      </c>
      <c r="H5561" s="111">
        <v>290000</v>
      </c>
      <c r="I5561" s="113">
        <v>46098</v>
      </c>
      <c r="J5561" s="111">
        <v>70000</v>
      </c>
      <c r="K5561" s="112" t="s">
        <v>20</v>
      </c>
      <c r="L5561" s="112" t="s">
        <v>158</v>
      </c>
      <c r="O5561" s="71"/>
      <c r="P5561" s="54"/>
      <c r="Q5561" s="72"/>
    </row>
    <row r="5562" spans="1:17" x14ac:dyDescent="0.25">
      <c r="A5562" s="107" t="s">
        <v>3580</v>
      </c>
      <c r="B5562" s="108">
        <v>202603</v>
      </c>
      <c r="C5562" s="108">
        <v>202603</v>
      </c>
      <c r="D5562" s="108" t="s">
        <v>1014</v>
      </c>
      <c r="E5562" s="109"/>
      <c r="F5562" s="107" t="s">
        <v>3606</v>
      </c>
      <c r="G5562" s="110" t="s">
        <v>1778</v>
      </c>
      <c r="H5562" s="111">
        <v>290000</v>
      </c>
      <c r="I5562" s="113">
        <v>46098</v>
      </c>
      <c r="J5562" s="111">
        <v>45000</v>
      </c>
      <c r="K5562" s="112" t="s">
        <v>3689</v>
      </c>
      <c r="L5562" s="112" t="s">
        <v>158</v>
      </c>
      <c r="O5562" s="71"/>
      <c r="P5562" s="54"/>
      <c r="Q5562" s="72"/>
    </row>
    <row r="5563" spans="1:17" x14ac:dyDescent="0.25">
      <c r="A5563" s="107" t="s">
        <v>3690</v>
      </c>
      <c r="B5563" s="108">
        <v>202603</v>
      </c>
      <c r="C5563" s="108">
        <v>202603</v>
      </c>
      <c r="D5563" s="108" t="s">
        <v>1014</v>
      </c>
      <c r="E5563" s="109">
        <v>9597250919</v>
      </c>
      <c r="F5563" s="107" t="s">
        <v>3691</v>
      </c>
      <c r="G5563" s="110" t="s">
        <v>3305</v>
      </c>
      <c r="H5563" s="111">
        <v>120000</v>
      </c>
      <c r="I5563" s="113">
        <v>46098</v>
      </c>
      <c r="J5563" s="111">
        <v>89400</v>
      </c>
      <c r="K5563" s="112" t="s">
        <v>20</v>
      </c>
      <c r="L5563" s="112" t="s">
        <v>158</v>
      </c>
      <c r="O5563" s="71"/>
      <c r="P5563" s="54"/>
      <c r="Q5563" s="72"/>
    </row>
    <row r="5564" spans="1:17" x14ac:dyDescent="0.25">
      <c r="A5564" s="107" t="s">
        <v>3692</v>
      </c>
      <c r="B5564" s="108">
        <v>202603</v>
      </c>
      <c r="C5564" s="108">
        <v>202603</v>
      </c>
      <c r="D5564" s="108" t="s">
        <v>1014</v>
      </c>
      <c r="E5564" s="109">
        <v>7681883371</v>
      </c>
      <c r="F5564" s="107" t="s">
        <v>3693</v>
      </c>
      <c r="G5564" s="110" t="s">
        <v>3305</v>
      </c>
      <c r="H5564" s="111">
        <v>120000</v>
      </c>
      <c r="I5564" s="113">
        <v>46099</v>
      </c>
      <c r="J5564" s="111">
        <v>285000</v>
      </c>
      <c r="K5564" s="112" t="s">
        <v>20</v>
      </c>
      <c r="L5564" s="112" t="s">
        <v>158</v>
      </c>
      <c r="O5564" s="71"/>
      <c r="P5564" s="54"/>
      <c r="Q5564" s="72"/>
    </row>
    <row r="5565" spans="1:17" x14ac:dyDescent="0.25">
      <c r="A5565" s="107" t="s">
        <v>3539</v>
      </c>
      <c r="B5565" s="108">
        <v>202602</v>
      </c>
      <c r="C5565" s="108">
        <v>202602</v>
      </c>
      <c r="D5565" s="108" t="s">
        <v>1015</v>
      </c>
      <c r="E5565" s="109">
        <v>8455075275</v>
      </c>
      <c r="F5565" s="107" t="s">
        <v>3554</v>
      </c>
      <c r="G5565" s="110" t="s">
        <v>1778</v>
      </c>
      <c r="H5565" s="111">
        <v>290000</v>
      </c>
      <c r="I5565" s="113">
        <v>46101</v>
      </c>
      <c r="J5565" s="111">
        <v>100000</v>
      </c>
      <c r="K5565" s="112" t="s">
        <v>20</v>
      </c>
      <c r="L5565" s="112" t="s">
        <v>158</v>
      </c>
      <c r="O5565" s="71"/>
      <c r="P5565" s="54"/>
      <c r="Q5565" s="72"/>
    </row>
    <row r="5566" spans="1:17" x14ac:dyDescent="0.25">
      <c r="A5566" s="107" t="s">
        <v>3500</v>
      </c>
      <c r="B5566" s="108">
        <v>202601</v>
      </c>
      <c r="C5566" s="108">
        <v>202601</v>
      </c>
      <c r="D5566" s="108" t="s">
        <v>1015</v>
      </c>
      <c r="E5566" s="109">
        <v>8815437928</v>
      </c>
      <c r="F5566" s="107" t="s">
        <v>3501</v>
      </c>
      <c r="G5566" s="110" t="s">
        <v>1778</v>
      </c>
      <c r="H5566" s="111">
        <v>290000</v>
      </c>
      <c r="I5566" s="113">
        <v>46101</v>
      </c>
      <c r="J5566" s="111">
        <v>45000</v>
      </c>
      <c r="K5566" s="112" t="s">
        <v>20</v>
      </c>
      <c r="L5566" s="112" t="s">
        <v>158</v>
      </c>
      <c r="O5566" s="71"/>
      <c r="P5566" s="54"/>
      <c r="Q5566" s="72"/>
    </row>
    <row r="5567" spans="1:17" x14ac:dyDescent="0.25">
      <c r="A5567" s="107" t="s">
        <v>3694</v>
      </c>
      <c r="B5567" s="108">
        <v>202603</v>
      </c>
      <c r="C5567" s="108">
        <v>202603</v>
      </c>
      <c r="D5567" s="108" t="s">
        <v>1015</v>
      </c>
      <c r="E5567" s="109">
        <v>7008418488</v>
      </c>
      <c r="F5567" s="107" t="s">
        <v>3695</v>
      </c>
      <c r="G5567" s="110" t="s">
        <v>1778</v>
      </c>
      <c r="H5567" s="111">
        <v>290000</v>
      </c>
      <c r="I5567" s="113">
        <v>46101</v>
      </c>
      <c r="J5567" s="111">
        <v>15000</v>
      </c>
      <c r="K5567" s="112" t="s">
        <v>20</v>
      </c>
      <c r="L5567" s="112" t="s">
        <v>158</v>
      </c>
      <c r="O5567" s="71"/>
      <c r="P5567" s="54"/>
      <c r="Q5567" s="72"/>
    </row>
    <row r="5568" spans="1:17" x14ac:dyDescent="0.25">
      <c r="A5568" s="107" t="s">
        <v>3696</v>
      </c>
      <c r="B5568" s="108">
        <v>202603</v>
      </c>
      <c r="C5568" s="108">
        <v>202603</v>
      </c>
      <c r="D5568" s="108" t="s">
        <v>1015</v>
      </c>
      <c r="E5568" s="109">
        <v>9559148855</v>
      </c>
      <c r="F5568" s="107" t="s">
        <v>3681</v>
      </c>
      <c r="G5568" s="110" t="s">
        <v>3682</v>
      </c>
      <c r="H5568" s="111">
        <v>177000</v>
      </c>
      <c r="I5568" s="113">
        <v>46101</v>
      </c>
      <c r="J5568" s="111">
        <v>5000</v>
      </c>
      <c r="K5568" s="112" t="s">
        <v>20</v>
      </c>
      <c r="L5568" s="112" t="s">
        <v>158</v>
      </c>
      <c r="O5568" s="71"/>
      <c r="P5568" s="54"/>
      <c r="Q5568" s="72"/>
    </row>
    <row r="5569" spans="1:17" x14ac:dyDescent="0.25">
      <c r="A5569" s="107" t="s">
        <v>3697</v>
      </c>
      <c r="B5569" s="108">
        <v>202603</v>
      </c>
      <c r="C5569" s="108">
        <v>202603</v>
      </c>
      <c r="D5569" s="108" t="s">
        <v>1015</v>
      </c>
      <c r="E5569" s="109">
        <v>9668971467</v>
      </c>
      <c r="F5569" s="107" t="s">
        <v>3703</v>
      </c>
      <c r="G5569" s="110" t="s">
        <v>1778</v>
      </c>
      <c r="H5569" s="111">
        <v>318600</v>
      </c>
      <c r="I5569" s="113">
        <v>46101</v>
      </c>
      <c r="J5569" s="111">
        <v>5000</v>
      </c>
      <c r="K5569" s="112" t="s">
        <v>20</v>
      </c>
      <c r="L5569" s="112" t="s">
        <v>158</v>
      </c>
      <c r="O5569" s="71"/>
      <c r="P5569" s="54"/>
      <c r="Q5569" s="72"/>
    </row>
    <row r="5570" spans="1:17" x14ac:dyDescent="0.25">
      <c r="A5570" s="107" t="s">
        <v>3698</v>
      </c>
      <c r="B5570" s="108">
        <v>202603</v>
      </c>
      <c r="C5570" s="108">
        <v>202603</v>
      </c>
      <c r="D5570" s="108" t="s">
        <v>1015</v>
      </c>
      <c r="E5570" s="109">
        <v>6370323103</v>
      </c>
      <c r="F5570" s="107" t="s">
        <v>3704</v>
      </c>
      <c r="G5570" s="110" t="s">
        <v>1778</v>
      </c>
      <c r="H5570" s="111">
        <v>318600</v>
      </c>
      <c r="I5570" s="113">
        <v>46101</v>
      </c>
      <c r="J5570" s="111">
        <v>5000</v>
      </c>
      <c r="K5570" s="112" t="s">
        <v>20</v>
      </c>
      <c r="L5570" s="112" t="s">
        <v>158</v>
      </c>
      <c r="O5570" s="71"/>
      <c r="P5570" s="54"/>
      <c r="Q5570" s="72"/>
    </row>
    <row r="5571" spans="1:17" x14ac:dyDescent="0.25">
      <c r="A5571" s="107" t="s">
        <v>3699</v>
      </c>
      <c r="B5571" s="108">
        <v>202603</v>
      </c>
      <c r="C5571" s="108">
        <v>202603</v>
      </c>
      <c r="D5571" s="108" t="s">
        <v>1015</v>
      </c>
      <c r="E5571" s="109">
        <v>7681883371</v>
      </c>
      <c r="F5571" s="107" t="s">
        <v>3693</v>
      </c>
      <c r="G5571" s="110" t="s">
        <v>1778</v>
      </c>
      <c r="H5571" s="111">
        <v>318600</v>
      </c>
      <c r="I5571" s="113">
        <v>46101</v>
      </c>
      <c r="J5571" s="111">
        <v>5000</v>
      </c>
      <c r="K5571" s="112" t="s">
        <v>20</v>
      </c>
      <c r="L5571" s="112" t="s">
        <v>158</v>
      </c>
      <c r="O5571" s="71"/>
      <c r="P5571" s="54"/>
      <c r="Q5571" s="72"/>
    </row>
    <row r="5572" spans="1:17" x14ac:dyDescent="0.25">
      <c r="A5572" s="107" t="s">
        <v>4634</v>
      </c>
      <c r="B5572" s="108">
        <v>202603</v>
      </c>
      <c r="C5572" s="108">
        <v>202603</v>
      </c>
      <c r="D5572" s="108" t="s">
        <v>1015</v>
      </c>
      <c r="E5572" s="109">
        <v>8093628705</v>
      </c>
      <c r="F5572" s="107" t="s">
        <v>3705</v>
      </c>
      <c r="G5572" s="110" t="s">
        <v>1778</v>
      </c>
      <c r="H5572" s="111">
        <v>318600</v>
      </c>
      <c r="I5572" s="113">
        <v>46101</v>
      </c>
      <c r="J5572" s="111">
        <v>5000</v>
      </c>
      <c r="K5572" s="112" t="s">
        <v>20</v>
      </c>
      <c r="L5572" s="112" t="s">
        <v>158</v>
      </c>
      <c r="O5572" s="71"/>
      <c r="P5572" s="54"/>
      <c r="Q5572" s="72"/>
    </row>
    <row r="5573" spans="1:17" x14ac:dyDescent="0.25">
      <c r="A5573" s="107" t="s">
        <v>4635</v>
      </c>
      <c r="B5573" s="108">
        <v>202603</v>
      </c>
      <c r="C5573" s="108">
        <v>202603</v>
      </c>
      <c r="D5573" s="108" t="s">
        <v>1015</v>
      </c>
      <c r="E5573" s="109">
        <v>9861982726</v>
      </c>
      <c r="F5573" s="107" t="s">
        <v>3706</v>
      </c>
      <c r="G5573" s="110" t="s">
        <v>1778</v>
      </c>
      <c r="H5573" s="111">
        <v>318600</v>
      </c>
      <c r="I5573" s="113">
        <v>46101</v>
      </c>
      <c r="J5573" s="111">
        <v>5000</v>
      </c>
      <c r="K5573" s="112" t="s">
        <v>20</v>
      </c>
      <c r="L5573" s="112" t="s">
        <v>158</v>
      </c>
      <c r="O5573" s="71"/>
      <c r="P5573" s="54"/>
      <c r="Q5573" s="72"/>
    </row>
    <row r="5574" spans="1:17" x14ac:dyDescent="0.25">
      <c r="A5574" s="107" t="s">
        <v>3702</v>
      </c>
      <c r="B5574" s="108">
        <v>202603</v>
      </c>
      <c r="C5574" s="108">
        <v>202603</v>
      </c>
      <c r="D5574" s="108" t="s">
        <v>1015</v>
      </c>
      <c r="E5574" s="109">
        <v>9348863066</v>
      </c>
      <c r="F5574" s="107" t="s">
        <v>3707</v>
      </c>
      <c r="G5574" s="110" t="s">
        <v>1778</v>
      </c>
      <c r="H5574" s="111">
        <v>318600</v>
      </c>
      <c r="I5574" s="113">
        <v>46101</v>
      </c>
      <c r="J5574" s="111">
        <v>5000</v>
      </c>
      <c r="K5574" s="112" t="s">
        <v>20</v>
      </c>
      <c r="L5574" s="112" t="s">
        <v>158</v>
      </c>
      <c r="O5574" s="71"/>
      <c r="P5574" s="54"/>
      <c r="Q5574" s="72"/>
    </row>
    <row r="5575" spans="1:17" x14ac:dyDescent="0.25">
      <c r="A5575" s="107" t="s">
        <v>3694</v>
      </c>
      <c r="B5575" s="108">
        <v>202603</v>
      </c>
      <c r="C5575" s="108">
        <v>202603</v>
      </c>
      <c r="D5575" s="108" t="s">
        <v>1015</v>
      </c>
      <c r="E5575" s="109">
        <v>7008418488</v>
      </c>
      <c r="F5575" s="107" t="s">
        <v>3695</v>
      </c>
      <c r="G5575" s="110" t="s">
        <v>1778</v>
      </c>
      <c r="H5575" s="111">
        <v>318600</v>
      </c>
      <c r="I5575" s="113">
        <v>46101</v>
      </c>
      <c r="J5575" s="111">
        <v>5000</v>
      </c>
      <c r="K5575" s="112" t="s">
        <v>20</v>
      </c>
      <c r="L5575" s="112" t="s">
        <v>158</v>
      </c>
      <c r="O5575" s="71"/>
      <c r="P5575" s="54"/>
      <c r="Q5575" s="72"/>
    </row>
    <row r="5576" spans="1:17" x14ac:dyDescent="0.25">
      <c r="A5576" s="107" t="s">
        <v>3708</v>
      </c>
      <c r="B5576" s="108">
        <v>202603</v>
      </c>
      <c r="C5576" s="108">
        <v>202603</v>
      </c>
      <c r="D5576" s="108" t="s">
        <v>1014</v>
      </c>
      <c r="E5576" s="109">
        <v>7777073759</v>
      </c>
      <c r="F5576" s="107" t="s">
        <v>3751</v>
      </c>
      <c r="G5576" s="110" t="s">
        <v>3762</v>
      </c>
      <c r="H5576" s="111">
        <v>141600</v>
      </c>
      <c r="I5576" s="113">
        <v>46101</v>
      </c>
      <c r="J5576" s="111">
        <v>5000</v>
      </c>
      <c r="K5576" s="112" t="s">
        <v>20</v>
      </c>
      <c r="L5576" s="112" t="s">
        <v>158</v>
      </c>
      <c r="O5576" s="71"/>
      <c r="P5576" s="54"/>
      <c r="Q5576" s="72"/>
    </row>
    <row r="5577" spans="1:17" x14ac:dyDescent="0.25">
      <c r="A5577" s="107" t="s">
        <v>3709</v>
      </c>
      <c r="B5577" s="108">
        <v>202603</v>
      </c>
      <c r="C5577" s="108">
        <v>202603</v>
      </c>
      <c r="D5577" s="108" t="s">
        <v>1014</v>
      </c>
      <c r="E5577" s="109">
        <v>9901861032</v>
      </c>
      <c r="F5577" s="107" t="s">
        <v>3752</v>
      </c>
      <c r="G5577" s="110" t="s">
        <v>3762</v>
      </c>
      <c r="H5577" s="111">
        <v>141600</v>
      </c>
      <c r="I5577" s="113">
        <v>46101</v>
      </c>
      <c r="J5577" s="111">
        <v>5000</v>
      </c>
      <c r="K5577" s="112" t="s">
        <v>20</v>
      </c>
      <c r="L5577" s="112" t="s">
        <v>158</v>
      </c>
      <c r="O5577" s="71"/>
      <c r="P5577" s="54"/>
      <c r="Q5577" s="72"/>
    </row>
    <row r="5578" spans="1:17" x14ac:dyDescent="0.25">
      <c r="A5578" s="107" t="s">
        <v>3710</v>
      </c>
      <c r="B5578" s="108">
        <v>202603</v>
      </c>
      <c r="C5578" s="108">
        <v>202603</v>
      </c>
      <c r="D5578" s="108" t="s">
        <v>1015</v>
      </c>
      <c r="E5578" s="109">
        <v>8867907480</v>
      </c>
      <c r="F5578" s="107" t="s">
        <v>3753</v>
      </c>
      <c r="G5578" s="110" t="s">
        <v>3762</v>
      </c>
      <c r="H5578" s="111"/>
      <c r="I5578" s="113">
        <v>46101</v>
      </c>
      <c r="J5578" s="111">
        <v>5000</v>
      </c>
      <c r="K5578" s="112" t="s">
        <v>20</v>
      </c>
      <c r="L5578" s="112" t="s">
        <v>158</v>
      </c>
      <c r="O5578" s="71"/>
      <c r="P5578" s="54"/>
      <c r="Q5578" s="72"/>
    </row>
    <row r="5579" spans="1:17" x14ac:dyDescent="0.25">
      <c r="A5579" s="107" t="s">
        <v>475</v>
      </c>
      <c r="B5579" s="108">
        <v>202603</v>
      </c>
      <c r="C5579" s="108">
        <v>202603</v>
      </c>
      <c r="D5579" s="108" t="s">
        <v>1014</v>
      </c>
      <c r="E5579" s="109">
        <v>9611757364</v>
      </c>
      <c r="F5579" s="107" t="s">
        <v>3754</v>
      </c>
      <c r="G5579" s="110" t="s">
        <v>3763</v>
      </c>
      <c r="H5579" s="111">
        <v>259000</v>
      </c>
      <c r="I5579" s="113">
        <v>46101</v>
      </c>
      <c r="J5579" s="111">
        <v>5000</v>
      </c>
      <c r="K5579" s="112" t="s">
        <v>20</v>
      </c>
      <c r="L5579" s="112" t="s">
        <v>158</v>
      </c>
      <c r="O5579" s="71"/>
      <c r="P5579" s="54"/>
      <c r="Q5579" s="72"/>
    </row>
    <row r="5580" spans="1:17" x14ac:dyDescent="0.25">
      <c r="A5580" s="107" t="s">
        <v>3711</v>
      </c>
      <c r="B5580" s="108">
        <v>202603</v>
      </c>
      <c r="C5580" s="108">
        <v>202603</v>
      </c>
      <c r="D5580" s="108" t="s">
        <v>1014</v>
      </c>
      <c r="E5580" s="109">
        <v>8377990425</v>
      </c>
      <c r="F5580" s="107" t="s">
        <v>3755</v>
      </c>
      <c r="G5580" s="110" t="s">
        <v>3762</v>
      </c>
      <c r="H5580" s="111">
        <v>141600</v>
      </c>
      <c r="I5580" s="113">
        <v>46101</v>
      </c>
      <c r="J5580" s="111">
        <v>5000</v>
      </c>
      <c r="K5580" s="112" t="s">
        <v>20</v>
      </c>
      <c r="L5580" s="112" t="s">
        <v>158</v>
      </c>
      <c r="O5580" s="71"/>
      <c r="P5580" s="54"/>
      <c r="Q5580" s="72"/>
    </row>
    <row r="5581" spans="1:17" x14ac:dyDescent="0.25">
      <c r="A5581" s="107" t="s">
        <v>3712</v>
      </c>
      <c r="B5581" s="108">
        <v>202603</v>
      </c>
      <c r="C5581" s="108">
        <v>202603</v>
      </c>
      <c r="D5581" s="108" t="s">
        <v>1014</v>
      </c>
      <c r="E5581" s="109">
        <v>6370912953</v>
      </c>
      <c r="F5581" s="107" t="s">
        <v>3670</v>
      </c>
      <c r="G5581" s="110" t="s">
        <v>3762</v>
      </c>
      <c r="H5581" s="111">
        <v>141600</v>
      </c>
      <c r="I5581" s="113">
        <v>46101</v>
      </c>
      <c r="J5581" s="111">
        <v>5000</v>
      </c>
      <c r="K5581" s="112" t="s">
        <v>20</v>
      </c>
      <c r="L5581" s="112" t="s">
        <v>158</v>
      </c>
      <c r="O5581" s="71"/>
      <c r="P5581" s="54"/>
      <c r="Q5581" s="72"/>
    </row>
    <row r="5582" spans="1:17" x14ac:dyDescent="0.25">
      <c r="A5582" s="107" t="s">
        <v>3713</v>
      </c>
      <c r="B5582" s="108">
        <v>202603</v>
      </c>
      <c r="C5582" s="108">
        <v>202603</v>
      </c>
      <c r="D5582" s="108" t="s">
        <v>1014</v>
      </c>
      <c r="E5582" s="109">
        <v>6370912953</v>
      </c>
      <c r="F5582" s="107" t="s">
        <v>3670</v>
      </c>
      <c r="G5582" s="110" t="s">
        <v>3762</v>
      </c>
      <c r="H5582" s="111">
        <v>141600</v>
      </c>
      <c r="I5582" s="113">
        <v>46101</v>
      </c>
      <c r="J5582" s="111">
        <v>5000</v>
      </c>
      <c r="K5582" s="112" t="s">
        <v>20</v>
      </c>
      <c r="L5582" s="112" t="s">
        <v>158</v>
      </c>
      <c r="O5582" s="71"/>
      <c r="P5582" s="54"/>
      <c r="Q5582" s="72"/>
    </row>
    <row r="5583" spans="1:17" x14ac:dyDescent="0.25">
      <c r="A5583" s="107" t="s">
        <v>3714</v>
      </c>
      <c r="B5583" s="108">
        <v>202603</v>
      </c>
      <c r="C5583" s="108">
        <v>202603</v>
      </c>
      <c r="D5583" s="108" t="s">
        <v>1014</v>
      </c>
      <c r="E5583" s="109">
        <v>6304630055</v>
      </c>
      <c r="F5583" s="107" t="s">
        <v>3756</v>
      </c>
      <c r="G5583" s="110" t="s">
        <v>3762</v>
      </c>
      <c r="H5583" s="111">
        <v>141600</v>
      </c>
      <c r="I5583" s="113">
        <v>46101</v>
      </c>
      <c r="J5583" s="111">
        <v>5000</v>
      </c>
      <c r="K5583" s="112" t="s">
        <v>20</v>
      </c>
      <c r="L5583" s="112" t="s">
        <v>158</v>
      </c>
      <c r="O5583" s="71"/>
      <c r="P5583" s="54"/>
      <c r="Q5583" s="72"/>
    </row>
    <row r="5584" spans="1:17" x14ac:dyDescent="0.25">
      <c r="A5584" s="107" t="s">
        <v>3715</v>
      </c>
      <c r="B5584" s="108">
        <v>202603</v>
      </c>
      <c r="C5584" s="108">
        <v>202603</v>
      </c>
      <c r="D5584" s="108" t="s">
        <v>1014</v>
      </c>
      <c r="E5584" s="109">
        <v>6362629228</v>
      </c>
      <c r="F5584" s="107" t="s">
        <v>3757</v>
      </c>
      <c r="G5584" s="110" t="s">
        <v>3763</v>
      </c>
      <c r="H5584" s="111">
        <v>259000</v>
      </c>
      <c r="I5584" s="113">
        <v>46101</v>
      </c>
      <c r="J5584" s="111">
        <v>5000</v>
      </c>
      <c r="K5584" s="112" t="s">
        <v>20</v>
      </c>
      <c r="L5584" s="112" t="s">
        <v>158</v>
      </c>
      <c r="O5584" s="71"/>
      <c r="P5584" s="54"/>
      <c r="Q5584" s="72"/>
    </row>
    <row r="5585" spans="1:17" x14ac:dyDescent="0.25">
      <c r="A5585" s="107" t="s">
        <v>439</v>
      </c>
      <c r="B5585" s="108">
        <v>202603</v>
      </c>
      <c r="C5585" s="108">
        <v>202603</v>
      </c>
      <c r="D5585" s="108" t="s">
        <v>1014</v>
      </c>
      <c r="E5585" s="109">
        <v>7389342247</v>
      </c>
      <c r="F5585" s="107" t="s">
        <v>3758</v>
      </c>
      <c r="G5585" s="110" t="s">
        <v>3763</v>
      </c>
      <c r="H5585" s="111">
        <v>259000</v>
      </c>
      <c r="I5585" s="113">
        <v>46101</v>
      </c>
      <c r="J5585" s="111">
        <v>5000</v>
      </c>
      <c r="K5585" s="112" t="s">
        <v>20</v>
      </c>
      <c r="L5585" s="112" t="s">
        <v>158</v>
      </c>
      <c r="O5585" s="71"/>
      <c r="P5585" s="54"/>
      <c r="Q5585" s="72"/>
    </row>
    <row r="5586" spans="1:17" x14ac:dyDescent="0.25">
      <c r="A5586" s="107" t="s">
        <v>3716</v>
      </c>
      <c r="B5586" s="108">
        <v>202603</v>
      </c>
      <c r="C5586" s="108">
        <v>202603</v>
      </c>
      <c r="D5586" s="108" t="s">
        <v>1014</v>
      </c>
      <c r="E5586" s="109">
        <v>9597250919</v>
      </c>
      <c r="F5586" s="107" t="s">
        <v>3691</v>
      </c>
      <c r="G5586" s="110" t="s">
        <v>3762</v>
      </c>
      <c r="H5586" s="111">
        <v>141600</v>
      </c>
      <c r="I5586" s="113">
        <v>46101</v>
      </c>
      <c r="J5586" s="111">
        <v>5000</v>
      </c>
      <c r="K5586" s="112" t="s">
        <v>20</v>
      </c>
      <c r="L5586" s="112" t="s">
        <v>158</v>
      </c>
      <c r="O5586" s="71"/>
      <c r="P5586" s="54"/>
      <c r="Q5586" s="72"/>
    </row>
    <row r="5587" spans="1:17" x14ac:dyDescent="0.25">
      <c r="A5587" s="107" t="s">
        <v>3717</v>
      </c>
      <c r="B5587" s="108">
        <v>202603</v>
      </c>
      <c r="C5587" s="108">
        <v>202603</v>
      </c>
      <c r="D5587" s="108" t="s">
        <v>1014</v>
      </c>
      <c r="E5587" s="109">
        <v>7064639355</v>
      </c>
      <c r="F5587" s="107" t="s">
        <v>3759</v>
      </c>
      <c r="G5587" s="110" t="s">
        <v>3763</v>
      </c>
      <c r="H5587" s="111">
        <v>259000</v>
      </c>
      <c r="I5587" s="113">
        <v>46101</v>
      </c>
      <c r="J5587" s="111">
        <v>5000</v>
      </c>
      <c r="K5587" s="112" t="s">
        <v>20</v>
      </c>
      <c r="L5587" s="112" t="s">
        <v>158</v>
      </c>
      <c r="O5587" s="71"/>
      <c r="P5587" s="54"/>
      <c r="Q5587" s="72"/>
    </row>
    <row r="5588" spans="1:17" x14ac:dyDescent="0.25">
      <c r="A5588" s="107" t="s">
        <v>3718</v>
      </c>
      <c r="B5588" s="108">
        <v>202603</v>
      </c>
      <c r="C5588" s="108">
        <v>202603</v>
      </c>
      <c r="D5588" s="108" t="s">
        <v>1014</v>
      </c>
      <c r="E5588" s="109">
        <v>8103963163</v>
      </c>
      <c r="F5588" s="107" t="s">
        <v>3760</v>
      </c>
      <c r="G5588" s="110" t="s">
        <v>3762</v>
      </c>
      <c r="H5588" s="111">
        <v>141600</v>
      </c>
      <c r="I5588" s="113">
        <v>46101</v>
      </c>
      <c r="J5588" s="111">
        <v>5000</v>
      </c>
      <c r="K5588" s="112" t="s">
        <v>20</v>
      </c>
      <c r="L5588" s="112" t="s">
        <v>158</v>
      </c>
      <c r="O5588" s="71"/>
      <c r="P5588" s="54"/>
      <c r="Q5588" s="72"/>
    </row>
    <row r="5589" spans="1:17" x14ac:dyDescent="0.25">
      <c r="A5589" s="107" t="s">
        <v>3584</v>
      </c>
      <c r="B5589" s="108">
        <v>202603</v>
      </c>
      <c r="C5589" s="108">
        <v>202603</v>
      </c>
      <c r="D5589" s="108" t="s">
        <v>1014</v>
      </c>
      <c r="E5589" s="109">
        <v>9030870070</v>
      </c>
      <c r="F5589" s="107" t="s">
        <v>3761</v>
      </c>
      <c r="G5589" s="110" t="s">
        <v>3762</v>
      </c>
      <c r="H5589" s="111">
        <v>141600</v>
      </c>
      <c r="I5589" s="113">
        <v>46101</v>
      </c>
      <c r="J5589" s="111">
        <v>5000</v>
      </c>
      <c r="K5589" s="112" t="s">
        <v>20</v>
      </c>
      <c r="L5589" s="112" t="s">
        <v>158</v>
      </c>
      <c r="O5589" s="71"/>
      <c r="P5589" s="54"/>
      <c r="Q5589" s="72"/>
    </row>
    <row r="5590" spans="1:17" x14ac:dyDescent="0.25">
      <c r="A5590" s="107" t="s">
        <v>3764</v>
      </c>
      <c r="B5590" s="108">
        <v>202603</v>
      </c>
      <c r="C5590" s="108">
        <v>202603</v>
      </c>
      <c r="D5590" s="108" t="s">
        <v>1014</v>
      </c>
      <c r="E5590" s="109">
        <v>7681883371</v>
      </c>
      <c r="F5590" s="107" t="s">
        <v>3693</v>
      </c>
      <c r="G5590" s="110" t="s">
        <v>1778</v>
      </c>
      <c r="H5590" s="111">
        <v>318600</v>
      </c>
      <c r="I5590" s="113">
        <v>46102</v>
      </c>
      <c r="J5590" s="111">
        <v>318000</v>
      </c>
      <c r="K5590" s="112" t="s">
        <v>20</v>
      </c>
      <c r="L5590" s="112" t="s">
        <v>158</v>
      </c>
      <c r="O5590" s="71"/>
      <c r="P5590" s="54"/>
      <c r="Q5590" s="72"/>
    </row>
    <row r="5591" spans="1:17" x14ac:dyDescent="0.25">
      <c r="A5591" s="107" t="s">
        <v>3697</v>
      </c>
      <c r="B5591" s="108">
        <v>202603</v>
      </c>
      <c r="C5591" s="108">
        <v>202603</v>
      </c>
      <c r="D5591" s="108" t="s">
        <v>1015</v>
      </c>
      <c r="E5591" s="109">
        <v>9668971467</v>
      </c>
      <c r="F5591" s="107" t="s">
        <v>3703</v>
      </c>
      <c r="G5591" s="110" t="s">
        <v>1778</v>
      </c>
      <c r="H5591" s="111">
        <v>318600</v>
      </c>
      <c r="I5591" s="113">
        <v>46102</v>
      </c>
      <c r="J5591" s="111">
        <v>50000</v>
      </c>
      <c r="K5591" s="112" t="s">
        <v>20</v>
      </c>
      <c r="L5591" s="112" t="s">
        <v>158</v>
      </c>
      <c r="O5591" s="71"/>
      <c r="P5591" s="54"/>
      <c r="Q5591" s="72"/>
    </row>
    <row r="5592" spans="1:17" x14ac:dyDescent="0.25">
      <c r="A5592" s="107" t="s">
        <v>3116</v>
      </c>
      <c r="B5592" s="108">
        <v>202507</v>
      </c>
      <c r="C5592" s="108">
        <v>202507</v>
      </c>
      <c r="D5592" s="108" t="s">
        <v>1015</v>
      </c>
      <c r="E5592" s="109">
        <v>8260657010</v>
      </c>
      <c r="F5592" s="107" t="s">
        <v>3117</v>
      </c>
      <c r="G5592" s="110" t="s">
        <v>1778</v>
      </c>
      <c r="H5592" s="111">
        <v>300000</v>
      </c>
      <c r="I5592" s="113">
        <v>46104</v>
      </c>
      <c r="J5592" s="111">
        <v>40000</v>
      </c>
      <c r="K5592" s="112" t="s">
        <v>20</v>
      </c>
      <c r="L5592" s="112" t="s">
        <v>158</v>
      </c>
      <c r="O5592" s="71"/>
      <c r="P5592" s="54"/>
      <c r="Q5592" s="72"/>
    </row>
    <row r="5593" spans="1:17" x14ac:dyDescent="0.25">
      <c r="A5593" s="107" t="s">
        <v>3576</v>
      </c>
      <c r="B5593" s="108">
        <v>202602</v>
      </c>
      <c r="C5593" s="108">
        <v>202602</v>
      </c>
      <c r="D5593" s="108" t="s">
        <v>1014</v>
      </c>
      <c r="E5593" s="109">
        <v>9438137231</v>
      </c>
      <c r="F5593" s="107" t="s">
        <v>3602</v>
      </c>
      <c r="G5593" s="110" t="s">
        <v>3305</v>
      </c>
      <c r="H5593" s="111">
        <v>59000</v>
      </c>
      <c r="I5593" s="113">
        <v>46104</v>
      </c>
      <c r="J5593" s="111">
        <v>54000</v>
      </c>
      <c r="K5593" s="112" t="s">
        <v>20</v>
      </c>
      <c r="L5593" s="112" t="s">
        <v>158</v>
      </c>
      <c r="O5593" s="71"/>
      <c r="P5593" s="54"/>
      <c r="Q5593" s="72"/>
    </row>
    <row r="5594" spans="1:17" x14ac:dyDescent="0.25">
      <c r="A5594" s="107" t="s">
        <v>3526</v>
      </c>
      <c r="B5594" s="108">
        <v>202601</v>
      </c>
      <c r="C5594" s="108">
        <v>202601</v>
      </c>
      <c r="D5594" s="108" t="s">
        <v>1015</v>
      </c>
      <c r="E5594" s="109">
        <v>9090062585</v>
      </c>
      <c r="F5594" s="107" t="s">
        <v>3529</v>
      </c>
      <c r="G5594" s="110" t="s">
        <v>1778</v>
      </c>
      <c r="H5594" s="111">
        <v>290000</v>
      </c>
      <c r="I5594" s="113">
        <v>46104</v>
      </c>
      <c r="J5594" s="111">
        <v>50000</v>
      </c>
      <c r="K5594" s="112" t="s">
        <v>20</v>
      </c>
      <c r="L5594" s="112" t="s">
        <v>158</v>
      </c>
      <c r="O5594" s="71"/>
      <c r="P5594" s="54"/>
      <c r="Q5594" s="72"/>
    </row>
    <row r="5595" spans="1:17" x14ac:dyDescent="0.25">
      <c r="A5595" s="107" t="s">
        <v>3642</v>
      </c>
      <c r="B5595" s="108">
        <v>202602</v>
      </c>
      <c r="C5595" s="108">
        <v>202506</v>
      </c>
      <c r="D5595" s="108" t="s">
        <v>1014</v>
      </c>
      <c r="E5595" s="109">
        <v>7788021720</v>
      </c>
      <c r="F5595" s="107" t="s">
        <v>3644</v>
      </c>
      <c r="G5595" s="110" t="s">
        <v>3305</v>
      </c>
      <c r="H5595" s="111">
        <v>59000</v>
      </c>
      <c r="I5595" s="113">
        <v>46104</v>
      </c>
      <c r="J5595" s="111">
        <v>60000</v>
      </c>
      <c r="K5595" s="112" t="s">
        <v>20</v>
      </c>
      <c r="L5595" s="112" t="s">
        <v>158</v>
      </c>
      <c r="O5595" s="71"/>
      <c r="P5595" s="54"/>
      <c r="Q5595" s="72"/>
    </row>
    <row r="5596" spans="1:17" x14ac:dyDescent="0.25">
      <c r="A5596" s="107" t="s">
        <v>3510</v>
      </c>
      <c r="B5596" s="108">
        <v>202601</v>
      </c>
      <c r="C5596" s="108">
        <v>202601</v>
      </c>
      <c r="D5596" s="108" t="s">
        <v>1015</v>
      </c>
      <c r="E5596" s="109">
        <v>9668635717</v>
      </c>
      <c r="F5596" s="107" t="s">
        <v>3516</v>
      </c>
      <c r="G5596" s="110" t="s">
        <v>1778</v>
      </c>
      <c r="H5596" s="111">
        <v>290000</v>
      </c>
      <c r="I5596" s="113">
        <v>46105</v>
      </c>
      <c r="J5596" s="111">
        <v>71250</v>
      </c>
      <c r="K5596" s="112" t="s">
        <v>20</v>
      </c>
      <c r="L5596" s="112" t="s">
        <v>158</v>
      </c>
      <c r="O5596" s="71"/>
      <c r="P5596" s="54"/>
      <c r="Q5596" s="72"/>
    </row>
    <row r="5597" spans="1:17" x14ac:dyDescent="0.25">
      <c r="A5597" s="107" t="s">
        <v>3790</v>
      </c>
      <c r="B5597" s="108">
        <v>202604</v>
      </c>
      <c r="C5597" s="108">
        <v>202604</v>
      </c>
      <c r="D5597" s="108" t="s">
        <v>1014</v>
      </c>
      <c r="E5597" s="109">
        <v>9157892066</v>
      </c>
      <c r="F5597" s="107" t="s">
        <v>3767</v>
      </c>
      <c r="G5597" s="110" t="s">
        <v>1778</v>
      </c>
      <c r="H5597" s="111">
        <v>290000</v>
      </c>
      <c r="I5597" s="113">
        <v>46105</v>
      </c>
      <c r="J5597" s="111">
        <v>150000</v>
      </c>
      <c r="K5597" s="112" t="s">
        <v>20</v>
      </c>
      <c r="L5597" s="112" t="s">
        <v>158</v>
      </c>
      <c r="O5597" s="71"/>
      <c r="P5597" s="54"/>
      <c r="Q5597" s="72"/>
    </row>
    <row r="5598" spans="1:17" x14ac:dyDescent="0.25">
      <c r="A5598" s="107" t="s">
        <v>3411</v>
      </c>
      <c r="B5598" s="108">
        <v>202512</v>
      </c>
      <c r="C5598" s="108">
        <v>202512</v>
      </c>
      <c r="D5598" s="108" t="s">
        <v>1015</v>
      </c>
      <c r="E5598" s="109">
        <v>8308503154</v>
      </c>
      <c r="F5598" s="107" t="s">
        <v>3416</v>
      </c>
      <c r="G5598" s="110" t="s">
        <v>1778</v>
      </c>
      <c r="H5598" s="111">
        <v>290000</v>
      </c>
      <c r="I5598" s="113">
        <v>46106</v>
      </c>
      <c r="J5598" s="111">
        <v>180000</v>
      </c>
      <c r="K5598" s="112" t="s">
        <v>20</v>
      </c>
      <c r="L5598" s="112" t="s">
        <v>158</v>
      </c>
      <c r="O5598" s="71"/>
      <c r="P5598" s="54"/>
      <c r="Q5598" s="72"/>
    </row>
    <row r="5599" spans="1:17" x14ac:dyDescent="0.25">
      <c r="A5599" s="107" t="s">
        <v>3617</v>
      </c>
      <c r="B5599" s="108">
        <v>202602</v>
      </c>
      <c r="C5599" s="108">
        <v>202602</v>
      </c>
      <c r="D5599" s="108" t="s">
        <v>1015</v>
      </c>
      <c r="E5599" s="109">
        <v>7978378431</v>
      </c>
      <c r="F5599" s="107" t="s">
        <v>3624</v>
      </c>
      <c r="G5599" s="110" t="s">
        <v>1778</v>
      </c>
      <c r="H5599" s="111">
        <v>300000</v>
      </c>
      <c r="I5599" s="113">
        <v>46106</v>
      </c>
      <c r="J5599" s="111">
        <v>45000</v>
      </c>
      <c r="K5599" s="112" t="s">
        <v>20</v>
      </c>
      <c r="L5599" s="112" t="s">
        <v>158</v>
      </c>
      <c r="O5599" s="71"/>
      <c r="P5599" s="54"/>
      <c r="Q5599" s="72"/>
    </row>
    <row r="5600" spans="1:17" x14ac:dyDescent="0.25">
      <c r="A5600" s="107" t="s">
        <v>3160</v>
      </c>
      <c r="B5600" s="108">
        <v>202508</v>
      </c>
      <c r="C5600" s="108">
        <v>202508</v>
      </c>
      <c r="D5600" s="108" t="s">
        <v>1015</v>
      </c>
      <c r="E5600" s="109">
        <v>8339810879</v>
      </c>
      <c r="F5600" s="107" t="s">
        <v>3163</v>
      </c>
      <c r="G5600" s="110" t="s">
        <v>1778</v>
      </c>
      <c r="H5600" s="111">
        <v>290000</v>
      </c>
      <c r="I5600" s="113">
        <v>46106</v>
      </c>
      <c r="J5600" s="111">
        <v>10000</v>
      </c>
      <c r="K5600" s="112" t="s">
        <v>20</v>
      </c>
      <c r="L5600" s="112" t="s">
        <v>158</v>
      </c>
      <c r="O5600" s="71"/>
      <c r="P5600" s="54"/>
      <c r="Q5600" s="72"/>
    </row>
    <row r="5601" spans="1:17" x14ac:dyDescent="0.25">
      <c r="A5601" s="107" t="s">
        <v>3712</v>
      </c>
      <c r="B5601" s="108">
        <v>202603</v>
      </c>
      <c r="C5601" s="108">
        <v>202603</v>
      </c>
      <c r="D5601" s="108" t="s">
        <v>1014</v>
      </c>
      <c r="E5601" s="109">
        <v>6370912953</v>
      </c>
      <c r="F5601" s="107" t="s">
        <v>3670</v>
      </c>
      <c r="G5601" s="110" t="s">
        <v>3762</v>
      </c>
      <c r="H5601" s="111">
        <v>141600</v>
      </c>
      <c r="I5601" s="113">
        <v>46107</v>
      </c>
      <c r="J5601" s="111">
        <v>50000</v>
      </c>
      <c r="K5601" s="112" t="s">
        <v>20</v>
      </c>
      <c r="L5601" s="112" t="s">
        <v>158</v>
      </c>
      <c r="O5601" s="71"/>
      <c r="P5601" s="54"/>
      <c r="Q5601" s="72"/>
    </row>
    <row r="5602" spans="1:17" x14ac:dyDescent="0.25">
      <c r="A5602" s="107" t="s">
        <v>3641</v>
      </c>
      <c r="B5602" s="108">
        <v>202602</v>
      </c>
      <c r="C5602" s="108">
        <v>202602</v>
      </c>
      <c r="D5602" s="108" t="s">
        <v>1015</v>
      </c>
      <c r="E5602" s="109">
        <v>9438366829</v>
      </c>
      <c r="F5602" s="107" t="s">
        <v>3643</v>
      </c>
      <c r="G5602" s="110" t="s">
        <v>1778</v>
      </c>
      <c r="H5602" s="111">
        <v>270000</v>
      </c>
      <c r="I5602" s="113">
        <v>46107</v>
      </c>
      <c r="J5602" s="111">
        <v>30000</v>
      </c>
      <c r="K5602" s="112" t="s">
        <v>20</v>
      </c>
      <c r="L5602" s="112" t="s">
        <v>158</v>
      </c>
      <c r="O5602" s="71"/>
      <c r="P5602" s="54"/>
      <c r="Q5602" s="72"/>
    </row>
    <row r="5603" spans="1:17" x14ac:dyDescent="0.25">
      <c r="A5603" s="107" t="s">
        <v>3512</v>
      </c>
      <c r="B5603" s="108">
        <v>202601</v>
      </c>
      <c r="C5603" s="108">
        <v>202601</v>
      </c>
      <c r="D5603" s="108" t="s">
        <v>1015</v>
      </c>
      <c r="E5603" s="109">
        <v>9938872030</v>
      </c>
      <c r="F5603" s="107" t="s">
        <v>3518</v>
      </c>
      <c r="G5603" s="110" t="s">
        <v>1778</v>
      </c>
      <c r="H5603" s="111">
        <v>290000</v>
      </c>
      <c r="I5603" s="113">
        <v>46107</v>
      </c>
      <c r="J5603" s="111">
        <v>71250</v>
      </c>
      <c r="K5603" s="112" t="s">
        <v>20</v>
      </c>
      <c r="L5603" s="112" t="s">
        <v>158</v>
      </c>
      <c r="O5603" s="71"/>
      <c r="P5603" s="54"/>
      <c r="Q5603" s="72"/>
    </row>
    <row r="5604" spans="1:17" x14ac:dyDescent="0.25">
      <c r="A5604" s="107" t="s">
        <v>3768</v>
      </c>
      <c r="B5604" s="108">
        <v>202603</v>
      </c>
      <c r="C5604" s="108">
        <v>202603</v>
      </c>
      <c r="D5604" s="108" t="s">
        <v>1014</v>
      </c>
      <c r="E5604" s="109">
        <v>7892591362</v>
      </c>
      <c r="F5604" s="107" t="s">
        <v>3955</v>
      </c>
      <c r="G5604" s="110" t="s">
        <v>1778</v>
      </c>
      <c r="H5604" s="111">
        <v>290000</v>
      </c>
      <c r="I5604" s="113">
        <v>46107</v>
      </c>
      <c r="J5604" s="111">
        <v>100000</v>
      </c>
      <c r="K5604" s="112" t="s">
        <v>20</v>
      </c>
      <c r="L5604" s="112" t="s">
        <v>158</v>
      </c>
      <c r="O5604" s="71"/>
      <c r="P5604" s="54"/>
      <c r="Q5604" s="72"/>
    </row>
    <row r="5605" spans="1:17" x14ac:dyDescent="0.25">
      <c r="A5605" s="107" t="s">
        <v>3509</v>
      </c>
      <c r="B5605" s="108">
        <v>202601</v>
      </c>
      <c r="C5605" s="108">
        <v>202601</v>
      </c>
      <c r="D5605" s="108" t="s">
        <v>1015</v>
      </c>
      <c r="E5605" s="109">
        <v>8105528528</v>
      </c>
      <c r="F5605" s="107" t="s">
        <v>3515</v>
      </c>
      <c r="G5605" s="110" t="s">
        <v>1778</v>
      </c>
      <c r="H5605" s="111">
        <v>290000</v>
      </c>
      <c r="I5605" s="113">
        <v>46108</v>
      </c>
      <c r="J5605" s="111">
        <v>90000</v>
      </c>
      <c r="K5605" s="112" t="s">
        <v>20</v>
      </c>
      <c r="L5605" s="112" t="s">
        <v>158</v>
      </c>
      <c r="O5605" s="71"/>
      <c r="P5605" s="54"/>
      <c r="Q5605" s="72"/>
    </row>
    <row r="5606" spans="1:17" x14ac:dyDescent="0.25">
      <c r="A5606" s="107" t="s">
        <v>3769</v>
      </c>
      <c r="B5606" s="108">
        <v>202603</v>
      </c>
      <c r="C5606" s="108">
        <v>202603</v>
      </c>
      <c r="D5606" s="108" t="s">
        <v>1014</v>
      </c>
      <c r="E5606" s="109">
        <v>9800402178</v>
      </c>
      <c r="F5606" s="107" t="s">
        <v>3770</v>
      </c>
      <c r="G5606" s="110" t="s">
        <v>1792</v>
      </c>
      <c r="H5606" s="111">
        <v>171000</v>
      </c>
      <c r="I5606" s="113">
        <v>46108</v>
      </c>
      <c r="J5606" s="111">
        <v>150000</v>
      </c>
      <c r="K5606" s="112" t="s">
        <v>717</v>
      </c>
      <c r="L5606" s="112" t="s">
        <v>158</v>
      </c>
      <c r="O5606" s="71"/>
      <c r="P5606" s="54"/>
      <c r="Q5606" s="72"/>
    </row>
    <row r="5607" spans="1:17" x14ac:dyDescent="0.25">
      <c r="A5607" s="107" t="s">
        <v>3711</v>
      </c>
      <c r="B5607" s="108">
        <v>202603</v>
      </c>
      <c r="C5607" s="108">
        <v>202603</v>
      </c>
      <c r="D5607" s="108" t="s">
        <v>1014</v>
      </c>
      <c r="E5607" s="109">
        <v>8377990425</v>
      </c>
      <c r="F5607" s="107" t="s">
        <v>3755</v>
      </c>
      <c r="G5607" s="110" t="s">
        <v>3762</v>
      </c>
      <c r="H5607" s="111">
        <v>141600</v>
      </c>
      <c r="I5607" s="113">
        <v>46109</v>
      </c>
      <c r="J5607" s="111">
        <v>40000</v>
      </c>
      <c r="K5607" s="112" t="s">
        <v>20</v>
      </c>
      <c r="L5607" s="112" t="s">
        <v>158</v>
      </c>
      <c r="O5607" s="71"/>
      <c r="P5607" s="54"/>
      <c r="Q5607" s="72"/>
    </row>
    <row r="5608" spans="1:17" x14ac:dyDescent="0.25">
      <c r="A5608" s="107" t="s">
        <v>3542</v>
      </c>
      <c r="B5608" s="108">
        <v>202602</v>
      </c>
      <c r="C5608" s="108">
        <v>202602</v>
      </c>
      <c r="D5608" s="108" t="s">
        <v>1014</v>
      </c>
      <c r="E5608" s="109">
        <v>7978335369</v>
      </c>
      <c r="F5608" s="107" t="s">
        <v>3558</v>
      </c>
      <c r="G5608" s="110" t="s">
        <v>1778</v>
      </c>
      <c r="H5608" s="111">
        <v>290000</v>
      </c>
      <c r="I5608" s="113">
        <v>46109</v>
      </c>
      <c r="J5608" s="111">
        <v>95000</v>
      </c>
      <c r="K5608" s="112" t="s">
        <v>20</v>
      </c>
      <c r="L5608" s="112" t="s">
        <v>158</v>
      </c>
      <c r="O5608" s="71"/>
      <c r="P5608" s="54"/>
      <c r="Q5608" s="72"/>
    </row>
    <row r="5609" spans="1:17" x14ac:dyDescent="0.25">
      <c r="A5609" s="107" t="s">
        <v>3694</v>
      </c>
      <c r="B5609" s="108">
        <v>202603</v>
      </c>
      <c r="C5609" s="108">
        <v>202603</v>
      </c>
      <c r="D5609" s="108" t="s">
        <v>1015</v>
      </c>
      <c r="E5609" s="109">
        <v>7008418488</v>
      </c>
      <c r="F5609" s="107" t="s">
        <v>3695</v>
      </c>
      <c r="G5609" s="110" t="s">
        <v>1778</v>
      </c>
      <c r="H5609" s="111">
        <v>290000</v>
      </c>
      <c r="I5609" s="113">
        <v>46109</v>
      </c>
      <c r="J5609" s="111">
        <v>30000</v>
      </c>
      <c r="K5609" s="112" t="s">
        <v>20</v>
      </c>
      <c r="L5609" s="112" t="s">
        <v>158</v>
      </c>
      <c r="O5609" s="71"/>
      <c r="P5609" s="54"/>
      <c r="Q5609" s="72"/>
    </row>
    <row r="5610" spans="1:17" x14ac:dyDescent="0.25">
      <c r="A5610" s="107" t="s">
        <v>3440</v>
      </c>
      <c r="B5610" s="108">
        <v>202512</v>
      </c>
      <c r="C5610" s="108">
        <v>202512</v>
      </c>
      <c r="D5610" s="108" t="s">
        <v>1015</v>
      </c>
      <c r="E5610" s="109">
        <v>8763218254</v>
      </c>
      <c r="F5610" s="107" t="s">
        <v>3453</v>
      </c>
      <c r="G5610" s="110" t="s">
        <v>1778</v>
      </c>
      <c r="H5610" s="111">
        <v>290000</v>
      </c>
      <c r="I5610" s="113">
        <v>46111</v>
      </c>
      <c r="J5610" s="111">
        <v>25000</v>
      </c>
      <c r="K5610" s="112" t="s">
        <v>20</v>
      </c>
      <c r="L5610" s="112" t="s">
        <v>158</v>
      </c>
      <c r="O5610" s="71"/>
      <c r="P5610" s="54"/>
      <c r="Q5610" s="72"/>
    </row>
    <row r="5611" spans="1:17" x14ac:dyDescent="0.25">
      <c r="A5611" s="107" t="s">
        <v>3795</v>
      </c>
      <c r="B5611" s="108">
        <v>202603</v>
      </c>
      <c r="C5611" s="108">
        <v>202603</v>
      </c>
      <c r="D5611" s="108" t="s">
        <v>1015</v>
      </c>
      <c r="E5611" s="109">
        <v>7978109050</v>
      </c>
      <c r="F5611" s="107" t="s">
        <v>3772</v>
      </c>
      <c r="G5611" s="110" t="s">
        <v>1778</v>
      </c>
      <c r="H5611" s="111">
        <v>290000</v>
      </c>
      <c r="I5611" s="113">
        <v>46111</v>
      </c>
      <c r="J5611" s="111">
        <v>285000</v>
      </c>
      <c r="K5611" s="112" t="s">
        <v>20</v>
      </c>
      <c r="L5611" s="112" t="s">
        <v>158</v>
      </c>
      <c r="O5611" s="71"/>
      <c r="P5611" s="54"/>
      <c r="Q5611" s="72"/>
    </row>
    <row r="5612" spans="1:17" x14ac:dyDescent="0.25">
      <c r="A5612" s="107" t="s">
        <v>3079</v>
      </c>
      <c r="B5612" s="108">
        <v>202601</v>
      </c>
      <c r="C5612" s="108">
        <v>202601</v>
      </c>
      <c r="D5612" s="108" t="s">
        <v>1015</v>
      </c>
      <c r="E5612" s="109">
        <v>8018295307</v>
      </c>
      <c r="F5612" s="107" t="s">
        <v>3519</v>
      </c>
      <c r="G5612" s="110" t="s">
        <v>1778</v>
      </c>
      <c r="H5612" s="111">
        <v>290000</v>
      </c>
      <c r="I5612" s="113">
        <v>46112</v>
      </c>
      <c r="J5612" s="111">
        <v>50000</v>
      </c>
      <c r="K5612" s="112" t="s">
        <v>20</v>
      </c>
      <c r="L5612" s="112" t="s">
        <v>158</v>
      </c>
      <c r="O5612" s="71"/>
      <c r="P5612" s="54"/>
      <c r="Q5612" s="72"/>
    </row>
    <row r="5613" spans="1:17" x14ac:dyDescent="0.25">
      <c r="A5613" s="107" t="s">
        <v>3718</v>
      </c>
      <c r="B5613" s="108">
        <v>202603</v>
      </c>
      <c r="C5613" s="108">
        <v>202603</v>
      </c>
      <c r="D5613" s="108" t="s">
        <v>1014</v>
      </c>
      <c r="E5613" s="109">
        <v>8103963163</v>
      </c>
      <c r="F5613" s="107" t="s">
        <v>3760</v>
      </c>
      <c r="G5613" s="110" t="s">
        <v>3762</v>
      </c>
      <c r="H5613" s="111">
        <v>141600</v>
      </c>
      <c r="I5613" s="113">
        <v>46112</v>
      </c>
      <c r="J5613" s="111">
        <v>54000</v>
      </c>
      <c r="K5613" s="112" t="s">
        <v>20</v>
      </c>
      <c r="L5613" s="112" t="s">
        <v>158</v>
      </c>
      <c r="O5613" s="71"/>
      <c r="P5613" s="54"/>
      <c r="Q5613" s="72"/>
    </row>
    <row r="5614" spans="1:17" x14ac:dyDescent="0.25">
      <c r="A5614" s="107" t="s">
        <v>3774</v>
      </c>
      <c r="B5614" s="108">
        <v>202603</v>
      </c>
      <c r="C5614" s="108">
        <v>202603</v>
      </c>
      <c r="D5614" s="108" t="s">
        <v>1014</v>
      </c>
      <c r="E5614" s="109">
        <v>7389342247</v>
      </c>
      <c r="F5614" s="107" t="s">
        <v>3758</v>
      </c>
      <c r="G5614" s="110" t="s">
        <v>3762</v>
      </c>
      <c r="H5614" s="111">
        <v>225000</v>
      </c>
      <c r="I5614" s="113">
        <v>46112</v>
      </c>
      <c r="J5614" s="111">
        <v>225000</v>
      </c>
      <c r="K5614" s="112" t="s">
        <v>20</v>
      </c>
      <c r="L5614" s="112" t="s">
        <v>158</v>
      </c>
      <c r="O5614" s="71"/>
      <c r="P5614" s="54"/>
      <c r="Q5614" s="72"/>
    </row>
    <row r="5615" spans="1:17" x14ac:dyDescent="0.25">
      <c r="A5615" s="107" t="s">
        <v>3440</v>
      </c>
      <c r="B5615" s="108">
        <v>202512</v>
      </c>
      <c r="C5615" s="108">
        <v>202512</v>
      </c>
      <c r="D5615" s="108" t="s">
        <v>1015</v>
      </c>
      <c r="E5615" s="109">
        <v>8763218254</v>
      </c>
      <c r="F5615" s="107" t="s">
        <v>3453</v>
      </c>
      <c r="G5615" s="110" t="s">
        <v>1778</v>
      </c>
      <c r="H5615" s="111">
        <v>290000</v>
      </c>
      <c r="I5615" s="113">
        <v>46113</v>
      </c>
      <c r="J5615" s="111">
        <v>25000</v>
      </c>
      <c r="K5615" s="112" t="s">
        <v>20</v>
      </c>
      <c r="L5615" s="112" t="s">
        <v>158</v>
      </c>
      <c r="O5615" s="71"/>
      <c r="P5615" s="54"/>
      <c r="Q5615" s="72"/>
    </row>
    <row r="5616" spans="1:17" x14ac:dyDescent="0.25">
      <c r="A5616" s="107" t="s">
        <v>683</v>
      </c>
      <c r="B5616" s="108" t="s">
        <v>556</v>
      </c>
      <c r="C5616" s="108">
        <v>202304</v>
      </c>
      <c r="D5616" s="108" t="s">
        <v>1014</v>
      </c>
      <c r="E5616" s="109">
        <v>7356154295</v>
      </c>
      <c r="F5616" s="107" t="s">
        <v>684</v>
      </c>
      <c r="G5616" s="110" t="s">
        <v>19</v>
      </c>
      <c r="H5616" s="111">
        <v>250000</v>
      </c>
      <c r="I5616" s="113">
        <v>46113</v>
      </c>
      <c r="J5616" s="111">
        <v>10000</v>
      </c>
      <c r="K5616" s="112" t="s">
        <v>20</v>
      </c>
      <c r="L5616" s="112" t="s">
        <v>158</v>
      </c>
      <c r="O5616" s="71"/>
      <c r="P5616" s="54"/>
      <c r="Q5616" s="72"/>
    </row>
    <row r="5617" spans="1:17" x14ac:dyDescent="0.25">
      <c r="A5617" s="107" t="s">
        <v>4614</v>
      </c>
      <c r="B5617" s="108">
        <v>202602</v>
      </c>
      <c r="C5617" s="108">
        <v>202602</v>
      </c>
      <c r="D5617" s="108" t="s">
        <v>1015</v>
      </c>
      <c r="E5617" s="109" t="s">
        <v>3551</v>
      </c>
      <c r="F5617" s="107" t="s">
        <v>3564</v>
      </c>
      <c r="G5617" s="110" t="s">
        <v>1792</v>
      </c>
      <c r="H5617" s="111">
        <v>270000</v>
      </c>
      <c r="I5617" s="113">
        <v>46113</v>
      </c>
      <c r="J5617" s="111">
        <v>50000</v>
      </c>
      <c r="K5617" s="112" t="s">
        <v>717</v>
      </c>
      <c r="L5617" s="112" t="s">
        <v>158</v>
      </c>
      <c r="O5617" s="71"/>
      <c r="P5617" s="54"/>
      <c r="Q5617" s="72"/>
    </row>
    <row r="5618" spans="1:17" x14ac:dyDescent="0.25">
      <c r="A5618" s="107" t="s">
        <v>3649</v>
      </c>
      <c r="B5618" s="108">
        <v>202602</v>
      </c>
      <c r="C5618" s="108">
        <v>202602</v>
      </c>
      <c r="D5618" s="108" t="s">
        <v>1015</v>
      </c>
      <c r="E5618" s="109">
        <v>8079706234</v>
      </c>
      <c r="F5618" s="107" t="s">
        <v>3650</v>
      </c>
      <c r="G5618" s="110" t="s">
        <v>1778</v>
      </c>
      <c r="H5618" s="111">
        <v>290000</v>
      </c>
      <c r="I5618" s="113">
        <v>46113</v>
      </c>
      <c r="J5618" s="111">
        <v>25000</v>
      </c>
      <c r="K5618" s="112" t="s">
        <v>20</v>
      </c>
      <c r="L5618" s="112" t="s">
        <v>158</v>
      </c>
      <c r="O5618" s="71"/>
      <c r="P5618" s="54"/>
      <c r="Q5618" s="72"/>
    </row>
    <row r="5619" spans="1:17" x14ac:dyDescent="0.25">
      <c r="A5619" s="107" t="s">
        <v>3271</v>
      </c>
      <c r="B5619" s="108">
        <v>202510</v>
      </c>
      <c r="C5619" s="108">
        <v>202510</v>
      </c>
      <c r="D5619" s="108" t="s">
        <v>1015</v>
      </c>
      <c r="E5619" s="109">
        <v>9827001405</v>
      </c>
      <c r="F5619" s="107" t="s">
        <v>3280</v>
      </c>
      <c r="G5619" s="110" t="s">
        <v>1778</v>
      </c>
      <c r="H5619" s="111">
        <v>300000</v>
      </c>
      <c r="I5619" s="113">
        <v>46113</v>
      </c>
      <c r="J5619" s="111">
        <v>40000</v>
      </c>
      <c r="K5619" s="112" t="s">
        <v>20</v>
      </c>
      <c r="L5619" s="112" t="s">
        <v>158</v>
      </c>
      <c r="O5619" s="71"/>
      <c r="P5619" s="54"/>
      <c r="Q5619" s="72"/>
    </row>
    <row r="5620" spans="1:17" x14ac:dyDescent="0.25">
      <c r="A5620" s="107" t="s">
        <v>4625</v>
      </c>
      <c r="B5620" s="108">
        <v>202602</v>
      </c>
      <c r="C5620" s="108">
        <v>202602</v>
      </c>
      <c r="D5620" s="108" t="s">
        <v>1015</v>
      </c>
      <c r="E5620" s="109">
        <v>8480953646</v>
      </c>
      <c r="F5620" s="107" t="s">
        <v>3622</v>
      </c>
      <c r="G5620" s="110" t="s">
        <v>1778</v>
      </c>
      <c r="H5620" s="111">
        <v>290000</v>
      </c>
      <c r="I5620" s="113">
        <v>46113</v>
      </c>
      <c r="J5620" s="111">
        <v>50000</v>
      </c>
      <c r="K5620" s="112" t="s">
        <v>20</v>
      </c>
      <c r="L5620" s="112" t="s">
        <v>158</v>
      </c>
      <c r="O5620" s="71"/>
      <c r="P5620" s="54"/>
      <c r="Q5620" s="72"/>
    </row>
    <row r="5621" spans="1:17" x14ac:dyDescent="0.25">
      <c r="A5621" s="107" t="s">
        <v>3079</v>
      </c>
      <c r="B5621" s="108">
        <v>202507</v>
      </c>
      <c r="C5621" s="108">
        <v>202507</v>
      </c>
      <c r="D5621" s="108" t="s">
        <v>1015</v>
      </c>
      <c r="E5621" s="109">
        <v>6372923818</v>
      </c>
      <c r="F5621" s="107" t="s">
        <v>3086</v>
      </c>
      <c r="G5621" s="110" t="s">
        <v>1778</v>
      </c>
      <c r="H5621" s="111">
        <v>285000</v>
      </c>
      <c r="I5621" s="113">
        <v>46114</v>
      </c>
      <c r="J5621" s="111">
        <v>50000</v>
      </c>
      <c r="K5621" s="112" t="s">
        <v>20</v>
      </c>
      <c r="L5621" s="112" t="s">
        <v>158</v>
      </c>
      <c r="O5621" s="71"/>
      <c r="P5621" s="54"/>
      <c r="Q5621" s="72"/>
    </row>
    <row r="5622" spans="1:17" x14ac:dyDescent="0.25">
      <c r="A5622" s="107" t="s">
        <v>3444</v>
      </c>
      <c r="B5622" s="108">
        <v>202512</v>
      </c>
      <c r="C5622" s="108">
        <v>202512</v>
      </c>
      <c r="D5622" s="108" t="s">
        <v>1014</v>
      </c>
      <c r="E5622" s="109" t="s">
        <v>3462</v>
      </c>
      <c r="F5622" s="107" t="s">
        <v>3457</v>
      </c>
      <c r="G5622" s="110" t="s">
        <v>1778</v>
      </c>
      <c r="H5622" s="111">
        <v>290000</v>
      </c>
      <c r="I5622" s="113">
        <v>46114</v>
      </c>
      <c r="J5622" s="111">
        <v>160000</v>
      </c>
      <c r="K5622" s="112" t="s">
        <v>20</v>
      </c>
      <c r="L5622" s="112" t="s">
        <v>158</v>
      </c>
      <c r="O5622" s="71"/>
      <c r="P5622" s="54"/>
      <c r="Q5622" s="72"/>
    </row>
    <row r="5623" spans="1:17" x14ac:dyDescent="0.25">
      <c r="A5623" s="107" t="s">
        <v>3677</v>
      </c>
      <c r="B5623" s="108">
        <v>202603</v>
      </c>
      <c r="C5623" s="108">
        <v>202603</v>
      </c>
      <c r="D5623" s="108" t="s">
        <v>1015</v>
      </c>
      <c r="E5623" s="109">
        <v>7381855674</v>
      </c>
      <c r="F5623" s="107" t="s">
        <v>3667</v>
      </c>
      <c r="G5623" s="110" t="s">
        <v>1778</v>
      </c>
      <c r="H5623" s="111">
        <v>290000</v>
      </c>
      <c r="I5623" s="113">
        <v>46115</v>
      </c>
      <c r="J5623" s="111">
        <v>250000</v>
      </c>
      <c r="K5623" s="112" t="s">
        <v>20</v>
      </c>
      <c r="L5623" s="112" t="s">
        <v>158</v>
      </c>
      <c r="O5623" s="71"/>
      <c r="P5623" s="54"/>
      <c r="Q5623" s="72"/>
    </row>
    <row r="5624" spans="1:17" x14ac:dyDescent="0.25">
      <c r="A5624" s="107" t="s">
        <v>4636</v>
      </c>
      <c r="B5624" s="108">
        <v>202603</v>
      </c>
      <c r="C5624" s="108">
        <v>202603</v>
      </c>
      <c r="D5624" s="108" t="s">
        <v>1015</v>
      </c>
      <c r="E5624" s="109">
        <v>8249263687</v>
      </c>
      <c r="F5624" s="107" t="s">
        <v>3776</v>
      </c>
      <c r="G5624" s="110" t="s">
        <v>1778</v>
      </c>
      <c r="H5624" s="111">
        <v>290000</v>
      </c>
      <c r="I5624" s="113">
        <v>46116</v>
      </c>
      <c r="J5624" s="111">
        <v>250000</v>
      </c>
      <c r="K5624" s="112" t="s">
        <v>20</v>
      </c>
      <c r="L5624" s="112" t="s">
        <v>158</v>
      </c>
      <c r="O5624" s="71"/>
      <c r="P5624" s="54"/>
      <c r="Q5624" s="72"/>
    </row>
    <row r="5625" spans="1:17" x14ac:dyDescent="0.25">
      <c r="A5625" s="107" t="s">
        <v>3714</v>
      </c>
      <c r="B5625" s="108">
        <v>202603</v>
      </c>
      <c r="C5625" s="108">
        <v>202603</v>
      </c>
      <c r="D5625" s="108" t="s">
        <v>1014</v>
      </c>
      <c r="E5625" s="109">
        <v>6304630055</v>
      </c>
      <c r="F5625" s="107" t="s">
        <v>3756</v>
      </c>
      <c r="G5625" s="110" t="s">
        <v>3762</v>
      </c>
      <c r="H5625" s="111">
        <v>141600</v>
      </c>
      <c r="I5625" s="113">
        <v>46118</v>
      </c>
      <c r="J5625" s="111">
        <v>120000</v>
      </c>
      <c r="K5625" s="112" t="s">
        <v>20</v>
      </c>
      <c r="L5625" s="112" t="s">
        <v>158</v>
      </c>
      <c r="O5625" s="71"/>
      <c r="P5625" s="54"/>
      <c r="Q5625" s="72"/>
    </row>
    <row r="5626" spans="1:17" x14ac:dyDescent="0.25">
      <c r="A5626" s="107" t="s">
        <v>3579</v>
      </c>
      <c r="B5626" s="108">
        <v>202602</v>
      </c>
      <c r="C5626" s="108">
        <v>202602</v>
      </c>
      <c r="D5626" s="108" t="s">
        <v>1014</v>
      </c>
      <c r="E5626" s="109">
        <v>9346333647</v>
      </c>
      <c r="F5626" s="107" t="s">
        <v>3605</v>
      </c>
      <c r="G5626" s="110" t="s">
        <v>3305</v>
      </c>
      <c r="H5626" s="111">
        <v>59000</v>
      </c>
      <c r="I5626" s="113">
        <v>46118</v>
      </c>
      <c r="J5626" s="111">
        <v>10000</v>
      </c>
      <c r="K5626" s="112" t="s">
        <v>20</v>
      </c>
      <c r="L5626" s="112" t="s">
        <v>158</v>
      </c>
      <c r="O5626" s="71"/>
      <c r="P5626" s="54"/>
      <c r="Q5626" s="72"/>
    </row>
    <row r="5627" spans="1:17" x14ac:dyDescent="0.25">
      <c r="A5627" s="107" t="s">
        <v>3409</v>
      </c>
      <c r="B5627" s="108">
        <v>202512</v>
      </c>
      <c r="C5627" s="108">
        <v>202512</v>
      </c>
      <c r="D5627" s="108" t="s">
        <v>1014</v>
      </c>
      <c r="E5627" s="109">
        <v>9566002023</v>
      </c>
      <c r="F5627" s="107" t="s">
        <v>4595</v>
      </c>
      <c r="G5627" s="110" t="s">
        <v>1778</v>
      </c>
      <c r="H5627" s="111">
        <v>290000</v>
      </c>
      <c r="I5627" s="113">
        <v>46118</v>
      </c>
      <c r="J5627" s="111">
        <v>50000</v>
      </c>
      <c r="K5627" s="112" t="s">
        <v>20</v>
      </c>
      <c r="L5627" s="112" t="s">
        <v>158</v>
      </c>
      <c r="O5627" s="71"/>
      <c r="P5627" s="54"/>
      <c r="Q5627" s="72"/>
    </row>
    <row r="5628" spans="1:17" x14ac:dyDescent="0.25">
      <c r="A5628" s="107" t="s">
        <v>3777</v>
      </c>
      <c r="B5628" s="108">
        <v>202512</v>
      </c>
      <c r="C5628" s="108">
        <v>202512</v>
      </c>
      <c r="D5628" s="108" t="s">
        <v>1014</v>
      </c>
      <c r="E5628" s="109"/>
      <c r="F5628" s="107"/>
      <c r="G5628" s="110" t="s">
        <v>1778</v>
      </c>
      <c r="H5628" s="111">
        <v>290000</v>
      </c>
      <c r="I5628" s="113">
        <v>46118</v>
      </c>
      <c r="J5628" s="111">
        <f>20000+15000</f>
        <v>35000</v>
      </c>
      <c r="K5628" s="112" t="s">
        <v>20</v>
      </c>
      <c r="L5628" s="112" t="s">
        <v>158</v>
      </c>
      <c r="O5628" s="71"/>
      <c r="P5628" s="54"/>
      <c r="Q5628" s="72"/>
    </row>
    <row r="5629" spans="1:17" x14ac:dyDescent="0.25">
      <c r="A5629" s="107" t="s">
        <v>3337</v>
      </c>
      <c r="B5629" s="108">
        <v>202511</v>
      </c>
      <c r="C5629" s="108">
        <v>202511</v>
      </c>
      <c r="D5629" s="108" t="s">
        <v>1015</v>
      </c>
      <c r="E5629" s="109">
        <v>6006980490</v>
      </c>
      <c r="F5629" s="107" t="s">
        <v>3349</v>
      </c>
      <c r="G5629" s="110" t="s">
        <v>1778</v>
      </c>
      <c r="H5629" s="111">
        <v>290000</v>
      </c>
      <c r="I5629" s="113">
        <v>46119</v>
      </c>
      <c r="J5629" s="111">
        <v>30000</v>
      </c>
      <c r="K5629" s="112" t="s">
        <v>20</v>
      </c>
      <c r="L5629" s="112" t="s">
        <v>158</v>
      </c>
      <c r="O5629" s="71"/>
      <c r="P5629" s="54"/>
      <c r="Q5629" s="72"/>
    </row>
    <row r="5630" spans="1:17" x14ac:dyDescent="0.25">
      <c r="A5630" s="107" t="s">
        <v>3778</v>
      </c>
      <c r="B5630" s="108">
        <v>202604</v>
      </c>
      <c r="C5630" s="108">
        <v>202604</v>
      </c>
      <c r="D5630" s="108" t="s">
        <v>1015</v>
      </c>
      <c r="E5630" s="109">
        <v>9861610228</v>
      </c>
      <c r="F5630" s="107" t="s">
        <v>3779</v>
      </c>
      <c r="G5630" s="110" t="s">
        <v>1778</v>
      </c>
      <c r="H5630" s="111">
        <v>290000</v>
      </c>
      <c r="I5630" s="113">
        <v>46119</v>
      </c>
      <c r="J5630" s="111">
        <v>45000</v>
      </c>
      <c r="K5630" s="112" t="s">
        <v>20</v>
      </c>
      <c r="L5630" s="112" t="s">
        <v>158</v>
      </c>
      <c r="O5630" s="71"/>
      <c r="P5630" s="54"/>
      <c r="Q5630" s="72"/>
    </row>
    <row r="5631" spans="1:17" x14ac:dyDescent="0.25">
      <c r="A5631" s="107" t="s">
        <v>3467</v>
      </c>
      <c r="B5631" s="108">
        <v>202601</v>
      </c>
      <c r="C5631" s="108">
        <v>202601</v>
      </c>
      <c r="D5631" s="108" t="s">
        <v>1015</v>
      </c>
      <c r="E5631" s="109">
        <v>9399486546</v>
      </c>
      <c r="F5631" s="107" t="s">
        <v>3469</v>
      </c>
      <c r="G5631" s="110" t="s">
        <v>1778</v>
      </c>
      <c r="H5631" s="111">
        <v>295000</v>
      </c>
      <c r="I5631" s="113">
        <v>46119</v>
      </c>
      <c r="J5631" s="111">
        <v>67500</v>
      </c>
      <c r="K5631" s="112" t="s">
        <v>20</v>
      </c>
      <c r="L5631" s="112" t="s">
        <v>158</v>
      </c>
      <c r="O5631" s="71"/>
      <c r="P5631" s="54"/>
      <c r="Q5631" s="72"/>
    </row>
    <row r="5632" spans="1:17" x14ac:dyDescent="0.25">
      <c r="A5632" s="107" t="s">
        <v>3315</v>
      </c>
      <c r="B5632" s="108">
        <v>202510</v>
      </c>
      <c r="C5632" s="108">
        <v>202510</v>
      </c>
      <c r="D5632" s="108" t="s">
        <v>1015</v>
      </c>
      <c r="E5632" s="109">
        <v>7540916989</v>
      </c>
      <c r="F5632" s="107" t="s">
        <v>3319</v>
      </c>
      <c r="G5632" s="110" t="s">
        <v>1778</v>
      </c>
      <c r="H5632" s="111">
        <v>290000</v>
      </c>
      <c r="I5632" s="113">
        <v>46119</v>
      </c>
      <c r="J5632" s="111">
        <v>20000</v>
      </c>
      <c r="K5632" s="112" t="s">
        <v>717</v>
      </c>
      <c r="L5632" s="112" t="s">
        <v>158</v>
      </c>
      <c r="O5632" s="71"/>
      <c r="P5632" s="54"/>
      <c r="Q5632" s="72"/>
    </row>
    <row r="5633" spans="1:17" x14ac:dyDescent="0.25">
      <c r="A5633" s="107" t="s">
        <v>3657</v>
      </c>
      <c r="B5633" s="108">
        <v>202602</v>
      </c>
      <c r="C5633" s="108">
        <v>202602</v>
      </c>
      <c r="D5633" s="108" t="s">
        <v>1014</v>
      </c>
      <c r="E5633" s="109">
        <v>7008238291</v>
      </c>
      <c r="F5633" s="107" t="s">
        <v>3658</v>
      </c>
      <c r="G5633" s="110" t="s">
        <v>1778</v>
      </c>
      <c r="H5633" s="111">
        <v>318000</v>
      </c>
      <c r="I5633" s="113">
        <v>46119</v>
      </c>
      <c r="J5633" s="111">
        <f>40000+32250</f>
        <v>72250</v>
      </c>
      <c r="K5633" s="112" t="s">
        <v>20</v>
      </c>
      <c r="L5633" s="112" t="s">
        <v>158</v>
      </c>
      <c r="O5633" s="71"/>
      <c r="P5633" s="54"/>
      <c r="Q5633" s="72"/>
    </row>
    <row r="5634" spans="1:17" x14ac:dyDescent="0.25">
      <c r="A5634" s="107" t="s">
        <v>3188</v>
      </c>
      <c r="B5634" s="108">
        <v>202507</v>
      </c>
      <c r="C5634" s="108">
        <v>202507</v>
      </c>
      <c r="D5634" s="108" t="s">
        <v>1015</v>
      </c>
      <c r="E5634" s="109">
        <v>9439250391</v>
      </c>
      <c r="F5634" s="107" t="s">
        <v>3189</v>
      </c>
      <c r="G5634" s="110" t="s">
        <v>1778</v>
      </c>
      <c r="H5634" s="111">
        <v>290000</v>
      </c>
      <c r="I5634" s="113">
        <v>46119</v>
      </c>
      <c r="J5634" s="111">
        <v>35000</v>
      </c>
      <c r="K5634" s="112" t="s">
        <v>20</v>
      </c>
      <c r="L5634" s="112" t="s">
        <v>158</v>
      </c>
      <c r="O5634" s="71"/>
      <c r="P5634" s="54"/>
      <c r="Q5634" s="72"/>
    </row>
    <row r="5635" spans="1:17" x14ac:dyDescent="0.25">
      <c r="A5635" s="107" t="s">
        <v>3781</v>
      </c>
      <c r="B5635" s="108">
        <v>202604</v>
      </c>
      <c r="C5635" s="108">
        <v>202604</v>
      </c>
      <c r="D5635" s="108" t="s">
        <v>1015</v>
      </c>
      <c r="E5635" s="109">
        <v>7815087051</v>
      </c>
      <c r="F5635" s="107" t="s">
        <v>3782</v>
      </c>
      <c r="G5635" s="110" t="s">
        <v>1778</v>
      </c>
      <c r="H5635" s="111">
        <v>290000</v>
      </c>
      <c r="I5635" s="113">
        <v>46120</v>
      </c>
      <c r="J5635" s="111">
        <v>285000</v>
      </c>
      <c r="K5635" s="112" t="s">
        <v>20</v>
      </c>
      <c r="L5635" s="112" t="s">
        <v>158</v>
      </c>
      <c r="O5635" s="71"/>
      <c r="P5635" s="54"/>
      <c r="Q5635" s="72"/>
    </row>
    <row r="5636" spans="1:17" x14ac:dyDescent="0.25">
      <c r="A5636" s="107" t="s">
        <v>3783</v>
      </c>
      <c r="B5636" s="108">
        <v>202604</v>
      </c>
      <c r="C5636" s="108">
        <v>202604</v>
      </c>
      <c r="D5636" s="108" t="s">
        <v>1015</v>
      </c>
      <c r="E5636" s="109">
        <v>9348661459</v>
      </c>
      <c r="F5636" s="107" t="s">
        <v>3784</v>
      </c>
      <c r="G5636" s="110" t="s">
        <v>3785</v>
      </c>
      <c r="H5636" s="111">
        <v>250000</v>
      </c>
      <c r="I5636" s="113">
        <v>46121</v>
      </c>
      <c r="J5636" s="111">
        <v>45000</v>
      </c>
      <c r="K5636" s="112" t="s">
        <v>20</v>
      </c>
      <c r="L5636" s="112" t="s">
        <v>158</v>
      </c>
      <c r="O5636" s="71"/>
      <c r="P5636" s="54"/>
      <c r="Q5636" s="72"/>
    </row>
    <row r="5637" spans="1:17" x14ac:dyDescent="0.25">
      <c r="A5637" s="107" t="s">
        <v>4637</v>
      </c>
      <c r="B5637" s="108">
        <v>202604</v>
      </c>
      <c r="C5637" s="108">
        <v>202604</v>
      </c>
      <c r="D5637" s="108" t="s">
        <v>1015</v>
      </c>
      <c r="E5637" s="109">
        <v>8249944320</v>
      </c>
      <c r="F5637" s="107" t="s">
        <v>3787</v>
      </c>
      <c r="G5637" s="110" t="s">
        <v>3785</v>
      </c>
      <c r="H5637" s="111">
        <v>250000</v>
      </c>
      <c r="I5637" s="113">
        <v>46121</v>
      </c>
      <c r="J5637" s="111">
        <v>50000</v>
      </c>
      <c r="K5637" s="112" t="s">
        <v>20</v>
      </c>
      <c r="L5637" s="112" t="s">
        <v>158</v>
      </c>
      <c r="O5637" s="71"/>
      <c r="P5637" s="54"/>
      <c r="Q5637" s="72"/>
    </row>
    <row r="5638" spans="1:17" x14ac:dyDescent="0.25">
      <c r="A5638" s="107" t="s">
        <v>4638</v>
      </c>
      <c r="B5638" s="108">
        <v>202604</v>
      </c>
      <c r="C5638" s="108">
        <v>202604</v>
      </c>
      <c r="D5638" s="108" t="s">
        <v>1015</v>
      </c>
      <c r="E5638" s="109">
        <v>8327795172</v>
      </c>
      <c r="F5638" s="107" t="s">
        <v>3789</v>
      </c>
      <c r="G5638" s="110" t="s">
        <v>1778</v>
      </c>
      <c r="H5638" s="111">
        <v>290000</v>
      </c>
      <c r="I5638" s="113">
        <v>46121</v>
      </c>
      <c r="J5638" s="111">
        <v>80000</v>
      </c>
      <c r="K5638" s="112" t="s">
        <v>20</v>
      </c>
      <c r="L5638" s="112" t="s">
        <v>158</v>
      </c>
      <c r="O5638" s="71"/>
      <c r="P5638" s="54"/>
      <c r="Q5638" s="72"/>
    </row>
    <row r="5639" spans="1:17" x14ac:dyDescent="0.25">
      <c r="A5639" s="107" t="s">
        <v>2495</v>
      </c>
      <c r="B5639" s="108">
        <v>202411</v>
      </c>
      <c r="C5639" s="108">
        <v>202411</v>
      </c>
      <c r="D5639" s="108" t="s">
        <v>1015</v>
      </c>
      <c r="E5639" s="109">
        <v>6371313273</v>
      </c>
      <c r="F5639" s="107" t="s">
        <v>2497</v>
      </c>
      <c r="G5639" s="110" t="s">
        <v>1778</v>
      </c>
      <c r="H5639" s="111">
        <v>318000</v>
      </c>
      <c r="I5639" s="113">
        <v>46121</v>
      </c>
      <c r="J5639" s="111">
        <v>20000</v>
      </c>
      <c r="K5639" s="112" t="s">
        <v>20</v>
      </c>
      <c r="L5639" s="112" t="s">
        <v>158</v>
      </c>
      <c r="O5639" s="71"/>
      <c r="P5639" s="54"/>
      <c r="Q5639" s="72"/>
    </row>
    <row r="5640" spans="1:17" x14ac:dyDescent="0.25">
      <c r="A5640" s="107" t="s">
        <v>3790</v>
      </c>
      <c r="B5640" s="108">
        <v>202604</v>
      </c>
      <c r="C5640" s="108">
        <v>202604</v>
      </c>
      <c r="D5640" s="108" t="s">
        <v>1014</v>
      </c>
      <c r="E5640" s="109">
        <v>9157892066</v>
      </c>
      <c r="F5640" s="107" t="s">
        <v>3767</v>
      </c>
      <c r="G5640" s="110" t="s">
        <v>1778</v>
      </c>
      <c r="H5640" s="111">
        <v>318000</v>
      </c>
      <c r="I5640" s="113">
        <v>46121</v>
      </c>
      <c r="J5640" s="111">
        <v>5000</v>
      </c>
      <c r="K5640" s="112" t="s">
        <v>20</v>
      </c>
      <c r="L5640" s="112" t="s">
        <v>158</v>
      </c>
      <c r="O5640" s="71"/>
      <c r="P5640" s="54"/>
      <c r="Q5640" s="72"/>
    </row>
    <row r="5641" spans="1:17" x14ac:dyDescent="0.25">
      <c r="A5641" s="107" t="s">
        <v>3791</v>
      </c>
      <c r="B5641" s="108">
        <v>202604</v>
      </c>
      <c r="C5641" s="108">
        <v>202604</v>
      </c>
      <c r="D5641" s="108" t="s">
        <v>1015</v>
      </c>
      <c r="E5641" s="109">
        <v>8018490758</v>
      </c>
      <c r="F5641" s="107" t="s">
        <v>3809</v>
      </c>
      <c r="G5641" s="110" t="s">
        <v>3682</v>
      </c>
      <c r="H5641" s="111">
        <v>318600</v>
      </c>
      <c r="I5641" s="113">
        <v>46121</v>
      </c>
      <c r="J5641" s="111">
        <v>5000</v>
      </c>
      <c r="K5641" s="112" t="s">
        <v>20</v>
      </c>
      <c r="L5641" s="112" t="s">
        <v>158</v>
      </c>
      <c r="O5641" s="71"/>
      <c r="P5641" s="54"/>
      <c r="Q5641" s="72"/>
    </row>
    <row r="5642" spans="1:17" x14ac:dyDescent="0.25">
      <c r="A5642" s="107" t="s">
        <v>3792</v>
      </c>
      <c r="B5642" s="108">
        <v>202604</v>
      </c>
      <c r="C5642" s="108">
        <v>202604</v>
      </c>
      <c r="D5642" s="108" t="s">
        <v>1015</v>
      </c>
      <c r="E5642" s="109">
        <v>9348661459</v>
      </c>
      <c r="F5642" s="107" t="s">
        <v>3784</v>
      </c>
      <c r="G5642" s="110" t="s">
        <v>1778</v>
      </c>
      <c r="H5642" s="111">
        <v>318600</v>
      </c>
      <c r="I5642" s="113">
        <v>46121</v>
      </c>
      <c r="J5642" s="111">
        <v>5000</v>
      </c>
      <c r="K5642" s="112" t="s">
        <v>20</v>
      </c>
      <c r="L5642" s="112" t="s">
        <v>158</v>
      </c>
      <c r="O5642" s="71"/>
      <c r="P5642" s="54"/>
      <c r="Q5642" s="72"/>
    </row>
    <row r="5643" spans="1:17" x14ac:dyDescent="0.25">
      <c r="A5643" s="107" t="s">
        <v>3793</v>
      </c>
      <c r="B5643" s="108">
        <v>202604</v>
      </c>
      <c r="C5643" s="108">
        <v>202604</v>
      </c>
      <c r="D5643" s="108" t="s">
        <v>1015</v>
      </c>
      <c r="E5643" s="109">
        <v>9438143862</v>
      </c>
      <c r="F5643" s="107" t="s">
        <v>3810</v>
      </c>
      <c r="G5643" s="110" t="s">
        <v>1778</v>
      </c>
      <c r="H5643" s="111">
        <v>318600</v>
      </c>
      <c r="I5643" s="113">
        <v>46121</v>
      </c>
      <c r="J5643" s="111">
        <v>5000</v>
      </c>
      <c r="K5643" s="112" t="s">
        <v>20</v>
      </c>
      <c r="L5643" s="112" t="s">
        <v>158</v>
      </c>
      <c r="O5643" s="71"/>
      <c r="P5643" s="54"/>
      <c r="Q5643" s="72"/>
    </row>
    <row r="5644" spans="1:17" x14ac:dyDescent="0.25">
      <c r="A5644" s="107" t="s">
        <v>4639</v>
      </c>
      <c r="B5644" s="108">
        <v>202604</v>
      </c>
      <c r="C5644" s="108">
        <v>202604</v>
      </c>
      <c r="D5644" s="108" t="s">
        <v>1015</v>
      </c>
      <c r="E5644" s="109">
        <v>8249425266</v>
      </c>
      <c r="F5644" s="107" t="s">
        <v>3811</v>
      </c>
      <c r="G5644" s="110" t="s">
        <v>3682</v>
      </c>
      <c r="H5644" s="111">
        <v>177000</v>
      </c>
      <c r="I5644" s="113">
        <v>46121</v>
      </c>
      <c r="J5644" s="111">
        <v>5000</v>
      </c>
      <c r="K5644" s="112" t="s">
        <v>20</v>
      </c>
      <c r="L5644" s="112" t="s">
        <v>158</v>
      </c>
      <c r="O5644" s="71"/>
      <c r="P5644" s="54"/>
      <c r="Q5644" s="72"/>
    </row>
    <row r="5645" spans="1:17" x14ac:dyDescent="0.25">
      <c r="A5645" s="107" t="s">
        <v>3795</v>
      </c>
      <c r="B5645" s="108">
        <v>202604</v>
      </c>
      <c r="C5645" s="108">
        <v>202604</v>
      </c>
      <c r="D5645" s="108" t="s">
        <v>1015</v>
      </c>
      <c r="E5645" s="109">
        <v>7978109050</v>
      </c>
      <c r="F5645" s="107" t="s">
        <v>3812</v>
      </c>
      <c r="G5645" s="110" t="s">
        <v>1778</v>
      </c>
      <c r="H5645" s="111">
        <v>318600</v>
      </c>
      <c r="I5645" s="113">
        <v>46121</v>
      </c>
      <c r="J5645" s="111">
        <v>5000</v>
      </c>
      <c r="K5645" s="112" t="s">
        <v>20</v>
      </c>
      <c r="L5645" s="112" t="s">
        <v>158</v>
      </c>
      <c r="O5645" s="71"/>
      <c r="P5645" s="54"/>
      <c r="Q5645" s="72"/>
    </row>
    <row r="5646" spans="1:17" x14ac:dyDescent="0.25">
      <c r="A5646" s="107" t="s">
        <v>3796</v>
      </c>
      <c r="B5646" s="108">
        <v>202604</v>
      </c>
      <c r="C5646" s="108">
        <v>202604</v>
      </c>
      <c r="D5646" s="108" t="s">
        <v>1015</v>
      </c>
      <c r="E5646" s="109">
        <v>9124722247</v>
      </c>
      <c r="F5646" s="107" t="s">
        <v>3813</v>
      </c>
      <c r="G5646" s="110" t="s">
        <v>1778</v>
      </c>
      <c r="H5646" s="111">
        <v>318600</v>
      </c>
      <c r="I5646" s="113">
        <v>46121</v>
      </c>
      <c r="J5646" s="111">
        <v>5000</v>
      </c>
      <c r="K5646" s="112" t="s">
        <v>20</v>
      </c>
      <c r="L5646" s="112" t="s">
        <v>158</v>
      </c>
      <c r="O5646" s="71"/>
      <c r="P5646" s="54"/>
      <c r="Q5646" s="72"/>
    </row>
    <row r="5647" spans="1:17" x14ac:dyDescent="0.25">
      <c r="A5647" s="107" t="s">
        <v>3797</v>
      </c>
      <c r="B5647" s="108">
        <v>202604</v>
      </c>
      <c r="C5647" s="108">
        <v>202604</v>
      </c>
      <c r="D5647" s="108" t="s">
        <v>1015</v>
      </c>
      <c r="E5647" s="109">
        <v>9861610228</v>
      </c>
      <c r="F5647" s="107" t="s">
        <v>3814</v>
      </c>
      <c r="G5647" s="110" t="s">
        <v>3682</v>
      </c>
      <c r="H5647" s="111">
        <v>177000</v>
      </c>
      <c r="I5647" s="113">
        <v>46121</v>
      </c>
      <c r="J5647" s="111">
        <v>5000</v>
      </c>
      <c r="K5647" s="112" t="s">
        <v>20</v>
      </c>
      <c r="L5647" s="112" t="s">
        <v>158</v>
      </c>
      <c r="O5647" s="71"/>
      <c r="P5647" s="54"/>
      <c r="Q5647" s="72"/>
    </row>
    <row r="5648" spans="1:17" x14ac:dyDescent="0.25">
      <c r="A5648" s="107" t="s">
        <v>4636</v>
      </c>
      <c r="B5648" s="108">
        <v>202604</v>
      </c>
      <c r="C5648" s="108">
        <v>202604</v>
      </c>
      <c r="D5648" s="108" t="s">
        <v>1015</v>
      </c>
      <c r="E5648" s="109">
        <v>8249263687</v>
      </c>
      <c r="F5648" s="107" t="s">
        <v>3776</v>
      </c>
      <c r="G5648" s="110" t="s">
        <v>3682</v>
      </c>
      <c r="H5648" s="111">
        <v>295000</v>
      </c>
      <c r="I5648" s="113">
        <v>46121</v>
      </c>
      <c r="J5648" s="111">
        <v>5000</v>
      </c>
      <c r="K5648" s="112" t="s">
        <v>20</v>
      </c>
      <c r="L5648" s="112" t="s">
        <v>158</v>
      </c>
      <c r="O5648" s="71"/>
      <c r="P5648" s="54"/>
      <c r="Q5648" s="72"/>
    </row>
    <row r="5649" spans="1:17" x14ac:dyDescent="0.25">
      <c r="A5649" s="107" t="s">
        <v>4638</v>
      </c>
      <c r="B5649" s="108">
        <v>202604</v>
      </c>
      <c r="C5649" s="108">
        <v>202604</v>
      </c>
      <c r="D5649" s="108" t="s">
        <v>1015</v>
      </c>
      <c r="E5649" s="109">
        <v>8327795172</v>
      </c>
      <c r="F5649" s="107" t="s">
        <v>3789</v>
      </c>
      <c r="G5649" s="110" t="s">
        <v>1778</v>
      </c>
      <c r="H5649" s="111">
        <v>318600</v>
      </c>
      <c r="I5649" s="113">
        <v>46121</v>
      </c>
      <c r="J5649" s="111">
        <v>5000</v>
      </c>
      <c r="K5649" s="112" t="s">
        <v>20</v>
      </c>
      <c r="L5649" s="112" t="s">
        <v>158</v>
      </c>
      <c r="O5649" s="71"/>
      <c r="P5649" s="54"/>
      <c r="Q5649" s="72"/>
    </row>
    <row r="5650" spans="1:17" x14ac:dyDescent="0.25">
      <c r="A5650" s="107" t="s">
        <v>3799</v>
      </c>
      <c r="B5650" s="108">
        <v>202604</v>
      </c>
      <c r="C5650" s="108">
        <v>202604</v>
      </c>
      <c r="D5650" s="108" t="s">
        <v>1015</v>
      </c>
      <c r="E5650" s="109">
        <v>9078043264</v>
      </c>
      <c r="F5650" s="107" t="s">
        <v>3815</v>
      </c>
      <c r="G5650" s="110" t="s">
        <v>1778</v>
      </c>
      <c r="H5650" s="111">
        <v>318600</v>
      </c>
      <c r="I5650" s="113">
        <v>46121</v>
      </c>
      <c r="J5650" s="111">
        <v>5000</v>
      </c>
      <c r="K5650" s="112" t="s">
        <v>20</v>
      </c>
      <c r="L5650" s="112" t="s">
        <v>158</v>
      </c>
      <c r="O5650" s="71"/>
      <c r="P5650" s="54"/>
      <c r="Q5650" s="72"/>
    </row>
    <row r="5651" spans="1:17" x14ac:dyDescent="0.25">
      <c r="A5651" s="107" t="s">
        <v>3800</v>
      </c>
      <c r="B5651" s="108">
        <v>202604</v>
      </c>
      <c r="C5651" s="108">
        <v>202604</v>
      </c>
      <c r="D5651" s="108" t="s">
        <v>1014</v>
      </c>
      <c r="E5651" s="109">
        <v>8249525755</v>
      </c>
      <c r="F5651" s="107" t="s">
        <v>3816</v>
      </c>
      <c r="G5651" s="110" t="s">
        <v>1778</v>
      </c>
      <c r="H5651" s="111">
        <v>318600</v>
      </c>
      <c r="I5651" s="113">
        <v>46121</v>
      </c>
      <c r="J5651" s="111">
        <v>5000</v>
      </c>
      <c r="K5651" s="112" t="s">
        <v>20</v>
      </c>
      <c r="L5651" s="112" t="s">
        <v>158</v>
      </c>
      <c r="O5651" s="71"/>
      <c r="P5651" s="54"/>
      <c r="Q5651" s="72"/>
    </row>
    <row r="5652" spans="1:17" x14ac:dyDescent="0.25">
      <c r="A5652" s="107" t="s">
        <v>3801</v>
      </c>
      <c r="B5652" s="108">
        <v>202604</v>
      </c>
      <c r="C5652" s="108">
        <v>202604</v>
      </c>
      <c r="D5652" s="108" t="s">
        <v>1015</v>
      </c>
      <c r="E5652" s="109" t="s">
        <v>3807</v>
      </c>
      <c r="F5652" s="107" t="s">
        <v>3817</v>
      </c>
      <c r="G5652" s="110" t="s">
        <v>3682</v>
      </c>
      <c r="H5652" s="111">
        <v>295000</v>
      </c>
      <c r="I5652" s="113">
        <v>46121</v>
      </c>
      <c r="J5652" s="111">
        <v>5000</v>
      </c>
      <c r="K5652" s="112" t="s">
        <v>717</v>
      </c>
      <c r="L5652" s="112" t="s">
        <v>158</v>
      </c>
      <c r="O5652" s="71"/>
      <c r="P5652" s="54"/>
      <c r="Q5652" s="72"/>
    </row>
    <row r="5653" spans="1:17" x14ac:dyDescent="0.25">
      <c r="A5653" s="107" t="s">
        <v>3802</v>
      </c>
      <c r="B5653" s="108">
        <v>202604</v>
      </c>
      <c r="C5653" s="108">
        <v>202604</v>
      </c>
      <c r="D5653" s="108" t="s">
        <v>1015</v>
      </c>
      <c r="E5653" s="109">
        <v>7978579027</v>
      </c>
      <c r="F5653" s="107" t="s">
        <v>3818</v>
      </c>
      <c r="G5653" s="110" t="s">
        <v>1778</v>
      </c>
      <c r="H5653" s="111">
        <v>318600</v>
      </c>
      <c r="I5653" s="113">
        <v>46121</v>
      </c>
      <c r="J5653" s="111">
        <v>5000</v>
      </c>
      <c r="K5653" s="112" t="s">
        <v>20</v>
      </c>
      <c r="L5653" s="112" t="s">
        <v>158</v>
      </c>
      <c r="O5653" s="71"/>
      <c r="P5653" s="54"/>
      <c r="Q5653" s="72"/>
    </row>
    <row r="5654" spans="1:17" x14ac:dyDescent="0.25">
      <c r="A5654" s="107" t="s">
        <v>4637</v>
      </c>
      <c r="B5654" s="108">
        <v>202604</v>
      </c>
      <c r="C5654" s="108">
        <v>202604</v>
      </c>
      <c r="D5654" s="108" t="s">
        <v>1015</v>
      </c>
      <c r="E5654" s="109">
        <v>8249944320</v>
      </c>
      <c r="F5654" s="107" t="s">
        <v>3787</v>
      </c>
      <c r="G5654" s="110" t="s">
        <v>1778</v>
      </c>
      <c r="H5654" s="111">
        <v>318600</v>
      </c>
      <c r="I5654" s="113">
        <v>46121</v>
      </c>
      <c r="J5654" s="111">
        <v>5000</v>
      </c>
      <c r="K5654" s="112" t="s">
        <v>20</v>
      </c>
      <c r="L5654" s="112" t="s">
        <v>158</v>
      </c>
      <c r="O5654" s="71"/>
      <c r="P5654" s="54"/>
      <c r="Q5654" s="72"/>
    </row>
    <row r="5655" spans="1:17" x14ac:dyDescent="0.25">
      <c r="A5655" s="107" t="s">
        <v>3803</v>
      </c>
      <c r="B5655" s="108">
        <v>202604</v>
      </c>
      <c r="C5655" s="108">
        <v>202604</v>
      </c>
      <c r="D5655" s="108" t="s">
        <v>1015</v>
      </c>
      <c r="E5655" s="109" t="s">
        <v>3808</v>
      </c>
      <c r="F5655" s="107" t="s">
        <v>3819</v>
      </c>
      <c r="G5655" s="110" t="s">
        <v>1778</v>
      </c>
      <c r="H5655" s="111">
        <v>318600</v>
      </c>
      <c r="I5655" s="113">
        <v>46121</v>
      </c>
      <c r="J5655" s="111">
        <v>5000</v>
      </c>
      <c r="K5655" s="112" t="s">
        <v>20</v>
      </c>
      <c r="L5655" s="112" t="s">
        <v>158</v>
      </c>
      <c r="O5655" s="71"/>
      <c r="P5655" s="54"/>
      <c r="Q5655" s="72"/>
    </row>
    <row r="5656" spans="1:17" x14ac:dyDescent="0.25">
      <c r="A5656" s="107" t="s">
        <v>3781</v>
      </c>
      <c r="B5656" s="108">
        <v>202604</v>
      </c>
      <c r="C5656" s="108">
        <v>202604</v>
      </c>
      <c r="D5656" s="108" t="s">
        <v>1015</v>
      </c>
      <c r="E5656" s="109">
        <v>7815087051</v>
      </c>
      <c r="F5656" s="107" t="s">
        <v>3782</v>
      </c>
      <c r="G5656" s="110" t="s">
        <v>1778</v>
      </c>
      <c r="H5656" s="111">
        <v>318600</v>
      </c>
      <c r="I5656" s="113">
        <v>46121</v>
      </c>
      <c r="J5656" s="111">
        <v>5000</v>
      </c>
      <c r="K5656" s="112" t="s">
        <v>20</v>
      </c>
      <c r="L5656" s="112" t="s">
        <v>158</v>
      </c>
      <c r="O5656" s="71"/>
      <c r="P5656" s="54"/>
      <c r="Q5656" s="72"/>
    </row>
    <row r="5657" spans="1:17" x14ac:dyDescent="0.25">
      <c r="A5657" s="107" t="s">
        <v>4640</v>
      </c>
      <c r="B5657" s="108">
        <v>202604</v>
      </c>
      <c r="C5657" s="108">
        <v>202604</v>
      </c>
      <c r="D5657" s="108" t="s">
        <v>1015</v>
      </c>
      <c r="E5657" s="109">
        <v>8847856918</v>
      </c>
      <c r="F5657" s="107" t="s">
        <v>3820</v>
      </c>
      <c r="G5657" s="110" t="s">
        <v>1778</v>
      </c>
      <c r="H5657" s="111">
        <v>318600</v>
      </c>
      <c r="I5657" s="113">
        <v>46121</v>
      </c>
      <c r="J5657" s="111">
        <v>5000</v>
      </c>
      <c r="K5657" s="112" t="s">
        <v>20</v>
      </c>
      <c r="L5657" s="112" t="s">
        <v>158</v>
      </c>
      <c r="O5657" s="71"/>
      <c r="P5657" s="54"/>
      <c r="Q5657" s="72"/>
    </row>
    <row r="5658" spans="1:17" x14ac:dyDescent="0.25">
      <c r="A5658" s="107" t="s">
        <v>4641</v>
      </c>
      <c r="B5658" s="108">
        <v>202604</v>
      </c>
      <c r="C5658" s="108">
        <v>202604</v>
      </c>
      <c r="D5658" s="108" t="s">
        <v>1015</v>
      </c>
      <c r="E5658" s="109">
        <v>8249206263</v>
      </c>
      <c r="F5658" s="107" t="s">
        <v>3821</v>
      </c>
      <c r="G5658" s="110" t="s">
        <v>1778</v>
      </c>
      <c r="H5658" s="111">
        <v>318600</v>
      </c>
      <c r="I5658" s="113">
        <v>46121</v>
      </c>
      <c r="J5658" s="111">
        <v>5000</v>
      </c>
      <c r="K5658" s="112" t="s">
        <v>20</v>
      </c>
      <c r="L5658" s="112" t="s">
        <v>158</v>
      </c>
      <c r="O5658" s="71"/>
      <c r="P5658" s="54"/>
      <c r="Q5658" s="72"/>
    </row>
    <row r="5659" spans="1:17" x14ac:dyDescent="0.25">
      <c r="A5659" s="107" t="s">
        <v>4639</v>
      </c>
      <c r="B5659" s="108">
        <v>202604</v>
      </c>
      <c r="C5659" s="108">
        <v>202604</v>
      </c>
      <c r="D5659" s="108" t="s">
        <v>1015</v>
      </c>
      <c r="E5659" s="109">
        <v>8249425266</v>
      </c>
      <c r="F5659" s="107" t="s">
        <v>3811</v>
      </c>
      <c r="G5659" s="110" t="s">
        <v>3682</v>
      </c>
      <c r="H5659" s="111">
        <v>177000</v>
      </c>
      <c r="I5659" s="113">
        <v>46122</v>
      </c>
      <c r="J5659" s="111">
        <v>145000</v>
      </c>
      <c r="K5659" s="112" t="s">
        <v>20</v>
      </c>
      <c r="L5659" s="112" t="s">
        <v>158</v>
      </c>
      <c r="O5659" s="71"/>
      <c r="P5659" s="54"/>
      <c r="Q5659" s="72"/>
    </row>
    <row r="5660" spans="1:17" x14ac:dyDescent="0.25">
      <c r="A5660" s="107" t="s">
        <v>3641</v>
      </c>
      <c r="B5660" s="108">
        <v>202602</v>
      </c>
      <c r="C5660" s="108">
        <v>202506</v>
      </c>
      <c r="D5660" s="108" t="s">
        <v>1014</v>
      </c>
      <c r="E5660" s="109">
        <v>9438366829</v>
      </c>
      <c r="F5660" s="107" t="s">
        <v>3643</v>
      </c>
      <c r="G5660" s="110" t="s">
        <v>3305</v>
      </c>
      <c r="H5660" s="111">
        <v>59000</v>
      </c>
      <c r="I5660" s="113">
        <v>46122</v>
      </c>
      <c r="J5660" s="111">
        <v>40000</v>
      </c>
      <c r="K5660" s="112" t="s">
        <v>20</v>
      </c>
      <c r="L5660" s="112" t="s">
        <v>158</v>
      </c>
      <c r="O5660" s="71"/>
      <c r="P5660" s="54"/>
      <c r="Q5660" s="72"/>
    </row>
    <row r="5661" spans="1:17" x14ac:dyDescent="0.25">
      <c r="A5661" s="107" t="s">
        <v>4603</v>
      </c>
      <c r="B5661" s="108">
        <v>202512</v>
      </c>
      <c r="C5661" s="108">
        <v>202512</v>
      </c>
      <c r="D5661" s="108" t="s">
        <v>1015</v>
      </c>
      <c r="E5661" s="109">
        <v>7077629281</v>
      </c>
      <c r="F5661" s="107" t="s">
        <v>3461</v>
      </c>
      <c r="G5661" s="110" t="s">
        <v>1778</v>
      </c>
      <c r="H5661" s="111">
        <v>300000</v>
      </c>
      <c r="I5661" s="113">
        <v>46122</v>
      </c>
      <c r="J5661" s="111">
        <v>91517</v>
      </c>
      <c r="K5661" s="112" t="s">
        <v>20</v>
      </c>
      <c r="L5661" s="112" t="s">
        <v>158</v>
      </c>
      <c r="O5661" s="71"/>
      <c r="P5661" s="54"/>
      <c r="Q5661" s="72"/>
    </row>
    <row r="5662" spans="1:17" x14ac:dyDescent="0.25">
      <c r="A5662" s="107" t="s">
        <v>3585</v>
      </c>
      <c r="B5662" s="108">
        <v>202602</v>
      </c>
      <c r="C5662" s="108">
        <v>202602</v>
      </c>
      <c r="D5662" s="108" t="s">
        <v>1014</v>
      </c>
      <c r="E5662" s="109">
        <v>8296392591</v>
      </c>
      <c r="F5662" s="107" t="s">
        <v>2040</v>
      </c>
      <c r="G5662" s="110" t="s">
        <v>3305</v>
      </c>
      <c r="H5662" s="111">
        <v>59000</v>
      </c>
      <c r="I5662" s="113">
        <v>46123</v>
      </c>
      <c r="J5662" s="111">
        <v>40000</v>
      </c>
      <c r="K5662" s="112" t="s">
        <v>20</v>
      </c>
      <c r="L5662" s="112" t="s">
        <v>158</v>
      </c>
      <c r="O5662" s="71"/>
      <c r="P5662" s="54"/>
      <c r="Q5662" s="72"/>
    </row>
    <row r="5663" spans="1:17" x14ac:dyDescent="0.25">
      <c r="A5663" s="107" t="s">
        <v>3484</v>
      </c>
      <c r="B5663" s="108">
        <v>202601</v>
      </c>
      <c r="C5663" s="108">
        <v>202601</v>
      </c>
      <c r="D5663" s="108" t="s">
        <v>1014</v>
      </c>
      <c r="E5663" s="109">
        <v>9692879887</v>
      </c>
      <c r="F5663" s="107" t="s">
        <v>3492</v>
      </c>
      <c r="G5663" s="110" t="s">
        <v>1792</v>
      </c>
      <c r="H5663" s="111">
        <v>280000</v>
      </c>
      <c r="I5663" s="113">
        <v>46123</v>
      </c>
      <c r="J5663" s="111">
        <v>40004</v>
      </c>
      <c r="K5663" s="112" t="s">
        <v>20</v>
      </c>
      <c r="L5663" s="112" t="s">
        <v>158</v>
      </c>
      <c r="O5663" s="71"/>
      <c r="P5663" s="54"/>
      <c r="Q5663" s="72"/>
    </row>
    <row r="5664" spans="1:17" x14ac:dyDescent="0.25">
      <c r="A5664" s="107" t="s">
        <v>4608</v>
      </c>
      <c r="B5664" s="108">
        <v>202601</v>
      </c>
      <c r="C5664" s="108">
        <v>202601</v>
      </c>
      <c r="D5664" s="108" t="s">
        <v>1015</v>
      </c>
      <c r="E5664" s="109">
        <v>7847056138</v>
      </c>
      <c r="F5664" s="107" t="s">
        <v>3505</v>
      </c>
      <c r="G5664" s="110" t="s">
        <v>1778</v>
      </c>
      <c r="H5664" s="111">
        <v>305000</v>
      </c>
      <c r="I5664" s="113">
        <v>46123</v>
      </c>
      <c r="J5664" s="111">
        <v>50107</v>
      </c>
      <c r="K5664" s="112" t="s">
        <v>20</v>
      </c>
      <c r="L5664" s="112" t="s">
        <v>158</v>
      </c>
      <c r="O5664" s="71"/>
      <c r="P5664" s="54"/>
      <c r="Q5664" s="72"/>
    </row>
    <row r="5665" spans="1:17" x14ac:dyDescent="0.25">
      <c r="A5665" s="107" t="s">
        <v>3662</v>
      </c>
      <c r="B5665" s="108">
        <v>202602</v>
      </c>
      <c r="C5665" s="108">
        <v>202506</v>
      </c>
      <c r="D5665" s="108" t="s">
        <v>1014</v>
      </c>
      <c r="E5665" s="109">
        <v>6370307714</v>
      </c>
      <c r="F5665" s="107" t="s">
        <v>3663</v>
      </c>
      <c r="G5665" s="110" t="s">
        <v>1778</v>
      </c>
      <c r="H5665" s="111">
        <v>290000</v>
      </c>
      <c r="I5665" s="113">
        <v>46123</v>
      </c>
      <c r="J5665" s="111">
        <v>50000</v>
      </c>
      <c r="K5665" s="112" t="s">
        <v>20</v>
      </c>
      <c r="L5665" s="112" t="s">
        <v>158</v>
      </c>
      <c r="O5665" s="71"/>
      <c r="P5665" s="54"/>
      <c r="Q5665" s="72"/>
    </row>
    <row r="5666" spans="1:17" x14ac:dyDescent="0.25">
      <c r="A5666" s="107" t="s">
        <v>4615</v>
      </c>
      <c r="B5666" s="108">
        <v>202602</v>
      </c>
      <c r="C5666" s="108">
        <v>202602</v>
      </c>
      <c r="D5666" s="108" t="s">
        <v>1015</v>
      </c>
      <c r="E5666" s="109">
        <v>8260810298</v>
      </c>
      <c r="F5666" s="107" t="s">
        <v>3565</v>
      </c>
      <c r="G5666" s="110" t="s">
        <v>1778</v>
      </c>
      <c r="H5666" s="111">
        <v>2900000</v>
      </c>
      <c r="I5666" s="113">
        <v>46123</v>
      </c>
      <c r="J5666" s="111">
        <v>50000</v>
      </c>
      <c r="K5666" s="112" t="s">
        <v>20</v>
      </c>
      <c r="L5666" s="112" t="s">
        <v>158</v>
      </c>
      <c r="O5666" s="71"/>
      <c r="P5666" s="54"/>
      <c r="Q5666" s="72"/>
    </row>
    <row r="5667" spans="1:17" x14ac:dyDescent="0.25">
      <c r="A5667" s="107" t="s">
        <v>3550</v>
      </c>
      <c r="B5667" s="108">
        <v>202602</v>
      </c>
      <c r="C5667" s="108">
        <v>202602</v>
      </c>
      <c r="D5667" s="108" t="s">
        <v>1015</v>
      </c>
      <c r="E5667" s="109">
        <v>9861888912</v>
      </c>
      <c r="F5667" s="107" t="s">
        <v>3566</v>
      </c>
      <c r="G5667" s="110" t="s">
        <v>1778</v>
      </c>
      <c r="H5667" s="111">
        <v>290000</v>
      </c>
      <c r="I5667" s="113">
        <v>46123</v>
      </c>
      <c r="J5667" s="111">
        <v>70000</v>
      </c>
      <c r="K5667" s="112" t="s">
        <v>20</v>
      </c>
      <c r="L5667" s="112" t="s">
        <v>158</v>
      </c>
      <c r="O5667" s="71"/>
      <c r="P5667" s="54"/>
      <c r="Q5667" s="72"/>
    </row>
    <row r="5668" spans="1:17" x14ac:dyDescent="0.25">
      <c r="A5668" s="107" t="s">
        <v>3664</v>
      </c>
      <c r="B5668" s="108">
        <v>202602</v>
      </c>
      <c r="C5668" s="108">
        <v>202506</v>
      </c>
      <c r="D5668" s="108" t="s">
        <v>1014</v>
      </c>
      <c r="E5668" s="109">
        <v>8280327119</v>
      </c>
      <c r="F5668" s="107" t="s">
        <v>3665</v>
      </c>
      <c r="G5668" s="110" t="s">
        <v>1778</v>
      </c>
      <c r="H5668" s="111">
        <v>295000</v>
      </c>
      <c r="I5668" s="113">
        <v>46125</v>
      </c>
      <c r="J5668" s="111">
        <v>72500</v>
      </c>
      <c r="K5668" s="112" t="s">
        <v>20</v>
      </c>
      <c r="L5668" s="112" t="s">
        <v>158</v>
      </c>
      <c r="O5668" s="71"/>
      <c r="P5668" s="54"/>
      <c r="Q5668" s="72"/>
    </row>
    <row r="5669" spans="1:17" x14ac:dyDescent="0.25">
      <c r="A5669" s="107" t="s">
        <v>4632</v>
      </c>
      <c r="B5669" s="108">
        <v>202603</v>
      </c>
      <c r="C5669" s="108">
        <v>202603</v>
      </c>
      <c r="D5669" s="108" t="s">
        <v>1014</v>
      </c>
      <c r="E5669" s="109">
        <v>7588644874</v>
      </c>
      <c r="F5669" s="107" t="s">
        <v>3679</v>
      </c>
      <c r="G5669" s="110" t="s">
        <v>1778</v>
      </c>
      <c r="H5669" s="111">
        <v>290000</v>
      </c>
      <c r="I5669" s="113">
        <v>46125</v>
      </c>
      <c r="J5669" s="111">
        <v>70000</v>
      </c>
      <c r="K5669" s="112" t="s">
        <v>20</v>
      </c>
      <c r="L5669" s="112" t="s">
        <v>158</v>
      </c>
      <c r="O5669" s="71"/>
      <c r="P5669" s="54"/>
      <c r="Q5669" s="72"/>
    </row>
    <row r="5670" spans="1:17" x14ac:dyDescent="0.25">
      <c r="A5670" s="107" t="s">
        <v>3791</v>
      </c>
      <c r="B5670" s="108">
        <v>202604</v>
      </c>
      <c r="C5670" s="108">
        <v>202604</v>
      </c>
      <c r="D5670" s="108" t="s">
        <v>1015</v>
      </c>
      <c r="E5670" s="109">
        <v>8018490758</v>
      </c>
      <c r="F5670" s="107" t="s">
        <v>3809</v>
      </c>
      <c r="G5670" s="110" t="s">
        <v>3682</v>
      </c>
      <c r="H5670" s="111">
        <v>318600</v>
      </c>
      <c r="I5670" s="113">
        <v>46125</v>
      </c>
      <c r="J5670" s="111">
        <v>45000</v>
      </c>
      <c r="K5670" s="112" t="s">
        <v>20</v>
      </c>
      <c r="L5670" s="112" t="s">
        <v>158</v>
      </c>
      <c r="O5670" s="71"/>
      <c r="P5670" s="54"/>
      <c r="Q5670" s="72"/>
    </row>
    <row r="5671" spans="1:17" x14ac:dyDescent="0.25">
      <c r="A5671" s="107" t="s">
        <v>3802</v>
      </c>
      <c r="B5671" s="108">
        <v>202604</v>
      </c>
      <c r="C5671" s="108">
        <v>202604</v>
      </c>
      <c r="D5671" s="108" t="s">
        <v>1015</v>
      </c>
      <c r="E5671" s="109">
        <v>7978579027</v>
      </c>
      <c r="F5671" s="107" t="s">
        <v>3818</v>
      </c>
      <c r="G5671" s="110" t="s">
        <v>1778</v>
      </c>
      <c r="H5671" s="111">
        <v>318600</v>
      </c>
      <c r="I5671" s="113">
        <v>46125</v>
      </c>
      <c r="J5671" s="111">
        <v>50000</v>
      </c>
      <c r="K5671" s="112" t="s">
        <v>20</v>
      </c>
      <c r="L5671" s="112" t="s">
        <v>158</v>
      </c>
      <c r="O5671" s="71"/>
      <c r="P5671" s="54"/>
      <c r="Q5671" s="72"/>
    </row>
    <row r="5672" spans="1:17" x14ac:dyDescent="0.25">
      <c r="A5672" s="107" t="s">
        <v>3800</v>
      </c>
      <c r="B5672" s="108">
        <v>202604</v>
      </c>
      <c r="C5672" s="108">
        <v>202604</v>
      </c>
      <c r="D5672" s="108" t="s">
        <v>1014</v>
      </c>
      <c r="E5672" s="109">
        <v>8249525755</v>
      </c>
      <c r="F5672" s="107" t="s">
        <v>3816</v>
      </c>
      <c r="G5672" s="110" t="s">
        <v>1778</v>
      </c>
      <c r="H5672" s="111">
        <v>318600</v>
      </c>
      <c r="I5672" s="113">
        <v>46125</v>
      </c>
      <c r="J5672" s="111">
        <v>45000</v>
      </c>
      <c r="K5672" s="112" t="s">
        <v>20</v>
      </c>
      <c r="L5672" s="112" t="s">
        <v>158</v>
      </c>
      <c r="O5672" s="71"/>
      <c r="P5672" s="54"/>
      <c r="Q5672" s="72"/>
    </row>
    <row r="5673" spans="1:17" x14ac:dyDescent="0.25">
      <c r="A5673" s="107" t="s">
        <v>3803</v>
      </c>
      <c r="B5673" s="108">
        <v>202604</v>
      </c>
      <c r="C5673" s="108">
        <v>202604</v>
      </c>
      <c r="D5673" s="108" t="s">
        <v>1015</v>
      </c>
      <c r="E5673" s="109" t="s">
        <v>3808</v>
      </c>
      <c r="F5673" s="107" t="s">
        <v>3819</v>
      </c>
      <c r="G5673" s="110" t="s">
        <v>1778</v>
      </c>
      <c r="H5673" s="111">
        <v>318600</v>
      </c>
      <c r="I5673" s="113">
        <v>46126</v>
      </c>
      <c r="J5673" s="111">
        <v>285000</v>
      </c>
      <c r="K5673" s="112" t="s">
        <v>20</v>
      </c>
      <c r="L5673" s="112" t="s">
        <v>158</v>
      </c>
      <c r="O5673" s="71"/>
      <c r="P5673" s="54"/>
      <c r="Q5673" s="72"/>
    </row>
    <row r="5674" spans="1:17" x14ac:dyDescent="0.25">
      <c r="A5674" s="107" t="s">
        <v>3709</v>
      </c>
      <c r="B5674" s="108">
        <v>202603</v>
      </c>
      <c r="C5674" s="108">
        <v>202603</v>
      </c>
      <c r="D5674" s="108" t="s">
        <v>1014</v>
      </c>
      <c r="E5674" s="109">
        <v>9901861032</v>
      </c>
      <c r="F5674" s="107" t="s">
        <v>3752</v>
      </c>
      <c r="G5674" s="110" t="s">
        <v>3762</v>
      </c>
      <c r="H5674" s="111">
        <v>141600</v>
      </c>
      <c r="I5674" s="113">
        <v>46127</v>
      </c>
      <c r="J5674" s="111">
        <v>54000</v>
      </c>
      <c r="K5674" s="112" t="s">
        <v>20</v>
      </c>
      <c r="L5674" s="112" t="s">
        <v>158</v>
      </c>
      <c r="O5674" s="71"/>
      <c r="P5674" s="54"/>
      <c r="Q5674" s="72"/>
    </row>
    <row r="5675" spans="1:17" x14ac:dyDescent="0.25">
      <c r="A5675" s="107" t="s">
        <v>3801</v>
      </c>
      <c r="B5675" s="108">
        <v>202604</v>
      </c>
      <c r="C5675" s="108">
        <v>202604</v>
      </c>
      <c r="D5675" s="108" t="s">
        <v>1015</v>
      </c>
      <c r="E5675" s="109" t="s">
        <v>3807</v>
      </c>
      <c r="F5675" s="107" t="s">
        <v>3817</v>
      </c>
      <c r="G5675" s="110" t="s">
        <v>3682</v>
      </c>
      <c r="H5675" s="111">
        <v>295000</v>
      </c>
      <c r="I5675" s="113">
        <v>46127</v>
      </c>
      <c r="J5675" s="111">
        <v>50000</v>
      </c>
      <c r="K5675" s="112" t="s">
        <v>717</v>
      </c>
      <c r="L5675" s="112" t="s">
        <v>158</v>
      </c>
      <c r="O5675" s="71"/>
      <c r="P5675" s="54"/>
      <c r="Q5675" s="72"/>
    </row>
    <row r="5676" spans="1:17" x14ac:dyDescent="0.25">
      <c r="A5676" s="107" t="s">
        <v>3381</v>
      </c>
      <c r="B5676" s="108">
        <v>202511</v>
      </c>
      <c r="C5676" s="108">
        <v>202511</v>
      </c>
      <c r="D5676" s="108" t="s">
        <v>1015</v>
      </c>
      <c r="E5676" s="109">
        <v>9337141213</v>
      </c>
      <c r="F5676" s="107" t="s">
        <v>3387</v>
      </c>
      <c r="G5676" s="110" t="s">
        <v>1778</v>
      </c>
      <c r="H5676" s="111">
        <v>290000</v>
      </c>
      <c r="I5676" s="113">
        <v>46127</v>
      </c>
      <c r="J5676" s="111">
        <v>100000</v>
      </c>
      <c r="K5676" s="112" t="s">
        <v>20</v>
      </c>
      <c r="L5676" s="112" t="s">
        <v>158</v>
      </c>
      <c r="O5676" s="71"/>
      <c r="P5676" s="54"/>
      <c r="Q5676" s="72"/>
    </row>
    <row r="5677" spans="1:17" x14ac:dyDescent="0.25">
      <c r="A5677" s="107" t="s">
        <v>3824</v>
      </c>
      <c r="B5677" s="108">
        <v>202604</v>
      </c>
      <c r="C5677" s="108">
        <v>202604</v>
      </c>
      <c r="D5677" s="108" t="s">
        <v>1014</v>
      </c>
      <c r="E5677" s="109">
        <v>9900262790</v>
      </c>
      <c r="F5677" s="107" t="s">
        <v>3832</v>
      </c>
      <c r="G5677" s="110" t="s">
        <v>3762</v>
      </c>
      <c r="H5677" s="111">
        <v>141600</v>
      </c>
      <c r="I5677" s="113">
        <v>46127</v>
      </c>
      <c r="J5677" s="111">
        <v>5000</v>
      </c>
      <c r="K5677" s="112" t="s">
        <v>20</v>
      </c>
      <c r="L5677" s="112" t="s">
        <v>158</v>
      </c>
      <c r="O5677" s="71"/>
      <c r="P5677" s="54"/>
      <c r="Q5677" s="72"/>
    </row>
    <row r="5678" spans="1:17" x14ac:dyDescent="0.25">
      <c r="A5678" s="107" t="s">
        <v>3825</v>
      </c>
      <c r="B5678" s="108">
        <v>202604</v>
      </c>
      <c r="C5678" s="108">
        <v>202604</v>
      </c>
      <c r="D5678" s="108" t="s">
        <v>1014</v>
      </c>
      <c r="E5678" s="109">
        <v>9663738723</v>
      </c>
      <c r="F5678" s="107" t="s">
        <v>3833</v>
      </c>
      <c r="G5678" s="110" t="s">
        <v>3762</v>
      </c>
      <c r="H5678" s="111">
        <v>141600</v>
      </c>
      <c r="I5678" s="113">
        <v>46127</v>
      </c>
      <c r="J5678" s="111">
        <v>5000</v>
      </c>
      <c r="K5678" s="112" t="s">
        <v>20</v>
      </c>
      <c r="L5678" s="112" t="s">
        <v>158</v>
      </c>
      <c r="O5678" s="71"/>
      <c r="P5678" s="54"/>
      <c r="Q5678" s="72"/>
    </row>
    <row r="5679" spans="1:17" x14ac:dyDescent="0.25">
      <c r="A5679" s="107" t="s">
        <v>3826</v>
      </c>
      <c r="B5679" s="108">
        <v>202604</v>
      </c>
      <c r="C5679" s="108">
        <v>202604</v>
      </c>
      <c r="D5679" s="108" t="s">
        <v>1014</v>
      </c>
      <c r="E5679" s="109">
        <v>7008293677</v>
      </c>
      <c r="F5679" s="107" t="s">
        <v>3834</v>
      </c>
      <c r="G5679" s="110" t="s">
        <v>3762</v>
      </c>
      <c r="H5679" s="111">
        <v>141600</v>
      </c>
      <c r="I5679" s="113">
        <v>46127</v>
      </c>
      <c r="J5679" s="111">
        <v>5000</v>
      </c>
      <c r="K5679" s="112" t="s">
        <v>20</v>
      </c>
      <c r="L5679" s="112" t="s">
        <v>158</v>
      </c>
      <c r="O5679" s="71"/>
      <c r="P5679" s="54"/>
      <c r="Q5679" s="72"/>
    </row>
    <row r="5680" spans="1:17" x14ac:dyDescent="0.25">
      <c r="A5680" s="107" t="s">
        <v>3827</v>
      </c>
      <c r="B5680" s="108">
        <v>202604</v>
      </c>
      <c r="C5680" s="108">
        <v>202604</v>
      </c>
      <c r="D5680" s="108" t="s">
        <v>1014</v>
      </c>
      <c r="E5680" s="109"/>
      <c r="F5680" s="107"/>
      <c r="G5680" s="110" t="s">
        <v>3762</v>
      </c>
      <c r="H5680" s="111">
        <v>141600</v>
      </c>
      <c r="I5680" s="113">
        <v>46127</v>
      </c>
      <c r="J5680" s="111">
        <v>5000</v>
      </c>
      <c r="K5680" s="112" t="s">
        <v>20</v>
      </c>
      <c r="L5680" s="112" t="s">
        <v>158</v>
      </c>
      <c r="O5680" s="71"/>
      <c r="P5680" s="54"/>
      <c r="Q5680" s="72"/>
    </row>
    <row r="5681" spans="1:17" x14ac:dyDescent="0.25">
      <c r="A5681" s="107" t="s">
        <v>3828</v>
      </c>
      <c r="B5681" s="108">
        <v>202604</v>
      </c>
      <c r="C5681" s="108">
        <v>202604</v>
      </c>
      <c r="D5681" s="108" t="s">
        <v>1014</v>
      </c>
      <c r="E5681" s="109"/>
      <c r="F5681" s="107"/>
      <c r="G5681" s="110" t="s">
        <v>3762</v>
      </c>
      <c r="H5681" s="111">
        <v>141600</v>
      </c>
      <c r="I5681" s="113">
        <v>46127</v>
      </c>
      <c r="J5681" s="111">
        <v>5000</v>
      </c>
      <c r="K5681" s="112" t="s">
        <v>20</v>
      </c>
      <c r="L5681" s="112" t="s">
        <v>158</v>
      </c>
      <c r="O5681" s="71"/>
      <c r="P5681" s="54"/>
      <c r="Q5681" s="72"/>
    </row>
    <row r="5682" spans="1:17" x14ac:dyDescent="0.25">
      <c r="A5682" s="107" t="s">
        <v>3829</v>
      </c>
      <c r="B5682" s="108">
        <v>202604</v>
      </c>
      <c r="C5682" s="108">
        <v>202604</v>
      </c>
      <c r="D5682" s="108" t="s">
        <v>1014</v>
      </c>
      <c r="E5682" s="109">
        <v>9663697565</v>
      </c>
      <c r="F5682" s="107" t="s">
        <v>3835</v>
      </c>
      <c r="G5682" s="110" t="s">
        <v>3762</v>
      </c>
      <c r="H5682" s="111">
        <v>141600</v>
      </c>
      <c r="I5682" s="113">
        <v>46127</v>
      </c>
      <c r="J5682" s="111">
        <v>5000</v>
      </c>
      <c r="K5682" s="112" t="s">
        <v>20</v>
      </c>
      <c r="L5682" s="112" t="s">
        <v>158</v>
      </c>
      <c r="O5682" s="71"/>
      <c r="P5682" s="54"/>
      <c r="Q5682" s="72"/>
    </row>
    <row r="5683" spans="1:17" x14ac:dyDescent="0.25">
      <c r="A5683" s="107" t="s">
        <v>4641</v>
      </c>
      <c r="B5683" s="108">
        <v>202604</v>
      </c>
      <c r="C5683" s="108">
        <v>202604</v>
      </c>
      <c r="D5683" s="108" t="s">
        <v>1015</v>
      </c>
      <c r="E5683" s="109">
        <v>8249206263</v>
      </c>
      <c r="F5683" s="107" t="s">
        <v>3821</v>
      </c>
      <c r="G5683" s="110" t="s">
        <v>1778</v>
      </c>
      <c r="H5683" s="111">
        <v>318600</v>
      </c>
      <c r="I5683" s="113">
        <v>46128</v>
      </c>
      <c r="J5683" s="111">
        <v>285000</v>
      </c>
      <c r="K5683" s="112" t="s">
        <v>20</v>
      </c>
      <c r="L5683" s="112" t="s">
        <v>158</v>
      </c>
      <c r="O5683" s="71"/>
      <c r="P5683" s="54"/>
      <c r="Q5683" s="72"/>
    </row>
    <row r="5684" spans="1:17" x14ac:dyDescent="0.25">
      <c r="A5684" s="107" t="s">
        <v>3822</v>
      </c>
      <c r="B5684" s="108">
        <v>202604</v>
      </c>
      <c r="C5684" s="108">
        <v>202604</v>
      </c>
      <c r="D5684" s="108" t="s">
        <v>1014</v>
      </c>
      <c r="E5684" s="109">
        <v>9885688046</v>
      </c>
      <c r="F5684" s="107" t="s">
        <v>3830</v>
      </c>
      <c r="G5684" s="110" t="s">
        <v>3762</v>
      </c>
      <c r="H5684" s="111">
        <v>141600</v>
      </c>
      <c r="I5684" s="113">
        <v>46128</v>
      </c>
      <c r="J5684" s="111">
        <v>5000</v>
      </c>
      <c r="K5684" s="112" t="s">
        <v>20</v>
      </c>
      <c r="L5684" s="112" t="s">
        <v>158</v>
      </c>
      <c r="O5684" s="71"/>
      <c r="P5684" s="54"/>
      <c r="Q5684" s="72"/>
    </row>
    <row r="5685" spans="1:17" x14ac:dyDescent="0.25">
      <c r="A5685" s="107" t="s">
        <v>3823</v>
      </c>
      <c r="B5685" s="108">
        <v>202604</v>
      </c>
      <c r="C5685" s="108">
        <v>202604</v>
      </c>
      <c r="D5685" s="108" t="s">
        <v>1014</v>
      </c>
      <c r="E5685" s="109">
        <v>9437192980</v>
      </c>
      <c r="F5685" s="107" t="s">
        <v>3831</v>
      </c>
      <c r="G5685" s="110" t="s">
        <v>3762</v>
      </c>
      <c r="H5685" s="111">
        <v>141600</v>
      </c>
      <c r="I5685" s="113">
        <v>46128</v>
      </c>
      <c r="J5685" s="111">
        <v>5000</v>
      </c>
      <c r="K5685" s="112" t="s">
        <v>20</v>
      </c>
      <c r="L5685" s="112" t="s">
        <v>158</v>
      </c>
      <c r="O5685" s="71"/>
      <c r="P5685" s="54"/>
      <c r="Q5685" s="72"/>
    </row>
    <row r="5686" spans="1:17" x14ac:dyDescent="0.25">
      <c r="A5686" s="107" t="s">
        <v>3836</v>
      </c>
      <c r="B5686" s="108">
        <v>202604</v>
      </c>
      <c r="C5686" s="108">
        <v>202604</v>
      </c>
      <c r="D5686" s="108" t="s">
        <v>1014</v>
      </c>
      <c r="E5686" s="109">
        <v>7845344335</v>
      </c>
      <c r="F5686" s="107" t="s">
        <v>3837</v>
      </c>
      <c r="G5686" s="110" t="s">
        <v>3762</v>
      </c>
      <c r="H5686" s="111">
        <v>141600</v>
      </c>
      <c r="I5686" s="113">
        <v>46129</v>
      </c>
      <c r="J5686" s="111">
        <v>125000</v>
      </c>
      <c r="K5686" s="112" t="s">
        <v>20</v>
      </c>
      <c r="L5686" s="112" t="s">
        <v>158</v>
      </c>
      <c r="O5686" s="71"/>
      <c r="P5686" s="54"/>
      <c r="Q5686" s="72"/>
    </row>
    <row r="5687" spans="1:17" x14ac:dyDescent="0.25">
      <c r="A5687" s="107" t="s">
        <v>3116</v>
      </c>
      <c r="B5687" s="108">
        <v>202507</v>
      </c>
      <c r="C5687" s="108">
        <v>202507</v>
      </c>
      <c r="D5687" s="108" t="s">
        <v>1015</v>
      </c>
      <c r="E5687" s="109">
        <v>8260657010</v>
      </c>
      <c r="F5687" s="107" t="s">
        <v>3117</v>
      </c>
      <c r="G5687" s="110" t="s">
        <v>1778</v>
      </c>
      <c r="H5687" s="111">
        <v>300000</v>
      </c>
      <c r="I5687" s="113">
        <v>46129</v>
      </c>
      <c r="J5687" s="111">
        <v>30000</v>
      </c>
      <c r="K5687" s="112" t="s">
        <v>20</v>
      </c>
      <c r="L5687" s="112" t="s">
        <v>158</v>
      </c>
      <c r="O5687" s="71"/>
      <c r="P5687" s="54"/>
      <c r="Q5687" s="72"/>
    </row>
    <row r="5688" spans="1:17" x14ac:dyDescent="0.25">
      <c r="A5688" s="107" t="s">
        <v>4601</v>
      </c>
      <c r="B5688" s="108">
        <v>202512</v>
      </c>
      <c r="C5688" s="108">
        <v>202512</v>
      </c>
      <c r="D5688" s="108" t="s">
        <v>1015</v>
      </c>
      <c r="E5688" s="109">
        <v>9090815303</v>
      </c>
      <c r="F5688" s="107" t="s">
        <v>3459</v>
      </c>
      <c r="G5688" s="110" t="s">
        <v>1778</v>
      </c>
      <c r="H5688" s="111">
        <v>290000</v>
      </c>
      <c r="I5688" s="113">
        <v>46129</v>
      </c>
      <c r="J5688" s="111">
        <v>50000</v>
      </c>
      <c r="K5688" s="112" t="s">
        <v>20</v>
      </c>
      <c r="L5688" s="112" t="s">
        <v>158</v>
      </c>
      <c r="O5688" s="71"/>
      <c r="P5688" s="54"/>
      <c r="Q5688" s="72"/>
    </row>
    <row r="5689" spans="1:17" x14ac:dyDescent="0.25">
      <c r="A5689" s="107" t="s">
        <v>3793</v>
      </c>
      <c r="B5689" s="108">
        <v>202604</v>
      </c>
      <c r="C5689" s="108">
        <v>202604</v>
      </c>
      <c r="D5689" s="108" t="s">
        <v>1015</v>
      </c>
      <c r="E5689" s="109">
        <v>9438143862</v>
      </c>
      <c r="F5689" s="107" t="s">
        <v>3810</v>
      </c>
      <c r="G5689" s="110" t="s">
        <v>1778</v>
      </c>
      <c r="H5689" s="111">
        <v>318600</v>
      </c>
      <c r="I5689" s="113">
        <v>46130</v>
      </c>
      <c r="J5689" s="111">
        <v>71250</v>
      </c>
      <c r="K5689" s="112" t="s">
        <v>20</v>
      </c>
      <c r="L5689" s="112" t="s">
        <v>158</v>
      </c>
      <c r="O5689" s="71"/>
      <c r="P5689" s="54"/>
      <c r="Q5689" s="72"/>
    </row>
    <row r="5690" spans="1:17" x14ac:dyDescent="0.25">
      <c r="A5690" s="107" t="s">
        <v>4634</v>
      </c>
      <c r="B5690" s="108">
        <v>202603</v>
      </c>
      <c r="C5690" s="108">
        <v>202603</v>
      </c>
      <c r="D5690" s="108" t="s">
        <v>1015</v>
      </c>
      <c r="E5690" s="109">
        <v>8093628705</v>
      </c>
      <c r="F5690" s="107" t="s">
        <v>3705</v>
      </c>
      <c r="G5690" s="110" t="s">
        <v>1778</v>
      </c>
      <c r="H5690" s="111">
        <v>318600</v>
      </c>
      <c r="I5690" s="113">
        <v>46130</v>
      </c>
      <c r="J5690" s="111">
        <v>55000</v>
      </c>
      <c r="K5690" s="112" t="s">
        <v>20</v>
      </c>
      <c r="L5690" s="112" t="s">
        <v>158</v>
      </c>
      <c r="O5690" s="71"/>
      <c r="P5690" s="54"/>
      <c r="Q5690" s="72"/>
    </row>
    <row r="5691" spans="1:17" x14ac:dyDescent="0.25">
      <c r="A5691" s="107" t="s">
        <v>3500</v>
      </c>
      <c r="B5691" s="108">
        <v>202601</v>
      </c>
      <c r="C5691" s="108">
        <v>202601</v>
      </c>
      <c r="D5691" s="108" t="s">
        <v>1015</v>
      </c>
      <c r="E5691" s="109">
        <v>8815437928</v>
      </c>
      <c r="F5691" s="107" t="s">
        <v>3501</v>
      </c>
      <c r="G5691" s="110" t="s">
        <v>1778</v>
      </c>
      <c r="H5691" s="111">
        <v>290000</v>
      </c>
      <c r="I5691" s="113">
        <v>46130</v>
      </c>
      <c r="J5691" s="111">
        <v>45000</v>
      </c>
      <c r="K5691" s="112" t="s">
        <v>20</v>
      </c>
      <c r="L5691" s="112" t="s">
        <v>158</v>
      </c>
      <c r="O5691" s="71"/>
      <c r="P5691" s="54"/>
      <c r="Q5691" s="72"/>
    </row>
    <row r="5692" spans="1:17" x14ac:dyDescent="0.25">
      <c r="A5692" s="107" t="s">
        <v>3614</v>
      </c>
      <c r="B5692" s="108">
        <v>202602</v>
      </c>
      <c r="C5692" s="108">
        <v>202602</v>
      </c>
      <c r="D5692" s="108" t="s">
        <v>1015</v>
      </c>
      <c r="E5692" s="109">
        <v>9599281962</v>
      </c>
      <c r="F5692" s="107" t="s">
        <v>3621</v>
      </c>
      <c r="G5692" s="110" t="s">
        <v>1778</v>
      </c>
      <c r="H5692" s="111">
        <v>290000</v>
      </c>
      <c r="I5692" s="113">
        <v>46132</v>
      </c>
      <c r="J5692" s="111">
        <v>25000</v>
      </c>
      <c r="K5692" s="112" t="s">
        <v>20</v>
      </c>
      <c r="L5692" s="112" t="s">
        <v>158</v>
      </c>
      <c r="O5692" s="71"/>
      <c r="P5692" s="54"/>
      <c r="Q5692" s="72"/>
    </row>
    <row r="5693" spans="1:17" x14ac:dyDescent="0.25">
      <c r="A5693" s="107" t="s">
        <v>3539</v>
      </c>
      <c r="B5693" s="108">
        <v>202602</v>
      </c>
      <c r="C5693" s="108">
        <v>202602</v>
      </c>
      <c r="D5693" s="108" t="s">
        <v>1015</v>
      </c>
      <c r="E5693" s="109">
        <v>8455075275</v>
      </c>
      <c r="F5693" s="107" t="s">
        <v>3554</v>
      </c>
      <c r="G5693" s="110" t="s">
        <v>1778</v>
      </c>
      <c r="H5693" s="111">
        <v>290000</v>
      </c>
      <c r="I5693" s="113">
        <v>46132</v>
      </c>
      <c r="J5693" s="111">
        <v>85000</v>
      </c>
      <c r="K5693" s="112" t="s">
        <v>20</v>
      </c>
      <c r="L5693" s="112" t="s">
        <v>158</v>
      </c>
      <c r="O5693" s="71"/>
      <c r="P5693" s="54"/>
      <c r="Q5693" s="72"/>
    </row>
    <row r="5694" spans="1:17" x14ac:dyDescent="0.25">
      <c r="A5694" s="107" t="s">
        <v>4640</v>
      </c>
      <c r="B5694" s="108">
        <v>202604</v>
      </c>
      <c r="C5694" s="108">
        <v>202604</v>
      </c>
      <c r="D5694" s="108" t="s">
        <v>1015</v>
      </c>
      <c r="E5694" s="109">
        <v>8847856918</v>
      </c>
      <c r="F5694" s="107" t="s">
        <v>3820</v>
      </c>
      <c r="G5694" s="110" t="s">
        <v>1778</v>
      </c>
      <c r="H5694" s="111">
        <v>318600</v>
      </c>
      <c r="I5694" s="113">
        <v>46132</v>
      </c>
      <c r="J5694" s="111">
        <v>45000</v>
      </c>
      <c r="K5694" s="112" t="s">
        <v>20</v>
      </c>
      <c r="L5694" s="112" t="s">
        <v>158</v>
      </c>
      <c r="O5694" s="71"/>
      <c r="P5694" s="54"/>
      <c r="Q5694" s="72"/>
    </row>
    <row r="5695" spans="1:17" x14ac:dyDescent="0.25">
      <c r="A5695" s="107" t="s">
        <v>3768</v>
      </c>
      <c r="B5695" s="108">
        <v>202603</v>
      </c>
      <c r="C5695" s="108">
        <v>202603</v>
      </c>
      <c r="D5695" s="108" t="s">
        <v>1014</v>
      </c>
      <c r="E5695" s="109">
        <v>7892591362</v>
      </c>
      <c r="F5695" s="107" t="s">
        <v>3955</v>
      </c>
      <c r="G5695" s="110" t="s">
        <v>1778</v>
      </c>
      <c r="H5695" s="111">
        <v>290000</v>
      </c>
      <c r="I5695" s="113">
        <v>46132</v>
      </c>
      <c r="J5695" s="111">
        <v>50000</v>
      </c>
      <c r="K5695" s="112" t="s">
        <v>20</v>
      </c>
      <c r="L5695" s="112" t="s">
        <v>158</v>
      </c>
      <c r="O5695" s="71"/>
      <c r="P5695" s="54"/>
      <c r="Q5695" s="72"/>
    </row>
    <row r="5696" spans="1:17" x14ac:dyDescent="0.25">
      <c r="A5696" s="107" t="s">
        <v>3541</v>
      </c>
      <c r="B5696" s="108">
        <v>202602</v>
      </c>
      <c r="C5696" s="108">
        <v>202602</v>
      </c>
      <c r="D5696" s="108" t="s">
        <v>1014</v>
      </c>
      <c r="E5696" s="109">
        <v>9124667646</v>
      </c>
      <c r="F5696" s="107" t="s">
        <v>3557</v>
      </c>
      <c r="G5696" s="110" t="s">
        <v>1778</v>
      </c>
      <c r="H5696" s="111">
        <v>290000</v>
      </c>
      <c r="I5696" s="113">
        <v>46132</v>
      </c>
      <c r="J5696" s="111">
        <v>95000</v>
      </c>
      <c r="K5696" s="112" t="s">
        <v>20</v>
      </c>
      <c r="L5696" s="112" t="s">
        <v>158</v>
      </c>
      <c r="O5696" s="71"/>
      <c r="P5696" s="54"/>
      <c r="Q5696" s="72"/>
    </row>
    <row r="5697" spans="1:17" x14ac:dyDescent="0.25">
      <c r="A5697" s="107" t="s">
        <v>3799</v>
      </c>
      <c r="B5697" s="108">
        <v>202604</v>
      </c>
      <c r="C5697" s="108">
        <v>202604</v>
      </c>
      <c r="D5697" s="108" t="s">
        <v>1015</v>
      </c>
      <c r="E5697" s="109">
        <v>9078043264</v>
      </c>
      <c r="F5697" s="107" t="s">
        <v>3815</v>
      </c>
      <c r="G5697" s="110" t="s">
        <v>1778</v>
      </c>
      <c r="H5697" s="111">
        <v>318600</v>
      </c>
      <c r="I5697" s="113">
        <v>46133</v>
      </c>
      <c r="J5697" s="111">
        <v>45000</v>
      </c>
      <c r="K5697" s="112" t="s">
        <v>20</v>
      </c>
      <c r="L5697" s="112" t="s">
        <v>158</v>
      </c>
      <c r="O5697" s="71"/>
      <c r="P5697" s="54"/>
      <c r="Q5697" s="72"/>
    </row>
    <row r="5698" spans="1:17" x14ac:dyDescent="0.25">
      <c r="A5698" s="107" t="s">
        <v>3512</v>
      </c>
      <c r="B5698" s="108">
        <v>202601</v>
      </c>
      <c r="C5698" s="108">
        <v>202601</v>
      </c>
      <c r="D5698" s="108" t="s">
        <v>1015</v>
      </c>
      <c r="E5698" s="109">
        <v>9938872030</v>
      </c>
      <c r="F5698" s="107" t="s">
        <v>3518</v>
      </c>
      <c r="G5698" s="110" t="s">
        <v>1778</v>
      </c>
      <c r="H5698" s="111">
        <v>290000</v>
      </c>
      <c r="I5698" s="113">
        <v>46133</v>
      </c>
      <c r="J5698" s="111">
        <v>71250</v>
      </c>
      <c r="K5698" s="112" t="s">
        <v>20</v>
      </c>
      <c r="L5698" s="112" t="s">
        <v>158</v>
      </c>
      <c r="O5698" s="71"/>
      <c r="P5698" s="54"/>
      <c r="Q5698" s="72"/>
    </row>
    <row r="5699" spans="1:17" x14ac:dyDescent="0.25">
      <c r="A5699" s="107" t="s">
        <v>3510</v>
      </c>
      <c r="B5699" s="108">
        <v>202601</v>
      </c>
      <c r="C5699" s="108">
        <v>202601</v>
      </c>
      <c r="D5699" s="108" t="s">
        <v>1015</v>
      </c>
      <c r="E5699" s="109">
        <v>9668635717</v>
      </c>
      <c r="F5699" s="107" t="s">
        <v>3516</v>
      </c>
      <c r="G5699" s="110" t="s">
        <v>1778</v>
      </c>
      <c r="H5699" s="111">
        <v>290000</v>
      </c>
      <c r="I5699" s="113">
        <v>46133</v>
      </c>
      <c r="J5699" s="111">
        <v>71250</v>
      </c>
      <c r="K5699" s="112" t="s">
        <v>20</v>
      </c>
      <c r="L5699" s="112" t="s">
        <v>158</v>
      </c>
      <c r="O5699" s="71"/>
      <c r="P5699" s="54"/>
      <c r="Q5699" s="72"/>
    </row>
    <row r="5700" spans="1:17" x14ac:dyDescent="0.25">
      <c r="A5700" s="107" t="s">
        <v>3838</v>
      </c>
      <c r="B5700" s="108">
        <v>202604</v>
      </c>
      <c r="C5700" s="108">
        <v>202604</v>
      </c>
      <c r="D5700" s="108" t="s">
        <v>1015</v>
      </c>
      <c r="E5700" s="109">
        <v>7008193677</v>
      </c>
      <c r="F5700" s="107" t="s">
        <v>3834</v>
      </c>
      <c r="G5700" s="110" t="s">
        <v>3305</v>
      </c>
      <c r="H5700" s="111">
        <v>230000</v>
      </c>
      <c r="I5700" s="113">
        <v>46133</v>
      </c>
      <c r="J5700" s="111">
        <v>108000</v>
      </c>
      <c r="K5700" s="112" t="s">
        <v>20</v>
      </c>
      <c r="L5700" s="112" t="s">
        <v>158</v>
      </c>
      <c r="O5700" s="71"/>
      <c r="P5700" s="54"/>
      <c r="Q5700" s="72"/>
    </row>
    <row r="5701" spans="1:17" x14ac:dyDescent="0.25">
      <c r="A5701" s="107" t="s">
        <v>4642</v>
      </c>
      <c r="B5701" s="108">
        <v>202604</v>
      </c>
      <c r="C5701" s="108">
        <v>202604</v>
      </c>
      <c r="D5701" s="108" t="s">
        <v>1015</v>
      </c>
      <c r="E5701" s="109">
        <v>7735705170</v>
      </c>
      <c r="F5701" s="107" t="s">
        <v>3840</v>
      </c>
      <c r="G5701" s="110" t="s">
        <v>1778</v>
      </c>
      <c r="H5701" s="111">
        <v>290000</v>
      </c>
      <c r="I5701" s="113">
        <v>46134</v>
      </c>
      <c r="J5701" s="111">
        <v>70000</v>
      </c>
      <c r="K5701" s="112" t="s">
        <v>20</v>
      </c>
      <c r="L5701" s="112" t="s">
        <v>158</v>
      </c>
      <c r="O5701" s="71"/>
      <c r="P5701" s="54"/>
      <c r="Q5701" s="72"/>
    </row>
    <row r="5702" spans="1:17" x14ac:dyDescent="0.25">
      <c r="A5702" s="107" t="s">
        <v>3642</v>
      </c>
      <c r="B5702" s="108">
        <v>202602</v>
      </c>
      <c r="C5702" s="108">
        <v>202506</v>
      </c>
      <c r="D5702" s="108" t="s">
        <v>1014</v>
      </c>
      <c r="E5702" s="109">
        <v>7788021720</v>
      </c>
      <c r="F5702" s="107" t="s">
        <v>3644</v>
      </c>
      <c r="G5702" s="110" t="s">
        <v>3305</v>
      </c>
      <c r="H5702" s="111">
        <v>59000</v>
      </c>
      <c r="I5702" s="113">
        <v>46134</v>
      </c>
      <c r="J5702" s="111">
        <v>60000</v>
      </c>
      <c r="K5702" s="112" t="s">
        <v>20</v>
      </c>
      <c r="L5702" s="112" t="s">
        <v>158</v>
      </c>
      <c r="O5702" s="71"/>
      <c r="P5702" s="54"/>
      <c r="Q5702" s="72"/>
    </row>
    <row r="5703" spans="1:17" x14ac:dyDescent="0.25">
      <c r="A5703" s="107" t="s">
        <v>3526</v>
      </c>
      <c r="B5703" s="108">
        <v>202601</v>
      </c>
      <c r="C5703" s="108">
        <v>202601</v>
      </c>
      <c r="D5703" s="108" t="s">
        <v>1015</v>
      </c>
      <c r="E5703" s="109">
        <v>9090062585</v>
      </c>
      <c r="F5703" s="107" t="s">
        <v>3529</v>
      </c>
      <c r="G5703" s="110" t="s">
        <v>1778</v>
      </c>
      <c r="H5703" s="111">
        <v>290000</v>
      </c>
      <c r="I5703" s="113">
        <v>46134</v>
      </c>
      <c r="J5703" s="111">
        <v>50000</v>
      </c>
      <c r="K5703" s="112" t="s">
        <v>20</v>
      </c>
      <c r="L5703" s="112" t="s">
        <v>158</v>
      </c>
      <c r="O5703" s="71"/>
      <c r="P5703" s="54"/>
      <c r="Q5703" s="72"/>
    </row>
    <row r="5704" spans="1:17" x14ac:dyDescent="0.25">
      <c r="A5704" s="107" t="s">
        <v>4593</v>
      </c>
      <c r="B5704" s="108">
        <v>202511</v>
      </c>
      <c r="C5704" s="108">
        <v>202511</v>
      </c>
      <c r="D5704" s="108" t="s">
        <v>1015</v>
      </c>
      <c r="E5704" s="109">
        <v>9938905049</v>
      </c>
      <c r="F5704" s="107" t="s">
        <v>3398</v>
      </c>
      <c r="G5704" s="110" t="s">
        <v>1778</v>
      </c>
      <c r="H5704" s="111">
        <v>290000</v>
      </c>
      <c r="I5704" s="113">
        <v>46134</v>
      </c>
      <c r="J5704" s="111">
        <v>50000</v>
      </c>
      <c r="K5704" s="112" t="s">
        <v>20</v>
      </c>
      <c r="L5704" s="112" t="s">
        <v>158</v>
      </c>
      <c r="O5704" s="71"/>
      <c r="P5704" s="54"/>
      <c r="Q5704" s="72"/>
    </row>
    <row r="5705" spans="1:17" x14ac:dyDescent="0.25">
      <c r="A5705" s="107" t="s">
        <v>4643</v>
      </c>
      <c r="B5705" s="108">
        <v>202604</v>
      </c>
      <c r="C5705" s="108">
        <v>202604</v>
      </c>
      <c r="D5705" s="108" t="s">
        <v>1014</v>
      </c>
      <c r="E5705" s="109">
        <v>8792025209</v>
      </c>
      <c r="F5705" s="107" t="s">
        <v>3853</v>
      </c>
      <c r="G5705" s="110" t="s">
        <v>1778</v>
      </c>
      <c r="H5705" s="111">
        <v>290000</v>
      </c>
      <c r="I5705" s="113">
        <v>46134</v>
      </c>
      <c r="J5705" s="111">
        <v>5000</v>
      </c>
      <c r="K5705" s="112" t="s">
        <v>20</v>
      </c>
      <c r="L5705" s="112" t="s">
        <v>158</v>
      </c>
      <c r="O5705" s="71"/>
      <c r="P5705" s="54"/>
      <c r="Q5705" s="72"/>
    </row>
    <row r="5706" spans="1:17" x14ac:dyDescent="0.25">
      <c r="A5706" s="107" t="s">
        <v>4644</v>
      </c>
      <c r="B5706" s="108">
        <v>202604</v>
      </c>
      <c r="C5706" s="108">
        <v>202604</v>
      </c>
      <c r="D5706" s="108" t="s">
        <v>1015</v>
      </c>
      <c r="E5706" s="109">
        <v>7606972935</v>
      </c>
      <c r="F5706" s="107" t="s">
        <v>3854</v>
      </c>
      <c r="G5706" s="110" t="s">
        <v>1778</v>
      </c>
      <c r="H5706" s="111">
        <v>290000</v>
      </c>
      <c r="I5706" s="113">
        <v>46134</v>
      </c>
      <c r="J5706" s="111">
        <v>5000</v>
      </c>
      <c r="K5706" s="112" t="s">
        <v>20</v>
      </c>
      <c r="L5706" s="112" t="s">
        <v>158</v>
      </c>
      <c r="O5706" s="71"/>
      <c r="P5706" s="54"/>
      <c r="Q5706" s="72"/>
    </row>
    <row r="5707" spans="1:17" x14ac:dyDescent="0.25">
      <c r="A5707" s="107" t="s">
        <v>4645</v>
      </c>
      <c r="B5707" s="108">
        <v>202604</v>
      </c>
      <c r="C5707" s="108">
        <v>202604</v>
      </c>
      <c r="D5707" s="108" t="s">
        <v>1015</v>
      </c>
      <c r="E5707" s="109">
        <v>9658528254</v>
      </c>
      <c r="F5707" s="107" t="s">
        <v>3846</v>
      </c>
      <c r="G5707" s="110" t="s">
        <v>3682</v>
      </c>
      <c r="H5707" s="111">
        <v>177000</v>
      </c>
      <c r="I5707" s="113">
        <v>46134</v>
      </c>
      <c r="J5707" s="111">
        <v>5000</v>
      </c>
      <c r="K5707" s="112" t="s">
        <v>20</v>
      </c>
      <c r="L5707" s="112" t="s">
        <v>158</v>
      </c>
      <c r="O5707" s="71"/>
      <c r="P5707" s="54"/>
      <c r="Q5707" s="72"/>
    </row>
    <row r="5708" spans="1:17" x14ac:dyDescent="0.25">
      <c r="A5708" s="107" t="s">
        <v>3851</v>
      </c>
      <c r="B5708" s="108">
        <v>202604</v>
      </c>
      <c r="C5708" s="108">
        <v>202604</v>
      </c>
      <c r="D5708" s="108" t="s">
        <v>1015</v>
      </c>
      <c r="E5708" s="109">
        <v>8114343366</v>
      </c>
      <c r="F5708" s="107" t="s">
        <v>3852</v>
      </c>
      <c r="G5708" s="110" t="s">
        <v>1778</v>
      </c>
      <c r="H5708" s="111">
        <v>290000</v>
      </c>
      <c r="I5708" s="113">
        <v>46134</v>
      </c>
      <c r="J5708" s="111">
        <v>5000</v>
      </c>
      <c r="K5708" s="112" t="s">
        <v>20</v>
      </c>
      <c r="L5708" s="112" t="s">
        <v>158</v>
      </c>
      <c r="O5708" s="71"/>
      <c r="P5708" s="54"/>
      <c r="Q5708" s="72"/>
    </row>
    <row r="5709" spans="1:17" x14ac:dyDescent="0.25">
      <c r="A5709" s="107" t="s">
        <v>3855</v>
      </c>
      <c r="B5709" s="108">
        <v>202604</v>
      </c>
      <c r="C5709" s="108">
        <v>202604</v>
      </c>
      <c r="D5709" s="108" t="s">
        <v>1015</v>
      </c>
      <c r="E5709" s="109">
        <v>8984488318</v>
      </c>
      <c r="F5709" s="107" t="s">
        <v>3865</v>
      </c>
      <c r="G5709" s="110" t="s">
        <v>1778</v>
      </c>
      <c r="H5709" s="111">
        <v>290000</v>
      </c>
      <c r="I5709" s="113">
        <v>46134</v>
      </c>
      <c r="J5709" s="111">
        <v>5000</v>
      </c>
      <c r="K5709" s="112" t="s">
        <v>20</v>
      </c>
      <c r="L5709" s="112" t="s">
        <v>158</v>
      </c>
      <c r="O5709" s="71"/>
      <c r="P5709" s="54"/>
      <c r="Q5709" s="72"/>
    </row>
    <row r="5710" spans="1:17" x14ac:dyDescent="0.25">
      <c r="A5710" s="107" t="s">
        <v>3856</v>
      </c>
      <c r="B5710" s="108">
        <v>202604</v>
      </c>
      <c r="C5710" s="108">
        <v>202604</v>
      </c>
      <c r="D5710" s="108" t="s">
        <v>1015</v>
      </c>
      <c r="E5710" s="109">
        <v>7008067169</v>
      </c>
      <c r="F5710" s="107" t="s">
        <v>3866</v>
      </c>
      <c r="G5710" s="110" t="s">
        <v>1778</v>
      </c>
      <c r="H5710" s="111">
        <v>290000</v>
      </c>
      <c r="I5710" s="113">
        <v>46134</v>
      </c>
      <c r="J5710" s="111">
        <v>5000</v>
      </c>
      <c r="K5710" s="112" t="s">
        <v>20</v>
      </c>
      <c r="L5710" s="112" t="s">
        <v>158</v>
      </c>
      <c r="O5710" s="71"/>
      <c r="P5710" s="54"/>
      <c r="Q5710" s="72"/>
    </row>
    <row r="5711" spans="1:17" x14ac:dyDescent="0.25">
      <c r="A5711" s="107" t="s">
        <v>4646</v>
      </c>
      <c r="B5711" s="108">
        <v>202604</v>
      </c>
      <c r="C5711" s="108">
        <v>202604</v>
      </c>
      <c r="D5711" s="108" t="s">
        <v>1015</v>
      </c>
      <c r="E5711" s="109">
        <v>9937116404</v>
      </c>
      <c r="F5711" s="107" t="s">
        <v>3867</v>
      </c>
      <c r="G5711" s="110" t="s">
        <v>3682</v>
      </c>
      <c r="H5711" s="111">
        <v>150000</v>
      </c>
      <c r="I5711" s="113">
        <v>46134</v>
      </c>
      <c r="J5711" s="111">
        <v>5000</v>
      </c>
      <c r="K5711" s="112" t="s">
        <v>20</v>
      </c>
      <c r="L5711" s="112" t="s">
        <v>158</v>
      </c>
      <c r="O5711" s="71"/>
      <c r="P5711" s="54"/>
      <c r="Q5711" s="72"/>
    </row>
    <row r="5712" spans="1:17" x14ac:dyDescent="0.25">
      <c r="A5712" s="107" t="s">
        <v>3858</v>
      </c>
      <c r="B5712" s="108">
        <v>202604</v>
      </c>
      <c r="C5712" s="108">
        <v>202604</v>
      </c>
      <c r="D5712" s="108" t="s">
        <v>1015</v>
      </c>
      <c r="E5712" s="109">
        <v>9861092629</v>
      </c>
      <c r="F5712" s="107" t="s">
        <v>3868</v>
      </c>
      <c r="G5712" s="110" t="s">
        <v>1778</v>
      </c>
      <c r="H5712" s="111">
        <v>290000</v>
      </c>
      <c r="I5712" s="113">
        <v>46134</v>
      </c>
      <c r="J5712" s="111">
        <v>5000</v>
      </c>
      <c r="K5712" s="112" t="s">
        <v>20</v>
      </c>
      <c r="L5712" s="112" t="s">
        <v>158</v>
      </c>
      <c r="O5712" s="71"/>
      <c r="P5712" s="54"/>
      <c r="Q5712" s="72"/>
    </row>
    <row r="5713" spans="1:17" x14ac:dyDescent="0.25">
      <c r="A5713" s="107" t="s">
        <v>3859</v>
      </c>
      <c r="B5713" s="108">
        <v>202604</v>
      </c>
      <c r="C5713" s="108">
        <v>202604</v>
      </c>
      <c r="D5713" s="108" t="s">
        <v>1015</v>
      </c>
      <c r="E5713" s="109" t="s">
        <v>3864</v>
      </c>
      <c r="F5713" s="107" t="s">
        <v>3869</v>
      </c>
      <c r="G5713" s="110" t="s">
        <v>1778</v>
      </c>
      <c r="H5713" s="111">
        <v>290000</v>
      </c>
      <c r="I5713" s="113">
        <v>46134</v>
      </c>
      <c r="J5713" s="111">
        <v>5000</v>
      </c>
      <c r="K5713" s="112" t="s">
        <v>20</v>
      </c>
      <c r="L5713" s="112" t="s">
        <v>158</v>
      </c>
      <c r="O5713" s="71"/>
      <c r="P5713" s="54"/>
      <c r="Q5713" s="72"/>
    </row>
    <row r="5714" spans="1:17" x14ac:dyDescent="0.25">
      <c r="A5714" s="107" t="s">
        <v>4647</v>
      </c>
      <c r="B5714" s="108">
        <v>202604</v>
      </c>
      <c r="C5714" s="108">
        <v>202604</v>
      </c>
      <c r="D5714" s="108" t="s">
        <v>1015</v>
      </c>
      <c r="E5714" s="109">
        <v>7655066240</v>
      </c>
      <c r="F5714" s="107" t="s">
        <v>3844</v>
      </c>
      <c r="G5714" s="110" t="s">
        <v>3682</v>
      </c>
      <c r="H5714" s="111">
        <v>165000</v>
      </c>
      <c r="I5714" s="113">
        <v>46134</v>
      </c>
      <c r="J5714" s="111">
        <v>5000</v>
      </c>
      <c r="K5714" s="112" t="s">
        <v>20</v>
      </c>
      <c r="L5714" s="112" t="s">
        <v>158</v>
      </c>
      <c r="O5714" s="71"/>
      <c r="P5714" s="54"/>
      <c r="Q5714" s="72"/>
    </row>
    <row r="5715" spans="1:17" x14ac:dyDescent="0.25">
      <c r="A5715" s="107" t="s">
        <v>3860</v>
      </c>
      <c r="B5715" s="108">
        <v>202604</v>
      </c>
      <c r="C5715" s="108">
        <v>202604</v>
      </c>
      <c r="D5715" s="108" t="s">
        <v>1014</v>
      </c>
      <c r="E5715" s="109">
        <v>7046736566</v>
      </c>
      <c r="F5715" s="107" t="s">
        <v>3871</v>
      </c>
      <c r="G5715" s="110" t="s">
        <v>1778</v>
      </c>
      <c r="H5715" s="111">
        <v>290000</v>
      </c>
      <c r="I5715" s="113">
        <v>46134</v>
      </c>
      <c r="J5715" s="111">
        <v>5000</v>
      </c>
      <c r="K5715" s="112" t="s">
        <v>20</v>
      </c>
      <c r="L5715" s="112" t="s">
        <v>158</v>
      </c>
      <c r="O5715" s="71"/>
      <c r="P5715" s="54"/>
      <c r="Q5715" s="72"/>
    </row>
    <row r="5716" spans="1:17" x14ac:dyDescent="0.25">
      <c r="A5716" s="107" t="s">
        <v>3847</v>
      </c>
      <c r="B5716" s="108">
        <v>202604</v>
      </c>
      <c r="C5716" s="108">
        <v>202604</v>
      </c>
      <c r="D5716" s="108" t="s">
        <v>1015</v>
      </c>
      <c r="E5716" s="109">
        <v>7021009507</v>
      </c>
      <c r="F5716" s="107" t="s">
        <v>3848</v>
      </c>
      <c r="G5716" s="110" t="s">
        <v>1778</v>
      </c>
      <c r="H5716" s="111">
        <v>290000</v>
      </c>
      <c r="I5716" s="113">
        <v>46134</v>
      </c>
      <c r="J5716" s="111">
        <v>5000</v>
      </c>
      <c r="K5716" s="112" t="s">
        <v>20</v>
      </c>
      <c r="L5716" s="112" t="s">
        <v>158</v>
      </c>
      <c r="O5716" s="71"/>
      <c r="P5716" s="54"/>
      <c r="Q5716" s="72"/>
    </row>
    <row r="5717" spans="1:17" x14ac:dyDescent="0.25">
      <c r="A5717" s="107" t="s">
        <v>3841</v>
      </c>
      <c r="B5717" s="108">
        <v>202604</v>
      </c>
      <c r="C5717" s="108">
        <v>202604</v>
      </c>
      <c r="D5717" s="108" t="s">
        <v>1015</v>
      </c>
      <c r="E5717" s="109">
        <v>7750978099</v>
      </c>
      <c r="F5717" s="107" t="s">
        <v>3842</v>
      </c>
      <c r="G5717" s="110" t="s">
        <v>1778</v>
      </c>
      <c r="H5717" s="111">
        <v>290000</v>
      </c>
      <c r="I5717" s="113">
        <v>46134</v>
      </c>
      <c r="J5717" s="111">
        <v>5000</v>
      </c>
      <c r="K5717" s="112" t="s">
        <v>20</v>
      </c>
      <c r="L5717" s="112" t="s">
        <v>158</v>
      </c>
      <c r="O5717" s="71"/>
      <c r="P5717" s="54"/>
      <c r="Q5717" s="72"/>
    </row>
    <row r="5718" spans="1:17" x14ac:dyDescent="0.25">
      <c r="A5718" s="107" t="s">
        <v>4648</v>
      </c>
      <c r="B5718" s="108">
        <v>202604</v>
      </c>
      <c r="C5718" s="108">
        <v>202604</v>
      </c>
      <c r="D5718" s="108" t="s">
        <v>1015</v>
      </c>
      <c r="E5718" s="109">
        <v>7077981515</v>
      </c>
      <c r="F5718" s="107" t="s">
        <v>3850</v>
      </c>
      <c r="G5718" s="110" t="s">
        <v>1778</v>
      </c>
      <c r="H5718" s="111">
        <v>290000</v>
      </c>
      <c r="I5718" s="113">
        <v>46134</v>
      </c>
      <c r="J5718" s="111">
        <v>5000</v>
      </c>
      <c r="K5718" s="112" t="s">
        <v>20</v>
      </c>
      <c r="L5718" s="112" t="s">
        <v>158</v>
      </c>
      <c r="O5718" s="71"/>
      <c r="P5718" s="54"/>
      <c r="Q5718" s="72"/>
    </row>
    <row r="5719" spans="1:17" x14ac:dyDescent="0.25">
      <c r="A5719" s="107" t="s">
        <v>3863</v>
      </c>
      <c r="B5719" s="108">
        <v>202604</v>
      </c>
      <c r="C5719" s="108">
        <v>202604</v>
      </c>
      <c r="D5719" s="108" t="s">
        <v>1015</v>
      </c>
      <c r="E5719" s="109">
        <v>7008193547</v>
      </c>
      <c r="F5719" s="107" t="s">
        <v>3872</v>
      </c>
      <c r="G5719" s="110" t="s">
        <v>3682</v>
      </c>
      <c r="H5719" s="111">
        <v>177000</v>
      </c>
      <c r="I5719" s="113">
        <v>46134</v>
      </c>
      <c r="J5719" s="111">
        <v>5000</v>
      </c>
      <c r="K5719" s="112" t="s">
        <v>20</v>
      </c>
      <c r="L5719" s="112" t="s">
        <v>158</v>
      </c>
      <c r="O5719" s="71"/>
      <c r="P5719" s="54"/>
      <c r="Q5719" s="72"/>
    </row>
    <row r="5720" spans="1:17" x14ac:dyDescent="0.25">
      <c r="A5720" s="107" t="s">
        <v>3768</v>
      </c>
      <c r="B5720" s="108">
        <v>202603</v>
      </c>
      <c r="C5720" s="108">
        <v>202603</v>
      </c>
      <c r="D5720" s="108" t="s">
        <v>1014</v>
      </c>
      <c r="E5720" s="109">
        <v>7892591362</v>
      </c>
      <c r="F5720" s="107" t="s">
        <v>3955</v>
      </c>
      <c r="G5720" s="110" t="s">
        <v>1778</v>
      </c>
      <c r="H5720" s="111">
        <v>290000</v>
      </c>
      <c r="I5720" s="113">
        <v>46135</v>
      </c>
      <c r="J5720" s="111">
        <v>50000</v>
      </c>
      <c r="K5720" s="112" t="s">
        <v>20</v>
      </c>
      <c r="L5720" s="112" t="s">
        <v>158</v>
      </c>
      <c r="O5720" s="71"/>
      <c r="P5720" s="54"/>
      <c r="Q5720" s="72"/>
    </row>
    <row r="5721" spans="1:17" x14ac:dyDescent="0.25">
      <c r="A5721" s="107" t="s">
        <v>4647</v>
      </c>
      <c r="B5721" s="108">
        <v>202604</v>
      </c>
      <c r="C5721" s="108">
        <v>202604</v>
      </c>
      <c r="D5721" s="108" t="s">
        <v>1015</v>
      </c>
      <c r="E5721" s="109">
        <v>7655066240</v>
      </c>
      <c r="F5721" s="107" t="s">
        <v>3844</v>
      </c>
      <c r="G5721" s="110" t="s">
        <v>1778</v>
      </c>
      <c r="H5721" s="111">
        <v>290000</v>
      </c>
      <c r="I5721" s="113">
        <v>46135</v>
      </c>
      <c r="J5721" s="111">
        <v>50000</v>
      </c>
      <c r="K5721" s="112" t="s">
        <v>20</v>
      </c>
      <c r="L5721" s="112" t="s">
        <v>158</v>
      </c>
      <c r="O5721" s="71"/>
      <c r="P5721" s="54"/>
      <c r="Q5721" s="72"/>
    </row>
    <row r="5722" spans="1:17" x14ac:dyDescent="0.25">
      <c r="A5722" s="107" t="s">
        <v>4645</v>
      </c>
      <c r="B5722" s="108">
        <v>202604</v>
      </c>
      <c r="C5722" s="108">
        <v>202604</v>
      </c>
      <c r="D5722" s="108" t="s">
        <v>1015</v>
      </c>
      <c r="E5722" s="109">
        <v>9658528254</v>
      </c>
      <c r="F5722" s="107" t="s">
        <v>3846</v>
      </c>
      <c r="G5722" s="110" t="s">
        <v>1778</v>
      </c>
      <c r="H5722" s="111">
        <v>290000</v>
      </c>
      <c r="I5722" s="113">
        <v>46135</v>
      </c>
      <c r="J5722" s="111">
        <v>57333</v>
      </c>
      <c r="K5722" s="112" t="s">
        <v>20</v>
      </c>
      <c r="L5722" s="112" t="s">
        <v>158</v>
      </c>
      <c r="O5722" s="71"/>
      <c r="P5722" s="54"/>
      <c r="Q5722" s="72"/>
    </row>
    <row r="5723" spans="1:17" x14ac:dyDescent="0.25">
      <c r="A5723" s="107" t="s">
        <v>3841</v>
      </c>
      <c r="B5723" s="108">
        <v>202604</v>
      </c>
      <c r="C5723" s="108">
        <v>202604</v>
      </c>
      <c r="D5723" s="108" t="s">
        <v>1015</v>
      </c>
      <c r="E5723" s="109">
        <v>7750978099</v>
      </c>
      <c r="F5723" s="107" t="s">
        <v>3842</v>
      </c>
      <c r="G5723" s="110" t="s">
        <v>1778</v>
      </c>
      <c r="H5723" s="111">
        <v>290000</v>
      </c>
      <c r="I5723" s="113">
        <v>46136</v>
      </c>
      <c r="J5723" s="111">
        <v>40000</v>
      </c>
      <c r="K5723" s="112" t="s">
        <v>20</v>
      </c>
      <c r="L5723" s="112" t="s">
        <v>158</v>
      </c>
      <c r="O5723" s="71"/>
      <c r="P5723" s="54"/>
      <c r="Q5723" s="72"/>
    </row>
    <row r="5724" spans="1:17" x14ac:dyDescent="0.25">
      <c r="A5724" s="107" t="s">
        <v>3847</v>
      </c>
      <c r="B5724" s="108">
        <v>202604</v>
      </c>
      <c r="C5724" s="108">
        <v>202604</v>
      </c>
      <c r="D5724" s="108" t="s">
        <v>1015</v>
      </c>
      <c r="E5724" s="109">
        <v>7021009507</v>
      </c>
      <c r="F5724" s="107" t="s">
        <v>3848</v>
      </c>
      <c r="G5724" s="110" t="s">
        <v>1778</v>
      </c>
      <c r="H5724" s="111">
        <v>318600</v>
      </c>
      <c r="I5724" s="113">
        <v>46136</v>
      </c>
      <c r="J5724" s="111">
        <v>285000</v>
      </c>
      <c r="K5724" s="112" t="s">
        <v>20</v>
      </c>
      <c r="L5724" s="112" t="s">
        <v>158</v>
      </c>
      <c r="O5724" s="71"/>
      <c r="P5724" s="54"/>
      <c r="Q5724" s="72"/>
    </row>
    <row r="5725" spans="1:17" x14ac:dyDescent="0.25">
      <c r="A5725" s="107" t="s">
        <v>3698</v>
      </c>
      <c r="B5725" s="108">
        <v>202603</v>
      </c>
      <c r="C5725" s="108">
        <v>202603</v>
      </c>
      <c r="D5725" s="108" t="s">
        <v>1015</v>
      </c>
      <c r="E5725" s="109">
        <v>6370323103</v>
      </c>
      <c r="F5725" s="107" t="s">
        <v>3704</v>
      </c>
      <c r="G5725" s="110" t="s">
        <v>1778</v>
      </c>
      <c r="H5725" s="111">
        <v>318600</v>
      </c>
      <c r="I5725" s="113">
        <v>46137</v>
      </c>
      <c r="J5725" s="111">
        <v>50000</v>
      </c>
      <c r="K5725" s="112" t="s">
        <v>20</v>
      </c>
      <c r="L5725" s="112" t="s">
        <v>158</v>
      </c>
      <c r="O5725" s="71"/>
      <c r="P5725" s="54"/>
      <c r="Q5725" s="72"/>
    </row>
    <row r="5726" spans="1:17" x14ac:dyDescent="0.25">
      <c r="A5726" s="107" t="s">
        <v>4648</v>
      </c>
      <c r="B5726" s="108">
        <v>202604</v>
      </c>
      <c r="C5726" s="108">
        <v>202604</v>
      </c>
      <c r="D5726" s="108" t="s">
        <v>1015</v>
      </c>
      <c r="E5726" s="109">
        <v>7077981515</v>
      </c>
      <c r="F5726" s="107" t="s">
        <v>3850</v>
      </c>
      <c r="G5726" s="110" t="s">
        <v>1778</v>
      </c>
      <c r="H5726" s="111">
        <v>318600</v>
      </c>
      <c r="I5726" s="113">
        <v>46137</v>
      </c>
      <c r="J5726" s="111">
        <v>114500</v>
      </c>
      <c r="K5726" s="112" t="s">
        <v>20</v>
      </c>
      <c r="L5726" s="112" t="s">
        <v>158</v>
      </c>
      <c r="O5726" s="71"/>
      <c r="P5726" s="54"/>
      <c r="Q5726" s="72"/>
    </row>
    <row r="5727" spans="1:17" x14ac:dyDescent="0.25">
      <c r="A5727" s="107" t="s">
        <v>4648</v>
      </c>
      <c r="B5727" s="108">
        <v>202604</v>
      </c>
      <c r="C5727" s="108">
        <v>202604</v>
      </c>
      <c r="D5727" s="108" t="s">
        <v>1015</v>
      </c>
      <c r="E5727" s="109">
        <v>7077981515</v>
      </c>
      <c r="F5727" s="107" t="s">
        <v>3850</v>
      </c>
      <c r="G5727" s="110" t="s">
        <v>1778</v>
      </c>
      <c r="H5727" s="111">
        <v>318600</v>
      </c>
      <c r="I5727" s="113">
        <v>46137</v>
      </c>
      <c r="J5727" s="111">
        <v>150000</v>
      </c>
      <c r="K5727" s="112" t="s">
        <v>20</v>
      </c>
      <c r="L5727" s="112" t="s">
        <v>158</v>
      </c>
      <c r="O5727" s="71"/>
      <c r="P5727" s="54"/>
      <c r="Q5727" s="72"/>
    </row>
    <row r="5728" spans="1:17" x14ac:dyDescent="0.25">
      <c r="A5728" s="107" t="s">
        <v>3851</v>
      </c>
      <c r="B5728" s="108">
        <v>202604</v>
      </c>
      <c r="C5728" s="108">
        <v>202604</v>
      </c>
      <c r="D5728" s="108" t="s">
        <v>1015</v>
      </c>
      <c r="E5728" s="109">
        <v>6372394426</v>
      </c>
      <c r="F5728" s="107" t="s">
        <v>3852</v>
      </c>
      <c r="G5728" s="110" t="s">
        <v>1778</v>
      </c>
      <c r="H5728" s="111">
        <v>318600</v>
      </c>
      <c r="I5728" s="113">
        <v>46139</v>
      </c>
      <c r="J5728" s="111">
        <v>300000</v>
      </c>
      <c r="K5728" s="112" t="s">
        <v>20</v>
      </c>
      <c r="L5728" s="112" t="s">
        <v>158</v>
      </c>
      <c r="O5728" s="71"/>
      <c r="P5728" s="54"/>
      <c r="Q5728" s="72"/>
    </row>
    <row r="5729" spans="1:17" x14ac:dyDescent="0.25">
      <c r="A5729" s="107" t="s">
        <v>3822</v>
      </c>
      <c r="B5729" s="108">
        <v>202604</v>
      </c>
      <c r="C5729" s="108">
        <v>202604</v>
      </c>
      <c r="D5729" s="108" t="s">
        <v>1014</v>
      </c>
      <c r="E5729" s="109">
        <v>9885688046</v>
      </c>
      <c r="F5729" s="107" t="s">
        <v>3830</v>
      </c>
      <c r="G5729" s="110" t="s">
        <v>3762</v>
      </c>
      <c r="H5729" s="111">
        <v>141600</v>
      </c>
      <c r="I5729" s="113">
        <v>46140</v>
      </c>
      <c r="J5729" s="111">
        <v>25000</v>
      </c>
      <c r="K5729" s="112" t="s">
        <v>20</v>
      </c>
      <c r="L5729" s="112" t="s">
        <v>158</v>
      </c>
      <c r="O5729" s="71"/>
      <c r="P5729" s="54"/>
      <c r="Q5729" s="72"/>
    </row>
    <row r="5730" spans="1:17" x14ac:dyDescent="0.25">
      <c r="A5730" s="107" t="s">
        <v>3873</v>
      </c>
      <c r="B5730" s="108">
        <v>202604</v>
      </c>
      <c r="C5730" s="108">
        <v>202604</v>
      </c>
      <c r="D5730" s="108" t="s">
        <v>1014</v>
      </c>
      <c r="E5730" s="109">
        <v>9033072682</v>
      </c>
      <c r="F5730" s="107" t="s">
        <v>3874</v>
      </c>
      <c r="G5730" s="110" t="s">
        <v>3762</v>
      </c>
      <c r="H5730" s="111">
        <v>141600</v>
      </c>
      <c r="I5730" s="113">
        <v>46140</v>
      </c>
      <c r="J5730" s="111">
        <v>32000</v>
      </c>
      <c r="K5730" s="112" t="s">
        <v>20</v>
      </c>
      <c r="L5730" s="112" t="s">
        <v>158</v>
      </c>
      <c r="O5730" s="71"/>
      <c r="P5730" s="54"/>
      <c r="Q5730" s="72"/>
    </row>
    <row r="5731" spans="1:17" x14ac:dyDescent="0.25">
      <c r="A5731" s="107" t="s">
        <v>3697</v>
      </c>
      <c r="B5731" s="108">
        <v>202603</v>
      </c>
      <c r="C5731" s="108">
        <v>202603</v>
      </c>
      <c r="D5731" s="108" t="s">
        <v>1015</v>
      </c>
      <c r="E5731" s="109">
        <v>9668971467</v>
      </c>
      <c r="F5731" s="107" t="s">
        <v>3703</v>
      </c>
      <c r="G5731" s="110" t="s">
        <v>1778</v>
      </c>
      <c r="H5731" s="111">
        <v>318600</v>
      </c>
      <c r="I5731" s="113">
        <v>46141</v>
      </c>
      <c r="J5731" s="111">
        <v>20000</v>
      </c>
      <c r="K5731" s="112" t="s">
        <v>20</v>
      </c>
      <c r="L5731" s="112" t="s">
        <v>158</v>
      </c>
      <c r="O5731" s="71"/>
      <c r="P5731" s="54"/>
      <c r="Q5731" s="72"/>
    </row>
    <row r="5732" spans="1:17" x14ac:dyDescent="0.25">
      <c r="A5732" s="107" t="s">
        <v>3796</v>
      </c>
      <c r="B5732" s="108">
        <v>202604</v>
      </c>
      <c r="C5732" s="108">
        <v>202604</v>
      </c>
      <c r="D5732" s="108" t="s">
        <v>1015</v>
      </c>
      <c r="E5732" s="109">
        <v>9124722247</v>
      </c>
      <c r="F5732" s="107" t="s">
        <v>3813</v>
      </c>
      <c r="G5732" s="110" t="s">
        <v>1778</v>
      </c>
      <c r="H5732" s="111">
        <v>318600</v>
      </c>
      <c r="I5732" s="113">
        <v>46141</v>
      </c>
      <c r="J5732" s="111">
        <v>285000</v>
      </c>
      <c r="K5732" s="112" t="s">
        <v>20</v>
      </c>
      <c r="L5732" s="112" t="s">
        <v>158</v>
      </c>
      <c r="O5732" s="71"/>
      <c r="P5732" s="54"/>
      <c r="Q5732" s="72"/>
    </row>
    <row r="5733" spans="1:17" x14ac:dyDescent="0.25">
      <c r="A5733" s="107" t="s">
        <v>3863</v>
      </c>
      <c r="B5733" s="108">
        <v>202602</v>
      </c>
      <c r="C5733" s="108">
        <v>202506</v>
      </c>
      <c r="D5733" s="108" t="s">
        <v>1015</v>
      </c>
      <c r="E5733" s="109">
        <v>7008193547</v>
      </c>
      <c r="F5733" s="107" t="s">
        <v>3872</v>
      </c>
      <c r="G5733" s="110" t="s">
        <v>1778</v>
      </c>
      <c r="H5733" s="111">
        <v>290000</v>
      </c>
      <c r="I5733" s="113">
        <v>46142</v>
      </c>
      <c r="J5733" s="111">
        <v>43000</v>
      </c>
      <c r="K5733" s="112" t="s">
        <v>20</v>
      </c>
      <c r="L5733" s="112" t="s">
        <v>158</v>
      </c>
      <c r="O5733" s="71"/>
      <c r="P5733" s="54"/>
      <c r="Q5733" s="72"/>
    </row>
    <row r="5734" spans="1:17" x14ac:dyDescent="0.25">
      <c r="A5734" s="107" t="s">
        <v>422</v>
      </c>
      <c r="B5734" s="108">
        <v>202602</v>
      </c>
      <c r="C5734" s="108">
        <v>202602</v>
      </c>
      <c r="D5734" s="108" t="s">
        <v>1014</v>
      </c>
      <c r="E5734" s="109">
        <v>7751029895</v>
      </c>
      <c r="F5734" s="107" t="s">
        <v>420</v>
      </c>
      <c r="G5734" s="110" t="s">
        <v>3305</v>
      </c>
      <c r="H5734" s="111">
        <v>59000</v>
      </c>
      <c r="I5734" s="113">
        <v>46142</v>
      </c>
      <c r="J5734" s="111">
        <v>5000</v>
      </c>
      <c r="K5734" s="112" t="s">
        <v>20</v>
      </c>
      <c r="L5734" s="112" t="s">
        <v>158</v>
      </c>
      <c r="O5734" s="71"/>
      <c r="P5734" s="54"/>
      <c r="Q5734" s="72"/>
    </row>
    <row r="5735" spans="1:17" x14ac:dyDescent="0.25">
      <c r="A5735" s="107" t="s">
        <v>3694</v>
      </c>
      <c r="B5735" s="108">
        <v>202603</v>
      </c>
      <c r="C5735" s="108">
        <v>202603</v>
      </c>
      <c r="D5735" s="108" t="s">
        <v>1015</v>
      </c>
      <c r="E5735" s="109">
        <v>7008418488</v>
      </c>
      <c r="F5735" s="107" t="s">
        <v>3695</v>
      </c>
      <c r="G5735" s="110" t="s">
        <v>1778</v>
      </c>
      <c r="H5735" s="111">
        <v>290000</v>
      </c>
      <c r="I5735" s="113">
        <v>46142</v>
      </c>
      <c r="J5735" s="111">
        <f>5000+15000+30000</f>
        <v>50000</v>
      </c>
      <c r="K5735" s="112" t="s">
        <v>20</v>
      </c>
      <c r="L5735" s="112" t="s">
        <v>158</v>
      </c>
      <c r="O5735" s="71"/>
      <c r="P5735" s="54"/>
      <c r="Q5735" s="72"/>
    </row>
    <row r="5736" spans="1:17" x14ac:dyDescent="0.25">
      <c r="A5736" s="107" t="s">
        <v>4649</v>
      </c>
      <c r="B5736" s="108">
        <v>202604</v>
      </c>
      <c r="C5736" s="108">
        <v>202604</v>
      </c>
      <c r="D5736" s="108" t="s">
        <v>1015</v>
      </c>
      <c r="E5736" s="109">
        <v>9060635264</v>
      </c>
      <c r="F5736" s="107" t="s">
        <v>3875</v>
      </c>
      <c r="G5736" s="110" t="s">
        <v>3305</v>
      </c>
      <c r="H5736" s="111">
        <v>59000</v>
      </c>
      <c r="I5736" s="113">
        <v>46142</v>
      </c>
      <c r="J5736" s="111">
        <v>5000</v>
      </c>
      <c r="K5736" s="112" t="s">
        <v>20</v>
      </c>
      <c r="L5736" s="112" t="s">
        <v>158</v>
      </c>
      <c r="O5736" s="71"/>
      <c r="P5736" s="54"/>
      <c r="Q5736" s="72"/>
    </row>
    <row r="5737" spans="1:17" x14ac:dyDescent="0.25">
      <c r="A5737" s="107" t="s">
        <v>4562</v>
      </c>
      <c r="B5737" s="108">
        <v>202509</v>
      </c>
      <c r="C5737" s="108">
        <v>202509</v>
      </c>
      <c r="D5737" s="108" t="s">
        <v>1014</v>
      </c>
      <c r="E5737" s="109">
        <v>8917452901</v>
      </c>
      <c r="F5737" s="107" t="s">
        <v>3220</v>
      </c>
      <c r="G5737" s="110" t="s">
        <v>1778</v>
      </c>
      <c r="H5737" s="111">
        <v>290000</v>
      </c>
      <c r="I5737" s="113">
        <v>46142</v>
      </c>
      <c r="J5737" s="111">
        <v>20000</v>
      </c>
      <c r="K5737" s="112" t="s">
        <v>20</v>
      </c>
      <c r="L5737" s="112" t="s">
        <v>158</v>
      </c>
      <c r="O5737" s="71"/>
      <c r="P5737" s="54"/>
      <c r="Q5737" s="72"/>
    </row>
    <row r="5738" spans="1:17" x14ac:dyDescent="0.25">
      <c r="A5738" s="107" t="s">
        <v>4650</v>
      </c>
      <c r="B5738" s="108">
        <v>202604</v>
      </c>
      <c r="C5738" s="108">
        <v>202604</v>
      </c>
      <c r="D5738" s="108" t="s">
        <v>1015</v>
      </c>
      <c r="E5738" s="109">
        <v>9148709508</v>
      </c>
      <c r="F5738" s="107" t="s">
        <v>3878</v>
      </c>
      <c r="G5738" s="110" t="s">
        <v>3305</v>
      </c>
      <c r="H5738" s="111">
        <v>59000</v>
      </c>
      <c r="I5738" s="113">
        <v>46142</v>
      </c>
      <c r="J5738" s="111">
        <v>20000</v>
      </c>
      <c r="K5738" s="112" t="s">
        <v>20</v>
      </c>
      <c r="L5738" s="112" t="s">
        <v>158</v>
      </c>
      <c r="O5738" s="71"/>
      <c r="P5738" s="54"/>
      <c r="Q5738" s="72"/>
    </row>
    <row r="5739" spans="1:17" x14ac:dyDescent="0.25">
      <c r="A5739" s="107" t="s">
        <v>3879</v>
      </c>
      <c r="B5739" s="108">
        <v>202604</v>
      </c>
      <c r="C5739" s="108">
        <v>202604</v>
      </c>
      <c r="D5739" s="108" t="s">
        <v>1015</v>
      </c>
      <c r="E5739" s="109">
        <v>6372568881</v>
      </c>
      <c r="F5739" s="107" t="s">
        <v>3880</v>
      </c>
      <c r="G5739" s="110" t="s">
        <v>3305</v>
      </c>
      <c r="H5739" s="111">
        <v>59000</v>
      </c>
      <c r="I5739" s="113">
        <v>46142</v>
      </c>
      <c r="J5739" s="111">
        <v>45000</v>
      </c>
      <c r="K5739" s="112" t="s">
        <v>20</v>
      </c>
      <c r="L5739" s="112" t="s">
        <v>158</v>
      </c>
      <c r="O5739" s="71"/>
      <c r="P5739" s="54"/>
      <c r="Q5739" s="72"/>
    </row>
    <row r="5740" spans="1:17" x14ac:dyDescent="0.25">
      <c r="A5740" s="107" t="s">
        <v>3855</v>
      </c>
      <c r="B5740" s="108">
        <v>202604</v>
      </c>
      <c r="C5740" s="108">
        <v>202604</v>
      </c>
      <c r="D5740" s="108" t="s">
        <v>1015</v>
      </c>
      <c r="E5740" s="109">
        <v>8984488318</v>
      </c>
      <c r="F5740" s="107" t="s">
        <v>3865</v>
      </c>
      <c r="G5740" s="110" t="s">
        <v>1778</v>
      </c>
      <c r="H5740" s="111">
        <v>290000</v>
      </c>
      <c r="I5740" s="113">
        <v>46143</v>
      </c>
      <c r="J5740" s="111">
        <v>55000</v>
      </c>
      <c r="K5740" s="112" t="s">
        <v>20</v>
      </c>
      <c r="L5740" s="112" t="s">
        <v>158</v>
      </c>
      <c r="O5740" s="71"/>
      <c r="P5740" s="54"/>
      <c r="Q5740" s="72"/>
    </row>
    <row r="5741" spans="1:17" x14ac:dyDescent="0.25">
      <c r="A5741" s="107" t="s">
        <v>3440</v>
      </c>
      <c r="B5741" s="108">
        <v>202512</v>
      </c>
      <c r="C5741" s="108">
        <v>202512</v>
      </c>
      <c r="D5741" s="108" t="s">
        <v>1015</v>
      </c>
      <c r="E5741" s="109">
        <v>8763218254</v>
      </c>
      <c r="F5741" s="107" t="s">
        <v>3453</v>
      </c>
      <c r="G5741" s="110" t="s">
        <v>1778</v>
      </c>
      <c r="H5741" s="111">
        <v>290000</v>
      </c>
      <c r="I5741" s="113">
        <v>46143</v>
      </c>
      <c r="J5741" s="111">
        <v>50000</v>
      </c>
      <c r="K5741" s="112" t="s">
        <v>20</v>
      </c>
      <c r="L5741" s="112" t="s">
        <v>158</v>
      </c>
      <c r="O5741" s="71"/>
      <c r="P5741" s="54"/>
      <c r="Q5741" s="72"/>
    </row>
    <row r="5742" spans="1:17" x14ac:dyDescent="0.25">
      <c r="A5742" s="107" t="s">
        <v>3856</v>
      </c>
      <c r="B5742" s="108">
        <v>202604</v>
      </c>
      <c r="C5742" s="108">
        <v>202604</v>
      </c>
      <c r="D5742" s="108" t="s">
        <v>1015</v>
      </c>
      <c r="E5742" s="109">
        <v>7008067169</v>
      </c>
      <c r="F5742" s="107" t="s">
        <v>3866</v>
      </c>
      <c r="G5742" s="110" t="s">
        <v>1778</v>
      </c>
      <c r="H5742" s="111">
        <v>290000</v>
      </c>
      <c r="I5742" s="113">
        <v>46143</v>
      </c>
      <c r="J5742" s="111">
        <v>95000</v>
      </c>
      <c r="K5742" s="112" t="s">
        <v>20</v>
      </c>
      <c r="L5742" s="112" t="s">
        <v>158</v>
      </c>
      <c r="O5742" s="71"/>
      <c r="P5742" s="54"/>
      <c r="Q5742" s="72"/>
    </row>
    <row r="5743" spans="1:17" x14ac:dyDescent="0.25">
      <c r="A5743" s="107" t="s">
        <v>4646</v>
      </c>
      <c r="B5743" s="108">
        <v>202604</v>
      </c>
      <c r="C5743" s="108">
        <v>202604</v>
      </c>
      <c r="D5743" s="108" t="s">
        <v>1015</v>
      </c>
      <c r="E5743" s="109">
        <v>9937116404</v>
      </c>
      <c r="F5743" s="107" t="s">
        <v>3867</v>
      </c>
      <c r="G5743" s="110" t="s">
        <v>3682</v>
      </c>
      <c r="H5743" s="111">
        <v>150000</v>
      </c>
      <c r="I5743" s="113">
        <v>46143</v>
      </c>
      <c r="J5743" s="111">
        <v>20000</v>
      </c>
      <c r="K5743" s="112" t="s">
        <v>20</v>
      </c>
      <c r="L5743" s="112" t="s">
        <v>158</v>
      </c>
      <c r="O5743" s="71"/>
      <c r="P5743" s="54"/>
      <c r="Q5743" s="72"/>
    </row>
    <row r="5744" spans="1:17" x14ac:dyDescent="0.25">
      <c r="A5744" s="107" t="s">
        <v>3881</v>
      </c>
      <c r="B5744" s="108">
        <v>202604</v>
      </c>
      <c r="C5744" s="108">
        <v>202604</v>
      </c>
      <c r="D5744" s="108" t="s">
        <v>1015</v>
      </c>
      <c r="E5744" s="109">
        <v>7978237163</v>
      </c>
      <c r="F5744" s="107" t="s">
        <v>3869</v>
      </c>
      <c r="G5744" s="110" t="s">
        <v>3305</v>
      </c>
      <c r="H5744" s="111">
        <v>59000</v>
      </c>
      <c r="I5744" s="113">
        <v>46143</v>
      </c>
      <c r="J5744" s="111">
        <v>45000</v>
      </c>
      <c r="K5744" s="112" t="s">
        <v>20</v>
      </c>
      <c r="L5744" s="112" t="s">
        <v>158</v>
      </c>
      <c r="O5744" s="71"/>
      <c r="P5744" s="54"/>
      <c r="Q5744" s="72"/>
    </row>
    <row r="5745" spans="1:17" x14ac:dyDescent="0.25">
      <c r="A5745" s="107" t="s">
        <v>3858</v>
      </c>
      <c r="B5745" s="108">
        <v>202604</v>
      </c>
      <c r="C5745" s="108">
        <v>202604</v>
      </c>
      <c r="D5745" s="108" t="s">
        <v>1014</v>
      </c>
      <c r="E5745" s="109">
        <v>9861092629</v>
      </c>
      <c r="F5745" s="107" t="s">
        <v>3868</v>
      </c>
      <c r="G5745" s="110" t="s">
        <v>3305</v>
      </c>
      <c r="H5745" s="111">
        <v>59000</v>
      </c>
      <c r="I5745" s="113">
        <v>46144</v>
      </c>
      <c r="J5745" s="111">
        <v>220000</v>
      </c>
      <c r="K5745" s="112" t="s">
        <v>20</v>
      </c>
      <c r="L5745" s="112" t="s">
        <v>158</v>
      </c>
      <c r="O5745" s="71"/>
      <c r="P5745" s="54"/>
      <c r="Q5745" s="72"/>
    </row>
    <row r="5746" spans="1:17" x14ac:dyDescent="0.25">
      <c r="A5746" s="107" t="s">
        <v>3836</v>
      </c>
      <c r="B5746" s="108">
        <v>202604</v>
      </c>
      <c r="C5746" s="108">
        <v>202604</v>
      </c>
      <c r="D5746" s="108" t="s">
        <v>1014</v>
      </c>
      <c r="E5746" s="109">
        <v>7845344335</v>
      </c>
      <c r="F5746" s="107" t="s">
        <v>3837</v>
      </c>
      <c r="G5746" s="110" t="s">
        <v>3305</v>
      </c>
      <c r="H5746" s="111">
        <v>59000</v>
      </c>
      <c r="I5746" s="113">
        <v>46144</v>
      </c>
      <c r="J5746" s="111">
        <v>5000</v>
      </c>
      <c r="K5746" s="112" t="s">
        <v>20</v>
      </c>
      <c r="L5746" s="112" t="s">
        <v>158</v>
      </c>
      <c r="O5746" s="71"/>
      <c r="P5746" s="54"/>
      <c r="Q5746" s="72"/>
    </row>
    <row r="5747" spans="1:17" x14ac:dyDescent="0.25">
      <c r="A5747" s="107" t="s">
        <v>4649</v>
      </c>
      <c r="B5747" s="108">
        <v>202604</v>
      </c>
      <c r="C5747" s="108">
        <v>202604</v>
      </c>
      <c r="D5747" s="108" t="s">
        <v>1014</v>
      </c>
      <c r="E5747" s="109">
        <v>9060635264</v>
      </c>
      <c r="F5747" s="107" t="s">
        <v>3875</v>
      </c>
      <c r="G5747" s="110" t="s">
        <v>3305</v>
      </c>
      <c r="H5747" s="111">
        <v>59000</v>
      </c>
      <c r="I5747" s="113">
        <v>46144</v>
      </c>
      <c r="J5747" s="111">
        <v>5000</v>
      </c>
      <c r="K5747" s="112" t="s">
        <v>20</v>
      </c>
      <c r="L5747" s="112" t="s">
        <v>158</v>
      </c>
      <c r="O5747" s="71"/>
      <c r="P5747" s="54"/>
      <c r="Q5747" s="72"/>
    </row>
    <row r="5748" spans="1:17" x14ac:dyDescent="0.25">
      <c r="A5748" s="107" t="s">
        <v>3873</v>
      </c>
      <c r="B5748" s="108">
        <v>202604</v>
      </c>
      <c r="C5748" s="108">
        <v>202604</v>
      </c>
      <c r="D5748" s="108" t="s">
        <v>1014</v>
      </c>
      <c r="E5748" s="109" t="s">
        <v>3888</v>
      </c>
      <c r="F5748" s="107" t="s">
        <v>3874</v>
      </c>
      <c r="G5748" s="110" t="s">
        <v>3305</v>
      </c>
      <c r="H5748" s="111">
        <v>59000</v>
      </c>
      <c r="I5748" s="113">
        <v>46144</v>
      </c>
      <c r="J5748" s="111">
        <v>5000</v>
      </c>
      <c r="K5748" s="112" t="s">
        <v>20</v>
      </c>
      <c r="L5748" s="112" t="s">
        <v>158</v>
      </c>
      <c r="O5748" s="71"/>
      <c r="P5748" s="54"/>
      <c r="Q5748" s="72"/>
    </row>
    <row r="5749" spans="1:17" x14ac:dyDescent="0.25">
      <c r="A5749" s="107" t="s">
        <v>3883</v>
      </c>
      <c r="B5749" s="108">
        <v>202604</v>
      </c>
      <c r="C5749" s="108">
        <v>202604</v>
      </c>
      <c r="D5749" s="108" t="s">
        <v>1014</v>
      </c>
      <c r="E5749" s="109">
        <v>8792025209</v>
      </c>
      <c r="F5749" s="107" t="s">
        <v>3853</v>
      </c>
      <c r="G5749" s="110" t="s">
        <v>3884</v>
      </c>
      <c r="H5749" s="111">
        <v>290000</v>
      </c>
      <c r="I5749" s="113">
        <v>46146</v>
      </c>
      <c r="J5749" s="111">
        <v>109588</v>
      </c>
      <c r="K5749" s="112" t="s">
        <v>20</v>
      </c>
      <c r="L5749" s="112" t="s">
        <v>158</v>
      </c>
      <c r="O5749" s="71"/>
      <c r="P5749" s="54"/>
      <c r="Q5749" s="72"/>
    </row>
    <row r="5750" spans="1:17" x14ac:dyDescent="0.25">
      <c r="A5750" s="107" t="s">
        <v>3802</v>
      </c>
      <c r="B5750" s="108">
        <v>202604</v>
      </c>
      <c r="C5750" s="108">
        <v>202604</v>
      </c>
      <c r="D5750" s="108" t="s">
        <v>1015</v>
      </c>
      <c r="E5750" s="109">
        <v>7978579027</v>
      </c>
      <c r="F5750" s="107" t="s">
        <v>3818</v>
      </c>
      <c r="G5750" s="110" t="s">
        <v>1778</v>
      </c>
      <c r="H5750" s="111">
        <v>318600</v>
      </c>
      <c r="I5750" s="113">
        <v>46147</v>
      </c>
      <c r="J5750" s="111">
        <v>50000</v>
      </c>
      <c r="K5750" s="112" t="s">
        <v>20</v>
      </c>
      <c r="L5750" s="112" t="s">
        <v>158</v>
      </c>
      <c r="O5750" s="71"/>
      <c r="P5750" s="54"/>
      <c r="Q5750" s="72"/>
    </row>
    <row r="5751" spans="1:17" x14ac:dyDescent="0.25">
      <c r="A5751" s="107" t="s">
        <v>4614</v>
      </c>
      <c r="B5751" s="108">
        <v>202602</v>
      </c>
      <c r="C5751" s="108">
        <v>202602</v>
      </c>
      <c r="D5751" s="108" t="s">
        <v>1015</v>
      </c>
      <c r="E5751" s="109">
        <v>7008036927</v>
      </c>
      <c r="F5751" s="107" t="s">
        <v>3564</v>
      </c>
      <c r="G5751" s="110" t="s">
        <v>1792</v>
      </c>
      <c r="H5751" s="111">
        <v>270000</v>
      </c>
      <c r="I5751" s="113">
        <v>46147</v>
      </c>
      <c r="J5751" s="111">
        <v>50000</v>
      </c>
      <c r="K5751" s="112" t="s">
        <v>20</v>
      </c>
      <c r="L5751" s="112" t="s">
        <v>158</v>
      </c>
      <c r="O5751" s="71"/>
      <c r="P5751" s="54"/>
      <c r="Q5751" s="72"/>
    </row>
    <row r="5752" spans="1:17" x14ac:dyDescent="0.25">
      <c r="A5752" s="107" t="s">
        <v>4638</v>
      </c>
      <c r="B5752" s="108">
        <v>202604</v>
      </c>
      <c r="C5752" s="108">
        <v>202604</v>
      </c>
      <c r="D5752" s="108" t="s">
        <v>1015</v>
      </c>
      <c r="E5752" s="109">
        <v>8327795172</v>
      </c>
      <c r="F5752" s="107" t="s">
        <v>3789</v>
      </c>
      <c r="G5752" s="110" t="s">
        <v>1778</v>
      </c>
      <c r="H5752" s="111">
        <v>290000</v>
      </c>
      <c r="I5752" s="113">
        <v>46147</v>
      </c>
      <c r="J5752" s="111">
        <v>50000</v>
      </c>
      <c r="K5752" s="112" t="s">
        <v>20</v>
      </c>
      <c r="L5752" s="112" t="s">
        <v>158</v>
      </c>
      <c r="O5752" s="71"/>
      <c r="P5752" s="54"/>
      <c r="Q5752" s="72"/>
    </row>
    <row r="5753" spans="1:17" x14ac:dyDescent="0.25">
      <c r="A5753" s="107" t="s">
        <v>3829</v>
      </c>
      <c r="B5753" s="108">
        <v>202604</v>
      </c>
      <c r="C5753" s="108">
        <v>202604</v>
      </c>
      <c r="D5753" s="108" t="s">
        <v>1014</v>
      </c>
      <c r="E5753" s="109">
        <v>9663697565</v>
      </c>
      <c r="F5753" s="107" t="s">
        <v>3835</v>
      </c>
      <c r="G5753" s="110" t="s">
        <v>3763</v>
      </c>
      <c r="H5753" s="111">
        <v>230000</v>
      </c>
      <c r="I5753" s="113">
        <v>46147</v>
      </c>
      <c r="J5753" s="111">
        <v>71667</v>
      </c>
      <c r="K5753" s="112" t="s">
        <v>20</v>
      </c>
      <c r="L5753" s="112" t="s">
        <v>158</v>
      </c>
      <c r="O5753" s="71"/>
      <c r="P5753" s="54"/>
      <c r="Q5753" s="72"/>
    </row>
    <row r="5754" spans="1:17" x14ac:dyDescent="0.25">
      <c r="A5754" s="107" t="s">
        <v>4625</v>
      </c>
      <c r="B5754" s="108">
        <v>202602</v>
      </c>
      <c r="C5754" s="108">
        <v>202602</v>
      </c>
      <c r="D5754" s="108" t="s">
        <v>1015</v>
      </c>
      <c r="E5754" s="109">
        <v>8480953646</v>
      </c>
      <c r="F5754" s="107" t="s">
        <v>3622</v>
      </c>
      <c r="G5754" s="110" t="s">
        <v>1778</v>
      </c>
      <c r="H5754" s="111">
        <v>290000</v>
      </c>
      <c r="I5754" s="113">
        <v>46147</v>
      </c>
      <c r="J5754" s="111">
        <v>50000</v>
      </c>
      <c r="K5754" s="112" t="s">
        <v>20</v>
      </c>
      <c r="L5754" s="112" t="s">
        <v>158</v>
      </c>
      <c r="O5754" s="71"/>
      <c r="P5754" s="54"/>
      <c r="Q5754" s="72"/>
    </row>
    <row r="5755" spans="1:17" x14ac:dyDescent="0.25">
      <c r="A5755" s="107" t="s">
        <v>3641</v>
      </c>
      <c r="B5755" s="108">
        <v>202602</v>
      </c>
      <c r="C5755" s="108">
        <v>202506</v>
      </c>
      <c r="D5755" s="108" t="s">
        <v>1014</v>
      </c>
      <c r="E5755" s="109">
        <v>9438366829</v>
      </c>
      <c r="F5755" s="107" t="s">
        <v>3643</v>
      </c>
      <c r="G5755" s="110" t="s">
        <v>3305</v>
      </c>
      <c r="H5755" s="111">
        <v>59000</v>
      </c>
      <c r="I5755" s="113">
        <v>46147</v>
      </c>
      <c r="J5755" s="111">
        <v>40000</v>
      </c>
      <c r="K5755" s="112" t="s">
        <v>20</v>
      </c>
      <c r="L5755" s="112" t="s">
        <v>158</v>
      </c>
      <c r="O5755" s="71"/>
      <c r="P5755" s="54"/>
      <c r="Q5755" s="72"/>
    </row>
    <row r="5756" spans="1:17" x14ac:dyDescent="0.25">
      <c r="A5756" s="107" t="s">
        <v>4560</v>
      </c>
      <c r="B5756" s="108">
        <v>202509</v>
      </c>
      <c r="C5756" s="108">
        <v>202509</v>
      </c>
      <c r="D5756" s="108" t="s">
        <v>1014</v>
      </c>
      <c r="E5756" s="109">
        <v>9502142433</v>
      </c>
      <c r="F5756" s="107" t="s">
        <v>3204</v>
      </c>
      <c r="G5756" s="110" t="s">
        <v>1778</v>
      </c>
      <c r="H5756" s="111">
        <v>290000</v>
      </c>
      <c r="I5756" s="113">
        <v>46148</v>
      </c>
      <c r="J5756" s="111">
        <v>35000</v>
      </c>
      <c r="K5756" s="112" t="s">
        <v>20</v>
      </c>
      <c r="L5756" s="112" t="s">
        <v>158</v>
      </c>
      <c r="O5756" s="71"/>
      <c r="P5756" s="54"/>
      <c r="Q5756" s="72"/>
    </row>
    <row r="5757" spans="1:17" x14ac:dyDescent="0.25">
      <c r="A5757" s="107" t="s">
        <v>3791</v>
      </c>
      <c r="B5757" s="108">
        <v>202604</v>
      </c>
      <c r="C5757" s="108">
        <v>202604</v>
      </c>
      <c r="D5757" s="108" t="s">
        <v>1015</v>
      </c>
      <c r="E5757" s="109">
        <v>8018490758</v>
      </c>
      <c r="F5757" s="107" t="s">
        <v>3809</v>
      </c>
      <c r="G5757" s="110" t="s">
        <v>3682</v>
      </c>
      <c r="H5757" s="111">
        <v>318600</v>
      </c>
      <c r="I5757" s="113">
        <v>46148</v>
      </c>
      <c r="J5757" s="111">
        <v>30000</v>
      </c>
      <c r="K5757" s="112" t="s">
        <v>20</v>
      </c>
      <c r="L5757" s="112" t="s">
        <v>158</v>
      </c>
      <c r="O5757" s="71"/>
      <c r="P5757" s="54"/>
      <c r="Q5757" s="72"/>
    </row>
    <row r="5758" spans="1:17" x14ac:dyDescent="0.25">
      <c r="A5758" s="107" t="s">
        <v>3791</v>
      </c>
      <c r="B5758" s="108">
        <v>202604</v>
      </c>
      <c r="C5758" s="108">
        <v>202604</v>
      </c>
      <c r="D5758" s="108" t="s">
        <v>1015</v>
      </c>
      <c r="E5758" s="109">
        <v>8018490758</v>
      </c>
      <c r="F5758" s="107" t="s">
        <v>3809</v>
      </c>
      <c r="G5758" s="110" t="s">
        <v>3682</v>
      </c>
      <c r="H5758" s="111">
        <v>318600</v>
      </c>
      <c r="I5758" s="113">
        <v>46148</v>
      </c>
      <c r="J5758" s="111">
        <v>20000</v>
      </c>
      <c r="K5758" s="112" t="s">
        <v>20</v>
      </c>
      <c r="L5758" s="112" t="s">
        <v>158</v>
      </c>
      <c r="O5758" s="71"/>
      <c r="P5758" s="54"/>
      <c r="Q5758" s="72"/>
    </row>
    <row r="5759" spans="1:17" x14ac:dyDescent="0.25">
      <c r="A5759" s="107" t="s">
        <v>3825</v>
      </c>
      <c r="B5759" s="108">
        <v>202604</v>
      </c>
      <c r="C5759" s="108">
        <v>202604</v>
      </c>
      <c r="D5759" s="108" t="s">
        <v>1014</v>
      </c>
      <c r="E5759" s="109">
        <v>9663738723</v>
      </c>
      <c r="F5759" s="107" t="s">
        <v>3833</v>
      </c>
      <c r="G5759" s="110" t="s">
        <v>3762</v>
      </c>
      <c r="H5759" s="111">
        <v>141600</v>
      </c>
      <c r="I5759" s="113">
        <v>46148</v>
      </c>
      <c r="J5759" s="111">
        <v>141600</v>
      </c>
      <c r="K5759" s="112" t="s">
        <v>20</v>
      </c>
      <c r="L5759" s="112" t="s">
        <v>158</v>
      </c>
      <c r="O5759" s="71"/>
      <c r="P5759" s="54"/>
      <c r="Q5759" s="72"/>
    </row>
    <row r="5760" spans="1:17" x14ac:dyDescent="0.25">
      <c r="A5760" s="107" t="s">
        <v>3885</v>
      </c>
      <c r="B5760" s="108">
        <v>202604</v>
      </c>
      <c r="C5760" s="108">
        <v>202604</v>
      </c>
      <c r="D5760" s="108" t="s">
        <v>1014</v>
      </c>
      <c r="E5760" s="109">
        <v>9583912218</v>
      </c>
      <c r="F5760" s="107" t="s">
        <v>3886</v>
      </c>
      <c r="G5760" s="110" t="s">
        <v>3682</v>
      </c>
      <c r="H5760" s="111">
        <v>172000</v>
      </c>
      <c r="I5760" s="113">
        <v>46149</v>
      </c>
      <c r="J5760" s="111">
        <v>172000</v>
      </c>
      <c r="K5760" s="112" t="s">
        <v>20</v>
      </c>
      <c r="L5760" s="112" t="s">
        <v>158</v>
      </c>
      <c r="O5760" s="71"/>
      <c r="P5760" s="54"/>
      <c r="Q5760" s="72"/>
    </row>
    <row r="5761" spans="1:17" x14ac:dyDescent="0.25">
      <c r="A5761" s="107" t="s">
        <v>4637</v>
      </c>
      <c r="B5761" s="108">
        <v>202604</v>
      </c>
      <c r="C5761" s="108">
        <v>202604</v>
      </c>
      <c r="D5761" s="108" t="s">
        <v>1015</v>
      </c>
      <c r="E5761" s="109">
        <v>8249944320</v>
      </c>
      <c r="F5761" s="107" t="s">
        <v>3787</v>
      </c>
      <c r="G5761" s="110" t="s">
        <v>3785</v>
      </c>
      <c r="H5761" s="111">
        <v>250000</v>
      </c>
      <c r="I5761" s="113">
        <v>46149</v>
      </c>
      <c r="J5761" s="111">
        <v>94000</v>
      </c>
      <c r="K5761" s="112" t="s">
        <v>20</v>
      </c>
      <c r="L5761" s="112" t="s">
        <v>158</v>
      </c>
      <c r="O5761" s="71"/>
      <c r="P5761" s="54"/>
      <c r="Q5761" s="72"/>
    </row>
    <row r="5762" spans="1:17" x14ac:dyDescent="0.25">
      <c r="A5762" s="107" t="s">
        <v>540</v>
      </c>
      <c r="B5762" s="108">
        <v>202302</v>
      </c>
      <c r="C5762" s="108">
        <v>202302</v>
      </c>
      <c r="D5762" s="108" t="s">
        <v>1014</v>
      </c>
      <c r="E5762" s="109">
        <v>8421977650</v>
      </c>
      <c r="F5762" s="107" t="s">
        <v>541</v>
      </c>
      <c r="G5762" s="110" t="s">
        <v>19</v>
      </c>
      <c r="H5762" s="111">
        <v>265500</v>
      </c>
      <c r="I5762" s="113">
        <v>46149</v>
      </c>
      <c r="J5762" s="111">
        <v>15000</v>
      </c>
      <c r="K5762" s="112" t="s">
        <v>20</v>
      </c>
      <c r="L5762" s="112" t="s">
        <v>158</v>
      </c>
      <c r="O5762" s="71"/>
      <c r="P5762" s="54"/>
      <c r="Q5762" s="72"/>
    </row>
    <row r="5763" spans="1:17" x14ac:dyDescent="0.25">
      <c r="A5763" s="107" t="s">
        <v>4649</v>
      </c>
      <c r="B5763" s="108">
        <v>202604</v>
      </c>
      <c r="C5763" s="108">
        <v>202604</v>
      </c>
      <c r="D5763" s="108" t="s">
        <v>1014</v>
      </c>
      <c r="E5763" s="109">
        <v>9060635264</v>
      </c>
      <c r="F5763" s="107" t="s">
        <v>3875</v>
      </c>
      <c r="G5763" s="110" t="s">
        <v>3762</v>
      </c>
      <c r="H5763" s="111">
        <v>141600</v>
      </c>
      <c r="I5763" s="113">
        <v>46149</v>
      </c>
      <c r="J5763" s="111">
        <v>35000</v>
      </c>
      <c r="K5763" s="112" t="s">
        <v>20</v>
      </c>
      <c r="L5763" s="112" t="s">
        <v>158</v>
      </c>
      <c r="O5763" s="71"/>
      <c r="P5763" s="54"/>
      <c r="Q5763" s="72"/>
    </row>
    <row r="5764" spans="1:17" x14ac:dyDescent="0.25">
      <c r="A5764" s="107" t="s">
        <v>2932</v>
      </c>
      <c r="B5764" s="108">
        <v>202505</v>
      </c>
      <c r="C5764" s="108">
        <v>202505</v>
      </c>
      <c r="D5764" s="108" t="s">
        <v>1014</v>
      </c>
      <c r="E5764" s="109">
        <v>6371155612</v>
      </c>
      <c r="F5764" s="107" t="s">
        <v>2934</v>
      </c>
      <c r="G5764" s="110" t="s">
        <v>2006</v>
      </c>
      <c r="H5764" s="111">
        <v>270000</v>
      </c>
      <c r="I5764" s="113">
        <v>46150</v>
      </c>
      <c r="J5764" s="111">
        <v>8000</v>
      </c>
      <c r="K5764" s="112" t="s">
        <v>20</v>
      </c>
      <c r="L5764" s="112" t="s">
        <v>158</v>
      </c>
      <c r="O5764" s="71"/>
      <c r="P5764" s="54"/>
      <c r="Q5764" s="72"/>
    </row>
    <row r="5765" spans="1:17" x14ac:dyDescent="0.25">
      <c r="A5765" s="107" t="s">
        <v>3889</v>
      </c>
      <c r="B5765" s="108">
        <v>202605</v>
      </c>
      <c r="C5765" s="108">
        <v>202605</v>
      </c>
      <c r="D5765" s="108" t="s">
        <v>1014</v>
      </c>
      <c r="E5765" s="109">
        <v>7682069597</v>
      </c>
      <c r="F5765" s="107" t="s">
        <v>3903</v>
      </c>
      <c r="G5765" s="110" t="s">
        <v>3682</v>
      </c>
      <c r="H5765" s="111">
        <v>270000</v>
      </c>
      <c r="I5765" s="113">
        <v>46150</v>
      </c>
      <c r="J5765" s="111">
        <v>5000</v>
      </c>
      <c r="K5765" s="112" t="s">
        <v>20</v>
      </c>
      <c r="L5765" s="112" t="s">
        <v>158</v>
      </c>
      <c r="O5765" s="71"/>
      <c r="P5765" s="54"/>
      <c r="Q5765" s="72"/>
    </row>
    <row r="5766" spans="1:17" x14ac:dyDescent="0.25">
      <c r="A5766" s="107" t="s">
        <v>3890</v>
      </c>
      <c r="B5766" s="108">
        <v>202605</v>
      </c>
      <c r="C5766" s="108">
        <v>202605</v>
      </c>
      <c r="D5766" s="108" t="s">
        <v>1015</v>
      </c>
      <c r="E5766" s="109">
        <v>6372446260</v>
      </c>
      <c r="F5766" s="107" t="s">
        <v>3904</v>
      </c>
      <c r="G5766" s="110" t="s">
        <v>3682</v>
      </c>
      <c r="H5766" s="111">
        <v>177000</v>
      </c>
      <c r="I5766" s="113">
        <v>46150</v>
      </c>
      <c r="J5766" s="111">
        <v>5000</v>
      </c>
      <c r="K5766" s="112" t="s">
        <v>20</v>
      </c>
      <c r="L5766" s="112" t="s">
        <v>158</v>
      </c>
      <c r="O5766" s="71"/>
      <c r="P5766" s="54"/>
      <c r="Q5766" s="72"/>
    </row>
    <row r="5767" spans="1:17" x14ac:dyDescent="0.25">
      <c r="A5767" s="107" t="s">
        <v>3891</v>
      </c>
      <c r="B5767" s="108">
        <v>202605</v>
      </c>
      <c r="C5767" s="108">
        <v>202605</v>
      </c>
      <c r="D5767" s="108" t="s">
        <v>1015</v>
      </c>
      <c r="E5767" s="109">
        <v>7735374661</v>
      </c>
      <c r="F5767" s="107" t="s">
        <v>3905</v>
      </c>
      <c r="G5767" s="110" t="s">
        <v>1778</v>
      </c>
      <c r="H5767" s="111">
        <v>290000</v>
      </c>
      <c r="I5767" s="113">
        <v>46150</v>
      </c>
      <c r="J5767" s="111">
        <v>5000</v>
      </c>
      <c r="K5767" s="112" t="s">
        <v>20</v>
      </c>
      <c r="L5767" s="112" t="s">
        <v>158</v>
      </c>
      <c r="O5767" s="71"/>
      <c r="P5767" s="54"/>
      <c r="Q5767" s="72"/>
    </row>
    <row r="5768" spans="1:17" x14ac:dyDescent="0.25">
      <c r="A5768" s="107" t="s">
        <v>4651</v>
      </c>
      <c r="B5768" s="108">
        <v>202605</v>
      </c>
      <c r="C5768" s="108">
        <v>202605</v>
      </c>
      <c r="D5768" s="108" t="s">
        <v>1015</v>
      </c>
      <c r="E5768" s="109">
        <v>7894473018</v>
      </c>
      <c r="F5768" s="107" t="s">
        <v>3906</v>
      </c>
      <c r="G5768" s="110" t="s">
        <v>1778</v>
      </c>
      <c r="H5768" s="111">
        <v>290000</v>
      </c>
      <c r="I5768" s="113">
        <v>46150</v>
      </c>
      <c r="J5768" s="111">
        <v>5000</v>
      </c>
      <c r="K5768" s="112" t="s">
        <v>20</v>
      </c>
      <c r="L5768" s="112" t="s">
        <v>158</v>
      </c>
      <c r="O5768" s="71"/>
      <c r="P5768" s="54"/>
      <c r="Q5768" s="72"/>
    </row>
    <row r="5769" spans="1:17" x14ac:dyDescent="0.25">
      <c r="A5769" s="107" t="s">
        <v>4652</v>
      </c>
      <c r="B5769" s="108">
        <v>202605</v>
      </c>
      <c r="C5769" s="108">
        <v>202605</v>
      </c>
      <c r="D5769" s="108" t="s">
        <v>1015</v>
      </c>
      <c r="E5769" s="109">
        <v>6370082350</v>
      </c>
      <c r="F5769" s="107" t="s">
        <v>3907</v>
      </c>
      <c r="G5769" s="110" t="s">
        <v>1778</v>
      </c>
      <c r="H5769" s="111">
        <v>290000</v>
      </c>
      <c r="I5769" s="113">
        <v>46150</v>
      </c>
      <c r="J5769" s="111">
        <v>5000</v>
      </c>
      <c r="K5769" s="112" t="s">
        <v>20</v>
      </c>
      <c r="L5769" s="112" t="s">
        <v>158</v>
      </c>
      <c r="O5769" s="71"/>
      <c r="P5769" s="54"/>
      <c r="Q5769" s="72"/>
    </row>
    <row r="5770" spans="1:17" x14ac:dyDescent="0.25">
      <c r="A5770" s="107" t="s">
        <v>3894</v>
      </c>
      <c r="B5770" s="108">
        <v>202605</v>
      </c>
      <c r="C5770" s="108">
        <v>202605</v>
      </c>
      <c r="D5770" s="108" t="s">
        <v>1015</v>
      </c>
      <c r="E5770" s="109">
        <v>8328900060</v>
      </c>
      <c r="F5770" s="107" t="s">
        <v>3908</v>
      </c>
      <c r="G5770" s="110" t="s">
        <v>1778</v>
      </c>
      <c r="H5770" s="111">
        <v>290000</v>
      </c>
      <c r="I5770" s="113">
        <v>46150</v>
      </c>
      <c r="J5770" s="111">
        <v>5000</v>
      </c>
      <c r="K5770" s="112" t="s">
        <v>20</v>
      </c>
      <c r="L5770" s="112" t="s">
        <v>158</v>
      </c>
      <c r="O5770" s="71"/>
      <c r="P5770" s="54"/>
      <c r="Q5770" s="72"/>
    </row>
    <row r="5771" spans="1:17" x14ac:dyDescent="0.25">
      <c r="A5771" s="107" t="s">
        <v>3885</v>
      </c>
      <c r="B5771" s="108">
        <v>202605</v>
      </c>
      <c r="C5771" s="108">
        <v>202605</v>
      </c>
      <c r="D5771" s="108" t="s">
        <v>1015</v>
      </c>
      <c r="E5771" s="109">
        <v>9583912218</v>
      </c>
      <c r="F5771" s="107" t="s">
        <v>3886</v>
      </c>
      <c r="G5771" s="110" t="s">
        <v>3682</v>
      </c>
      <c r="H5771" s="111">
        <v>177000</v>
      </c>
      <c r="I5771" s="113">
        <v>46150</v>
      </c>
      <c r="J5771" s="111">
        <v>5000</v>
      </c>
      <c r="K5771" s="112" t="s">
        <v>717</v>
      </c>
      <c r="L5771" s="112" t="s">
        <v>158</v>
      </c>
      <c r="O5771" s="71"/>
      <c r="P5771" s="54"/>
      <c r="Q5771" s="72"/>
    </row>
    <row r="5772" spans="1:17" x14ac:dyDescent="0.25">
      <c r="A5772" s="107" t="s">
        <v>3895</v>
      </c>
      <c r="B5772" s="108">
        <v>202605</v>
      </c>
      <c r="C5772" s="108">
        <v>202605</v>
      </c>
      <c r="D5772" s="108" t="s">
        <v>1015</v>
      </c>
      <c r="E5772" s="109">
        <v>9556828020</v>
      </c>
      <c r="F5772" s="107" t="s">
        <v>3909</v>
      </c>
      <c r="G5772" s="110" t="s">
        <v>1778</v>
      </c>
      <c r="H5772" s="111">
        <v>290000</v>
      </c>
      <c r="I5772" s="113">
        <v>46150</v>
      </c>
      <c r="J5772" s="111">
        <v>5000</v>
      </c>
      <c r="K5772" s="112" t="s">
        <v>20</v>
      </c>
      <c r="L5772" s="112" t="s">
        <v>158</v>
      </c>
      <c r="O5772" s="71"/>
      <c r="P5772" s="54"/>
      <c r="Q5772" s="72"/>
    </row>
    <row r="5773" spans="1:17" x14ac:dyDescent="0.25">
      <c r="A5773" s="107" t="s">
        <v>3896</v>
      </c>
      <c r="B5773" s="108">
        <v>202605</v>
      </c>
      <c r="C5773" s="108">
        <v>202605</v>
      </c>
      <c r="D5773" s="108" t="s">
        <v>1015</v>
      </c>
      <c r="E5773" s="109">
        <v>7008246101</v>
      </c>
      <c r="F5773" s="107" t="s">
        <v>3910</v>
      </c>
      <c r="G5773" s="110" t="s">
        <v>1778</v>
      </c>
      <c r="H5773" s="111">
        <v>290000</v>
      </c>
      <c r="I5773" s="113">
        <v>46150</v>
      </c>
      <c r="J5773" s="111">
        <v>5000</v>
      </c>
      <c r="K5773" s="112" t="s">
        <v>20</v>
      </c>
      <c r="L5773" s="112" t="s">
        <v>158</v>
      </c>
      <c r="O5773" s="71"/>
      <c r="P5773" s="54"/>
      <c r="Q5773" s="72"/>
    </row>
    <row r="5774" spans="1:17" x14ac:dyDescent="0.25">
      <c r="A5774" s="107" t="s">
        <v>3897</v>
      </c>
      <c r="B5774" s="108">
        <v>202605</v>
      </c>
      <c r="C5774" s="108">
        <v>202605</v>
      </c>
      <c r="D5774" s="108" t="s">
        <v>1015</v>
      </c>
      <c r="E5774" s="109">
        <v>9883475685</v>
      </c>
      <c r="F5774" s="107" t="s">
        <v>3911</v>
      </c>
      <c r="G5774" s="110" t="s">
        <v>1778</v>
      </c>
      <c r="H5774" s="111">
        <v>290000</v>
      </c>
      <c r="I5774" s="113">
        <v>46150</v>
      </c>
      <c r="J5774" s="111">
        <v>5000</v>
      </c>
      <c r="K5774" s="112" t="s">
        <v>20</v>
      </c>
      <c r="L5774" s="112" t="s">
        <v>158</v>
      </c>
      <c r="O5774" s="71"/>
      <c r="P5774" s="54"/>
      <c r="Q5774" s="72"/>
    </row>
    <row r="5775" spans="1:17" x14ac:dyDescent="0.25">
      <c r="A5775" s="107" t="s">
        <v>3899</v>
      </c>
      <c r="B5775" s="108">
        <v>202605</v>
      </c>
      <c r="C5775" s="108">
        <v>202605</v>
      </c>
      <c r="D5775" s="108" t="s">
        <v>1015</v>
      </c>
      <c r="E5775" s="109">
        <v>8260308934</v>
      </c>
      <c r="F5775" s="107" t="s">
        <v>3913</v>
      </c>
      <c r="G5775" s="110" t="s">
        <v>1778</v>
      </c>
      <c r="H5775" s="111">
        <v>290000</v>
      </c>
      <c r="I5775" s="113">
        <v>46150</v>
      </c>
      <c r="J5775" s="111">
        <v>5000</v>
      </c>
      <c r="K5775" s="112" t="s">
        <v>20</v>
      </c>
      <c r="L5775" s="112" t="s">
        <v>158</v>
      </c>
      <c r="O5775" s="71"/>
      <c r="P5775" s="54"/>
      <c r="Q5775" s="72"/>
    </row>
    <row r="5776" spans="1:17" x14ac:dyDescent="0.25">
      <c r="A5776" s="107" t="s">
        <v>3900</v>
      </c>
      <c r="B5776" s="108">
        <v>202605</v>
      </c>
      <c r="C5776" s="108">
        <v>202605</v>
      </c>
      <c r="D5776" s="108" t="s">
        <v>1015</v>
      </c>
      <c r="E5776" s="109">
        <v>9090070024</v>
      </c>
      <c r="F5776" s="107" t="s">
        <v>3914</v>
      </c>
      <c r="G5776" s="110" t="s">
        <v>1778</v>
      </c>
      <c r="H5776" s="111">
        <v>290000</v>
      </c>
      <c r="I5776" s="113">
        <v>46150</v>
      </c>
      <c r="J5776" s="111">
        <v>5000</v>
      </c>
      <c r="K5776" s="112" t="s">
        <v>20</v>
      </c>
      <c r="L5776" s="112" t="s">
        <v>158</v>
      </c>
      <c r="O5776" s="71"/>
      <c r="P5776" s="54"/>
      <c r="Q5776" s="72"/>
    </row>
    <row r="5777" spans="1:17" x14ac:dyDescent="0.25">
      <c r="A5777" s="107" t="s">
        <v>3901</v>
      </c>
      <c r="B5777" s="108">
        <v>202605</v>
      </c>
      <c r="C5777" s="108">
        <v>202605</v>
      </c>
      <c r="D5777" s="108" t="s">
        <v>1015</v>
      </c>
      <c r="E5777" s="109">
        <v>7609050666</v>
      </c>
      <c r="F5777" s="107" t="s">
        <v>3915</v>
      </c>
      <c r="G5777" s="110" t="s">
        <v>1778</v>
      </c>
      <c r="H5777" s="111">
        <v>290000</v>
      </c>
      <c r="I5777" s="113">
        <v>46150</v>
      </c>
      <c r="J5777" s="111">
        <v>5000</v>
      </c>
      <c r="K5777" s="112" t="s">
        <v>20</v>
      </c>
      <c r="L5777" s="112" t="s">
        <v>158</v>
      </c>
      <c r="O5777" s="71"/>
      <c r="P5777" s="54"/>
      <c r="Q5777" s="72"/>
    </row>
    <row r="5778" spans="1:17" x14ac:dyDescent="0.25">
      <c r="A5778" s="107" t="s">
        <v>3902</v>
      </c>
      <c r="B5778" s="108">
        <v>202605</v>
      </c>
      <c r="C5778" s="108">
        <v>202605</v>
      </c>
      <c r="D5778" s="108" t="s">
        <v>1015</v>
      </c>
      <c r="E5778" s="109">
        <v>7790004402</v>
      </c>
      <c r="F5778" s="107" t="s">
        <v>3916</v>
      </c>
      <c r="G5778" s="110" t="s">
        <v>1778</v>
      </c>
      <c r="H5778" s="111">
        <v>290000</v>
      </c>
      <c r="I5778" s="113">
        <v>46150</v>
      </c>
      <c r="J5778" s="111">
        <v>5000</v>
      </c>
      <c r="K5778" s="112" t="s">
        <v>20</v>
      </c>
      <c r="L5778" s="112" t="s">
        <v>158</v>
      </c>
      <c r="O5778" s="71"/>
      <c r="P5778" s="54"/>
      <c r="Q5778" s="72"/>
    </row>
    <row r="5779" spans="1:17" x14ac:dyDescent="0.25">
      <c r="A5779" s="107" t="s">
        <v>3414</v>
      </c>
      <c r="B5779" s="108">
        <v>202512</v>
      </c>
      <c r="C5779" s="108">
        <v>202512</v>
      </c>
      <c r="D5779" s="108" t="s">
        <v>1015</v>
      </c>
      <c r="E5779" s="109">
        <v>7749859195</v>
      </c>
      <c r="F5779" s="107" t="s">
        <v>3419</v>
      </c>
      <c r="G5779" s="110" t="s">
        <v>1778</v>
      </c>
      <c r="H5779" s="111">
        <v>290000</v>
      </c>
      <c r="I5779" s="113">
        <v>46150</v>
      </c>
      <c r="J5779" s="111">
        <v>45000</v>
      </c>
      <c r="K5779" s="112" t="s">
        <v>20</v>
      </c>
      <c r="L5779" s="112" t="s">
        <v>158</v>
      </c>
      <c r="O5779" s="71"/>
      <c r="P5779" s="54"/>
      <c r="Q5779" s="72"/>
    </row>
    <row r="5780" spans="1:17" x14ac:dyDescent="0.25">
      <c r="A5780" s="107" t="s">
        <v>3801</v>
      </c>
      <c r="B5780" s="108">
        <v>202604</v>
      </c>
      <c r="C5780" s="108">
        <v>202604</v>
      </c>
      <c r="D5780" s="108" t="s">
        <v>1015</v>
      </c>
      <c r="E5780" s="109" t="s">
        <v>3807</v>
      </c>
      <c r="F5780" s="107" t="s">
        <v>3817</v>
      </c>
      <c r="G5780" s="110" t="s">
        <v>3682</v>
      </c>
      <c r="H5780" s="111">
        <v>295000</v>
      </c>
      <c r="I5780" s="113">
        <v>46150</v>
      </c>
      <c r="J5780" s="111">
        <v>50000</v>
      </c>
      <c r="K5780" s="112" t="s">
        <v>717</v>
      </c>
      <c r="L5780" s="112" t="s">
        <v>158</v>
      </c>
      <c r="O5780" s="71"/>
      <c r="P5780" s="54"/>
      <c r="Q5780" s="72"/>
    </row>
    <row r="5781" spans="1:17" x14ac:dyDescent="0.25">
      <c r="A5781" s="107" t="s">
        <v>3579</v>
      </c>
      <c r="B5781" s="108">
        <v>202602</v>
      </c>
      <c r="C5781" s="108">
        <v>202602</v>
      </c>
      <c r="D5781" s="108" t="s">
        <v>1014</v>
      </c>
      <c r="E5781" s="109">
        <v>9346333647</v>
      </c>
      <c r="F5781" s="107" t="s">
        <v>3605</v>
      </c>
      <c r="G5781" s="110" t="s">
        <v>3305</v>
      </c>
      <c r="H5781" s="111">
        <v>59000</v>
      </c>
      <c r="I5781" s="113">
        <v>46150</v>
      </c>
      <c r="J5781" s="111">
        <v>10000</v>
      </c>
      <c r="K5781" s="112" t="s">
        <v>20</v>
      </c>
      <c r="L5781" s="112" t="s">
        <v>158</v>
      </c>
      <c r="O5781" s="71"/>
      <c r="P5781" s="54"/>
      <c r="Q5781" s="72"/>
    </row>
    <row r="5782" spans="1:17" x14ac:dyDescent="0.25">
      <c r="A5782" s="107" t="s">
        <v>3587</v>
      </c>
      <c r="B5782" s="108">
        <v>202602</v>
      </c>
      <c r="C5782" s="108">
        <v>202602</v>
      </c>
      <c r="D5782" s="108" t="s">
        <v>1014</v>
      </c>
      <c r="E5782" s="109">
        <v>8919365336</v>
      </c>
      <c r="F5782" s="107" t="s">
        <v>789</v>
      </c>
      <c r="G5782" s="110" t="s">
        <v>3305</v>
      </c>
      <c r="H5782" s="111">
        <v>59000</v>
      </c>
      <c r="I5782" s="113">
        <v>46150</v>
      </c>
      <c r="J5782" s="111">
        <v>36000</v>
      </c>
      <c r="K5782" s="112" t="s">
        <v>20</v>
      </c>
      <c r="L5782" s="112" t="s">
        <v>158</v>
      </c>
      <c r="O5782" s="71"/>
      <c r="P5782" s="54"/>
      <c r="Q5782" s="72"/>
    </row>
    <row r="5783" spans="1:17" x14ac:dyDescent="0.25">
      <c r="A5783" s="107" t="s">
        <v>3778</v>
      </c>
      <c r="B5783" s="108">
        <v>202604</v>
      </c>
      <c r="C5783" s="108">
        <v>202604</v>
      </c>
      <c r="D5783" s="108" t="s">
        <v>1015</v>
      </c>
      <c r="E5783" s="109">
        <v>9861610228</v>
      </c>
      <c r="F5783" s="107" t="s">
        <v>3779</v>
      </c>
      <c r="G5783" s="110" t="s">
        <v>1778</v>
      </c>
      <c r="H5783" s="111">
        <v>290000</v>
      </c>
      <c r="I5783" s="113">
        <v>46151</v>
      </c>
      <c r="J5783" s="111">
        <v>50000</v>
      </c>
      <c r="K5783" s="112" t="s">
        <v>20</v>
      </c>
      <c r="L5783" s="112" t="s">
        <v>158</v>
      </c>
      <c r="O5783" s="71"/>
      <c r="P5783" s="54"/>
      <c r="Q5783" s="72"/>
    </row>
    <row r="5784" spans="1:17" x14ac:dyDescent="0.25">
      <c r="A5784" s="107" t="s">
        <v>4653</v>
      </c>
      <c r="B5784" s="108">
        <v>202605</v>
      </c>
      <c r="C5784" s="108">
        <v>202605</v>
      </c>
      <c r="D5784" s="108" t="s">
        <v>1015</v>
      </c>
      <c r="E5784" s="109">
        <v>9853406969</v>
      </c>
      <c r="F5784" s="107" t="s">
        <v>3918</v>
      </c>
      <c r="G5784" s="110" t="s">
        <v>1778</v>
      </c>
      <c r="H5784" s="111">
        <v>290000</v>
      </c>
      <c r="I5784" s="113">
        <v>46151</v>
      </c>
      <c r="J5784" s="111">
        <v>285000</v>
      </c>
      <c r="K5784" s="112" t="s">
        <v>20</v>
      </c>
      <c r="L5784" s="112" t="s">
        <v>158</v>
      </c>
      <c r="O5784" s="71"/>
      <c r="P5784" s="54"/>
      <c r="Q5784" s="72"/>
    </row>
    <row r="5785" spans="1:17" x14ac:dyDescent="0.25">
      <c r="A5785" s="107" t="s">
        <v>3657</v>
      </c>
      <c r="B5785" s="108">
        <v>202602</v>
      </c>
      <c r="C5785" s="108">
        <v>202602</v>
      </c>
      <c r="D5785" s="108" t="s">
        <v>1014</v>
      </c>
      <c r="E5785" s="109">
        <v>7008238291</v>
      </c>
      <c r="F5785" s="107" t="s">
        <v>3658</v>
      </c>
      <c r="G5785" s="110" t="s">
        <v>1778</v>
      </c>
      <c r="H5785" s="111">
        <v>318000</v>
      </c>
      <c r="I5785" s="113">
        <v>46153</v>
      </c>
      <c r="J5785" s="111">
        <f>40000+32250</f>
        <v>72250</v>
      </c>
      <c r="K5785" s="112" t="s">
        <v>20</v>
      </c>
      <c r="L5785" s="112" t="s">
        <v>158</v>
      </c>
      <c r="O5785" s="71"/>
      <c r="P5785" s="54"/>
      <c r="Q5785" s="72"/>
    </row>
    <row r="5786" spans="1:17" x14ac:dyDescent="0.25">
      <c r="A5786" s="107" t="s">
        <v>3664</v>
      </c>
      <c r="B5786" s="108">
        <v>202602</v>
      </c>
      <c r="C5786" s="108">
        <v>202506</v>
      </c>
      <c r="D5786" s="108" t="s">
        <v>1014</v>
      </c>
      <c r="E5786" s="109">
        <v>8280327119</v>
      </c>
      <c r="F5786" s="107" t="s">
        <v>3665</v>
      </c>
      <c r="G5786" s="110" t="s">
        <v>1778</v>
      </c>
      <c r="H5786" s="111">
        <v>295000</v>
      </c>
      <c r="I5786" s="113">
        <v>46153</v>
      </c>
      <c r="J5786" s="111">
        <v>72500</v>
      </c>
      <c r="K5786" s="112" t="s">
        <v>20</v>
      </c>
      <c r="L5786" s="112" t="s">
        <v>158</v>
      </c>
      <c r="O5786" s="71"/>
      <c r="P5786" s="54"/>
      <c r="Q5786" s="72"/>
    </row>
    <row r="5787" spans="1:17" x14ac:dyDescent="0.25">
      <c r="A5787" s="107" t="s">
        <v>3894</v>
      </c>
      <c r="B5787" s="108">
        <v>202605</v>
      </c>
      <c r="C5787" s="108">
        <v>202605</v>
      </c>
      <c r="D5787" s="108" t="s">
        <v>1015</v>
      </c>
      <c r="E5787" s="109">
        <v>8328900060</v>
      </c>
      <c r="F5787" s="107" t="s">
        <v>3908</v>
      </c>
      <c r="G5787" s="110" t="s">
        <v>1778</v>
      </c>
      <c r="H5787" s="111">
        <v>290000</v>
      </c>
      <c r="I5787" s="113">
        <v>46153</v>
      </c>
      <c r="J5787" s="111">
        <v>71250</v>
      </c>
      <c r="K5787" s="112" t="s">
        <v>20</v>
      </c>
      <c r="L5787" s="112" t="s">
        <v>158</v>
      </c>
      <c r="O5787" s="71"/>
      <c r="P5787" s="54"/>
      <c r="Q5787" s="72"/>
    </row>
    <row r="5788" spans="1:17" x14ac:dyDescent="0.25">
      <c r="A5788" s="107" t="s">
        <v>4651</v>
      </c>
      <c r="B5788" s="108">
        <v>202605</v>
      </c>
      <c r="C5788" s="108">
        <v>202605</v>
      </c>
      <c r="D5788" s="108" t="s">
        <v>1015</v>
      </c>
      <c r="E5788" s="109">
        <v>7894473018</v>
      </c>
      <c r="F5788" s="107" t="s">
        <v>3906</v>
      </c>
      <c r="G5788" s="110" t="s">
        <v>1778</v>
      </c>
      <c r="H5788" s="111">
        <v>290000</v>
      </c>
      <c r="I5788" s="113">
        <v>46153</v>
      </c>
      <c r="J5788" s="111">
        <v>71250</v>
      </c>
      <c r="K5788" s="112" t="s">
        <v>717</v>
      </c>
      <c r="L5788" s="112" t="s">
        <v>158</v>
      </c>
      <c r="O5788" s="71"/>
      <c r="P5788" s="54"/>
      <c r="Q5788" s="72"/>
    </row>
    <row r="5789" spans="1:17" x14ac:dyDescent="0.25">
      <c r="A5789" s="107" t="s">
        <v>3337</v>
      </c>
      <c r="B5789" s="108">
        <v>202511</v>
      </c>
      <c r="C5789" s="108">
        <v>202511</v>
      </c>
      <c r="D5789" s="108" t="s">
        <v>1015</v>
      </c>
      <c r="E5789" s="109">
        <v>6006980490</v>
      </c>
      <c r="F5789" s="107" t="s">
        <v>3349</v>
      </c>
      <c r="G5789" s="110" t="s">
        <v>1778</v>
      </c>
      <c r="H5789" s="111">
        <v>290000</v>
      </c>
      <c r="I5789" s="113">
        <v>46153</v>
      </c>
      <c r="J5789" s="111">
        <v>40000</v>
      </c>
      <c r="K5789" s="112" t="s">
        <v>20</v>
      </c>
      <c r="L5789" s="112" t="s">
        <v>158</v>
      </c>
      <c r="O5789" s="71"/>
      <c r="P5789" s="54"/>
      <c r="Q5789" s="72"/>
    </row>
    <row r="5790" spans="1:17" x14ac:dyDescent="0.25">
      <c r="A5790" s="107" t="s">
        <v>4652</v>
      </c>
      <c r="B5790" s="108">
        <v>202605</v>
      </c>
      <c r="C5790" s="108">
        <v>202605</v>
      </c>
      <c r="D5790" s="108" t="s">
        <v>1015</v>
      </c>
      <c r="E5790" s="109">
        <v>6370082350</v>
      </c>
      <c r="F5790" s="107" t="s">
        <v>3907</v>
      </c>
      <c r="G5790" s="110" t="s">
        <v>1778</v>
      </c>
      <c r="H5790" s="111">
        <v>290000</v>
      </c>
      <c r="I5790" s="113">
        <v>46154</v>
      </c>
      <c r="J5790" s="111">
        <f>142500/2</f>
        <v>71250</v>
      </c>
      <c r="K5790" s="112" t="s">
        <v>20</v>
      </c>
      <c r="L5790" s="112" t="s">
        <v>158</v>
      </c>
      <c r="O5790" s="71"/>
      <c r="P5790" s="54"/>
      <c r="Q5790" s="72"/>
    </row>
    <row r="5791" spans="1:17" x14ac:dyDescent="0.25">
      <c r="A5791" s="107" t="s">
        <v>3896</v>
      </c>
      <c r="B5791" s="108">
        <v>202605</v>
      </c>
      <c r="C5791" s="108">
        <v>202605</v>
      </c>
      <c r="D5791" s="108" t="s">
        <v>1015</v>
      </c>
      <c r="E5791" s="109">
        <v>7008246101</v>
      </c>
      <c r="F5791" s="107" t="s">
        <v>3910</v>
      </c>
      <c r="G5791" s="110" t="s">
        <v>1778</v>
      </c>
      <c r="H5791" s="111">
        <v>290000</v>
      </c>
      <c r="I5791" s="113">
        <v>46154</v>
      </c>
      <c r="J5791" s="111">
        <f>142500/2</f>
        <v>71250</v>
      </c>
      <c r="K5791" s="112" t="s">
        <v>20</v>
      </c>
      <c r="L5791" s="112" t="s">
        <v>158</v>
      </c>
      <c r="O5791" s="71"/>
      <c r="P5791" s="54"/>
      <c r="Q5791" s="72"/>
    </row>
    <row r="5792" spans="1:17" x14ac:dyDescent="0.25">
      <c r="A5792" s="107" t="s">
        <v>3649</v>
      </c>
      <c r="B5792" s="108">
        <v>202602</v>
      </c>
      <c r="C5792" s="108">
        <v>202602</v>
      </c>
      <c r="D5792" s="108" t="s">
        <v>1015</v>
      </c>
      <c r="E5792" s="109">
        <v>8079706234</v>
      </c>
      <c r="F5792" s="107" t="s">
        <v>3650</v>
      </c>
      <c r="G5792" s="110" t="s">
        <v>1778</v>
      </c>
      <c r="H5792" s="111">
        <v>290000</v>
      </c>
      <c r="I5792" s="113">
        <v>46154</v>
      </c>
      <c r="J5792" s="111">
        <v>20000</v>
      </c>
      <c r="K5792" s="112" t="s">
        <v>20</v>
      </c>
      <c r="L5792" s="112" t="s">
        <v>158</v>
      </c>
      <c r="O5792" s="71"/>
      <c r="P5792" s="54"/>
      <c r="Q5792" s="72"/>
    </row>
    <row r="5793" spans="1:17" x14ac:dyDescent="0.25">
      <c r="A5793" s="107" t="s">
        <v>3360</v>
      </c>
      <c r="B5793" s="108">
        <v>202511</v>
      </c>
      <c r="C5793" s="108">
        <v>202511</v>
      </c>
      <c r="D5793" s="108" t="s">
        <v>1015</v>
      </c>
      <c r="E5793" s="109">
        <v>8457990349</v>
      </c>
      <c r="F5793" s="107" t="s">
        <v>3371</v>
      </c>
      <c r="G5793" s="110" t="s">
        <v>1778</v>
      </c>
      <c r="H5793" s="111">
        <v>290000</v>
      </c>
      <c r="I5793" s="113">
        <v>46154</v>
      </c>
      <c r="J5793" s="111">
        <v>50000</v>
      </c>
      <c r="K5793" s="112" t="s">
        <v>20</v>
      </c>
      <c r="L5793" s="112" t="s">
        <v>158</v>
      </c>
      <c r="O5793" s="71"/>
      <c r="P5793" s="54"/>
      <c r="Q5793" s="72"/>
    </row>
    <row r="5794" spans="1:17" x14ac:dyDescent="0.25">
      <c r="A5794" s="107" t="s">
        <v>3793</v>
      </c>
      <c r="B5794" s="108">
        <v>202604</v>
      </c>
      <c r="C5794" s="108">
        <v>202604</v>
      </c>
      <c r="D5794" s="108" t="s">
        <v>1015</v>
      </c>
      <c r="E5794" s="109">
        <v>9438143862</v>
      </c>
      <c r="F5794" s="107" t="s">
        <v>3810</v>
      </c>
      <c r="G5794" s="110" t="s">
        <v>1778</v>
      </c>
      <c r="H5794" s="111">
        <v>318600</v>
      </c>
      <c r="I5794" s="113">
        <v>46154</v>
      </c>
      <c r="J5794" s="111">
        <v>71250</v>
      </c>
      <c r="K5794" s="112" t="s">
        <v>20</v>
      </c>
      <c r="L5794" s="112" t="s">
        <v>158</v>
      </c>
      <c r="O5794" s="71"/>
      <c r="P5794" s="54"/>
      <c r="Q5794" s="72"/>
    </row>
    <row r="5795" spans="1:17" x14ac:dyDescent="0.25">
      <c r="A5795" s="107" t="s">
        <v>3920</v>
      </c>
      <c r="B5795" s="108">
        <v>202605</v>
      </c>
      <c r="C5795" s="108">
        <v>202605</v>
      </c>
      <c r="D5795" s="108" t="s">
        <v>1015</v>
      </c>
      <c r="E5795" s="109">
        <v>9853406969</v>
      </c>
      <c r="F5795" s="107" t="s">
        <v>3918</v>
      </c>
      <c r="G5795" s="110" t="s">
        <v>1778</v>
      </c>
      <c r="H5795" s="111">
        <v>318600</v>
      </c>
      <c r="I5795" s="113">
        <v>46154</v>
      </c>
      <c r="J5795" s="111">
        <v>5000</v>
      </c>
      <c r="K5795" s="112" t="s">
        <v>20</v>
      </c>
      <c r="L5795" s="112" t="s">
        <v>158</v>
      </c>
      <c r="O5795" s="71"/>
      <c r="P5795" s="54"/>
      <c r="Q5795" s="72"/>
    </row>
    <row r="5796" spans="1:17" x14ac:dyDescent="0.25">
      <c r="A5796" s="107" t="s">
        <v>3921</v>
      </c>
      <c r="B5796" s="108">
        <v>202605</v>
      </c>
      <c r="C5796" s="108">
        <v>202605</v>
      </c>
      <c r="D5796" s="108" t="s">
        <v>1015</v>
      </c>
      <c r="E5796" s="109">
        <v>9709265049</v>
      </c>
      <c r="F5796" s="107" t="s">
        <v>3923</v>
      </c>
      <c r="G5796" s="110" t="s">
        <v>1778</v>
      </c>
      <c r="H5796" s="111">
        <v>318600</v>
      </c>
      <c r="I5796" s="113">
        <v>46154</v>
      </c>
      <c r="J5796" s="111">
        <v>5000</v>
      </c>
      <c r="K5796" s="112" t="s">
        <v>20</v>
      </c>
      <c r="L5796" s="112" t="s">
        <v>158</v>
      </c>
      <c r="O5796" s="71"/>
      <c r="P5796" s="54"/>
      <c r="Q5796" s="72"/>
    </row>
    <row r="5797" spans="1:17" x14ac:dyDescent="0.25">
      <c r="A5797" s="107" t="s">
        <v>3922</v>
      </c>
      <c r="B5797" s="108">
        <v>202605</v>
      </c>
      <c r="C5797" s="108">
        <v>202605</v>
      </c>
      <c r="D5797" s="108" t="s">
        <v>1015</v>
      </c>
      <c r="E5797" s="109">
        <v>7684872449</v>
      </c>
      <c r="F5797" s="107" t="s">
        <v>3924</v>
      </c>
      <c r="G5797" s="110" t="s">
        <v>1778</v>
      </c>
      <c r="H5797" s="111">
        <v>318600</v>
      </c>
      <c r="I5797" s="113">
        <v>46154</v>
      </c>
      <c r="J5797" s="111">
        <v>5000</v>
      </c>
      <c r="K5797" s="112" t="s">
        <v>20</v>
      </c>
      <c r="L5797" s="112" t="s">
        <v>158</v>
      </c>
      <c r="O5797" s="71"/>
      <c r="P5797" s="54"/>
      <c r="Q5797" s="72"/>
    </row>
    <row r="5798" spans="1:17" x14ac:dyDescent="0.25">
      <c r="A5798" s="107" t="s">
        <v>3925</v>
      </c>
      <c r="B5798" s="108">
        <v>202605</v>
      </c>
      <c r="C5798" s="108">
        <v>202605</v>
      </c>
      <c r="D5798" s="108" t="s">
        <v>1014</v>
      </c>
      <c r="E5798" s="109">
        <v>9438745716</v>
      </c>
      <c r="F5798" s="107" t="s">
        <v>3927</v>
      </c>
      <c r="G5798" s="110" t="s">
        <v>3762</v>
      </c>
      <c r="H5798" s="111">
        <v>126000</v>
      </c>
      <c r="I5798" s="113">
        <v>46154</v>
      </c>
      <c r="J5798" s="111">
        <v>5000</v>
      </c>
      <c r="K5798" s="112" t="s">
        <v>20</v>
      </c>
      <c r="L5798" s="112" t="s">
        <v>158</v>
      </c>
      <c r="O5798" s="71"/>
      <c r="P5798" s="54"/>
      <c r="Q5798" s="72"/>
    </row>
    <row r="5799" spans="1:17" x14ac:dyDescent="0.25">
      <c r="A5799" s="107" t="s">
        <v>3926</v>
      </c>
      <c r="B5799" s="108">
        <v>202605</v>
      </c>
      <c r="C5799" s="108">
        <v>202605</v>
      </c>
      <c r="D5799" s="108" t="s">
        <v>1014</v>
      </c>
      <c r="E5799" s="109">
        <v>9962902468</v>
      </c>
      <c r="F5799" s="107" t="s">
        <v>3928</v>
      </c>
      <c r="G5799" s="110" t="s">
        <v>3763</v>
      </c>
      <c r="H5799" s="111">
        <v>233000</v>
      </c>
      <c r="I5799" s="113">
        <v>46154</v>
      </c>
      <c r="J5799" s="111">
        <v>5000</v>
      </c>
      <c r="K5799" s="112" t="s">
        <v>20</v>
      </c>
      <c r="L5799" s="112" t="s">
        <v>158</v>
      </c>
      <c r="O5799" s="71"/>
      <c r="P5799" s="54"/>
      <c r="Q5799" s="72"/>
    </row>
    <row r="5800" spans="1:17" x14ac:dyDescent="0.25">
      <c r="A5800" s="107" t="s">
        <v>3889</v>
      </c>
      <c r="B5800" s="108">
        <v>202605</v>
      </c>
      <c r="C5800" s="108">
        <v>202605</v>
      </c>
      <c r="D5800" s="108" t="s">
        <v>1014</v>
      </c>
      <c r="E5800" s="109">
        <v>7682069597</v>
      </c>
      <c r="F5800" s="107" t="s">
        <v>3903</v>
      </c>
      <c r="G5800" s="110" t="s">
        <v>3682</v>
      </c>
      <c r="H5800" s="111">
        <v>270000</v>
      </c>
      <c r="I5800" s="113">
        <v>46155</v>
      </c>
      <c r="J5800" s="111">
        <v>265000</v>
      </c>
      <c r="K5800" s="112" t="s">
        <v>20</v>
      </c>
      <c r="L5800" s="112" t="s">
        <v>158</v>
      </c>
      <c r="O5800" s="71"/>
      <c r="P5800" s="54"/>
      <c r="Q5800" s="72"/>
    </row>
    <row r="5801" spans="1:17" x14ac:dyDescent="0.25">
      <c r="A5801" s="107" t="s">
        <v>4608</v>
      </c>
      <c r="B5801" s="108">
        <v>202601</v>
      </c>
      <c r="C5801" s="108">
        <v>202601</v>
      </c>
      <c r="D5801" s="108" t="s">
        <v>1015</v>
      </c>
      <c r="E5801" s="109">
        <v>7847056138</v>
      </c>
      <c r="F5801" s="107" t="s">
        <v>3505</v>
      </c>
      <c r="G5801" s="110" t="s">
        <v>1778</v>
      </c>
      <c r="H5801" s="111">
        <v>305000</v>
      </c>
      <c r="I5801" s="113">
        <v>46155</v>
      </c>
      <c r="J5801" s="111">
        <v>50036</v>
      </c>
      <c r="K5801" s="112" t="s">
        <v>20</v>
      </c>
      <c r="L5801" s="112" t="s">
        <v>158</v>
      </c>
      <c r="O5801" s="71"/>
      <c r="P5801" s="54"/>
      <c r="Q5801" s="72"/>
    </row>
    <row r="5802" spans="1:17" x14ac:dyDescent="0.25">
      <c r="A5802" s="107" t="s">
        <v>3895</v>
      </c>
      <c r="B5802" s="108">
        <v>202605</v>
      </c>
      <c r="C5802" s="108">
        <v>202605</v>
      </c>
      <c r="D5802" s="108" t="s">
        <v>1015</v>
      </c>
      <c r="E5802" s="109">
        <v>9556828020</v>
      </c>
      <c r="F5802" s="107" t="s">
        <v>3909</v>
      </c>
      <c r="G5802" s="110" t="s">
        <v>1778</v>
      </c>
      <c r="H5802" s="111">
        <v>290000</v>
      </c>
      <c r="I5802" s="113">
        <v>46156</v>
      </c>
      <c r="J5802" s="111">
        <v>285000</v>
      </c>
      <c r="K5802" s="112" t="s">
        <v>20</v>
      </c>
      <c r="L5802" s="112" t="s">
        <v>158</v>
      </c>
      <c r="O5802" s="71"/>
      <c r="P5802" s="54"/>
      <c r="Q5802" s="72"/>
    </row>
    <row r="5803" spans="1:17" x14ac:dyDescent="0.25">
      <c r="A5803" s="107" t="s">
        <v>3929</v>
      </c>
      <c r="B5803" s="108">
        <v>202605</v>
      </c>
      <c r="C5803" s="108">
        <v>202605</v>
      </c>
      <c r="D5803" s="108" t="s">
        <v>1015</v>
      </c>
      <c r="E5803" s="109"/>
      <c r="F5803" s="107"/>
      <c r="G5803" s="110" t="s">
        <v>3762</v>
      </c>
      <c r="H5803" s="111">
        <v>177000</v>
      </c>
      <c r="I5803" s="113">
        <v>46156</v>
      </c>
      <c r="J5803" s="111">
        <v>50000</v>
      </c>
      <c r="K5803" s="112" t="s">
        <v>20</v>
      </c>
      <c r="L5803" s="112" t="s">
        <v>158</v>
      </c>
      <c r="O5803" s="71"/>
      <c r="P5803" s="54"/>
      <c r="Q5803" s="72"/>
    </row>
    <row r="5804" spans="1:17" x14ac:dyDescent="0.25">
      <c r="A5804" s="107" t="s">
        <v>3617</v>
      </c>
      <c r="B5804" s="108">
        <v>202602</v>
      </c>
      <c r="C5804" s="108">
        <v>202602</v>
      </c>
      <c r="D5804" s="108" t="s">
        <v>1015</v>
      </c>
      <c r="E5804" s="109">
        <v>7978378431</v>
      </c>
      <c r="F5804" s="107" t="s">
        <v>3624</v>
      </c>
      <c r="G5804" s="110" t="s">
        <v>1778</v>
      </c>
      <c r="H5804" s="111">
        <v>300000</v>
      </c>
      <c r="I5804" s="113">
        <v>46157</v>
      </c>
      <c r="J5804" s="111">
        <v>30000</v>
      </c>
      <c r="K5804" s="112" t="s">
        <v>20</v>
      </c>
      <c r="L5804" s="112" t="s">
        <v>158</v>
      </c>
      <c r="O5804" s="71"/>
      <c r="P5804" s="54"/>
      <c r="Q5804" s="72"/>
    </row>
    <row r="5805" spans="1:17" x14ac:dyDescent="0.25">
      <c r="A5805" s="107" t="s">
        <v>3902</v>
      </c>
      <c r="B5805" s="108">
        <v>202605</v>
      </c>
      <c r="C5805" s="108">
        <v>202605</v>
      </c>
      <c r="D5805" s="108" t="s">
        <v>1015</v>
      </c>
      <c r="E5805" s="109">
        <v>7790004402</v>
      </c>
      <c r="F5805" s="107" t="s">
        <v>3916</v>
      </c>
      <c r="G5805" s="110" t="s">
        <v>1778</v>
      </c>
      <c r="H5805" s="111">
        <v>290000</v>
      </c>
      <c r="I5805" s="113">
        <v>46157</v>
      </c>
      <c r="J5805" s="111">
        <v>40000</v>
      </c>
      <c r="K5805" s="112" t="s">
        <v>20</v>
      </c>
      <c r="L5805" s="112" t="s">
        <v>158</v>
      </c>
      <c r="O5805" s="71"/>
      <c r="P5805" s="54"/>
      <c r="Q5805" s="72"/>
    </row>
    <row r="5806" spans="1:17" x14ac:dyDescent="0.25">
      <c r="A5806" s="107" t="s">
        <v>3891</v>
      </c>
      <c r="B5806" s="108">
        <v>202605</v>
      </c>
      <c r="C5806" s="108">
        <v>202605</v>
      </c>
      <c r="D5806" s="108" t="s">
        <v>1015</v>
      </c>
      <c r="E5806" s="109">
        <v>7735374661</v>
      </c>
      <c r="F5806" s="107" t="s">
        <v>3905</v>
      </c>
      <c r="G5806" s="110" t="s">
        <v>1778</v>
      </c>
      <c r="H5806" s="111">
        <v>290000</v>
      </c>
      <c r="I5806" s="113">
        <v>46157</v>
      </c>
      <c r="J5806" s="111">
        <v>95000</v>
      </c>
      <c r="K5806" s="112" t="s">
        <v>717</v>
      </c>
      <c r="L5806" s="112" t="s">
        <v>158</v>
      </c>
      <c r="O5806" s="71"/>
      <c r="P5806" s="54"/>
      <c r="Q5806" s="72"/>
    </row>
    <row r="5807" spans="1:17" x14ac:dyDescent="0.25">
      <c r="A5807" s="107" t="s">
        <v>3799</v>
      </c>
      <c r="B5807" s="108">
        <v>202604</v>
      </c>
      <c r="C5807" s="108">
        <v>202604</v>
      </c>
      <c r="D5807" s="108" t="s">
        <v>1015</v>
      </c>
      <c r="E5807" s="109">
        <v>7735374661</v>
      </c>
      <c r="F5807" s="107" t="s">
        <v>3815</v>
      </c>
      <c r="G5807" s="110" t="s">
        <v>1778</v>
      </c>
      <c r="H5807" s="111">
        <v>318600</v>
      </c>
      <c r="I5807" s="113">
        <v>46157</v>
      </c>
      <c r="J5807" s="111">
        <v>50000</v>
      </c>
      <c r="K5807" s="112" t="s">
        <v>20</v>
      </c>
      <c r="L5807" s="112" t="s">
        <v>158</v>
      </c>
      <c r="O5807" s="71"/>
      <c r="P5807" s="54"/>
      <c r="Q5807" s="72"/>
    </row>
    <row r="5808" spans="1:17" x14ac:dyDescent="0.25">
      <c r="A5808" s="107" t="s">
        <v>4609</v>
      </c>
      <c r="B5808" s="108">
        <v>202601</v>
      </c>
      <c r="C5808" s="108">
        <v>202601</v>
      </c>
      <c r="D5808" s="108" t="s">
        <v>1014</v>
      </c>
      <c r="E5808" s="109">
        <v>6366191660</v>
      </c>
      <c r="F5808" s="107" t="s">
        <v>3520</v>
      </c>
      <c r="G5808" s="110" t="s">
        <v>1778</v>
      </c>
      <c r="H5808" s="111">
        <v>290000</v>
      </c>
      <c r="I5808" s="113">
        <v>46157</v>
      </c>
      <c r="J5808" s="111">
        <v>47500</v>
      </c>
      <c r="K5808" s="112" t="s">
        <v>20</v>
      </c>
      <c r="L5808" s="112" t="s">
        <v>158</v>
      </c>
      <c r="O5808" s="71"/>
      <c r="P5808" s="54"/>
      <c r="Q5808" s="72"/>
    </row>
    <row r="5809" spans="1:17" x14ac:dyDescent="0.25">
      <c r="A5809" s="107" t="s">
        <v>3930</v>
      </c>
      <c r="B5809" s="108">
        <v>202605</v>
      </c>
      <c r="C5809" s="108">
        <v>202605</v>
      </c>
      <c r="D5809" s="108" t="s">
        <v>1015</v>
      </c>
      <c r="E5809" s="109">
        <v>8328961662</v>
      </c>
      <c r="F5809" s="107"/>
      <c r="G5809" s="110" t="s">
        <v>1778</v>
      </c>
      <c r="H5809" s="111">
        <v>290000</v>
      </c>
      <c r="I5809" s="113">
        <v>46157</v>
      </c>
      <c r="J5809" s="111">
        <v>40000</v>
      </c>
      <c r="K5809" s="112" t="s">
        <v>20</v>
      </c>
      <c r="L5809" s="112" t="s">
        <v>158</v>
      </c>
      <c r="O5809" s="71"/>
      <c r="P5809" s="54"/>
      <c r="Q5809" s="72"/>
    </row>
    <row r="5810" spans="1:17" x14ac:dyDescent="0.25">
      <c r="A5810" s="107" t="s">
        <v>4632</v>
      </c>
      <c r="B5810" s="108">
        <v>202603</v>
      </c>
      <c r="C5810" s="108">
        <v>202603</v>
      </c>
      <c r="D5810" s="108" t="s">
        <v>1014</v>
      </c>
      <c r="E5810" s="109">
        <v>7588644874</v>
      </c>
      <c r="F5810" s="107" t="s">
        <v>3679</v>
      </c>
      <c r="G5810" s="110" t="s">
        <v>1778</v>
      </c>
      <c r="H5810" s="111">
        <v>290000</v>
      </c>
      <c r="I5810" s="113">
        <v>46158</v>
      </c>
      <c r="J5810" s="111">
        <v>70000</v>
      </c>
      <c r="K5810" s="112" t="s">
        <v>20</v>
      </c>
      <c r="L5810" s="112" t="s">
        <v>158</v>
      </c>
      <c r="O5810" s="71"/>
      <c r="P5810" s="54"/>
      <c r="Q5810" s="72"/>
    </row>
    <row r="5811" spans="1:17" x14ac:dyDescent="0.25">
      <c r="A5811" s="107" t="s">
        <v>4601</v>
      </c>
      <c r="B5811" s="108">
        <v>202512</v>
      </c>
      <c r="C5811" s="108">
        <v>202512</v>
      </c>
      <c r="D5811" s="108" t="s">
        <v>1015</v>
      </c>
      <c r="E5811" s="109">
        <v>9090815303</v>
      </c>
      <c r="F5811" s="107" t="s">
        <v>3459</v>
      </c>
      <c r="G5811" s="110" t="s">
        <v>1778</v>
      </c>
      <c r="H5811" s="111">
        <v>290000</v>
      </c>
      <c r="I5811" s="113">
        <v>46158</v>
      </c>
      <c r="J5811" s="111">
        <v>50000</v>
      </c>
      <c r="K5811" s="112" t="s">
        <v>20</v>
      </c>
      <c r="L5811" s="112" t="s">
        <v>158</v>
      </c>
      <c r="O5811" s="71"/>
      <c r="P5811" s="54"/>
      <c r="Q5811" s="72"/>
    </row>
    <row r="5812" spans="1:17" x14ac:dyDescent="0.25">
      <c r="A5812" s="107" t="s">
        <v>3662</v>
      </c>
      <c r="B5812" s="108">
        <v>202602</v>
      </c>
      <c r="C5812" s="108">
        <v>202506</v>
      </c>
      <c r="D5812" s="108" t="s">
        <v>1014</v>
      </c>
      <c r="E5812" s="109">
        <v>6370307714</v>
      </c>
      <c r="F5812" s="107" t="s">
        <v>3663</v>
      </c>
      <c r="G5812" s="110" t="s">
        <v>1778</v>
      </c>
      <c r="H5812" s="111">
        <v>290000</v>
      </c>
      <c r="I5812" s="113">
        <v>46158</v>
      </c>
      <c r="J5812" s="111">
        <v>50000</v>
      </c>
      <c r="K5812" s="112" t="s">
        <v>20</v>
      </c>
      <c r="L5812" s="112" t="s">
        <v>158</v>
      </c>
      <c r="O5812" s="71"/>
      <c r="P5812" s="54"/>
      <c r="Q5812" s="72"/>
    </row>
    <row r="5813" spans="1:17" x14ac:dyDescent="0.25">
      <c r="A5813" s="107" t="s">
        <v>3079</v>
      </c>
      <c r="B5813" s="108">
        <v>202601</v>
      </c>
      <c r="C5813" s="108">
        <v>202601</v>
      </c>
      <c r="D5813" s="108" t="s">
        <v>1015</v>
      </c>
      <c r="E5813" s="109">
        <v>8018295307</v>
      </c>
      <c r="F5813" s="107" t="s">
        <v>3519</v>
      </c>
      <c r="G5813" s="110" t="s">
        <v>1778</v>
      </c>
      <c r="H5813" s="111">
        <v>290000</v>
      </c>
      <c r="I5813" s="113">
        <v>46158</v>
      </c>
      <c r="J5813" s="111">
        <v>50000</v>
      </c>
      <c r="K5813" s="112" t="s">
        <v>20</v>
      </c>
      <c r="L5813" s="112" t="s">
        <v>158</v>
      </c>
      <c r="O5813" s="71"/>
      <c r="P5813" s="54"/>
      <c r="Q5813" s="72"/>
    </row>
    <row r="5814" spans="1:17" x14ac:dyDescent="0.25">
      <c r="A5814" s="107" t="s">
        <v>3921</v>
      </c>
      <c r="B5814" s="108">
        <v>202605</v>
      </c>
      <c r="C5814" s="108">
        <v>202605</v>
      </c>
      <c r="D5814" s="108" t="s">
        <v>1015</v>
      </c>
      <c r="E5814" s="109">
        <v>9709265049</v>
      </c>
      <c r="F5814" s="107" t="s">
        <v>3923</v>
      </c>
      <c r="G5814" s="110" t="s">
        <v>1778</v>
      </c>
      <c r="H5814" s="111">
        <v>318600</v>
      </c>
      <c r="I5814" s="113">
        <v>46160</v>
      </c>
      <c r="J5814" s="111">
        <v>285000</v>
      </c>
      <c r="K5814" s="112" t="s">
        <v>20</v>
      </c>
      <c r="L5814" s="112" t="s">
        <v>158</v>
      </c>
      <c r="O5814" s="71"/>
      <c r="P5814" s="54"/>
      <c r="Q5814" s="72"/>
    </row>
    <row r="5815" spans="1:17" x14ac:dyDescent="0.25">
      <c r="A5815" s="107" t="s">
        <v>4654</v>
      </c>
      <c r="B5815" s="108">
        <v>202605</v>
      </c>
      <c r="C5815" s="108">
        <v>202605</v>
      </c>
      <c r="D5815" s="108" t="s">
        <v>1015</v>
      </c>
      <c r="E5815" s="109">
        <v>7606003820</v>
      </c>
      <c r="F5815" s="107" t="s">
        <v>3935</v>
      </c>
      <c r="G5815" s="110" t="s">
        <v>1778</v>
      </c>
      <c r="H5815" s="111">
        <v>290000</v>
      </c>
      <c r="I5815" s="113">
        <v>46160</v>
      </c>
      <c r="J5815" s="111">
        <v>5000</v>
      </c>
      <c r="K5815" s="112" t="s">
        <v>20</v>
      </c>
      <c r="L5815" s="112" t="s">
        <v>158</v>
      </c>
      <c r="O5815" s="71"/>
      <c r="P5815" s="54"/>
      <c r="Q5815" s="72"/>
    </row>
    <row r="5816" spans="1:17" x14ac:dyDescent="0.25">
      <c r="A5816" s="107" t="s">
        <v>3932</v>
      </c>
      <c r="B5816" s="108">
        <v>202605</v>
      </c>
      <c r="C5816" s="108">
        <v>202605</v>
      </c>
      <c r="D5816" s="108" t="s">
        <v>1015</v>
      </c>
      <c r="E5816" s="109">
        <v>9007221506</v>
      </c>
      <c r="F5816" s="107" t="s">
        <v>3936</v>
      </c>
      <c r="G5816" s="110" t="s">
        <v>3682</v>
      </c>
      <c r="H5816" s="111">
        <v>165000</v>
      </c>
      <c r="I5816" s="113">
        <v>46160</v>
      </c>
      <c r="J5816" s="111">
        <v>5000</v>
      </c>
      <c r="K5816" s="112" t="s">
        <v>20</v>
      </c>
      <c r="L5816" s="112" t="s">
        <v>158</v>
      </c>
      <c r="O5816" s="71"/>
      <c r="P5816" s="54"/>
      <c r="Q5816" s="72"/>
    </row>
    <row r="5817" spans="1:17" x14ac:dyDescent="0.25">
      <c r="A5817" s="107" t="s">
        <v>3933</v>
      </c>
      <c r="B5817" s="108">
        <v>202605</v>
      </c>
      <c r="C5817" s="108">
        <v>202605</v>
      </c>
      <c r="D5817" s="108" t="s">
        <v>1014</v>
      </c>
      <c r="E5817" s="109">
        <v>9938620651</v>
      </c>
      <c r="F5817" s="107" t="s">
        <v>3937</v>
      </c>
      <c r="G5817" s="110" t="s">
        <v>3682</v>
      </c>
      <c r="H5817" s="111">
        <v>270000</v>
      </c>
      <c r="I5817" s="113">
        <v>46160</v>
      </c>
      <c r="J5817" s="111">
        <v>5000</v>
      </c>
      <c r="K5817" s="112" t="s">
        <v>20</v>
      </c>
      <c r="L5817" s="112" t="s">
        <v>158</v>
      </c>
      <c r="O5817" s="71"/>
      <c r="P5817" s="54"/>
      <c r="Q5817" s="72"/>
    </row>
    <row r="5818" spans="1:17" x14ac:dyDescent="0.25">
      <c r="A5818" s="107" t="s">
        <v>3934</v>
      </c>
      <c r="B5818" s="108">
        <v>202605</v>
      </c>
      <c r="C5818" s="108">
        <v>202605</v>
      </c>
      <c r="D5818" s="108" t="s">
        <v>1015</v>
      </c>
      <c r="E5818" s="109">
        <v>8377893491</v>
      </c>
      <c r="F5818" s="107" t="s">
        <v>3938</v>
      </c>
      <c r="G5818" s="110" t="s">
        <v>1778</v>
      </c>
      <c r="H5818" s="111">
        <v>290000</v>
      </c>
      <c r="I5818" s="113">
        <v>46160</v>
      </c>
      <c r="J5818" s="111">
        <v>5000</v>
      </c>
      <c r="K5818" s="112" t="s">
        <v>20</v>
      </c>
      <c r="L5818" s="112" t="s">
        <v>158</v>
      </c>
      <c r="O5818" s="71"/>
      <c r="P5818" s="54"/>
      <c r="Q5818" s="72"/>
    </row>
    <row r="5819" spans="1:17" x14ac:dyDescent="0.25">
      <c r="A5819" s="107" t="s">
        <v>3383</v>
      </c>
      <c r="B5819" s="108">
        <v>202511</v>
      </c>
      <c r="C5819" s="108">
        <v>202511</v>
      </c>
      <c r="D5819" s="108" t="s">
        <v>1015</v>
      </c>
      <c r="E5819" s="109">
        <v>9439416966</v>
      </c>
      <c r="F5819" s="107" t="s">
        <v>4592</v>
      </c>
      <c r="G5819" s="110" t="s">
        <v>1778</v>
      </c>
      <c r="H5819" s="111">
        <v>290000</v>
      </c>
      <c r="I5819" s="113">
        <v>46161</v>
      </c>
      <c r="J5819" s="111">
        <v>70000</v>
      </c>
      <c r="K5819" s="112" t="s">
        <v>20</v>
      </c>
      <c r="L5819" s="112" t="s">
        <v>158</v>
      </c>
      <c r="O5819" s="71"/>
      <c r="P5819" s="54"/>
      <c r="Q5819" s="72"/>
    </row>
    <row r="5820" spans="1:17" x14ac:dyDescent="0.25">
      <c r="A5820" s="107" t="s">
        <v>3898</v>
      </c>
      <c r="B5820" s="108">
        <v>202605</v>
      </c>
      <c r="C5820" s="108">
        <v>202605</v>
      </c>
      <c r="D5820" s="108" t="s">
        <v>1015</v>
      </c>
      <c r="E5820" s="109">
        <v>8249749374</v>
      </c>
      <c r="F5820" s="107" t="s">
        <v>3912</v>
      </c>
      <c r="G5820" s="110" t="s">
        <v>1778</v>
      </c>
      <c r="H5820" s="111">
        <v>290000</v>
      </c>
      <c r="I5820" s="113">
        <v>46161</v>
      </c>
      <c r="J5820" s="111">
        <v>70000</v>
      </c>
      <c r="K5820" s="112" t="s">
        <v>20</v>
      </c>
      <c r="L5820" s="112" t="s">
        <v>158</v>
      </c>
      <c r="O5820" s="71"/>
      <c r="P5820" s="54"/>
      <c r="Q5820" s="72"/>
    </row>
    <row r="5821" spans="1:17" x14ac:dyDescent="0.25">
      <c r="A5821" s="107" t="s">
        <v>3541</v>
      </c>
      <c r="B5821" s="108">
        <v>202602</v>
      </c>
      <c r="C5821" s="108">
        <v>202602</v>
      </c>
      <c r="D5821" s="108" t="s">
        <v>1014</v>
      </c>
      <c r="E5821" s="109">
        <v>9124667646</v>
      </c>
      <c r="F5821" s="107" t="s">
        <v>3557</v>
      </c>
      <c r="G5821" s="110" t="s">
        <v>1778</v>
      </c>
      <c r="H5821" s="111">
        <v>290000</v>
      </c>
      <c r="I5821" s="113">
        <v>46161</v>
      </c>
      <c r="J5821" s="111">
        <v>70000</v>
      </c>
      <c r="K5821" s="112" t="s">
        <v>20</v>
      </c>
      <c r="L5821" s="112" t="s">
        <v>158</v>
      </c>
      <c r="O5821" s="71"/>
      <c r="P5821" s="54"/>
      <c r="Q5821" s="72"/>
    </row>
    <row r="5822" spans="1:17" x14ac:dyDescent="0.25">
      <c r="A5822" s="107" t="s">
        <v>3897</v>
      </c>
      <c r="B5822" s="108">
        <v>202605</v>
      </c>
      <c r="C5822" s="108">
        <v>202605</v>
      </c>
      <c r="D5822" s="108" t="s">
        <v>1015</v>
      </c>
      <c r="E5822" s="109">
        <v>9883475685</v>
      </c>
      <c r="F5822" s="107" t="s">
        <v>3911</v>
      </c>
      <c r="G5822" s="110" t="s">
        <v>1778</v>
      </c>
      <c r="H5822" s="111">
        <v>290000</v>
      </c>
      <c r="I5822" s="113">
        <v>46161</v>
      </c>
      <c r="J5822" s="111">
        <v>50000</v>
      </c>
      <c r="K5822" s="112" t="s">
        <v>20</v>
      </c>
      <c r="L5822" s="112" t="s">
        <v>158</v>
      </c>
      <c r="O5822" s="71"/>
      <c r="P5822" s="54"/>
      <c r="Q5822" s="72"/>
    </row>
    <row r="5823" spans="1:17" x14ac:dyDescent="0.25">
      <c r="A5823" s="107" t="s">
        <v>3933</v>
      </c>
      <c r="B5823" s="108">
        <v>202605</v>
      </c>
      <c r="C5823" s="108">
        <v>202605</v>
      </c>
      <c r="D5823" s="108" t="s">
        <v>1015</v>
      </c>
      <c r="E5823" s="109">
        <v>9938620651</v>
      </c>
      <c r="F5823" s="107" t="s">
        <v>3937</v>
      </c>
      <c r="G5823" s="110" t="s">
        <v>1778</v>
      </c>
      <c r="H5823" s="111">
        <v>290000</v>
      </c>
      <c r="I5823" s="113">
        <v>46162</v>
      </c>
      <c r="J5823" s="111">
        <v>219000</v>
      </c>
      <c r="K5823" s="112" t="s">
        <v>20</v>
      </c>
      <c r="L5823" s="112" t="s">
        <v>158</v>
      </c>
      <c r="O5823" s="71"/>
      <c r="P5823" s="54"/>
      <c r="Q5823" s="72"/>
    </row>
    <row r="5824" spans="1:17" x14ac:dyDescent="0.25">
      <c r="A5824" s="107" t="s">
        <v>3778</v>
      </c>
      <c r="B5824" s="108">
        <v>202604</v>
      </c>
      <c r="C5824" s="108">
        <v>202604</v>
      </c>
      <c r="D5824" s="108" t="s">
        <v>1015</v>
      </c>
      <c r="E5824" s="109">
        <v>9861610228</v>
      </c>
      <c r="F5824" s="107" t="s">
        <v>3779</v>
      </c>
      <c r="G5824" s="110" t="s">
        <v>1778</v>
      </c>
      <c r="H5824" s="111">
        <v>290000</v>
      </c>
      <c r="I5824" s="113">
        <v>46162</v>
      </c>
      <c r="J5824" s="111">
        <v>50000</v>
      </c>
      <c r="K5824" s="112" t="s">
        <v>20</v>
      </c>
      <c r="L5824" s="112" t="s">
        <v>158</v>
      </c>
      <c r="O5824" s="71"/>
      <c r="P5824" s="54"/>
      <c r="Q5824" s="72"/>
    </row>
    <row r="5825" spans="1:17" x14ac:dyDescent="0.25">
      <c r="A5825" s="107" t="s">
        <v>3395</v>
      </c>
      <c r="B5825" s="108">
        <v>202511</v>
      </c>
      <c r="C5825" s="108">
        <v>202511</v>
      </c>
      <c r="D5825" s="108" t="s">
        <v>1014</v>
      </c>
      <c r="E5825" s="109">
        <v>7256058624</v>
      </c>
      <c r="F5825" s="107" t="s">
        <v>3400</v>
      </c>
      <c r="G5825" s="110" t="s">
        <v>1778</v>
      </c>
      <c r="H5825" s="111">
        <v>293000</v>
      </c>
      <c r="I5825" s="113">
        <v>46162</v>
      </c>
      <c r="J5825" s="111">
        <v>65000</v>
      </c>
      <c r="K5825" s="112" t="s">
        <v>20</v>
      </c>
      <c r="L5825" s="112" t="s">
        <v>158</v>
      </c>
      <c r="O5825" s="71"/>
      <c r="P5825" s="54"/>
      <c r="Q5825" s="72"/>
    </row>
    <row r="5826" spans="1:17" x14ac:dyDescent="0.25">
      <c r="A5826" s="107" t="s">
        <v>3617</v>
      </c>
      <c r="B5826" s="108">
        <v>202602</v>
      </c>
      <c r="C5826" s="108">
        <v>202602</v>
      </c>
      <c r="D5826" s="108" t="s">
        <v>1015</v>
      </c>
      <c r="E5826" s="109">
        <v>7978378431</v>
      </c>
      <c r="F5826" s="107" t="s">
        <v>3624</v>
      </c>
      <c r="G5826" s="110" t="s">
        <v>1778</v>
      </c>
      <c r="H5826" s="111">
        <v>300000</v>
      </c>
      <c r="I5826" s="113">
        <v>46163</v>
      </c>
      <c r="J5826" s="111">
        <v>50000</v>
      </c>
      <c r="K5826" s="112" t="s">
        <v>20</v>
      </c>
      <c r="L5826" s="112" t="s">
        <v>158</v>
      </c>
      <c r="O5826" s="71"/>
      <c r="P5826" s="54"/>
      <c r="Q5826" s="72"/>
    </row>
    <row r="5827" spans="1:17" x14ac:dyDescent="0.25">
      <c r="A5827" s="107" t="s">
        <v>4655</v>
      </c>
      <c r="B5827" s="108">
        <v>202605</v>
      </c>
      <c r="C5827" s="108">
        <v>202605</v>
      </c>
      <c r="D5827" s="108" t="s">
        <v>1015</v>
      </c>
      <c r="E5827" s="109">
        <v>8697202488</v>
      </c>
      <c r="F5827" s="107" t="s">
        <v>3940</v>
      </c>
      <c r="G5827" s="110" t="s">
        <v>1778</v>
      </c>
      <c r="H5827" s="111">
        <v>300000</v>
      </c>
      <c r="I5827" s="113">
        <v>46163</v>
      </c>
      <c r="J5827" s="111">
        <v>50000</v>
      </c>
      <c r="K5827" s="112" t="s">
        <v>20</v>
      </c>
      <c r="L5827" s="112" t="s">
        <v>158</v>
      </c>
      <c r="O5827" s="71"/>
      <c r="P5827" s="54"/>
      <c r="Q5827" s="72"/>
    </row>
    <row r="5828" spans="1:17" x14ac:dyDescent="0.25">
      <c r="A5828" s="107" t="s">
        <v>4642</v>
      </c>
      <c r="B5828" s="108">
        <v>202604</v>
      </c>
      <c r="C5828" s="108">
        <v>202604</v>
      </c>
      <c r="D5828" s="108" t="s">
        <v>1015</v>
      </c>
      <c r="E5828" s="109">
        <v>7735705170</v>
      </c>
      <c r="F5828" s="107" t="s">
        <v>3840</v>
      </c>
      <c r="G5828" s="110" t="s">
        <v>1778</v>
      </c>
      <c r="H5828" s="111">
        <v>290000</v>
      </c>
      <c r="I5828" s="113">
        <v>46163</v>
      </c>
      <c r="J5828" s="111">
        <v>70000</v>
      </c>
      <c r="K5828" s="112" t="s">
        <v>20</v>
      </c>
      <c r="L5828" s="112" t="s">
        <v>158</v>
      </c>
      <c r="O5828" s="71"/>
      <c r="P5828" s="54"/>
      <c r="Q5828" s="72"/>
    </row>
    <row r="5829" spans="1:17" x14ac:dyDescent="0.25">
      <c r="A5829" s="107" t="s">
        <v>3500</v>
      </c>
      <c r="B5829" s="108">
        <v>202601</v>
      </c>
      <c r="C5829" s="108">
        <v>202601</v>
      </c>
      <c r="D5829" s="108" t="s">
        <v>1015</v>
      </c>
      <c r="E5829" s="109">
        <v>8815437928</v>
      </c>
      <c r="F5829" s="107" t="s">
        <v>3501</v>
      </c>
      <c r="G5829" s="110" t="s">
        <v>1778</v>
      </c>
      <c r="H5829" s="111">
        <v>290000</v>
      </c>
      <c r="I5829" s="113">
        <v>46163</v>
      </c>
      <c r="J5829" s="111">
        <v>45000</v>
      </c>
      <c r="K5829" s="112" t="s">
        <v>20</v>
      </c>
      <c r="L5829" s="112" t="s">
        <v>158</v>
      </c>
      <c r="O5829" s="71"/>
      <c r="P5829" s="54"/>
      <c r="Q5829" s="72"/>
    </row>
    <row r="5830" spans="1:17" x14ac:dyDescent="0.25">
      <c r="A5830" s="107" t="s">
        <v>3942</v>
      </c>
      <c r="B5830" s="108">
        <v>202605</v>
      </c>
      <c r="C5830" s="108">
        <v>202605</v>
      </c>
      <c r="D5830" s="108" t="s">
        <v>1015</v>
      </c>
      <c r="E5830" s="109">
        <v>6371714185</v>
      </c>
      <c r="F5830" s="107" t="s">
        <v>3943</v>
      </c>
      <c r="G5830" s="110" t="s">
        <v>1778</v>
      </c>
      <c r="H5830" s="111">
        <v>290000</v>
      </c>
      <c r="I5830" s="113">
        <v>46163</v>
      </c>
      <c r="J5830" s="111">
        <v>100000</v>
      </c>
      <c r="K5830" s="112" t="s">
        <v>20</v>
      </c>
      <c r="L5830" s="112" t="s">
        <v>158</v>
      </c>
      <c r="O5830" s="71"/>
      <c r="P5830" s="54"/>
      <c r="Q5830" s="72"/>
    </row>
    <row r="5831" spans="1:17" x14ac:dyDescent="0.25">
      <c r="A5831" s="107" t="s">
        <v>3942</v>
      </c>
      <c r="B5831" s="108">
        <v>202605</v>
      </c>
      <c r="C5831" s="108">
        <v>202605</v>
      </c>
      <c r="D5831" s="108" t="s">
        <v>1015</v>
      </c>
      <c r="E5831" s="109">
        <v>6371714185</v>
      </c>
      <c r="F5831" s="107" t="s">
        <v>3943</v>
      </c>
      <c r="G5831" s="110" t="s">
        <v>1778</v>
      </c>
      <c r="H5831" s="111">
        <v>290000</v>
      </c>
      <c r="I5831" s="113">
        <v>46164</v>
      </c>
      <c r="J5831" s="111">
        <v>100000</v>
      </c>
      <c r="K5831" s="112" t="s">
        <v>20</v>
      </c>
      <c r="L5831" s="112" t="s">
        <v>158</v>
      </c>
      <c r="O5831" s="71"/>
      <c r="P5831" s="54"/>
      <c r="Q5831" s="72"/>
    </row>
    <row r="5832" spans="1:17" x14ac:dyDescent="0.25">
      <c r="A5832" s="107" t="s">
        <v>3934</v>
      </c>
      <c r="B5832" s="108">
        <v>202605</v>
      </c>
      <c r="C5832" s="108">
        <v>202605</v>
      </c>
      <c r="D5832" s="108" t="s">
        <v>1015</v>
      </c>
      <c r="E5832" s="109">
        <v>8377893491</v>
      </c>
      <c r="F5832" s="107" t="s">
        <v>3938</v>
      </c>
      <c r="G5832" s="110" t="s">
        <v>1778</v>
      </c>
      <c r="H5832" s="111">
        <v>290000</v>
      </c>
      <c r="I5832" s="113">
        <v>46164</v>
      </c>
      <c r="J5832" s="111">
        <v>95000</v>
      </c>
      <c r="K5832" s="112" t="s">
        <v>20</v>
      </c>
      <c r="L5832" s="112" t="s">
        <v>158</v>
      </c>
      <c r="O5832" s="71"/>
      <c r="P5832" s="54"/>
      <c r="Q5832" s="72"/>
    </row>
    <row r="5833" spans="1:17" x14ac:dyDescent="0.25">
      <c r="A5833" s="107" t="s">
        <v>3550</v>
      </c>
      <c r="B5833" s="108">
        <v>202602</v>
      </c>
      <c r="C5833" s="108">
        <v>202602</v>
      </c>
      <c r="D5833" s="108" t="s">
        <v>1015</v>
      </c>
      <c r="E5833" s="109">
        <v>9861888912</v>
      </c>
      <c r="F5833" s="107" t="s">
        <v>3566</v>
      </c>
      <c r="G5833" s="110" t="s">
        <v>1778</v>
      </c>
      <c r="H5833" s="111">
        <v>290000</v>
      </c>
      <c r="I5833" s="113">
        <v>46164</v>
      </c>
      <c r="J5833" s="111">
        <v>70000</v>
      </c>
      <c r="K5833" s="112" t="s">
        <v>20</v>
      </c>
      <c r="L5833" s="112" t="s">
        <v>158</v>
      </c>
      <c r="O5833" s="71"/>
      <c r="P5833" s="54"/>
      <c r="Q5833" s="72"/>
    </row>
    <row r="5834" spans="1:17" x14ac:dyDescent="0.25">
      <c r="A5834" s="107" t="s">
        <v>3542</v>
      </c>
      <c r="B5834" s="108">
        <v>202602</v>
      </c>
      <c r="C5834" s="108">
        <v>202602</v>
      </c>
      <c r="D5834" s="108" t="s">
        <v>1014</v>
      </c>
      <c r="E5834" s="109">
        <v>7978335369</v>
      </c>
      <c r="F5834" s="107" t="s">
        <v>3558</v>
      </c>
      <c r="G5834" s="110" t="s">
        <v>1778</v>
      </c>
      <c r="H5834" s="111">
        <v>290000</v>
      </c>
      <c r="I5834" s="113">
        <v>46164</v>
      </c>
      <c r="J5834" s="111">
        <v>50000</v>
      </c>
      <c r="K5834" s="112" t="s">
        <v>20</v>
      </c>
      <c r="L5834" s="112" t="s">
        <v>158</v>
      </c>
      <c r="O5834" s="71"/>
      <c r="P5834" s="54"/>
      <c r="Q5834" s="72"/>
    </row>
    <row r="5835" spans="1:17" x14ac:dyDescent="0.25">
      <c r="A5835" s="107" t="s">
        <v>3942</v>
      </c>
      <c r="B5835" s="108">
        <v>202605</v>
      </c>
      <c r="C5835" s="108">
        <v>202605</v>
      </c>
      <c r="D5835" s="108" t="s">
        <v>1015</v>
      </c>
      <c r="E5835" s="109">
        <v>6371714185</v>
      </c>
      <c r="F5835" s="107" t="s">
        <v>3943</v>
      </c>
      <c r="G5835" s="110" t="s">
        <v>1778</v>
      </c>
      <c r="H5835" s="111">
        <v>290000</v>
      </c>
      <c r="I5835" s="113">
        <v>46164</v>
      </c>
      <c r="J5835" s="111">
        <v>75000</v>
      </c>
      <c r="K5835" s="112" t="s">
        <v>20</v>
      </c>
      <c r="L5835" s="112" t="s">
        <v>158</v>
      </c>
      <c r="O5835" s="71"/>
      <c r="P5835" s="54"/>
      <c r="Q5835" s="72"/>
    </row>
    <row r="5836" spans="1:17" x14ac:dyDescent="0.25">
      <c r="A5836" s="107" t="s">
        <v>4586</v>
      </c>
      <c r="B5836" s="108">
        <v>202511</v>
      </c>
      <c r="C5836" s="108">
        <v>202511</v>
      </c>
      <c r="D5836" s="108" t="s">
        <v>1015</v>
      </c>
      <c r="E5836" s="109">
        <v>7978419313</v>
      </c>
      <c r="F5836" s="107" t="s">
        <v>3342</v>
      </c>
      <c r="G5836" s="110" t="s">
        <v>1778</v>
      </c>
      <c r="H5836" s="111">
        <v>300000</v>
      </c>
      <c r="I5836" s="113">
        <v>46165</v>
      </c>
      <c r="J5836" s="111">
        <v>50000</v>
      </c>
      <c r="K5836" s="112" t="s">
        <v>20</v>
      </c>
      <c r="L5836" s="112" t="s">
        <v>158</v>
      </c>
      <c r="O5836" s="71"/>
      <c r="P5836" s="54"/>
      <c r="Q5836" s="72"/>
    </row>
    <row r="5837" spans="1:17" x14ac:dyDescent="0.25">
      <c r="A5837" s="107" t="s">
        <v>3922</v>
      </c>
      <c r="B5837" s="108">
        <v>202605</v>
      </c>
      <c r="C5837" s="108">
        <v>202605</v>
      </c>
      <c r="D5837" s="108" t="s">
        <v>1015</v>
      </c>
      <c r="E5837" s="109">
        <v>7684872449</v>
      </c>
      <c r="F5837" s="107" t="s">
        <v>3924</v>
      </c>
      <c r="G5837" s="110" t="s">
        <v>1778</v>
      </c>
      <c r="H5837" s="111">
        <v>300000</v>
      </c>
      <c r="I5837" s="113">
        <v>46165</v>
      </c>
      <c r="J5837" s="111">
        <v>95000</v>
      </c>
      <c r="K5837" s="112" t="s">
        <v>20</v>
      </c>
      <c r="L5837" s="112" t="s">
        <v>158</v>
      </c>
      <c r="O5837" s="71"/>
      <c r="P5837" s="54"/>
      <c r="Q5837" s="72"/>
    </row>
    <row r="5838" spans="1:17" x14ac:dyDescent="0.25">
      <c r="A5838" s="107" t="s">
        <v>4644</v>
      </c>
      <c r="B5838" s="108">
        <v>202605</v>
      </c>
      <c r="C5838" s="108">
        <v>202605</v>
      </c>
      <c r="D5838" s="108" t="s">
        <v>1015</v>
      </c>
      <c r="E5838" s="109" t="s">
        <v>3946</v>
      </c>
      <c r="F5838" s="107" t="s">
        <v>3854</v>
      </c>
      <c r="G5838" s="110" t="s">
        <v>1778</v>
      </c>
      <c r="H5838" s="111">
        <v>300000</v>
      </c>
      <c r="I5838" s="113">
        <v>46165</v>
      </c>
      <c r="J5838" s="111">
        <v>45000</v>
      </c>
      <c r="K5838" s="112" t="s">
        <v>20</v>
      </c>
      <c r="L5838" s="112" t="s">
        <v>158</v>
      </c>
      <c r="O5838" s="71"/>
      <c r="P5838" s="54"/>
      <c r="Q5838" s="72"/>
    </row>
    <row r="5839" spans="1:17" x14ac:dyDescent="0.25">
      <c r="A5839" s="107" t="s">
        <v>3947</v>
      </c>
      <c r="B5839" s="108">
        <v>202605</v>
      </c>
      <c r="C5839" s="108">
        <v>202605</v>
      </c>
      <c r="D5839" s="108" t="s">
        <v>1015</v>
      </c>
      <c r="E5839" s="109">
        <v>9090070024</v>
      </c>
      <c r="F5839" s="107" t="s">
        <v>3948</v>
      </c>
      <c r="G5839" s="110" t="s">
        <v>1778</v>
      </c>
      <c r="H5839" s="111">
        <v>300000</v>
      </c>
      <c r="I5839" s="113">
        <v>46165</v>
      </c>
      <c r="J5839" s="111">
        <v>230000</v>
      </c>
      <c r="K5839" s="112" t="s">
        <v>20</v>
      </c>
      <c r="L5839" s="112" t="s">
        <v>158</v>
      </c>
      <c r="O5839" s="71"/>
      <c r="P5839" s="54"/>
      <c r="Q5839" s="72"/>
    </row>
    <row r="5840" spans="1:17" x14ac:dyDescent="0.25">
      <c r="A5840" s="107" t="s">
        <v>4656</v>
      </c>
      <c r="B5840" s="108">
        <v>202605</v>
      </c>
      <c r="C5840" s="108">
        <v>202605</v>
      </c>
      <c r="D5840" s="108" t="s">
        <v>1015</v>
      </c>
      <c r="E5840" s="109">
        <v>6370737260</v>
      </c>
      <c r="F5840" s="107" t="s">
        <v>3950</v>
      </c>
      <c r="G5840" s="110" t="s">
        <v>3785</v>
      </c>
      <c r="H5840" s="111">
        <v>177000</v>
      </c>
      <c r="I5840" s="113">
        <v>46165</v>
      </c>
      <c r="J5840" s="111">
        <v>5000</v>
      </c>
      <c r="K5840" s="112" t="s">
        <v>717</v>
      </c>
      <c r="L5840" s="112" t="s">
        <v>158</v>
      </c>
      <c r="O5840" s="71"/>
      <c r="P5840" s="54"/>
      <c r="Q5840" s="72"/>
    </row>
    <row r="5841" spans="1:17" x14ac:dyDescent="0.25">
      <c r="A5841" s="107" t="s">
        <v>3951</v>
      </c>
      <c r="B5841" s="108">
        <v>202605</v>
      </c>
      <c r="C5841" s="108">
        <v>202605</v>
      </c>
      <c r="D5841" s="108" t="s">
        <v>1015</v>
      </c>
      <c r="E5841" s="109">
        <v>8456018205</v>
      </c>
      <c r="F5841" s="107" t="s">
        <v>3952</v>
      </c>
      <c r="G5841" s="110" t="s">
        <v>3785</v>
      </c>
      <c r="H5841" s="111">
        <v>177000</v>
      </c>
      <c r="I5841" s="113">
        <v>46165</v>
      </c>
      <c r="J5841" s="111">
        <v>5000</v>
      </c>
      <c r="K5841" s="112" t="s">
        <v>717</v>
      </c>
      <c r="L5841" s="112" t="s">
        <v>158</v>
      </c>
      <c r="O5841" s="71"/>
      <c r="P5841" s="54"/>
      <c r="Q5841" s="72"/>
    </row>
    <row r="5842" spans="1:17" x14ac:dyDescent="0.25">
      <c r="A5842" s="107" t="s">
        <v>4657</v>
      </c>
      <c r="B5842" s="108">
        <v>202605</v>
      </c>
      <c r="C5842" s="108">
        <v>202605</v>
      </c>
      <c r="D5842" s="108" t="s">
        <v>1015</v>
      </c>
      <c r="E5842" s="109">
        <v>7609050666</v>
      </c>
      <c r="F5842" s="107" t="s">
        <v>3915</v>
      </c>
      <c r="G5842" s="110" t="s">
        <v>1778</v>
      </c>
      <c r="H5842" s="111">
        <v>285000</v>
      </c>
      <c r="I5842" s="113">
        <v>46167</v>
      </c>
      <c r="J5842" s="111">
        <v>285000</v>
      </c>
      <c r="K5842" s="112" t="s">
        <v>20</v>
      </c>
      <c r="L5842" s="112" t="s">
        <v>158</v>
      </c>
      <c r="O5842" s="71"/>
      <c r="P5842" s="54"/>
      <c r="Q5842" s="72"/>
    </row>
    <row r="5843" spans="1:17" x14ac:dyDescent="0.25">
      <c r="A5843" s="107" t="s">
        <v>4573</v>
      </c>
      <c r="B5843" s="108">
        <v>202510</v>
      </c>
      <c r="C5843" s="108">
        <v>202510</v>
      </c>
      <c r="D5843" s="108" t="s">
        <v>1015</v>
      </c>
      <c r="E5843" s="109">
        <v>9692157482</v>
      </c>
      <c r="F5843" s="107" t="s">
        <v>3289</v>
      </c>
      <c r="G5843" s="110" t="s">
        <v>1778</v>
      </c>
      <c r="H5843" s="111">
        <v>270000</v>
      </c>
      <c r="I5843" s="113">
        <v>46167</v>
      </c>
      <c r="J5843" s="111">
        <v>35000</v>
      </c>
      <c r="K5843" s="112" t="s">
        <v>20</v>
      </c>
      <c r="L5843" s="112" t="s">
        <v>158</v>
      </c>
      <c r="O5843" s="71"/>
      <c r="P5843" s="54"/>
      <c r="Q5843" s="72"/>
    </row>
    <row r="5844" spans="1:17" x14ac:dyDescent="0.25">
      <c r="A5844" s="107" t="s">
        <v>3545</v>
      </c>
      <c r="B5844" s="108">
        <v>202602</v>
      </c>
      <c r="C5844" s="108">
        <v>202602</v>
      </c>
      <c r="D5844" s="108" t="s">
        <v>1015</v>
      </c>
      <c r="E5844" s="109">
        <v>7609878723</v>
      </c>
      <c r="F5844" s="107" t="s">
        <v>3561</v>
      </c>
      <c r="G5844" s="110" t="s">
        <v>1792</v>
      </c>
      <c r="H5844" s="111">
        <v>270000</v>
      </c>
      <c r="I5844" s="113">
        <v>46167</v>
      </c>
      <c r="J5844" s="111">
        <v>50000</v>
      </c>
      <c r="K5844" s="112" t="s">
        <v>20</v>
      </c>
      <c r="L5844" s="112" t="s">
        <v>158</v>
      </c>
      <c r="O5844" s="71"/>
      <c r="P5844" s="54"/>
      <c r="Q5844" s="72"/>
    </row>
    <row r="5845" spans="1:17" x14ac:dyDescent="0.25">
      <c r="A5845" s="107" t="s">
        <v>3856</v>
      </c>
      <c r="B5845" s="108">
        <v>202604</v>
      </c>
      <c r="C5845" s="108">
        <v>202604</v>
      </c>
      <c r="D5845" s="108" t="s">
        <v>1015</v>
      </c>
      <c r="E5845" s="109">
        <v>7008067169</v>
      </c>
      <c r="F5845" s="107" t="s">
        <v>3866</v>
      </c>
      <c r="G5845" s="110" t="s">
        <v>1778</v>
      </c>
      <c r="H5845" s="111">
        <v>290000</v>
      </c>
      <c r="I5845" s="113">
        <v>46168</v>
      </c>
      <c r="J5845" s="111">
        <v>95000</v>
      </c>
      <c r="K5845" s="112" t="s">
        <v>20</v>
      </c>
      <c r="L5845" s="112" t="s">
        <v>158</v>
      </c>
      <c r="O5845" s="71"/>
      <c r="P5845" s="54"/>
      <c r="Q5845" s="72"/>
    </row>
    <row r="5846" spans="1:17" x14ac:dyDescent="0.25">
      <c r="A5846" s="107" t="s">
        <v>3932</v>
      </c>
      <c r="B5846" s="108">
        <v>202605</v>
      </c>
      <c r="C5846" s="108">
        <v>202605</v>
      </c>
      <c r="D5846" s="108" t="s">
        <v>1015</v>
      </c>
      <c r="E5846" s="109">
        <v>9007221506</v>
      </c>
      <c r="F5846" s="107" t="s">
        <v>3936</v>
      </c>
      <c r="G5846" s="110" t="s">
        <v>3682</v>
      </c>
      <c r="H5846" s="111">
        <v>165000</v>
      </c>
      <c r="I5846" s="113">
        <v>46168</v>
      </c>
      <c r="J5846" s="111">
        <v>50000</v>
      </c>
      <c r="K5846" s="112" t="s">
        <v>20</v>
      </c>
      <c r="L5846" s="112" t="s">
        <v>158</v>
      </c>
      <c r="O5846" s="71"/>
      <c r="P5846" s="54"/>
      <c r="Q5846" s="72"/>
    </row>
    <row r="5847" spans="1:17" x14ac:dyDescent="0.25">
      <c r="A5847" s="107" t="s">
        <v>3642</v>
      </c>
      <c r="B5847" s="108">
        <v>202602</v>
      </c>
      <c r="C5847" s="108">
        <v>202506</v>
      </c>
      <c r="D5847" s="108" t="s">
        <v>1014</v>
      </c>
      <c r="E5847" s="109">
        <v>7788021720</v>
      </c>
      <c r="F5847" s="107" t="s">
        <v>3644</v>
      </c>
      <c r="G5847" s="110" t="s">
        <v>3305</v>
      </c>
      <c r="H5847" s="111">
        <v>59000</v>
      </c>
      <c r="I5847" s="113">
        <v>46168</v>
      </c>
      <c r="J5847" s="111">
        <v>60000</v>
      </c>
      <c r="K5847" s="112" t="s">
        <v>20</v>
      </c>
      <c r="L5847" s="112" t="s">
        <v>158</v>
      </c>
      <c r="O5847" s="71"/>
      <c r="P5847" s="54"/>
      <c r="Q5847" s="72"/>
    </row>
    <row r="5848" spans="1:17" x14ac:dyDescent="0.25">
      <c r="A5848" s="107" t="s">
        <v>3526</v>
      </c>
      <c r="B5848" s="108">
        <v>202601</v>
      </c>
      <c r="C5848" s="108">
        <v>202601</v>
      </c>
      <c r="D5848" s="108" t="s">
        <v>1015</v>
      </c>
      <c r="E5848" s="109">
        <v>9090062585</v>
      </c>
      <c r="F5848" s="107" t="s">
        <v>3529</v>
      </c>
      <c r="G5848" s="110" t="s">
        <v>1778</v>
      </c>
      <c r="H5848" s="111">
        <v>290000</v>
      </c>
      <c r="I5848" s="113">
        <v>46168</v>
      </c>
      <c r="J5848" s="111">
        <v>50000</v>
      </c>
      <c r="K5848" s="112" t="s">
        <v>20</v>
      </c>
      <c r="L5848" s="112" t="s">
        <v>158</v>
      </c>
      <c r="O5848" s="71"/>
      <c r="P5848" s="54"/>
      <c r="Q5848" s="72"/>
    </row>
    <row r="5849" spans="1:17" x14ac:dyDescent="0.25">
      <c r="A5849" s="107" t="s">
        <v>4656</v>
      </c>
      <c r="B5849" s="108">
        <v>202605</v>
      </c>
      <c r="C5849" s="108">
        <v>202605</v>
      </c>
      <c r="D5849" s="108" t="s">
        <v>1015</v>
      </c>
      <c r="E5849" s="109">
        <v>6370737260</v>
      </c>
      <c r="F5849" s="107" t="s">
        <v>3950</v>
      </c>
      <c r="G5849" s="110" t="s">
        <v>1778</v>
      </c>
      <c r="H5849" s="111">
        <v>290000</v>
      </c>
      <c r="I5849" s="113">
        <v>46168</v>
      </c>
      <c r="J5849" s="111">
        <v>55000</v>
      </c>
      <c r="K5849" s="112" t="s">
        <v>20</v>
      </c>
      <c r="L5849" s="112" t="s">
        <v>158</v>
      </c>
      <c r="O5849" s="71"/>
      <c r="P5849" s="54"/>
      <c r="Q5849" s="72"/>
    </row>
    <row r="5850" spans="1:17" x14ac:dyDescent="0.25">
      <c r="A5850" s="107" t="s">
        <v>422</v>
      </c>
      <c r="B5850" s="108">
        <v>202602</v>
      </c>
      <c r="C5850" s="108">
        <v>202602</v>
      </c>
      <c r="D5850" s="108" t="s">
        <v>1014</v>
      </c>
      <c r="E5850" s="109">
        <v>7751029895</v>
      </c>
      <c r="F5850" s="107" t="s">
        <v>420</v>
      </c>
      <c r="G5850" s="110" t="s">
        <v>3305</v>
      </c>
      <c r="H5850" s="111">
        <v>59000</v>
      </c>
      <c r="I5850" s="113">
        <v>46168</v>
      </c>
      <c r="J5850" s="111">
        <v>20000</v>
      </c>
      <c r="K5850" s="112" t="s">
        <v>20</v>
      </c>
      <c r="L5850" s="112" t="s">
        <v>158</v>
      </c>
      <c r="O5850" s="71"/>
      <c r="P5850" s="54"/>
      <c r="Q5850" s="72"/>
    </row>
    <row r="5851" spans="1:17" x14ac:dyDescent="0.25">
      <c r="A5851" s="107" t="s">
        <v>3768</v>
      </c>
      <c r="B5851" s="108">
        <v>202603</v>
      </c>
      <c r="C5851" s="108">
        <v>202603</v>
      </c>
      <c r="D5851" s="108" t="s">
        <v>1014</v>
      </c>
      <c r="E5851" s="109">
        <v>7892591362</v>
      </c>
      <c r="F5851" s="107" t="s">
        <v>3955</v>
      </c>
      <c r="G5851" s="110" t="s">
        <v>1778</v>
      </c>
      <c r="H5851" s="111">
        <v>290000</v>
      </c>
      <c r="I5851" s="113">
        <v>46169</v>
      </c>
      <c r="J5851" s="111">
        <v>50000</v>
      </c>
      <c r="K5851" s="112" t="s">
        <v>20</v>
      </c>
      <c r="L5851" s="112" t="s">
        <v>158</v>
      </c>
      <c r="O5851" s="71"/>
      <c r="P5851" s="54"/>
      <c r="Q5851" s="72"/>
    </row>
    <row r="5852" spans="1:17" x14ac:dyDescent="0.25">
      <c r="A5852" s="107" t="s">
        <v>3899</v>
      </c>
      <c r="B5852" s="108">
        <v>202605</v>
      </c>
      <c r="C5852" s="108">
        <v>202605</v>
      </c>
      <c r="D5852" s="108" t="s">
        <v>1015</v>
      </c>
      <c r="E5852" s="109">
        <v>8260308934</v>
      </c>
      <c r="F5852" s="107" t="s">
        <v>3913</v>
      </c>
      <c r="G5852" s="110" t="s">
        <v>1778</v>
      </c>
      <c r="H5852" s="111">
        <v>290000</v>
      </c>
      <c r="I5852" s="113">
        <v>46169</v>
      </c>
      <c r="J5852" s="111">
        <v>285000</v>
      </c>
      <c r="K5852" s="112" t="s">
        <v>20</v>
      </c>
      <c r="L5852" s="112" t="s">
        <v>158</v>
      </c>
      <c r="O5852" s="71"/>
      <c r="P5852" s="54"/>
      <c r="Q5852" s="72"/>
    </row>
    <row r="5853" spans="1:17" x14ac:dyDescent="0.25">
      <c r="A5853" s="107" t="s">
        <v>3614</v>
      </c>
      <c r="B5853" s="108">
        <v>202602</v>
      </c>
      <c r="C5853" s="108">
        <v>202602</v>
      </c>
      <c r="D5853" s="108" t="s">
        <v>1015</v>
      </c>
      <c r="E5853" s="109">
        <v>9599281962</v>
      </c>
      <c r="F5853" s="107" t="s">
        <v>3621</v>
      </c>
      <c r="G5853" s="110" t="s">
        <v>1778</v>
      </c>
      <c r="H5853" s="111">
        <v>290000</v>
      </c>
      <c r="I5853" s="113">
        <v>46170</v>
      </c>
      <c r="J5853" s="111">
        <v>175000</v>
      </c>
      <c r="K5853" s="112" t="s">
        <v>20</v>
      </c>
      <c r="L5853" s="112" t="s">
        <v>158</v>
      </c>
      <c r="O5853" s="71"/>
      <c r="P5853" s="54"/>
      <c r="Q5853" s="72"/>
    </row>
    <row r="5854" spans="1:17" x14ac:dyDescent="0.25">
      <c r="A5854" s="107" t="s">
        <v>3863</v>
      </c>
      <c r="B5854" s="108">
        <v>202602</v>
      </c>
      <c r="C5854" s="108">
        <v>202506</v>
      </c>
      <c r="D5854" s="108" t="s">
        <v>1015</v>
      </c>
      <c r="E5854" s="109">
        <v>7008193547</v>
      </c>
      <c r="F5854" s="107" t="s">
        <v>3872</v>
      </c>
      <c r="G5854" s="110" t="s">
        <v>1778</v>
      </c>
      <c r="H5854" s="111">
        <v>290000</v>
      </c>
      <c r="I5854" s="113">
        <v>46170</v>
      </c>
      <c r="J5854" s="111">
        <v>43000</v>
      </c>
      <c r="K5854" s="112" t="s">
        <v>20</v>
      </c>
      <c r="L5854" s="112" t="s">
        <v>158</v>
      </c>
      <c r="O5854" s="71"/>
      <c r="P5854" s="54"/>
      <c r="Q5854" s="72"/>
    </row>
    <row r="5855" spans="1:17" x14ac:dyDescent="0.25">
      <c r="A5855" s="107" t="s">
        <v>4647</v>
      </c>
      <c r="B5855" s="108">
        <v>202604</v>
      </c>
      <c r="C5855" s="108">
        <v>202604</v>
      </c>
      <c r="D5855" s="108" t="s">
        <v>1015</v>
      </c>
      <c r="E5855" s="109">
        <v>7655066240</v>
      </c>
      <c r="F5855" s="107" t="s">
        <v>3844</v>
      </c>
      <c r="G5855" s="110" t="s">
        <v>3682</v>
      </c>
      <c r="H5855" s="111">
        <v>165000</v>
      </c>
      <c r="I5855" s="113">
        <v>46170</v>
      </c>
      <c r="J5855" s="111">
        <v>38300</v>
      </c>
      <c r="K5855" s="112" t="s">
        <v>20</v>
      </c>
      <c r="L5855" s="112" t="s">
        <v>158</v>
      </c>
      <c r="O5855" s="71"/>
      <c r="P5855" s="54"/>
      <c r="Q5855" s="72"/>
    </row>
    <row r="5856" spans="1:17" x14ac:dyDescent="0.25">
      <c r="A5856" s="107" t="s">
        <v>4654</v>
      </c>
      <c r="B5856" s="108">
        <v>202605</v>
      </c>
      <c r="C5856" s="108">
        <v>202605</v>
      </c>
      <c r="D5856" s="108" t="s">
        <v>1015</v>
      </c>
      <c r="E5856" s="109">
        <v>7606003820</v>
      </c>
      <c r="F5856" s="107" t="s">
        <v>3935</v>
      </c>
      <c r="G5856" s="110" t="s">
        <v>1778</v>
      </c>
      <c r="H5856" s="111">
        <v>290000</v>
      </c>
      <c r="I5856" s="113">
        <v>46170</v>
      </c>
      <c r="J5856" s="111">
        <v>50000</v>
      </c>
      <c r="K5856" s="112" t="s">
        <v>20</v>
      </c>
      <c r="L5856" s="112" t="s">
        <v>158</v>
      </c>
      <c r="O5856" s="71"/>
      <c r="P5856" s="54"/>
      <c r="Q5856" s="72"/>
    </row>
    <row r="5857" spans="1:17" x14ac:dyDescent="0.25">
      <c r="A5857" s="107" t="s">
        <v>3956</v>
      </c>
      <c r="B5857" s="108">
        <v>202606</v>
      </c>
      <c r="C5857" s="108">
        <v>202606</v>
      </c>
      <c r="D5857" s="108" t="s">
        <v>1015</v>
      </c>
      <c r="E5857" s="109">
        <v>8249535710</v>
      </c>
      <c r="F5857" s="107" t="s">
        <v>3957</v>
      </c>
      <c r="G5857" s="110" t="s">
        <v>1778</v>
      </c>
      <c r="H5857" s="111">
        <v>290000</v>
      </c>
      <c r="I5857" s="113">
        <v>46170</v>
      </c>
      <c r="J5857" s="111">
        <v>50000</v>
      </c>
      <c r="K5857" s="112" t="s">
        <v>20</v>
      </c>
      <c r="L5857" s="112" t="s">
        <v>158</v>
      </c>
      <c r="O5857" s="71"/>
      <c r="P5857" s="54"/>
      <c r="Q5857" s="72"/>
    </row>
    <row r="5858" spans="1:17" x14ac:dyDescent="0.25">
      <c r="A5858" s="107" t="s">
        <v>3715</v>
      </c>
      <c r="B5858" s="108">
        <v>202603</v>
      </c>
      <c r="C5858" s="108">
        <v>202603</v>
      </c>
      <c r="D5858" s="108" t="s">
        <v>1014</v>
      </c>
      <c r="E5858" s="109">
        <v>6362629228</v>
      </c>
      <c r="F5858" s="107" t="s">
        <v>3757</v>
      </c>
      <c r="G5858" s="110" t="s">
        <v>3763</v>
      </c>
      <c r="H5858" s="111">
        <v>259000</v>
      </c>
      <c r="I5858" s="113">
        <v>46171</v>
      </c>
      <c r="J5858" s="111">
        <v>78333</v>
      </c>
      <c r="K5858" s="112" t="s">
        <v>20</v>
      </c>
      <c r="L5858" s="112" t="s">
        <v>158</v>
      </c>
      <c r="O5858" s="71"/>
      <c r="P5858" s="54"/>
      <c r="Q5858" s="72"/>
    </row>
    <row r="5859" spans="1:17" x14ac:dyDescent="0.25">
      <c r="A5859" s="107" t="s">
        <v>3783</v>
      </c>
      <c r="B5859" s="108">
        <v>202604</v>
      </c>
      <c r="C5859" s="108">
        <v>202604</v>
      </c>
      <c r="D5859" s="108" t="s">
        <v>1015</v>
      </c>
      <c r="E5859" s="109">
        <v>9348661459</v>
      </c>
      <c r="F5859" s="107" t="s">
        <v>3784</v>
      </c>
      <c r="G5859" s="110" t="s">
        <v>3785</v>
      </c>
      <c r="H5859" s="111">
        <v>250000</v>
      </c>
      <c r="I5859" s="113">
        <v>46171</v>
      </c>
      <c r="J5859" s="111">
        <v>200000</v>
      </c>
      <c r="K5859" s="112" t="s">
        <v>20</v>
      </c>
      <c r="L5859" s="112" t="s">
        <v>158</v>
      </c>
      <c r="O5859" s="71"/>
      <c r="P5859" s="54"/>
      <c r="Q5859" s="72"/>
    </row>
    <row r="5860" spans="1:17" x14ac:dyDescent="0.25">
      <c r="A5860" s="107" t="s">
        <v>4645</v>
      </c>
      <c r="B5860" s="108">
        <v>202604</v>
      </c>
      <c r="C5860" s="108">
        <v>202604</v>
      </c>
      <c r="D5860" s="108" t="s">
        <v>1015</v>
      </c>
      <c r="E5860" s="109">
        <v>9658528254</v>
      </c>
      <c r="F5860" s="107" t="s">
        <v>3846</v>
      </c>
      <c r="G5860" s="110" t="s">
        <v>1778</v>
      </c>
      <c r="H5860" s="111">
        <v>290000</v>
      </c>
      <c r="I5860" s="113">
        <v>46171</v>
      </c>
      <c r="J5860" s="111">
        <v>57333</v>
      </c>
      <c r="K5860" s="112" t="s">
        <v>20</v>
      </c>
      <c r="L5860" s="112" t="s">
        <v>158</v>
      </c>
      <c r="O5860" s="71"/>
      <c r="P5860" s="54"/>
      <c r="Q5860" s="72"/>
    </row>
    <row r="5861" spans="1:17" x14ac:dyDescent="0.25">
      <c r="A5861" s="107" t="s">
        <v>3838</v>
      </c>
      <c r="B5861" s="108">
        <v>202604</v>
      </c>
      <c r="C5861" s="108">
        <v>202604</v>
      </c>
      <c r="D5861" s="108" t="s">
        <v>1015</v>
      </c>
      <c r="E5861" s="109">
        <v>7008193677</v>
      </c>
      <c r="F5861" s="107" t="s">
        <v>3834</v>
      </c>
      <c r="G5861" s="110" t="s">
        <v>3305</v>
      </c>
      <c r="H5861" s="111">
        <v>230000</v>
      </c>
      <c r="I5861" s="113">
        <v>46172</v>
      </c>
      <c r="J5861" s="111">
        <v>32000</v>
      </c>
      <c r="K5861" s="112" t="s">
        <v>20</v>
      </c>
      <c r="L5861" s="112" t="s">
        <v>158</v>
      </c>
      <c r="O5861" s="71"/>
      <c r="P5861" s="54"/>
      <c r="Q5861" s="72"/>
    </row>
    <row r="5862" spans="1:17" x14ac:dyDescent="0.25">
      <c r="A5862" s="107" t="s">
        <v>3838</v>
      </c>
      <c r="B5862" s="108">
        <v>202604</v>
      </c>
      <c r="C5862" s="108">
        <v>202604</v>
      </c>
      <c r="D5862" s="108" t="s">
        <v>1015</v>
      </c>
      <c r="E5862" s="109">
        <v>7008193677</v>
      </c>
      <c r="F5862" s="107" t="s">
        <v>3834</v>
      </c>
      <c r="G5862" s="110" t="s">
        <v>3305</v>
      </c>
      <c r="H5862" s="111">
        <v>230000</v>
      </c>
      <c r="I5862" s="113">
        <v>46172</v>
      </c>
      <c r="J5862" s="111">
        <v>38000</v>
      </c>
      <c r="K5862" s="112" t="s">
        <v>717</v>
      </c>
      <c r="L5862" s="112" t="s">
        <v>158</v>
      </c>
      <c r="O5862" s="71"/>
      <c r="P5862" s="54"/>
      <c r="Q5862" s="72"/>
    </row>
    <row r="5863" spans="1:17" x14ac:dyDescent="0.25">
      <c r="A5863" s="107" t="s">
        <v>3829</v>
      </c>
      <c r="B5863" s="108">
        <v>202604</v>
      </c>
      <c r="C5863" s="108">
        <v>202604</v>
      </c>
      <c r="D5863" s="108" t="s">
        <v>1014</v>
      </c>
      <c r="E5863" s="109">
        <v>9663697565</v>
      </c>
      <c r="F5863" s="107" t="s">
        <v>3835</v>
      </c>
      <c r="G5863" s="110" t="s">
        <v>3762</v>
      </c>
      <c r="H5863" s="111">
        <v>141600</v>
      </c>
      <c r="I5863" s="113">
        <v>46172</v>
      </c>
      <c r="J5863" s="111">
        <v>76667</v>
      </c>
      <c r="K5863" s="112" t="s">
        <v>20</v>
      </c>
      <c r="L5863" s="112" t="s">
        <v>158</v>
      </c>
      <c r="O5863" s="71"/>
      <c r="P5863" s="54"/>
      <c r="Q5863" s="72"/>
    </row>
    <row r="5864" spans="1:17" x14ac:dyDescent="0.25">
      <c r="A5864" s="107" t="s">
        <v>3694</v>
      </c>
      <c r="B5864" s="108">
        <v>202603</v>
      </c>
      <c r="C5864" s="108">
        <v>202603</v>
      </c>
      <c r="D5864" s="108" t="s">
        <v>1015</v>
      </c>
      <c r="E5864" s="109">
        <v>7008418488</v>
      </c>
      <c r="F5864" s="107" t="s">
        <v>3695</v>
      </c>
      <c r="G5864" s="110" t="s">
        <v>1778</v>
      </c>
      <c r="H5864" s="111">
        <v>290000</v>
      </c>
      <c r="I5864" s="113">
        <v>46172</v>
      </c>
      <c r="J5864" s="111">
        <v>50000</v>
      </c>
      <c r="K5864" s="112" t="s">
        <v>20</v>
      </c>
      <c r="L5864" s="112" t="s">
        <v>158</v>
      </c>
      <c r="O5864" s="71"/>
      <c r="P5864" s="54"/>
      <c r="Q5864" s="72"/>
    </row>
    <row r="5865" spans="1:17" x14ac:dyDescent="0.25">
      <c r="A5865" s="107" t="s">
        <v>4658</v>
      </c>
      <c r="B5865" s="108">
        <v>202604</v>
      </c>
      <c r="C5865" s="108">
        <v>202604</v>
      </c>
      <c r="D5865" s="108" t="s">
        <v>1014</v>
      </c>
      <c r="E5865" s="109">
        <v>6371151566</v>
      </c>
      <c r="F5865" s="107" t="s">
        <v>3958</v>
      </c>
      <c r="G5865" s="110" t="s">
        <v>1778</v>
      </c>
      <c r="H5865" s="111">
        <v>290000</v>
      </c>
      <c r="I5865" s="113">
        <v>46172</v>
      </c>
      <c r="J5865" s="111">
        <v>50000</v>
      </c>
      <c r="K5865" s="112" t="s">
        <v>20</v>
      </c>
      <c r="L5865" s="112" t="s">
        <v>158</v>
      </c>
      <c r="O5865" s="71"/>
      <c r="P5865" s="54"/>
      <c r="Q5865" s="72"/>
    </row>
    <row r="5866" spans="1:17" x14ac:dyDescent="0.25">
      <c r="A5866" s="107" t="s">
        <v>3715</v>
      </c>
      <c r="B5866" s="108">
        <v>202603</v>
      </c>
      <c r="C5866" s="108">
        <v>202603</v>
      </c>
      <c r="D5866" s="108" t="s">
        <v>1014</v>
      </c>
      <c r="E5866" s="109">
        <v>6362629228</v>
      </c>
      <c r="F5866" s="107" t="s">
        <v>3757</v>
      </c>
      <c r="G5866" s="110" t="s">
        <v>3763</v>
      </c>
      <c r="H5866" s="111">
        <v>259000</v>
      </c>
      <c r="I5866" s="113">
        <v>46172</v>
      </c>
      <c r="J5866" s="111">
        <v>78333</v>
      </c>
      <c r="K5866" s="112" t="s">
        <v>20</v>
      </c>
      <c r="L5866" s="112" t="s">
        <v>158</v>
      </c>
      <c r="O5866" s="71"/>
      <c r="P5866" s="54"/>
      <c r="Q5866" s="72"/>
    </row>
    <row r="5867" spans="1:17" x14ac:dyDescent="0.25">
      <c r="A5867" s="107" t="s">
        <v>4640</v>
      </c>
      <c r="B5867" s="108">
        <v>202604</v>
      </c>
      <c r="C5867" s="108">
        <v>202604</v>
      </c>
      <c r="D5867" s="108" t="s">
        <v>1015</v>
      </c>
      <c r="E5867" s="109">
        <v>8847856918</v>
      </c>
      <c r="F5867" s="107" t="s">
        <v>3820</v>
      </c>
      <c r="G5867" s="110" t="s">
        <v>1778</v>
      </c>
      <c r="H5867" s="111">
        <v>318600</v>
      </c>
      <c r="I5867" s="113">
        <v>46174</v>
      </c>
      <c r="J5867" s="111">
        <v>30000</v>
      </c>
      <c r="K5867" s="112" t="s">
        <v>20</v>
      </c>
      <c r="L5867" s="112" t="s">
        <v>158</v>
      </c>
      <c r="O5867" s="71"/>
      <c r="P5867" s="54"/>
      <c r="Q5867" s="72"/>
    </row>
    <row r="5868" spans="1:17" x14ac:dyDescent="0.25">
      <c r="A5868" s="107" t="s">
        <v>3855</v>
      </c>
      <c r="B5868" s="108">
        <v>202604</v>
      </c>
      <c r="C5868" s="108">
        <v>202604</v>
      </c>
      <c r="D5868" s="108" t="s">
        <v>1015</v>
      </c>
      <c r="E5868" s="109">
        <v>8984488318</v>
      </c>
      <c r="F5868" s="107" t="s">
        <v>3865</v>
      </c>
      <c r="G5868" s="110" t="s">
        <v>1778</v>
      </c>
      <c r="H5868" s="111">
        <v>290000</v>
      </c>
      <c r="I5868" s="113">
        <v>46174</v>
      </c>
      <c r="J5868" s="111">
        <v>55000</v>
      </c>
      <c r="K5868" s="112" t="s">
        <v>20</v>
      </c>
      <c r="L5868" s="112" t="s">
        <v>158</v>
      </c>
      <c r="O5868" s="71"/>
      <c r="P5868" s="54"/>
      <c r="Q5868" s="72"/>
    </row>
    <row r="5869" spans="1:17" x14ac:dyDescent="0.25">
      <c r="A5869" s="107" t="s">
        <v>4593</v>
      </c>
      <c r="B5869" s="108">
        <v>202511</v>
      </c>
      <c r="C5869" s="108">
        <v>202511</v>
      </c>
      <c r="D5869" s="108" t="s">
        <v>1015</v>
      </c>
      <c r="E5869" s="109">
        <v>9938905049</v>
      </c>
      <c r="F5869" s="107" t="s">
        <v>3398</v>
      </c>
      <c r="G5869" s="110" t="s">
        <v>1778</v>
      </c>
      <c r="H5869" s="111">
        <v>290000</v>
      </c>
      <c r="I5869" s="113">
        <v>46174</v>
      </c>
      <c r="J5869" s="111">
        <v>40000</v>
      </c>
      <c r="K5869" s="112" t="s">
        <v>20</v>
      </c>
      <c r="L5869" s="112" t="s">
        <v>158</v>
      </c>
      <c r="O5869" s="71"/>
      <c r="P5869" s="54"/>
      <c r="Q5869" s="72"/>
    </row>
    <row r="5870" spans="1:17" x14ac:dyDescent="0.25">
      <c r="A5870" s="107" t="s">
        <v>3859</v>
      </c>
      <c r="B5870" s="108">
        <v>202604</v>
      </c>
      <c r="C5870" s="108">
        <v>202604</v>
      </c>
      <c r="D5870" s="108" t="s">
        <v>1015</v>
      </c>
      <c r="E5870" s="109">
        <v>7978237163</v>
      </c>
      <c r="F5870" s="107" t="s">
        <v>3869</v>
      </c>
      <c r="G5870" s="110" t="s">
        <v>1778</v>
      </c>
      <c r="H5870" s="111">
        <v>290000</v>
      </c>
      <c r="I5870" s="113">
        <v>46174</v>
      </c>
      <c r="J5870" s="111">
        <v>50000</v>
      </c>
      <c r="K5870" s="112" t="s">
        <v>20</v>
      </c>
      <c r="L5870" s="112" t="s">
        <v>158</v>
      </c>
      <c r="O5870" s="71"/>
      <c r="P5870" s="54"/>
      <c r="Q5870" s="72"/>
    </row>
    <row r="5871" spans="1:17" x14ac:dyDescent="0.25">
      <c r="A5871" s="107" t="s">
        <v>3841</v>
      </c>
      <c r="B5871" s="108">
        <v>202604</v>
      </c>
      <c r="C5871" s="108">
        <v>202604</v>
      </c>
      <c r="D5871" s="108" t="s">
        <v>1015</v>
      </c>
      <c r="E5871" s="109">
        <v>7750978099</v>
      </c>
      <c r="F5871" s="107" t="s">
        <v>3842</v>
      </c>
      <c r="G5871" s="110" t="s">
        <v>1778</v>
      </c>
      <c r="H5871" s="111">
        <v>290000</v>
      </c>
      <c r="I5871" s="113">
        <v>46174</v>
      </c>
      <c r="J5871" s="111">
        <v>60000</v>
      </c>
      <c r="K5871" s="112" t="s">
        <v>20</v>
      </c>
      <c r="L5871" s="112" t="s">
        <v>158</v>
      </c>
      <c r="O5871" s="71"/>
      <c r="P5871" s="54"/>
      <c r="Q5871" s="72"/>
    </row>
    <row r="5872" spans="1:17" x14ac:dyDescent="0.25">
      <c r="A5872" s="107" t="s">
        <v>4659</v>
      </c>
      <c r="B5872" s="108">
        <v>202606</v>
      </c>
      <c r="C5872" s="108">
        <v>202606</v>
      </c>
      <c r="D5872" s="108" t="s">
        <v>1015</v>
      </c>
      <c r="E5872" s="109">
        <v>7978017155</v>
      </c>
      <c r="F5872" s="107" t="s">
        <v>3961</v>
      </c>
      <c r="G5872" s="110" t="s">
        <v>1778</v>
      </c>
      <c r="H5872" s="111">
        <v>290000</v>
      </c>
      <c r="I5872" s="113">
        <v>46174</v>
      </c>
      <c r="J5872" s="111">
        <v>50000</v>
      </c>
      <c r="K5872" s="112" t="s">
        <v>717</v>
      </c>
      <c r="L5872" s="112" t="s">
        <v>158</v>
      </c>
      <c r="O5872" s="71"/>
      <c r="P5872" s="54"/>
      <c r="Q5872" s="72"/>
    </row>
    <row r="5873" spans="1:17" x14ac:dyDescent="0.25">
      <c r="A5873" s="107" t="s">
        <v>3962</v>
      </c>
      <c r="B5873" s="108">
        <v>202605</v>
      </c>
      <c r="C5873" s="108">
        <v>202605</v>
      </c>
      <c r="D5873" s="108" t="s">
        <v>1015</v>
      </c>
      <c r="E5873" s="109">
        <v>8260338924</v>
      </c>
      <c r="F5873" s="107" t="s">
        <v>3963</v>
      </c>
      <c r="G5873" s="110" t="s">
        <v>1778</v>
      </c>
      <c r="H5873" s="111">
        <v>290000</v>
      </c>
      <c r="I5873" s="113">
        <v>46175</v>
      </c>
      <c r="J5873" s="111">
        <v>285000</v>
      </c>
      <c r="K5873" s="112" t="s">
        <v>20</v>
      </c>
      <c r="L5873" s="112" t="s">
        <v>158</v>
      </c>
      <c r="O5873" s="71"/>
      <c r="P5873" s="54"/>
      <c r="Q5873" s="72"/>
    </row>
    <row r="5874" spans="1:17" x14ac:dyDescent="0.25">
      <c r="A5874" s="107" t="s">
        <v>3641</v>
      </c>
      <c r="B5874" s="108">
        <v>202602</v>
      </c>
      <c r="C5874" s="108">
        <v>202506</v>
      </c>
      <c r="D5874" s="108" t="s">
        <v>1014</v>
      </c>
      <c r="E5874" s="109">
        <v>9438366829</v>
      </c>
      <c r="F5874" s="107" t="s">
        <v>3643</v>
      </c>
      <c r="G5874" s="110" t="s">
        <v>3305</v>
      </c>
      <c r="H5874" s="111">
        <v>59000</v>
      </c>
      <c r="I5874" s="113">
        <v>46175</v>
      </c>
      <c r="J5874" s="111">
        <v>40000</v>
      </c>
      <c r="K5874" s="112" t="s">
        <v>20</v>
      </c>
      <c r="L5874" s="112" t="s">
        <v>158</v>
      </c>
      <c r="O5874" s="71"/>
      <c r="P5874" s="54"/>
      <c r="Q5874" s="72"/>
    </row>
    <row r="5875" spans="1:17" x14ac:dyDescent="0.25">
      <c r="A5875" s="107" t="s">
        <v>4660</v>
      </c>
      <c r="B5875" s="108">
        <v>202506</v>
      </c>
      <c r="C5875" s="108">
        <v>202506</v>
      </c>
      <c r="D5875" s="108" t="s">
        <v>1014</v>
      </c>
      <c r="E5875" s="109">
        <v>9692717403</v>
      </c>
      <c r="F5875" s="107" t="s">
        <v>4661</v>
      </c>
      <c r="G5875" s="110" t="s">
        <v>1778</v>
      </c>
      <c r="H5875" s="111">
        <v>290000</v>
      </c>
      <c r="I5875" s="113">
        <v>46176</v>
      </c>
      <c r="J5875" s="111">
        <v>5000</v>
      </c>
      <c r="K5875" s="112" t="s">
        <v>20</v>
      </c>
      <c r="L5875" s="112" t="s">
        <v>158</v>
      </c>
      <c r="O5875" s="71"/>
      <c r="P5875" s="54"/>
      <c r="Q5875" s="72"/>
    </row>
    <row r="5876" spans="1:17" x14ac:dyDescent="0.25">
      <c r="A5876" s="107" t="s">
        <v>3965</v>
      </c>
      <c r="B5876" s="108">
        <v>202506</v>
      </c>
      <c r="C5876" s="108">
        <v>202506</v>
      </c>
      <c r="D5876" s="108" t="s">
        <v>1014</v>
      </c>
      <c r="E5876" s="109">
        <v>8871250061</v>
      </c>
      <c r="F5876" s="107" t="s">
        <v>4662</v>
      </c>
      <c r="G5876" s="110" t="s">
        <v>3682</v>
      </c>
      <c r="H5876" s="111">
        <v>270000</v>
      </c>
      <c r="I5876" s="113">
        <v>46176</v>
      </c>
      <c r="J5876" s="111">
        <v>5000</v>
      </c>
      <c r="K5876" s="112" t="s">
        <v>20</v>
      </c>
      <c r="L5876" s="112" t="s">
        <v>158</v>
      </c>
      <c r="O5876" s="71"/>
      <c r="P5876" s="54"/>
      <c r="Q5876" s="72"/>
    </row>
    <row r="5877" spans="1:17" x14ac:dyDescent="0.25">
      <c r="A5877" s="107" t="s">
        <v>3966</v>
      </c>
      <c r="B5877" s="108">
        <v>202506</v>
      </c>
      <c r="C5877" s="108">
        <v>202506</v>
      </c>
      <c r="D5877" s="108" t="s">
        <v>1014</v>
      </c>
      <c r="E5877" s="109">
        <v>8686266226</v>
      </c>
      <c r="F5877" s="107" t="s">
        <v>4663</v>
      </c>
      <c r="G5877" s="110" t="s">
        <v>3682</v>
      </c>
      <c r="H5877" s="111">
        <v>165000</v>
      </c>
      <c r="I5877" s="113">
        <v>46176</v>
      </c>
      <c r="J5877" s="111">
        <v>5000</v>
      </c>
      <c r="K5877" s="112" t="s">
        <v>20</v>
      </c>
      <c r="L5877" s="112" t="s">
        <v>158</v>
      </c>
      <c r="O5877" s="71"/>
      <c r="P5877" s="54"/>
      <c r="Q5877" s="72"/>
    </row>
    <row r="5878" spans="1:17" x14ac:dyDescent="0.25">
      <c r="A5878" s="107" t="s">
        <v>4664</v>
      </c>
      <c r="B5878" s="108">
        <v>202506</v>
      </c>
      <c r="C5878" s="108">
        <v>202506</v>
      </c>
      <c r="D5878" s="108" t="s">
        <v>1014</v>
      </c>
      <c r="E5878" s="109">
        <v>6200167188</v>
      </c>
      <c r="F5878" s="107" t="s">
        <v>4102</v>
      </c>
      <c r="G5878" s="110" t="s">
        <v>1778</v>
      </c>
      <c r="H5878" s="111">
        <v>290000</v>
      </c>
      <c r="I5878" s="113">
        <v>46176</v>
      </c>
      <c r="J5878" s="111">
        <v>5000</v>
      </c>
      <c r="K5878" s="112" t="s">
        <v>20</v>
      </c>
      <c r="L5878" s="112" t="s">
        <v>158</v>
      </c>
      <c r="O5878" s="71"/>
      <c r="P5878" s="54"/>
      <c r="Q5878" s="72"/>
    </row>
    <row r="5879" spans="1:17" x14ac:dyDescent="0.25">
      <c r="A5879" s="107" t="s">
        <v>3968</v>
      </c>
      <c r="B5879" s="108">
        <v>202506</v>
      </c>
      <c r="C5879" s="108">
        <v>202506</v>
      </c>
      <c r="D5879" s="108" t="s">
        <v>1014</v>
      </c>
      <c r="E5879" s="109" t="s">
        <v>3981</v>
      </c>
      <c r="F5879" s="107" t="s">
        <v>3968</v>
      </c>
      <c r="G5879" s="110" t="s">
        <v>1778</v>
      </c>
      <c r="H5879" s="111">
        <v>290000</v>
      </c>
      <c r="I5879" s="113">
        <v>46176</v>
      </c>
      <c r="J5879" s="111">
        <v>5000</v>
      </c>
      <c r="K5879" s="112" t="s">
        <v>20</v>
      </c>
      <c r="L5879" s="112" t="s">
        <v>158</v>
      </c>
      <c r="O5879" s="71"/>
      <c r="P5879" s="54"/>
      <c r="Q5879" s="72"/>
    </row>
    <row r="5880" spans="1:17" x14ac:dyDescent="0.25">
      <c r="A5880" s="107" t="s">
        <v>3969</v>
      </c>
      <c r="B5880" s="108">
        <v>202506</v>
      </c>
      <c r="C5880" s="108">
        <v>202506</v>
      </c>
      <c r="D5880" s="108" t="s">
        <v>1014</v>
      </c>
      <c r="E5880" s="109">
        <v>7978758883</v>
      </c>
      <c r="F5880" s="107" t="s">
        <v>3983</v>
      </c>
      <c r="G5880" s="110" t="s">
        <v>1778</v>
      </c>
      <c r="H5880" s="111">
        <v>290000</v>
      </c>
      <c r="I5880" s="113">
        <v>46176</v>
      </c>
      <c r="J5880" s="111">
        <v>5000</v>
      </c>
      <c r="K5880" s="112" t="s">
        <v>20</v>
      </c>
      <c r="L5880" s="112" t="s">
        <v>158</v>
      </c>
      <c r="O5880" s="71"/>
      <c r="P5880" s="54"/>
      <c r="Q5880" s="72"/>
    </row>
    <row r="5881" spans="1:17" x14ac:dyDescent="0.25">
      <c r="A5881" s="107" t="s">
        <v>4659</v>
      </c>
      <c r="B5881" s="108">
        <v>202506</v>
      </c>
      <c r="C5881" s="108">
        <v>202506</v>
      </c>
      <c r="D5881" s="108" t="s">
        <v>1014</v>
      </c>
      <c r="E5881" s="109">
        <v>7978017155</v>
      </c>
      <c r="F5881" s="107" t="s">
        <v>3961</v>
      </c>
      <c r="G5881" s="110" t="s">
        <v>1778</v>
      </c>
      <c r="H5881" s="111">
        <v>290000</v>
      </c>
      <c r="I5881" s="113">
        <v>46176</v>
      </c>
      <c r="J5881" s="111">
        <v>5000</v>
      </c>
      <c r="K5881" s="112" t="s">
        <v>717</v>
      </c>
      <c r="L5881" s="112" t="s">
        <v>158</v>
      </c>
      <c r="O5881" s="71"/>
      <c r="P5881" s="54"/>
      <c r="Q5881" s="72"/>
    </row>
    <row r="5882" spans="1:17" x14ac:dyDescent="0.25">
      <c r="A5882" s="107" t="s">
        <v>3971</v>
      </c>
      <c r="B5882" s="108">
        <v>202506</v>
      </c>
      <c r="C5882" s="108">
        <v>202506</v>
      </c>
      <c r="D5882" s="108" t="s">
        <v>1014</v>
      </c>
      <c r="E5882" s="109">
        <v>8917374533</v>
      </c>
      <c r="F5882" s="107" t="s">
        <v>3999</v>
      </c>
      <c r="G5882" s="110" t="s">
        <v>1778</v>
      </c>
      <c r="H5882" s="111">
        <v>290000</v>
      </c>
      <c r="I5882" s="113">
        <v>46176</v>
      </c>
      <c r="J5882" s="111">
        <v>5000</v>
      </c>
      <c r="K5882" s="112" t="s">
        <v>20</v>
      </c>
      <c r="L5882" s="112" t="s">
        <v>158</v>
      </c>
      <c r="O5882" s="71"/>
      <c r="P5882" s="54"/>
      <c r="Q5882" s="72"/>
    </row>
    <row r="5883" spans="1:17" x14ac:dyDescent="0.25">
      <c r="A5883" s="107" t="s">
        <v>3972</v>
      </c>
      <c r="B5883" s="108">
        <v>202506</v>
      </c>
      <c r="C5883" s="108">
        <v>202506</v>
      </c>
      <c r="D5883" s="108" t="s">
        <v>1014</v>
      </c>
      <c r="E5883" s="109">
        <v>9692839258</v>
      </c>
      <c r="F5883" s="107" t="s">
        <v>4665</v>
      </c>
      <c r="G5883" s="110" t="s">
        <v>1778</v>
      </c>
      <c r="H5883" s="111">
        <v>290000</v>
      </c>
      <c r="I5883" s="113">
        <v>46176</v>
      </c>
      <c r="J5883" s="111">
        <v>5000</v>
      </c>
      <c r="K5883" s="112" t="s">
        <v>20</v>
      </c>
      <c r="L5883" s="112" t="s">
        <v>158</v>
      </c>
      <c r="O5883" s="71"/>
      <c r="P5883" s="54"/>
      <c r="Q5883" s="72"/>
    </row>
    <row r="5884" spans="1:17" x14ac:dyDescent="0.25">
      <c r="A5884" s="107" t="s">
        <v>3973</v>
      </c>
      <c r="B5884" s="108">
        <v>202506</v>
      </c>
      <c r="C5884" s="108">
        <v>202506</v>
      </c>
      <c r="D5884" s="108" t="s">
        <v>1015</v>
      </c>
      <c r="E5884" s="109">
        <v>6371581508</v>
      </c>
      <c r="F5884" s="107" t="s">
        <v>4031</v>
      </c>
      <c r="G5884" s="110" t="s">
        <v>1778</v>
      </c>
      <c r="H5884" s="111">
        <v>290000</v>
      </c>
      <c r="I5884" s="113">
        <v>46176</v>
      </c>
      <c r="J5884" s="111">
        <v>5000</v>
      </c>
      <c r="K5884" s="112" t="s">
        <v>20</v>
      </c>
      <c r="L5884" s="112" t="s">
        <v>158</v>
      </c>
      <c r="O5884" s="71"/>
      <c r="P5884" s="54"/>
      <c r="Q5884" s="72"/>
    </row>
    <row r="5885" spans="1:17" x14ac:dyDescent="0.25">
      <c r="A5885" s="107" t="s">
        <v>3974</v>
      </c>
      <c r="B5885" s="108">
        <v>202506</v>
      </c>
      <c r="C5885" s="108">
        <v>202506</v>
      </c>
      <c r="D5885" s="108" t="s">
        <v>1015</v>
      </c>
      <c r="E5885" s="109">
        <v>9040495688</v>
      </c>
      <c r="F5885" s="107" t="s">
        <v>4666</v>
      </c>
      <c r="G5885" s="110" t="s">
        <v>3682</v>
      </c>
      <c r="H5885" s="111">
        <v>165000</v>
      </c>
      <c r="I5885" s="113">
        <v>46176</v>
      </c>
      <c r="J5885" s="111">
        <v>5000</v>
      </c>
      <c r="K5885" s="112" t="s">
        <v>20</v>
      </c>
      <c r="L5885" s="112" t="s">
        <v>158</v>
      </c>
      <c r="O5885" s="71"/>
      <c r="P5885" s="54"/>
      <c r="Q5885" s="72"/>
    </row>
    <row r="5886" spans="1:17" x14ac:dyDescent="0.25">
      <c r="A5886" s="107" t="s">
        <v>3975</v>
      </c>
      <c r="B5886" s="108">
        <v>202506</v>
      </c>
      <c r="C5886" s="108">
        <v>202506</v>
      </c>
      <c r="D5886" s="108" t="s">
        <v>1015</v>
      </c>
      <c r="E5886" s="109">
        <v>7008791371</v>
      </c>
      <c r="F5886" s="107" t="s">
        <v>4667</v>
      </c>
      <c r="G5886" s="110" t="s">
        <v>3682</v>
      </c>
      <c r="H5886" s="111">
        <v>165000</v>
      </c>
      <c r="I5886" s="113">
        <v>46176</v>
      </c>
      <c r="J5886" s="111">
        <v>5000</v>
      </c>
      <c r="K5886" s="112" t="s">
        <v>20</v>
      </c>
      <c r="L5886" s="112" t="s">
        <v>158</v>
      </c>
      <c r="O5886" s="71"/>
      <c r="P5886" s="54"/>
      <c r="Q5886" s="72"/>
    </row>
    <row r="5887" spans="1:17" x14ac:dyDescent="0.25">
      <c r="A5887" s="107" t="s">
        <v>3976</v>
      </c>
      <c r="B5887" s="108">
        <v>202506</v>
      </c>
      <c r="C5887" s="108">
        <v>202506</v>
      </c>
      <c r="D5887" s="108" t="s">
        <v>1015</v>
      </c>
      <c r="E5887" s="109">
        <v>8093942988</v>
      </c>
      <c r="F5887" s="107" t="s">
        <v>4005</v>
      </c>
      <c r="G5887" s="110" t="s">
        <v>3682</v>
      </c>
      <c r="H5887" s="111">
        <v>165000</v>
      </c>
      <c r="I5887" s="113">
        <v>46176</v>
      </c>
      <c r="J5887" s="111">
        <v>5000</v>
      </c>
      <c r="K5887" s="112" t="s">
        <v>20</v>
      </c>
      <c r="L5887" s="112" t="s">
        <v>158</v>
      </c>
      <c r="O5887" s="71"/>
      <c r="P5887" s="54"/>
      <c r="Q5887" s="72"/>
    </row>
    <row r="5888" spans="1:17" x14ac:dyDescent="0.25">
      <c r="A5888" s="107" t="s">
        <v>3977</v>
      </c>
      <c r="B5888" s="108">
        <v>202506</v>
      </c>
      <c r="C5888" s="108">
        <v>202506</v>
      </c>
      <c r="D5888" s="108" t="s">
        <v>1015</v>
      </c>
      <c r="E5888" s="109">
        <v>6370824893</v>
      </c>
      <c r="F5888" s="107" t="s">
        <v>4039</v>
      </c>
      <c r="G5888" s="110" t="s">
        <v>1778</v>
      </c>
      <c r="H5888" s="111">
        <v>300000</v>
      </c>
      <c r="I5888" s="113">
        <v>46176</v>
      </c>
      <c r="J5888" s="111">
        <v>5000</v>
      </c>
      <c r="K5888" s="112" t="s">
        <v>717</v>
      </c>
      <c r="L5888" s="112" t="s">
        <v>158</v>
      </c>
      <c r="O5888" s="71"/>
      <c r="P5888" s="54"/>
      <c r="Q5888" s="72"/>
    </row>
    <row r="5889" spans="1:17" x14ac:dyDescent="0.25">
      <c r="A5889" s="107" t="s">
        <v>4668</v>
      </c>
      <c r="B5889" s="108">
        <v>202506</v>
      </c>
      <c r="C5889" s="108">
        <v>202506</v>
      </c>
      <c r="D5889" s="108" t="s">
        <v>1015</v>
      </c>
      <c r="E5889" s="109">
        <v>8093400229</v>
      </c>
      <c r="F5889" s="107" t="s">
        <v>4040</v>
      </c>
      <c r="G5889" s="110" t="s">
        <v>1778</v>
      </c>
      <c r="H5889" s="111">
        <v>290000</v>
      </c>
      <c r="I5889" s="113">
        <v>46176</v>
      </c>
      <c r="J5889" s="111">
        <v>5000</v>
      </c>
      <c r="K5889" s="112" t="s">
        <v>20</v>
      </c>
      <c r="L5889" s="112" t="s">
        <v>158</v>
      </c>
      <c r="O5889" s="71"/>
      <c r="P5889" s="54"/>
      <c r="Q5889" s="72"/>
    </row>
    <row r="5890" spans="1:17" x14ac:dyDescent="0.25">
      <c r="A5890" s="107" t="s">
        <v>3979</v>
      </c>
      <c r="B5890" s="108">
        <v>202506</v>
      </c>
      <c r="C5890" s="108">
        <v>202506</v>
      </c>
      <c r="D5890" s="108" t="s">
        <v>1014</v>
      </c>
      <c r="E5890" s="109">
        <v>7008878148</v>
      </c>
      <c r="F5890" s="107" t="s">
        <v>4030</v>
      </c>
      <c r="G5890" s="110" t="s">
        <v>1778</v>
      </c>
      <c r="H5890" s="111">
        <v>290000</v>
      </c>
      <c r="I5890" s="113">
        <v>46176</v>
      </c>
      <c r="J5890" s="111">
        <v>5000</v>
      </c>
      <c r="K5890" s="112" t="s">
        <v>20</v>
      </c>
      <c r="L5890" s="112" t="s">
        <v>158</v>
      </c>
      <c r="O5890" s="71"/>
      <c r="P5890" s="54"/>
      <c r="Q5890" s="72"/>
    </row>
    <row r="5891" spans="1:17" x14ac:dyDescent="0.25">
      <c r="A5891" s="107" t="s">
        <v>3980</v>
      </c>
      <c r="B5891" s="108">
        <v>202506</v>
      </c>
      <c r="C5891" s="108">
        <v>202506</v>
      </c>
      <c r="D5891" s="108" t="s">
        <v>1014</v>
      </c>
      <c r="E5891" s="109">
        <v>9845331357</v>
      </c>
      <c r="F5891" s="107" t="s">
        <v>3980</v>
      </c>
      <c r="G5891" s="110" t="s">
        <v>3682</v>
      </c>
      <c r="H5891" s="111"/>
      <c r="I5891" s="113">
        <v>46176</v>
      </c>
      <c r="J5891" s="111">
        <v>5000</v>
      </c>
      <c r="K5891" s="112" t="s">
        <v>20</v>
      </c>
      <c r="L5891" s="112" t="s">
        <v>158</v>
      </c>
      <c r="O5891" s="71"/>
      <c r="P5891" s="54"/>
      <c r="Q5891" s="72"/>
    </row>
    <row r="5892" spans="1:17" x14ac:dyDescent="0.25">
      <c r="A5892" s="107" t="s">
        <v>4643</v>
      </c>
      <c r="B5892" s="108">
        <v>202604</v>
      </c>
      <c r="C5892" s="108">
        <v>202604</v>
      </c>
      <c r="D5892" s="108" t="s">
        <v>1014</v>
      </c>
      <c r="E5892" s="109">
        <v>8792025209</v>
      </c>
      <c r="F5892" s="107" t="s">
        <v>3853</v>
      </c>
      <c r="G5892" s="110" t="s">
        <v>1778</v>
      </c>
      <c r="H5892" s="111">
        <v>290000</v>
      </c>
      <c r="I5892" s="113">
        <v>46176</v>
      </c>
      <c r="J5892" s="111">
        <v>90000</v>
      </c>
      <c r="K5892" s="112" t="s">
        <v>20</v>
      </c>
      <c r="L5892" s="112" t="s">
        <v>158</v>
      </c>
      <c r="O5892" s="71"/>
      <c r="P5892" s="54"/>
      <c r="Q5892" s="72"/>
    </row>
    <row r="5893" spans="1:17" x14ac:dyDescent="0.25">
      <c r="A5893" s="107" t="s">
        <v>4625</v>
      </c>
      <c r="B5893" s="108">
        <v>202602</v>
      </c>
      <c r="C5893" s="108">
        <v>202602</v>
      </c>
      <c r="D5893" s="108" t="s">
        <v>1015</v>
      </c>
      <c r="E5893" s="109">
        <v>8480953646</v>
      </c>
      <c r="F5893" s="107" t="s">
        <v>3622</v>
      </c>
      <c r="G5893" s="110" t="s">
        <v>1778</v>
      </c>
      <c r="H5893" s="111">
        <v>290000</v>
      </c>
      <c r="I5893" s="113">
        <v>46176</v>
      </c>
      <c r="J5893" s="111">
        <v>5000</v>
      </c>
      <c r="K5893" s="112" t="s">
        <v>20</v>
      </c>
      <c r="L5893" s="112" t="s">
        <v>158</v>
      </c>
      <c r="O5893" s="71"/>
      <c r="P5893" s="54"/>
      <c r="Q5893" s="72"/>
    </row>
    <row r="5894" spans="1:17" x14ac:dyDescent="0.25">
      <c r="A5894" s="107" t="s">
        <v>4643</v>
      </c>
      <c r="B5894" s="108">
        <v>202604</v>
      </c>
      <c r="C5894" s="108">
        <v>202604</v>
      </c>
      <c r="D5894" s="108" t="s">
        <v>1014</v>
      </c>
      <c r="E5894" s="109">
        <v>8792025209</v>
      </c>
      <c r="F5894" s="107" t="s">
        <v>3853</v>
      </c>
      <c r="G5894" s="110" t="s">
        <v>1778</v>
      </c>
      <c r="H5894" s="111">
        <v>290000</v>
      </c>
      <c r="I5894" s="113">
        <v>46176</v>
      </c>
      <c r="J5894" s="111">
        <v>10000</v>
      </c>
      <c r="K5894" s="112" t="s">
        <v>20</v>
      </c>
      <c r="L5894" s="112" t="s">
        <v>158</v>
      </c>
      <c r="O5894" s="71"/>
      <c r="P5894" s="54"/>
      <c r="Q5894" s="72"/>
    </row>
    <row r="5895" spans="1:17" x14ac:dyDescent="0.25">
      <c r="A5895" s="107" t="s">
        <v>3800</v>
      </c>
      <c r="B5895" s="108">
        <v>202604</v>
      </c>
      <c r="C5895" s="108">
        <v>202604</v>
      </c>
      <c r="D5895" s="108" t="s">
        <v>1014</v>
      </c>
      <c r="E5895" s="109">
        <v>8249525755</v>
      </c>
      <c r="F5895" s="107" t="s">
        <v>3816</v>
      </c>
      <c r="G5895" s="110" t="s">
        <v>1778</v>
      </c>
      <c r="H5895" s="111">
        <v>318600</v>
      </c>
      <c r="I5895" s="113">
        <v>46176</v>
      </c>
      <c r="J5895" s="111">
        <v>90000</v>
      </c>
      <c r="K5895" s="112" t="s">
        <v>20</v>
      </c>
      <c r="L5895" s="112" t="s">
        <v>158</v>
      </c>
      <c r="O5895" s="71"/>
      <c r="P5895" s="54"/>
      <c r="Q5895" s="72"/>
    </row>
    <row r="5896" spans="1:17" x14ac:dyDescent="0.25">
      <c r="A5896" s="107" t="s">
        <v>3966</v>
      </c>
      <c r="B5896" s="108">
        <v>202606</v>
      </c>
      <c r="C5896" s="108">
        <v>202606</v>
      </c>
      <c r="D5896" s="108" t="s">
        <v>1015</v>
      </c>
      <c r="E5896" s="109">
        <v>8686266226</v>
      </c>
      <c r="F5896" s="107" t="s">
        <v>3982</v>
      </c>
      <c r="G5896" s="110" t="s">
        <v>1778</v>
      </c>
      <c r="H5896" s="111">
        <v>318600</v>
      </c>
      <c r="I5896" s="113">
        <v>46177</v>
      </c>
      <c r="J5896" s="111">
        <v>165000</v>
      </c>
      <c r="K5896" s="112" t="s">
        <v>20</v>
      </c>
      <c r="L5896" s="112" t="s">
        <v>158</v>
      </c>
      <c r="O5896" s="71"/>
      <c r="P5896" s="54"/>
      <c r="Q5896" s="72"/>
    </row>
    <row r="5897" spans="1:17" x14ac:dyDescent="0.25">
      <c r="A5897" s="107" t="s">
        <v>4646</v>
      </c>
      <c r="B5897" s="108">
        <v>202604</v>
      </c>
      <c r="C5897" s="108">
        <v>202604</v>
      </c>
      <c r="D5897" s="108" t="s">
        <v>1015</v>
      </c>
      <c r="E5897" s="109">
        <v>9937116404</v>
      </c>
      <c r="F5897" s="107" t="s">
        <v>3867</v>
      </c>
      <c r="G5897" s="110" t="s">
        <v>3682</v>
      </c>
      <c r="H5897" s="111">
        <v>150000</v>
      </c>
      <c r="I5897" s="113">
        <v>46177</v>
      </c>
      <c r="J5897" s="111">
        <v>50000</v>
      </c>
      <c r="K5897" s="112" t="s">
        <v>20</v>
      </c>
      <c r="L5897" s="112" t="s">
        <v>158</v>
      </c>
      <c r="O5897" s="71"/>
      <c r="P5897" s="54"/>
      <c r="Q5897" s="72"/>
    </row>
    <row r="5898" spans="1:17" x14ac:dyDescent="0.25">
      <c r="A5898" s="107" t="s">
        <v>3894</v>
      </c>
      <c r="B5898" s="108">
        <v>202605</v>
      </c>
      <c r="C5898" s="108">
        <v>202605</v>
      </c>
      <c r="D5898" s="108" t="s">
        <v>1015</v>
      </c>
      <c r="E5898" s="109">
        <v>8328900060</v>
      </c>
      <c r="F5898" s="107" t="s">
        <v>3908</v>
      </c>
      <c r="G5898" s="110" t="s">
        <v>1778</v>
      </c>
      <c r="H5898" s="111">
        <v>290000</v>
      </c>
      <c r="I5898" s="113">
        <v>46177</v>
      </c>
      <c r="J5898" s="111">
        <v>71250</v>
      </c>
      <c r="K5898" s="112" t="s">
        <v>20</v>
      </c>
      <c r="L5898" s="112" t="s">
        <v>158</v>
      </c>
      <c r="O5898" s="71"/>
      <c r="P5898" s="54"/>
      <c r="Q5898" s="72"/>
    </row>
    <row r="5899" spans="1:17" x14ac:dyDescent="0.25">
      <c r="A5899" s="107" t="s">
        <v>3969</v>
      </c>
      <c r="B5899" s="108">
        <v>202605</v>
      </c>
      <c r="C5899" s="108">
        <v>202605</v>
      </c>
      <c r="D5899" s="108" t="s">
        <v>1015</v>
      </c>
      <c r="E5899" s="109">
        <v>7978758883</v>
      </c>
      <c r="F5899" s="107" t="s">
        <v>3983</v>
      </c>
      <c r="G5899" s="110" t="s">
        <v>1778</v>
      </c>
      <c r="H5899" s="111">
        <v>290000</v>
      </c>
      <c r="I5899" s="113">
        <v>46177</v>
      </c>
      <c r="J5899" s="111">
        <v>71255</v>
      </c>
      <c r="K5899" s="112" t="s">
        <v>20</v>
      </c>
      <c r="L5899" s="112" t="s">
        <v>158</v>
      </c>
      <c r="O5899" s="71"/>
      <c r="P5899" s="54"/>
      <c r="Q5899" s="72"/>
    </row>
    <row r="5900" spans="1:17" x14ac:dyDescent="0.25">
      <c r="A5900" s="107" t="s">
        <v>4020</v>
      </c>
      <c r="B5900" s="108">
        <v>202605</v>
      </c>
      <c r="C5900" s="108">
        <v>202605</v>
      </c>
      <c r="D5900" s="108" t="s">
        <v>1015</v>
      </c>
      <c r="E5900" s="109">
        <v>7204390193</v>
      </c>
      <c r="F5900" s="107" t="s">
        <v>4115</v>
      </c>
      <c r="G5900" s="110" t="s">
        <v>1778</v>
      </c>
      <c r="H5900" s="111">
        <v>290000</v>
      </c>
      <c r="I5900" s="113">
        <v>46178</v>
      </c>
      <c r="J5900" s="111">
        <v>285000</v>
      </c>
      <c r="K5900" s="112" t="s">
        <v>20</v>
      </c>
      <c r="L5900" s="112" t="s">
        <v>158</v>
      </c>
      <c r="O5900" s="71"/>
      <c r="P5900" s="54"/>
      <c r="Q5900" s="72"/>
    </row>
    <row r="5901" spans="1:17" x14ac:dyDescent="0.25">
      <c r="A5901" s="107" t="s">
        <v>4634</v>
      </c>
      <c r="B5901" s="108">
        <v>202606</v>
      </c>
      <c r="C5901" s="108">
        <v>202606</v>
      </c>
      <c r="D5901" s="108" t="s">
        <v>1015</v>
      </c>
      <c r="E5901" s="109">
        <v>8093628705</v>
      </c>
      <c r="F5901" s="107" t="s">
        <v>3705</v>
      </c>
      <c r="G5901" s="110" t="s">
        <v>1778</v>
      </c>
      <c r="H5901" s="111">
        <v>290000</v>
      </c>
      <c r="I5901" s="113">
        <v>46178</v>
      </c>
      <c r="J5901" s="111">
        <v>70000</v>
      </c>
      <c r="K5901" s="112" t="s">
        <v>20</v>
      </c>
      <c r="L5901" s="112" t="s">
        <v>158</v>
      </c>
      <c r="O5901" s="71"/>
      <c r="P5901" s="54"/>
      <c r="Q5901" s="72"/>
    </row>
    <row r="5902" spans="1:17" x14ac:dyDescent="0.25">
      <c r="A5902" s="107" t="s">
        <v>4640</v>
      </c>
      <c r="B5902" s="108">
        <v>202604</v>
      </c>
      <c r="C5902" s="108">
        <v>202604</v>
      </c>
      <c r="D5902" s="108" t="s">
        <v>1015</v>
      </c>
      <c r="E5902" s="109">
        <v>8847856918</v>
      </c>
      <c r="F5902" s="107" t="s">
        <v>3820</v>
      </c>
      <c r="G5902" s="110" t="s">
        <v>1778</v>
      </c>
      <c r="H5902" s="111">
        <v>318600</v>
      </c>
      <c r="I5902" s="113">
        <v>46179</v>
      </c>
      <c r="J5902" s="111">
        <v>50000</v>
      </c>
      <c r="K5902" s="112" t="s">
        <v>20</v>
      </c>
      <c r="L5902" s="112" t="s">
        <v>158</v>
      </c>
      <c r="O5902" s="71"/>
      <c r="P5902" s="54"/>
      <c r="Q5902" s="72"/>
    </row>
    <row r="5903" spans="1:17" x14ac:dyDescent="0.25">
      <c r="A5903" s="107" t="s">
        <v>4652</v>
      </c>
      <c r="B5903" s="108">
        <v>202605</v>
      </c>
      <c r="C5903" s="108">
        <v>202605</v>
      </c>
      <c r="D5903" s="108" t="s">
        <v>1015</v>
      </c>
      <c r="E5903" s="109">
        <v>6370082350</v>
      </c>
      <c r="F5903" s="107" t="s">
        <v>3907</v>
      </c>
      <c r="G5903" s="110" t="s">
        <v>1778</v>
      </c>
      <c r="H5903" s="111">
        <v>290000</v>
      </c>
      <c r="I5903" s="113">
        <v>46179</v>
      </c>
      <c r="J5903" s="111">
        <f>427500/2</f>
        <v>213750</v>
      </c>
      <c r="K5903" s="112" t="s">
        <v>20</v>
      </c>
      <c r="L5903" s="112" t="s">
        <v>158</v>
      </c>
      <c r="O5903" s="71"/>
      <c r="P5903" s="54"/>
      <c r="Q5903" s="72"/>
    </row>
    <row r="5904" spans="1:17" x14ac:dyDescent="0.25">
      <c r="A5904" s="107" t="s">
        <v>4582</v>
      </c>
      <c r="B5904" s="108">
        <v>202510</v>
      </c>
      <c r="C5904" s="108">
        <v>202510</v>
      </c>
      <c r="D5904" s="108" t="s">
        <v>1015</v>
      </c>
      <c r="E5904" s="109">
        <v>9861066126</v>
      </c>
      <c r="F5904" s="107" t="s">
        <v>4583</v>
      </c>
      <c r="G5904" s="110" t="s">
        <v>1778</v>
      </c>
      <c r="H5904" s="111">
        <v>290000</v>
      </c>
      <c r="I5904" s="113">
        <v>46179</v>
      </c>
      <c r="J5904" s="111">
        <v>25250</v>
      </c>
      <c r="K5904" s="112" t="s">
        <v>20</v>
      </c>
      <c r="L5904" s="112" t="s">
        <v>158</v>
      </c>
      <c r="O5904" s="71"/>
      <c r="P5904" s="54"/>
      <c r="Q5904" s="72"/>
    </row>
    <row r="5905" spans="1:17" x14ac:dyDescent="0.25">
      <c r="A5905" s="107" t="s">
        <v>3965</v>
      </c>
      <c r="B5905" s="108">
        <v>202506</v>
      </c>
      <c r="C5905" s="108">
        <v>202506</v>
      </c>
      <c r="D5905" s="108" t="s">
        <v>1014</v>
      </c>
      <c r="E5905" s="109">
        <v>8871250061</v>
      </c>
      <c r="F5905" s="107" t="s">
        <v>4662</v>
      </c>
      <c r="G5905" s="110" t="s">
        <v>3682</v>
      </c>
      <c r="H5905" s="111">
        <v>270000</v>
      </c>
      <c r="I5905" s="113">
        <v>46179</v>
      </c>
      <c r="J5905" s="111">
        <v>66250</v>
      </c>
      <c r="K5905" s="112" t="s">
        <v>20</v>
      </c>
      <c r="L5905" s="112" t="s">
        <v>158</v>
      </c>
      <c r="O5905" s="71"/>
      <c r="P5905" s="54"/>
      <c r="Q5905" s="72"/>
    </row>
    <row r="5906" spans="1:17" x14ac:dyDescent="0.25">
      <c r="A5906" s="107" t="s">
        <v>3896</v>
      </c>
      <c r="B5906" s="108">
        <v>202605</v>
      </c>
      <c r="C5906" s="108">
        <v>202605</v>
      </c>
      <c r="D5906" s="108" t="s">
        <v>1015</v>
      </c>
      <c r="E5906" s="109">
        <v>7008246101</v>
      </c>
      <c r="F5906" s="107" t="s">
        <v>3910</v>
      </c>
      <c r="G5906" s="110" t="s">
        <v>1778</v>
      </c>
      <c r="H5906" s="111">
        <v>290000</v>
      </c>
      <c r="I5906" s="113">
        <v>46181</v>
      </c>
      <c r="J5906" s="111">
        <f>427500/2</f>
        <v>213750</v>
      </c>
      <c r="K5906" s="112" t="s">
        <v>20</v>
      </c>
      <c r="L5906" s="112" t="s">
        <v>158</v>
      </c>
      <c r="O5906" s="71"/>
      <c r="P5906" s="54"/>
      <c r="Q5906" s="72"/>
    </row>
    <row r="5907" spans="1:17" x14ac:dyDescent="0.25">
      <c r="A5907" s="107" t="s">
        <v>3897</v>
      </c>
      <c r="B5907" s="108">
        <v>202605</v>
      </c>
      <c r="C5907" s="108">
        <v>202605</v>
      </c>
      <c r="D5907" s="108" t="s">
        <v>1015</v>
      </c>
      <c r="E5907" s="109">
        <v>9883475685</v>
      </c>
      <c r="F5907" s="107" t="s">
        <v>3911</v>
      </c>
      <c r="G5907" s="110" t="s">
        <v>1778</v>
      </c>
      <c r="H5907" s="111">
        <v>290000</v>
      </c>
      <c r="I5907" s="113">
        <v>46181</v>
      </c>
      <c r="J5907" s="111">
        <v>65000</v>
      </c>
      <c r="K5907" s="112" t="s">
        <v>20</v>
      </c>
      <c r="L5907" s="112" t="s">
        <v>158</v>
      </c>
      <c r="O5907" s="71"/>
      <c r="P5907" s="54"/>
      <c r="Q5907" s="72"/>
    </row>
    <row r="5908" spans="1:17" x14ac:dyDescent="0.25">
      <c r="A5908" s="107" t="s">
        <v>4637</v>
      </c>
      <c r="B5908" s="108">
        <v>202604</v>
      </c>
      <c r="C5908" s="108">
        <v>202604</v>
      </c>
      <c r="D5908" s="108" t="s">
        <v>1015</v>
      </c>
      <c r="E5908" s="109">
        <v>8249944320</v>
      </c>
      <c r="F5908" s="107" t="s">
        <v>3787</v>
      </c>
      <c r="G5908" s="110" t="s">
        <v>3785</v>
      </c>
      <c r="H5908" s="111">
        <v>250000</v>
      </c>
      <c r="I5908" s="113">
        <v>46181</v>
      </c>
      <c r="J5908" s="111">
        <v>73000</v>
      </c>
      <c r="K5908" s="112" t="s">
        <v>20</v>
      </c>
      <c r="L5908" s="112" t="s">
        <v>158</v>
      </c>
      <c r="O5908" s="71"/>
      <c r="P5908" s="54"/>
      <c r="Q5908" s="72"/>
    </row>
    <row r="5909" spans="1:17" x14ac:dyDescent="0.25">
      <c r="A5909" s="107" t="s">
        <v>3984</v>
      </c>
      <c r="B5909" s="108">
        <v>202604</v>
      </c>
      <c r="C5909" s="108">
        <v>202604</v>
      </c>
      <c r="D5909" s="108" t="s">
        <v>1015</v>
      </c>
      <c r="E5909" s="109">
        <v>8108457687</v>
      </c>
      <c r="F5909" s="107" t="s">
        <v>3985</v>
      </c>
      <c r="G5909" s="110" t="s">
        <v>3762</v>
      </c>
      <c r="H5909" s="111">
        <v>141000</v>
      </c>
      <c r="I5909" s="113">
        <v>46182</v>
      </c>
      <c r="J5909" s="111">
        <v>40000</v>
      </c>
      <c r="K5909" s="112" t="s">
        <v>20</v>
      </c>
      <c r="L5909" s="112" t="s">
        <v>158</v>
      </c>
      <c r="O5909" s="71"/>
      <c r="P5909" s="54"/>
      <c r="Q5909" s="72"/>
    </row>
    <row r="5910" spans="1:17" x14ac:dyDescent="0.25">
      <c r="A5910" s="107" t="s">
        <v>4033</v>
      </c>
      <c r="B5910" s="108">
        <v>202506</v>
      </c>
      <c r="C5910" s="108">
        <v>202506</v>
      </c>
      <c r="D5910" s="108" t="s">
        <v>1014</v>
      </c>
      <c r="E5910" s="109">
        <v>7205702003</v>
      </c>
      <c r="F5910" s="107" t="s">
        <v>3987</v>
      </c>
      <c r="G5910" s="110" t="s">
        <v>1778</v>
      </c>
      <c r="H5910" s="111">
        <v>290000</v>
      </c>
      <c r="I5910" s="113">
        <v>46182</v>
      </c>
      <c r="J5910" s="111">
        <v>50000</v>
      </c>
      <c r="K5910" s="112" t="s">
        <v>20</v>
      </c>
      <c r="L5910" s="112" t="s">
        <v>158</v>
      </c>
      <c r="O5910" s="71"/>
      <c r="P5910" s="54"/>
      <c r="Q5910" s="72"/>
    </row>
    <row r="5911" spans="1:17" x14ac:dyDescent="0.25">
      <c r="A5911" s="107" t="s">
        <v>3988</v>
      </c>
      <c r="B5911" s="108">
        <v>202506</v>
      </c>
      <c r="C5911" s="108">
        <v>202506</v>
      </c>
      <c r="D5911" s="108" t="s">
        <v>1014</v>
      </c>
      <c r="E5911" s="109">
        <v>9901010628</v>
      </c>
      <c r="F5911" s="107" t="s">
        <v>3992</v>
      </c>
      <c r="G5911" s="110" t="s">
        <v>3762</v>
      </c>
      <c r="H5911" s="111">
        <v>126000</v>
      </c>
      <c r="I5911" s="113">
        <v>46182</v>
      </c>
      <c r="J5911" s="111">
        <v>5000</v>
      </c>
      <c r="K5911" s="112" t="s">
        <v>20</v>
      </c>
      <c r="L5911" s="112" t="s">
        <v>158</v>
      </c>
      <c r="O5911" s="71"/>
      <c r="P5911" s="54"/>
      <c r="Q5911" s="72"/>
    </row>
    <row r="5912" spans="1:17" x14ac:dyDescent="0.25">
      <c r="A5912" s="107" t="s">
        <v>3984</v>
      </c>
      <c r="B5912" s="108">
        <v>202506</v>
      </c>
      <c r="C5912" s="108">
        <v>202506</v>
      </c>
      <c r="D5912" s="108" t="s">
        <v>1014</v>
      </c>
      <c r="E5912" s="109">
        <v>8108457687</v>
      </c>
      <c r="F5912" s="107" t="s">
        <v>3985</v>
      </c>
      <c r="G5912" s="110" t="s">
        <v>3762</v>
      </c>
      <c r="H5912" s="111">
        <v>126000</v>
      </c>
      <c r="I5912" s="113">
        <v>46182</v>
      </c>
      <c r="J5912" s="111">
        <v>5000</v>
      </c>
      <c r="K5912" s="112" t="s">
        <v>20</v>
      </c>
      <c r="L5912" s="112" t="s">
        <v>158</v>
      </c>
      <c r="O5912" s="71"/>
      <c r="P5912" s="54"/>
      <c r="Q5912" s="72"/>
    </row>
    <row r="5913" spans="1:17" x14ac:dyDescent="0.25">
      <c r="A5913" s="107" t="s">
        <v>3989</v>
      </c>
      <c r="B5913" s="108">
        <v>202506</v>
      </c>
      <c r="C5913" s="108">
        <v>202506</v>
      </c>
      <c r="D5913" s="108" t="s">
        <v>1014</v>
      </c>
      <c r="E5913" s="109">
        <v>8178898887</v>
      </c>
      <c r="F5913" s="107" t="s">
        <v>3993</v>
      </c>
      <c r="G5913" s="110" t="s">
        <v>3762</v>
      </c>
      <c r="H5913" s="111">
        <v>126000</v>
      </c>
      <c r="I5913" s="113">
        <v>46182</v>
      </c>
      <c r="J5913" s="111">
        <v>5000</v>
      </c>
      <c r="K5913" s="112" t="s">
        <v>20</v>
      </c>
      <c r="L5913" s="112" t="s">
        <v>158</v>
      </c>
      <c r="O5913" s="71"/>
      <c r="P5913" s="54"/>
      <c r="Q5913" s="72"/>
    </row>
    <row r="5914" spans="1:17" x14ac:dyDescent="0.25">
      <c r="A5914" s="107" t="s">
        <v>3990</v>
      </c>
      <c r="B5914" s="108">
        <v>202506</v>
      </c>
      <c r="C5914" s="108">
        <v>202506</v>
      </c>
      <c r="D5914" s="108" t="s">
        <v>1014</v>
      </c>
      <c r="E5914" s="109">
        <v>8105322288</v>
      </c>
      <c r="F5914" s="107" t="s">
        <v>3994</v>
      </c>
      <c r="G5914" s="110" t="s">
        <v>3763</v>
      </c>
      <c r="H5914" s="111">
        <v>233000</v>
      </c>
      <c r="I5914" s="113">
        <v>46182</v>
      </c>
      <c r="J5914" s="111">
        <v>5000</v>
      </c>
      <c r="K5914" s="112" t="s">
        <v>20</v>
      </c>
      <c r="L5914" s="112" t="s">
        <v>158</v>
      </c>
      <c r="O5914" s="71"/>
      <c r="P5914" s="54"/>
      <c r="Q5914" s="72"/>
    </row>
    <row r="5915" spans="1:17" x14ac:dyDescent="0.25">
      <c r="A5915" s="107" t="s">
        <v>4669</v>
      </c>
      <c r="B5915" s="108">
        <v>202506</v>
      </c>
      <c r="C5915" s="108">
        <v>202506</v>
      </c>
      <c r="D5915" s="108" t="s">
        <v>1014</v>
      </c>
      <c r="E5915" s="109">
        <v>7981153085</v>
      </c>
      <c r="F5915" s="107" t="s">
        <v>3995</v>
      </c>
      <c r="G5915" s="110" t="s">
        <v>3762</v>
      </c>
      <c r="H5915" s="111">
        <v>141000</v>
      </c>
      <c r="I5915" s="113">
        <v>46182</v>
      </c>
      <c r="J5915" s="111">
        <v>5000</v>
      </c>
      <c r="K5915" s="112" t="s">
        <v>20</v>
      </c>
      <c r="L5915" s="112" t="s">
        <v>158</v>
      </c>
      <c r="O5915" s="71"/>
      <c r="P5915" s="54"/>
      <c r="Q5915" s="72"/>
    </row>
    <row r="5916" spans="1:17" x14ac:dyDescent="0.25">
      <c r="A5916" s="107" t="s">
        <v>3996</v>
      </c>
      <c r="B5916" s="108">
        <v>202506</v>
      </c>
      <c r="C5916" s="108">
        <v>202506</v>
      </c>
      <c r="D5916" s="108" t="s">
        <v>1014</v>
      </c>
      <c r="E5916" s="109">
        <v>7978954041</v>
      </c>
      <c r="F5916" s="107" t="s">
        <v>3997</v>
      </c>
      <c r="G5916" s="110" t="s">
        <v>3762</v>
      </c>
      <c r="H5916" s="111">
        <v>290000</v>
      </c>
      <c r="I5916" s="113">
        <v>46182</v>
      </c>
      <c r="J5916" s="111">
        <v>5000</v>
      </c>
      <c r="K5916" s="112" t="s">
        <v>20</v>
      </c>
      <c r="L5916" s="112" t="s">
        <v>158</v>
      </c>
      <c r="O5916" s="71"/>
      <c r="P5916" s="54"/>
      <c r="Q5916" s="72"/>
    </row>
    <row r="5917" spans="1:17" x14ac:dyDescent="0.25">
      <c r="A5917" s="107" t="s">
        <v>3996</v>
      </c>
      <c r="B5917" s="108">
        <v>202506</v>
      </c>
      <c r="C5917" s="108">
        <v>202506</v>
      </c>
      <c r="D5917" s="108" t="s">
        <v>1014</v>
      </c>
      <c r="E5917" s="109">
        <v>7978954041</v>
      </c>
      <c r="F5917" s="107" t="s">
        <v>3997</v>
      </c>
      <c r="G5917" s="110" t="s">
        <v>3762</v>
      </c>
      <c r="H5917" s="111">
        <v>290000</v>
      </c>
      <c r="I5917" s="113">
        <v>46182</v>
      </c>
      <c r="J5917" s="111">
        <v>280000</v>
      </c>
      <c r="K5917" s="112" t="s">
        <v>20</v>
      </c>
      <c r="L5917" s="112" t="s">
        <v>158</v>
      </c>
      <c r="O5917" s="71"/>
      <c r="P5917" s="54"/>
      <c r="Q5917" s="72"/>
    </row>
    <row r="5918" spans="1:17" x14ac:dyDescent="0.25">
      <c r="A5918" s="107" t="s">
        <v>3971</v>
      </c>
      <c r="B5918" s="108">
        <v>202604</v>
      </c>
      <c r="C5918" s="108">
        <v>202604</v>
      </c>
      <c r="D5918" s="108" t="s">
        <v>1014</v>
      </c>
      <c r="E5918" s="109">
        <v>8917374533</v>
      </c>
      <c r="F5918" s="107" t="s">
        <v>3999</v>
      </c>
      <c r="G5918" s="110" t="s">
        <v>1778</v>
      </c>
      <c r="H5918" s="111">
        <v>290000</v>
      </c>
      <c r="I5918" s="113">
        <v>46183</v>
      </c>
      <c r="J5918" s="111">
        <v>68750</v>
      </c>
      <c r="K5918" s="112" t="s">
        <v>689</v>
      </c>
      <c r="L5918" s="112" t="s">
        <v>158</v>
      </c>
      <c r="O5918" s="71"/>
      <c r="P5918" s="54"/>
      <c r="Q5918" s="72"/>
    </row>
    <row r="5919" spans="1:17" x14ac:dyDescent="0.25">
      <c r="A5919" s="107" t="s">
        <v>3891</v>
      </c>
      <c r="B5919" s="108">
        <v>202605</v>
      </c>
      <c r="C5919" s="108">
        <v>202605</v>
      </c>
      <c r="D5919" s="108" t="s">
        <v>1015</v>
      </c>
      <c r="E5919" s="109">
        <v>7735374661</v>
      </c>
      <c r="F5919" s="107" t="s">
        <v>3905</v>
      </c>
      <c r="G5919" s="110" t="s">
        <v>1778</v>
      </c>
      <c r="H5919" s="111">
        <v>290000</v>
      </c>
      <c r="I5919" s="113">
        <v>46183</v>
      </c>
      <c r="J5919" s="111">
        <v>95000</v>
      </c>
      <c r="K5919" s="112" t="s">
        <v>20</v>
      </c>
      <c r="L5919" s="112" t="s">
        <v>158</v>
      </c>
      <c r="O5919" s="71"/>
      <c r="P5919" s="54"/>
      <c r="Q5919" s="72"/>
    </row>
    <row r="5920" spans="1:17" x14ac:dyDescent="0.25">
      <c r="A5920" s="107" t="s">
        <v>2571</v>
      </c>
      <c r="B5920" s="108">
        <v>202501</v>
      </c>
      <c r="C5920" s="108">
        <v>202501</v>
      </c>
      <c r="D5920" s="108" t="s">
        <v>1015</v>
      </c>
      <c r="E5920" s="109">
        <v>8249086255</v>
      </c>
      <c r="F5920" s="107" t="s">
        <v>2574</v>
      </c>
      <c r="G5920" s="110" t="s">
        <v>2577</v>
      </c>
      <c r="H5920" s="111">
        <v>177000</v>
      </c>
      <c r="I5920" s="113">
        <v>46183</v>
      </c>
      <c r="J5920" s="111">
        <v>50000</v>
      </c>
      <c r="K5920" s="112" t="s">
        <v>20</v>
      </c>
      <c r="L5920" s="112" t="s">
        <v>158</v>
      </c>
      <c r="O5920" s="71"/>
      <c r="P5920" s="54"/>
      <c r="Q5920" s="72"/>
    </row>
    <row r="5921" spans="1:17" x14ac:dyDescent="0.25">
      <c r="A5921" s="107" t="s">
        <v>4664</v>
      </c>
      <c r="B5921" s="108">
        <v>202506</v>
      </c>
      <c r="C5921" s="108">
        <v>202506</v>
      </c>
      <c r="D5921" s="108" t="s">
        <v>1014</v>
      </c>
      <c r="E5921" s="109">
        <v>6200167188</v>
      </c>
      <c r="F5921" s="107" t="s">
        <v>4102</v>
      </c>
      <c r="G5921" s="110" t="s">
        <v>1778</v>
      </c>
      <c r="H5921" s="111">
        <v>290000</v>
      </c>
      <c r="I5921" s="113">
        <v>46183</v>
      </c>
      <c r="J5921" s="111">
        <v>53333</v>
      </c>
      <c r="K5921" s="112" t="s">
        <v>20</v>
      </c>
      <c r="L5921" s="112" t="s">
        <v>158</v>
      </c>
      <c r="O5921" s="71"/>
      <c r="P5921" s="54"/>
      <c r="Q5921" s="72"/>
    </row>
    <row r="5922" spans="1:17" x14ac:dyDescent="0.25">
      <c r="A5922" s="107" t="s">
        <v>3016</v>
      </c>
      <c r="B5922" s="108">
        <v>202506</v>
      </c>
      <c r="C5922" s="108">
        <v>202506</v>
      </c>
      <c r="D5922" s="108" t="s">
        <v>1015</v>
      </c>
      <c r="E5922" s="109">
        <v>9861924025</v>
      </c>
      <c r="F5922" s="107" t="s">
        <v>3017</v>
      </c>
      <c r="G5922" s="110" t="s">
        <v>1778</v>
      </c>
      <c r="H5922" s="111">
        <v>295000</v>
      </c>
      <c r="I5922" s="113">
        <v>46183</v>
      </c>
      <c r="J5922" s="111">
        <v>50000</v>
      </c>
      <c r="K5922" s="112" t="s">
        <v>20</v>
      </c>
      <c r="L5922" s="112" t="s">
        <v>158</v>
      </c>
      <c r="O5922" s="71"/>
      <c r="P5922" s="54"/>
      <c r="Q5922" s="72"/>
    </row>
    <row r="5923" spans="1:17" x14ac:dyDescent="0.25">
      <c r="A5923" s="107" t="s">
        <v>3801</v>
      </c>
      <c r="B5923" s="108">
        <v>202604</v>
      </c>
      <c r="C5923" s="108">
        <v>202604</v>
      </c>
      <c r="D5923" s="108" t="s">
        <v>1015</v>
      </c>
      <c r="E5923" s="109" t="s">
        <v>3807</v>
      </c>
      <c r="F5923" s="107" t="s">
        <v>3817</v>
      </c>
      <c r="G5923" s="110" t="s">
        <v>3682</v>
      </c>
      <c r="H5923" s="111">
        <v>295000</v>
      </c>
      <c r="I5923" s="113">
        <v>46183</v>
      </c>
      <c r="J5923" s="111">
        <v>90000</v>
      </c>
      <c r="K5923" s="112" t="s">
        <v>20</v>
      </c>
      <c r="L5923" s="112" t="s">
        <v>158</v>
      </c>
      <c r="O5923" s="71"/>
      <c r="P5923" s="54"/>
      <c r="Q5923" s="72"/>
    </row>
    <row r="5924" spans="1:17" x14ac:dyDescent="0.25">
      <c r="A5924" s="107" t="s">
        <v>4669</v>
      </c>
      <c r="B5924" s="108">
        <v>202506</v>
      </c>
      <c r="C5924" s="108">
        <v>202506</v>
      </c>
      <c r="D5924" s="108" t="s">
        <v>1014</v>
      </c>
      <c r="E5924" s="109">
        <v>7981153085</v>
      </c>
      <c r="F5924" s="107" t="s">
        <v>3995</v>
      </c>
      <c r="G5924" s="110" t="s">
        <v>3762</v>
      </c>
      <c r="H5924" s="111">
        <v>141000</v>
      </c>
      <c r="I5924" s="113">
        <v>46184</v>
      </c>
      <c r="J5924" s="111">
        <v>136000</v>
      </c>
      <c r="K5924" s="112" t="s">
        <v>20</v>
      </c>
      <c r="L5924" s="112" t="s">
        <v>158</v>
      </c>
      <c r="O5924" s="71"/>
      <c r="P5924" s="54"/>
      <c r="Q5924" s="72"/>
    </row>
    <row r="5925" spans="1:17" x14ac:dyDescent="0.25">
      <c r="A5925" s="107" t="s">
        <v>4000</v>
      </c>
      <c r="B5925" s="108">
        <v>202506</v>
      </c>
      <c r="C5925" s="108">
        <v>202506</v>
      </c>
      <c r="D5925" s="108" t="s">
        <v>1014</v>
      </c>
      <c r="E5925" s="109">
        <v>9902793156</v>
      </c>
      <c r="F5925" s="107" t="s">
        <v>4001</v>
      </c>
      <c r="G5925" s="110" t="s">
        <v>3682</v>
      </c>
      <c r="H5925" s="111">
        <v>177000</v>
      </c>
      <c r="I5925" s="113">
        <v>46184</v>
      </c>
      <c r="J5925" s="111">
        <v>45000</v>
      </c>
      <c r="K5925" s="112" t="s">
        <v>20</v>
      </c>
      <c r="L5925" s="112" t="s">
        <v>158</v>
      </c>
      <c r="O5925" s="71"/>
      <c r="P5925" s="54"/>
      <c r="Q5925" s="72"/>
    </row>
    <row r="5926" spans="1:17" x14ac:dyDescent="0.25">
      <c r="A5926" s="107" t="s">
        <v>4668</v>
      </c>
      <c r="B5926" s="108">
        <v>202506</v>
      </c>
      <c r="C5926" s="108">
        <v>202506</v>
      </c>
      <c r="D5926" s="108" t="s">
        <v>1015</v>
      </c>
      <c r="E5926" s="109">
        <v>8093400229</v>
      </c>
      <c r="F5926" s="107" t="s">
        <v>4040</v>
      </c>
      <c r="G5926" s="110" t="s">
        <v>1778</v>
      </c>
      <c r="H5926" s="111">
        <v>290000</v>
      </c>
      <c r="I5926" s="113">
        <v>46184</v>
      </c>
      <c r="J5926" s="111">
        <v>45000</v>
      </c>
      <c r="K5926" s="112" t="s">
        <v>20</v>
      </c>
      <c r="L5926" s="112" t="s">
        <v>158</v>
      </c>
      <c r="O5926" s="71"/>
      <c r="P5926" s="54"/>
      <c r="Q5926" s="72"/>
    </row>
    <row r="5927" spans="1:17" x14ac:dyDescent="0.25">
      <c r="A5927" s="107" t="s">
        <v>4035</v>
      </c>
      <c r="B5927" s="108">
        <v>202506</v>
      </c>
      <c r="C5927" s="108">
        <v>202506</v>
      </c>
      <c r="D5927" s="108" t="s">
        <v>1015</v>
      </c>
      <c r="E5927" s="109">
        <v>7978289752</v>
      </c>
      <c r="F5927" s="107" t="s">
        <v>4003</v>
      </c>
      <c r="G5927" s="110" t="s">
        <v>1778</v>
      </c>
      <c r="H5927" s="111">
        <v>290000</v>
      </c>
      <c r="I5927" s="113">
        <v>46184</v>
      </c>
      <c r="J5927" s="111">
        <v>51666</v>
      </c>
      <c r="K5927" s="112" t="s">
        <v>20</v>
      </c>
      <c r="L5927" s="112" t="s">
        <v>158</v>
      </c>
      <c r="O5927" s="71"/>
      <c r="P5927" s="54"/>
      <c r="Q5927" s="72"/>
    </row>
    <row r="5928" spans="1:17" x14ac:dyDescent="0.25">
      <c r="A5928" s="107" t="s">
        <v>3802</v>
      </c>
      <c r="B5928" s="108">
        <v>202604</v>
      </c>
      <c r="C5928" s="108">
        <v>202604</v>
      </c>
      <c r="D5928" s="108" t="s">
        <v>1015</v>
      </c>
      <c r="E5928" s="109">
        <v>7978579027</v>
      </c>
      <c r="F5928" s="107" t="s">
        <v>3818</v>
      </c>
      <c r="G5928" s="110" t="s">
        <v>1778</v>
      </c>
      <c r="H5928" s="111">
        <v>318600</v>
      </c>
      <c r="I5928" s="113">
        <v>46184</v>
      </c>
      <c r="J5928" s="111">
        <v>50000</v>
      </c>
      <c r="K5928" s="112" t="s">
        <v>20</v>
      </c>
      <c r="L5928" s="112" t="s">
        <v>158</v>
      </c>
      <c r="O5928" s="71"/>
      <c r="P5928" s="54"/>
      <c r="Q5928" s="72"/>
    </row>
    <row r="5929" spans="1:17" x14ac:dyDescent="0.25">
      <c r="A5929" s="107" t="s">
        <v>3977</v>
      </c>
      <c r="B5929" s="108">
        <v>202506</v>
      </c>
      <c r="C5929" s="108">
        <v>202506</v>
      </c>
      <c r="D5929" s="108" t="s">
        <v>1015</v>
      </c>
      <c r="E5929" s="109">
        <v>6370824893</v>
      </c>
      <c r="F5929" s="107" t="s">
        <v>4039</v>
      </c>
      <c r="G5929" s="110" t="s">
        <v>1778</v>
      </c>
      <c r="H5929" s="111">
        <v>300000</v>
      </c>
      <c r="I5929" s="113">
        <v>46184</v>
      </c>
      <c r="J5929" s="111">
        <v>45000</v>
      </c>
      <c r="K5929" s="112" t="s">
        <v>717</v>
      </c>
      <c r="L5929" s="112" t="s">
        <v>158</v>
      </c>
      <c r="O5929" s="71"/>
      <c r="P5929" s="54"/>
      <c r="Q5929" s="72"/>
    </row>
    <row r="5930" spans="1:17" x14ac:dyDescent="0.25">
      <c r="A5930" s="107" t="s">
        <v>3067</v>
      </c>
      <c r="B5930" s="108">
        <v>202507</v>
      </c>
      <c r="C5930" s="108">
        <v>202507</v>
      </c>
      <c r="D5930" s="108" t="s">
        <v>1015</v>
      </c>
      <c r="E5930" s="109">
        <v>7978615737</v>
      </c>
      <c r="F5930" s="107" t="s">
        <v>3068</v>
      </c>
      <c r="G5930" s="110" t="s">
        <v>1778</v>
      </c>
      <c r="H5930" s="111">
        <v>290000</v>
      </c>
      <c r="I5930" s="113">
        <v>46185</v>
      </c>
      <c r="J5930" s="111">
        <v>50000</v>
      </c>
      <c r="K5930" s="112" t="s">
        <v>20</v>
      </c>
      <c r="L5930" s="112" t="s">
        <v>158</v>
      </c>
      <c r="O5930" s="71"/>
      <c r="P5930" s="54"/>
      <c r="Q5930" s="72"/>
    </row>
    <row r="5931" spans="1:17" x14ac:dyDescent="0.25">
      <c r="A5931" s="107" t="s">
        <v>3925</v>
      </c>
      <c r="B5931" s="108">
        <v>202605</v>
      </c>
      <c r="C5931" s="108">
        <v>202605</v>
      </c>
      <c r="D5931" s="108" t="s">
        <v>1014</v>
      </c>
      <c r="E5931" s="109">
        <v>9438745716</v>
      </c>
      <c r="F5931" s="107" t="s">
        <v>3927</v>
      </c>
      <c r="G5931" s="110" t="s">
        <v>3762</v>
      </c>
      <c r="H5931" s="111">
        <v>126000</v>
      </c>
      <c r="I5931" s="113">
        <v>46185</v>
      </c>
      <c r="J5931" s="111">
        <v>40333</v>
      </c>
      <c r="K5931" s="112" t="s">
        <v>20</v>
      </c>
      <c r="L5931" s="112" t="s">
        <v>158</v>
      </c>
      <c r="O5931" s="71"/>
      <c r="P5931" s="54"/>
      <c r="Q5931" s="72"/>
    </row>
    <row r="5932" spans="1:17" x14ac:dyDescent="0.25">
      <c r="A5932" s="107" t="s">
        <v>4004</v>
      </c>
      <c r="B5932" s="108">
        <v>202606</v>
      </c>
      <c r="C5932" s="108">
        <v>202606</v>
      </c>
      <c r="D5932" s="108" t="s">
        <v>1015</v>
      </c>
      <c r="E5932" s="109">
        <v>8093942988</v>
      </c>
      <c r="F5932" s="107" t="s">
        <v>4005</v>
      </c>
      <c r="G5932" s="110" t="s">
        <v>3682</v>
      </c>
      <c r="H5932" s="111">
        <v>165000</v>
      </c>
      <c r="I5932" s="113">
        <v>46185</v>
      </c>
      <c r="J5932" s="111">
        <v>40000</v>
      </c>
      <c r="K5932" s="112" t="s">
        <v>20</v>
      </c>
      <c r="L5932" s="112" t="s">
        <v>158</v>
      </c>
      <c r="O5932" s="71"/>
      <c r="P5932" s="54"/>
      <c r="Q5932" s="72"/>
    </row>
    <row r="5933" spans="1:17" x14ac:dyDescent="0.25">
      <c r="A5933" s="107" t="s">
        <v>3898</v>
      </c>
      <c r="B5933" s="108">
        <v>202605</v>
      </c>
      <c r="C5933" s="108">
        <v>202605</v>
      </c>
      <c r="D5933" s="108" t="s">
        <v>1015</v>
      </c>
      <c r="E5933" s="109">
        <v>8249749374</v>
      </c>
      <c r="F5933" s="107" t="s">
        <v>3912</v>
      </c>
      <c r="G5933" s="110" t="s">
        <v>1778</v>
      </c>
      <c r="H5933" s="111">
        <v>290000</v>
      </c>
      <c r="I5933" s="113">
        <v>46185</v>
      </c>
      <c r="J5933" s="111">
        <v>100000</v>
      </c>
      <c r="K5933" s="112" t="s">
        <v>20</v>
      </c>
      <c r="L5933" s="112" t="s">
        <v>158</v>
      </c>
      <c r="O5933" s="71"/>
      <c r="P5933" s="54"/>
      <c r="Q5933" s="72"/>
    </row>
    <row r="5934" spans="1:17" x14ac:dyDescent="0.25">
      <c r="A5934" s="107" t="s">
        <v>4006</v>
      </c>
      <c r="B5934" s="108">
        <v>202606</v>
      </c>
      <c r="C5934" s="108">
        <v>202606</v>
      </c>
      <c r="D5934" s="108" t="s">
        <v>1015</v>
      </c>
      <c r="E5934" s="109">
        <v>9040152767</v>
      </c>
      <c r="F5934" s="107" t="s">
        <v>4007</v>
      </c>
      <c r="G5934" s="110" t="s">
        <v>1778</v>
      </c>
      <c r="H5934" s="111">
        <v>290000</v>
      </c>
      <c r="I5934" s="113">
        <v>46185</v>
      </c>
      <c r="J5934" s="111">
        <v>50000</v>
      </c>
      <c r="K5934" s="112" t="s">
        <v>20</v>
      </c>
      <c r="L5934" s="112" t="s">
        <v>158</v>
      </c>
      <c r="O5934" s="71"/>
      <c r="P5934" s="54"/>
      <c r="Q5934" s="72"/>
    </row>
    <row r="5935" spans="1:17" x14ac:dyDescent="0.25">
      <c r="A5935" s="107" t="s">
        <v>3664</v>
      </c>
      <c r="B5935" s="108">
        <v>202602</v>
      </c>
      <c r="C5935" s="108">
        <v>202506</v>
      </c>
      <c r="D5935" s="108" t="s">
        <v>1014</v>
      </c>
      <c r="E5935" s="109">
        <v>8280327119</v>
      </c>
      <c r="F5935" s="107" t="s">
        <v>3665</v>
      </c>
      <c r="G5935" s="110" t="s">
        <v>1778</v>
      </c>
      <c r="H5935" s="111">
        <v>295000</v>
      </c>
      <c r="I5935" s="113">
        <v>46185</v>
      </c>
      <c r="J5935" s="111">
        <v>72500</v>
      </c>
      <c r="K5935" s="112" t="s">
        <v>20</v>
      </c>
      <c r="L5935" s="112" t="s">
        <v>158</v>
      </c>
      <c r="O5935" s="71"/>
      <c r="P5935" s="54"/>
      <c r="Q5935" s="72"/>
    </row>
    <row r="5936" spans="1:17" x14ac:dyDescent="0.25">
      <c r="A5936" s="107" t="s">
        <v>3509</v>
      </c>
      <c r="B5936" s="108">
        <v>202601</v>
      </c>
      <c r="C5936" s="108">
        <v>202601</v>
      </c>
      <c r="D5936" s="108" t="s">
        <v>1015</v>
      </c>
      <c r="E5936" s="109">
        <v>8105528528</v>
      </c>
      <c r="F5936" s="107" t="s">
        <v>3515</v>
      </c>
      <c r="G5936" s="110" t="s">
        <v>1778</v>
      </c>
      <c r="H5936" s="111">
        <v>290000</v>
      </c>
      <c r="I5936" s="113">
        <v>46186</v>
      </c>
      <c r="J5936" s="111">
        <v>45000</v>
      </c>
      <c r="K5936" s="112" t="s">
        <v>20</v>
      </c>
      <c r="L5936" s="112" t="s">
        <v>158</v>
      </c>
      <c r="O5936" s="71"/>
      <c r="P5936" s="54"/>
      <c r="Q5936" s="72"/>
    </row>
    <row r="5937" spans="1:17" x14ac:dyDescent="0.25">
      <c r="A5937" s="107" t="s">
        <v>4562</v>
      </c>
      <c r="B5937" s="108">
        <v>202509</v>
      </c>
      <c r="C5937" s="108">
        <v>202509</v>
      </c>
      <c r="D5937" s="108" t="s">
        <v>1014</v>
      </c>
      <c r="E5937" s="109">
        <v>8917452901</v>
      </c>
      <c r="F5937" s="107" t="s">
        <v>3220</v>
      </c>
      <c r="G5937" s="110" t="s">
        <v>1778</v>
      </c>
      <c r="H5937" s="111">
        <v>290000</v>
      </c>
      <c r="I5937" s="113">
        <v>46186</v>
      </c>
      <c r="J5937" s="111">
        <v>20000</v>
      </c>
      <c r="K5937" s="112" t="s">
        <v>20</v>
      </c>
      <c r="L5937" s="112" t="s">
        <v>158</v>
      </c>
      <c r="O5937" s="71"/>
      <c r="P5937" s="54"/>
      <c r="Q5937" s="72"/>
    </row>
    <row r="5938" spans="1:17" x14ac:dyDescent="0.25">
      <c r="A5938" s="107" t="s">
        <v>3079</v>
      </c>
      <c r="B5938" s="108">
        <v>202601</v>
      </c>
      <c r="C5938" s="108">
        <v>202601</v>
      </c>
      <c r="D5938" s="108" t="s">
        <v>1015</v>
      </c>
      <c r="E5938" s="109">
        <v>8018295307</v>
      </c>
      <c r="F5938" s="107" t="s">
        <v>3519</v>
      </c>
      <c r="G5938" s="110" t="s">
        <v>1778</v>
      </c>
      <c r="H5938" s="111">
        <v>290000</v>
      </c>
      <c r="I5938" s="113">
        <v>46186</v>
      </c>
      <c r="J5938" s="111">
        <v>40000</v>
      </c>
      <c r="K5938" s="112" t="s">
        <v>20</v>
      </c>
      <c r="L5938" s="112" t="s">
        <v>158</v>
      </c>
      <c r="O5938" s="71"/>
      <c r="P5938" s="54"/>
      <c r="Q5938" s="72"/>
    </row>
    <row r="5939" spans="1:17" x14ac:dyDescent="0.25">
      <c r="A5939" s="107" t="s">
        <v>3313</v>
      </c>
      <c r="B5939" s="108">
        <v>202510</v>
      </c>
      <c r="C5939" s="108">
        <v>202510</v>
      </c>
      <c r="D5939" s="108" t="s">
        <v>1015</v>
      </c>
      <c r="E5939" s="109">
        <v>6295695210</v>
      </c>
      <c r="F5939" s="107" t="s">
        <v>3314</v>
      </c>
      <c r="G5939" s="110" t="s">
        <v>1778</v>
      </c>
      <c r="H5939" s="111">
        <v>270000</v>
      </c>
      <c r="I5939" s="113">
        <v>46186</v>
      </c>
      <c r="J5939" s="111">
        <v>5000</v>
      </c>
      <c r="K5939" s="112" t="s">
        <v>20</v>
      </c>
      <c r="L5939" s="112" t="s">
        <v>158</v>
      </c>
      <c r="O5939" s="71"/>
      <c r="P5939" s="54"/>
      <c r="Q5939" s="72"/>
    </row>
    <row r="5940" spans="1:17" x14ac:dyDescent="0.25">
      <c r="A5940" s="107" t="s">
        <v>4670</v>
      </c>
      <c r="B5940" s="108">
        <v>202606</v>
      </c>
      <c r="C5940" s="108">
        <v>202606</v>
      </c>
      <c r="D5940" s="108" t="s">
        <v>1015</v>
      </c>
      <c r="E5940" s="109">
        <v>7684077050</v>
      </c>
      <c r="F5940" s="107" t="s">
        <v>4009</v>
      </c>
      <c r="G5940" s="110" t="s">
        <v>1778</v>
      </c>
      <c r="H5940" s="111">
        <v>290000</v>
      </c>
      <c r="I5940" s="113">
        <v>46186</v>
      </c>
      <c r="J5940" s="111">
        <v>50000</v>
      </c>
      <c r="K5940" s="112" t="s">
        <v>717</v>
      </c>
      <c r="L5940" s="112" t="s">
        <v>158</v>
      </c>
      <c r="O5940" s="71"/>
      <c r="P5940" s="54"/>
      <c r="Q5940" s="72"/>
    </row>
    <row r="5941" spans="1:17" x14ac:dyDescent="0.25">
      <c r="A5941" s="107" t="s">
        <v>3973</v>
      </c>
      <c r="B5941" s="108">
        <v>202506</v>
      </c>
      <c r="C5941" s="108">
        <v>202506</v>
      </c>
      <c r="D5941" s="108" t="s">
        <v>1015</v>
      </c>
      <c r="E5941" s="109">
        <v>6371581508</v>
      </c>
      <c r="F5941" s="107" t="s">
        <v>4031</v>
      </c>
      <c r="G5941" s="110" t="s">
        <v>1778</v>
      </c>
      <c r="H5941" s="111">
        <v>290000</v>
      </c>
      <c r="I5941" s="113">
        <v>46186</v>
      </c>
      <c r="J5941" s="111">
        <f>50000+34900</f>
        <v>84900</v>
      </c>
      <c r="K5941" s="112" t="s">
        <v>20</v>
      </c>
      <c r="L5941" s="112" t="s">
        <v>158</v>
      </c>
      <c r="O5941" s="71"/>
      <c r="P5941" s="54"/>
      <c r="Q5941" s="72"/>
    </row>
    <row r="5942" spans="1:17" x14ac:dyDescent="0.25">
      <c r="A5942" s="107" t="s">
        <v>4615</v>
      </c>
      <c r="B5942" s="108">
        <v>202602</v>
      </c>
      <c r="C5942" s="108">
        <v>202602</v>
      </c>
      <c r="D5942" s="108" t="s">
        <v>1015</v>
      </c>
      <c r="E5942" s="109">
        <v>8260810298</v>
      </c>
      <c r="F5942" s="107" t="s">
        <v>3565</v>
      </c>
      <c r="G5942" s="110" t="s">
        <v>1778</v>
      </c>
      <c r="H5942" s="111">
        <v>2900000</v>
      </c>
      <c r="I5942" s="113">
        <v>46186</v>
      </c>
      <c r="J5942" s="111">
        <v>50000</v>
      </c>
      <c r="K5942" s="112" t="s">
        <v>20</v>
      </c>
      <c r="L5942" s="112" t="s">
        <v>158</v>
      </c>
      <c r="O5942" s="71"/>
      <c r="P5942" s="54"/>
      <c r="Q5942" s="72"/>
    </row>
    <row r="5943" spans="1:17" x14ac:dyDescent="0.25">
      <c r="A5943" s="107" t="s">
        <v>4671</v>
      </c>
      <c r="B5943" s="108">
        <v>202606</v>
      </c>
      <c r="C5943" s="108">
        <v>202606</v>
      </c>
      <c r="D5943" s="108" t="s">
        <v>1015</v>
      </c>
      <c r="E5943" s="109">
        <v>8249685221</v>
      </c>
      <c r="F5943" s="107" t="s">
        <v>4011</v>
      </c>
      <c r="G5943" s="110" t="s">
        <v>1778</v>
      </c>
      <c r="H5943" s="111">
        <v>2900000</v>
      </c>
      <c r="I5943" s="113">
        <v>46186</v>
      </c>
      <c r="J5943" s="111">
        <v>50000</v>
      </c>
      <c r="K5943" s="112" t="s">
        <v>20</v>
      </c>
      <c r="L5943" s="112" t="s">
        <v>158</v>
      </c>
      <c r="O5943" s="71"/>
      <c r="P5943" s="54"/>
      <c r="Q5943" s="72"/>
    </row>
    <row r="5944" spans="1:17" x14ac:dyDescent="0.25">
      <c r="A5944" s="107" t="s">
        <v>606</v>
      </c>
      <c r="B5944" s="108">
        <v>202606</v>
      </c>
      <c r="C5944" s="108">
        <v>202606</v>
      </c>
      <c r="D5944" s="108" t="s">
        <v>1015</v>
      </c>
      <c r="E5944" s="109">
        <v>9583901963</v>
      </c>
      <c r="F5944" s="107" t="s">
        <v>4012</v>
      </c>
      <c r="G5944" s="110" t="s">
        <v>1778</v>
      </c>
      <c r="H5944" s="111">
        <v>2900000</v>
      </c>
      <c r="I5944" s="113">
        <v>46188</v>
      </c>
      <c r="J5944" s="111">
        <v>285000</v>
      </c>
      <c r="K5944" s="112" t="s">
        <v>20</v>
      </c>
      <c r="L5944" s="112" t="s">
        <v>158</v>
      </c>
      <c r="O5944" s="71"/>
      <c r="P5944" s="54"/>
      <c r="Q5944" s="72"/>
    </row>
    <row r="5945" spans="1:17" x14ac:dyDescent="0.25">
      <c r="A5945" s="107" t="s">
        <v>3975</v>
      </c>
      <c r="B5945" s="108">
        <v>202506</v>
      </c>
      <c r="C5945" s="108">
        <v>202506</v>
      </c>
      <c r="D5945" s="108" t="s">
        <v>1015</v>
      </c>
      <c r="E5945" s="109">
        <v>7008791371</v>
      </c>
      <c r="F5945" s="107" t="s">
        <v>4667</v>
      </c>
      <c r="G5945" s="110" t="s">
        <v>3682</v>
      </c>
      <c r="H5945" s="111">
        <v>165000</v>
      </c>
      <c r="I5945" s="113">
        <v>46188</v>
      </c>
      <c r="J5945" s="111">
        <v>160000</v>
      </c>
      <c r="K5945" s="112" t="s">
        <v>20</v>
      </c>
      <c r="L5945" s="112" t="s">
        <v>158</v>
      </c>
      <c r="O5945" s="71"/>
      <c r="P5945" s="54"/>
      <c r="Q5945" s="72"/>
    </row>
    <row r="5946" spans="1:17" x14ac:dyDescent="0.25">
      <c r="A5946" s="107" t="s">
        <v>3989</v>
      </c>
      <c r="B5946" s="108">
        <v>202506</v>
      </c>
      <c r="C5946" s="108">
        <v>202506</v>
      </c>
      <c r="D5946" s="108" t="s">
        <v>1014</v>
      </c>
      <c r="E5946" s="109">
        <v>8178898887</v>
      </c>
      <c r="F5946" s="107" t="s">
        <v>3993</v>
      </c>
      <c r="G5946" s="110" t="s">
        <v>3762</v>
      </c>
      <c r="H5946" s="111">
        <v>126000</v>
      </c>
      <c r="I5946" s="113">
        <v>46189</v>
      </c>
      <c r="J5946" s="111">
        <v>60000</v>
      </c>
      <c r="K5946" s="112" t="s">
        <v>20</v>
      </c>
      <c r="L5946" s="112" t="s">
        <v>158</v>
      </c>
      <c r="O5946" s="71"/>
      <c r="P5946" s="54"/>
      <c r="Q5946" s="72"/>
    </row>
    <row r="5947" spans="1:17" x14ac:dyDescent="0.25">
      <c r="A5947" s="107" t="s">
        <v>3974</v>
      </c>
      <c r="B5947" s="108">
        <v>202506</v>
      </c>
      <c r="C5947" s="108">
        <v>202506</v>
      </c>
      <c r="D5947" s="108" t="s">
        <v>1015</v>
      </c>
      <c r="E5947" s="109">
        <v>9040495688</v>
      </c>
      <c r="F5947" s="107" t="s">
        <v>4666</v>
      </c>
      <c r="G5947" s="110" t="s">
        <v>3682</v>
      </c>
      <c r="H5947" s="111">
        <v>165000</v>
      </c>
      <c r="I5947" s="113">
        <v>46189</v>
      </c>
      <c r="J5947" s="111">
        <v>40000</v>
      </c>
      <c r="K5947" s="112" t="s">
        <v>20</v>
      </c>
      <c r="L5947" s="112" t="s">
        <v>158</v>
      </c>
      <c r="O5947" s="71"/>
      <c r="P5947" s="54"/>
      <c r="Q5947" s="72"/>
    </row>
    <row r="5948" spans="1:17" x14ac:dyDescent="0.25">
      <c r="A5948" s="107" t="s">
        <v>4671</v>
      </c>
      <c r="B5948" s="108">
        <v>202606</v>
      </c>
      <c r="C5948" s="108">
        <v>202606</v>
      </c>
      <c r="D5948" s="108" t="s">
        <v>1015</v>
      </c>
      <c r="E5948" s="109">
        <v>8249685221</v>
      </c>
      <c r="F5948" s="107" t="s">
        <v>4011</v>
      </c>
      <c r="G5948" s="110" t="s">
        <v>1778</v>
      </c>
      <c r="H5948" s="111">
        <v>2900000</v>
      </c>
      <c r="I5948" s="113">
        <v>46189</v>
      </c>
      <c r="J5948" s="111">
        <v>48000</v>
      </c>
      <c r="K5948" s="112" t="s">
        <v>20</v>
      </c>
      <c r="L5948" s="112" t="s">
        <v>158</v>
      </c>
      <c r="O5948" s="71"/>
      <c r="P5948" s="54"/>
      <c r="Q5948" s="72"/>
    </row>
    <row r="5949" spans="1:17" x14ac:dyDescent="0.25">
      <c r="A5949" s="107" t="s">
        <v>4632</v>
      </c>
      <c r="B5949" s="108">
        <v>202603</v>
      </c>
      <c r="C5949" s="108">
        <v>202603</v>
      </c>
      <c r="D5949" s="108" t="s">
        <v>1014</v>
      </c>
      <c r="E5949" s="109">
        <v>7588644874</v>
      </c>
      <c r="F5949" s="107" t="s">
        <v>3679</v>
      </c>
      <c r="G5949" s="110" t="s">
        <v>1778</v>
      </c>
      <c r="H5949" s="111">
        <v>290000</v>
      </c>
      <c r="I5949" s="113">
        <v>46189</v>
      </c>
      <c r="J5949" s="111">
        <v>75000</v>
      </c>
      <c r="K5949" s="112" t="s">
        <v>20</v>
      </c>
      <c r="L5949" s="112" t="s">
        <v>158</v>
      </c>
      <c r="O5949" s="71"/>
      <c r="P5949" s="54"/>
      <c r="Q5949" s="72"/>
    </row>
    <row r="5950" spans="1:17" x14ac:dyDescent="0.25">
      <c r="A5950" s="107" t="s">
        <v>3979</v>
      </c>
      <c r="B5950" s="108">
        <v>202606</v>
      </c>
      <c r="C5950" s="108">
        <v>202606</v>
      </c>
      <c r="D5950" s="108" t="s">
        <v>1014</v>
      </c>
      <c r="E5950" s="109">
        <v>7008878148</v>
      </c>
      <c r="F5950" s="107" t="s">
        <v>4030</v>
      </c>
      <c r="G5950" s="110" t="s">
        <v>1778</v>
      </c>
      <c r="H5950" s="111">
        <v>290000</v>
      </c>
      <c r="I5950" s="113">
        <v>46189</v>
      </c>
      <c r="J5950" s="111">
        <f>28250+23750</f>
        <v>52000</v>
      </c>
      <c r="K5950" s="112" t="s">
        <v>20</v>
      </c>
      <c r="L5950" s="112" t="s">
        <v>158</v>
      </c>
      <c r="O5950" s="71"/>
      <c r="P5950" s="54"/>
      <c r="Q5950" s="72"/>
    </row>
    <row r="5951" spans="1:17" x14ac:dyDescent="0.25">
      <c r="A5951" s="107" t="s">
        <v>4013</v>
      </c>
      <c r="B5951" s="108">
        <v>202606</v>
      </c>
      <c r="C5951" s="108">
        <v>202606</v>
      </c>
      <c r="D5951" s="108" t="s">
        <v>1014</v>
      </c>
      <c r="E5951" s="109">
        <v>8073287357</v>
      </c>
      <c r="F5951" s="107" t="s">
        <v>4022</v>
      </c>
      <c r="G5951" s="110" t="s">
        <v>1778</v>
      </c>
      <c r="H5951" s="111">
        <v>290000</v>
      </c>
      <c r="I5951" s="113">
        <v>46189</v>
      </c>
      <c r="J5951" s="111">
        <v>5000</v>
      </c>
      <c r="K5951" s="112" t="s">
        <v>20</v>
      </c>
      <c r="L5951" s="112" t="s">
        <v>158</v>
      </c>
      <c r="O5951" s="71"/>
      <c r="P5951" s="54"/>
      <c r="Q5951" s="72"/>
    </row>
    <row r="5952" spans="1:17" x14ac:dyDescent="0.25">
      <c r="A5952" s="107" t="s">
        <v>4672</v>
      </c>
      <c r="B5952" s="108">
        <v>202606</v>
      </c>
      <c r="C5952" s="108">
        <v>202606</v>
      </c>
      <c r="D5952" s="108" t="s">
        <v>1015</v>
      </c>
      <c r="E5952" s="109">
        <v>8918699230</v>
      </c>
      <c r="F5952" s="107" t="s">
        <v>4023</v>
      </c>
      <c r="G5952" s="110" t="s">
        <v>1778</v>
      </c>
      <c r="H5952" s="111">
        <v>290000</v>
      </c>
      <c r="I5952" s="113">
        <v>46189</v>
      </c>
      <c r="J5952" s="111">
        <v>5000</v>
      </c>
      <c r="K5952" s="112" t="s">
        <v>20</v>
      </c>
      <c r="L5952" s="112" t="s">
        <v>158</v>
      </c>
      <c r="O5952" s="71"/>
      <c r="P5952" s="54"/>
      <c r="Q5952" s="72"/>
    </row>
    <row r="5953" spans="1:17" x14ac:dyDescent="0.25">
      <c r="A5953" s="107" t="s">
        <v>4673</v>
      </c>
      <c r="B5953" s="108">
        <v>202606</v>
      </c>
      <c r="C5953" s="108">
        <v>202606</v>
      </c>
      <c r="D5953" s="108" t="s">
        <v>1015</v>
      </c>
      <c r="E5953" s="109">
        <v>9437384703</v>
      </c>
      <c r="F5953" s="107" t="s">
        <v>4024</v>
      </c>
      <c r="G5953" s="110" t="s">
        <v>1778</v>
      </c>
      <c r="H5953" s="111">
        <v>290000</v>
      </c>
      <c r="I5953" s="113">
        <v>46189</v>
      </c>
      <c r="J5953" s="111">
        <v>5000</v>
      </c>
      <c r="K5953" s="112" t="s">
        <v>20</v>
      </c>
      <c r="L5953" s="112" t="s">
        <v>158</v>
      </c>
      <c r="O5953" s="71"/>
      <c r="P5953" s="54"/>
      <c r="Q5953" s="72"/>
    </row>
    <row r="5954" spans="1:17" x14ac:dyDescent="0.25">
      <c r="A5954" s="107" t="s">
        <v>4016</v>
      </c>
      <c r="B5954" s="108">
        <v>202606</v>
      </c>
      <c r="C5954" s="108">
        <v>202606</v>
      </c>
      <c r="D5954" s="108" t="s">
        <v>1015</v>
      </c>
      <c r="E5954" s="109">
        <v>7606085167</v>
      </c>
      <c r="F5954" s="107" t="s">
        <v>4025</v>
      </c>
      <c r="G5954" s="110" t="s">
        <v>1778</v>
      </c>
      <c r="H5954" s="111">
        <v>290000</v>
      </c>
      <c r="I5954" s="113">
        <v>46189</v>
      </c>
      <c r="J5954" s="111">
        <v>5000</v>
      </c>
      <c r="K5954" s="112" t="s">
        <v>20</v>
      </c>
      <c r="L5954" s="112" t="s">
        <v>158</v>
      </c>
      <c r="O5954" s="71"/>
      <c r="P5954" s="54"/>
      <c r="Q5954" s="72"/>
    </row>
    <row r="5955" spans="1:17" x14ac:dyDescent="0.25">
      <c r="A5955" s="107" t="s">
        <v>4017</v>
      </c>
      <c r="B5955" s="108">
        <v>202606</v>
      </c>
      <c r="C5955" s="108">
        <v>202606</v>
      </c>
      <c r="D5955" s="108" t="s">
        <v>1015</v>
      </c>
      <c r="E5955" s="109">
        <v>9556108506</v>
      </c>
      <c r="F5955" s="107" t="s">
        <v>4026</v>
      </c>
      <c r="G5955" s="110" t="s">
        <v>1778</v>
      </c>
      <c r="H5955" s="111">
        <v>290000</v>
      </c>
      <c r="I5955" s="113">
        <v>46189</v>
      </c>
      <c r="J5955" s="111">
        <v>5000</v>
      </c>
      <c r="K5955" s="112" t="s">
        <v>20</v>
      </c>
      <c r="L5955" s="112" t="s">
        <v>158</v>
      </c>
      <c r="O5955" s="71"/>
      <c r="P5955" s="54"/>
      <c r="Q5955" s="72"/>
    </row>
    <row r="5956" spans="1:17" x14ac:dyDescent="0.25">
      <c r="A5956" s="107" t="s">
        <v>4018</v>
      </c>
      <c r="B5956" s="108">
        <v>202606</v>
      </c>
      <c r="C5956" s="108">
        <v>202606</v>
      </c>
      <c r="D5956" s="108" t="s">
        <v>1015</v>
      </c>
      <c r="E5956" s="109" t="s">
        <v>4021</v>
      </c>
      <c r="F5956" s="107" t="s">
        <v>4027</v>
      </c>
      <c r="G5956" s="110" t="s">
        <v>1778</v>
      </c>
      <c r="H5956" s="111">
        <v>300000</v>
      </c>
      <c r="I5956" s="113">
        <v>46189</v>
      </c>
      <c r="J5956" s="111">
        <v>5000</v>
      </c>
      <c r="K5956" s="112" t="s">
        <v>20</v>
      </c>
      <c r="L5956" s="112" t="s">
        <v>158</v>
      </c>
      <c r="O5956" s="71"/>
      <c r="P5956" s="54"/>
      <c r="Q5956" s="72"/>
    </row>
    <row r="5957" spans="1:17" x14ac:dyDescent="0.25">
      <c r="A5957" s="107" t="s">
        <v>4019</v>
      </c>
      <c r="B5957" s="108">
        <v>202606</v>
      </c>
      <c r="C5957" s="108">
        <v>202606</v>
      </c>
      <c r="D5957" s="108" t="s">
        <v>1015</v>
      </c>
      <c r="E5957" s="109">
        <v>9337160115</v>
      </c>
      <c r="F5957" s="107" t="s">
        <v>4028</v>
      </c>
      <c r="G5957" s="110" t="s">
        <v>3682</v>
      </c>
      <c r="H5957" s="111">
        <v>170000</v>
      </c>
      <c r="I5957" s="113">
        <v>46189</v>
      </c>
      <c r="J5957" s="111">
        <v>5000</v>
      </c>
      <c r="K5957" s="112" t="s">
        <v>20</v>
      </c>
      <c r="L5957" s="112" t="s">
        <v>158</v>
      </c>
      <c r="O5957" s="71"/>
      <c r="P5957" s="54"/>
      <c r="Q5957" s="72"/>
    </row>
    <row r="5958" spans="1:17" x14ac:dyDescent="0.25">
      <c r="A5958" s="107" t="s">
        <v>4020</v>
      </c>
      <c r="B5958" s="108">
        <v>202606</v>
      </c>
      <c r="C5958" s="108">
        <v>202606</v>
      </c>
      <c r="D5958" s="108" t="s">
        <v>1014</v>
      </c>
      <c r="E5958" s="109">
        <v>7204390193</v>
      </c>
      <c r="F5958" s="107" t="s">
        <v>4029</v>
      </c>
      <c r="G5958" s="110" t="s">
        <v>1778</v>
      </c>
      <c r="H5958" s="111">
        <v>290000</v>
      </c>
      <c r="I5958" s="113">
        <v>46189</v>
      </c>
      <c r="J5958" s="111">
        <v>5000</v>
      </c>
      <c r="K5958" s="112" t="s">
        <v>20</v>
      </c>
      <c r="L5958" s="112" t="s">
        <v>158</v>
      </c>
      <c r="O5958" s="71"/>
      <c r="P5958" s="54"/>
      <c r="Q5958" s="72"/>
    </row>
    <row r="5959" spans="1:17" x14ac:dyDescent="0.25">
      <c r="A5959" s="107" t="s">
        <v>4656</v>
      </c>
      <c r="B5959" s="108">
        <v>202605</v>
      </c>
      <c r="C5959" s="108">
        <v>202605</v>
      </c>
      <c r="D5959" s="108" t="s">
        <v>1015</v>
      </c>
      <c r="E5959" s="109">
        <v>6370737260</v>
      </c>
      <c r="F5959" s="107" t="s">
        <v>3950</v>
      </c>
      <c r="G5959" s="110" t="s">
        <v>3785</v>
      </c>
      <c r="H5959" s="111">
        <v>177000</v>
      </c>
      <c r="I5959" s="113">
        <v>46190</v>
      </c>
      <c r="J5959" s="111">
        <v>100000</v>
      </c>
      <c r="K5959" s="112" t="s">
        <v>20</v>
      </c>
      <c r="L5959" s="112" t="s">
        <v>158</v>
      </c>
      <c r="O5959" s="71"/>
      <c r="P5959" s="54"/>
      <c r="Q5959" s="72"/>
    </row>
    <row r="5960" spans="1:17" x14ac:dyDescent="0.25">
      <c r="A5960" s="107" t="s">
        <v>3932</v>
      </c>
      <c r="B5960" s="108">
        <v>202605</v>
      </c>
      <c r="C5960" s="108">
        <v>202605</v>
      </c>
      <c r="D5960" s="108" t="s">
        <v>1015</v>
      </c>
      <c r="E5960" s="109">
        <v>9007221506</v>
      </c>
      <c r="F5960" s="107" t="s">
        <v>3936</v>
      </c>
      <c r="G5960" s="110" t="s">
        <v>3682</v>
      </c>
      <c r="H5960" s="111">
        <v>165000</v>
      </c>
      <c r="I5960" s="113">
        <v>46190</v>
      </c>
      <c r="J5960" s="111">
        <v>70000</v>
      </c>
      <c r="K5960" s="112" t="s">
        <v>20</v>
      </c>
      <c r="L5960" s="112" t="s">
        <v>158</v>
      </c>
      <c r="O5960" s="71"/>
      <c r="P5960" s="54"/>
      <c r="Q5960" s="72"/>
    </row>
    <row r="5961" spans="1:17" x14ac:dyDescent="0.25">
      <c r="A5961" s="107" t="s">
        <v>4671</v>
      </c>
      <c r="B5961" s="108">
        <v>202606</v>
      </c>
      <c r="C5961" s="108">
        <v>202606</v>
      </c>
      <c r="D5961" s="108" t="s">
        <v>1015</v>
      </c>
      <c r="E5961" s="109">
        <v>8249685221</v>
      </c>
      <c r="F5961" s="107" t="s">
        <v>4011</v>
      </c>
      <c r="G5961" s="110" t="s">
        <v>1778</v>
      </c>
      <c r="H5961" s="111">
        <v>2900000</v>
      </c>
      <c r="I5961" s="113">
        <v>46190</v>
      </c>
      <c r="J5961" s="111">
        <v>48000</v>
      </c>
      <c r="K5961" s="112" t="s">
        <v>20</v>
      </c>
      <c r="L5961" s="112" t="s">
        <v>158</v>
      </c>
      <c r="O5961" s="71"/>
      <c r="P5961" s="54"/>
      <c r="Q5961" s="72"/>
    </row>
    <row r="5962" spans="1:17" x14ac:dyDescent="0.25">
      <c r="A5962" s="107" t="s">
        <v>3973</v>
      </c>
      <c r="B5962" s="108">
        <v>202506</v>
      </c>
      <c r="C5962" s="108">
        <v>202506</v>
      </c>
      <c r="D5962" s="108" t="s">
        <v>1015</v>
      </c>
      <c r="E5962" s="109">
        <v>6371581508</v>
      </c>
      <c r="F5962" s="107" t="s">
        <v>4031</v>
      </c>
      <c r="G5962" s="110" t="s">
        <v>1778</v>
      </c>
      <c r="H5962" s="111">
        <v>290000</v>
      </c>
      <c r="I5962" s="113">
        <v>46191</v>
      </c>
      <c r="J5962" s="111">
        <v>200000</v>
      </c>
      <c r="K5962" s="112" t="s">
        <v>20</v>
      </c>
      <c r="L5962" s="112" t="s">
        <v>158</v>
      </c>
      <c r="O5962" s="71"/>
      <c r="P5962" s="54"/>
      <c r="Q5962" s="72"/>
    </row>
    <row r="5963" spans="1:17" x14ac:dyDescent="0.25">
      <c r="A5963" s="107" t="s">
        <v>4658</v>
      </c>
      <c r="B5963" s="108">
        <v>202604</v>
      </c>
      <c r="C5963" s="108">
        <v>202604</v>
      </c>
      <c r="D5963" s="108" t="s">
        <v>1014</v>
      </c>
      <c r="E5963" s="109">
        <v>6371151566</v>
      </c>
      <c r="F5963" s="107" t="s">
        <v>3958</v>
      </c>
      <c r="G5963" s="110" t="s">
        <v>1778</v>
      </c>
      <c r="H5963" s="111">
        <v>290000</v>
      </c>
      <c r="I5963" s="113">
        <v>46191</v>
      </c>
      <c r="J5963" s="111">
        <v>50000</v>
      </c>
      <c r="K5963" s="112" t="s">
        <v>20</v>
      </c>
      <c r="L5963" s="112" t="s">
        <v>158</v>
      </c>
      <c r="O5963" s="71"/>
      <c r="P5963" s="54"/>
      <c r="Q5963" s="72"/>
    </row>
    <row r="5964" spans="1:17" x14ac:dyDescent="0.25">
      <c r="A5964" s="107" t="s">
        <v>4004</v>
      </c>
      <c r="B5964" s="108">
        <v>202506</v>
      </c>
      <c r="C5964" s="108">
        <v>202506</v>
      </c>
      <c r="D5964" s="108" t="s">
        <v>1015</v>
      </c>
      <c r="E5964" s="109">
        <v>8093942988</v>
      </c>
      <c r="F5964" s="107" t="s">
        <v>4005</v>
      </c>
      <c r="G5964" s="110" t="s">
        <v>3682</v>
      </c>
      <c r="H5964" s="111">
        <v>165000</v>
      </c>
      <c r="I5964" s="113">
        <v>46191</v>
      </c>
      <c r="J5964" s="111">
        <v>5000</v>
      </c>
      <c r="K5964" s="112" t="s">
        <v>689</v>
      </c>
      <c r="L5964" s="112" t="s">
        <v>158</v>
      </c>
      <c r="O5964" s="71"/>
      <c r="P5964" s="54"/>
      <c r="Q5964" s="72"/>
    </row>
    <row r="5965" spans="1:17" x14ac:dyDescent="0.25">
      <c r="A5965" s="107" t="s">
        <v>3977</v>
      </c>
      <c r="B5965" s="108">
        <v>202506</v>
      </c>
      <c r="C5965" s="108">
        <v>202506</v>
      </c>
      <c r="D5965" s="108" t="s">
        <v>1015</v>
      </c>
      <c r="E5965" s="109">
        <v>6370824893</v>
      </c>
      <c r="F5965" s="107" t="s">
        <v>4039</v>
      </c>
      <c r="G5965" s="110" t="s">
        <v>1778</v>
      </c>
      <c r="H5965" s="111">
        <v>300000</v>
      </c>
      <c r="I5965" s="113">
        <v>46191</v>
      </c>
      <c r="J5965" s="111">
        <v>5000</v>
      </c>
      <c r="K5965" s="112" t="s">
        <v>689</v>
      </c>
      <c r="L5965" s="112" t="s">
        <v>158</v>
      </c>
      <c r="O5965" s="71"/>
      <c r="P5965" s="54"/>
      <c r="Q5965" s="72"/>
    </row>
    <row r="5966" spans="1:17" x14ac:dyDescent="0.25">
      <c r="A5966" s="107" t="s">
        <v>4668</v>
      </c>
      <c r="B5966" s="108">
        <v>202506</v>
      </c>
      <c r="C5966" s="108">
        <v>202506</v>
      </c>
      <c r="D5966" s="108" t="s">
        <v>1015</v>
      </c>
      <c r="E5966" s="109">
        <v>8093400229</v>
      </c>
      <c r="F5966" s="107" t="s">
        <v>4040</v>
      </c>
      <c r="G5966" s="110" t="s">
        <v>1778</v>
      </c>
      <c r="H5966" s="111">
        <v>290000</v>
      </c>
      <c r="I5966" s="113">
        <v>46191</v>
      </c>
      <c r="J5966" s="111">
        <v>5000</v>
      </c>
      <c r="K5966" s="112" t="s">
        <v>689</v>
      </c>
      <c r="L5966" s="112" t="s">
        <v>158</v>
      </c>
      <c r="O5966" s="71"/>
      <c r="P5966" s="54"/>
      <c r="Q5966" s="72"/>
    </row>
    <row r="5967" spans="1:17" x14ac:dyDescent="0.25">
      <c r="A5967" s="107" t="s">
        <v>4674</v>
      </c>
      <c r="B5967" s="108">
        <v>202506</v>
      </c>
      <c r="C5967" s="108">
        <v>202506</v>
      </c>
      <c r="D5967" s="108" t="s">
        <v>1015</v>
      </c>
      <c r="E5967" s="109">
        <v>7008878148</v>
      </c>
      <c r="F5967" s="107" t="s">
        <v>4030</v>
      </c>
      <c r="G5967" s="110" t="s">
        <v>1778</v>
      </c>
      <c r="H5967" s="111">
        <v>290000</v>
      </c>
      <c r="I5967" s="113">
        <v>46191</v>
      </c>
      <c r="J5967" s="111">
        <v>5000</v>
      </c>
      <c r="K5967" s="112" t="s">
        <v>689</v>
      </c>
      <c r="L5967" s="112" t="s">
        <v>158</v>
      </c>
      <c r="O5967" s="71"/>
      <c r="P5967" s="54"/>
      <c r="Q5967" s="72"/>
    </row>
    <row r="5968" spans="1:17" x14ac:dyDescent="0.25">
      <c r="A5968" s="107" t="s">
        <v>4000</v>
      </c>
      <c r="B5968" s="108">
        <v>202506</v>
      </c>
      <c r="C5968" s="108">
        <v>202506</v>
      </c>
      <c r="D5968" s="108" t="s">
        <v>1015</v>
      </c>
      <c r="E5968" s="109">
        <v>9902793156</v>
      </c>
      <c r="F5968" s="107" t="s">
        <v>4001</v>
      </c>
      <c r="G5968" s="110" t="s">
        <v>3682</v>
      </c>
      <c r="H5968" s="111">
        <v>140000</v>
      </c>
      <c r="I5968" s="113">
        <v>46191</v>
      </c>
      <c r="J5968" s="111">
        <v>5000</v>
      </c>
      <c r="K5968" s="112" t="s">
        <v>689</v>
      </c>
      <c r="L5968" s="112" t="s">
        <v>158</v>
      </c>
      <c r="O5968" s="71"/>
      <c r="P5968" s="54"/>
      <c r="Q5968" s="72"/>
    </row>
    <row r="5969" spans="1:17" x14ac:dyDescent="0.25">
      <c r="A5969" s="107" t="s">
        <v>4033</v>
      </c>
      <c r="B5969" s="108">
        <v>202506</v>
      </c>
      <c r="C5969" s="108">
        <v>202506</v>
      </c>
      <c r="D5969" s="108" t="s">
        <v>1015</v>
      </c>
      <c r="E5969" s="109">
        <v>7205702003</v>
      </c>
      <c r="F5969" s="107" t="s">
        <v>3987</v>
      </c>
      <c r="G5969" s="110" t="s">
        <v>1778</v>
      </c>
      <c r="H5969" s="111">
        <v>290000</v>
      </c>
      <c r="I5969" s="113">
        <v>46191</v>
      </c>
      <c r="J5969" s="111">
        <v>5000</v>
      </c>
      <c r="K5969" s="112" t="s">
        <v>689</v>
      </c>
      <c r="L5969" s="112" t="s">
        <v>158</v>
      </c>
      <c r="O5969" s="71"/>
      <c r="P5969" s="54"/>
      <c r="Q5969" s="72"/>
    </row>
    <row r="5970" spans="1:17" x14ac:dyDescent="0.25">
      <c r="A5970" s="107" t="s">
        <v>4006</v>
      </c>
      <c r="B5970" s="108">
        <v>202506</v>
      </c>
      <c r="C5970" s="108">
        <v>202506</v>
      </c>
      <c r="D5970" s="108" t="s">
        <v>1015</v>
      </c>
      <c r="E5970" s="109">
        <v>9040152767</v>
      </c>
      <c r="F5970" s="107" t="s">
        <v>4007</v>
      </c>
      <c r="G5970" s="110" t="s">
        <v>1778</v>
      </c>
      <c r="H5970" s="111">
        <v>290000</v>
      </c>
      <c r="I5970" s="113">
        <v>46191</v>
      </c>
      <c r="J5970" s="111">
        <v>5000</v>
      </c>
      <c r="K5970" s="112" t="s">
        <v>689</v>
      </c>
      <c r="L5970" s="112" t="s">
        <v>158</v>
      </c>
      <c r="O5970" s="71"/>
      <c r="P5970" s="54"/>
      <c r="Q5970" s="72"/>
    </row>
    <row r="5971" spans="1:17" x14ac:dyDescent="0.25">
      <c r="A5971" s="107" t="s">
        <v>4034</v>
      </c>
      <c r="B5971" s="108">
        <v>202506</v>
      </c>
      <c r="C5971" s="108">
        <v>202506</v>
      </c>
      <c r="D5971" s="108" t="s">
        <v>1015</v>
      </c>
      <c r="E5971" s="109">
        <v>8249342509</v>
      </c>
      <c r="F5971" s="107" t="s">
        <v>4041</v>
      </c>
      <c r="G5971" s="110" t="s">
        <v>1778</v>
      </c>
      <c r="H5971" s="111">
        <v>290000</v>
      </c>
      <c r="I5971" s="113">
        <v>46191</v>
      </c>
      <c r="J5971" s="111">
        <v>5000</v>
      </c>
      <c r="K5971" s="112" t="s">
        <v>689</v>
      </c>
      <c r="L5971" s="112" t="s">
        <v>158</v>
      </c>
      <c r="O5971" s="71"/>
      <c r="P5971" s="54"/>
      <c r="Q5971" s="72"/>
    </row>
    <row r="5972" spans="1:17" x14ac:dyDescent="0.25">
      <c r="A5972" s="107" t="s">
        <v>4035</v>
      </c>
      <c r="B5972" s="108">
        <v>202506</v>
      </c>
      <c r="C5972" s="108">
        <v>202506</v>
      </c>
      <c r="D5972" s="108" t="s">
        <v>1015</v>
      </c>
      <c r="E5972" s="109">
        <v>7978289752</v>
      </c>
      <c r="F5972" s="107" t="s">
        <v>4003</v>
      </c>
      <c r="G5972" s="110" t="s">
        <v>3682</v>
      </c>
      <c r="H5972" s="111">
        <v>160000</v>
      </c>
      <c r="I5972" s="113">
        <v>46191</v>
      </c>
      <c r="J5972" s="111">
        <v>5000</v>
      </c>
      <c r="K5972" s="112" t="s">
        <v>689</v>
      </c>
      <c r="L5972" s="112" t="s">
        <v>158</v>
      </c>
      <c r="O5972" s="71"/>
      <c r="P5972" s="54"/>
      <c r="Q5972" s="72"/>
    </row>
    <row r="5973" spans="1:17" x14ac:dyDescent="0.25">
      <c r="A5973" s="107" t="s">
        <v>4036</v>
      </c>
      <c r="B5973" s="108">
        <v>202506</v>
      </c>
      <c r="C5973" s="108">
        <v>202506</v>
      </c>
      <c r="D5973" s="108" t="s">
        <v>1015</v>
      </c>
      <c r="E5973" s="109">
        <v>9583901863</v>
      </c>
      <c r="F5973" s="107" t="s">
        <v>4042</v>
      </c>
      <c r="G5973" s="110" t="s">
        <v>1778</v>
      </c>
      <c r="H5973" s="111">
        <v>290000</v>
      </c>
      <c r="I5973" s="113">
        <v>46191</v>
      </c>
      <c r="J5973" s="111">
        <v>5000</v>
      </c>
      <c r="K5973" s="112" t="s">
        <v>689</v>
      </c>
      <c r="L5973" s="112" t="s">
        <v>158</v>
      </c>
      <c r="O5973" s="71"/>
      <c r="P5973" s="54"/>
      <c r="Q5973" s="72"/>
    </row>
    <row r="5974" spans="1:17" x14ac:dyDescent="0.25">
      <c r="A5974" s="107" t="s">
        <v>4037</v>
      </c>
      <c r="B5974" s="108">
        <v>202506</v>
      </c>
      <c r="C5974" s="108">
        <v>202506</v>
      </c>
      <c r="D5974" s="108" t="s">
        <v>1015</v>
      </c>
      <c r="E5974" s="109">
        <v>8249826052</v>
      </c>
      <c r="F5974" s="107" t="s">
        <v>4043</v>
      </c>
      <c r="G5974" s="110" t="s">
        <v>1778</v>
      </c>
      <c r="H5974" s="111">
        <v>290000</v>
      </c>
      <c r="I5974" s="113">
        <v>46191</v>
      </c>
      <c r="J5974" s="111">
        <v>5000</v>
      </c>
      <c r="K5974" s="112" t="s">
        <v>689</v>
      </c>
      <c r="L5974" s="112" t="s">
        <v>158</v>
      </c>
      <c r="O5974" s="71"/>
      <c r="P5974" s="54"/>
      <c r="Q5974" s="72"/>
    </row>
    <row r="5975" spans="1:17" x14ac:dyDescent="0.25">
      <c r="A5975" s="107" t="s">
        <v>4671</v>
      </c>
      <c r="B5975" s="108">
        <v>202506</v>
      </c>
      <c r="C5975" s="108">
        <v>202506</v>
      </c>
      <c r="D5975" s="108" t="s">
        <v>1015</v>
      </c>
      <c r="E5975" s="109">
        <v>8249685221</v>
      </c>
      <c r="F5975" s="107" t="s">
        <v>4011</v>
      </c>
      <c r="G5975" s="110" t="s">
        <v>1778</v>
      </c>
      <c r="H5975" s="111">
        <v>290000</v>
      </c>
      <c r="I5975" s="113">
        <v>46191</v>
      </c>
      <c r="J5975" s="111">
        <v>5000</v>
      </c>
      <c r="K5975" s="112" t="s">
        <v>689</v>
      </c>
      <c r="L5975" s="112" t="s">
        <v>158</v>
      </c>
      <c r="O5975" s="71"/>
      <c r="P5975" s="54"/>
      <c r="Q5975" s="72"/>
    </row>
    <row r="5976" spans="1:17" x14ac:dyDescent="0.25">
      <c r="A5976" s="107" t="s">
        <v>4038</v>
      </c>
      <c r="B5976" s="108">
        <v>202506</v>
      </c>
      <c r="C5976" s="108">
        <v>202506</v>
      </c>
      <c r="D5976" s="108" t="s">
        <v>1015</v>
      </c>
      <c r="E5976" s="109">
        <v>6371245935</v>
      </c>
      <c r="F5976" s="107" t="s">
        <v>4044</v>
      </c>
      <c r="G5976" s="110" t="s">
        <v>3682</v>
      </c>
      <c r="H5976" s="111">
        <v>165000</v>
      </c>
      <c r="I5976" s="113">
        <v>46191</v>
      </c>
      <c r="J5976" s="111">
        <v>5000</v>
      </c>
      <c r="K5976" s="112" t="s">
        <v>689</v>
      </c>
      <c r="L5976" s="112" t="s">
        <v>158</v>
      </c>
      <c r="O5976" s="71"/>
      <c r="P5976" s="54"/>
      <c r="Q5976" s="72"/>
    </row>
    <row r="5977" spans="1:17" x14ac:dyDescent="0.25">
      <c r="A5977" s="107" t="s">
        <v>3617</v>
      </c>
      <c r="B5977" s="108">
        <v>202602</v>
      </c>
      <c r="C5977" s="108">
        <v>202602</v>
      </c>
      <c r="D5977" s="108" t="s">
        <v>1015</v>
      </c>
      <c r="E5977" s="109">
        <v>7978378431</v>
      </c>
      <c r="F5977" s="107" t="s">
        <v>3624</v>
      </c>
      <c r="G5977" s="110" t="s">
        <v>1778</v>
      </c>
      <c r="H5977" s="111">
        <v>300000</v>
      </c>
      <c r="I5977" s="113">
        <v>46192</v>
      </c>
      <c r="J5977" s="111">
        <v>55000</v>
      </c>
      <c r="K5977" s="112" t="s">
        <v>20</v>
      </c>
      <c r="L5977" s="112" t="s">
        <v>158</v>
      </c>
      <c r="O5977" s="71"/>
      <c r="P5977" s="54"/>
      <c r="Q5977" s="72"/>
    </row>
    <row r="5978" spans="1:17" x14ac:dyDescent="0.25">
      <c r="A5978" s="107" t="s">
        <v>3922</v>
      </c>
      <c r="B5978" s="108">
        <v>202605</v>
      </c>
      <c r="C5978" s="108">
        <v>202605</v>
      </c>
      <c r="D5978" s="108" t="s">
        <v>1015</v>
      </c>
      <c r="E5978" s="109">
        <v>7684872449</v>
      </c>
      <c r="F5978" s="107" t="s">
        <v>3924</v>
      </c>
      <c r="G5978" s="110" t="s">
        <v>1778</v>
      </c>
      <c r="H5978" s="111">
        <v>318600</v>
      </c>
      <c r="I5978" s="113">
        <v>46192</v>
      </c>
      <c r="J5978" s="111">
        <v>95000</v>
      </c>
      <c r="K5978" s="112" t="s">
        <v>20</v>
      </c>
      <c r="L5978" s="112" t="s">
        <v>158</v>
      </c>
      <c r="O5978" s="71"/>
      <c r="P5978" s="54"/>
      <c r="Q5978" s="72"/>
    </row>
    <row r="5979" spans="1:17" x14ac:dyDescent="0.25">
      <c r="A5979" s="107" t="s">
        <v>4675</v>
      </c>
      <c r="B5979" s="108">
        <v>202606</v>
      </c>
      <c r="C5979" s="108">
        <v>202606</v>
      </c>
      <c r="D5979" s="108" t="s">
        <v>1015</v>
      </c>
      <c r="E5979" s="109">
        <v>7077702524</v>
      </c>
      <c r="F5979" s="107" t="s">
        <v>4047</v>
      </c>
      <c r="G5979" s="110" t="s">
        <v>1778</v>
      </c>
      <c r="H5979" s="111">
        <v>318600</v>
      </c>
      <c r="I5979" s="113">
        <v>46192</v>
      </c>
      <c r="J5979" s="111">
        <v>26500</v>
      </c>
      <c r="K5979" s="112" t="s">
        <v>20</v>
      </c>
      <c r="L5979" s="112" t="s">
        <v>158</v>
      </c>
      <c r="O5979" s="71"/>
      <c r="P5979" s="54"/>
      <c r="Q5979" s="72"/>
    </row>
    <row r="5980" spans="1:17" x14ac:dyDescent="0.25">
      <c r="A5980" s="107" t="s">
        <v>4675</v>
      </c>
      <c r="B5980" s="108">
        <v>202606</v>
      </c>
      <c r="C5980" s="108">
        <v>202606</v>
      </c>
      <c r="D5980" s="108" t="s">
        <v>1015</v>
      </c>
      <c r="E5980" s="109">
        <v>7077702524</v>
      </c>
      <c r="F5980" s="107" t="s">
        <v>4047</v>
      </c>
      <c r="G5980" s="110" t="s">
        <v>1778</v>
      </c>
      <c r="H5980" s="111">
        <v>318600</v>
      </c>
      <c r="I5980" s="113">
        <v>46192</v>
      </c>
      <c r="J5980" s="111">
        <v>20000</v>
      </c>
      <c r="K5980" s="112" t="s">
        <v>717</v>
      </c>
      <c r="L5980" s="112" t="s">
        <v>158</v>
      </c>
      <c r="O5980" s="71"/>
      <c r="P5980" s="54"/>
      <c r="Q5980" s="72"/>
    </row>
    <row r="5981" spans="1:17" x14ac:dyDescent="0.25">
      <c r="A5981" s="107" t="s">
        <v>4048</v>
      </c>
      <c r="B5981" s="108">
        <v>202606</v>
      </c>
      <c r="C5981" s="108">
        <v>202606</v>
      </c>
      <c r="D5981" s="108" t="s">
        <v>1015</v>
      </c>
      <c r="E5981" s="109">
        <v>8580509531</v>
      </c>
      <c r="F5981" s="107" t="s">
        <v>4049</v>
      </c>
      <c r="G5981" s="110" t="s">
        <v>1778</v>
      </c>
      <c r="H5981" s="111">
        <v>318600</v>
      </c>
      <c r="I5981" s="113">
        <v>46192</v>
      </c>
      <c r="J5981" s="111">
        <v>100000</v>
      </c>
      <c r="K5981" s="112" t="s">
        <v>20</v>
      </c>
      <c r="L5981" s="112" t="s">
        <v>158</v>
      </c>
      <c r="O5981" s="71"/>
      <c r="P5981" s="54"/>
      <c r="Q5981" s="72"/>
    </row>
    <row r="5982" spans="1:17" x14ac:dyDescent="0.25">
      <c r="A5982" s="107" t="s">
        <v>4676</v>
      </c>
      <c r="B5982" s="108">
        <v>202606</v>
      </c>
      <c r="C5982" s="108">
        <v>202606</v>
      </c>
      <c r="D5982" s="108" t="s">
        <v>1015</v>
      </c>
      <c r="E5982" s="109">
        <v>7047347141</v>
      </c>
      <c r="F5982" s="107" t="s">
        <v>4060</v>
      </c>
      <c r="G5982" s="110" t="s">
        <v>4068</v>
      </c>
      <c r="H5982" s="111">
        <v>165000</v>
      </c>
      <c r="I5982" s="113">
        <v>46192</v>
      </c>
      <c r="J5982" s="111">
        <v>5000</v>
      </c>
      <c r="K5982" s="112" t="s">
        <v>20</v>
      </c>
      <c r="L5982" s="112" t="s">
        <v>158</v>
      </c>
      <c r="O5982" s="71"/>
      <c r="P5982" s="54"/>
      <c r="Q5982" s="72"/>
    </row>
    <row r="5983" spans="1:17" x14ac:dyDescent="0.25">
      <c r="A5983" s="107" t="s">
        <v>4048</v>
      </c>
      <c r="B5983" s="108">
        <v>202606</v>
      </c>
      <c r="C5983" s="108">
        <v>202606</v>
      </c>
      <c r="D5983" s="108" t="s">
        <v>1014</v>
      </c>
      <c r="E5983" s="109">
        <v>8580509531</v>
      </c>
      <c r="F5983" s="107" t="s">
        <v>4061</v>
      </c>
      <c r="G5983" s="110" t="s">
        <v>1778</v>
      </c>
      <c r="H5983" s="111">
        <v>320000</v>
      </c>
      <c r="I5983" s="113">
        <v>46192</v>
      </c>
      <c r="J5983" s="111">
        <v>5000</v>
      </c>
      <c r="K5983" s="112" t="s">
        <v>20</v>
      </c>
      <c r="L5983" s="112" t="s">
        <v>158</v>
      </c>
      <c r="O5983" s="71"/>
      <c r="P5983" s="54"/>
      <c r="Q5983" s="72"/>
    </row>
    <row r="5984" spans="1:17" x14ac:dyDescent="0.25">
      <c r="A5984" s="107" t="s">
        <v>4051</v>
      </c>
      <c r="B5984" s="108">
        <v>202606</v>
      </c>
      <c r="C5984" s="108">
        <v>202606</v>
      </c>
      <c r="D5984" s="108" t="s">
        <v>1015</v>
      </c>
      <c r="E5984" s="109" t="s">
        <v>4057</v>
      </c>
      <c r="F5984" s="107" t="s">
        <v>4062</v>
      </c>
      <c r="G5984" s="110" t="s">
        <v>1778</v>
      </c>
      <c r="H5984" s="111">
        <v>290000</v>
      </c>
      <c r="I5984" s="113">
        <v>46192</v>
      </c>
      <c r="J5984" s="111">
        <v>5000</v>
      </c>
      <c r="K5984" s="112" t="s">
        <v>20</v>
      </c>
      <c r="L5984" s="112" t="s">
        <v>158</v>
      </c>
      <c r="O5984" s="71"/>
      <c r="P5984" s="54"/>
      <c r="Q5984" s="72"/>
    </row>
    <row r="5985" spans="1:17" x14ac:dyDescent="0.25">
      <c r="A5985" s="107" t="s">
        <v>4675</v>
      </c>
      <c r="B5985" s="108">
        <v>202606</v>
      </c>
      <c r="C5985" s="108">
        <v>202606</v>
      </c>
      <c r="D5985" s="108" t="s">
        <v>1015</v>
      </c>
      <c r="E5985" s="109">
        <v>7077702524</v>
      </c>
      <c r="F5985" s="107" t="s">
        <v>4047</v>
      </c>
      <c r="G5985" s="110" t="s">
        <v>1778</v>
      </c>
      <c r="H5985" s="111">
        <v>290000</v>
      </c>
      <c r="I5985" s="113">
        <v>46192</v>
      </c>
      <c r="J5985" s="111">
        <v>5000</v>
      </c>
      <c r="K5985" s="112" t="s">
        <v>20</v>
      </c>
      <c r="L5985" s="112" t="s">
        <v>158</v>
      </c>
      <c r="O5985" s="71"/>
      <c r="P5985" s="54"/>
      <c r="Q5985" s="72"/>
    </row>
    <row r="5986" spans="1:17" x14ac:dyDescent="0.25">
      <c r="A5986" s="107" t="s">
        <v>4052</v>
      </c>
      <c r="B5986" s="108">
        <v>202606</v>
      </c>
      <c r="C5986" s="108">
        <v>202606</v>
      </c>
      <c r="D5986" s="108" t="s">
        <v>1015</v>
      </c>
      <c r="E5986" s="109">
        <v>9078387859</v>
      </c>
      <c r="F5986" s="107" t="s">
        <v>4063</v>
      </c>
      <c r="G5986" s="110" t="s">
        <v>1778</v>
      </c>
      <c r="H5986" s="111">
        <v>290000</v>
      </c>
      <c r="I5986" s="113">
        <v>46192</v>
      </c>
      <c r="J5986" s="111">
        <v>5000</v>
      </c>
      <c r="K5986" s="112" t="s">
        <v>20</v>
      </c>
      <c r="L5986" s="112" t="s">
        <v>158</v>
      </c>
      <c r="O5986" s="71"/>
      <c r="P5986" s="54"/>
      <c r="Q5986" s="72"/>
    </row>
    <row r="5987" spans="1:17" x14ac:dyDescent="0.25">
      <c r="A5987" s="107" t="s">
        <v>4053</v>
      </c>
      <c r="B5987" s="108">
        <v>202606</v>
      </c>
      <c r="C5987" s="108">
        <v>202606</v>
      </c>
      <c r="D5987" s="108" t="s">
        <v>1015</v>
      </c>
      <c r="E5987" s="109" t="s">
        <v>4058</v>
      </c>
      <c r="F5987" s="107" t="s">
        <v>4677</v>
      </c>
      <c r="G5987" s="110" t="s">
        <v>4068</v>
      </c>
      <c r="H5987" s="111">
        <v>165000</v>
      </c>
      <c r="I5987" s="113">
        <v>46192</v>
      </c>
      <c r="J5987" s="111">
        <v>5000</v>
      </c>
      <c r="K5987" s="112" t="s">
        <v>20</v>
      </c>
      <c r="L5987" s="112" t="s">
        <v>158</v>
      </c>
      <c r="O5987" s="71"/>
      <c r="P5987" s="54"/>
      <c r="Q5987" s="72"/>
    </row>
    <row r="5988" spans="1:17" x14ac:dyDescent="0.25">
      <c r="A5988" s="107" t="s">
        <v>4054</v>
      </c>
      <c r="B5988" s="108">
        <v>202606</v>
      </c>
      <c r="C5988" s="108">
        <v>202606</v>
      </c>
      <c r="D5988" s="108" t="s">
        <v>1014</v>
      </c>
      <c r="E5988" s="109">
        <v>8580770338</v>
      </c>
      <c r="F5988" s="107" t="s">
        <v>4065</v>
      </c>
      <c r="G5988" s="110" t="s">
        <v>1778</v>
      </c>
      <c r="H5988" s="111">
        <v>320000</v>
      </c>
      <c r="I5988" s="113">
        <v>46192</v>
      </c>
      <c r="J5988" s="111">
        <v>5000</v>
      </c>
      <c r="K5988" s="112" t="s">
        <v>20</v>
      </c>
      <c r="L5988" s="112" t="s">
        <v>158</v>
      </c>
      <c r="O5988" s="71"/>
      <c r="P5988" s="54"/>
      <c r="Q5988" s="72"/>
    </row>
    <row r="5989" spans="1:17" x14ac:dyDescent="0.25">
      <c r="A5989" s="107" t="s">
        <v>4055</v>
      </c>
      <c r="B5989" s="108">
        <v>202606</v>
      </c>
      <c r="C5989" s="108">
        <v>202606</v>
      </c>
      <c r="D5989" s="108" t="s">
        <v>1015</v>
      </c>
      <c r="E5989" s="109" t="s">
        <v>4059</v>
      </c>
      <c r="F5989" s="107" t="s">
        <v>4066</v>
      </c>
      <c r="G5989" s="110" t="s">
        <v>1778</v>
      </c>
      <c r="H5989" s="111">
        <v>290000</v>
      </c>
      <c r="I5989" s="113">
        <v>46192</v>
      </c>
      <c r="J5989" s="111">
        <v>5000</v>
      </c>
      <c r="K5989" s="112" t="s">
        <v>20</v>
      </c>
      <c r="L5989" s="112" t="s">
        <v>158</v>
      </c>
      <c r="O5989" s="71"/>
      <c r="P5989" s="54"/>
      <c r="Q5989" s="72"/>
    </row>
    <row r="5990" spans="1:17" x14ac:dyDescent="0.25">
      <c r="A5990" s="107" t="s">
        <v>4056</v>
      </c>
      <c r="B5990" s="108">
        <v>202606</v>
      </c>
      <c r="C5990" s="108">
        <v>202606</v>
      </c>
      <c r="D5990" s="108" t="s">
        <v>1014</v>
      </c>
      <c r="E5990" s="109">
        <v>9938628422</v>
      </c>
      <c r="F5990" s="107" t="s">
        <v>4067</v>
      </c>
      <c r="G5990" s="110" t="s">
        <v>3682</v>
      </c>
      <c r="H5990" s="111">
        <v>270000</v>
      </c>
      <c r="I5990" s="113">
        <v>46192</v>
      </c>
      <c r="J5990" s="111">
        <v>5000</v>
      </c>
      <c r="K5990" s="112" t="s">
        <v>20</v>
      </c>
      <c r="L5990" s="112" t="s">
        <v>158</v>
      </c>
      <c r="O5990" s="71"/>
      <c r="P5990" s="54"/>
      <c r="Q5990" s="72"/>
    </row>
    <row r="5991" spans="1:17" x14ac:dyDescent="0.25">
      <c r="A5991" s="107" t="s">
        <v>4054</v>
      </c>
      <c r="B5991" s="108">
        <v>202606</v>
      </c>
      <c r="C5991" s="108">
        <v>202606</v>
      </c>
      <c r="D5991" s="108" t="s">
        <v>1014</v>
      </c>
      <c r="E5991" s="109">
        <v>8580770338</v>
      </c>
      <c r="F5991" s="107" t="s">
        <v>4065</v>
      </c>
      <c r="G5991" s="110" t="s">
        <v>1778</v>
      </c>
      <c r="H5991" s="111">
        <v>320000</v>
      </c>
      <c r="I5991" s="113">
        <v>46193</v>
      </c>
      <c r="J5991" s="111">
        <v>90000</v>
      </c>
      <c r="K5991" s="112" t="s">
        <v>20</v>
      </c>
      <c r="L5991" s="112" t="s">
        <v>158</v>
      </c>
      <c r="O5991" s="71"/>
      <c r="P5991" s="54"/>
      <c r="Q5991" s="72"/>
    </row>
    <row r="5992" spans="1:17" x14ac:dyDescent="0.25">
      <c r="A5992" s="107" t="s">
        <v>4054</v>
      </c>
      <c r="B5992" s="108">
        <v>202606</v>
      </c>
      <c r="C5992" s="108">
        <v>202606</v>
      </c>
      <c r="D5992" s="108" t="s">
        <v>1014</v>
      </c>
      <c r="E5992" s="109">
        <v>8580770338</v>
      </c>
      <c r="F5992" s="107" t="s">
        <v>4065</v>
      </c>
      <c r="G5992" s="110" t="s">
        <v>1778</v>
      </c>
      <c r="H5992" s="111">
        <v>320000</v>
      </c>
      <c r="I5992" s="113">
        <v>46193</v>
      </c>
      <c r="J5992" s="111">
        <v>15000</v>
      </c>
      <c r="K5992" s="112" t="s">
        <v>20</v>
      </c>
      <c r="L5992" s="112" t="s">
        <v>158</v>
      </c>
      <c r="O5992" s="71"/>
      <c r="P5992" s="54"/>
      <c r="Q5992" s="72"/>
    </row>
    <row r="5993" spans="1:17" x14ac:dyDescent="0.25">
      <c r="A5993" s="107" t="s">
        <v>3863</v>
      </c>
      <c r="B5993" s="108">
        <v>202604</v>
      </c>
      <c r="C5993" s="108">
        <v>202604</v>
      </c>
      <c r="D5993" s="108" t="s">
        <v>1015</v>
      </c>
      <c r="E5993" s="109">
        <v>7008193547</v>
      </c>
      <c r="F5993" s="107" t="s">
        <v>3872</v>
      </c>
      <c r="G5993" s="110" t="s">
        <v>3682</v>
      </c>
      <c r="H5993" s="111">
        <v>177000</v>
      </c>
      <c r="I5993" s="113">
        <v>46193</v>
      </c>
      <c r="J5993" s="111">
        <v>43000</v>
      </c>
      <c r="K5993" s="112" t="s">
        <v>20</v>
      </c>
      <c r="L5993" s="112" t="s">
        <v>158</v>
      </c>
      <c r="O5993" s="71"/>
      <c r="P5993" s="54"/>
      <c r="Q5993" s="72"/>
    </row>
    <row r="5994" spans="1:17" x14ac:dyDescent="0.25">
      <c r="A5994" s="107" t="s">
        <v>3799</v>
      </c>
      <c r="B5994" s="108">
        <v>202604</v>
      </c>
      <c r="C5994" s="108">
        <v>202604</v>
      </c>
      <c r="D5994" s="108" t="s">
        <v>1015</v>
      </c>
      <c r="E5994" s="109">
        <v>9078043264</v>
      </c>
      <c r="F5994" s="107" t="s">
        <v>3815</v>
      </c>
      <c r="G5994" s="110" t="s">
        <v>1778</v>
      </c>
      <c r="H5994" s="111">
        <v>318600</v>
      </c>
      <c r="I5994" s="113">
        <v>46193</v>
      </c>
      <c r="J5994" s="111">
        <v>50000</v>
      </c>
      <c r="K5994" s="112" t="s">
        <v>20</v>
      </c>
      <c r="L5994" s="112" t="s">
        <v>158</v>
      </c>
      <c r="O5994" s="71"/>
      <c r="P5994" s="54"/>
      <c r="Q5994" s="72"/>
    </row>
    <row r="5995" spans="1:17" x14ac:dyDescent="0.25">
      <c r="A5995" s="107" t="s">
        <v>3934</v>
      </c>
      <c r="B5995" s="108">
        <v>202605</v>
      </c>
      <c r="C5995" s="108">
        <v>202605</v>
      </c>
      <c r="D5995" s="108" t="s">
        <v>1015</v>
      </c>
      <c r="E5995" s="109">
        <v>8377893491</v>
      </c>
      <c r="F5995" s="107" t="s">
        <v>3938</v>
      </c>
      <c r="G5995" s="110" t="s">
        <v>1778</v>
      </c>
      <c r="H5995" s="111">
        <v>290000</v>
      </c>
      <c r="I5995" s="113">
        <v>46193</v>
      </c>
      <c r="J5995" s="111">
        <v>95000</v>
      </c>
      <c r="K5995" s="112" t="s">
        <v>20</v>
      </c>
      <c r="L5995" s="112" t="s">
        <v>158</v>
      </c>
      <c r="O5995" s="71"/>
      <c r="P5995" s="54"/>
      <c r="Q5995" s="72"/>
    </row>
    <row r="5996" spans="1:17" x14ac:dyDescent="0.25">
      <c r="A5996" s="107" t="s">
        <v>3856</v>
      </c>
      <c r="B5996" s="108">
        <v>202604</v>
      </c>
      <c r="C5996" s="108">
        <v>202604</v>
      </c>
      <c r="D5996" s="108" t="s">
        <v>1015</v>
      </c>
      <c r="E5996" s="109">
        <v>7008067169</v>
      </c>
      <c r="F5996" s="107" t="s">
        <v>3866</v>
      </c>
      <c r="G5996" s="110" t="s">
        <v>1778</v>
      </c>
      <c r="H5996" s="111">
        <v>290000</v>
      </c>
      <c r="I5996" s="113">
        <v>46193</v>
      </c>
      <c r="J5996" s="111">
        <v>95000</v>
      </c>
      <c r="K5996" s="112" t="s">
        <v>20</v>
      </c>
      <c r="L5996" s="112" t="s">
        <v>158</v>
      </c>
      <c r="O5996" s="71"/>
      <c r="P5996" s="54"/>
      <c r="Q5996" s="72"/>
    </row>
    <row r="5997" spans="1:17" x14ac:dyDescent="0.25">
      <c r="A5997" s="107" t="s">
        <v>4013</v>
      </c>
      <c r="B5997" s="108">
        <v>202606</v>
      </c>
      <c r="C5997" s="108">
        <v>202606</v>
      </c>
      <c r="D5997" s="108" t="s">
        <v>1014</v>
      </c>
      <c r="E5997" s="109">
        <v>8073287357</v>
      </c>
      <c r="F5997" s="107" t="s">
        <v>4022</v>
      </c>
      <c r="G5997" s="110" t="s">
        <v>1778</v>
      </c>
      <c r="H5997" s="111">
        <v>290000</v>
      </c>
      <c r="I5997" s="113">
        <v>46195</v>
      </c>
      <c r="J5997" s="111">
        <v>285000</v>
      </c>
      <c r="K5997" s="112" t="s">
        <v>20</v>
      </c>
      <c r="L5997" s="112" t="s">
        <v>158</v>
      </c>
      <c r="O5997" s="71"/>
      <c r="P5997" s="54"/>
      <c r="Q5997" s="72"/>
    </row>
    <row r="5998" spans="1:17" x14ac:dyDescent="0.25">
      <c r="A5998" s="107" t="s">
        <v>3617</v>
      </c>
      <c r="B5998" s="108">
        <v>202602</v>
      </c>
      <c r="C5998" s="108">
        <v>202602</v>
      </c>
      <c r="D5998" s="108" t="s">
        <v>1015</v>
      </c>
      <c r="E5998" s="109">
        <v>7978378431</v>
      </c>
      <c r="F5998" s="107" t="s">
        <v>3624</v>
      </c>
      <c r="G5998" s="110" t="s">
        <v>1778</v>
      </c>
      <c r="H5998" s="111">
        <v>300000</v>
      </c>
      <c r="I5998" s="113">
        <v>46195</v>
      </c>
      <c r="J5998" s="111">
        <v>20000</v>
      </c>
      <c r="K5998" s="112" t="s">
        <v>20</v>
      </c>
      <c r="L5998" s="112" t="s">
        <v>158</v>
      </c>
      <c r="O5998" s="71"/>
      <c r="P5998" s="54"/>
      <c r="Q5998" s="72"/>
    </row>
    <row r="5999" spans="1:17" x14ac:dyDescent="0.25">
      <c r="A5999" s="107" t="s">
        <v>4018</v>
      </c>
      <c r="B5999" s="108">
        <v>202606</v>
      </c>
      <c r="C5999" s="108">
        <v>202606</v>
      </c>
      <c r="D5999" s="108" t="s">
        <v>1015</v>
      </c>
      <c r="E5999" s="109">
        <v>9337160115</v>
      </c>
      <c r="F5999" s="107" t="s">
        <v>4027</v>
      </c>
      <c r="G5999" s="110" t="s">
        <v>1778</v>
      </c>
      <c r="H5999" s="111">
        <v>300000</v>
      </c>
      <c r="I5999" s="113">
        <v>46195</v>
      </c>
      <c r="J5999" s="111">
        <v>15000</v>
      </c>
      <c r="K5999" s="112" t="s">
        <v>20</v>
      </c>
      <c r="L5999" s="112" t="s">
        <v>158</v>
      </c>
      <c r="O5999" s="71"/>
      <c r="P5999" s="54"/>
      <c r="Q5999" s="72"/>
    </row>
    <row r="6000" spans="1:17" x14ac:dyDescent="0.25">
      <c r="A6000" s="107" t="s">
        <v>4673</v>
      </c>
      <c r="B6000" s="108">
        <v>202606</v>
      </c>
      <c r="C6000" s="108">
        <v>202606</v>
      </c>
      <c r="D6000" s="108" t="s">
        <v>1015</v>
      </c>
      <c r="E6000" s="109">
        <v>9437384703</v>
      </c>
      <c r="F6000" s="107" t="s">
        <v>4024</v>
      </c>
      <c r="G6000" s="110" t="s">
        <v>1778</v>
      </c>
      <c r="H6000" s="111">
        <v>290000</v>
      </c>
      <c r="I6000" s="113">
        <v>46195</v>
      </c>
      <c r="J6000" s="111">
        <v>60000</v>
      </c>
      <c r="K6000" s="112" t="s">
        <v>20</v>
      </c>
      <c r="L6000" s="112" t="s">
        <v>158</v>
      </c>
      <c r="O6000" s="71"/>
      <c r="P6000" s="54"/>
      <c r="Q6000" s="72"/>
    </row>
    <row r="6001" spans="1:17" x14ac:dyDescent="0.25">
      <c r="A6001" s="107" t="s">
        <v>4672</v>
      </c>
      <c r="B6001" s="108">
        <v>202606</v>
      </c>
      <c r="C6001" s="108">
        <v>202606</v>
      </c>
      <c r="D6001" s="108" t="s">
        <v>1015</v>
      </c>
      <c r="E6001" s="109">
        <v>8918699230</v>
      </c>
      <c r="F6001" s="107" t="s">
        <v>4023</v>
      </c>
      <c r="G6001" s="110" t="s">
        <v>1778</v>
      </c>
      <c r="H6001" s="111">
        <v>290000</v>
      </c>
      <c r="I6001" s="113">
        <v>46195</v>
      </c>
      <c r="J6001" s="111">
        <v>50000</v>
      </c>
      <c r="K6001" s="112" t="s">
        <v>717</v>
      </c>
      <c r="L6001" s="112" t="s">
        <v>158</v>
      </c>
      <c r="O6001" s="71"/>
      <c r="P6001" s="54"/>
      <c r="Q6001" s="72"/>
    </row>
    <row r="6002" spans="1:17" x14ac:dyDescent="0.25">
      <c r="A6002" s="107" t="s">
        <v>4625</v>
      </c>
      <c r="B6002" s="108">
        <v>202602</v>
      </c>
      <c r="C6002" s="108">
        <v>202602</v>
      </c>
      <c r="D6002" s="108" t="s">
        <v>1015</v>
      </c>
      <c r="E6002" s="109">
        <v>8480953646</v>
      </c>
      <c r="F6002" s="107" t="s">
        <v>3622</v>
      </c>
      <c r="G6002" s="110" t="s">
        <v>1778</v>
      </c>
      <c r="H6002" s="111">
        <v>290000</v>
      </c>
      <c r="I6002" s="113">
        <v>46196</v>
      </c>
      <c r="J6002" s="111">
        <v>50000</v>
      </c>
      <c r="K6002" s="112" t="s">
        <v>20</v>
      </c>
      <c r="L6002" s="112" t="s">
        <v>158</v>
      </c>
      <c r="O6002" s="71"/>
      <c r="P6002" s="54"/>
      <c r="Q6002" s="72"/>
    </row>
    <row r="6003" spans="1:17" x14ac:dyDescent="0.25">
      <c r="A6003" s="107" t="s">
        <v>4660</v>
      </c>
      <c r="B6003" s="108">
        <v>202506</v>
      </c>
      <c r="C6003" s="108">
        <v>202506</v>
      </c>
      <c r="D6003" s="108" t="s">
        <v>1014</v>
      </c>
      <c r="E6003" s="109">
        <v>9692717403</v>
      </c>
      <c r="F6003" s="107" t="s">
        <v>4661</v>
      </c>
      <c r="G6003" s="110" t="s">
        <v>1778</v>
      </c>
      <c r="H6003" s="111">
        <v>290000</v>
      </c>
      <c r="I6003" s="113">
        <v>46196</v>
      </c>
      <c r="J6003" s="111">
        <v>200000</v>
      </c>
      <c r="K6003" s="112" t="s">
        <v>20</v>
      </c>
      <c r="L6003" s="112" t="s">
        <v>158</v>
      </c>
      <c r="O6003" s="71"/>
      <c r="P6003" s="54"/>
      <c r="Q6003" s="72"/>
    </row>
    <row r="6004" spans="1:17" x14ac:dyDescent="0.25">
      <c r="A6004" s="107" t="s">
        <v>4601</v>
      </c>
      <c r="B6004" s="108">
        <v>202512</v>
      </c>
      <c r="C6004" s="108">
        <v>202512</v>
      </c>
      <c r="D6004" s="108" t="s">
        <v>1015</v>
      </c>
      <c r="E6004" s="109">
        <v>9090815303</v>
      </c>
      <c r="F6004" s="107" t="s">
        <v>3459</v>
      </c>
      <c r="G6004" s="110" t="s">
        <v>1778</v>
      </c>
      <c r="H6004" s="111">
        <v>290000</v>
      </c>
      <c r="I6004" s="113">
        <v>46196</v>
      </c>
      <c r="J6004" s="111">
        <v>50000</v>
      </c>
      <c r="K6004" s="112" t="s">
        <v>20</v>
      </c>
      <c r="L6004" s="112" t="s">
        <v>158</v>
      </c>
      <c r="O6004" s="71"/>
      <c r="P6004" s="54"/>
      <c r="Q6004" s="72"/>
    </row>
    <row r="6005" spans="1:17" x14ac:dyDescent="0.25">
      <c r="A6005" s="107" t="s">
        <v>3790</v>
      </c>
      <c r="B6005" s="108">
        <v>202604</v>
      </c>
      <c r="C6005" s="108">
        <v>202604</v>
      </c>
      <c r="D6005" s="108" t="s">
        <v>1014</v>
      </c>
      <c r="E6005" s="109">
        <v>9157892066</v>
      </c>
      <c r="F6005" s="107" t="s">
        <v>3767</v>
      </c>
      <c r="G6005" s="110" t="s">
        <v>1778</v>
      </c>
      <c r="H6005" s="111">
        <v>290000</v>
      </c>
      <c r="I6005" s="113">
        <v>46197</v>
      </c>
      <c r="J6005" s="111">
        <v>120000</v>
      </c>
      <c r="K6005" s="112" t="s">
        <v>20</v>
      </c>
      <c r="L6005" s="112" t="s">
        <v>158</v>
      </c>
      <c r="O6005" s="71"/>
      <c r="P6005" s="54"/>
      <c r="Q6005" s="72"/>
    </row>
    <row r="6006" spans="1:17" x14ac:dyDescent="0.25">
      <c r="A6006" s="107" t="s">
        <v>4018</v>
      </c>
      <c r="B6006" s="108">
        <v>202606</v>
      </c>
      <c r="C6006" s="108">
        <v>202606</v>
      </c>
      <c r="D6006" s="108" t="s">
        <v>1015</v>
      </c>
      <c r="E6006" s="109">
        <v>8926171768</v>
      </c>
      <c r="F6006" s="107" t="s">
        <v>4027</v>
      </c>
      <c r="G6006" s="110" t="s">
        <v>1778</v>
      </c>
      <c r="H6006" s="111">
        <v>290000</v>
      </c>
      <c r="I6006" s="113">
        <v>46197</v>
      </c>
      <c r="J6006" s="111">
        <v>130000</v>
      </c>
      <c r="K6006" s="112" t="s">
        <v>717</v>
      </c>
      <c r="L6006" s="112" t="s">
        <v>158</v>
      </c>
      <c r="O6006" s="71"/>
      <c r="P6006" s="54"/>
      <c r="Q6006" s="72"/>
    </row>
    <row r="6007" spans="1:17" x14ac:dyDescent="0.25">
      <c r="A6007" s="107" t="s">
        <v>4019</v>
      </c>
      <c r="B6007" s="108">
        <v>202606</v>
      </c>
      <c r="C6007" s="108">
        <v>202606</v>
      </c>
      <c r="D6007" s="108" t="s">
        <v>1015</v>
      </c>
      <c r="E6007" s="109">
        <v>9337160115</v>
      </c>
      <c r="F6007" s="107" t="s">
        <v>4028</v>
      </c>
      <c r="G6007" s="110" t="s">
        <v>3682</v>
      </c>
      <c r="H6007" s="111">
        <v>170000</v>
      </c>
      <c r="I6007" s="113">
        <v>46197</v>
      </c>
      <c r="J6007" s="111">
        <v>55000</v>
      </c>
      <c r="K6007" s="112" t="s">
        <v>20</v>
      </c>
      <c r="L6007" s="112" t="s">
        <v>158</v>
      </c>
      <c r="O6007" s="71"/>
      <c r="P6007" s="54"/>
      <c r="Q6007" s="72"/>
    </row>
    <row r="6008" spans="1:17" x14ac:dyDescent="0.25">
      <c r="A6008" s="107" t="s">
        <v>4069</v>
      </c>
      <c r="B6008" s="108">
        <v>202606</v>
      </c>
      <c r="C6008" s="108">
        <v>202606</v>
      </c>
      <c r="D6008" s="108" t="s">
        <v>1015</v>
      </c>
      <c r="E6008" s="109">
        <v>6370582950</v>
      </c>
      <c r="F6008" s="107" t="s">
        <v>4072</v>
      </c>
      <c r="G6008" s="110" t="s">
        <v>1778</v>
      </c>
      <c r="H6008" s="111">
        <v>290000</v>
      </c>
      <c r="I6008" s="113">
        <v>46197</v>
      </c>
      <c r="J6008" s="111">
        <v>5000</v>
      </c>
      <c r="K6008" s="112" t="s">
        <v>20</v>
      </c>
      <c r="L6008" s="112" t="s">
        <v>158</v>
      </c>
      <c r="O6008" s="71"/>
      <c r="P6008" s="54"/>
      <c r="Q6008" s="72"/>
    </row>
    <row r="6009" spans="1:17" x14ac:dyDescent="0.25">
      <c r="A6009" s="107" t="s">
        <v>4070</v>
      </c>
      <c r="B6009" s="108">
        <v>202606</v>
      </c>
      <c r="C6009" s="108">
        <v>202606</v>
      </c>
      <c r="D6009" s="108" t="s">
        <v>1015</v>
      </c>
      <c r="E6009" s="109">
        <v>8144851160</v>
      </c>
      <c r="F6009" s="107" t="s">
        <v>4073</v>
      </c>
      <c r="G6009" s="110" t="s">
        <v>3682</v>
      </c>
      <c r="H6009" s="111">
        <v>165000</v>
      </c>
      <c r="I6009" s="113">
        <v>46197</v>
      </c>
      <c r="J6009" s="111">
        <v>5000</v>
      </c>
      <c r="K6009" s="112" t="s">
        <v>20</v>
      </c>
      <c r="L6009" s="112" t="s">
        <v>158</v>
      </c>
      <c r="O6009" s="71"/>
      <c r="P6009" s="54"/>
      <c r="Q6009" s="72"/>
    </row>
    <row r="6010" spans="1:17" x14ac:dyDescent="0.25">
      <c r="A6010" s="107" t="s">
        <v>4678</v>
      </c>
      <c r="B6010" s="108">
        <v>202606</v>
      </c>
      <c r="C6010" s="108">
        <v>202606</v>
      </c>
      <c r="D6010" s="108" t="s">
        <v>1015</v>
      </c>
      <c r="E6010" s="109">
        <v>9558822443</v>
      </c>
      <c r="F6010" s="107" t="s">
        <v>4074</v>
      </c>
      <c r="G6010" s="110" t="s">
        <v>1778</v>
      </c>
      <c r="H6010" s="111">
        <v>290000</v>
      </c>
      <c r="I6010" s="113">
        <v>46197</v>
      </c>
      <c r="J6010" s="111">
        <v>5000</v>
      </c>
      <c r="K6010" s="112" t="s">
        <v>20</v>
      </c>
      <c r="L6010" s="112" t="s">
        <v>158</v>
      </c>
      <c r="O6010" s="71"/>
      <c r="P6010" s="54"/>
      <c r="Q6010" s="72"/>
    </row>
    <row r="6011" spans="1:17" x14ac:dyDescent="0.25">
      <c r="A6011" s="107" t="s">
        <v>3657</v>
      </c>
      <c r="B6011" s="108">
        <v>202602</v>
      </c>
      <c r="C6011" s="108">
        <v>202602</v>
      </c>
      <c r="D6011" s="108" t="s">
        <v>1014</v>
      </c>
      <c r="E6011" s="109">
        <v>7008238291</v>
      </c>
      <c r="F6011" s="107" t="s">
        <v>3658</v>
      </c>
      <c r="G6011" s="110" t="s">
        <v>1778</v>
      </c>
      <c r="H6011" s="111">
        <v>318000</v>
      </c>
      <c r="I6011" s="113">
        <v>46198</v>
      </c>
      <c r="J6011" s="111">
        <v>68250</v>
      </c>
      <c r="K6011" s="112" t="s">
        <v>20</v>
      </c>
      <c r="L6011" s="112" t="s">
        <v>158</v>
      </c>
      <c r="O6011" s="71"/>
      <c r="P6011" s="54"/>
      <c r="Q6011" s="72"/>
    </row>
    <row r="6012" spans="1:17" x14ac:dyDescent="0.25">
      <c r="A6012" s="107" t="s">
        <v>4017</v>
      </c>
      <c r="B6012" s="108">
        <v>202606</v>
      </c>
      <c r="C6012" s="108">
        <v>202606</v>
      </c>
      <c r="D6012" s="108" t="s">
        <v>1015</v>
      </c>
      <c r="E6012" s="109">
        <v>9556108506</v>
      </c>
      <c r="F6012" s="107" t="s">
        <v>4026</v>
      </c>
      <c r="G6012" s="110" t="s">
        <v>1778</v>
      </c>
      <c r="H6012" s="111">
        <v>290000</v>
      </c>
      <c r="I6012" s="113">
        <v>46198</v>
      </c>
      <c r="J6012" s="111">
        <v>219000</v>
      </c>
      <c r="K6012" s="112" t="s">
        <v>20</v>
      </c>
      <c r="L6012" s="112" t="s">
        <v>158</v>
      </c>
      <c r="O6012" s="71"/>
      <c r="P6012" s="54"/>
      <c r="Q6012" s="72"/>
    </row>
    <row r="6013" spans="1:17" x14ac:dyDescent="0.25">
      <c r="A6013" s="107" t="s">
        <v>3956</v>
      </c>
      <c r="B6013" s="108">
        <v>202606</v>
      </c>
      <c r="C6013" s="108">
        <v>202606</v>
      </c>
      <c r="D6013" s="108" t="s">
        <v>1015</v>
      </c>
      <c r="E6013" s="109">
        <v>8249535710</v>
      </c>
      <c r="F6013" s="107" t="s">
        <v>3957</v>
      </c>
      <c r="G6013" s="110" t="s">
        <v>1778</v>
      </c>
      <c r="H6013" s="111">
        <v>290000</v>
      </c>
      <c r="I6013" s="113">
        <v>46198</v>
      </c>
      <c r="J6013" s="111">
        <v>60000</v>
      </c>
      <c r="K6013" s="112" t="s">
        <v>20</v>
      </c>
      <c r="L6013" s="112" t="s">
        <v>158</v>
      </c>
      <c r="O6013" s="71"/>
      <c r="P6013" s="54"/>
      <c r="Q6013" s="72"/>
    </row>
    <row r="6014" spans="1:17" x14ac:dyDescent="0.25">
      <c r="A6014" s="107" t="s">
        <v>4053</v>
      </c>
      <c r="B6014" s="108">
        <v>202606</v>
      </c>
      <c r="C6014" s="108">
        <v>202606</v>
      </c>
      <c r="D6014" s="108" t="s">
        <v>1015</v>
      </c>
      <c r="E6014" s="109">
        <v>8455932636</v>
      </c>
      <c r="F6014" s="107" t="s">
        <v>4677</v>
      </c>
      <c r="G6014" s="110" t="s">
        <v>4068</v>
      </c>
      <c r="H6014" s="111">
        <v>165000</v>
      </c>
      <c r="I6014" s="113">
        <v>46199</v>
      </c>
      <c r="J6014" s="111">
        <v>50000</v>
      </c>
      <c r="K6014" s="112" t="s">
        <v>20</v>
      </c>
      <c r="L6014" s="112" t="s">
        <v>158</v>
      </c>
      <c r="O6014" s="71"/>
      <c r="P6014" s="54"/>
      <c r="Q6014" s="72"/>
    </row>
    <row r="6015" spans="1:17" x14ac:dyDescent="0.25">
      <c r="A6015" s="107" t="s">
        <v>3649</v>
      </c>
      <c r="B6015" s="108">
        <v>202602</v>
      </c>
      <c r="C6015" s="108">
        <v>202602</v>
      </c>
      <c r="D6015" s="108" t="s">
        <v>1015</v>
      </c>
      <c r="E6015" s="109">
        <v>8079706234</v>
      </c>
      <c r="F6015" s="107" t="s">
        <v>3650</v>
      </c>
      <c r="G6015" s="110" t="s">
        <v>1778</v>
      </c>
      <c r="H6015" s="111">
        <v>290000</v>
      </c>
      <c r="I6015" s="113">
        <v>46199</v>
      </c>
      <c r="J6015" s="111">
        <v>20000</v>
      </c>
      <c r="K6015" s="112" t="s">
        <v>20</v>
      </c>
      <c r="L6015" s="112" t="s">
        <v>158</v>
      </c>
      <c r="O6015" s="71"/>
      <c r="P6015" s="54"/>
      <c r="Q6015" s="72"/>
    </row>
    <row r="6016" spans="1:17" x14ac:dyDescent="0.25">
      <c r="A6016" s="107" t="s">
        <v>4642</v>
      </c>
      <c r="B6016" s="108">
        <v>202604</v>
      </c>
      <c r="C6016" s="108">
        <v>202604</v>
      </c>
      <c r="D6016" s="108" t="s">
        <v>1015</v>
      </c>
      <c r="E6016" s="109">
        <v>7735705170</v>
      </c>
      <c r="F6016" s="107" t="s">
        <v>3840</v>
      </c>
      <c r="G6016" s="110" t="s">
        <v>1778</v>
      </c>
      <c r="H6016" s="111">
        <v>290000</v>
      </c>
      <c r="I6016" s="113">
        <v>46199</v>
      </c>
      <c r="J6016" s="111">
        <v>70000</v>
      </c>
      <c r="K6016" s="112" t="s">
        <v>20</v>
      </c>
      <c r="L6016" s="112" t="s">
        <v>158</v>
      </c>
      <c r="O6016" s="71"/>
      <c r="P6016" s="54"/>
      <c r="Q6016" s="72"/>
    </row>
    <row r="6017" spans="1:17" x14ac:dyDescent="0.25">
      <c r="A6017" s="107" t="s">
        <v>4051</v>
      </c>
      <c r="B6017" s="108">
        <v>202606</v>
      </c>
      <c r="C6017" s="108">
        <v>202606</v>
      </c>
      <c r="D6017" s="108" t="s">
        <v>1015</v>
      </c>
      <c r="E6017" s="109" t="s">
        <v>4057</v>
      </c>
      <c r="F6017" s="107" t="s">
        <v>4062</v>
      </c>
      <c r="G6017" s="110" t="s">
        <v>1778</v>
      </c>
      <c r="H6017" s="111">
        <v>290000</v>
      </c>
      <c r="I6017" s="113">
        <v>46199</v>
      </c>
      <c r="J6017" s="111">
        <v>95000</v>
      </c>
      <c r="K6017" s="112" t="s">
        <v>20</v>
      </c>
      <c r="L6017" s="112" t="s">
        <v>158</v>
      </c>
      <c r="O6017" s="71"/>
      <c r="P6017" s="54"/>
      <c r="Q6017" s="72"/>
    </row>
    <row r="6018" spans="1:17" x14ac:dyDescent="0.25">
      <c r="A6018" s="107" t="s">
        <v>4678</v>
      </c>
      <c r="B6018" s="108">
        <v>202606</v>
      </c>
      <c r="C6018" s="108">
        <v>202606</v>
      </c>
      <c r="D6018" s="108" t="s">
        <v>1015</v>
      </c>
      <c r="E6018" s="109">
        <v>9558822443</v>
      </c>
      <c r="F6018" s="107" t="s">
        <v>4074</v>
      </c>
      <c r="G6018" s="110" t="s">
        <v>1778</v>
      </c>
      <c r="H6018" s="111">
        <v>290000</v>
      </c>
      <c r="I6018" s="113">
        <v>46199</v>
      </c>
      <c r="J6018" s="111">
        <v>95000</v>
      </c>
      <c r="K6018" s="112" t="s">
        <v>20</v>
      </c>
      <c r="L6018" s="112" t="s">
        <v>158</v>
      </c>
      <c r="O6018" s="71"/>
      <c r="P6018" s="54"/>
      <c r="Q6018" s="72"/>
    </row>
    <row r="6019" spans="1:17" x14ac:dyDescent="0.25">
      <c r="A6019" s="107" t="s">
        <v>4676</v>
      </c>
      <c r="B6019" s="108">
        <v>202606</v>
      </c>
      <c r="C6019" s="108">
        <v>202606</v>
      </c>
      <c r="D6019" s="108" t="s">
        <v>1015</v>
      </c>
      <c r="E6019" s="109">
        <v>7047347141</v>
      </c>
      <c r="F6019" s="107" t="s">
        <v>4060</v>
      </c>
      <c r="G6019" s="110" t="s">
        <v>4068</v>
      </c>
      <c r="H6019" s="111">
        <v>165000</v>
      </c>
      <c r="I6019" s="113">
        <v>46199</v>
      </c>
      <c r="J6019" s="111">
        <v>20000</v>
      </c>
      <c r="K6019" s="112" t="s">
        <v>20</v>
      </c>
      <c r="L6019" s="112" t="s">
        <v>158</v>
      </c>
      <c r="O6019" s="71"/>
      <c r="P6019" s="54"/>
      <c r="Q6019" s="72"/>
    </row>
    <row r="6020" spans="1:17" x14ac:dyDescent="0.25">
      <c r="A6020" s="107" t="s">
        <v>4076</v>
      </c>
      <c r="B6020" s="108">
        <v>202606</v>
      </c>
      <c r="C6020" s="108">
        <v>202606</v>
      </c>
      <c r="D6020" s="108" t="s">
        <v>1015</v>
      </c>
      <c r="E6020" s="109">
        <v>8878064469</v>
      </c>
      <c r="F6020" s="107" t="s">
        <v>4077</v>
      </c>
      <c r="G6020" s="110" t="s">
        <v>4068</v>
      </c>
      <c r="H6020" s="111">
        <v>165000</v>
      </c>
      <c r="I6020" s="113">
        <v>46200</v>
      </c>
      <c r="J6020" s="111">
        <v>155000</v>
      </c>
      <c r="K6020" s="112" t="s">
        <v>20</v>
      </c>
      <c r="L6020" s="112" t="s">
        <v>158</v>
      </c>
      <c r="O6020" s="71"/>
      <c r="P6020" s="54"/>
      <c r="Q6020" s="72"/>
    </row>
    <row r="6021" spans="1:17" x14ac:dyDescent="0.25">
      <c r="A6021" s="107" t="s">
        <v>3383</v>
      </c>
      <c r="B6021" s="108">
        <v>202511</v>
      </c>
      <c r="C6021" s="108">
        <v>202511</v>
      </c>
      <c r="D6021" s="108" t="s">
        <v>1015</v>
      </c>
      <c r="E6021" s="109">
        <v>9439416966</v>
      </c>
      <c r="F6021" s="107" t="s">
        <v>4592</v>
      </c>
      <c r="G6021" s="110" t="s">
        <v>1778</v>
      </c>
      <c r="H6021" s="111">
        <v>290000</v>
      </c>
      <c r="I6021" s="113">
        <v>46200</v>
      </c>
      <c r="J6021" s="111">
        <v>35000</v>
      </c>
      <c r="K6021" s="112" t="s">
        <v>20</v>
      </c>
      <c r="L6021" s="112" t="s">
        <v>158</v>
      </c>
      <c r="O6021" s="71"/>
      <c r="P6021" s="54"/>
      <c r="Q6021" s="72"/>
    </row>
    <row r="6022" spans="1:17" x14ac:dyDescent="0.25">
      <c r="A6022" s="107" t="s">
        <v>4586</v>
      </c>
      <c r="B6022" s="108">
        <v>202511</v>
      </c>
      <c r="C6022" s="108">
        <v>202511</v>
      </c>
      <c r="D6022" s="108" t="s">
        <v>1015</v>
      </c>
      <c r="E6022" s="109">
        <v>7978419313</v>
      </c>
      <c r="F6022" s="107" t="s">
        <v>3342</v>
      </c>
      <c r="G6022" s="110" t="s">
        <v>1778</v>
      </c>
      <c r="H6022" s="111">
        <v>300000</v>
      </c>
      <c r="I6022" s="113">
        <v>46200</v>
      </c>
      <c r="J6022" s="111">
        <v>50000</v>
      </c>
      <c r="K6022" s="112" t="s">
        <v>20</v>
      </c>
      <c r="L6022" s="112" t="s">
        <v>158</v>
      </c>
      <c r="O6022" s="71"/>
      <c r="P6022" s="54"/>
      <c r="Q6022" s="72"/>
    </row>
    <row r="6023" spans="1:17" x14ac:dyDescent="0.25">
      <c r="A6023" s="107" t="s">
        <v>3484</v>
      </c>
      <c r="B6023" s="108">
        <v>202601</v>
      </c>
      <c r="C6023" s="108">
        <v>202601</v>
      </c>
      <c r="D6023" s="108" t="s">
        <v>1014</v>
      </c>
      <c r="E6023" s="109">
        <v>9692879887</v>
      </c>
      <c r="F6023" s="107" t="s">
        <v>3492</v>
      </c>
      <c r="G6023" s="110" t="s">
        <v>1792</v>
      </c>
      <c r="H6023" s="111">
        <v>280000</v>
      </c>
      <c r="I6023" s="113">
        <v>46202</v>
      </c>
      <c r="J6023" s="111">
        <v>25000</v>
      </c>
      <c r="K6023" s="112" t="s">
        <v>20</v>
      </c>
      <c r="L6023" s="112" t="s">
        <v>158</v>
      </c>
      <c r="O6023" s="71"/>
      <c r="P6023" s="54"/>
      <c r="Q6023" s="72"/>
    </row>
    <row r="6024" spans="1:17" x14ac:dyDescent="0.25">
      <c r="A6024" s="107" t="s">
        <v>3079</v>
      </c>
      <c r="B6024" s="108">
        <v>202507</v>
      </c>
      <c r="C6024" s="108">
        <v>202507</v>
      </c>
      <c r="D6024" s="108" t="s">
        <v>1015</v>
      </c>
      <c r="E6024" s="109">
        <v>6372923818</v>
      </c>
      <c r="F6024" s="107" t="s">
        <v>3086</v>
      </c>
      <c r="G6024" s="110" t="s">
        <v>1778</v>
      </c>
      <c r="H6024" s="111">
        <v>285000</v>
      </c>
      <c r="I6024" s="113">
        <v>46202</v>
      </c>
      <c r="J6024" s="111">
        <v>50000</v>
      </c>
      <c r="K6024" s="112" t="s">
        <v>20</v>
      </c>
      <c r="L6024" s="112" t="s">
        <v>158</v>
      </c>
      <c r="O6024" s="71"/>
      <c r="P6024" s="54"/>
      <c r="Q6024" s="72"/>
    </row>
    <row r="6025" spans="1:17" x14ac:dyDescent="0.25">
      <c r="A6025" s="107" t="s">
        <v>3526</v>
      </c>
      <c r="B6025" s="108">
        <v>202601</v>
      </c>
      <c r="C6025" s="108">
        <v>202601</v>
      </c>
      <c r="D6025" s="108" t="s">
        <v>1015</v>
      </c>
      <c r="E6025" s="109">
        <v>9090062585</v>
      </c>
      <c r="F6025" s="107" t="s">
        <v>3529</v>
      </c>
      <c r="G6025" s="110" t="s">
        <v>1778</v>
      </c>
      <c r="H6025" s="111">
        <v>290000</v>
      </c>
      <c r="I6025" s="113">
        <v>46202</v>
      </c>
      <c r="J6025" s="111">
        <v>40000</v>
      </c>
      <c r="K6025" s="112" t="s">
        <v>20</v>
      </c>
      <c r="L6025" s="112" t="s">
        <v>158</v>
      </c>
      <c r="O6025" s="71"/>
      <c r="P6025" s="54"/>
      <c r="Q6025" s="72"/>
    </row>
    <row r="6026" spans="1:17" x14ac:dyDescent="0.25">
      <c r="A6026" s="107" t="s">
        <v>4634</v>
      </c>
      <c r="B6026" s="108">
        <v>202603</v>
      </c>
      <c r="C6026" s="108">
        <v>202603</v>
      </c>
      <c r="D6026" s="108" t="s">
        <v>1015</v>
      </c>
      <c r="E6026" s="109">
        <v>8093628705</v>
      </c>
      <c r="F6026" s="107" t="s">
        <v>3705</v>
      </c>
      <c r="G6026" s="110" t="s">
        <v>1778</v>
      </c>
      <c r="H6026" s="111">
        <v>318600</v>
      </c>
      <c r="I6026" s="113">
        <v>46202</v>
      </c>
      <c r="J6026" s="111">
        <v>40000</v>
      </c>
      <c r="K6026" s="112" t="s">
        <v>20</v>
      </c>
      <c r="L6026" s="112" t="s">
        <v>158</v>
      </c>
      <c r="O6026" s="71"/>
      <c r="P6026" s="54"/>
      <c r="Q6026" s="72"/>
    </row>
    <row r="6027" spans="1:17" x14ac:dyDescent="0.25">
      <c r="A6027" s="107" t="s">
        <v>3694</v>
      </c>
      <c r="B6027" s="108">
        <v>202603</v>
      </c>
      <c r="C6027" s="108">
        <v>202603</v>
      </c>
      <c r="D6027" s="108" t="s">
        <v>1015</v>
      </c>
      <c r="E6027" s="109">
        <v>7008418488</v>
      </c>
      <c r="F6027" s="107" t="s">
        <v>3695</v>
      </c>
      <c r="G6027" s="110" t="s">
        <v>1778</v>
      </c>
      <c r="H6027" s="111">
        <v>290000</v>
      </c>
      <c r="I6027" s="113">
        <v>46202</v>
      </c>
      <c r="J6027" s="111">
        <v>50000</v>
      </c>
      <c r="K6027" s="112" t="s">
        <v>20</v>
      </c>
      <c r="L6027" s="112" t="s">
        <v>158</v>
      </c>
      <c r="O6027" s="71"/>
      <c r="P6027" s="54"/>
      <c r="Q6027" s="72"/>
    </row>
    <row r="6028" spans="1:17" x14ac:dyDescent="0.25">
      <c r="A6028" s="107" t="s">
        <v>4078</v>
      </c>
      <c r="B6028" s="108">
        <v>202607</v>
      </c>
      <c r="C6028" s="108">
        <v>202607</v>
      </c>
      <c r="D6028" s="108" t="s">
        <v>1015</v>
      </c>
      <c r="E6028" s="109">
        <v>7894774070</v>
      </c>
      <c r="F6028" s="107" t="s">
        <v>4090</v>
      </c>
      <c r="G6028" s="110" t="s">
        <v>1778</v>
      </c>
      <c r="H6028" s="111">
        <v>290000</v>
      </c>
      <c r="I6028" s="113">
        <v>46202</v>
      </c>
      <c r="J6028" s="111">
        <v>5000</v>
      </c>
      <c r="K6028" s="112" t="s">
        <v>20</v>
      </c>
      <c r="L6028" s="112" t="s">
        <v>158</v>
      </c>
      <c r="O6028" s="71"/>
      <c r="P6028" s="54"/>
      <c r="Q6028" s="72"/>
    </row>
    <row r="6029" spans="1:17" x14ac:dyDescent="0.25">
      <c r="A6029" s="107" t="s">
        <v>4679</v>
      </c>
      <c r="B6029" s="108">
        <v>202607</v>
      </c>
      <c r="C6029" s="108">
        <v>202607</v>
      </c>
      <c r="D6029" s="108" t="s">
        <v>1015</v>
      </c>
      <c r="E6029" s="109">
        <v>9337106233</v>
      </c>
      <c r="F6029" s="107" t="s">
        <v>4091</v>
      </c>
      <c r="G6029" s="110" t="s">
        <v>4068</v>
      </c>
      <c r="H6029" s="111">
        <v>165000</v>
      </c>
      <c r="I6029" s="113">
        <v>46202</v>
      </c>
      <c r="J6029" s="111">
        <v>5000</v>
      </c>
      <c r="K6029" s="112" t="s">
        <v>20</v>
      </c>
      <c r="L6029" s="112" t="s">
        <v>158</v>
      </c>
      <c r="O6029" s="71"/>
      <c r="P6029" s="54"/>
      <c r="Q6029" s="72"/>
    </row>
    <row r="6030" spans="1:17" x14ac:dyDescent="0.25">
      <c r="A6030" s="107" t="s">
        <v>4080</v>
      </c>
      <c r="B6030" s="108">
        <v>202607</v>
      </c>
      <c r="C6030" s="108">
        <v>202607</v>
      </c>
      <c r="D6030" s="108" t="s">
        <v>1015</v>
      </c>
      <c r="E6030" s="109">
        <v>8329463922</v>
      </c>
      <c r="F6030" s="107" t="s">
        <v>4092</v>
      </c>
      <c r="G6030" s="110" t="s">
        <v>1778</v>
      </c>
      <c r="H6030" s="111">
        <v>290000</v>
      </c>
      <c r="I6030" s="113">
        <v>46202</v>
      </c>
      <c r="J6030" s="111">
        <v>5000</v>
      </c>
      <c r="K6030" s="112" t="s">
        <v>20</v>
      </c>
      <c r="L6030" s="112" t="s">
        <v>158</v>
      </c>
      <c r="O6030" s="71"/>
      <c r="P6030" s="54"/>
      <c r="Q6030" s="72"/>
    </row>
    <row r="6031" spans="1:17" x14ac:dyDescent="0.25">
      <c r="A6031" s="107" t="s">
        <v>4680</v>
      </c>
      <c r="B6031" s="108">
        <v>202607</v>
      </c>
      <c r="C6031" s="108">
        <v>202607</v>
      </c>
      <c r="D6031" s="108" t="s">
        <v>1015</v>
      </c>
      <c r="E6031" s="109">
        <v>7848988019</v>
      </c>
      <c r="F6031" s="107" t="s">
        <v>4093</v>
      </c>
      <c r="G6031" s="110" t="s">
        <v>4068</v>
      </c>
      <c r="H6031" s="111">
        <v>165000</v>
      </c>
      <c r="I6031" s="113">
        <v>46202</v>
      </c>
      <c r="J6031" s="111">
        <v>5000</v>
      </c>
      <c r="K6031" s="112" t="s">
        <v>20</v>
      </c>
      <c r="L6031" s="112" t="s">
        <v>158</v>
      </c>
      <c r="O6031" s="71"/>
      <c r="P6031" s="54"/>
      <c r="Q6031" s="72"/>
    </row>
    <row r="6032" spans="1:17" x14ac:dyDescent="0.25">
      <c r="A6032" s="107" t="s">
        <v>4082</v>
      </c>
      <c r="B6032" s="108">
        <v>202607</v>
      </c>
      <c r="C6032" s="108">
        <v>202607</v>
      </c>
      <c r="D6032" s="108" t="s">
        <v>1015</v>
      </c>
      <c r="E6032" s="109">
        <v>7978781779</v>
      </c>
      <c r="F6032" s="107" t="s">
        <v>4094</v>
      </c>
      <c r="G6032" s="110" t="s">
        <v>4068</v>
      </c>
      <c r="H6032" s="111">
        <v>165000</v>
      </c>
      <c r="I6032" s="113">
        <v>46202</v>
      </c>
      <c r="J6032" s="111">
        <v>5000</v>
      </c>
      <c r="K6032" s="112" t="s">
        <v>20</v>
      </c>
      <c r="L6032" s="112" t="s">
        <v>158</v>
      </c>
      <c r="O6032" s="71"/>
      <c r="P6032" s="54"/>
      <c r="Q6032" s="72"/>
    </row>
    <row r="6033" spans="1:17" x14ac:dyDescent="0.25">
      <c r="A6033" s="107" t="s">
        <v>4083</v>
      </c>
      <c r="B6033" s="108">
        <v>202607</v>
      </c>
      <c r="C6033" s="108">
        <v>202607</v>
      </c>
      <c r="D6033" s="108" t="s">
        <v>1014</v>
      </c>
      <c r="E6033" s="109"/>
      <c r="F6033" s="107"/>
      <c r="G6033" s="110" t="s">
        <v>1778</v>
      </c>
      <c r="H6033" s="111">
        <v>290000</v>
      </c>
      <c r="I6033" s="113">
        <v>46202</v>
      </c>
      <c r="J6033" s="111">
        <v>5000</v>
      </c>
      <c r="K6033" s="112" t="s">
        <v>20</v>
      </c>
      <c r="L6033" s="112" t="s">
        <v>158</v>
      </c>
      <c r="O6033" s="71"/>
      <c r="P6033" s="54"/>
      <c r="Q6033" s="72"/>
    </row>
    <row r="6034" spans="1:17" x14ac:dyDescent="0.25">
      <c r="A6034" s="107" t="s">
        <v>4084</v>
      </c>
      <c r="B6034" s="108">
        <v>202607</v>
      </c>
      <c r="C6034" s="108">
        <v>202607</v>
      </c>
      <c r="D6034" s="108" t="s">
        <v>1015</v>
      </c>
      <c r="E6034" s="109">
        <v>9556509857</v>
      </c>
      <c r="F6034" s="107" t="s">
        <v>4095</v>
      </c>
      <c r="G6034" s="110" t="s">
        <v>1778</v>
      </c>
      <c r="H6034" s="111">
        <v>290000</v>
      </c>
      <c r="I6034" s="113">
        <v>46202</v>
      </c>
      <c r="J6034" s="111">
        <v>5000</v>
      </c>
      <c r="K6034" s="112" t="s">
        <v>20</v>
      </c>
      <c r="L6034" s="112" t="s">
        <v>158</v>
      </c>
      <c r="O6034" s="71"/>
      <c r="P6034" s="54"/>
      <c r="Q6034" s="72"/>
    </row>
    <row r="6035" spans="1:17" x14ac:dyDescent="0.25">
      <c r="A6035" s="107" t="s">
        <v>4075</v>
      </c>
      <c r="B6035" s="108">
        <v>202607</v>
      </c>
      <c r="C6035" s="108">
        <v>202607</v>
      </c>
      <c r="D6035" s="108" t="s">
        <v>1015</v>
      </c>
      <c r="E6035" s="109">
        <v>7903348695</v>
      </c>
      <c r="F6035" s="107" t="s">
        <v>4096</v>
      </c>
      <c r="G6035" s="110" t="s">
        <v>1778</v>
      </c>
      <c r="H6035" s="111">
        <v>290000</v>
      </c>
      <c r="I6035" s="113">
        <v>46202</v>
      </c>
      <c r="J6035" s="111">
        <v>5000</v>
      </c>
      <c r="K6035" s="112" t="s">
        <v>20</v>
      </c>
      <c r="L6035" s="112" t="s">
        <v>158</v>
      </c>
      <c r="O6035" s="71"/>
      <c r="P6035" s="54"/>
      <c r="Q6035" s="72"/>
    </row>
    <row r="6036" spans="1:17" x14ac:dyDescent="0.25">
      <c r="A6036" s="107" t="s">
        <v>4085</v>
      </c>
      <c r="B6036" s="108">
        <v>202607</v>
      </c>
      <c r="C6036" s="108">
        <v>202607</v>
      </c>
      <c r="D6036" s="108" t="s">
        <v>1015</v>
      </c>
      <c r="E6036" s="109">
        <v>7504218655</v>
      </c>
      <c r="F6036" s="107" t="s">
        <v>4097</v>
      </c>
      <c r="G6036" s="110" t="s">
        <v>1778</v>
      </c>
      <c r="H6036" s="111">
        <v>300000</v>
      </c>
      <c r="I6036" s="113">
        <v>46202</v>
      </c>
      <c r="J6036" s="111">
        <v>5000</v>
      </c>
      <c r="K6036" s="112" t="s">
        <v>20</v>
      </c>
      <c r="L6036" s="112" t="s">
        <v>158</v>
      </c>
      <c r="O6036" s="71"/>
      <c r="P6036" s="54"/>
      <c r="Q6036" s="72"/>
    </row>
    <row r="6037" spans="1:17" x14ac:dyDescent="0.25">
      <c r="A6037" s="107" t="s">
        <v>4086</v>
      </c>
      <c r="B6037" s="108">
        <v>202607</v>
      </c>
      <c r="C6037" s="108">
        <v>202607</v>
      </c>
      <c r="D6037" s="108" t="s">
        <v>1015</v>
      </c>
      <c r="E6037" s="109">
        <v>8895067958</v>
      </c>
      <c r="F6037" s="107" t="s">
        <v>4681</v>
      </c>
      <c r="G6037" s="110" t="s">
        <v>1778</v>
      </c>
      <c r="H6037" s="111">
        <v>300000</v>
      </c>
      <c r="I6037" s="113">
        <v>46202</v>
      </c>
      <c r="J6037" s="111">
        <v>5000</v>
      </c>
      <c r="K6037" s="112" t="s">
        <v>20</v>
      </c>
      <c r="L6037" s="112" t="s">
        <v>158</v>
      </c>
      <c r="O6037" s="71"/>
      <c r="P6037" s="54"/>
      <c r="Q6037" s="72"/>
    </row>
    <row r="6038" spans="1:17" x14ac:dyDescent="0.25">
      <c r="A6038" s="107" t="s">
        <v>4087</v>
      </c>
      <c r="B6038" s="108">
        <v>202607</v>
      </c>
      <c r="C6038" s="108">
        <v>202607</v>
      </c>
      <c r="D6038" s="108" t="s">
        <v>1015</v>
      </c>
      <c r="E6038" s="109">
        <v>9326940617</v>
      </c>
      <c r="F6038" s="107" t="s">
        <v>4098</v>
      </c>
      <c r="G6038" s="110" t="s">
        <v>1778</v>
      </c>
      <c r="H6038" s="111">
        <v>290000</v>
      </c>
      <c r="I6038" s="113">
        <v>46202</v>
      </c>
      <c r="J6038" s="111">
        <v>5000</v>
      </c>
      <c r="K6038" s="112" t="s">
        <v>20</v>
      </c>
      <c r="L6038" s="112" t="s">
        <v>158</v>
      </c>
      <c r="O6038" s="71"/>
      <c r="P6038" s="54"/>
      <c r="Q6038" s="72"/>
    </row>
    <row r="6039" spans="1:17" x14ac:dyDescent="0.25">
      <c r="A6039" s="107" t="s">
        <v>4088</v>
      </c>
      <c r="B6039" s="108">
        <v>202607</v>
      </c>
      <c r="C6039" s="108">
        <v>202607</v>
      </c>
      <c r="D6039" s="108" t="s">
        <v>1015</v>
      </c>
      <c r="E6039" s="109">
        <v>6372595059</v>
      </c>
      <c r="F6039" s="107" t="s">
        <v>4099</v>
      </c>
      <c r="G6039" s="110" t="s">
        <v>4068</v>
      </c>
      <c r="H6039" s="111">
        <v>165000</v>
      </c>
      <c r="I6039" s="113">
        <v>46202</v>
      </c>
      <c r="J6039" s="111">
        <v>5000</v>
      </c>
      <c r="K6039" s="112" t="s">
        <v>20</v>
      </c>
      <c r="L6039" s="112" t="s">
        <v>158</v>
      </c>
      <c r="O6039" s="71"/>
      <c r="P6039" s="54"/>
      <c r="Q6039" s="72"/>
    </row>
    <row r="6040" spans="1:17" x14ac:dyDescent="0.25">
      <c r="A6040" s="107" t="s">
        <v>4682</v>
      </c>
      <c r="B6040" s="108">
        <v>202607</v>
      </c>
      <c r="C6040" s="108">
        <v>202607</v>
      </c>
      <c r="D6040" s="108" t="s">
        <v>1015</v>
      </c>
      <c r="E6040" s="109">
        <v>7077667449</v>
      </c>
      <c r="F6040" s="107" t="s">
        <v>4100</v>
      </c>
      <c r="G6040" s="110" t="s">
        <v>4068</v>
      </c>
      <c r="H6040" s="111">
        <v>165000</v>
      </c>
      <c r="I6040" s="113">
        <v>46202</v>
      </c>
      <c r="J6040" s="111">
        <v>5000</v>
      </c>
      <c r="K6040" s="112" t="s">
        <v>20</v>
      </c>
      <c r="L6040" s="112" t="s">
        <v>158</v>
      </c>
      <c r="O6040" s="71"/>
      <c r="P6040" s="54"/>
      <c r="Q6040" s="72"/>
    </row>
    <row r="6041" spans="1:17" x14ac:dyDescent="0.25">
      <c r="A6041" s="107" t="s">
        <v>3642</v>
      </c>
      <c r="B6041" s="108">
        <v>202602</v>
      </c>
      <c r="C6041" s="108">
        <v>202506</v>
      </c>
      <c r="D6041" s="108" t="s">
        <v>1014</v>
      </c>
      <c r="E6041" s="109">
        <v>7788021720</v>
      </c>
      <c r="F6041" s="107" t="s">
        <v>3644</v>
      </c>
      <c r="G6041" s="110" t="s">
        <v>3305</v>
      </c>
      <c r="H6041" s="111">
        <v>59000</v>
      </c>
      <c r="I6041" s="113">
        <v>46203</v>
      </c>
      <c r="J6041" s="111">
        <v>60000</v>
      </c>
      <c r="K6041" s="112" t="s">
        <v>20</v>
      </c>
      <c r="L6041" s="112" t="s">
        <v>158</v>
      </c>
      <c r="O6041" s="71"/>
      <c r="P6041" s="54"/>
      <c r="Q6041" s="72"/>
    </row>
    <row r="6042" spans="1:17" x14ac:dyDescent="0.25">
      <c r="A6042" s="107" t="s">
        <v>3855</v>
      </c>
      <c r="B6042" s="108">
        <v>202604</v>
      </c>
      <c r="C6042" s="108">
        <v>202604</v>
      </c>
      <c r="D6042" s="108" t="s">
        <v>1015</v>
      </c>
      <c r="E6042" s="109">
        <v>8984488318</v>
      </c>
      <c r="F6042" s="107" t="s">
        <v>3865</v>
      </c>
      <c r="G6042" s="110" t="s">
        <v>1778</v>
      </c>
      <c r="H6042" s="111">
        <v>290000</v>
      </c>
      <c r="I6042" s="113">
        <v>46203</v>
      </c>
      <c r="J6042" s="111">
        <v>55000</v>
      </c>
      <c r="K6042" s="112" t="s">
        <v>20</v>
      </c>
      <c r="L6042" s="112" t="s">
        <v>158</v>
      </c>
      <c r="O6042" s="71"/>
      <c r="P6042" s="54"/>
      <c r="Q6042" s="72"/>
    </row>
    <row r="6043" spans="1:17" x14ac:dyDescent="0.25">
      <c r="A6043" s="107" t="s">
        <v>3791</v>
      </c>
      <c r="B6043" s="108">
        <v>202604</v>
      </c>
      <c r="C6043" s="108">
        <v>202604</v>
      </c>
      <c r="D6043" s="108" t="s">
        <v>1015</v>
      </c>
      <c r="E6043" s="109">
        <v>8018490758</v>
      </c>
      <c r="F6043" s="107" t="s">
        <v>3809</v>
      </c>
      <c r="G6043" s="110" t="s">
        <v>3682</v>
      </c>
      <c r="H6043" s="111">
        <v>318600</v>
      </c>
      <c r="I6043" s="113">
        <v>46203</v>
      </c>
      <c r="J6043" s="111">
        <v>50000</v>
      </c>
      <c r="K6043" s="112" t="s">
        <v>20</v>
      </c>
      <c r="L6043" s="112" t="s">
        <v>158</v>
      </c>
      <c r="O6043" s="71"/>
      <c r="P6043" s="54"/>
      <c r="Q6043" s="72"/>
    </row>
    <row r="6044" spans="1:17" x14ac:dyDescent="0.25">
      <c r="A6044" s="107" t="s">
        <v>3360</v>
      </c>
      <c r="B6044" s="108">
        <v>202511</v>
      </c>
      <c r="C6044" s="108">
        <v>202511</v>
      </c>
      <c r="D6044" s="108" t="s">
        <v>1015</v>
      </c>
      <c r="E6044" s="109">
        <v>8457990349</v>
      </c>
      <c r="F6044" s="107" t="s">
        <v>3371</v>
      </c>
      <c r="G6044" s="110" t="s">
        <v>1778</v>
      </c>
      <c r="H6044" s="111">
        <v>290000</v>
      </c>
      <c r="I6044" s="113">
        <v>46203</v>
      </c>
      <c r="J6044" s="111">
        <v>35000</v>
      </c>
      <c r="K6044" s="112" t="s">
        <v>20</v>
      </c>
      <c r="L6044" s="112" t="s">
        <v>158</v>
      </c>
      <c r="O6044" s="71"/>
      <c r="P6044" s="54"/>
      <c r="Q6044" s="72"/>
    </row>
    <row r="6045" spans="1:17" x14ac:dyDescent="0.25">
      <c r="A6045" s="107" t="s">
        <v>4647</v>
      </c>
      <c r="B6045" s="108">
        <v>202604</v>
      </c>
      <c r="C6045" s="108">
        <v>202604</v>
      </c>
      <c r="D6045" s="108" t="s">
        <v>1015</v>
      </c>
      <c r="E6045" s="109">
        <v>7655066240</v>
      </c>
      <c r="F6045" s="107" t="s">
        <v>3844</v>
      </c>
      <c r="G6045" s="110" t="s">
        <v>3682</v>
      </c>
      <c r="H6045" s="111">
        <v>165000</v>
      </c>
      <c r="I6045" s="113">
        <v>46203</v>
      </c>
      <c r="J6045" s="111">
        <v>38300</v>
      </c>
      <c r="K6045" s="112" t="s">
        <v>20</v>
      </c>
      <c r="L6045" s="112" t="s">
        <v>158</v>
      </c>
      <c r="O6045" s="71"/>
      <c r="P6045" s="54"/>
      <c r="Q6045" s="72"/>
    </row>
    <row r="6046" spans="1:17" x14ac:dyDescent="0.25">
      <c r="A6046" s="107" t="s">
        <v>4055</v>
      </c>
      <c r="B6046" s="108">
        <v>202606</v>
      </c>
      <c r="C6046" s="108">
        <v>202606</v>
      </c>
      <c r="D6046" s="108" t="s">
        <v>1015</v>
      </c>
      <c r="E6046" s="109">
        <v>7008713895</v>
      </c>
      <c r="F6046" s="107" t="s">
        <v>4066</v>
      </c>
      <c r="G6046" s="110" t="s">
        <v>1778</v>
      </c>
      <c r="H6046" s="111">
        <v>290000</v>
      </c>
      <c r="I6046" s="113">
        <v>46203</v>
      </c>
      <c r="J6046" s="111">
        <v>75000</v>
      </c>
      <c r="K6046" s="112" t="s">
        <v>20</v>
      </c>
      <c r="L6046" s="112" t="s">
        <v>158</v>
      </c>
      <c r="O6046" s="71"/>
      <c r="P6046" s="54"/>
      <c r="Q6046" s="72"/>
    </row>
    <row r="6047" spans="1:17" x14ac:dyDescent="0.25">
      <c r="A6047" s="107" t="s">
        <v>3395</v>
      </c>
      <c r="B6047" s="108">
        <v>202511</v>
      </c>
      <c r="C6047" s="108">
        <v>202511</v>
      </c>
      <c r="D6047" s="108" t="s">
        <v>1014</v>
      </c>
      <c r="E6047" s="109">
        <v>7256058624</v>
      </c>
      <c r="F6047" s="107" t="s">
        <v>3400</v>
      </c>
      <c r="G6047" s="110" t="s">
        <v>1778</v>
      </c>
      <c r="H6047" s="111">
        <v>293000</v>
      </c>
      <c r="I6047" s="113">
        <v>46203</v>
      </c>
      <c r="J6047" s="111">
        <v>35000</v>
      </c>
      <c r="K6047" s="112" t="s">
        <v>20</v>
      </c>
      <c r="L6047" s="112" t="s">
        <v>158</v>
      </c>
      <c r="O6047" s="71"/>
      <c r="P6047" s="54"/>
      <c r="Q6047" s="72"/>
    </row>
    <row r="6048" spans="1:17" x14ac:dyDescent="0.25">
      <c r="A6048" s="107" t="s">
        <v>3883</v>
      </c>
      <c r="B6048" s="108">
        <v>202604</v>
      </c>
      <c r="C6048" s="108">
        <v>202604</v>
      </c>
      <c r="D6048" s="108" t="s">
        <v>1014</v>
      </c>
      <c r="E6048" s="109">
        <v>8792025209</v>
      </c>
      <c r="F6048" s="107" t="s">
        <v>3853</v>
      </c>
      <c r="G6048" s="110" t="s">
        <v>3884</v>
      </c>
      <c r="H6048" s="111">
        <v>290000</v>
      </c>
      <c r="I6048" s="113">
        <v>46204</v>
      </c>
      <c r="J6048" s="111">
        <v>85000</v>
      </c>
      <c r="K6048" s="112" t="s">
        <v>20</v>
      </c>
      <c r="L6048" s="112" t="s">
        <v>158</v>
      </c>
      <c r="O6048" s="71"/>
      <c r="P6048" s="54"/>
      <c r="Q6048" s="72"/>
    </row>
    <row r="6049" spans="1:17" x14ac:dyDescent="0.25">
      <c r="A6049" s="107" t="s">
        <v>3793</v>
      </c>
      <c r="B6049" s="108">
        <v>202604</v>
      </c>
      <c r="C6049" s="108">
        <v>202604</v>
      </c>
      <c r="D6049" s="108" t="s">
        <v>1015</v>
      </c>
      <c r="E6049" s="109">
        <v>9438143862</v>
      </c>
      <c r="F6049" s="107" t="s">
        <v>3810</v>
      </c>
      <c r="G6049" s="110" t="s">
        <v>1778</v>
      </c>
      <c r="H6049" s="111">
        <v>318600</v>
      </c>
      <c r="I6049" s="113">
        <v>46204</v>
      </c>
      <c r="J6049" s="111">
        <v>71250</v>
      </c>
      <c r="K6049" s="112" t="s">
        <v>20</v>
      </c>
      <c r="L6049" s="112" t="s">
        <v>158</v>
      </c>
      <c r="O6049" s="71"/>
      <c r="P6049" s="54"/>
      <c r="Q6049" s="72"/>
    </row>
    <row r="6050" spans="1:17" x14ac:dyDescent="0.25">
      <c r="A6050" s="107" t="s">
        <v>4645</v>
      </c>
      <c r="B6050" s="108">
        <v>202604</v>
      </c>
      <c r="C6050" s="108">
        <v>202604</v>
      </c>
      <c r="D6050" s="108" t="s">
        <v>1015</v>
      </c>
      <c r="E6050" s="109">
        <v>9658528254</v>
      </c>
      <c r="F6050" s="107" t="s">
        <v>3846</v>
      </c>
      <c r="G6050" s="110" t="s">
        <v>1778</v>
      </c>
      <c r="H6050" s="111">
        <v>290000</v>
      </c>
      <c r="I6050" s="113">
        <v>46204</v>
      </c>
      <c r="J6050" s="111">
        <v>57333</v>
      </c>
      <c r="K6050" s="112" t="s">
        <v>20</v>
      </c>
      <c r="L6050" s="112" t="s">
        <v>158</v>
      </c>
      <c r="O6050" s="71"/>
      <c r="P6050" s="54"/>
      <c r="Q6050" s="72"/>
    </row>
    <row r="6051" spans="1:17" x14ac:dyDescent="0.25">
      <c r="A6051" s="107" t="s">
        <v>4650</v>
      </c>
      <c r="B6051" s="108">
        <v>202604</v>
      </c>
      <c r="C6051" s="108">
        <v>202604</v>
      </c>
      <c r="D6051" s="108" t="s">
        <v>1015</v>
      </c>
      <c r="E6051" s="109">
        <v>9148709508</v>
      </c>
      <c r="F6051" s="107" t="s">
        <v>3878</v>
      </c>
      <c r="G6051" s="110" t="s">
        <v>3305</v>
      </c>
      <c r="H6051" s="111">
        <v>59000</v>
      </c>
      <c r="I6051" s="113">
        <v>46204</v>
      </c>
      <c r="J6051" s="111">
        <v>20000</v>
      </c>
      <c r="K6051" s="112" t="s">
        <v>20</v>
      </c>
      <c r="L6051" s="112" t="s">
        <v>158</v>
      </c>
      <c r="O6051" s="71"/>
      <c r="P6051" s="54"/>
      <c r="Q6051" s="72"/>
    </row>
    <row r="6052" spans="1:17" x14ac:dyDescent="0.25">
      <c r="A6052" s="107" t="s">
        <v>3841</v>
      </c>
      <c r="B6052" s="108">
        <v>202604</v>
      </c>
      <c r="C6052" s="108">
        <v>202604</v>
      </c>
      <c r="D6052" s="108" t="s">
        <v>1015</v>
      </c>
      <c r="E6052" s="109">
        <v>7750978099</v>
      </c>
      <c r="F6052" s="107" t="s">
        <v>3842</v>
      </c>
      <c r="G6052" s="110" t="s">
        <v>1778</v>
      </c>
      <c r="H6052" s="111">
        <v>290000</v>
      </c>
      <c r="I6052" s="113">
        <v>46204</v>
      </c>
      <c r="J6052" s="111">
        <v>60000</v>
      </c>
      <c r="K6052" s="112" t="s">
        <v>20</v>
      </c>
      <c r="L6052" s="112" t="s">
        <v>158</v>
      </c>
      <c r="O6052" s="71"/>
      <c r="P6052" s="54"/>
      <c r="Q6052" s="72"/>
    </row>
    <row r="6053" spans="1:17" x14ac:dyDescent="0.25">
      <c r="A6053" s="107" t="s">
        <v>4086</v>
      </c>
      <c r="B6053" s="108">
        <v>202607</v>
      </c>
      <c r="C6053" s="108">
        <v>202607</v>
      </c>
      <c r="D6053" s="108" t="s">
        <v>1015</v>
      </c>
      <c r="E6053" s="109">
        <v>8895067958</v>
      </c>
      <c r="F6053" s="107" t="s">
        <v>4681</v>
      </c>
      <c r="G6053" s="110" t="s">
        <v>1778</v>
      </c>
      <c r="H6053" s="111">
        <v>300000</v>
      </c>
      <c r="I6053" s="113">
        <v>46205</v>
      </c>
      <c r="J6053" s="111">
        <v>150000</v>
      </c>
      <c r="K6053" s="112" t="s">
        <v>20</v>
      </c>
      <c r="L6053" s="112" t="s">
        <v>158</v>
      </c>
      <c r="O6053" s="71"/>
      <c r="P6053" s="54"/>
      <c r="Q6053" s="72"/>
    </row>
    <row r="6054" spans="1:17" x14ac:dyDescent="0.25">
      <c r="A6054" s="107" t="s">
        <v>4075</v>
      </c>
      <c r="B6054" s="108">
        <v>202607</v>
      </c>
      <c r="C6054" s="108">
        <v>202607</v>
      </c>
      <c r="D6054" s="108" t="s">
        <v>1015</v>
      </c>
      <c r="E6054" s="109">
        <v>7903348695</v>
      </c>
      <c r="F6054" s="107" t="s">
        <v>4096</v>
      </c>
      <c r="G6054" s="110" t="s">
        <v>1778</v>
      </c>
      <c r="H6054" s="111">
        <v>290000</v>
      </c>
      <c r="I6054" s="113">
        <v>46205</v>
      </c>
      <c r="J6054" s="111">
        <v>200000</v>
      </c>
      <c r="K6054" s="112" t="s">
        <v>20</v>
      </c>
      <c r="L6054" s="112" t="s">
        <v>158</v>
      </c>
      <c r="O6054" s="71"/>
      <c r="P6054" s="54"/>
      <c r="Q6054" s="72"/>
    </row>
    <row r="6055" spans="1:17" x14ac:dyDescent="0.25">
      <c r="A6055" s="107" t="s">
        <v>4080</v>
      </c>
      <c r="B6055" s="108">
        <v>202607</v>
      </c>
      <c r="C6055" s="108">
        <v>202607</v>
      </c>
      <c r="D6055" s="108" t="s">
        <v>1015</v>
      </c>
      <c r="E6055" s="109">
        <v>8329463922</v>
      </c>
      <c r="F6055" s="107" t="s">
        <v>4092</v>
      </c>
      <c r="G6055" s="110" t="s">
        <v>1778</v>
      </c>
      <c r="H6055" s="111">
        <v>290000</v>
      </c>
      <c r="I6055" s="113">
        <v>46206</v>
      </c>
      <c r="J6055" s="111">
        <v>285000</v>
      </c>
      <c r="K6055" s="112" t="s">
        <v>20</v>
      </c>
      <c r="L6055" s="112" t="s">
        <v>158</v>
      </c>
      <c r="O6055" s="71"/>
      <c r="P6055" s="54"/>
      <c r="Q6055" s="72"/>
    </row>
    <row r="6056" spans="1:17" x14ac:dyDescent="0.25">
      <c r="A6056" s="107" t="s">
        <v>3863</v>
      </c>
      <c r="B6056" s="108">
        <v>202604</v>
      </c>
      <c r="C6056" s="108">
        <v>202604</v>
      </c>
      <c r="D6056" s="108" t="s">
        <v>1015</v>
      </c>
      <c r="E6056" s="109">
        <v>7008193547</v>
      </c>
      <c r="F6056" s="107" t="s">
        <v>3872</v>
      </c>
      <c r="G6056" s="110" t="s">
        <v>3682</v>
      </c>
      <c r="H6056" s="111">
        <v>177000</v>
      </c>
      <c r="I6056" s="113">
        <v>46206</v>
      </c>
      <c r="J6056" s="111">
        <v>43000</v>
      </c>
      <c r="K6056" s="112" t="s">
        <v>20</v>
      </c>
      <c r="L6056" s="112" t="s">
        <v>158</v>
      </c>
      <c r="O6056" s="71"/>
      <c r="P6056" s="54"/>
      <c r="Q6056" s="72"/>
    </row>
    <row r="6057" spans="1:17" x14ac:dyDescent="0.25">
      <c r="A6057" s="107" t="s">
        <v>3545</v>
      </c>
      <c r="B6057" s="108">
        <v>202602</v>
      </c>
      <c r="C6057" s="108">
        <v>202602</v>
      </c>
      <c r="D6057" s="108" t="s">
        <v>1015</v>
      </c>
      <c r="E6057" s="109">
        <v>7609878723</v>
      </c>
      <c r="F6057" s="107" t="s">
        <v>3561</v>
      </c>
      <c r="G6057" s="110" t="s">
        <v>1792</v>
      </c>
      <c r="H6057" s="111">
        <v>270000</v>
      </c>
      <c r="I6057" s="113">
        <v>46206</v>
      </c>
      <c r="J6057" s="111">
        <v>65000</v>
      </c>
      <c r="K6057" s="112" t="s">
        <v>20</v>
      </c>
      <c r="L6057" s="112" t="s">
        <v>158</v>
      </c>
      <c r="O6057" s="71"/>
      <c r="P6057" s="54"/>
      <c r="Q6057" s="72"/>
    </row>
    <row r="6058" spans="1:17" x14ac:dyDescent="0.25">
      <c r="A6058" s="107" t="s">
        <v>3881</v>
      </c>
      <c r="B6058" s="108">
        <v>202604</v>
      </c>
      <c r="C6058" s="108">
        <v>202604</v>
      </c>
      <c r="D6058" s="108" t="s">
        <v>1015</v>
      </c>
      <c r="E6058" s="109">
        <v>7978237163</v>
      </c>
      <c r="F6058" s="107" t="s">
        <v>3869</v>
      </c>
      <c r="G6058" s="110" t="s">
        <v>3305</v>
      </c>
      <c r="H6058" s="111">
        <v>59000</v>
      </c>
      <c r="I6058" s="113">
        <v>46207</v>
      </c>
      <c r="J6058" s="111">
        <v>50000</v>
      </c>
      <c r="K6058" s="112" t="s">
        <v>20</v>
      </c>
      <c r="L6058" s="112" t="s">
        <v>158</v>
      </c>
      <c r="O6058" s="71"/>
      <c r="P6058" s="54"/>
      <c r="Q6058" s="72"/>
    </row>
    <row r="6059" spans="1:17" x14ac:dyDescent="0.25">
      <c r="A6059" s="107" t="s">
        <v>4679</v>
      </c>
      <c r="B6059" s="108">
        <v>202607</v>
      </c>
      <c r="C6059" s="108">
        <v>202607</v>
      </c>
      <c r="D6059" s="108" t="s">
        <v>1015</v>
      </c>
      <c r="E6059" s="109">
        <v>9337106233</v>
      </c>
      <c r="F6059" s="107" t="s">
        <v>4091</v>
      </c>
      <c r="G6059" s="110" t="s">
        <v>4068</v>
      </c>
      <c r="H6059" s="111">
        <v>165000</v>
      </c>
      <c r="I6059" s="113">
        <v>46207</v>
      </c>
      <c r="J6059" s="111">
        <v>160000</v>
      </c>
      <c r="K6059" s="112" t="s">
        <v>20</v>
      </c>
      <c r="L6059" s="112" t="s">
        <v>158</v>
      </c>
      <c r="O6059" s="71"/>
      <c r="P6059" s="54"/>
      <c r="Q6059" s="72"/>
    </row>
    <row r="6060" spans="1:17" x14ac:dyDescent="0.25">
      <c r="A6060" s="107" t="s">
        <v>3778</v>
      </c>
      <c r="B6060" s="108">
        <v>202604</v>
      </c>
      <c r="C6060" s="108">
        <v>202604</v>
      </c>
      <c r="D6060" s="108" t="s">
        <v>1015</v>
      </c>
      <c r="E6060" s="109">
        <v>9861610228</v>
      </c>
      <c r="F6060" s="107" t="s">
        <v>3779</v>
      </c>
      <c r="G6060" s="110" t="s">
        <v>1778</v>
      </c>
      <c r="H6060" s="111">
        <v>290000</v>
      </c>
      <c r="I6060" s="113">
        <v>46207</v>
      </c>
      <c r="J6060" s="111">
        <v>9000</v>
      </c>
      <c r="K6060" s="112" t="s">
        <v>20</v>
      </c>
      <c r="L6060" s="112" t="s">
        <v>158</v>
      </c>
      <c r="O6060" s="71"/>
      <c r="P6060" s="54"/>
      <c r="Q6060" s="72"/>
    </row>
    <row r="6061" spans="1:17" x14ac:dyDescent="0.25">
      <c r="A6061" s="107" t="s">
        <v>4017</v>
      </c>
      <c r="B6061" s="108">
        <v>202606</v>
      </c>
      <c r="C6061" s="108">
        <v>202606</v>
      </c>
      <c r="D6061" s="108" t="s">
        <v>1015</v>
      </c>
      <c r="E6061" s="109">
        <v>9556108506</v>
      </c>
      <c r="F6061" s="107" t="s">
        <v>4026</v>
      </c>
      <c r="G6061" s="110" t="s">
        <v>1778</v>
      </c>
      <c r="H6061" s="111">
        <v>290000</v>
      </c>
      <c r="I6061" s="113">
        <v>46207</v>
      </c>
      <c r="J6061" s="111">
        <v>21966</v>
      </c>
      <c r="K6061" s="112" t="s">
        <v>20</v>
      </c>
      <c r="L6061" s="112" t="s">
        <v>158</v>
      </c>
      <c r="O6061" s="71"/>
      <c r="P6061" s="54"/>
      <c r="Q6061" s="72"/>
    </row>
    <row r="6062" spans="1:17" x14ac:dyDescent="0.25">
      <c r="A6062" s="107" t="s">
        <v>4664</v>
      </c>
      <c r="B6062" s="108">
        <v>202506</v>
      </c>
      <c r="C6062" s="108">
        <v>202506</v>
      </c>
      <c r="D6062" s="108" t="s">
        <v>1014</v>
      </c>
      <c r="E6062" s="109">
        <v>6200167188</v>
      </c>
      <c r="F6062" s="107" t="s">
        <v>4102</v>
      </c>
      <c r="G6062" s="110" t="s">
        <v>1778</v>
      </c>
      <c r="H6062" s="111">
        <v>290000</v>
      </c>
      <c r="I6062" s="113">
        <v>46207</v>
      </c>
      <c r="J6062" s="111">
        <v>53333</v>
      </c>
      <c r="K6062" s="112" t="s">
        <v>20</v>
      </c>
      <c r="L6062" s="112" t="s">
        <v>158</v>
      </c>
      <c r="O6062" s="71"/>
      <c r="P6062" s="54"/>
      <c r="Q6062" s="72"/>
    </row>
    <row r="6063" spans="1:17" x14ac:dyDescent="0.25">
      <c r="A6063" s="107" t="s">
        <v>4116</v>
      </c>
      <c r="B6063" s="108">
        <v>202607</v>
      </c>
      <c r="C6063" s="108">
        <v>202607</v>
      </c>
      <c r="D6063" s="108" t="s">
        <v>1015</v>
      </c>
      <c r="E6063" s="109">
        <v>9437589091</v>
      </c>
      <c r="F6063" s="107" t="s">
        <v>4131</v>
      </c>
      <c r="G6063" s="110" t="s">
        <v>1778</v>
      </c>
      <c r="H6063" s="111">
        <v>290000</v>
      </c>
      <c r="I6063" s="113">
        <v>46207</v>
      </c>
      <c r="J6063" s="111">
        <v>5000</v>
      </c>
      <c r="K6063" s="112" t="s">
        <v>20</v>
      </c>
      <c r="L6063" s="112" t="s">
        <v>158</v>
      </c>
      <c r="O6063" s="71"/>
      <c r="P6063" s="54"/>
      <c r="Q6063" s="72"/>
    </row>
    <row r="6064" spans="1:17" x14ac:dyDescent="0.25">
      <c r="A6064" s="107" t="s">
        <v>4113</v>
      </c>
      <c r="B6064" s="108">
        <v>202607</v>
      </c>
      <c r="C6064" s="108">
        <v>202607</v>
      </c>
      <c r="D6064" s="108" t="s">
        <v>1015</v>
      </c>
      <c r="E6064" s="109">
        <v>8658644980</v>
      </c>
      <c r="F6064" s="107" t="s">
        <v>4114</v>
      </c>
      <c r="G6064" s="110" t="s">
        <v>1778</v>
      </c>
      <c r="H6064" s="111">
        <v>290000</v>
      </c>
      <c r="I6064" s="113">
        <v>46207</v>
      </c>
      <c r="J6064" s="111">
        <v>5000</v>
      </c>
      <c r="K6064" s="112" t="s">
        <v>20</v>
      </c>
      <c r="L6064" s="112" t="s">
        <v>158</v>
      </c>
      <c r="O6064" s="71"/>
      <c r="P6064" s="54"/>
      <c r="Q6064" s="72"/>
    </row>
    <row r="6065" spans="1:17" x14ac:dyDescent="0.25">
      <c r="A6065" s="107" t="s">
        <v>4117</v>
      </c>
      <c r="B6065" s="108">
        <v>202607</v>
      </c>
      <c r="C6065" s="108">
        <v>202607</v>
      </c>
      <c r="D6065" s="108" t="s">
        <v>1015</v>
      </c>
      <c r="E6065" s="109">
        <v>8260791849</v>
      </c>
      <c r="F6065" s="107" t="s">
        <v>4132</v>
      </c>
      <c r="G6065" s="110" t="s">
        <v>1778</v>
      </c>
      <c r="H6065" s="111">
        <v>290000</v>
      </c>
      <c r="I6065" s="113">
        <v>46207</v>
      </c>
      <c r="J6065" s="111">
        <v>5000</v>
      </c>
      <c r="K6065" s="112" t="s">
        <v>20</v>
      </c>
      <c r="L6065" s="112" t="s">
        <v>158</v>
      </c>
      <c r="O6065" s="71"/>
      <c r="P6065" s="54"/>
      <c r="Q6065" s="72"/>
    </row>
    <row r="6066" spans="1:17" x14ac:dyDescent="0.25">
      <c r="A6066" s="107" t="s">
        <v>4118</v>
      </c>
      <c r="B6066" s="108">
        <v>202607</v>
      </c>
      <c r="C6066" s="108">
        <v>202607</v>
      </c>
      <c r="D6066" s="108" t="s">
        <v>1015</v>
      </c>
      <c r="E6066" s="109">
        <v>9620639636</v>
      </c>
      <c r="F6066" s="107" t="s">
        <v>4133</v>
      </c>
      <c r="G6066" s="110" t="s">
        <v>1778</v>
      </c>
      <c r="H6066" s="111">
        <v>290000</v>
      </c>
      <c r="I6066" s="113">
        <v>46207</v>
      </c>
      <c r="J6066" s="111">
        <v>5000</v>
      </c>
      <c r="K6066" s="112" t="s">
        <v>20</v>
      </c>
      <c r="L6066" s="112" t="s">
        <v>158</v>
      </c>
      <c r="O6066" s="71"/>
      <c r="P6066" s="54"/>
      <c r="Q6066" s="72"/>
    </row>
    <row r="6067" spans="1:17" x14ac:dyDescent="0.25">
      <c r="A6067" s="107" t="s">
        <v>4119</v>
      </c>
      <c r="B6067" s="108">
        <v>202607</v>
      </c>
      <c r="C6067" s="108">
        <v>202607</v>
      </c>
      <c r="D6067" s="108" t="s">
        <v>1015</v>
      </c>
      <c r="E6067" s="109">
        <v>8984338066</v>
      </c>
      <c r="F6067" s="107" t="s">
        <v>4134</v>
      </c>
      <c r="G6067" s="110" t="s">
        <v>4068</v>
      </c>
      <c r="H6067" s="111">
        <v>165000</v>
      </c>
      <c r="I6067" s="113">
        <v>46207</v>
      </c>
      <c r="J6067" s="111">
        <v>5000</v>
      </c>
      <c r="K6067" s="112" t="s">
        <v>20</v>
      </c>
      <c r="L6067" s="112" t="s">
        <v>158</v>
      </c>
      <c r="O6067" s="71"/>
      <c r="P6067" s="54"/>
      <c r="Q6067" s="72"/>
    </row>
    <row r="6068" spans="1:17" x14ac:dyDescent="0.25">
      <c r="A6068" s="107" t="s">
        <v>4076</v>
      </c>
      <c r="B6068" s="108">
        <v>202607</v>
      </c>
      <c r="C6068" s="108">
        <v>202607</v>
      </c>
      <c r="D6068" s="108" t="s">
        <v>1014</v>
      </c>
      <c r="E6068" s="109">
        <v>8878064469</v>
      </c>
      <c r="F6068" s="107" t="s">
        <v>4077</v>
      </c>
      <c r="G6068" s="110" t="s">
        <v>4068</v>
      </c>
      <c r="H6068" s="111">
        <v>160000</v>
      </c>
      <c r="I6068" s="113">
        <v>46207</v>
      </c>
      <c r="J6068" s="111">
        <v>5000</v>
      </c>
      <c r="K6068" s="112" t="s">
        <v>20</v>
      </c>
      <c r="L6068" s="112" t="s">
        <v>158</v>
      </c>
      <c r="O6068" s="71"/>
      <c r="P6068" s="54"/>
      <c r="Q6068" s="72"/>
    </row>
    <row r="6069" spans="1:17" x14ac:dyDescent="0.25">
      <c r="A6069" s="107" t="s">
        <v>4120</v>
      </c>
      <c r="B6069" s="108">
        <v>202607</v>
      </c>
      <c r="C6069" s="108">
        <v>202607</v>
      </c>
      <c r="D6069" s="108" t="s">
        <v>1015</v>
      </c>
      <c r="E6069" s="109" t="s">
        <v>4129</v>
      </c>
      <c r="F6069" s="107" t="s">
        <v>4135</v>
      </c>
      <c r="G6069" s="110" t="s">
        <v>1778</v>
      </c>
      <c r="H6069" s="111">
        <v>290000</v>
      </c>
      <c r="I6069" s="113">
        <v>46207</v>
      </c>
      <c r="J6069" s="111">
        <v>5000</v>
      </c>
      <c r="K6069" s="112" t="s">
        <v>20</v>
      </c>
      <c r="L6069" s="112" t="s">
        <v>158</v>
      </c>
      <c r="O6069" s="71"/>
      <c r="P6069" s="54"/>
      <c r="Q6069" s="72"/>
    </row>
    <row r="6070" spans="1:17" x14ac:dyDescent="0.25">
      <c r="A6070" s="107" t="s">
        <v>4121</v>
      </c>
      <c r="B6070" s="108">
        <v>202607</v>
      </c>
      <c r="C6070" s="108">
        <v>202607</v>
      </c>
      <c r="D6070" s="108" t="s">
        <v>1015</v>
      </c>
      <c r="E6070" s="109">
        <v>952121283</v>
      </c>
      <c r="F6070" s="107" t="s">
        <v>4136</v>
      </c>
      <c r="G6070" s="110" t="s">
        <v>1778</v>
      </c>
      <c r="H6070" s="111">
        <v>290000</v>
      </c>
      <c r="I6070" s="113">
        <v>46207</v>
      </c>
      <c r="J6070" s="111">
        <v>5000</v>
      </c>
      <c r="K6070" s="112" t="s">
        <v>20</v>
      </c>
      <c r="L6070" s="112" t="s">
        <v>158</v>
      </c>
      <c r="O6070" s="71"/>
      <c r="P6070" s="54"/>
      <c r="Q6070" s="72"/>
    </row>
    <row r="6071" spans="1:17" x14ac:dyDescent="0.25">
      <c r="A6071" s="107" t="s">
        <v>4122</v>
      </c>
      <c r="B6071" s="108">
        <v>202607</v>
      </c>
      <c r="C6071" s="108">
        <v>202607</v>
      </c>
      <c r="D6071" s="108" t="s">
        <v>1014</v>
      </c>
      <c r="E6071" s="109">
        <v>8018514484</v>
      </c>
      <c r="F6071" s="107" t="s">
        <v>4137</v>
      </c>
      <c r="G6071" s="110" t="s">
        <v>1778</v>
      </c>
      <c r="H6071" s="111">
        <v>290000</v>
      </c>
      <c r="I6071" s="113">
        <v>46207</v>
      </c>
      <c r="J6071" s="111">
        <v>5000</v>
      </c>
      <c r="K6071" s="112" t="s">
        <v>20</v>
      </c>
      <c r="L6071" s="112" t="s">
        <v>158</v>
      </c>
      <c r="O6071" s="71"/>
      <c r="P6071" s="54"/>
      <c r="Q6071" s="72"/>
    </row>
    <row r="6072" spans="1:17" x14ac:dyDescent="0.25">
      <c r="A6072" s="107" t="s">
        <v>4109</v>
      </c>
      <c r="B6072" s="108">
        <v>202607</v>
      </c>
      <c r="C6072" s="108">
        <v>202607</v>
      </c>
      <c r="D6072" s="108" t="s">
        <v>1015</v>
      </c>
      <c r="E6072" s="109">
        <v>9337784383</v>
      </c>
      <c r="F6072" s="107" t="s">
        <v>4110</v>
      </c>
      <c r="G6072" s="110" t="s">
        <v>4068</v>
      </c>
      <c r="H6072" s="111">
        <v>165000</v>
      </c>
      <c r="I6072" s="113">
        <v>46207</v>
      </c>
      <c r="J6072" s="111">
        <v>5000</v>
      </c>
      <c r="K6072" s="112" t="s">
        <v>20</v>
      </c>
      <c r="L6072" s="112" t="s">
        <v>158</v>
      </c>
      <c r="O6072" s="71"/>
      <c r="P6072" s="54"/>
      <c r="Q6072" s="72"/>
    </row>
    <row r="6073" spans="1:17" x14ac:dyDescent="0.25">
      <c r="A6073" s="107" t="s">
        <v>4123</v>
      </c>
      <c r="B6073" s="108">
        <v>202607</v>
      </c>
      <c r="C6073" s="108">
        <v>202607</v>
      </c>
      <c r="D6073" s="108" t="s">
        <v>1015</v>
      </c>
      <c r="E6073" s="109">
        <v>7008953814</v>
      </c>
      <c r="F6073" s="107" t="s">
        <v>4138</v>
      </c>
      <c r="G6073" s="110" t="s">
        <v>4068</v>
      </c>
      <c r="H6073" s="111">
        <v>165000</v>
      </c>
      <c r="I6073" s="113">
        <v>46207</v>
      </c>
      <c r="J6073" s="111">
        <v>5000</v>
      </c>
      <c r="K6073" s="112" t="s">
        <v>20</v>
      </c>
      <c r="L6073" s="112" t="s">
        <v>158</v>
      </c>
      <c r="O6073" s="71"/>
      <c r="P6073" s="54"/>
      <c r="Q6073" s="72"/>
    </row>
    <row r="6074" spans="1:17" x14ac:dyDescent="0.25">
      <c r="A6074" s="107" t="s">
        <v>4124</v>
      </c>
      <c r="B6074" s="108">
        <v>202607</v>
      </c>
      <c r="C6074" s="108">
        <v>202607</v>
      </c>
      <c r="D6074" s="108" t="s">
        <v>1015</v>
      </c>
      <c r="E6074" s="109">
        <v>8260696993</v>
      </c>
      <c r="F6074" s="107" t="s">
        <v>4139</v>
      </c>
      <c r="G6074" s="110" t="s">
        <v>1778</v>
      </c>
      <c r="H6074" s="111">
        <v>290000</v>
      </c>
      <c r="I6074" s="113">
        <v>46207</v>
      </c>
      <c r="J6074" s="111">
        <v>5000</v>
      </c>
      <c r="K6074" s="112" t="s">
        <v>20</v>
      </c>
      <c r="L6074" s="112" t="s">
        <v>158</v>
      </c>
      <c r="O6074" s="71"/>
      <c r="P6074" s="54"/>
      <c r="Q6074" s="72"/>
    </row>
    <row r="6075" spans="1:17" x14ac:dyDescent="0.25">
      <c r="A6075" s="107" t="s">
        <v>4683</v>
      </c>
      <c r="B6075" s="108">
        <v>202607</v>
      </c>
      <c r="C6075" s="108">
        <v>202607</v>
      </c>
      <c r="D6075" s="108" t="s">
        <v>1015</v>
      </c>
      <c r="E6075" s="109">
        <v>8923362552</v>
      </c>
      <c r="F6075" s="107" t="s">
        <v>4140</v>
      </c>
      <c r="G6075" s="110" t="s">
        <v>1778</v>
      </c>
      <c r="H6075" s="111">
        <v>320000</v>
      </c>
      <c r="I6075" s="113">
        <v>46207</v>
      </c>
      <c r="J6075" s="111">
        <v>5000</v>
      </c>
      <c r="K6075" s="112" t="s">
        <v>20</v>
      </c>
      <c r="L6075" s="112" t="s">
        <v>158</v>
      </c>
      <c r="O6075" s="71"/>
      <c r="P6075" s="54"/>
      <c r="Q6075" s="72"/>
    </row>
    <row r="6076" spans="1:17" x14ac:dyDescent="0.25">
      <c r="A6076" s="107" t="s">
        <v>4126</v>
      </c>
      <c r="B6076" s="108">
        <v>202607</v>
      </c>
      <c r="C6076" s="108">
        <v>202607</v>
      </c>
      <c r="D6076" s="108" t="s">
        <v>1015</v>
      </c>
      <c r="E6076" s="109">
        <v>8583906145</v>
      </c>
      <c r="F6076" s="107" t="s">
        <v>4141</v>
      </c>
      <c r="G6076" s="110" t="s">
        <v>4068</v>
      </c>
      <c r="H6076" s="111">
        <v>165000</v>
      </c>
      <c r="I6076" s="113">
        <v>46207</v>
      </c>
      <c r="J6076" s="111">
        <v>5000</v>
      </c>
      <c r="K6076" s="112" t="s">
        <v>20</v>
      </c>
      <c r="L6076" s="112" t="s">
        <v>158</v>
      </c>
      <c r="O6076" s="71"/>
      <c r="P6076" s="54"/>
      <c r="Q6076" s="72"/>
    </row>
    <row r="6077" spans="1:17" x14ac:dyDescent="0.25">
      <c r="A6077" s="107" t="s">
        <v>4127</v>
      </c>
      <c r="B6077" s="108">
        <v>202607</v>
      </c>
      <c r="C6077" s="108">
        <v>202607</v>
      </c>
      <c r="D6077" s="108" t="s">
        <v>1014</v>
      </c>
      <c r="E6077" s="109">
        <v>7359773603</v>
      </c>
      <c r="F6077" s="107" t="s">
        <v>4142</v>
      </c>
      <c r="G6077" s="110" t="s">
        <v>1778</v>
      </c>
      <c r="H6077" s="111">
        <v>290000</v>
      </c>
      <c r="I6077" s="113">
        <v>46207</v>
      </c>
      <c r="J6077" s="111">
        <v>5000</v>
      </c>
      <c r="K6077" s="112" t="s">
        <v>20</v>
      </c>
      <c r="L6077" s="112" t="s">
        <v>158</v>
      </c>
      <c r="O6077" s="71"/>
      <c r="P6077" s="54"/>
      <c r="Q6077" s="72"/>
    </row>
    <row r="6078" spans="1:17" x14ac:dyDescent="0.25">
      <c r="A6078" s="107" t="s">
        <v>3800</v>
      </c>
      <c r="B6078" s="108">
        <v>202604</v>
      </c>
      <c r="C6078" s="108">
        <v>202604</v>
      </c>
      <c r="D6078" s="108" t="s">
        <v>1014</v>
      </c>
      <c r="E6078" s="109">
        <v>8249525755</v>
      </c>
      <c r="F6078" s="107" t="s">
        <v>3816</v>
      </c>
      <c r="G6078" s="110" t="s">
        <v>1778</v>
      </c>
      <c r="H6078" s="111">
        <v>318600</v>
      </c>
      <c r="I6078" s="113">
        <v>46209</v>
      </c>
      <c r="J6078" s="111">
        <v>50000</v>
      </c>
      <c r="K6078" s="112" t="s">
        <v>20</v>
      </c>
      <c r="L6078" s="112" t="s">
        <v>158</v>
      </c>
      <c r="O6078" s="71"/>
      <c r="P6078" s="54"/>
      <c r="Q6078" s="72"/>
    </row>
    <row r="6079" spans="1:17" x14ac:dyDescent="0.25">
      <c r="A6079" s="107" t="s">
        <v>3969</v>
      </c>
      <c r="B6079" s="108">
        <v>202506</v>
      </c>
      <c r="C6079" s="108">
        <v>202506</v>
      </c>
      <c r="D6079" s="108" t="s">
        <v>1014</v>
      </c>
      <c r="E6079" s="109">
        <v>7978758883</v>
      </c>
      <c r="F6079" s="107" t="s">
        <v>3983</v>
      </c>
      <c r="G6079" s="110" t="s">
        <v>1778</v>
      </c>
      <c r="H6079" s="111">
        <v>290000</v>
      </c>
      <c r="I6079" s="113">
        <v>46209</v>
      </c>
      <c r="J6079" s="111">
        <v>71250</v>
      </c>
      <c r="K6079" s="112" t="s">
        <v>20</v>
      </c>
      <c r="L6079" s="112" t="s">
        <v>158</v>
      </c>
      <c r="O6079" s="71"/>
      <c r="P6079" s="54"/>
      <c r="Q6079" s="72"/>
    </row>
    <row r="6080" spans="1:17" x14ac:dyDescent="0.25">
      <c r="A6080" s="107" t="s">
        <v>4113</v>
      </c>
      <c r="B6080" s="108">
        <v>202607</v>
      </c>
      <c r="C6080" s="108">
        <v>202607</v>
      </c>
      <c r="D6080" s="108" t="s">
        <v>1015</v>
      </c>
      <c r="E6080" s="109">
        <v>8658644980</v>
      </c>
      <c r="F6080" s="107" t="s">
        <v>4114</v>
      </c>
      <c r="G6080" s="110" t="s">
        <v>1778</v>
      </c>
      <c r="H6080" s="111">
        <v>290000</v>
      </c>
      <c r="I6080" s="113">
        <v>46209</v>
      </c>
      <c r="J6080" s="111">
        <v>71250</v>
      </c>
      <c r="K6080" s="112" t="s">
        <v>20</v>
      </c>
      <c r="L6080" s="112" t="s">
        <v>158</v>
      </c>
      <c r="O6080" s="71"/>
      <c r="P6080" s="54"/>
      <c r="Q6080" s="72"/>
    </row>
    <row r="6081" spans="1:17" x14ac:dyDescent="0.25">
      <c r="A6081" s="107" t="s">
        <v>4109</v>
      </c>
      <c r="B6081" s="108">
        <v>202607</v>
      </c>
      <c r="C6081" s="108">
        <v>202607</v>
      </c>
      <c r="D6081" s="108" t="s">
        <v>1015</v>
      </c>
      <c r="E6081" s="109">
        <v>9337784383</v>
      </c>
      <c r="F6081" s="107" t="s">
        <v>4110</v>
      </c>
      <c r="G6081" s="110" t="s">
        <v>4068</v>
      </c>
      <c r="H6081" s="111">
        <v>165000</v>
      </c>
      <c r="I6081" s="113">
        <v>46209</v>
      </c>
      <c r="J6081" s="111">
        <v>165000</v>
      </c>
      <c r="K6081" s="112" t="s">
        <v>20</v>
      </c>
      <c r="L6081" s="112" t="s">
        <v>158</v>
      </c>
      <c r="O6081" s="71"/>
      <c r="P6081" s="54"/>
      <c r="Q6081" s="72"/>
    </row>
    <row r="6082" spans="1:17" x14ac:dyDescent="0.25">
      <c r="A6082" s="107" t="s">
        <v>4684</v>
      </c>
      <c r="B6082" s="108">
        <v>202607</v>
      </c>
      <c r="C6082" s="108">
        <v>202607</v>
      </c>
      <c r="D6082" s="108" t="s">
        <v>1015</v>
      </c>
      <c r="E6082" s="109">
        <v>7381179309</v>
      </c>
      <c r="F6082" s="107" t="s">
        <v>4112</v>
      </c>
      <c r="G6082" s="110" t="s">
        <v>1778</v>
      </c>
      <c r="H6082" s="111">
        <v>290000</v>
      </c>
      <c r="I6082" s="113">
        <v>46210</v>
      </c>
      <c r="J6082" s="111">
        <v>285000</v>
      </c>
      <c r="K6082" s="112" t="s">
        <v>20</v>
      </c>
      <c r="L6082" s="112" t="s">
        <v>158</v>
      </c>
      <c r="O6082" s="71"/>
      <c r="P6082" s="54"/>
      <c r="Q6082" s="72"/>
    </row>
    <row r="6083" spans="1:17" x14ac:dyDescent="0.25">
      <c r="A6083" s="107" t="s">
        <v>4084</v>
      </c>
      <c r="B6083" s="108">
        <v>202607</v>
      </c>
      <c r="C6083" s="108">
        <v>202607</v>
      </c>
      <c r="D6083" s="108" t="s">
        <v>1015</v>
      </c>
      <c r="E6083" s="109">
        <v>9556509857</v>
      </c>
      <c r="F6083" s="107" t="s">
        <v>4095</v>
      </c>
      <c r="G6083" s="110" t="s">
        <v>1778</v>
      </c>
      <c r="H6083" s="111">
        <v>290000</v>
      </c>
      <c r="I6083" s="113">
        <v>46210</v>
      </c>
      <c r="J6083" s="111">
        <v>71250</v>
      </c>
      <c r="K6083" s="112" t="s">
        <v>20</v>
      </c>
      <c r="L6083" s="112" t="s">
        <v>158</v>
      </c>
      <c r="O6083" s="71"/>
      <c r="P6083" s="54"/>
      <c r="Q6083" s="72"/>
    </row>
    <row r="6084" spans="1:17" x14ac:dyDescent="0.25">
      <c r="A6084" s="107" t="s">
        <v>4055</v>
      </c>
      <c r="B6084" s="108">
        <v>202606</v>
      </c>
      <c r="C6084" s="108">
        <v>202606</v>
      </c>
      <c r="D6084" s="108" t="s">
        <v>1015</v>
      </c>
      <c r="E6084" s="109">
        <v>7008713895</v>
      </c>
      <c r="F6084" s="107" t="s">
        <v>4066</v>
      </c>
      <c r="G6084" s="110" t="s">
        <v>1778</v>
      </c>
      <c r="H6084" s="111">
        <v>290000</v>
      </c>
      <c r="I6084" s="113">
        <v>46211</v>
      </c>
      <c r="J6084" s="111">
        <v>150000</v>
      </c>
      <c r="K6084" s="112" t="s">
        <v>717</v>
      </c>
      <c r="L6084" s="112" t="s">
        <v>158</v>
      </c>
      <c r="O6084" s="71"/>
      <c r="P6084" s="54"/>
      <c r="Q6084" s="72"/>
    </row>
    <row r="6085" spans="1:17" x14ac:dyDescent="0.25">
      <c r="A6085" s="107" t="s">
        <v>4672</v>
      </c>
      <c r="B6085" s="108">
        <v>202606</v>
      </c>
      <c r="C6085" s="108">
        <v>202606</v>
      </c>
      <c r="D6085" s="108" t="s">
        <v>1015</v>
      </c>
      <c r="E6085" s="109">
        <v>8918699230</v>
      </c>
      <c r="F6085" s="107" t="s">
        <v>4023</v>
      </c>
      <c r="G6085" s="110" t="s">
        <v>1778</v>
      </c>
      <c r="H6085" s="111">
        <v>290000</v>
      </c>
      <c r="I6085" s="113">
        <v>46211</v>
      </c>
      <c r="J6085" s="111">
        <v>50000</v>
      </c>
      <c r="K6085" s="112" t="s">
        <v>717</v>
      </c>
      <c r="L6085" s="112" t="s">
        <v>158</v>
      </c>
      <c r="O6085" s="71"/>
      <c r="P6085" s="54"/>
      <c r="Q6085" s="72"/>
    </row>
    <row r="6086" spans="1:17" x14ac:dyDescent="0.25">
      <c r="A6086" s="107" t="s">
        <v>4088</v>
      </c>
      <c r="B6086" s="108">
        <v>202607</v>
      </c>
      <c r="C6086" s="108">
        <v>202607</v>
      </c>
      <c r="D6086" s="108" t="s">
        <v>1015</v>
      </c>
      <c r="E6086" s="109">
        <v>6372595059</v>
      </c>
      <c r="F6086" s="107" t="s">
        <v>4099</v>
      </c>
      <c r="G6086" s="110" t="s">
        <v>4068</v>
      </c>
      <c r="H6086" s="111">
        <v>165000</v>
      </c>
      <c r="I6086" s="113">
        <v>46211</v>
      </c>
      <c r="J6086" s="111">
        <v>160000</v>
      </c>
      <c r="K6086" s="112" t="s">
        <v>20</v>
      </c>
      <c r="L6086" s="112" t="s">
        <v>158</v>
      </c>
      <c r="O6086" s="71"/>
      <c r="P6086" s="54"/>
      <c r="Q6086" s="72"/>
    </row>
    <row r="6087" spans="1:17" x14ac:dyDescent="0.25">
      <c r="A6087" s="107" t="s">
        <v>4118</v>
      </c>
      <c r="B6087" s="108">
        <v>202607</v>
      </c>
      <c r="C6087" s="108">
        <v>202607</v>
      </c>
      <c r="D6087" s="108" t="s">
        <v>1015</v>
      </c>
      <c r="E6087" s="109">
        <v>9620639636</v>
      </c>
      <c r="F6087" s="107" t="s">
        <v>4133</v>
      </c>
      <c r="G6087" s="110" t="s">
        <v>1778</v>
      </c>
      <c r="H6087" s="111">
        <v>290000</v>
      </c>
      <c r="I6087" s="113">
        <v>46212</v>
      </c>
      <c r="J6087" s="111">
        <v>219175</v>
      </c>
      <c r="K6087" s="112" t="s">
        <v>20</v>
      </c>
      <c r="L6087" s="112" t="s">
        <v>158</v>
      </c>
      <c r="O6087" s="71"/>
      <c r="P6087" s="54"/>
      <c r="Q6087" s="72"/>
    </row>
    <row r="6088" spans="1:17" x14ac:dyDescent="0.25">
      <c r="A6088" s="107" t="s">
        <v>4143</v>
      </c>
      <c r="B6088" s="108">
        <v>202607</v>
      </c>
      <c r="C6088" s="108">
        <v>202607</v>
      </c>
      <c r="D6088" s="108" t="s">
        <v>1015</v>
      </c>
      <c r="E6088" s="109">
        <v>6372873755</v>
      </c>
      <c r="F6088" s="107" t="s">
        <v>4144</v>
      </c>
      <c r="G6088" s="110" t="s">
        <v>1778</v>
      </c>
      <c r="H6088" s="111">
        <v>290000</v>
      </c>
      <c r="I6088" s="113">
        <v>46212</v>
      </c>
      <c r="J6088" s="111">
        <v>130000</v>
      </c>
      <c r="K6088" s="112" t="s">
        <v>20</v>
      </c>
      <c r="L6088" s="112" t="s">
        <v>158</v>
      </c>
      <c r="O6088" s="71"/>
      <c r="P6088" s="54"/>
      <c r="Q6088" s="72"/>
    </row>
    <row r="6089" spans="1:17" x14ac:dyDescent="0.25">
      <c r="A6089" s="107" t="s">
        <v>3791</v>
      </c>
      <c r="B6089" s="108">
        <v>202604</v>
      </c>
      <c r="C6089" s="108">
        <v>202604</v>
      </c>
      <c r="D6089" s="108" t="s">
        <v>1015</v>
      </c>
      <c r="E6089" s="109">
        <v>8018490758</v>
      </c>
      <c r="F6089" s="107" t="s">
        <v>3809</v>
      </c>
      <c r="G6089" s="110" t="s">
        <v>3682</v>
      </c>
      <c r="H6089" s="111">
        <v>318600</v>
      </c>
      <c r="I6089" s="113">
        <v>46213</v>
      </c>
      <c r="J6089" s="111">
        <v>50000</v>
      </c>
      <c r="K6089" s="112" t="s">
        <v>20</v>
      </c>
      <c r="L6089" s="112" t="s">
        <v>158</v>
      </c>
      <c r="O6089" s="71"/>
      <c r="P6089" s="54"/>
      <c r="Q6089" s="72"/>
    </row>
    <row r="6090" spans="1:17" x14ac:dyDescent="0.25">
      <c r="A6090" s="107" t="s">
        <v>4638</v>
      </c>
      <c r="B6090" s="108">
        <v>202604</v>
      </c>
      <c r="C6090" s="108">
        <v>202604</v>
      </c>
      <c r="D6090" s="108" t="s">
        <v>1015</v>
      </c>
      <c r="E6090" s="109">
        <v>8327795172</v>
      </c>
      <c r="F6090" s="107" t="s">
        <v>3789</v>
      </c>
      <c r="G6090" s="110" t="s">
        <v>1778</v>
      </c>
      <c r="H6090" s="111">
        <v>290000</v>
      </c>
      <c r="I6090" s="113">
        <v>46213</v>
      </c>
      <c r="J6090" s="111">
        <v>50000</v>
      </c>
      <c r="K6090" s="112" t="s">
        <v>20</v>
      </c>
      <c r="L6090" s="112" t="s">
        <v>158</v>
      </c>
      <c r="O6090" s="71"/>
      <c r="P6090" s="54"/>
      <c r="Q6090" s="72"/>
    </row>
    <row r="6091" spans="1:17" x14ac:dyDescent="0.25">
      <c r="A6091" s="107" t="s">
        <v>540</v>
      </c>
      <c r="B6091" s="108">
        <v>202302</v>
      </c>
      <c r="C6091" s="108">
        <v>202302</v>
      </c>
      <c r="D6091" s="108" t="s">
        <v>1014</v>
      </c>
      <c r="E6091" s="109">
        <v>8421977650</v>
      </c>
      <c r="F6091" s="107" t="s">
        <v>541</v>
      </c>
      <c r="G6091" s="110" t="s">
        <v>19</v>
      </c>
      <c r="H6091" s="111">
        <v>265500</v>
      </c>
      <c r="I6091" s="113">
        <v>46213</v>
      </c>
      <c r="J6091" s="111">
        <v>15000</v>
      </c>
      <c r="K6091" s="112" t="s">
        <v>20</v>
      </c>
      <c r="L6091" s="112" t="s">
        <v>158</v>
      </c>
      <c r="O6091" s="71"/>
      <c r="P6091" s="54"/>
      <c r="Q6091" s="72"/>
    </row>
    <row r="6092" spans="1:17" x14ac:dyDescent="0.25">
      <c r="A6092" s="107" t="s">
        <v>158</v>
      </c>
      <c r="B6092" s="108">
        <v>202604</v>
      </c>
      <c r="C6092" s="108">
        <v>202604</v>
      </c>
      <c r="D6092" s="108" t="s">
        <v>1015</v>
      </c>
      <c r="E6092" s="109">
        <v>9348166831</v>
      </c>
      <c r="F6092" s="107" t="s">
        <v>4685</v>
      </c>
      <c r="G6092" s="110" t="s">
        <v>1778</v>
      </c>
      <c r="H6092" s="111">
        <v>290000</v>
      </c>
      <c r="I6092" s="113">
        <v>46213</v>
      </c>
      <c r="J6092" s="111">
        <v>50000</v>
      </c>
      <c r="K6092" s="112" t="s">
        <v>20</v>
      </c>
      <c r="L6092" s="112" t="s">
        <v>158</v>
      </c>
      <c r="O6092" s="71"/>
      <c r="P6092" s="54"/>
      <c r="Q6092" s="72"/>
    </row>
    <row r="6093" spans="1:17" x14ac:dyDescent="0.25">
      <c r="A6093" s="107" t="s">
        <v>3894</v>
      </c>
      <c r="B6093" s="108">
        <v>202605</v>
      </c>
      <c r="C6093" s="108">
        <v>202605</v>
      </c>
      <c r="D6093" s="108" t="s">
        <v>1015</v>
      </c>
      <c r="E6093" s="109">
        <v>8328900060</v>
      </c>
      <c r="F6093" s="107" t="s">
        <v>3908</v>
      </c>
      <c r="G6093" s="110" t="s">
        <v>1778</v>
      </c>
      <c r="H6093" s="111">
        <v>290000</v>
      </c>
      <c r="I6093" s="113">
        <v>46213</v>
      </c>
      <c r="J6093" s="111">
        <v>71250</v>
      </c>
      <c r="K6093" s="112" t="s">
        <v>20</v>
      </c>
      <c r="L6093" s="112" t="s">
        <v>158</v>
      </c>
      <c r="O6093" s="71"/>
      <c r="P6093" s="54"/>
      <c r="Q6093" s="72"/>
    </row>
    <row r="6094" spans="1:17" x14ac:dyDescent="0.25">
      <c r="A6094" s="107" t="s">
        <v>4674</v>
      </c>
      <c r="B6094" s="108">
        <v>202506</v>
      </c>
      <c r="C6094" s="108">
        <v>202506</v>
      </c>
      <c r="D6094" s="108" t="s">
        <v>1015</v>
      </c>
      <c r="E6094" s="109">
        <v>7008878148</v>
      </c>
      <c r="F6094" s="107" t="s">
        <v>4030</v>
      </c>
      <c r="G6094" s="110" t="s">
        <v>1778</v>
      </c>
      <c r="H6094" s="111">
        <v>290000</v>
      </c>
      <c r="I6094" s="113">
        <v>46213</v>
      </c>
      <c r="J6094" s="111">
        <v>52000</v>
      </c>
      <c r="K6094" s="112" t="s">
        <v>689</v>
      </c>
      <c r="L6094" s="112" t="s">
        <v>158</v>
      </c>
      <c r="O6094" s="71"/>
      <c r="P6094" s="54"/>
      <c r="Q6094" s="72"/>
    </row>
    <row r="6095" spans="1:17" x14ac:dyDescent="0.25">
      <c r="A6095" s="107" t="s">
        <v>3977</v>
      </c>
      <c r="B6095" s="108">
        <v>202506</v>
      </c>
      <c r="C6095" s="108">
        <v>202506</v>
      </c>
      <c r="D6095" s="108" t="s">
        <v>1015</v>
      </c>
      <c r="E6095" s="109">
        <v>6370824893</v>
      </c>
      <c r="F6095" s="107" t="s">
        <v>4039</v>
      </c>
      <c r="G6095" s="110" t="s">
        <v>1778</v>
      </c>
      <c r="H6095" s="111">
        <v>300000</v>
      </c>
      <c r="I6095" s="113">
        <v>46213</v>
      </c>
      <c r="J6095" s="111">
        <v>62500</v>
      </c>
      <c r="K6095" s="112" t="s">
        <v>717</v>
      </c>
      <c r="L6095" s="112" t="s">
        <v>158</v>
      </c>
      <c r="O6095" s="71"/>
      <c r="P6095" s="54"/>
      <c r="Q6095" s="72"/>
    </row>
    <row r="6096" spans="1:17" x14ac:dyDescent="0.25">
      <c r="A6096" s="107" t="s">
        <v>3032</v>
      </c>
      <c r="B6096" s="108">
        <v>202506</v>
      </c>
      <c r="C6096" s="108">
        <v>202506</v>
      </c>
      <c r="D6096" s="108" t="s">
        <v>1015</v>
      </c>
      <c r="E6096" s="109">
        <v>8328814343</v>
      </c>
      <c r="F6096" s="107" t="s">
        <v>3039</v>
      </c>
      <c r="G6096" s="110" t="s">
        <v>1792</v>
      </c>
      <c r="H6096" s="111">
        <v>270000</v>
      </c>
      <c r="I6096" s="113">
        <v>46214</v>
      </c>
      <c r="J6096" s="111">
        <v>68750</v>
      </c>
      <c r="K6096" s="112" t="s">
        <v>689</v>
      </c>
      <c r="L6096" s="112" t="s">
        <v>158</v>
      </c>
      <c r="O6096" s="71"/>
      <c r="P6096" s="54"/>
      <c r="Q6096" s="72"/>
    </row>
    <row r="6097" spans="1:17" x14ac:dyDescent="0.25">
      <c r="A6097" s="107" t="s">
        <v>4000</v>
      </c>
      <c r="B6097" s="108">
        <v>202506</v>
      </c>
      <c r="C6097" s="108">
        <v>202506</v>
      </c>
      <c r="D6097" s="108" t="s">
        <v>1014</v>
      </c>
      <c r="E6097" s="109">
        <v>9902793156</v>
      </c>
      <c r="F6097" s="107" t="s">
        <v>4001</v>
      </c>
      <c r="G6097" s="110" t="s">
        <v>3682</v>
      </c>
      <c r="H6097" s="111">
        <v>177000</v>
      </c>
      <c r="I6097" s="113">
        <v>46214</v>
      </c>
      <c r="J6097" s="111">
        <v>50000</v>
      </c>
      <c r="K6097" s="112" t="s">
        <v>20</v>
      </c>
      <c r="L6097" s="112" t="s">
        <v>158</v>
      </c>
      <c r="O6097" s="71"/>
      <c r="P6097" s="54"/>
      <c r="Q6097" s="72"/>
    </row>
    <row r="6098" spans="1:17" x14ac:dyDescent="0.25">
      <c r="A6098" s="107" t="s">
        <v>4145</v>
      </c>
      <c r="B6098" s="108">
        <v>202607</v>
      </c>
      <c r="C6098" s="108">
        <v>202607</v>
      </c>
      <c r="D6098" s="108" t="s">
        <v>1015</v>
      </c>
      <c r="E6098" s="109"/>
      <c r="F6098" s="107"/>
      <c r="G6098" s="110" t="s">
        <v>1778</v>
      </c>
      <c r="H6098" s="111">
        <v>290000</v>
      </c>
      <c r="I6098" s="113">
        <v>46214</v>
      </c>
      <c r="J6098" s="111">
        <v>50000</v>
      </c>
      <c r="K6098" s="112" t="s">
        <v>20</v>
      </c>
      <c r="L6098" s="112" t="s">
        <v>158</v>
      </c>
      <c r="O6098" s="71"/>
      <c r="P6098" s="54"/>
      <c r="Q6098" s="72"/>
    </row>
    <row r="6099" spans="1:17" x14ac:dyDescent="0.25">
      <c r="A6099" s="107" t="s">
        <v>3184</v>
      </c>
      <c r="B6099" s="108">
        <v>202508</v>
      </c>
      <c r="C6099" s="108">
        <v>202508</v>
      </c>
      <c r="D6099" s="108" t="s">
        <v>1015</v>
      </c>
      <c r="E6099" s="109">
        <v>8328914323</v>
      </c>
      <c r="F6099" s="107" t="s">
        <v>3185</v>
      </c>
      <c r="G6099" s="110" t="s">
        <v>1778</v>
      </c>
      <c r="H6099" s="111">
        <v>290000</v>
      </c>
      <c r="I6099" s="113">
        <v>46214</v>
      </c>
      <c r="J6099" s="111">
        <v>50000</v>
      </c>
      <c r="K6099" s="112" t="s">
        <v>20</v>
      </c>
      <c r="L6099" s="112" t="s">
        <v>158</v>
      </c>
      <c r="O6099" s="71"/>
      <c r="P6099" s="54"/>
      <c r="Q6099" s="72"/>
    </row>
    <row r="6100" spans="1:17" x14ac:dyDescent="0.25">
      <c r="A6100" s="107" t="s">
        <v>3974</v>
      </c>
      <c r="B6100" s="108">
        <v>202506</v>
      </c>
      <c r="C6100" s="108">
        <v>202506</v>
      </c>
      <c r="D6100" s="108" t="s">
        <v>1015</v>
      </c>
      <c r="E6100" s="109">
        <v>9040495688</v>
      </c>
      <c r="F6100" s="107" t="s">
        <v>4666</v>
      </c>
      <c r="G6100" s="110" t="s">
        <v>3682</v>
      </c>
      <c r="H6100" s="111">
        <v>165000</v>
      </c>
      <c r="I6100" s="113">
        <v>46214</v>
      </c>
      <c r="J6100" s="111">
        <v>40000</v>
      </c>
      <c r="K6100" s="112" t="s">
        <v>20</v>
      </c>
      <c r="L6100" s="112" t="s">
        <v>158</v>
      </c>
      <c r="O6100" s="71"/>
      <c r="P6100" s="54"/>
      <c r="Q6100" s="72"/>
    </row>
    <row r="6101" spans="1:17" x14ac:dyDescent="0.25">
      <c r="A6101" s="107" t="s">
        <v>4126</v>
      </c>
      <c r="B6101" s="108">
        <v>202607</v>
      </c>
      <c r="C6101" s="108">
        <v>202607</v>
      </c>
      <c r="D6101" s="108" t="s">
        <v>1015</v>
      </c>
      <c r="E6101" s="109">
        <v>8583906145</v>
      </c>
      <c r="F6101" s="107" t="s">
        <v>4141</v>
      </c>
      <c r="G6101" s="110" t="s">
        <v>4068</v>
      </c>
      <c r="H6101" s="111">
        <v>165000</v>
      </c>
      <c r="I6101" s="113">
        <v>46214</v>
      </c>
      <c r="J6101" s="111">
        <v>50000</v>
      </c>
      <c r="K6101" s="112" t="s">
        <v>20</v>
      </c>
      <c r="L6101" s="112" t="s">
        <v>158</v>
      </c>
      <c r="O6101" s="71"/>
      <c r="P6101" s="54"/>
      <c r="Q6101" s="72"/>
    </row>
    <row r="6102" spans="1:17" x14ac:dyDescent="0.25">
      <c r="A6102" s="107" t="s">
        <v>3988</v>
      </c>
      <c r="B6102" s="108">
        <v>202506</v>
      </c>
      <c r="C6102" s="108">
        <v>202506</v>
      </c>
      <c r="D6102" s="108" t="s">
        <v>1014</v>
      </c>
      <c r="E6102" s="109">
        <v>9901010628</v>
      </c>
      <c r="F6102" s="107" t="s">
        <v>3992</v>
      </c>
      <c r="G6102" s="110" t="s">
        <v>3762</v>
      </c>
      <c r="H6102" s="111">
        <v>126000</v>
      </c>
      <c r="I6102" s="113">
        <v>46214</v>
      </c>
      <c r="J6102" s="111">
        <v>40000</v>
      </c>
      <c r="K6102" s="112" t="s">
        <v>20</v>
      </c>
      <c r="L6102" s="112" t="s">
        <v>158</v>
      </c>
      <c r="O6102" s="71"/>
      <c r="P6102" s="54"/>
      <c r="Q6102" s="72"/>
    </row>
    <row r="6103" spans="1:17" x14ac:dyDescent="0.25">
      <c r="A6103" s="107" t="s">
        <v>3972</v>
      </c>
      <c r="B6103" s="108">
        <v>202506</v>
      </c>
      <c r="C6103" s="108">
        <v>202506</v>
      </c>
      <c r="D6103" s="108" t="s">
        <v>1014</v>
      </c>
      <c r="E6103" s="109">
        <v>9692839258</v>
      </c>
      <c r="F6103" s="107" t="s">
        <v>4665</v>
      </c>
      <c r="G6103" s="110" t="s">
        <v>1778</v>
      </c>
      <c r="H6103" s="111">
        <v>290000</v>
      </c>
      <c r="I6103" s="113">
        <v>46214</v>
      </c>
      <c r="J6103" s="111">
        <v>95000</v>
      </c>
      <c r="K6103" s="112" t="s">
        <v>717</v>
      </c>
      <c r="L6103" s="112" t="s">
        <v>158</v>
      </c>
      <c r="O6103" s="71"/>
      <c r="P6103" s="54"/>
      <c r="Q6103" s="72"/>
    </row>
    <row r="6104" spans="1:17" x14ac:dyDescent="0.25">
      <c r="A6104" s="10" t="s">
        <v>3960</v>
      </c>
      <c r="B6104" s="14">
        <v>202606</v>
      </c>
      <c r="C6104" s="14">
        <v>202606</v>
      </c>
      <c r="D6104" s="14" t="s">
        <v>1015</v>
      </c>
      <c r="E6104" s="16">
        <v>7978017155</v>
      </c>
      <c r="F6104" s="10" t="s">
        <v>3961</v>
      </c>
      <c r="G6104" s="17" t="s">
        <v>1778</v>
      </c>
      <c r="H6104" s="11">
        <v>290000</v>
      </c>
      <c r="I6104" s="19">
        <v>46216</v>
      </c>
      <c r="J6104" s="11">
        <v>50000</v>
      </c>
      <c r="K6104" s="12" t="s">
        <v>717</v>
      </c>
      <c r="L6104" s="12" t="s">
        <v>158</v>
      </c>
      <c r="M6104" t="s">
        <v>3917</v>
      </c>
    </row>
    <row r="6105" spans="1:17" x14ac:dyDescent="0.25">
      <c r="A6105" s="10" t="s">
        <v>4087</v>
      </c>
      <c r="B6105" s="14">
        <v>202607</v>
      </c>
      <c r="C6105" s="14">
        <v>202607</v>
      </c>
      <c r="D6105" s="14" t="s">
        <v>1015</v>
      </c>
      <c r="E6105" s="16">
        <v>9326940617</v>
      </c>
      <c r="F6105" s="10" t="s">
        <v>4098</v>
      </c>
      <c r="G6105" s="17" t="s">
        <v>1778</v>
      </c>
      <c r="H6105" s="11">
        <v>290000</v>
      </c>
      <c r="I6105" s="19">
        <v>46216</v>
      </c>
      <c r="J6105" s="11">
        <v>285000</v>
      </c>
      <c r="K6105" s="12" t="s">
        <v>20</v>
      </c>
      <c r="L6105" s="12" t="s">
        <v>158</v>
      </c>
    </row>
    <row r="6106" spans="1:17" x14ac:dyDescent="0.25">
      <c r="A6106" s="10" t="s">
        <v>4004</v>
      </c>
      <c r="B6106" s="14">
        <v>202606</v>
      </c>
      <c r="C6106" s="14">
        <v>202606</v>
      </c>
      <c r="D6106" s="14" t="s">
        <v>1015</v>
      </c>
      <c r="E6106" s="16">
        <v>8093942988</v>
      </c>
      <c r="F6106" s="10" t="s">
        <v>4005</v>
      </c>
      <c r="G6106" s="17" t="s">
        <v>3682</v>
      </c>
      <c r="H6106" s="11">
        <v>165000</v>
      </c>
      <c r="I6106" s="19">
        <v>46216</v>
      </c>
      <c r="J6106" s="11">
        <v>40000</v>
      </c>
      <c r="K6106" s="12" t="s">
        <v>20</v>
      </c>
      <c r="L6106" s="12" t="s">
        <v>158</v>
      </c>
    </row>
    <row r="6107" spans="1:17" x14ac:dyDescent="0.25">
      <c r="A6107" s="10" t="s">
        <v>4146</v>
      </c>
      <c r="B6107" s="14">
        <v>202606</v>
      </c>
      <c r="C6107" s="14">
        <v>202606</v>
      </c>
      <c r="D6107" s="14" t="s">
        <v>1015</v>
      </c>
      <c r="E6107" s="16">
        <v>7749983133</v>
      </c>
      <c r="F6107" s="10" t="s">
        <v>4147</v>
      </c>
      <c r="G6107" s="17" t="s">
        <v>3682</v>
      </c>
      <c r="H6107" s="11">
        <v>165000</v>
      </c>
      <c r="I6107" s="19">
        <v>46216</v>
      </c>
      <c r="J6107" s="11">
        <v>25000</v>
      </c>
      <c r="K6107" s="12" t="s">
        <v>20</v>
      </c>
      <c r="L6107" s="12" t="s">
        <v>158</v>
      </c>
    </row>
    <row r="6108" spans="1:17" x14ac:dyDescent="0.25">
      <c r="A6108" s="10" t="s">
        <v>4686</v>
      </c>
      <c r="B6108" s="14">
        <v>202607</v>
      </c>
      <c r="C6108" s="14">
        <v>202607</v>
      </c>
      <c r="D6108" s="14" t="s">
        <v>1015</v>
      </c>
      <c r="E6108" s="16">
        <v>6358944343</v>
      </c>
      <c r="F6108" s="10" t="s">
        <v>4687</v>
      </c>
      <c r="G6108" s="17" t="s">
        <v>1778</v>
      </c>
      <c r="H6108" s="11">
        <v>290000</v>
      </c>
      <c r="I6108" s="19">
        <v>46217</v>
      </c>
      <c r="J6108" s="11">
        <v>95000</v>
      </c>
      <c r="K6108" s="12" t="s">
        <v>20</v>
      </c>
      <c r="L6108" s="12" t="s">
        <v>158</v>
      </c>
    </row>
    <row r="6109" spans="1:17" x14ac:dyDescent="0.25">
      <c r="A6109" s="10" t="s">
        <v>3804</v>
      </c>
      <c r="B6109" s="14">
        <v>202604</v>
      </c>
      <c r="C6109" s="14">
        <v>202604</v>
      </c>
      <c r="D6109" s="14" t="s">
        <v>1015</v>
      </c>
      <c r="E6109" s="16">
        <v>8847856918</v>
      </c>
      <c r="F6109" s="10" t="s">
        <v>3820</v>
      </c>
      <c r="G6109" s="17" t="s">
        <v>1778</v>
      </c>
      <c r="H6109" s="11">
        <v>318600</v>
      </c>
      <c r="I6109" s="19">
        <v>46217</v>
      </c>
      <c r="J6109" s="11">
        <v>50000</v>
      </c>
      <c r="K6109" s="12" t="s">
        <v>20</v>
      </c>
      <c r="L6109" s="12" t="s">
        <v>158</v>
      </c>
    </row>
    <row r="6110" spans="1:17" x14ac:dyDescent="0.25">
      <c r="A6110" s="10" t="s">
        <v>4127</v>
      </c>
      <c r="B6110" s="14">
        <v>202607</v>
      </c>
      <c r="C6110" s="14">
        <v>202607</v>
      </c>
      <c r="D6110" s="14" t="s">
        <v>1014</v>
      </c>
      <c r="E6110" s="16">
        <v>7359773603</v>
      </c>
      <c r="F6110" s="10" t="s">
        <v>4142</v>
      </c>
      <c r="G6110" s="17" t="s">
        <v>1778</v>
      </c>
      <c r="H6110" s="11">
        <v>290000</v>
      </c>
      <c r="I6110" s="19">
        <v>46217</v>
      </c>
      <c r="J6110" s="11">
        <v>95000</v>
      </c>
      <c r="K6110" s="12" t="s">
        <v>20</v>
      </c>
      <c r="L6110" s="12" t="s">
        <v>158</v>
      </c>
    </row>
    <row r="6111" spans="1:17" x14ac:dyDescent="0.25">
      <c r="A6111" s="10" t="s">
        <v>3877</v>
      </c>
      <c r="B6111" s="14">
        <v>202604</v>
      </c>
      <c r="C6111" s="14">
        <v>202604</v>
      </c>
      <c r="D6111" s="14" t="s">
        <v>1015</v>
      </c>
      <c r="E6111" s="16">
        <v>9148709508</v>
      </c>
      <c r="F6111" s="10" t="s">
        <v>3878</v>
      </c>
      <c r="G6111" s="17" t="s">
        <v>3305</v>
      </c>
      <c r="H6111" s="11">
        <v>59000</v>
      </c>
      <c r="I6111" s="19">
        <v>46217</v>
      </c>
      <c r="J6111" s="11">
        <v>14000</v>
      </c>
      <c r="K6111" s="12" t="s">
        <v>20</v>
      </c>
      <c r="L6111" s="12" t="s">
        <v>158</v>
      </c>
    </row>
    <row r="6112" spans="1:17" x14ac:dyDescent="0.25">
      <c r="A6112" s="10" t="s">
        <v>2832</v>
      </c>
      <c r="B6112" s="14">
        <v>202504</v>
      </c>
      <c r="C6112" s="14">
        <v>202504</v>
      </c>
      <c r="D6112" s="14" t="s">
        <v>1014</v>
      </c>
      <c r="E6112" s="16">
        <v>9361378163</v>
      </c>
      <c r="F6112" s="10" t="s">
        <v>2833</v>
      </c>
      <c r="G6112" s="17" t="s">
        <v>1792</v>
      </c>
      <c r="H6112" s="11">
        <v>295000</v>
      </c>
      <c r="I6112" s="19">
        <v>46217</v>
      </c>
      <c r="J6112" s="11">
        <v>30000</v>
      </c>
      <c r="K6112" s="12" t="s">
        <v>20</v>
      </c>
      <c r="L6112" s="12" t="s">
        <v>158</v>
      </c>
    </row>
    <row r="6113" spans="1:12" x14ac:dyDescent="0.25">
      <c r="A6113" s="10" t="s">
        <v>4089</v>
      </c>
      <c r="B6113" s="14">
        <v>202607</v>
      </c>
      <c r="C6113" s="14">
        <v>202607</v>
      </c>
      <c r="D6113" s="14" t="s">
        <v>1015</v>
      </c>
      <c r="E6113" s="16">
        <v>7077667449</v>
      </c>
      <c r="F6113" s="10" t="s">
        <v>4100</v>
      </c>
      <c r="G6113" s="17" t="s">
        <v>4068</v>
      </c>
      <c r="H6113" s="11">
        <v>165000</v>
      </c>
      <c r="I6113" s="19">
        <v>46218</v>
      </c>
      <c r="J6113" s="11">
        <v>160000</v>
      </c>
      <c r="K6113" s="12" t="s">
        <v>20</v>
      </c>
      <c r="L6113" s="12" t="s">
        <v>158</v>
      </c>
    </row>
    <row r="6114" spans="1:12" x14ac:dyDescent="0.25">
      <c r="A6114" s="10" t="s">
        <v>3978</v>
      </c>
      <c r="B6114" s="14">
        <v>202506</v>
      </c>
      <c r="C6114" s="14">
        <v>202506</v>
      </c>
      <c r="D6114" s="14" t="s">
        <v>1015</v>
      </c>
      <c r="E6114" s="16">
        <v>8093400229</v>
      </c>
      <c r="F6114" s="10"/>
      <c r="G6114" s="17" t="s">
        <v>1778</v>
      </c>
      <c r="H6114" s="11">
        <v>290000</v>
      </c>
      <c r="I6114" s="19">
        <v>46218</v>
      </c>
      <c r="J6114" s="11">
        <v>50000</v>
      </c>
      <c r="K6114" s="12" t="s">
        <v>20</v>
      </c>
      <c r="L6114" s="12" t="s">
        <v>158</v>
      </c>
    </row>
    <row r="6115" spans="1:12" x14ac:dyDescent="0.25">
      <c r="A6115" s="10" t="s">
        <v>4688</v>
      </c>
      <c r="B6115" s="14">
        <v>202607</v>
      </c>
      <c r="C6115" s="14">
        <v>202607</v>
      </c>
      <c r="D6115" s="14" t="s">
        <v>1015</v>
      </c>
      <c r="E6115" s="16">
        <v>8260460343</v>
      </c>
      <c r="F6115" s="10" t="s">
        <v>4689</v>
      </c>
      <c r="G6115" s="17" t="s">
        <v>1778</v>
      </c>
      <c r="H6115" s="11">
        <v>320000</v>
      </c>
      <c r="I6115" s="19">
        <v>46218</v>
      </c>
      <c r="J6115" s="11">
        <v>48000</v>
      </c>
      <c r="K6115" s="12" t="s">
        <v>20</v>
      </c>
      <c r="L6115" s="12" t="s">
        <v>158</v>
      </c>
    </row>
    <row r="6116" spans="1:12" x14ac:dyDescent="0.25">
      <c r="A6116" s="10" t="s">
        <v>4118</v>
      </c>
      <c r="B6116" s="14">
        <v>202607</v>
      </c>
      <c r="C6116" s="14">
        <v>202607</v>
      </c>
      <c r="D6116" s="14" t="s">
        <v>1015</v>
      </c>
      <c r="E6116" s="16">
        <v>9620639636</v>
      </c>
      <c r="F6116" s="10" t="s">
        <v>4133</v>
      </c>
      <c r="G6116" s="17" t="s">
        <v>1778</v>
      </c>
      <c r="H6116" s="11">
        <v>290000</v>
      </c>
      <c r="I6116" s="19">
        <v>46218</v>
      </c>
      <c r="J6116" s="11">
        <v>65825</v>
      </c>
      <c r="K6116" s="12" t="s">
        <v>20</v>
      </c>
      <c r="L6116" s="12" t="s">
        <v>158</v>
      </c>
    </row>
    <row r="6117" spans="1:12" x14ac:dyDescent="0.25">
      <c r="A6117" s="10" t="s">
        <v>3971</v>
      </c>
      <c r="B6117" s="14">
        <v>202506</v>
      </c>
      <c r="C6117" s="14">
        <v>202506</v>
      </c>
      <c r="D6117" s="14" t="s">
        <v>1014</v>
      </c>
      <c r="E6117" s="16">
        <v>8917374533</v>
      </c>
      <c r="F6117" s="10" t="s">
        <v>3971</v>
      </c>
      <c r="G6117" s="17" t="s">
        <v>1778</v>
      </c>
      <c r="H6117" s="11">
        <v>290000</v>
      </c>
      <c r="I6117" s="19">
        <v>46218</v>
      </c>
      <c r="J6117" s="11">
        <v>68750</v>
      </c>
      <c r="K6117" s="12" t="s">
        <v>20</v>
      </c>
      <c r="L6117" s="12" t="s">
        <v>158</v>
      </c>
    </row>
    <row r="6118" spans="1:12" x14ac:dyDescent="0.25">
      <c r="A6118" s="10" t="s">
        <v>4069</v>
      </c>
      <c r="B6118" s="14">
        <v>202606</v>
      </c>
      <c r="C6118" s="14">
        <v>202606</v>
      </c>
      <c r="D6118" s="14" t="s">
        <v>1015</v>
      </c>
      <c r="E6118" s="16">
        <v>6370582950</v>
      </c>
      <c r="F6118" s="10" t="s">
        <v>4072</v>
      </c>
      <c r="G6118" s="17" t="s">
        <v>1778</v>
      </c>
      <c r="H6118" s="11">
        <v>290000</v>
      </c>
      <c r="I6118" s="19">
        <v>46219</v>
      </c>
      <c r="J6118" s="11">
        <v>285000</v>
      </c>
      <c r="K6118" s="12" t="s">
        <v>20</v>
      </c>
      <c r="L6118" s="12" t="s">
        <v>158</v>
      </c>
    </row>
    <row r="6119" spans="1:12" x14ac:dyDescent="0.25">
      <c r="A6119" s="10" t="s">
        <v>4124</v>
      </c>
      <c r="B6119" s="14">
        <v>202607</v>
      </c>
      <c r="C6119" s="14">
        <v>202607</v>
      </c>
      <c r="D6119" s="14" t="s">
        <v>1015</v>
      </c>
      <c r="E6119" s="16">
        <v>8260696993</v>
      </c>
      <c r="F6119" s="106" t="s">
        <v>4139</v>
      </c>
      <c r="G6119" s="17" t="s">
        <v>1778</v>
      </c>
      <c r="H6119" s="11">
        <v>290000</v>
      </c>
      <c r="I6119" s="19">
        <v>46219</v>
      </c>
      <c r="J6119" s="11">
        <v>95000</v>
      </c>
      <c r="K6119" s="12" t="s">
        <v>20</v>
      </c>
      <c r="L6119" s="12" t="s">
        <v>158</v>
      </c>
    </row>
    <row r="6120" spans="1:12" x14ac:dyDescent="0.25">
      <c r="A6120" s="10" t="s">
        <v>3947</v>
      </c>
      <c r="B6120" s="14">
        <v>202605</v>
      </c>
      <c r="C6120" s="14">
        <v>202605</v>
      </c>
      <c r="D6120" s="14" t="s">
        <v>1015</v>
      </c>
      <c r="E6120" s="16">
        <v>9090070024</v>
      </c>
      <c r="F6120" s="10" t="s">
        <v>3948</v>
      </c>
      <c r="G6120" s="17" t="s">
        <v>1778</v>
      </c>
      <c r="H6120" s="11">
        <v>300000</v>
      </c>
      <c r="I6120" s="19">
        <v>46220</v>
      </c>
      <c r="J6120" s="11">
        <v>10000</v>
      </c>
      <c r="K6120" s="12" t="s">
        <v>20</v>
      </c>
      <c r="L6120" s="12" t="s">
        <v>158</v>
      </c>
    </row>
    <row r="6121" spans="1:12" x14ac:dyDescent="0.25">
      <c r="A6121" s="10" t="s">
        <v>3700</v>
      </c>
      <c r="B6121" s="14">
        <v>202603</v>
      </c>
      <c r="C6121" s="14">
        <v>202603</v>
      </c>
      <c r="D6121" s="14" t="s">
        <v>1015</v>
      </c>
      <c r="E6121" s="16">
        <v>8093628705</v>
      </c>
      <c r="F6121" s="10" t="s">
        <v>3705</v>
      </c>
      <c r="G6121" s="17" t="s">
        <v>1778</v>
      </c>
      <c r="H6121" s="11">
        <v>318600</v>
      </c>
      <c r="I6121" s="19">
        <v>46220</v>
      </c>
      <c r="J6121" s="11">
        <v>40000</v>
      </c>
      <c r="K6121" s="12" t="s">
        <v>20</v>
      </c>
      <c r="L6121" s="12" t="s">
        <v>158</v>
      </c>
    </row>
    <row r="6122" spans="1:12" x14ac:dyDescent="0.25">
      <c r="A6122" s="10" t="s">
        <v>4054</v>
      </c>
      <c r="B6122" s="14">
        <v>202606</v>
      </c>
      <c r="C6122" s="14">
        <v>202606</v>
      </c>
      <c r="D6122" s="14" t="s">
        <v>1014</v>
      </c>
      <c r="E6122" s="16">
        <v>8580770338</v>
      </c>
      <c r="F6122" s="10" t="s">
        <v>4065</v>
      </c>
      <c r="G6122" s="17" t="s">
        <v>1778</v>
      </c>
      <c r="H6122" s="11">
        <v>320000</v>
      </c>
      <c r="I6122" s="19">
        <v>46220</v>
      </c>
      <c r="J6122" s="11">
        <v>95000</v>
      </c>
      <c r="K6122" s="12" t="s">
        <v>20</v>
      </c>
      <c r="L6122" s="12" t="s">
        <v>158</v>
      </c>
    </row>
    <row r="6123" spans="1:12" x14ac:dyDescent="0.25">
      <c r="A6123" s="10" t="s">
        <v>4123</v>
      </c>
      <c r="B6123" s="14">
        <v>202607</v>
      </c>
      <c r="C6123" s="14">
        <v>202607</v>
      </c>
      <c r="D6123" s="14" t="s">
        <v>1015</v>
      </c>
      <c r="E6123" s="16">
        <v>7008953814</v>
      </c>
      <c r="F6123" s="10" t="s">
        <v>4138</v>
      </c>
      <c r="G6123" s="17" t="s">
        <v>4068</v>
      </c>
      <c r="H6123" s="11">
        <v>165000</v>
      </c>
      <c r="I6123" s="19">
        <v>46220</v>
      </c>
      <c r="J6123" s="11">
        <v>165000</v>
      </c>
      <c r="K6123" s="12" t="s">
        <v>20</v>
      </c>
      <c r="L6123" s="12" t="s">
        <v>158</v>
      </c>
    </row>
    <row r="6124" spans="1:12" x14ac:dyDescent="0.25">
      <c r="A6124" s="10" t="s">
        <v>4116</v>
      </c>
      <c r="B6124" s="14">
        <v>202607</v>
      </c>
      <c r="C6124" s="14">
        <v>202607</v>
      </c>
      <c r="D6124" s="14" t="s">
        <v>1015</v>
      </c>
      <c r="E6124" s="16">
        <v>9437589091</v>
      </c>
      <c r="F6124" s="10" t="s">
        <v>4131</v>
      </c>
      <c r="G6124" s="17" t="s">
        <v>1778</v>
      </c>
      <c r="H6124" s="11">
        <v>290000</v>
      </c>
      <c r="I6124" s="19">
        <v>46221</v>
      </c>
      <c r="J6124" s="11">
        <v>285000</v>
      </c>
      <c r="K6124" s="12" t="s">
        <v>20</v>
      </c>
      <c r="L6124" s="12" t="s">
        <v>158</v>
      </c>
    </row>
    <row r="6125" spans="1:12" x14ac:dyDescent="0.25">
      <c r="A6125" s="10" t="s">
        <v>4085</v>
      </c>
      <c r="B6125" s="14">
        <v>202607</v>
      </c>
      <c r="C6125" s="14">
        <v>202607</v>
      </c>
      <c r="D6125" s="14" t="s">
        <v>1015</v>
      </c>
      <c r="E6125" s="16">
        <v>7504218655</v>
      </c>
      <c r="F6125" s="10" t="s">
        <v>4097</v>
      </c>
      <c r="G6125" s="17" t="s">
        <v>1778</v>
      </c>
      <c r="H6125" s="11">
        <v>300000</v>
      </c>
      <c r="I6125" s="19">
        <v>46221</v>
      </c>
      <c r="J6125" s="11">
        <v>65000</v>
      </c>
      <c r="K6125" s="12" t="s">
        <v>20</v>
      </c>
      <c r="L6125" s="12" t="s">
        <v>158</v>
      </c>
    </row>
    <row r="6126" spans="1:12" x14ac:dyDescent="0.25">
      <c r="A6126" s="10" t="s">
        <v>4692</v>
      </c>
      <c r="B6126" s="14">
        <v>202607</v>
      </c>
      <c r="C6126" s="14">
        <v>202607</v>
      </c>
      <c r="D6126" s="14" t="s">
        <v>1015</v>
      </c>
      <c r="E6126" s="16">
        <v>8923362552</v>
      </c>
      <c r="F6126" s="10" t="s">
        <v>4140</v>
      </c>
      <c r="G6126" s="17" t="s">
        <v>1778</v>
      </c>
      <c r="H6126" s="11">
        <v>320000</v>
      </c>
      <c r="I6126" s="19">
        <v>46223</v>
      </c>
      <c r="J6126" s="11">
        <v>73750</v>
      </c>
      <c r="K6126" s="12" t="s">
        <v>20</v>
      </c>
      <c r="L6126" s="12" t="s">
        <v>158</v>
      </c>
    </row>
    <row r="6127" spans="1:12" x14ac:dyDescent="0.25">
      <c r="A6127" s="10" t="s">
        <v>4690</v>
      </c>
      <c r="B6127" s="14">
        <v>202607</v>
      </c>
      <c r="C6127" s="14">
        <v>202607</v>
      </c>
      <c r="D6127" s="14" t="s">
        <v>1015</v>
      </c>
      <c r="E6127" s="16">
        <v>7064639355</v>
      </c>
      <c r="F6127" s="10" t="s">
        <v>3759</v>
      </c>
      <c r="G6127" s="17" t="s">
        <v>4691</v>
      </c>
      <c r="H6127" s="11">
        <v>250000</v>
      </c>
      <c r="I6127" s="19">
        <v>46223</v>
      </c>
      <c r="J6127" s="11">
        <v>200000</v>
      </c>
      <c r="K6127" s="12" t="s">
        <v>20</v>
      </c>
      <c r="L6127" s="12" t="s">
        <v>158</v>
      </c>
    </row>
    <row r="6128" spans="1:12" x14ac:dyDescent="0.25">
      <c r="A6128" s="10" t="s">
        <v>4015</v>
      </c>
      <c r="B6128" s="14">
        <v>202606</v>
      </c>
      <c r="C6128" s="14">
        <v>202606</v>
      </c>
      <c r="D6128" s="14" t="s">
        <v>1015</v>
      </c>
      <c r="E6128" s="16">
        <v>9437384703</v>
      </c>
      <c r="F6128" s="10" t="s">
        <v>4024</v>
      </c>
      <c r="G6128" s="17" t="s">
        <v>1778</v>
      </c>
      <c r="H6128" s="11">
        <v>290000</v>
      </c>
      <c r="I6128" s="19">
        <v>46223</v>
      </c>
      <c r="J6128" s="11">
        <v>60000</v>
      </c>
      <c r="K6128" s="12" t="s">
        <v>20</v>
      </c>
      <c r="L6128" s="12" t="s">
        <v>158</v>
      </c>
    </row>
    <row r="6129" spans="1:12" x14ac:dyDescent="0.25">
      <c r="A6129" s="10" t="s">
        <v>4048</v>
      </c>
      <c r="B6129" s="14">
        <v>202606</v>
      </c>
      <c r="C6129" s="14">
        <v>202606</v>
      </c>
      <c r="D6129" s="14" t="s">
        <v>1015</v>
      </c>
      <c r="E6129" s="16">
        <v>8580509531</v>
      </c>
      <c r="F6129" s="10" t="s">
        <v>4049</v>
      </c>
      <c r="G6129" s="17" t="s">
        <v>1778</v>
      </c>
      <c r="H6129" s="11">
        <v>318600</v>
      </c>
      <c r="I6129" s="19">
        <v>46224</v>
      </c>
      <c r="J6129" s="11">
        <v>105000</v>
      </c>
      <c r="K6129" s="12" t="s">
        <v>20</v>
      </c>
      <c r="L6129" s="12" t="s">
        <v>158</v>
      </c>
    </row>
    <row r="6130" spans="1:12" x14ac:dyDescent="0.25">
      <c r="A6130" s="10" t="s">
        <v>4693</v>
      </c>
      <c r="B6130" s="14">
        <v>202607</v>
      </c>
      <c r="C6130" s="14">
        <v>202607</v>
      </c>
      <c r="D6130" s="14" t="s">
        <v>4709</v>
      </c>
      <c r="E6130" s="16">
        <v>7749983133</v>
      </c>
      <c r="F6130" s="10" t="s">
        <v>4147</v>
      </c>
      <c r="G6130" s="17" t="s">
        <v>1778</v>
      </c>
      <c r="H6130" s="11">
        <v>300000</v>
      </c>
      <c r="I6130" s="19">
        <v>46224</v>
      </c>
      <c r="J6130" s="11">
        <v>5000</v>
      </c>
      <c r="K6130" s="12" t="s">
        <v>20</v>
      </c>
      <c r="L6130" s="12" t="s">
        <v>2073</v>
      </c>
    </row>
    <row r="6131" spans="1:12" x14ac:dyDescent="0.25">
      <c r="A6131" s="10" t="s">
        <v>4694</v>
      </c>
      <c r="B6131" s="14">
        <v>202607</v>
      </c>
      <c r="C6131" s="14">
        <v>202607</v>
      </c>
      <c r="D6131" s="14" t="s">
        <v>1015</v>
      </c>
      <c r="E6131" s="16">
        <v>8249947928</v>
      </c>
      <c r="F6131" s="10" t="s">
        <v>4710</v>
      </c>
      <c r="G6131" s="17" t="s">
        <v>1778</v>
      </c>
      <c r="H6131" s="11">
        <v>318600</v>
      </c>
      <c r="I6131" s="19">
        <v>46224</v>
      </c>
      <c r="J6131" s="11">
        <v>5000</v>
      </c>
      <c r="K6131" s="12" t="s">
        <v>20</v>
      </c>
      <c r="L6131" s="12" t="s">
        <v>2437</v>
      </c>
    </row>
    <row r="6132" spans="1:12" x14ac:dyDescent="0.25">
      <c r="A6132" s="10" t="s">
        <v>4695</v>
      </c>
      <c r="B6132" s="14">
        <v>202607</v>
      </c>
      <c r="C6132" s="14">
        <v>202607</v>
      </c>
      <c r="D6132" s="14" t="s">
        <v>1015</v>
      </c>
      <c r="E6132" s="16">
        <v>8249905192</v>
      </c>
      <c r="F6132" s="10" t="s">
        <v>4711</v>
      </c>
      <c r="G6132" s="17" t="s">
        <v>1778</v>
      </c>
      <c r="H6132" s="11">
        <v>318600</v>
      </c>
      <c r="I6132" s="19">
        <v>46224</v>
      </c>
      <c r="J6132" s="11">
        <v>5000</v>
      </c>
      <c r="K6132" s="12" t="s">
        <v>20</v>
      </c>
      <c r="L6132" s="12" t="s">
        <v>2437</v>
      </c>
    </row>
    <row r="6133" spans="1:12" x14ac:dyDescent="0.25">
      <c r="A6133" s="10" t="s">
        <v>4688</v>
      </c>
      <c r="B6133" s="14">
        <v>202607</v>
      </c>
      <c r="C6133" s="14">
        <v>202607</v>
      </c>
      <c r="D6133" s="14" t="s">
        <v>1015</v>
      </c>
      <c r="E6133" s="16">
        <v>8260460343</v>
      </c>
      <c r="F6133" s="10" t="s">
        <v>4689</v>
      </c>
      <c r="G6133" s="17" t="s">
        <v>1778</v>
      </c>
      <c r="H6133" s="11">
        <v>320000</v>
      </c>
      <c r="I6133" s="19">
        <v>46224</v>
      </c>
      <c r="J6133" s="11">
        <v>5000</v>
      </c>
      <c r="K6133" s="12" t="s">
        <v>20</v>
      </c>
      <c r="L6133" s="12" t="s">
        <v>2073</v>
      </c>
    </row>
    <row r="6134" spans="1:12" x14ac:dyDescent="0.25">
      <c r="A6134" s="10" t="s">
        <v>4696</v>
      </c>
      <c r="B6134" s="14">
        <v>202607</v>
      </c>
      <c r="C6134" s="14">
        <v>202607</v>
      </c>
      <c r="D6134" s="14" t="s">
        <v>1015</v>
      </c>
      <c r="E6134" s="16">
        <v>6372873755</v>
      </c>
      <c r="F6134" s="10" t="s">
        <v>4144</v>
      </c>
      <c r="G6134" s="17" t="s">
        <v>1778</v>
      </c>
      <c r="H6134" s="11">
        <v>290000</v>
      </c>
      <c r="I6134" s="19">
        <v>46224</v>
      </c>
      <c r="J6134" s="11">
        <v>5000</v>
      </c>
      <c r="K6134" s="12" t="s">
        <v>20</v>
      </c>
      <c r="L6134" s="12" t="s">
        <v>2073</v>
      </c>
    </row>
    <row r="6135" spans="1:12" x14ac:dyDescent="0.25">
      <c r="A6135" s="10" t="s">
        <v>4697</v>
      </c>
      <c r="B6135" s="14">
        <v>202607</v>
      </c>
      <c r="C6135" s="14">
        <v>202607</v>
      </c>
      <c r="D6135" s="14" t="s">
        <v>1015</v>
      </c>
      <c r="E6135" s="16">
        <v>7058466616</v>
      </c>
      <c r="F6135" s="10" t="s">
        <v>4712</v>
      </c>
      <c r="G6135" s="17" t="s">
        <v>1778</v>
      </c>
      <c r="H6135" s="11">
        <v>290000</v>
      </c>
      <c r="I6135" s="19">
        <v>46224</v>
      </c>
      <c r="J6135" s="11">
        <v>5000</v>
      </c>
      <c r="K6135" s="12" t="s">
        <v>20</v>
      </c>
      <c r="L6135" s="12" t="s">
        <v>4723</v>
      </c>
    </row>
    <row r="6136" spans="1:12" x14ac:dyDescent="0.25">
      <c r="A6136" s="10" t="s">
        <v>4698</v>
      </c>
      <c r="B6136" s="14">
        <v>202607</v>
      </c>
      <c r="C6136" s="14">
        <v>202607</v>
      </c>
      <c r="D6136" s="14" t="s">
        <v>1014</v>
      </c>
      <c r="E6136" s="16">
        <v>7019792084</v>
      </c>
      <c r="F6136" s="10" t="s">
        <v>4713</v>
      </c>
      <c r="G6136" s="17" t="s">
        <v>3682</v>
      </c>
      <c r="H6136" s="11">
        <v>270000</v>
      </c>
      <c r="I6136" s="19">
        <v>46224</v>
      </c>
      <c r="J6136" s="11">
        <v>5000</v>
      </c>
      <c r="K6136" s="12" t="s">
        <v>20</v>
      </c>
      <c r="L6136" s="12" t="s">
        <v>4724</v>
      </c>
    </row>
    <row r="6137" spans="1:12" x14ac:dyDescent="0.25">
      <c r="A6137" s="10" t="s">
        <v>4699</v>
      </c>
      <c r="B6137" s="14">
        <v>202607</v>
      </c>
      <c r="C6137" s="14">
        <v>202607</v>
      </c>
      <c r="D6137" s="14" t="s">
        <v>1015</v>
      </c>
      <c r="E6137" s="16">
        <v>6371614015</v>
      </c>
      <c r="F6137" s="10" t="s">
        <v>4714</v>
      </c>
      <c r="G6137" s="17" t="s">
        <v>1778</v>
      </c>
      <c r="H6137" s="11">
        <v>320000</v>
      </c>
      <c r="I6137" s="19">
        <v>46224</v>
      </c>
      <c r="J6137" s="11">
        <v>5000</v>
      </c>
      <c r="K6137" s="12" t="s">
        <v>20</v>
      </c>
      <c r="L6137" s="12" t="s">
        <v>2073</v>
      </c>
    </row>
    <row r="6138" spans="1:12" x14ac:dyDescent="0.25">
      <c r="A6138" s="10" t="s">
        <v>4700</v>
      </c>
      <c r="B6138" s="14">
        <v>202607</v>
      </c>
      <c r="C6138" s="14">
        <v>202607</v>
      </c>
      <c r="D6138" s="14" t="s">
        <v>1014</v>
      </c>
      <c r="E6138" s="16">
        <v>9348412832</v>
      </c>
      <c r="F6138" s="10" t="s">
        <v>4715</v>
      </c>
      <c r="G6138" s="17" t="s">
        <v>3682</v>
      </c>
      <c r="H6138" s="11">
        <v>275000</v>
      </c>
      <c r="I6138" s="19">
        <v>46224</v>
      </c>
      <c r="J6138" s="11">
        <v>5000</v>
      </c>
      <c r="K6138" s="12" t="s">
        <v>20</v>
      </c>
      <c r="L6138" s="12" t="s">
        <v>2009</v>
      </c>
    </row>
    <row r="6139" spans="1:12" x14ac:dyDescent="0.25">
      <c r="A6139" s="10" t="s">
        <v>4701</v>
      </c>
      <c r="B6139" s="14">
        <v>202607</v>
      </c>
      <c r="C6139" s="14">
        <v>202607</v>
      </c>
      <c r="D6139" s="14" t="s">
        <v>1015</v>
      </c>
      <c r="E6139" s="16">
        <v>9434883252</v>
      </c>
      <c r="F6139" s="10" t="s">
        <v>4716</v>
      </c>
      <c r="G6139" s="17" t="s">
        <v>1778</v>
      </c>
      <c r="H6139" s="11">
        <v>320000</v>
      </c>
      <c r="I6139" s="19">
        <v>46224</v>
      </c>
      <c r="J6139" s="11">
        <v>5000</v>
      </c>
      <c r="K6139" s="12" t="s">
        <v>20</v>
      </c>
      <c r="L6139" s="12" t="s">
        <v>2073</v>
      </c>
    </row>
    <row r="6140" spans="1:12" x14ac:dyDescent="0.25">
      <c r="A6140" s="10" t="s">
        <v>4702</v>
      </c>
      <c r="B6140" s="14">
        <v>202607</v>
      </c>
      <c r="C6140" s="14">
        <v>202607</v>
      </c>
      <c r="D6140" s="14" t="s">
        <v>1015</v>
      </c>
      <c r="E6140" s="16">
        <v>9439507232</v>
      </c>
      <c r="F6140" s="10" t="s">
        <v>4717</v>
      </c>
      <c r="G6140" s="17" t="s">
        <v>1778</v>
      </c>
      <c r="H6140" s="11">
        <v>318600</v>
      </c>
      <c r="I6140" s="19">
        <v>46224</v>
      </c>
      <c r="J6140" s="11">
        <v>5000</v>
      </c>
      <c r="K6140" s="12" t="s">
        <v>20</v>
      </c>
      <c r="L6140" s="12" t="s">
        <v>2437</v>
      </c>
    </row>
    <row r="6141" spans="1:12" x14ac:dyDescent="0.25">
      <c r="A6141" s="10" t="s">
        <v>4703</v>
      </c>
      <c r="B6141" s="14">
        <v>202607</v>
      </c>
      <c r="C6141" s="14">
        <v>202607</v>
      </c>
      <c r="D6141" s="14" t="s">
        <v>1015</v>
      </c>
      <c r="E6141" s="16">
        <v>9810881693</v>
      </c>
      <c r="F6141" s="10"/>
      <c r="G6141" s="17" t="s">
        <v>1778</v>
      </c>
      <c r="H6141" s="11">
        <v>318600</v>
      </c>
      <c r="I6141" s="19">
        <v>46224</v>
      </c>
      <c r="J6141" s="11">
        <v>5000</v>
      </c>
      <c r="K6141" s="12" t="s">
        <v>20</v>
      </c>
      <c r="L6141" s="12" t="s">
        <v>2437</v>
      </c>
    </row>
    <row r="6142" spans="1:12" x14ac:dyDescent="0.25">
      <c r="A6142" s="10" t="s">
        <v>4704</v>
      </c>
      <c r="B6142" s="14">
        <v>202607</v>
      </c>
      <c r="C6142" s="14">
        <v>202607</v>
      </c>
      <c r="D6142" s="14" t="s">
        <v>1015</v>
      </c>
      <c r="E6142" s="16">
        <v>7205102119</v>
      </c>
      <c r="F6142" s="10" t="s">
        <v>4718</v>
      </c>
      <c r="G6142" s="17" t="s">
        <v>1778</v>
      </c>
      <c r="H6142" s="11">
        <v>320000</v>
      </c>
      <c r="I6142" s="19">
        <v>46224</v>
      </c>
      <c r="J6142" s="11">
        <v>5000</v>
      </c>
      <c r="K6142" s="12" t="s">
        <v>20</v>
      </c>
      <c r="L6142" s="12" t="s">
        <v>2073</v>
      </c>
    </row>
    <row r="6143" spans="1:12" x14ac:dyDescent="0.25">
      <c r="A6143" s="10" t="s">
        <v>4705</v>
      </c>
      <c r="B6143" s="14">
        <v>202607</v>
      </c>
      <c r="C6143" s="14">
        <v>202607</v>
      </c>
      <c r="D6143" s="14" t="s">
        <v>1015</v>
      </c>
      <c r="E6143" s="16">
        <v>7848056546</v>
      </c>
      <c r="F6143" s="10" t="s">
        <v>4719</v>
      </c>
      <c r="G6143" s="17" t="s">
        <v>1778</v>
      </c>
      <c r="H6143" s="11">
        <v>320000</v>
      </c>
      <c r="I6143" s="19">
        <v>46224</v>
      </c>
      <c r="J6143" s="11">
        <v>5000</v>
      </c>
      <c r="K6143" s="12" t="s">
        <v>20</v>
      </c>
      <c r="L6143" s="12" t="s">
        <v>2073</v>
      </c>
    </row>
    <row r="6144" spans="1:12" x14ac:dyDescent="0.25">
      <c r="A6144" s="10" t="s">
        <v>4706</v>
      </c>
      <c r="B6144" s="14">
        <v>202607</v>
      </c>
      <c r="C6144" s="14">
        <v>202607</v>
      </c>
      <c r="D6144" s="14" t="s">
        <v>1015</v>
      </c>
      <c r="E6144" s="16">
        <v>8971930905</v>
      </c>
      <c r="F6144" s="10" t="s">
        <v>4720</v>
      </c>
      <c r="G6144" s="17" t="s">
        <v>4068</v>
      </c>
      <c r="H6144" s="11">
        <v>50000</v>
      </c>
      <c r="I6144" s="19">
        <v>46224</v>
      </c>
      <c r="J6144" s="11">
        <v>5000</v>
      </c>
      <c r="K6144" s="12" t="s">
        <v>20</v>
      </c>
      <c r="L6144" s="12" t="s">
        <v>2073</v>
      </c>
    </row>
    <row r="6145" spans="1:13" x14ac:dyDescent="0.25">
      <c r="A6145" s="10" t="s">
        <v>4707</v>
      </c>
      <c r="B6145" s="14">
        <v>202607</v>
      </c>
      <c r="C6145" s="14">
        <v>202607</v>
      </c>
      <c r="D6145" s="14" t="s">
        <v>1015</v>
      </c>
      <c r="E6145" s="16">
        <v>8249389761</v>
      </c>
      <c r="F6145" s="10" t="s">
        <v>4721</v>
      </c>
      <c r="G6145" s="17" t="s">
        <v>1778</v>
      </c>
      <c r="H6145" s="11">
        <v>318000</v>
      </c>
      <c r="I6145" s="19">
        <v>46224</v>
      </c>
      <c r="J6145" s="11">
        <v>5000</v>
      </c>
      <c r="K6145" s="12" t="s">
        <v>20</v>
      </c>
      <c r="L6145" s="12" t="s">
        <v>2437</v>
      </c>
    </row>
    <row r="6146" spans="1:13" x14ac:dyDescent="0.25">
      <c r="A6146" s="10" t="s">
        <v>4708</v>
      </c>
      <c r="B6146" s="14">
        <v>202607</v>
      </c>
      <c r="C6146" s="14">
        <v>202607</v>
      </c>
      <c r="D6146" s="14" t="s">
        <v>1015</v>
      </c>
      <c r="E6146" s="16">
        <v>6370225656</v>
      </c>
      <c r="F6146" s="10" t="s">
        <v>4722</v>
      </c>
      <c r="G6146" s="17" t="s">
        <v>1778</v>
      </c>
      <c r="H6146" s="11">
        <v>318000</v>
      </c>
      <c r="I6146" s="19">
        <v>46224</v>
      </c>
      <c r="J6146" s="11">
        <v>5000</v>
      </c>
      <c r="K6146" s="12" t="s">
        <v>20</v>
      </c>
      <c r="L6146" s="12" t="s">
        <v>2437</v>
      </c>
    </row>
    <row r="6147" spans="1:13" x14ac:dyDescent="0.25">
      <c r="A6147" s="10" t="s">
        <v>4701</v>
      </c>
      <c r="B6147" s="14">
        <v>202607</v>
      </c>
      <c r="C6147" s="14">
        <v>202607</v>
      </c>
      <c r="D6147" s="14" t="s">
        <v>1015</v>
      </c>
      <c r="E6147" s="16">
        <v>9434883252</v>
      </c>
      <c r="F6147" s="10" t="s">
        <v>4716</v>
      </c>
      <c r="G6147" s="17" t="s">
        <v>1778</v>
      </c>
      <c r="H6147" s="11">
        <v>320000</v>
      </c>
      <c r="I6147" s="19">
        <v>46224</v>
      </c>
      <c r="J6147" s="11">
        <v>63000</v>
      </c>
      <c r="K6147" s="12" t="s">
        <v>20</v>
      </c>
      <c r="L6147" s="12" t="s">
        <v>158</v>
      </c>
    </row>
    <row r="6148" spans="1:13" x14ac:dyDescent="0.25">
      <c r="A6148" s="10" t="s">
        <v>4051</v>
      </c>
      <c r="B6148" s="14">
        <v>202606</v>
      </c>
      <c r="C6148" s="14">
        <v>202606</v>
      </c>
      <c r="D6148" s="14" t="s">
        <v>1015</v>
      </c>
      <c r="E6148" s="16" t="s">
        <v>4057</v>
      </c>
      <c r="F6148" s="10" t="s">
        <v>4062</v>
      </c>
      <c r="G6148" s="17" t="s">
        <v>1778</v>
      </c>
      <c r="H6148" s="11">
        <v>290000</v>
      </c>
      <c r="I6148" s="19">
        <v>46224</v>
      </c>
      <c r="J6148" s="11">
        <v>95000</v>
      </c>
      <c r="K6148" s="12" t="s">
        <v>20</v>
      </c>
      <c r="L6148" s="12" t="s">
        <v>158</v>
      </c>
    </row>
    <row r="6149" spans="1:13" x14ac:dyDescent="0.25">
      <c r="A6149" s="10" t="s">
        <v>4725</v>
      </c>
      <c r="B6149" s="14">
        <v>202607</v>
      </c>
      <c r="C6149" s="14">
        <v>202607</v>
      </c>
      <c r="D6149" s="14" t="s">
        <v>1015</v>
      </c>
      <c r="E6149" s="16" t="s">
        <v>4727</v>
      </c>
      <c r="F6149" s="10" t="s">
        <v>4726</v>
      </c>
      <c r="G6149" s="17" t="s">
        <v>1778</v>
      </c>
      <c r="H6149" s="11">
        <v>290000</v>
      </c>
      <c r="I6149" s="19">
        <v>46225</v>
      </c>
      <c r="J6149" s="11">
        <v>285000</v>
      </c>
      <c r="K6149" s="12" t="s">
        <v>20</v>
      </c>
      <c r="L6149" s="12" t="s">
        <v>158</v>
      </c>
    </row>
    <row r="6150" spans="1:13" x14ac:dyDescent="0.25">
      <c r="A6150" s="10" t="s">
        <v>3870</v>
      </c>
      <c r="B6150" s="14">
        <v>202604</v>
      </c>
      <c r="C6150" s="14">
        <v>202604</v>
      </c>
      <c r="D6150" s="14" t="s">
        <v>1015</v>
      </c>
      <c r="E6150" s="16">
        <v>7655066240</v>
      </c>
      <c r="F6150" s="10" t="s">
        <v>3844</v>
      </c>
      <c r="G6150" s="17" t="s">
        <v>3682</v>
      </c>
      <c r="H6150" s="11">
        <v>165000</v>
      </c>
      <c r="I6150" s="19">
        <v>46225</v>
      </c>
      <c r="J6150" s="11">
        <v>38400</v>
      </c>
      <c r="K6150" s="12" t="s">
        <v>20</v>
      </c>
      <c r="L6150" s="12" t="s">
        <v>158</v>
      </c>
    </row>
    <row r="6151" spans="1:13" x14ac:dyDescent="0.25">
      <c r="A6151" s="10" t="s">
        <v>4706</v>
      </c>
      <c r="B6151" s="14">
        <v>202607</v>
      </c>
      <c r="C6151" s="14">
        <v>202607</v>
      </c>
      <c r="D6151" s="14" t="s">
        <v>1015</v>
      </c>
      <c r="E6151" s="16">
        <v>8971930905</v>
      </c>
      <c r="F6151" s="10" t="s">
        <v>4720</v>
      </c>
      <c r="G6151" s="17" t="s">
        <v>4068</v>
      </c>
      <c r="H6151" s="11">
        <v>50000</v>
      </c>
      <c r="I6151" s="19">
        <v>46225</v>
      </c>
      <c r="J6151" s="11">
        <v>50000</v>
      </c>
      <c r="K6151" s="12" t="s">
        <v>717</v>
      </c>
      <c r="L6151" s="12" t="s">
        <v>158</v>
      </c>
      <c r="M6151" t="s">
        <v>4728</v>
      </c>
    </row>
    <row r="6152" spans="1:13" x14ac:dyDescent="0.25">
      <c r="A6152" s="10" t="s">
        <v>4730</v>
      </c>
      <c r="B6152" s="14">
        <v>202607</v>
      </c>
      <c r="C6152" s="14">
        <v>202607</v>
      </c>
      <c r="D6152" s="14" t="s">
        <v>1015</v>
      </c>
      <c r="E6152" s="16">
        <v>7683978996</v>
      </c>
      <c r="F6152" s="10" t="s">
        <v>4729</v>
      </c>
      <c r="G6152" s="17" t="s">
        <v>1778</v>
      </c>
      <c r="H6152" s="11">
        <v>50000</v>
      </c>
      <c r="I6152" s="19">
        <v>46226</v>
      </c>
      <c r="J6152" s="11">
        <v>75000</v>
      </c>
      <c r="K6152" s="12" t="s">
        <v>20</v>
      </c>
      <c r="L6152" s="12" t="s">
        <v>158</v>
      </c>
    </row>
    <row r="6153" spans="1:13" x14ac:dyDescent="0.25">
      <c r="A6153" s="10" t="s">
        <v>4704</v>
      </c>
      <c r="B6153" s="14">
        <v>202607</v>
      </c>
      <c r="C6153" s="14">
        <v>202607</v>
      </c>
      <c r="D6153" s="14" t="s">
        <v>1015</v>
      </c>
      <c r="E6153" s="16">
        <v>7205102119</v>
      </c>
      <c r="F6153" s="10" t="s">
        <v>4718</v>
      </c>
      <c r="G6153" s="17" t="s">
        <v>1778</v>
      </c>
      <c r="H6153" s="11">
        <v>320000</v>
      </c>
      <c r="I6153" s="19">
        <v>46226</v>
      </c>
      <c r="J6153" s="11">
        <v>280000</v>
      </c>
      <c r="K6153" s="12" t="s">
        <v>20</v>
      </c>
      <c r="L6153" s="12" t="s">
        <v>158</v>
      </c>
    </row>
    <row r="6154" spans="1:13" x14ac:dyDescent="0.25">
      <c r="A6154" s="10" t="s">
        <v>4731</v>
      </c>
      <c r="B6154" s="14">
        <v>202606</v>
      </c>
      <c r="C6154" s="14">
        <v>202606</v>
      </c>
      <c r="D6154" s="14" t="s">
        <v>1015</v>
      </c>
      <c r="E6154" s="16">
        <v>9558822443</v>
      </c>
      <c r="F6154" s="10" t="s">
        <v>4074</v>
      </c>
      <c r="G6154" s="17" t="s">
        <v>1778</v>
      </c>
      <c r="H6154" s="11">
        <v>290000</v>
      </c>
      <c r="I6154" s="19">
        <v>46227</v>
      </c>
      <c r="J6154" s="11">
        <v>95000</v>
      </c>
      <c r="K6154" s="12" t="s">
        <v>20</v>
      </c>
      <c r="L6154" s="12" t="s">
        <v>158</v>
      </c>
    </row>
    <row r="6155" spans="1:13" x14ac:dyDescent="0.25">
      <c r="A6155" s="10" t="s">
        <v>4690</v>
      </c>
      <c r="B6155" s="14">
        <v>202607</v>
      </c>
      <c r="C6155" s="14">
        <v>202607</v>
      </c>
      <c r="D6155" s="14" t="s">
        <v>1015</v>
      </c>
      <c r="E6155" s="16">
        <v>7064639355</v>
      </c>
      <c r="F6155" s="10" t="s">
        <v>3759</v>
      </c>
      <c r="G6155" s="17" t="s">
        <v>4691</v>
      </c>
      <c r="H6155" s="11">
        <v>250000</v>
      </c>
      <c r="I6155" s="19">
        <v>46227</v>
      </c>
      <c r="J6155" s="11">
        <v>50000</v>
      </c>
      <c r="K6155" s="12" t="s">
        <v>20</v>
      </c>
      <c r="L6155" s="12" t="s">
        <v>158</v>
      </c>
    </row>
    <row r="6156" spans="1:13" x14ac:dyDescent="0.25">
      <c r="A6156" s="10" t="s">
        <v>4019</v>
      </c>
      <c r="B6156" s="14">
        <v>202606</v>
      </c>
      <c r="C6156" s="14">
        <v>202606</v>
      </c>
      <c r="D6156" s="14" t="s">
        <v>1015</v>
      </c>
      <c r="E6156" s="16">
        <v>9337160115</v>
      </c>
      <c r="F6156" s="10" t="s">
        <v>4028</v>
      </c>
      <c r="G6156" s="17" t="s">
        <v>3682</v>
      </c>
      <c r="H6156" s="11">
        <v>170000</v>
      </c>
      <c r="I6156" s="19">
        <v>46227</v>
      </c>
      <c r="J6156" s="11">
        <v>33000</v>
      </c>
      <c r="K6156" s="12" t="s">
        <v>20</v>
      </c>
      <c r="L6156" s="12" t="s">
        <v>158</v>
      </c>
    </row>
    <row r="6157" spans="1:13" x14ac:dyDescent="0.25">
      <c r="A6157" s="10" t="s">
        <v>4082</v>
      </c>
      <c r="B6157" s="14">
        <v>202607</v>
      </c>
      <c r="C6157" s="14">
        <v>202607</v>
      </c>
      <c r="D6157" s="14" t="s">
        <v>1015</v>
      </c>
      <c r="E6157" s="16">
        <v>7978781779</v>
      </c>
      <c r="F6157" s="10" t="s">
        <v>4094</v>
      </c>
      <c r="G6157" s="17" t="s">
        <v>4068</v>
      </c>
      <c r="H6157" s="11">
        <v>165000</v>
      </c>
      <c r="I6157" s="19">
        <v>46227</v>
      </c>
      <c r="J6157" s="11">
        <v>165000</v>
      </c>
      <c r="K6157" s="12" t="s">
        <v>20</v>
      </c>
      <c r="L6157" s="12" t="s">
        <v>158</v>
      </c>
    </row>
    <row r="6158" spans="1:13" x14ac:dyDescent="0.25">
      <c r="A6158" s="10" t="s">
        <v>4694</v>
      </c>
      <c r="B6158" s="14">
        <v>202607</v>
      </c>
      <c r="C6158" s="14">
        <v>202607</v>
      </c>
      <c r="D6158" s="14" t="s">
        <v>1015</v>
      </c>
      <c r="E6158" s="16">
        <v>8249947928</v>
      </c>
      <c r="F6158" s="10" t="s">
        <v>4710</v>
      </c>
      <c r="G6158" s="17" t="s">
        <v>1778</v>
      </c>
      <c r="H6158" s="11">
        <v>318600</v>
      </c>
      <c r="I6158" s="19">
        <v>46228</v>
      </c>
      <c r="J6158" s="11">
        <v>235000</v>
      </c>
      <c r="K6158" s="12" t="s">
        <v>20</v>
      </c>
      <c r="L6158" s="12" t="s">
        <v>158</v>
      </c>
    </row>
    <row r="6159" spans="1:13" x14ac:dyDescent="0.25">
      <c r="A6159" s="10" t="s">
        <v>4037</v>
      </c>
      <c r="B6159" s="14">
        <v>202506</v>
      </c>
      <c r="C6159" s="14">
        <v>202506</v>
      </c>
      <c r="D6159" s="14" t="s">
        <v>1015</v>
      </c>
      <c r="E6159" s="16">
        <v>8249826052</v>
      </c>
      <c r="F6159" s="10" t="s">
        <v>4043</v>
      </c>
      <c r="G6159" s="17" t="s">
        <v>1778</v>
      </c>
      <c r="H6159" s="11">
        <v>290000</v>
      </c>
      <c r="I6159" s="19">
        <v>46228</v>
      </c>
      <c r="J6159" s="11">
        <v>50000</v>
      </c>
      <c r="K6159" s="12" t="s">
        <v>689</v>
      </c>
      <c r="L6159" s="12" t="s">
        <v>158</v>
      </c>
    </row>
    <row r="6160" spans="1:13" x14ac:dyDescent="0.25">
      <c r="A6160" s="10" t="s">
        <v>4053</v>
      </c>
      <c r="B6160" s="14">
        <v>202606</v>
      </c>
      <c r="C6160" s="14">
        <v>202606</v>
      </c>
      <c r="D6160" s="14" t="s">
        <v>1015</v>
      </c>
      <c r="E6160" s="16">
        <v>8455932636</v>
      </c>
      <c r="F6160" s="10" t="s">
        <v>4064</v>
      </c>
      <c r="G6160" s="17" t="s">
        <v>4068</v>
      </c>
      <c r="H6160" s="11">
        <v>165000</v>
      </c>
      <c r="I6160" s="19">
        <v>46228</v>
      </c>
      <c r="J6160" s="11">
        <v>50000</v>
      </c>
      <c r="K6160" s="12" t="s">
        <v>20</v>
      </c>
      <c r="L6160" s="12" t="s">
        <v>158</v>
      </c>
    </row>
    <row r="6161" spans="1:12" x14ac:dyDescent="0.25">
      <c r="A6161" s="10" t="s">
        <v>4693</v>
      </c>
      <c r="B6161" s="14">
        <v>202607</v>
      </c>
      <c r="C6161" s="14">
        <v>202607</v>
      </c>
      <c r="D6161" s="14" t="s">
        <v>4709</v>
      </c>
      <c r="E6161" s="16">
        <v>7749983133</v>
      </c>
      <c r="F6161" s="10" t="s">
        <v>4147</v>
      </c>
      <c r="G6161" s="17" t="s">
        <v>1778</v>
      </c>
      <c r="H6161" s="11">
        <v>300000</v>
      </c>
      <c r="I6161" s="19">
        <v>46230</v>
      </c>
      <c r="J6161" s="11">
        <v>50000</v>
      </c>
      <c r="K6161" s="12" t="s">
        <v>20</v>
      </c>
      <c r="L6161" s="12" t="s">
        <v>158</v>
      </c>
    </row>
    <row r="6162" spans="1:12" x14ac:dyDescent="0.25">
      <c r="A6162" s="10" t="s">
        <v>4693</v>
      </c>
      <c r="B6162" s="14">
        <v>202607</v>
      </c>
      <c r="C6162" s="14">
        <v>202607</v>
      </c>
      <c r="D6162" s="14" t="s">
        <v>4709</v>
      </c>
      <c r="E6162" s="16">
        <v>7749983133</v>
      </c>
      <c r="F6162" s="10" t="s">
        <v>4147</v>
      </c>
      <c r="G6162" s="17" t="s">
        <v>1778</v>
      </c>
      <c r="H6162" s="11">
        <v>300000</v>
      </c>
      <c r="I6162" s="19">
        <v>46230</v>
      </c>
      <c r="J6162" s="11">
        <v>50000</v>
      </c>
      <c r="K6162" s="12" t="s">
        <v>20</v>
      </c>
      <c r="L6162" s="12" t="s">
        <v>158</v>
      </c>
    </row>
    <row r="6163" spans="1:12" x14ac:dyDescent="0.25">
      <c r="A6163" s="10" t="s">
        <v>4046</v>
      </c>
      <c r="B6163" s="14">
        <v>202606</v>
      </c>
      <c r="C6163" s="14">
        <v>202606</v>
      </c>
      <c r="D6163" s="14" t="s">
        <v>1015</v>
      </c>
      <c r="E6163" s="16">
        <v>7077702524</v>
      </c>
      <c r="F6163" s="10" t="s">
        <v>4047</v>
      </c>
      <c r="G6163" s="17" t="s">
        <v>1778</v>
      </c>
      <c r="H6163" s="11">
        <v>318600</v>
      </c>
      <c r="I6163" s="19">
        <v>46230</v>
      </c>
      <c r="J6163" s="11">
        <v>39000</v>
      </c>
      <c r="K6163" s="12" t="s">
        <v>20</v>
      </c>
      <c r="L6163" s="12" t="s">
        <v>158</v>
      </c>
    </row>
    <row r="6164" spans="1:12" x14ac:dyDescent="0.25">
      <c r="A6164" s="10" t="s">
        <v>3934</v>
      </c>
      <c r="B6164" s="14">
        <v>202605</v>
      </c>
      <c r="C6164" s="14">
        <v>202605</v>
      </c>
      <c r="D6164" s="14" t="s">
        <v>1015</v>
      </c>
      <c r="E6164" s="16">
        <v>8377893491</v>
      </c>
      <c r="F6164" s="10" t="s">
        <v>3938</v>
      </c>
      <c r="G6164" s="17" t="s">
        <v>1778</v>
      </c>
      <c r="H6164" s="11">
        <v>290000</v>
      </c>
      <c r="I6164" s="19">
        <v>46230</v>
      </c>
      <c r="J6164" s="11">
        <v>95000</v>
      </c>
      <c r="K6164" s="12" t="s">
        <v>20</v>
      </c>
      <c r="L6164" s="12" t="s">
        <v>158</v>
      </c>
    </row>
    <row r="6165" spans="1:12" x14ac:dyDescent="0.25">
      <c r="A6165" s="10" t="s">
        <v>3959</v>
      </c>
      <c r="B6165" s="14">
        <v>202604</v>
      </c>
      <c r="C6165" s="14">
        <v>202604</v>
      </c>
      <c r="D6165" s="14" t="s">
        <v>1014</v>
      </c>
      <c r="E6165" s="16">
        <v>6371151566</v>
      </c>
      <c r="F6165" s="10" t="s">
        <v>3958</v>
      </c>
      <c r="G6165" s="17" t="s">
        <v>1778</v>
      </c>
      <c r="H6165" s="11">
        <v>290000</v>
      </c>
      <c r="I6165" s="19">
        <v>46230</v>
      </c>
      <c r="J6165" s="11">
        <v>60000</v>
      </c>
      <c r="K6165" s="12" t="s">
        <v>20</v>
      </c>
      <c r="L6165" s="12" t="s">
        <v>158</v>
      </c>
    </row>
    <row r="6166" spans="1:12" x14ac:dyDescent="0.25">
      <c r="A6166" s="10" t="s">
        <v>4695</v>
      </c>
      <c r="B6166" s="14">
        <v>202607</v>
      </c>
      <c r="C6166" s="14">
        <v>202607</v>
      </c>
      <c r="D6166" s="14" t="s">
        <v>1015</v>
      </c>
      <c r="E6166" s="16">
        <v>8249905192</v>
      </c>
      <c r="F6166" s="10" t="s">
        <v>4711</v>
      </c>
      <c r="G6166" s="17" t="s">
        <v>1778</v>
      </c>
      <c r="H6166" s="11">
        <v>318600</v>
      </c>
      <c r="I6166" s="19">
        <v>46230</v>
      </c>
      <c r="J6166" s="11">
        <v>50000</v>
      </c>
      <c r="K6166" s="12" t="s">
        <v>20</v>
      </c>
      <c r="L6166" s="12" t="s">
        <v>158</v>
      </c>
    </row>
    <row r="6167" spans="1:12" x14ac:dyDescent="0.25">
      <c r="A6167" s="10" t="s">
        <v>4699</v>
      </c>
      <c r="B6167" s="14">
        <v>202607</v>
      </c>
      <c r="C6167" s="14">
        <v>202607</v>
      </c>
      <c r="D6167" s="14" t="s">
        <v>1015</v>
      </c>
      <c r="E6167" s="16">
        <v>6371614015</v>
      </c>
      <c r="F6167" s="10" t="s">
        <v>4714</v>
      </c>
      <c r="G6167" s="17" t="s">
        <v>1778</v>
      </c>
      <c r="H6167" s="11">
        <v>320000</v>
      </c>
      <c r="I6167" s="19">
        <v>46231</v>
      </c>
      <c r="J6167" s="11">
        <v>315000</v>
      </c>
      <c r="K6167" s="12" t="s">
        <v>20</v>
      </c>
      <c r="L6167" s="12" t="s">
        <v>158</v>
      </c>
    </row>
    <row r="6168" spans="1:12" x14ac:dyDescent="0.25">
      <c r="A6168" s="10" t="s">
        <v>3965</v>
      </c>
      <c r="B6168" s="14">
        <v>202506</v>
      </c>
      <c r="C6168" s="14">
        <v>202506</v>
      </c>
      <c r="D6168" s="14" t="s">
        <v>1014</v>
      </c>
      <c r="E6168" s="16">
        <v>8871250061</v>
      </c>
      <c r="F6168" s="10"/>
      <c r="G6168" s="17" t="s">
        <v>3682</v>
      </c>
      <c r="H6168" s="11">
        <v>270000</v>
      </c>
      <c r="I6168" s="19">
        <v>46231</v>
      </c>
      <c r="J6168" s="11">
        <v>66250</v>
      </c>
      <c r="K6168" s="12" t="s">
        <v>20</v>
      </c>
      <c r="L6168" s="12" t="s">
        <v>158</v>
      </c>
    </row>
    <row r="6169" spans="1:12" x14ac:dyDescent="0.25">
      <c r="A6169" s="10" t="s">
        <v>3549</v>
      </c>
      <c r="B6169" s="14">
        <v>202602</v>
      </c>
      <c r="C6169" s="14">
        <v>202602</v>
      </c>
      <c r="D6169" s="14" t="s">
        <v>1015</v>
      </c>
      <c r="E6169" s="16">
        <v>8260810298</v>
      </c>
      <c r="F6169" s="10" t="s">
        <v>3565</v>
      </c>
      <c r="G6169" s="17" t="s">
        <v>1778</v>
      </c>
      <c r="H6169" s="11">
        <v>290000</v>
      </c>
      <c r="I6169" s="19">
        <v>46232</v>
      </c>
      <c r="J6169" s="11">
        <v>40000</v>
      </c>
      <c r="K6169" s="12" t="s">
        <v>20</v>
      </c>
      <c r="L6169" s="12" t="s">
        <v>158</v>
      </c>
    </row>
    <row r="6170" spans="1:12" x14ac:dyDescent="0.25">
      <c r="A6170" s="10" t="s">
        <v>3986</v>
      </c>
      <c r="B6170" s="14">
        <v>202506</v>
      </c>
      <c r="C6170" s="14">
        <v>202506</v>
      </c>
      <c r="D6170" s="14" t="s">
        <v>1015</v>
      </c>
      <c r="E6170" s="16">
        <v>7205702003</v>
      </c>
      <c r="F6170" s="10" t="s">
        <v>3987</v>
      </c>
      <c r="G6170" s="17" t="s">
        <v>1778</v>
      </c>
      <c r="H6170" s="11">
        <v>290000</v>
      </c>
      <c r="I6170" s="19">
        <v>46232</v>
      </c>
      <c r="J6170" s="11">
        <v>50000</v>
      </c>
      <c r="K6170" s="12" t="s">
        <v>20</v>
      </c>
      <c r="L6170" s="12" t="s">
        <v>158</v>
      </c>
    </row>
    <row r="6171" spans="1:12" x14ac:dyDescent="0.25">
      <c r="A6171" s="10" t="s">
        <v>4732</v>
      </c>
      <c r="B6171" s="14">
        <v>202607</v>
      </c>
      <c r="C6171" s="14">
        <v>202607</v>
      </c>
      <c r="D6171" s="14" t="s">
        <v>1015</v>
      </c>
      <c r="E6171" s="16">
        <v>9439138142</v>
      </c>
      <c r="F6171" s="10" t="s">
        <v>4733</v>
      </c>
      <c r="G6171" s="17" t="s">
        <v>1778</v>
      </c>
      <c r="H6171" s="11">
        <v>290000</v>
      </c>
      <c r="I6171" s="19">
        <v>46232</v>
      </c>
      <c r="J6171" s="11">
        <v>315000</v>
      </c>
      <c r="K6171" s="12" t="s">
        <v>20</v>
      </c>
      <c r="L6171" s="12" t="s">
        <v>158</v>
      </c>
    </row>
    <row r="6172" spans="1:12" x14ac:dyDescent="0.25">
      <c r="A6172" s="10" t="s">
        <v>4707</v>
      </c>
      <c r="B6172" s="14">
        <v>202607</v>
      </c>
      <c r="C6172" s="14">
        <v>202607</v>
      </c>
      <c r="D6172" s="14" t="s">
        <v>1015</v>
      </c>
      <c r="E6172" s="16">
        <v>8249389761</v>
      </c>
      <c r="F6172" s="10" t="s">
        <v>4721</v>
      </c>
      <c r="G6172" s="17" t="s">
        <v>1778</v>
      </c>
      <c r="H6172" s="11">
        <v>318000</v>
      </c>
      <c r="I6172" s="19">
        <v>46233</v>
      </c>
      <c r="J6172" s="11">
        <v>99000</v>
      </c>
      <c r="K6172" s="12" t="s">
        <v>20</v>
      </c>
      <c r="L6172" s="12" t="s">
        <v>158</v>
      </c>
    </row>
    <row r="6173" spans="1:12" x14ac:dyDescent="0.25">
      <c r="A6173" s="10" t="s">
        <v>3891</v>
      </c>
      <c r="B6173" s="14">
        <v>202605</v>
      </c>
      <c r="C6173" s="14">
        <v>202605</v>
      </c>
      <c r="D6173" s="14" t="s">
        <v>1015</v>
      </c>
      <c r="E6173" s="16">
        <v>7735374661</v>
      </c>
      <c r="F6173" s="10" t="s">
        <v>3905</v>
      </c>
      <c r="G6173" s="17" t="s">
        <v>1778</v>
      </c>
      <c r="H6173" s="11">
        <v>290000</v>
      </c>
      <c r="I6173" s="19">
        <v>46233</v>
      </c>
      <c r="J6173" s="11">
        <v>95000</v>
      </c>
      <c r="K6173" s="12" t="s">
        <v>20</v>
      </c>
      <c r="L6173" s="12" t="s">
        <v>158</v>
      </c>
    </row>
    <row r="6174" spans="1:12" x14ac:dyDescent="0.25">
      <c r="A6174" s="10" t="s">
        <v>4707</v>
      </c>
      <c r="B6174" s="14">
        <v>202607</v>
      </c>
      <c r="C6174" s="14">
        <v>202607</v>
      </c>
      <c r="D6174" s="14" t="s">
        <v>1015</v>
      </c>
      <c r="E6174" s="16">
        <v>8249389761</v>
      </c>
      <c r="F6174" s="10" t="s">
        <v>4721</v>
      </c>
      <c r="G6174" s="17" t="s">
        <v>1778</v>
      </c>
      <c r="H6174" s="11">
        <v>318000</v>
      </c>
      <c r="I6174" s="19">
        <v>46233</v>
      </c>
      <c r="J6174" s="11">
        <v>99000</v>
      </c>
      <c r="K6174" s="12" t="s">
        <v>20</v>
      </c>
      <c r="L6174" s="12" t="s">
        <v>158</v>
      </c>
    </row>
    <row r="6175" spans="1:12" x14ac:dyDescent="0.25">
      <c r="A6175" s="10" t="s">
        <v>3641</v>
      </c>
      <c r="B6175" s="14">
        <v>202602</v>
      </c>
      <c r="C6175" s="14">
        <v>202506</v>
      </c>
      <c r="D6175" s="14" t="s">
        <v>1014</v>
      </c>
      <c r="E6175" s="16">
        <v>9438366829</v>
      </c>
      <c r="F6175" s="10" t="s">
        <v>3643</v>
      </c>
      <c r="G6175" s="17" t="s">
        <v>3305</v>
      </c>
      <c r="H6175" s="11">
        <v>59000</v>
      </c>
      <c r="I6175" s="19">
        <v>46233</v>
      </c>
      <c r="J6175" s="11">
        <v>74000</v>
      </c>
      <c r="K6175" s="12" t="s">
        <v>20</v>
      </c>
      <c r="L6175" s="12" t="s">
        <v>158</v>
      </c>
    </row>
    <row r="6176" spans="1:12" x14ac:dyDescent="0.25">
      <c r="A6176" s="10" t="s">
        <v>4050</v>
      </c>
      <c r="B6176" s="14">
        <v>202606</v>
      </c>
      <c r="C6176" s="14">
        <v>202606</v>
      </c>
      <c r="D6176" s="14" t="s">
        <v>1015</v>
      </c>
      <c r="E6176" s="16">
        <v>7047347141</v>
      </c>
      <c r="F6176" s="10" t="s">
        <v>4060</v>
      </c>
      <c r="G6176" s="17" t="s">
        <v>4068</v>
      </c>
      <c r="H6176" s="11">
        <v>165000</v>
      </c>
      <c r="I6176" s="19">
        <v>46234</v>
      </c>
      <c r="J6176" s="11">
        <v>110000</v>
      </c>
      <c r="K6176" s="12" t="s">
        <v>20</v>
      </c>
      <c r="L6176" s="12" t="s">
        <v>158</v>
      </c>
    </row>
    <row r="6177" spans="1:12" x14ac:dyDescent="0.25">
      <c r="A6177" s="10" t="s">
        <v>3799</v>
      </c>
      <c r="B6177" s="14">
        <v>202604</v>
      </c>
      <c r="C6177" s="14">
        <v>202604</v>
      </c>
      <c r="D6177" s="14" t="s">
        <v>1015</v>
      </c>
      <c r="E6177" s="16" t="s">
        <v>3806</v>
      </c>
      <c r="F6177" s="10" t="s">
        <v>3815</v>
      </c>
      <c r="G6177" s="17" t="s">
        <v>1778</v>
      </c>
      <c r="H6177" s="11">
        <v>318600</v>
      </c>
      <c r="I6177" s="19">
        <v>46234</v>
      </c>
      <c r="J6177" s="11">
        <v>45000</v>
      </c>
      <c r="K6177" s="12" t="s">
        <v>20</v>
      </c>
      <c r="L6177" s="12" t="s">
        <v>158</v>
      </c>
    </row>
    <row r="6178" spans="1:12" x14ac:dyDescent="0.25">
      <c r="A6178" s="10" t="s">
        <v>3922</v>
      </c>
      <c r="B6178" s="14">
        <v>202605</v>
      </c>
      <c r="C6178" s="14">
        <v>202605</v>
      </c>
      <c r="D6178" s="14" t="s">
        <v>1015</v>
      </c>
      <c r="E6178" s="16">
        <v>7684872449</v>
      </c>
      <c r="F6178" s="10" t="s">
        <v>3924</v>
      </c>
      <c r="G6178" s="17" t="s">
        <v>1778</v>
      </c>
      <c r="H6178" s="11">
        <v>318600</v>
      </c>
      <c r="I6178" s="19">
        <v>46234</v>
      </c>
      <c r="J6178" s="11">
        <v>45000</v>
      </c>
      <c r="K6178" s="12" t="s">
        <v>20</v>
      </c>
      <c r="L6178" s="12" t="s">
        <v>158</v>
      </c>
    </row>
    <row r="6179" spans="1:12" x14ac:dyDescent="0.25">
      <c r="A6179" s="10" t="s">
        <v>4734</v>
      </c>
      <c r="B6179" s="14">
        <v>202608</v>
      </c>
      <c r="C6179" s="14">
        <v>202608</v>
      </c>
      <c r="D6179" s="14" t="s">
        <v>1014</v>
      </c>
      <c r="E6179" s="16">
        <v>7978920053</v>
      </c>
      <c r="F6179" s="10" t="s">
        <v>4746</v>
      </c>
      <c r="G6179" s="17" t="s">
        <v>1778</v>
      </c>
      <c r="H6179" s="11">
        <v>310000</v>
      </c>
      <c r="I6179" s="19">
        <v>46234</v>
      </c>
      <c r="J6179" s="11">
        <v>5000</v>
      </c>
      <c r="K6179" s="12" t="s">
        <v>20</v>
      </c>
      <c r="L6179" s="12" t="s">
        <v>158</v>
      </c>
    </row>
    <row r="6180" spans="1:12" x14ac:dyDescent="0.25">
      <c r="A6180" s="10" t="s">
        <v>4735</v>
      </c>
      <c r="B6180" s="14">
        <v>202608</v>
      </c>
      <c r="C6180" s="14">
        <v>202608</v>
      </c>
      <c r="D6180" s="14" t="s">
        <v>1015</v>
      </c>
      <c r="E6180" s="16">
        <v>8895644857</v>
      </c>
      <c r="F6180" s="10" t="s">
        <v>4747</v>
      </c>
      <c r="G6180" s="17" t="s">
        <v>1778</v>
      </c>
      <c r="H6180" s="11">
        <v>320000</v>
      </c>
      <c r="I6180" s="19">
        <v>46234</v>
      </c>
      <c r="J6180" s="11">
        <v>5000</v>
      </c>
      <c r="K6180" s="12" t="s">
        <v>20</v>
      </c>
      <c r="L6180" s="12" t="s">
        <v>158</v>
      </c>
    </row>
    <row r="6181" spans="1:12" x14ac:dyDescent="0.25">
      <c r="A6181" s="10" t="s">
        <v>4725</v>
      </c>
      <c r="B6181" s="14">
        <v>202608</v>
      </c>
      <c r="C6181" s="14">
        <v>202608</v>
      </c>
      <c r="D6181" s="14" t="s">
        <v>1014</v>
      </c>
      <c r="E6181" s="16" t="s">
        <v>4727</v>
      </c>
      <c r="F6181" s="10" t="s">
        <v>4726</v>
      </c>
      <c r="G6181" s="17" t="s">
        <v>1778</v>
      </c>
      <c r="H6181" s="11">
        <v>310000</v>
      </c>
      <c r="I6181" s="19">
        <v>46234</v>
      </c>
      <c r="J6181" s="11">
        <v>5000</v>
      </c>
      <c r="K6181" s="12" t="s">
        <v>20</v>
      </c>
      <c r="L6181" s="12" t="s">
        <v>158</v>
      </c>
    </row>
    <row r="6182" spans="1:12" x14ac:dyDescent="0.25">
      <c r="A6182" s="10" t="s">
        <v>4736</v>
      </c>
      <c r="B6182" s="14">
        <v>202608</v>
      </c>
      <c r="C6182" s="14">
        <v>202608</v>
      </c>
      <c r="D6182" s="14" t="s">
        <v>1015</v>
      </c>
      <c r="E6182" s="16">
        <v>6371596185</v>
      </c>
      <c r="F6182" s="10" t="s">
        <v>4748</v>
      </c>
      <c r="G6182" s="17" t="s">
        <v>1778</v>
      </c>
      <c r="H6182" s="11">
        <v>318600</v>
      </c>
      <c r="I6182" s="19">
        <v>46234</v>
      </c>
      <c r="J6182" s="11">
        <v>5000</v>
      </c>
      <c r="K6182" s="12" t="s">
        <v>20</v>
      </c>
      <c r="L6182" s="12" t="s">
        <v>158</v>
      </c>
    </row>
    <row r="6183" spans="1:12" x14ac:dyDescent="0.25">
      <c r="A6183" s="10" t="s">
        <v>4737</v>
      </c>
      <c r="B6183" s="14">
        <v>202608</v>
      </c>
      <c r="C6183" s="14">
        <v>202608</v>
      </c>
      <c r="D6183" s="14" t="s">
        <v>1015</v>
      </c>
      <c r="E6183" s="16">
        <v>7735358958</v>
      </c>
      <c r="F6183" s="10" t="s">
        <v>4749</v>
      </c>
      <c r="G6183" s="17" t="s">
        <v>1778</v>
      </c>
      <c r="H6183" s="11">
        <v>318600</v>
      </c>
      <c r="I6183" s="19">
        <v>46234</v>
      </c>
      <c r="J6183" s="11">
        <v>5000</v>
      </c>
      <c r="K6183" s="12" t="s">
        <v>20</v>
      </c>
      <c r="L6183" s="12" t="s">
        <v>158</v>
      </c>
    </row>
    <row r="6184" spans="1:12" x14ac:dyDescent="0.25">
      <c r="A6184" s="10" t="s">
        <v>4738</v>
      </c>
      <c r="B6184" s="14">
        <v>202608</v>
      </c>
      <c r="C6184" s="14">
        <v>202608</v>
      </c>
      <c r="D6184" s="14" t="s">
        <v>1015</v>
      </c>
      <c r="E6184" s="16">
        <v>7978610994</v>
      </c>
      <c r="F6184" s="10" t="s">
        <v>4750</v>
      </c>
      <c r="G6184" s="17" t="s">
        <v>1778</v>
      </c>
      <c r="H6184" s="11">
        <v>320000</v>
      </c>
      <c r="I6184" s="19">
        <v>46234</v>
      </c>
      <c r="J6184" s="11">
        <v>5000</v>
      </c>
      <c r="K6184" s="12" t="s">
        <v>20</v>
      </c>
      <c r="L6184" s="12" t="s">
        <v>158</v>
      </c>
    </row>
    <row r="6185" spans="1:12" x14ac:dyDescent="0.25">
      <c r="A6185" s="10" t="s">
        <v>4739</v>
      </c>
      <c r="B6185" s="14">
        <v>202608</v>
      </c>
      <c r="C6185" s="14">
        <v>202608</v>
      </c>
      <c r="D6185" s="14" t="s">
        <v>1015</v>
      </c>
      <c r="E6185" s="16">
        <v>6372112578</v>
      </c>
      <c r="F6185" s="10" t="s">
        <v>4751</v>
      </c>
      <c r="G6185" s="17" t="s">
        <v>1778</v>
      </c>
      <c r="H6185" s="11">
        <v>320000</v>
      </c>
      <c r="I6185" s="19">
        <v>46234</v>
      </c>
      <c r="J6185" s="11">
        <v>5000</v>
      </c>
      <c r="K6185" s="12" t="s">
        <v>20</v>
      </c>
      <c r="L6185" s="12" t="s">
        <v>158</v>
      </c>
    </row>
    <row r="6186" spans="1:12" x14ac:dyDescent="0.25">
      <c r="A6186" s="10" t="s">
        <v>4740</v>
      </c>
      <c r="B6186" s="14">
        <v>202608</v>
      </c>
      <c r="C6186" s="14">
        <v>202608</v>
      </c>
      <c r="D6186" s="14" t="s">
        <v>1015</v>
      </c>
      <c r="E6186" s="16">
        <v>9668248670</v>
      </c>
      <c r="F6186" s="10" t="s">
        <v>4752</v>
      </c>
      <c r="G6186" s="17" t="s">
        <v>3682</v>
      </c>
      <c r="H6186" s="11">
        <v>270000</v>
      </c>
      <c r="I6186" s="19">
        <v>46234</v>
      </c>
      <c r="J6186" s="11">
        <v>5000</v>
      </c>
      <c r="K6186" s="12" t="s">
        <v>20</v>
      </c>
      <c r="L6186" s="12" t="s">
        <v>158</v>
      </c>
    </row>
    <row r="6187" spans="1:12" x14ac:dyDescent="0.25">
      <c r="A6187" s="10" t="s">
        <v>4741</v>
      </c>
      <c r="B6187" s="14">
        <v>202608</v>
      </c>
      <c r="C6187" s="14">
        <v>202608</v>
      </c>
      <c r="D6187" s="14" t="s">
        <v>1015</v>
      </c>
      <c r="E6187" s="16">
        <v>7327949954</v>
      </c>
      <c r="F6187" s="10" t="s">
        <v>4753</v>
      </c>
      <c r="G6187" s="17" t="s">
        <v>1778</v>
      </c>
      <c r="H6187" s="11">
        <v>320000</v>
      </c>
      <c r="I6187" s="19">
        <v>46234</v>
      </c>
      <c r="J6187" s="11">
        <v>5000</v>
      </c>
      <c r="K6187" s="12" t="s">
        <v>20</v>
      </c>
      <c r="L6187" s="12" t="s">
        <v>158</v>
      </c>
    </row>
    <row r="6188" spans="1:12" x14ac:dyDescent="0.25">
      <c r="A6188" s="10" t="s">
        <v>4742</v>
      </c>
      <c r="B6188" s="14">
        <v>202608</v>
      </c>
      <c r="C6188" s="14">
        <v>202608</v>
      </c>
      <c r="D6188" s="14" t="s">
        <v>1015</v>
      </c>
      <c r="E6188" s="16">
        <v>6371302147</v>
      </c>
      <c r="F6188" s="10" t="s">
        <v>4754</v>
      </c>
      <c r="G6188" s="17" t="s">
        <v>1778</v>
      </c>
      <c r="H6188" s="11">
        <v>320000</v>
      </c>
      <c r="I6188" s="19">
        <v>46234</v>
      </c>
      <c r="J6188" s="11">
        <v>5000</v>
      </c>
      <c r="K6188" s="12" t="s">
        <v>20</v>
      </c>
      <c r="L6188" s="12" t="s">
        <v>158</v>
      </c>
    </row>
    <row r="6189" spans="1:12" x14ac:dyDescent="0.25">
      <c r="A6189" s="10" t="s">
        <v>4743</v>
      </c>
      <c r="B6189" s="14">
        <v>202608</v>
      </c>
      <c r="C6189" s="14">
        <v>202608</v>
      </c>
      <c r="D6189" s="14" t="s">
        <v>1015</v>
      </c>
      <c r="E6189" s="16">
        <v>9174565355</v>
      </c>
      <c r="F6189" s="10" t="s">
        <v>4755</v>
      </c>
      <c r="G6189" s="17" t="s">
        <v>1778</v>
      </c>
      <c r="H6189" s="11">
        <v>320000</v>
      </c>
      <c r="I6189" s="19">
        <v>46234</v>
      </c>
      <c r="J6189" s="11">
        <v>5000</v>
      </c>
      <c r="K6189" s="12" t="s">
        <v>20</v>
      </c>
      <c r="L6189" s="12" t="s">
        <v>158</v>
      </c>
    </row>
    <row r="6190" spans="1:12" x14ac:dyDescent="0.25">
      <c r="A6190" s="10" t="s">
        <v>4744</v>
      </c>
      <c r="B6190" s="14">
        <v>202608</v>
      </c>
      <c r="C6190" s="14">
        <v>202608</v>
      </c>
      <c r="D6190" s="14" t="s">
        <v>1015</v>
      </c>
      <c r="E6190" s="16">
        <v>7735271254</v>
      </c>
      <c r="F6190" s="10" t="s">
        <v>4756</v>
      </c>
      <c r="G6190" s="17" t="s">
        <v>1778</v>
      </c>
      <c r="H6190" s="11">
        <v>320000</v>
      </c>
      <c r="I6190" s="19">
        <v>46234</v>
      </c>
      <c r="J6190" s="11">
        <v>5000</v>
      </c>
      <c r="K6190" s="12" t="s">
        <v>20</v>
      </c>
      <c r="L6190" s="12" t="s">
        <v>158</v>
      </c>
    </row>
    <row r="6191" spans="1:12" x14ac:dyDescent="0.25">
      <c r="A6191" s="10" t="s">
        <v>4745</v>
      </c>
      <c r="B6191" s="14">
        <v>202608</v>
      </c>
      <c r="C6191" s="14">
        <v>202608</v>
      </c>
      <c r="D6191" s="14" t="s">
        <v>1015</v>
      </c>
      <c r="E6191" s="16">
        <v>7077603955</v>
      </c>
      <c r="F6191" s="10" t="s">
        <v>4757</v>
      </c>
      <c r="G6191" s="17" t="s">
        <v>1778</v>
      </c>
      <c r="H6191" s="11">
        <v>320000</v>
      </c>
      <c r="I6191" s="19">
        <v>46234</v>
      </c>
      <c r="J6191" s="11">
        <v>5000</v>
      </c>
      <c r="K6191" s="12" t="s">
        <v>20</v>
      </c>
      <c r="L6191" s="12" t="s">
        <v>158</v>
      </c>
    </row>
    <row r="6192" spans="1:12" x14ac:dyDescent="0.25">
      <c r="A6192" s="10" t="s">
        <v>4732</v>
      </c>
      <c r="B6192" s="14">
        <v>202608</v>
      </c>
      <c r="C6192" s="14">
        <v>202608</v>
      </c>
      <c r="D6192" s="14" t="s">
        <v>1015</v>
      </c>
      <c r="E6192" s="16">
        <v>9439138142</v>
      </c>
      <c r="F6192" s="10" t="s">
        <v>4733</v>
      </c>
      <c r="G6192" s="17" t="s">
        <v>1778</v>
      </c>
      <c r="H6192" s="11">
        <v>320000</v>
      </c>
      <c r="I6192" s="19">
        <v>46234</v>
      </c>
      <c r="J6192" s="11">
        <v>5000</v>
      </c>
      <c r="K6192" s="12" t="s">
        <v>20</v>
      </c>
      <c r="L6192" s="12" t="s">
        <v>158</v>
      </c>
    </row>
    <row r="6193" spans="1:12" x14ac:dyDescent="0.25">
      <c r="A6193" s="10" t="s">
        <v>3210</v>
      </c>
      <c r="B6193" s="14">
        <v>202608</v>
      </c>
      <c r="C6193" s="14">
        <v>202608</v>
      </c>
      <c r="D6193" s="14" t="s">
        <v>1014</v>
      </c>
      <c r="E6193" s="16">
        <v>9949261315</v>
      </c>
      <c r="F6193" s="10" t="s">
        <v>4763</v>
      </c>
      <c r="G6193" s="17" t="s">
        <v>3762</v>
      </c>
      <c r="H6193" s="11">
        <v>140000</v>
      </c>
      <c r="I6193" s="19">
        <v>46234</v>
      </c>
      <c r="J6193" s="11">
        <v>5000</v>
      </c>
      <c r="K6193" s="12" t="s">
        <v>20</v>
      </c>
      <c r="L6193" s="12" t="s">
        <v>158</v>
      </c>
    </row>
    <row r="6194" spans="1:12" x14ac:dyDescent="0.25">
      <c r="A6194" s="10" t="s">
        <v>4758</v>
      </c>
      <c r="B6194" s="14">
        <v>202608</v>
      </c>
      <c r="C6194" s="14">
        <v>202608</v>
      </c>
      <c r="D6194" s="14" t="s">
        <v>1014</v>
      </c>
      <c r="E6194" s="16">
        <v>6302586494</v>
      </c>
      <c r="F6194" s="10" t="s">
        <v>4764</v>
      </c>
      <c r="G6194" s="17" t="s">
        <v>3763</v>
      </c>
      <c r="H6194" s="11">
        <v>220000</v>
      </c>
      <c r="I6194" s="19">
        <v>46234</v>
      </c>
      <c r="J6194" s="11">
        <v>5000</v>
      </c>
      <c r="K6194" s="12" t="s">
        <v>20</v>
      </c>
      <c r="L6194" s="12" t="s">
        <v>158</v>
      </c>
    </row>
    <row r="6195" spans="1:12" x14ac:dyDescent="0.25">
      <c r="A6195" s="10" t="s">
        <v>4759</v>
      </c>
      <c r="B6195" s="14">
        <v>202608</v>
      </c>
      <c r="C6195" s="14">
        <v>202608</v>
      </c>
      <c r="D6195" s="14" t="s">
        <v>1014</v>
      </c>
      <c r="E6195" s="16">
        <v>7064639355</v>
      </c>
      <c r="F6195" s="10" t="s">
        <v>4765</v>
      </c>
      <c r="G6195" s="17" t="s">
        <v>3763</v>
      </c>
      <c r="H6195" s="11">
        <v>235000</v>
      </c>
      <c r="I6195" s="19">
        <v>46234</v>
      </c>
      <c r="J6195" s="11">
        <v>5000</v>
      </c>
      <c r="K6195" s="12" t="s">
        <v>20</v>
      </c>
      <c r="L6195" s="12" t="s">
        <v>158</v>
      </c>
    </row>
    <row r="6196" spans="1:12" x14ac:dyDescent="0.25">
      <c r="A6196" s="10" t="s">
        <v>4760</v>
      </c>
      <c r="B6196" s="14">
        <v>202608</v>
      </c>
      <c r="C6196" s="14">
        <v>202608</v>
      </c>
      <c r="D6196" s="14" t="s">
        <v>1014</v>
      </c>
      <c r="E6196" s="16">
        <v>7325802105</v>
      </c>
      <c r="F6196" s="10" t="s">
        <v>4766</v>
      </c>
      <c r="G6196" s="17" t="s">
        <v>3763</v>
      </c>
      <c r="H6196" s="11">
        <v>259600</v>
      </c>
      <c r="I6196" s="19">
        <v>46234</v>
      </c>
      <c r="J6196" s="11">
        <v>5000</v>
      </c>
      <c r="K6196" s="12" t="s">
        <v>20</v>
      </c>
      <c r="L6196" s="12" t="s">
        <v>158</v>
      </c>
    </row>
    <row r="6197" spans="1:12" x14ac:dyDescent="0.25">
      <c r="A6197" s="10" t="s">
        <v>4761</v>
      </c>
      <c r="B6197" s="14">
        <v>202608</v>
      </c>
      <c r="C6197" s="14">
        <v>202608</v>
      </c>
      <c r="D6197" s="14" t="s">
        <v>1014</v>
      </c>
      <c r="E6197" s="16">
        <v>8961210089</v>
      </c>
      <c r="F6197" s="10" t="s">
        <v>4767</v>
      </c>
      <c r="G6197" s="17" t="s">
        <v>3763</v>
      </c>
      <c r="H6197" s="11">
        <v>240000</v>
      </c>
      <c r="I6197" s="19">
        <v>46234</v>
      </c>
      <c r="J6197" s="11">
        <v>5000</v>
      </c>
      <c r="K6197" s="12" t="s">
        <v>20</v>
      </c>
      <c r="L6197" s="12" t="s">
        <v>158</v>
      </c>
    </row>
    <row r="6198" spans="1:12" x14ac:dyDescent="0.25">
      <c r="A6198" s="10" t="s">
        <v>4762</v>
      </c>
      <c r="B6198" s="14">
        <v>202608</v>
      </c>
      <c r="C6198" s="14">
        <v>202608</v>
      </c>
      <c r="D6198" s="14" t="s">
        <v>1014</v>
      </c>
      <c r="E6198" s="16">
        <v>9663264477</v>
      </c>
      <c r="F6198" s="10" t="s">
        <v>4768</v>
      </c>
      <c r="G6198" s="17" t="s">
        <v>3763</v>
      </c>
      <c r="H6198" s="11">
        <v>240000</v>
      </c>
      <c r="I6198" s="19">
        <v>46234</v>
      </c>
      <c r="J6198" s="11">
        <v>5000</v>
      </c>
      <c r="K6198" s="12" t="s">
        <v>20</v>
      </c>
      <c r="L6198" s="12" t="s">
        <v>158</v>
      </c>
    </row>
    <row r="6199" spans="1:12" x14ac:dyDescent="0.25">
      <c r="A6199" s="10" t="s">
        <v>4708</v>
      </c>
      <c r="B6199" s="14">
        <v>202607</v>
      </c>
      <c r="C6199" s="14">
        <v>202607</v>
      </c>
      <c r="D6199" s="14" t="s">
        <v>1015</v>
      </c>
      <c r="E6199" s="16">
        <v>6370225656</v>
      </c>
      <c r="F6199" s="10" t="s">
        <v>4722</v>
      </c>
      <c r="G6199" s="17" t="s">
        <v>1778</v>
      </c>
      <c r="H6199" s="11">
        <v>318000</v>
      </c>
      <c r="I6199" s="19">
        <v>46235</v>
      </c>
      <c r="J6199" s="11">
        <v>100000</v>
      </c>
      <c r="K6199" s="12" t="s">
        <v>20</v>
      </c>
      <c r="L6199" s="12" t="s">
        <v>158</v>
      </c>
    </row>
    <row r="6200" spans="1:12" x14ac:dyDescent="0.25">
      <c r="A6200" s="10" t="s">
        <v>4046</v>
      </c>
      <c r="B6200" s="14">
        <v>202606</v>
      </c>
      <c r="C6200" s="14">
        <v>202606</v>
      </c>
      <c r="D6200" s="14" t="s">
        <v>1015</v>
      </c>
      <c r="E6200" s="16">
        <v>7077702524</v>
      </c>
      <c r="F6200" s="10" t="s">
        <v>4047</v>
      </c>
      <c r="G6200" s="17" t="s">
        <v>1778</v>
      </c>
      <c r="H6200" s="11">
        <v>318600</v>
      </c>
      <c r="I6200" s="19">
        <v>46235</v>
      </c>
      <c r="J6200" s="11">
        <v>11000</v>
      </c>
      <c r="K6200" s="12" t="s">
        <v>20</v>
      </c>
      <c r="L6200" s="12" t="s">
        <v>158</v>
      </c>
    </row>
    <row r="6201" spans="1:12" x14ac:dyDescent="0.25">
      <c r="A6201" s="10" t="s">
        <v>4740</v>
      </c>
      <c r="B6201" s="14">
        <v>202608</v>
      </c>
      <c r="C6201" s="14">
        <v>202608</v>
      </c>
      <c r="D6201" s="14" t="s">
        <v>1015</v>
      </c>
      <c r="E6201" s="16">
        <v>9668248670</v>
      </c>
      <c r="F6201" s="10" t="s">
        <v>4752</v>
      </c>
      <c r="G6201" s="17" t="s">
        <v>3682</v>
      </c>
      <c r="H6201" s="11">
        <v>270000</v>
      </c>
      <c r="I6201" s="19">
        <v>46235</v>
      </c>
      <c r="J6201" s="11">
        <v>66250</v>
      </c>
      <c r="K6201" s="12" t="s">
        <v>20</v>
      </c>
      <c r="L6201" s="12" t="s">
        <v>158</v>
      </c>
    </row>
    <row r="6202" spans="1:12" x14ac:dyDescent="0.25">
      <c r="A6202" s="10" t="s">
        <v>4760</v>
      </c>
      <c r="B6202" s="14">
        <v>202608</v>
      </c>
      <c r="C6202" s="14">
        <v>202608</v>
      </c>
      <c r="D6202" s="14" t="s">
        <v>1014</v>
      </c>
      <c r="E6202" s="16">
        <v>7325802105</v>
      </c>
      <c r="F6202" s="10" t="s">
        <v>4766</v>
      </c>
      <c r="G6202" s="17" t="s">
        <v>3763</v>
      </c>
      <c r="H6202" s="11">
        <v>259600</v>
      </c>
      <c r="I6202" s="19">
        <v>46235</v>
      </c>
      <c r="J6202" s="11">
        <f>50000+21667</f>
        <v>71667</v>
      </c>
      <c r="K6202" s="12" t="s">
        <v>20</v>
      </c>
      <c r="L6202" s="12" t="s">
        <v>158</v>
      </c>
    </row>
    <row r="6203" spans="1:12" x14ac:dyDescent="0.25">
      <c r="A6203" s="10" t="s">
        <v>4707</v>
      </c>
      <c r="B6203" s="14">
        <v>202607</v>
      </c>
      <c r="C6203" s="14">
        <v>202607</v>
      </c>
      <c r="D6203" s="14" t="s">
        <v>1015</v>
      </c>
      <c r="E6203" s="16">
        <v>8249389761</v>
      </c>
      <c r="F6203" s="10" t="s">
        <v>4721</v>
      </c>
      <c r="G6203" s="17" t="s">
        <v>1778</v>
      </c>
      <c r="H6203" s="11">
        <v>318000</v>
      </c>
      <c r="I6203" s="19">
        <v>46237</v>
      </c>
      <c r="J6203" s="11">
        <v>87000</v>
      </c>
      <c r="K6203" s="12" t="s">
        <v>20</v>
      </c>
      <c r="L6203" s="12" t="s">
        <v>158</v>
      </c>
    </row>
    <row r="6204" spans="1:12" x14ac:dyDescent="0.25">
      <c r="A6204" s="10" t="s">
        <v>3102</v>
      </c>
      <c r="B6204" s="14">
        <v>202507</v>
      </c>
      <c r="C6204" s="14">
        <v>202507</v>
      </c>
      <c r="D6204" s="14" t="s">
        <v>1015</v>
      </c>
      <c r="E6204" s="16">
        <v>9981934661</v>
      </c>
      <c r="F6204" s="10" t="s">
        <v>3103</v>
      </c>
      <c r="G6204" s="17" t="s">
        <v>1778</v>
      </c>
      <c r="H6204" s="11">
        <v>300000</v>
      </c>
      <c r="I6204" s="19">
        <v>46237</v>
      </c>
      <c r="J6204" s="11">
        <v>30000</v>
      </c>
      <c r="K6204" s="12" t="s">
        <v>20</v>
      </c>
      <c r="L6204" s="12" t="s">
        <v>158</v>
      </c>
    </row>
    <row r="6205" spans="1:12" x14ac:dyDescent="0.25">
      <c r="A6205" s="10" t="s">
        <v>4761</v>
      </c>
      <c r="B6205" s="14">
        <v>202608</v>
      </c>
      <c r="C6205" s="14">
        <v>202608</v>
      </c>
      <c r="D6205" s="14" t="s">
        <v>1014</v>
      </c>
      <c r="E6205" s="16">
        <v>8961210089</v>
      </c>
      <c r="F6205" s="10" t="s">
        <v>4767</v>
      </c>
      <c r="G6205" s="17" t="s">
        <v>3763</v>
      </c>
      <c r="H6205" s="11">
        <v>240000</v>
      </c>
      <c r="I6205" s="19">
        <v>46237</v>
      </c>
      <c r="J6205" s="11">
        <v>240000</v>
      </c>
      <c r="K6205" s="12" t="s">
        <v>20</v>
      </c>
      <c r="L6205" s="12" t="s">
        <v>158</v>
      </c>
    </row>
    <row r="6206" spans="1:12" x14ac:dyDescent="0.25">
      <c r="A6206" s="10" t="s">
        <v>3579</v>
      </c>
      <c r="B6206" s="14">
        <v>202602</v>
      </c>
      <c r="C6206" s="14">
        <v>202602</v>
      </c>
      <c r="D6206" s="14" t="s">
        <v>1014</v>
      </c>
      <c r="E6206" s="16">
        <v>9346333647</v>
      </c>
      <c r="F6206" s="10" t="s">
        <v>3605</v>
      </c>
      <c r="G6206" s="17" t="s">
        <v>3305</v>
      </c>
      <c r="H6206" s="11">
        <v>59000</v>
      </c>
      <c r="I6206" s="19">
        <v>46238</v>
      </c>
      <c r="J6206" s="11">
        <v>10000</v>
      </c>
      <c r="K6206" s="12" t="s">
        <v>20</v>
      </c>
      <c r="L6206" s="12" t="s">
        <v>158</v>
      </c>
    </row>
    <row r="6207" spans="1:12" x14ac:dyDescent="0.25">
      <c r="A6207" s="10" t="s">
        <v>4770</v>
      </c>
      <c r="B6207" s="14">
        <v>202608</v>
      </c>
      <c r="C6207" s="14">
        <v>202608</v>
      </c>
      <c r="D6207" s="14" t="s">
        <v>1015</v>
      </c>
      <c r="E6207" s="16"/>
      <c r="F6207" s="10" t="s">
        <v>4769</v>
      </c>
      <c r="G6207" s="17" t="s">
        <v>1778</v>
      </c>
      <c r="H6207" s="11">
        <v>300000</v>
      </c>
      <c r="I6207" s="19">
        <v>46238</v>
      </c>
      <c r="J6207" s="11">
        <v>164384</v>
      </c>
      <c r="K6207" s="12" t="s">
        <v>20</v>
      </c>
      <c r="L6207" s="12" t="s">
        <v>158</v>
      </c>
    </row>
    <row r="6208" spans="1:12" x14ac:dyDescent="0.25">
      <c r="A6208" s="10" t="s">
        <v>3531</v>
      </c>
      <c r="B6208" s="14">
        <v>202601</v>
      </c>
      <c r="C6208" s="14">
        <v>202601</v>
      </c>
      <c r="D6208" s="14" t="s">
        <v>1014</v>
      </c>
      <c r="E6208" s="16">
        <v>6366191660</v>
      </c>
      <c r="F6208" s="10" t="s">
        <v>3520</v>
      </c>
      <c r="G6208" s="17" t="s">
        <v>1778</v>
      </c>
      <c r="H6208" s="11">
        <v>290000</v>
      </c>
      <c r="I6208" s="19">
        <v>46238</v>
      </c>
      <c r="J6208" s="11">
        <v>47500</v>
      </c>
      <c r="K6208" s="12" t="s">
        <v>20</v>
      </c>
      <c r="L6208" s="12" t="s">
        <v>158</v>
      </c>
    </row>
    <row r="6209" spans="1:13" x14ac:dyDescent="0.25">
      <c r="A6209" s="10" t="s">
        <v>3969</v>
      </c>
      <c r="B6209" s="14">
        <v>202506</v>
      </c>
      <c r="C6209" s="14">
        <v>202506</v>
      </c>
      <c r="D6209" s="14" t="s">
        <v>1014</v>
      </c>
      <c r="E6209" s="16">
        <v>7978758883</v>
      </c>
      <c r="F6209" s="10" t="s">
        <v>3969</v>
      </c>
      <c r="G6209" s="17" t="s">
        <v>1778</v>
      </c>
      <c r="H6209" s="11">
        <v>290000</v>
      </c>
      <c r="I6209" s="19">
        <v>46238</v>
      </c>
      <c r="J6209" s="11">
        <v>71250</v>
      </c>
      <c r="K6209" s="12" t="s">
        <v>20</v>
      </c>
      <c r="L6209" s="12" t="s">
        <v>158</v>
      </c>
    </row>
    <row r="6210" spans="1:13" x14ac:dyDescent="0.25">
      <c r="A6210" s="10" t="s">
        <v>3841</v>
      </c>
      <c r="B6210" s="14">
        <v>202604</v>
      </c>
      <c r="C6210" s="14">
        <v>202604</v>
      </c>
      <c r="D6210" s="14" t="s">
        <v>1015</v>
      </c>
      <c r="E6210" s="16">
        <v>7750978099</v>
      </c>
      <c r="F6210" s="10" t="s">
        <v>3842</v>
      </c>
      <c r="G6210" s="17" t="s">
        <v>1778</v>
      </c>
      <c r="H6210" s="11">
        <v>290000</v>
      </c>
      <c r="I6210" s="19">
        <v>46238</v>
      </c>
      <c r="J6210" s="11">
        <v>60000</v>
      </c>
      <c r="K6210" s="12" t="s">
        <v>20</v>
      </c>
      <c r="L6210" s="12" t="s">
        <v>158</v>
      </c>
    </row>
    <row r="6211" spans="1:13" x14ac:dyDescent="0.25">
      <c r="A6211" s="10" t="s">
        <v>3897</v>
      </c>
      <c r="B6211" s="14">
        <v>202605</v>
      </c>
      <c r="C6211" s="14">
        <v>202605</v>
      </c>
      <c r="D6211" s="14" t="s">
        <v>1015</v>
      </c>
      <c r="E6211" s="16">
        <v>9883475685</v>
      </c>
      <c r="F6211" s="10" t="s">
        <v>3911</v>
      </c>
      <c r="G6211" s="17" t="s">
        <v>1778</v>
      </c>
      <c r="H6211" s="11">
        <v>290000</v>
      </c>
      <c r="I6211" s="19">
        <v>46238</v>
      </c>
      <c r="J6211" s="11">
        <v>45000</v>
      </c>
      <c r="K6211" s="12" t="s">
        <v>20</v>
      </c>
      <c r="L6211" s="12" t="s">
        <v>158</v>
      </c>
    </row>
    <row r="6212" spans="1:13" x14ac:dyDescent="0.25">
      <c r="A6212" s="10" t="s">
        <v>4697</v>
      </c>
      <c r="B6212" s="14">
        <v>202607</v>
      </c>
      <c r="C6212" s="14">
        <v>202607</v>
      </c>
      <c r="D6212" s="14" t="s">
        <v>1015</v>
      </c>
      <c r="E6212" s="16">
        <v>7058466616</v>
      </c>
      <c r="F6212" s="10" t="s">
        <v>4712</v>
      </c>
      <c r="G6212" s="17" t="s">
        <v>1778</v>
      </c>
      <c r="H6212" s="11">
        <v>290000</v>
      </c>
      <c r="I6212" s="19">
        <v>46239</v>
      </c>
      <c r="J6212" s="11">
        <v>285000</v>
      </c>
      <c r="K6212" s="12" t="s">
        <v>20</v>
      </c>
      <c r="L6212" s="12" t="s">
        <v>158</v>
      </c>
    </row>
    <row r="6213" spans="1:13" x14ac:dyDescent="0.25">
      <c r="A6213" s="10" t="s">
        <v>3859</v>
      </c>
      <c r="B6213" s="14">
        <v>202604</v>
      </c>
      <c r="C6213" s="14">
        <v>202604</v>
      </c>
      <c r="D6213" s="14" t="s">
        <v>1015</v>
      </c>
      <c r="E6213" s="16">
        <v>7978237163</v>
      </c>
      <c r="F6213" s="10" t="s">
        <v>3869</v>
      </c>
      <c r="G6213" s="17" t="s">
        <v>1778</v>
      </c>
      <c r="H6213" s="11">
        <v>290000</v>
      </c>
      <c r="I6213" s="19">
        <v>46239</v>
      </c>
      <c r="J6213" s="11">
        <v>40000</v>
      </c>
      <c r="K6213" s="12" t="s">
        <v>20</v>
      </c>
      <c r="L6213" s="12" t="s">
        <v>158</v>
      </c>
    </row>
    <row r="6214" spans="1:13" x14ac:dyDescent="0.25">
      <c r="A6214" s="10" t="s">
        <v>3694</v>
      </c>
      <c r="B6214" s="14">
        <v>202603</v>
      </c>
      <c r="C6214" s="14">
        <v>202603</v>
      </c>
      <c r="D6214" s="14" t="s">
        <v>1015</v>
      </c>
      <c r="E6214" s="16">
        <v>7008418488</v>
      </c>
      <c r="F6214" s="10" t="s">
        <v>3695</v>
      </c>
      <c r="G6214" s="17" t="s">
        <v>1778</v>
      </c>
      <c r="H6214" s="11">
        <v>290000</v>
      </c>
      <c r="I6214" s="19">
        <v>46239</v>
      </c>
      <c r="J6214" s="11">
        <v>60000</v>
      </c>
      <c r="K6214" s="12" t="s">
        <v>20</v>
      </c>
      <c r="L6214" s="12" t="s">
        <v>158</v>
      </c>
    </row>
    <row r="6215" spans="1:13" x14ac:dyDescent="0.25">
      <c r="A6215" s="10" t="s">
        <v>4701</v>
      </c>
      <c r="B6215" s="14">
        <v>202607</v>
      </c>
      <c r="C6215" s="14">
        <v>202607</v>
      </c>
      <c r="D6215" s="14" t="s">
        <v>1015</v>
      </c>
      <c r="E6215" s="16">
        <v>9434883252</v>
      </c>
      <c r="F6215" s="10" t="s">
        <v>4716</v>
      </c>
      <c r="G6215" s="17" t="s">
        <v>1778</v>
      </c>
      <c r="H6215" s="11">
        <v>320000</v>
      </c>
      <c r="I6215" s="19">
        <v>46240</v>
      </c>
      <c r="J6215" s="11">
        <v>63000</v>
      </c>
      <c r="K6215" s="12" t="s">
        <v>20</v>
      </c>
      <c r="L6215" s="12" t="s">
        <v>158</v>
      </c>
    </row>
    <row r="6216" spans="1:13" x14ac:dyDescent="0.25">
      <c r="A6216" s="10" t="s">
        <v>3408</v>
      </c>
      <c r="B6216" s="14">
        <v>202512</v>
      </c>
      <c r="C6216" s="14">
        <v>202512</v>
      </c>
      <c r="D6216" s="14" t="s">
        <v>1014</v>
      </c>
      <c r="E6216" s="16">
        <v>9752861091</v>
      </c>
      <c r="F6216" s="10" t="s">
        <v>3415</v>
      </c>
      <c r="G6216" s="17" t="s">
        <v>1792</v>
      </c>
      <c r="H6216" s="11">
        <v>295000</v>
      </c>
      <c r="I6216" s="19">
        <v>46240</v>
      </c>
      <c r="J6216" s="11">
        <v>40000</v>
      </c>
      <c r="K6216" s="12" t="s">
        <v>20</v>
      </c>
      <c r="L6216" s="12" t="s">
        <v>158</v>
      </c>
    </row>
    <row r="6217" spans="1:13" x14ac:dyDescent="0.25">
      <c r="A6217" s="10" t="s">
        <v>540</v>
      </c>
      <c r="B6217" s="14">
        <v>202302</v>
      </c>
      <c r="C6217" s="14">
        <v>202302</v>
      </c>
      <c r="D6217" s="14" t="s">
        <v>1014</v>
      </c>
      <c r="E6217" s="16">
        <v>8421977650</v>
      </c>
      <c r="F6217" s="10" t="s">
        <v>541</v>
      </c>
      <c r="G6217" s="17" t="s">
        <v>19</v>
      </c>
      <c r="H6217" s="11">
        <v>265500</v>
      </c>
      <c r="I6217" s="19">
        <v>46240</v>
      </c>
      <c r="J6217" s="11">
        <v>15000</v>
      </c>
      <c r="K6217" s="12" t="s">
        <v>20</v>
      </c>
      <c r="L6217" s="12" t="s">
        <v>158</v>
      </c>
    </row>
    <row r="6218" spans="1:13" x14ac:dyDescent="0.25">
      <c r="A6218" s="10" t="s">
        <v>3960</v>
      </c>
      <c r="B6218" s="14">
        <v>202606</v>
      </c>
      <c r="C6218" s="14">
        <v>202606</v>
      </c>
      <c r="D6218" s="14" t="s">
        <v>1015</v>
      </c>
      <c r="E6218" s="16">
        <v>7978017155</v>
      </c>
      <c r="F6218" s="10" t="s">
        <v>3961</v>
      </c>
      <c r="G6218" s="17" t="s">
        <v>1778</v>
      </c>
      <c r="H6218" s="11">
        <v>290000</v>
      </c>
      <c r="I6218" s="19">
        <v>46240</v>
      </c>
      <c r="J6218" s="11">
        <v>60000</v>
      </c>
      <c r="K6218" s="12" t="s">
        <v>717</v>
      </c>
      <c r="L6218" s="12" t="s">
        <v>158</v>
      </c>
      <c r="M6218" t="s">
        <v>3917</v>
      </c>
    </row>
    <row r="6219" spans="1:13" x14ac:dyDescent="0.25">
      <c r="A6219" s="10" t="s">
        <v>3188</v>
      </c>
      <c r="B6219" s="14">
        <v>202507</v>
      </c>
      <c r="C6219" s="14">
        <v>202507</v>
      </c>
      <c r="D6219" s="14" t="s">
        <v>1015</v>
      </c>
      <c r="E6219" s="16">
        <v>9439250391</v>
      </c>
      <c r="F6219" s="10" t="s">
        <v>3189</v>
      </c>
      <c r="G6219" s="17" t="s">
        <v>1778</v>
      </c>
      <c r="H6219" s="11">
        <v>290000</v>
      </c>
      <c r="I6219" s="19">
        <v>46240</v>
      </c>
      <c r="J6219" s="11">
        <v>10000</v>
      </c>
      <c r="K6219" s="12" t="s">
        <v>20</v>
      </c>
      <c r="L6219" s="12" t="s">
        <v>158</v>
      </c>
    </row>
    <row r="6220" spans="1:13" x14ac:dyDescent="0.25">
      <c r="A6220" s="10" t="s">
        <v>4052</v>
      </c>
      <c r="B6220" s="14">
        <v>202606</v>
      </c>
      <c r="C6220" s="14">
        <v>202606</v>
      </c>
      <c r="D6220" s="14" t="s">
        <v>1015</v>
      </c>
      <c r="E6220" s="16">
        <v>9078387859</v>
      </c>
      <c r="F6220" s="10" t="s">
        <v>4063</v>
      </c>
      <c r="G6220" s="17" t="s">
        <v>1778</v>
      </c>
      <c r="H6220" s="11">
        <v>290000</v>
      </c>
      <c r="I6220" s="19">
        <v>46240</v>
      </c>
      <c r="J6220" s="11">
        <v>29000</v>
      </c>
      <c r="K6220" s="12" t="s">
        <v>20</v>
      </c>
      <c r="L6220" s="12" t="s">
        <v>158</v>
      </c>
    </row>
    <row r="6221" spans="1:13" x14ac:dyDescent="0.25">
      <c r="A6221" s="10" t="s">
        <v>4084</v>
      </c>
      <c r="B6221" s="14">
        <v>202607</v>
      </c>
      <c r="C6221" s="14">
        <v>202607</v>
      </c>
      <c r="D6221" s="14" t="s">
        <v>1015</v>
      </c>
      <c r="E6221" s="16">
        <v>9556509857</v>
      </c>
      <c r="F6221" s="10" t="s">
        <v>4095</v>
      </c>
      <c r="G6221" s="17" t="s">
        <v>1778</v>
      </c>
      <c r="H6221" s="11">
        <v>290000</v>
      </c>
      <c r="I6221" s="19">
        <v>46240</v>
      </c>
      <c r="J6221" s="11">
        <v>71250</v>
      </c>
      <c r="K6221" s="12" t="s">
        <v>20</v>
      </c>
      <c r="L6221" s="12" t="s">
        <v>158</v>
      </c>
    </row>
    <row r="6222" spans="1:13" x14ac:dyDescent="0.25">
      <c r="A6222" s="10" t="s">
        <v>3986</v>
      </c>
      <c r="B6222" s="14">
        <v>202506</v>
      </c>
      <c r="C6222" s="14">
        <v>202506</v>
      </c>
      <c r="D6222" s="14" t="s">
        <v>1014</v>
      </c>
      <c r="E6222" s="16">
        <v>7205702003</v>
      </c>
      <c r="F6222" s="10" t="s">
        <v>3987</v>
      </c>
      <c r="G6222" s="17" t="s">
        <v>1778</v>
      </c>
      <c r="H6222" s="11">
        <v>290000</v>
      </c>
      <c r="I6222" s="19">
        <v>46240</v>
      </c>
      <c r="J6222" s="11">
        <v>50000</v>
      </c>
      <c r="K6222" s="12" t="s">
        <v>20</v>
      </c>
      <c r="L6222" s="12" t="s">
        <v>158</v>
      </c>
    </row>
    <row r="6223" spans="1:13" x14ac:dyDescent="0.25">
      <c r="A6223" s="10" t="s">
        <v>4771</v>
      </c>
      <c r="B6223" s="14">
        <v>202606</v>
      </c>
      <c r="C6223" s="14">
        <v>202606</v>
      </c>
      <c r="D6223" s="14" t="s">
        <v>1015</v>
      </c>
      <c r="E6223" s="16">
        <v>7894225071</v>
      </c>
      <c r="F6223" s="10" t="s">
        <v>4772</v>
      </c>
      <c r="G6223" s="17" t="s">
        <v>1778</v>
      </c>
      <c r="H6223" s="11">
        <v>290000</v>
      </c>
      <c r="I6223" s="19">
        <v>46241</v>
      </c>
      <c r="J6223" s="11">
        <v>300000</v>
      </c>
      <c r="K6223" s="12" t="s">
        <v>20</v>
      </c>
      <c r="L6223" s="12" t="s">
        <v>158</v>
      </c>
    </row>
    <row r="6224" spans="1:13" x14ac:dyDescent="0.25">
      <c r="A6224" s="10" t="s">
        <v>4743</v>
      </c>
      <c r="B6224" s="14">
        <v>202608</v>
      </c>
      <c r="C6224" s="14">
        <v>202608</v>
      </c>
      <c r="D6224" s="14" t="s">
        <v>1015</v>
      </c>
      <c r="E6224" s="16">
        <v>9174565355</v>
      </c>
      <c r="F6224" s="10" t="s">
        <v>4755</v>
      </c>
      <c r="G6224" s="17" t="s">
        <v>1778</v>
      </c>
      <c r="H6224" s="11">
        <v>320000</v>
      </c>
      <c r="I6224" s="19">
        <v>46241</v>
      </c>
      <c r="J6224" s="11">
        <v>78750</v>
      </c>
      <c r="K6224" s="12" t="s">
        <v>20</v>
      </c>
      <c r="L6224" s="12" t="s">
        <v>158</v>
      </c>
    </row>
    <row r="6225" spans="1:12" x14ac:dyDescent="0.25">
      <c r="A6225" s="10" t="s">
        <v>4734</v>
      </c>
      <c r="B6225" s="14">
        <v>202608</v>
      </c>
      <c r="C6225" s="14">
        <v>202608</v>
      </c>
      <c r="D6225" s="14" t="s">
        <v>1014</v>
      </c>
      <c r="E6225" s="16">
        <v>7978920053</v>
      </c>
      <c r="F6225" s="10" t="s">
        <v>4746</v>
      </c>
      <c r="G6225" s="17" t="s">
        <v>1778</v>
      </c>
      <c r="H6225" s="11">
        <v>310000</v>
      </c>
      <c r="I6225" s="19">
        <v>46242</v>
      </c>
      <c r="J6225" s="11">
        <v>100000</v>
      </c>
      <c r="K6225" s="12" t="s">
        <v>20</v>
      </c>
      <c r="L6225" s="12" t="s">
        <v>158</v>
      </c>
    </row>
    <row r="6226" spans="1:12" x14ac:dyDescent="0.25">
      <c r="A6226" s="10" t="s">
        <v>3894</v>
      </c>
      <c r="B6226" s="14">
        <v>202605</v>
      </c>
      <c r="C6226" s="14">
        <v>202605</v>
      </c>
      <c r="D6226" s="14" t="s">
        <v>1015</v>
      </c>
      <c r="E6226" s="16">
        <v>8328900060</v>
      </c>
      <c r="F6226" s="10" t="s">
        <v>3908</v>
      </c>
      <c r="G6226" s="17" t="s">
        <v>1778</v>
      </c>
      <c r="H6226" s="11">
        <v>290000</v>
      </c>
      <c r="I6226" s="19">
        <v>46242</v>
      </c>
      <c r="J6226" s="11">
        <v>71250</v>
      </c>
      <c r="K6226" s="12" t="s">
        <v>20</v>
      </c>
      <c r="L6226" s="12" t="s">
        <v>158</v>
      </c>
    </row>
    <row r="6227" spans="1:12" x14ac:dyDescent="0.25">
      <c r="A6227" s="10" t="s">
        <v>4773</v>
      </c>
      <c r="B6227" s="14">
        <v>202607</v>
      </c>
      <c r="C6227" s="14">
        <v>202607</v>
      </c>
      <c r="D6227" s="14" t="s">
        <v>1015</v>
      </c>
      <c r="E6227" s="16">
        <v>9434883252</v>
      </c>
      <c r="F6227" s="10" t="s">
        <v>4716</v>
      </c>
      <c r="G6227" s="17" t="s">
        <v>1778</v>
      </c>
      <c r="H6227" s="11">
        <v>290000</v>
      </c>
      <c r="I6227" s="19">
        <v>46242</v>
      </c>
      <c r="J6227" s="11">
        <v>63000</v>
      </c>
      <c r="K6227" s="12" t="s">
        <v>20</v>
      </c>
      <c r="L6227" s="12" t="s">
        <v>158</v>
      </c>
    </row>
    <row r="6228" spans="1:12" x14ac:dyDescent="0.25">
      <c r="A6228" s="10" t="s">
        <v>3974</v>
      </c>
      <c r="B6228" s="14">
        <v>202506</v>
      </c>
      <c r="C6228" s="14">
        <v>202506</v>
      </c>
      <c r="D6228" s="14" t="s">
        <v>1015</v>
      </c>
      <c r="E6228" s="16">
        <v>9040495688</v>
      </c>
      <c r="F6228" s="10" t="s">
        <v>3974</v>
      </c>
      <c r="G6228" s="17" t="s">
        <v>3682</v>
      </c>
      <c r="H6228" s="11">
        <v>165000</v>
      </c>
      <c r="I6228" s="19">
        <v>46242</v>
      </c>
      <c r="J6228" s="11">
        <v>40000</v>
      </c>
      <c r="K6228" s="12" t="s">
        <v>20</v>
      </c>
      <c r="L6228" s="12" t="s">
        <v>158</v>
      </c>
    </row>
    <row r="6229" spans="1:12" x14ac:dyDescent="0.25">
      <c r="A6229" s="10" t="s">
        <v>3998</v>
      </c>
      <c r="B6229" s="14">
        <v>202604</v>
      </c>
      <c r="C6229" s="14">
        <v>202604</v>
      </c>
      <c r="D6229" s="14" t="s">
        <v>1014</v>
      </c>
      <c r="E6229" s="16">
        <v>8917374533</v>
      </c>
      <c r="F6229" s="10" t="s">
        <v>3999</v>
      </c>
      <c r="G6229" s="17" t="s">
        <v>1778</v>
      </c>
      <c r="H6229" s="11">
        <v>290000</v>
      </c>
      <c r="I6229" s="19">
        <v>46242</v>
      </c>
      <c r="J6229" s="11">
        <v>68750</v>
      </c>
      <c r="K6229" s="12" t="s">
        <v>689</v>
      </c>
      <c r="L6229" s="12" t="s">
        <v>158</v>
      </c>
    </row>
    <row r="6230" spans="1:12" x14ac:dyDescent="0.25">
      <c r="A6230" s="10" t="s">
        <v>4017</v>
      </c>
      <c r="B6230" s="14">
        <v>202606</v>
      </c>
      <c r="C6230" s="14">
        <v>202606</v>
      </c>
      <c r="D6230" s="14" t="s">
        <v>1015</v>
      </c>
      <c r="E6230" s="16">
        <v>9556108506</v>
      </c>
      <c r="F6230" s="10" t="s">
        <v>4026</v>
      </c>
      <c r="G6230" s="17" t="s">
        <v>1778</v>
      </c>
      <c r="H6230" s="11">
        <v>290000</v>
      </c>
      <c r="I6230" s="19">
        <v>46244</v>
      </c>
      <c r="J6230" s="11">
        <v>21966</v>
      </c>
      <c r="K6230" s="12" t="s">
        <v>20</v>
      </c>
      <c r="L6230" s="12" t="s">
        <v>158</v>
      </c>
    </row>
    <row r="6231" spans="1:12" x14ac:dyDescent="0.25">
      <c r="A6231" s="10" t="s">
        <v>3967</v>
      </c>
      <c r="B6231" s="14">
        <v>202506</v>
      </c>
      <c r="C6231" s="14">
        <v>202506</v>
      </c>
      <c r="D6231" s="14" t="s">
        <v>1014</v>
      </c>
      <c r="E6231" s="16">
        <v>6200167188</v>
      </c>
      <c r="F6231" s="10" t="s">
        <v>4102</v>
      </c>
      <c r="G6231" s="17" t="s">
        <v>1778</v>
      </c>
      <c r="H6231" s="11">
        <v>290000</v>
      </c>
      <c r="I6231" s="19">
        <v>46244</v>
      </c>
      <c r="J6231" s="11">
        <v>53334</v>
      </c>
      <c r="K6231" s="12" t="s">
        <v>20</v>
      </c>
      <c r="L6231" s="12" t="s">
        <v>158</v>
      </c>
    </row>
    <row r="6232" spans="1:12" x14ac:dyDescent="0.25">
      <c r="A6232" s="10" t="s">
        <v>4004</v>
      </c>
      <c r="B6232" s="14">
        <v>202606</v>
      </c>
      <c r="C6232" s="14">
        <v>202606</v>
      </c>
      <c r="D6232" s="14" t="s">
        <v>1015</v>
      </c>
      <c r="E6232" s="16">
        <v>8093942988</v>
      </c>
      <c r="F6232" s="10" t="s">
        <v>4005</v>
      </c>
      <c r="G6232" s="17" t="s">
        <v>3682</v>
      </c>
      <c r="H6232" s="11">
        <v>165000</v>
      </c>
      <c r="I6232" s="19">
        <v>46244</v>
      </c>
      <c r="J6232" s="11">
        <v>40000</v>
      </c>
      <c r="K6232" s="12" t="s">
        <v>20</v>
      </c>
      <c r="L6232" s="12" t="s">
        <v>158</v>
      </c>
    </row>
    <row r="6233" spans="1:12" x14ac:dyDescent="0.25">
      <c r="A6233" s="10" t="s">
        <v>4125</v>
      </c>
      <c r="B6233" s="14">
        <v>202607</v>
      </c>
      <c r="C6233" s="14">
        <v>202607</v>
      </c>
      <c r="D6233" s="14" t="s">
        <v>1015</v>
      </c>
      <c r="E6233" s="16">
        <v>8923362552</v>
      </c>
      <c r="F6233" s="10" t="s">
        <v>4140</v>
      </c>
      <c r="G6233" s="17" t="s">
        <v>1778</v>
      </c>
      <c r="H6233" s="11">
        <v>320000</v>
      </c>
      <c r="I6233" s="19">
        <v>46244</v>
      </c>
      <c r="J6233" s="11">
        <v>72700</v>
      </c>
      <c r="K6233" s="12" t="s">
        <v>20</v>
      </c>
      <c r="L6233" s="12" t="s">
        <v>158</v>
      </c>
    </row>
    <row r="6234" spans="1:12" x14ac:dyDescent="0.25">
      <c r="A6234" s="10" t="s">
        <v>3839</v>
      </c>
      <c r="B6234" s="14">
        <v>202604</v>
      </c>
      <c r="C6234" s="14">
        <v>202604</v>
      </c>
      <c r="D6234" s="14" t="s">
        <v>1015</v>
      </c>
      <c r="E6234" s="16">
        <v>7735705170</v>
      </c>
      <c r="F6234" s="10" t="s">
        <v>3840</v>
      </c>
      <c r="G6234" s="17" t="s">
        <v>1778</v>
      </c>
      <c r="H6234" s="11">
        <v>290000</v>
      </c>
      <c r="I6234" s="19">
        <v>46244</v>
      </c>
      <c r="J6234" s="11">
        <v>70000</v>
      </c>
      <c r="K6234" s="12" t="s">
        <v>20</v>
      </c>
      <c r="L6234" s="12" t="s">
        <v>158</v>
      </c>
    </row>
    <row r="6235" spans="1:12" x14ac:dyDescent="0.25">
      <c r="A6235" s="10" t="s">
        <v>4086</v>
      </c>
      <c r="B6235" s="14">
        <v>202607</v>
      </c>
      <c r="C6235" s="14">
        <v>202607</v>
      </c>
      <c r="D6235" s="14" t="s">
        <v>1015</v>
      </c>
      <c r="E6235" s="16">
        <v>8895067958</v>
      </c>
      <c r="F6235" s="10"/>
      <c r="G6235" s="17" t="s">
        <v>1778</v>
      </c>
      <c r="H6235" s="11">
        <v>300000</v>
      </c>
      <c r="I6235" s="19">
        <v>46244</v>
      </c>
      <c r="J6235" s="11">
        <v>29000</v>
      </c>
      <c r="K6235" s="12" t="s">
        <v>20</v>
      </c>
      <c r="L6235" s="12" t="s">
        <v>158</v>
      </c>
    </row>
    <row r="6236" spans="1:12" x14ac:dyDescent="0.25">
      <c r="A6236" s="10" t="s">
        <v>4644</v>
      </c>
      <c r="B6236" s="14">
        <v>202604</v>
      </c>
      <c r="C6236" s="14">
        <v>202604</v>
      </c>
      <c r="D6236" s="14" t="s">
        <v>1015</v>
      </c>
      <c r="E6236" s="16">
        <v>7606972935</v>
      </c>
      <c r="F6236" s="10" t="s">
        <v>3854</v>
      </c>
      <c r="G6236" s="17" t="s">
        <v>1778</v>
      </c>
      <c r="H6236" s="11">
        <v>290000</v>
      </c>
      <c r="I6236" s="19">
        <v>46244</v>
      </c>
      <c r="J6236" s="11">
        <v>50000</v>
      </c>
      <c r="K6236" s="12" t="s">
        <v>20</v>
      </c>
      <c r="L6236" s="12" t="s">
        <v>158</v>
      </c>
    </row>
    <row r="6237" spans="1:12" x14ac:dyDescent="0.25">
      <c r="A6237" s="10" t="s">
        <v>3857</v>
      </c>
      <c r="B6237" s="14">
        <v>202604</v>
      </c>
      <c r="C6237" s="14">
        <v>202604</v>
      </c>
      <c r="D6237" s="14" t="s">
        <v>1015</v>
      </c>
      <c r="E6237" s="16">
        <v>9937116404</v>
      </c>
      <c r="F6237" s="10" t="s">
        <v>3867</v>
      </c>
      <c r="G6237" s="17" t="s">
        <v>3682</v>
      </c>
      <c r="H6237" s="11">
        <v>150000</v>
      </c>
      <c r="I6237" s="19">
        <v>46244</v>
      </c>
      <c r="J6237" s="11">
        <v>30000</v>
      </c>
      <c r="K6237" s="12" t="s">
        <v>20</v>
      </c>
      <c r="L6237" s="12" t="s">
        <v>158</v>
      </c>
    </row>
    <row r="6238" spans="1:12" x14ac:dyDescent="0.25">
      <c r="A6238" s="10" t="s">
        <v>4686</v>
      </c>
      <c r="B6238" s="14">
        <v>202607</v>
      </c>
      <c r="C6238" s="14">
        <v>202607</v>
      </c>
      <c r="D6238" s="14" t="s">
        <v>1015</v>
      </c>
      <c r="E6238" s="16">
        <v>6358944343</v>
      </c>
      <c r="F6238" s="10" t="s">
        <v>4687</v>
      </c>
      <c r="G6238" s="17" t="s">
        <v>1778</v>
      </c>
      <c r="H6238" s="11">
        <v>290000</v>
      </c>
      <c r="I6238" s="19">
        <v>46245</v>
      </c>
      <c r="J6238" s="11">
        <v>100000</v>
      </c>
      <c r="K6238" s="12" t="s">
        <v>20</v>
      </c>
      <c r="L6238" s="12" t="s">
        <v>158</v>
      </c>
    </row>
    <row r="6239" spans="1:12" x14ac:dyDescent="0.25">
      <c r="A6239" s="10" t="s">
        <v>4000</v>
      </c>
      <c r="B6239" s="14">
        <v>202506</v>
      </c>
      <c r="C6239" s="14">
        <v>202506</v>
      </c>
      <c r="D6239" s="14" t="s">
        <v>1014</v>
      </c>
      <c r="E6239" s="16">
        <v>9902793156</v>
      </c>
      <c r="F6239" s="10" t="s">
        <v>4001</v>
      </c>
      <c r="G6239" s="17" t="s">
        <v>3682</v>
      </c>
      <c r="H6239" s="11">
        <v>177000</v>
      </c>
      <c r="I6239" s="19">
        <v>46245</v>
      </c>
      <c r="J6239" s="11">
        <v>40000</v>
      </c>
      <c r="K6239" s="12" t="s">
        <v>20</v>
      </c>
      <c r="L6239" s="12" t="s">
        <v>158</v>
      </c>
    </row>
    <row r="6240" spans="1:12" x14ac:dyDescent="0.25">
      <c r="A6240" s="10" t="s">
        <v>3892</v>
      </c>
      <c r="B6240" s="14">
        <v>202605</v>
      </c>
      <c r="C6240" s="14">
        <v>202605</v>
      </c>
      <c r="D6240" s="14" t="s">
        <v>1015</v>
      </c>
      <c r="E6240" s="16">
        <v>7894473018</v>
      </c>
      <c r="F6240" s="10" t="s">
        <v>3906</v>
      </c>
      <c r="G6240" s="17" t="s">
        <v>1778</v>
      </c>
      <c r="H6240" s="11">
        <v>290000</v>
      </c>
      <c r="I6240" s="19">
        <v>46245</v>
      </c>
      <c r="J6240" s="11">
        <v>71250</v>
      </c>
      <c r="K6240" s="12" t="s">
        <v>20</v>
      </c>
      <c r="L6240" s="12" t="s">
        <v>158</v>
      </c>
    </row>
    <row r="6241" spans="1:13" x14ac:dyDescent="0.25">
      <c r="A6241" s="10" t="s">
        <v>4744</v>
      </c>
      <c r="B6241" s="14">
        <v>202608</v>
      </c>
      <c r="C6241" s="14">
        <v>202608</v>
      </c>
      <c r="D6241" s="14" t="s">
        <v>1015</v>
      </c>
      <c r="E6241" s="16">
        <v>7735271254</v>
      </c>
      <c r="F6241" s="10" t="s">
        <v>4756</v>
      </c>
      <c r="G6241" s="17" t="s">
        <v>1778</v>
      </c>
      <c r="H6241" s="11">
        <v>320000</v>
      </c>
      <c r="I6241" s="19">
        <v>46245</v>
      </c>
      <c r="J6241" s="11">
        <v>63000</v>
      </c>
      <c r="K6241" s="12" t="s">
        <v>20</v>
      </c>
      <c r="L6241" s="12" t="s">
        <v>158</v>
      </c>
    </row>
    <row r="6242" spans="1:13" x14ac:dyDescent="0.25">
      <c r="A6242" s="10" t="s">
        <v>4738</v>
      </c>
      <c r="B6242" s="14">
        <v>202608</v>
      </c>
      <c r="C6242" s="14">
        <v>202608</v>
      </c>
      <c r="D6242" s="14" t="s">
        <v>1015</v>
      </c>
      <c r="E6242" s="16">
        <v>7978610994</v>
      </c>
      <c r="F6242" s="10" t="s">
        <v>4750</v>
      </c>
      <c r="G6242" s="17" t="s">
        <v>1778</v>
      </c>
      <c r="H6242" s="11">
        <v>320000</v>
      </c>
      <c r="I6242" s="19">
        <v>46245</v>
      </c>
      <c r="J6242" s="11">
        <v>50000</v>
      </c>
      <c r="K6242" s="12" t="s">
        <v>20</v>
      </c>
      <c r="L6242" s="12" t="s">
        <v>158</v>
      </c>
    </row>
    <row r="6243" spans="1:13" x14ac:dyDescent="0.25">
      <c r="A6243" s="10" t="s">
        <v>4056</v>
      </c>
      <c r="B6243" s="14">
        <v>202608</v>
      </c>
      <c r="C6243" s="14">
        <v>202608</v>
      </c>
      <c r="D6243" s="14" t="s">
        <v>1014</v>
      </c>
      <c r="E6243" s="16">
        <v>9938628422</v>
      </c>
      <c r="F6243" s="10" t="s">
        <v>4778</v>
      </c>
      <c r="G6243" s="17" t="s">
        <v>3682</v>
      </c>
      <c r="H6243" s="11">
        <v>270000</v>
      </c>
      <c r="I6243" s="19">
        <v>46245</v>
      </c>
      <c r="J6243" s="11">
        <v>5000</v>
      </c>
      <c r="K6243" s="12" t="s">
        <v>20</v>
      </c>
      <c r="L6243" s="12" t="s">
        <v>158</v>
      </c>
    </row>
    <row r="6244" spans="1:13" x14ac:dyDescent="0.25">
      <c r="A6244" s="10" t="s">
        <v>4774</v>
      </c>
      <c r="B6244" s="14">
        <v>202608</v>
      </c>
      <c r="C6244" s="14">
        <v>202608</v>
      </c>
      <c r="D6244" s="14" t="s">
        <v>1015</v>
      </c>
      <c r="E6244" s="16">
        <v>8144633021</v>
      </c>
      <c r="F6244" s="10" t="s">
        <v>4779</v>
      </c>
      <c r="G6244" s="17" t="s">
        <v>1778</v>
      </c>
      <c r="H6244" s="11">
        <v>318600</v>
      </c>
      <c r="I6244" s="19">
        <v>46245</v>
      </c>
      <c r="J6244" s="11">
        <v>5000</v>
      </c>
      <c r="K6244" s="12" t="s">
        <v>20</v>
      </c>
      <c r="L6244" s="12" t="s">
        <v>158</v>
      </c>
    </row>
    <row r="6245" spans="1:13" x14ac:dyDescent="0.25">
      <c r="A6245" s="10" t="s">
        <v>4775</v>
      </c>
      <c r="B6245" s="14">
        <v>202608</v>
      </c>
      <c r="C6245" s="14">
        <v>202608</v>
      </c>
      <c r="D6245" s="14" t="s">
        <v>1015</v>
      </c>
      <c r="E6245" s="16">
        <v>7536984549</v>
      </c>
      <c r="F6245" s="10" t="s">
        <v>4780</v>
      </c>
      <c r="G6245" s="17" t="s">
        <v>1778</v>
      </c>
      <c r="H6245" s="11">
        <v>318600</v>
      </c>
      <c r="I6245" s="19">
        <v>46245</v>
      </c>
      <c r="J6245" s="11">
        <v>5000</v>
      </c>
      <c r="K6245" s="12" t="s">
        <v>20</v>
      </c>
      <c r="L6245" s="12" t="s">
        <v>158</v>
      </c>
    </row>
    <row r="6246" spans="1:13" x14ac:dyDescent="0.25">
      <c r="A6246" s="10" t="s">
        <v>4776</v>
      </c>
      <c r="B6246" s="14">
        <v>202608</v>
      </c>
      <c r="C6246" s="14">
        <v>202608</v>
      </c>
      <c r="D6246" s="14" t="s">
        <v>1015</v>
      </c>
      <c r="E6246" s="16">
        <v>7377732738</v>
      </c>
      <c r="F6246" s="10" t="s">
        <v>4781</v>
      </c>
      <c r="G6246" s="17" t="s">
        <v>1778</v>
      </c>
      <c r="H6246" s="11">
        <v>318600</v>
      </c>
      <c r="I6246" s="19">
        <v>46245</v>
      </c>
      <c r="J6246" s="11">
        <v>5000</v>
      </c>
      <c r="K6246" s="12" t="s">
        <v>20</v>
      </c>
      <c r="L6246" s="12" t="s">
        <v>158</v>
      </c>
    </row>
    <row r="6247" spans="1:13" x14ac:dyDescent="0.25">
      <c r="A6247" s="10" t="s">
        <v>4777</v>
      </c>
      <c r="B6247" s="14">
        <v>202608</v>
      </c>
      <c r="C6247" s="14">
        <v>202608</v>
      </c>
      <c r="D6247" s="14" t="s">
        <v>1015</v>
      </c>
      <c r="E6247" s="16">
        <v>7978403102</v>
      </c>
      <c r="F6247" s="10" t="s">
        <v>4782</v>
      </c>
      <c r="G6247" s="17" t="s">
        <v>1778</v>
      </c>
      <c r="H6247" s="11">
        <v>320000</v>
      </c>
      <c r="I6247" s="19">
        <v>46245</v>
      </c>
      <c r="J6247" s="11">
        <v>5000</v>
      </c>
      <c r="K6247" s="12" t="s">
        <v>20</v>
      </c>
      <c r="L6247" s="12" t="s">
        <v>158</v>
      </c>
    </row>
    <row r="6248" spans="1:13" x14ac:dyDescent="0.25">
      <c r="A6248" s="10" t="s">
        <v>4742</v>
      </c>
      <c r="B6248" s="14">
        <v>202608</v>
      </c>
      <c r="C6248" s="14">
        <v>202608</v>
      </c>
      <c r="D6248" s="14" t="s">
        <v>1015</v>
      </c>
      <c r="E6248" s="16">
        <v>6371302147</v>
      </c>
      <c r="F6248" s="10" t="s">
        <v>4754</v>
      </c>
      <c r="G6248" s="17" t="s">
        <v>1778</v>
      </c>
      <c r="H6248" s="11">
        <v>320000</v>
      </c>
      <c r="I6248" s="19">
        <v>46246</v>
      </c>
      <c r="J6248" s="11">
        <v>285000</v>
      </c>
      <c r="K6248" s="12" t="s">
        <v>20</v>
      </c>
      <c r="L6248" s="12" t="s">
        <v>158</v>
      </c>
    </row>
    <row r="6249" spans="1:13" x14ac:dyDescent="0.25">
      <c r="A6249" s="10" t="s">
        <v>4127</v>
      </c>
      <c r="B6249" s="14">
        <v>202607</v>
      </c>
      <c r="C6249" s="14">
        <v>202607</v>
      </c>
      <c r="D6249" s="14" t="s">
        <v>1014</v>
      </c>
      <c r="E6249" s="16">
        <v>7359773603</v>
      </c>
      <c r="F6249" s="10" t="s">
        <v>4142</v>
      </c>
      <c r="G6249" s="17" t="s">
        <v>1778</v>
      </c>
      <c r="H6249" s="11">
        <v>290000</v>
      </c>
      <c r="I6249" s="19">
        <v>46246</v>
      </c>
      <c r="J6249" s="11">
        <v>95000</v>
      </c>
      <c r="K6249" s="12" t="s">
        <v>20</v>
      </c>
      <c r="L6249" s="12" t="s">
        <v>158</v>
      </c>
    </row>
    <row r="6250" spans="1:13" x14ac:dyDescent="0.25">
      <c r="A6250" s="10" t="s">
        <v>4738</v>
      </c>
      <c r="B6250" s="14">
        <v>202608</v>
      </c>
      <c r="C6250" s="14">
        <v>202608</v>
      </c>
      <c r="D6250" s="14" t="s">
        <v>1015</v>
      </c>
      <c r="E6250" s="16">
        <v>7978610994</v>
      </c>
      <c r="F6250" s="10" t="s">
        <v>4750</v>
      </c>
      <c r="G6250" s="17" t="s">
        <v>1778</v>
      </c>
      <c r="H6250" s="11">
        <v>320000</v>
      </c>
      <c r="I6250" s="19">
        <v>46247</v>
      </c>
      <c r="J6250" s="11">
        <v>28750</v>
      </c>
      <c r="K6250" s="12" t="s">
        <v>20</v>
      </c>
      <c r="L6250" s="12" t="s">
        <v>158</v>
      </c>
    </row>
    <row r="6251" spans="1:13" x14ac:dyDescent="0.25">
      <c r="A6251" s="10" t="s">
        <v>4124</v>
      </c>
      <c r="B6251" s="14">
        <v>202607</v>
      </c>
      <c r="C6251" s="14">
        <v>202607</v>
      </c>
      <c r="D6251" s="14" t="s">
        <v>1015</v>
      </c>
      <c r="E6251" s="16" t="s">
        <v>4130</v>
      </c>
      <c r="F6251" s="10" t="s">
        <v>4139</v>
      </c>
      <c r="G6251" s="17" t="s">
        <v>1778</v>
      </c>
      <c r="H6251" s="11">
        <v>290000</v>
      </c>
      <c r="I6251" s="19">
        <v>46247</v>
      </c>
      <c r="J6251" s="11">
        <v>95000</v>
      </c>
      <c r="K6251" s="12" t="s">
        <v>20</v>
      </c>
      <c r="L6251" s="12" t="s">
        <v>158</v>
      </c>
    </row>
    <row r="6252" spans="1:13" x14ac:dyDescent="0.25">
      <c r="A6252" s="10" t="s">
        <v>4032</v>
      </c>
      <c r="B6252" s="14">
        <v>202506</v>
      </c>
      <c r="C6252" s="14">
        <v>202506</v>
      </c>
      <c r="D6252" s="14" t="s">
        <v>1015</v>
      </c>
      <c r="E6252" s="16">
        <v>7008878148</v>
      </c>
      <c r="F6252" s="10" t="s">
        <v>4030</v>
      </c>
      <c r="G6252" s="17" t="s">
        <v>1778</v>
      </c>
      <c r="H6252" s="11">
        <v>290000</v>
      </c>
      <c r="I6252" s="19">
        <v>46247</v>
      </c>
      <c r="J6252" s="11">
        <v>52000</v>
      </c>
      <c r="K6252" s="12" t="s">
        <v>689</v>
      </c>
      <c r="L6252" s="12" t="s">
        <v>158</v>
      </c>
    </row>
    <row r="6253" spans="1:13" x14ac:dyDescent="0.25">
      <c r="A6253" s="10" t="s">
        <v>3956</v>
      </c>
      <c r="B6253" s="14">
        <v>202606</v>
      </c>
      <c r="C6253" s="14">
        <v>202606</v>
      </c>
      <c r="D6253" s="14" t="s">
        <v>1015</v>
      </c>
      <c r="E6253" s="16">
        <v>8249535710</v>
      </c>
      <c r="F6253" s="10" t="s">
        <v>3957</v>
      </c>
      <c r="G6253" s="17" t="s">
        <v>1778</v>
      </c>
      <c r="H6253" s="11">
        <v>290000</v>
      </c>
      <c r="I6253" s="19">
        <v>46247</v>
      </c>
      <c r="J6253" s="11">
        <v>55000</v>
      </c>
      <c r="K6253" s="12" t="s">
        <v>20</v>
      </c>
      <c r="L6253" s="12" t="s">
        <v>158</v>
      </c>
    </row>
    <row r="6254" spans="1:13" x14ac:dyDescent="0.25">
      <c r="A6254" s="114" t="s">
        <v>3972</v>
      </c>
      <c r="B6254" s="115">
        <v>202506</v>
      </c>
      <c r="C6254" s="115">
        <v>202506</v>
      </c>
      <c r="D6254" s="115" t="s">
        <v>1014</v>
      </c>
      <c r="E6254" s="116">
        <v>9692839258</v>
      </c>
      <c r="F6254" s="114"/>
      <c r="G6254" s="117" t="s">
        <v>1778</v>
      </c>
      <c r="H6254" s="118">
        <v>290000</v>
      </c>
      <c r="I6254" s="119">
        <v>46247</v>
      </c>
      <c r="J6254" s="118">
        <v>72500</v>
      </c>
      <c r="K6254" s="120" t="s">
        <v>20</v>
      </c>
      <c r="L6254" s="120" t="s">
        <v>158</v>
      </c>
      <c r="M6254" s="121"/>
    </row>
    <row r="6255" spans="1:13" x14ac:dyDescent="0.25">
      <c r="A6255" s="10" t="s">
        <v>3965</v>
      </c>
      <c r="B6255" s="14">
        <v>202506</v>
      </c>
      <c r="C6255" s="14">
        <v>202506</v>
      </c>
      <c r="D6255" s="14" t="s">
        <v>1014</v>
      </c>
      <c r="E6255" s="16">
        <v>8871250061</v>
      </c>
      <c r="F6255" s="10"/>
      <c r="G6255" s="17" t="s">
        <v>3682</v>
      </c>
      <c r="H6255" s="11">
        <v>270000</v>
      </c>
      <c r="I6255" s="19">
        <v>46247</v>
      </c>
      <c r="J6255" s="11">
        <v>62250</v>
      </c>
      <c r="K6255" s="12" t="s">
        <v>20</v>
      </c>
      <c r="L6255" s="12" t="s">
        <v>158</v>
      </c>
    </row>
    <row r="6256" spans="1:13" x14ac:dyDescent="0.25">
      <c r="A6256" s="10" t="s">
        <v>4737</v>
      </c>
      <c r="B6256" s="14">
        <v>202608</v>
      </c>
      <c r="C6256" s="14">
        <v>202608</v>
      </c>
      <c r="D6256" s="14" t="s">
        <v>1015</v>
      </c>
      <c r="E6256" s="16">
        <v>7735358958</v>
      </c>
      <c r="F6256" s="10" t="s">
        <v>4749</v>
      </c>
      <c r="G6256" s="17" t="s">
        <v>1778</v>
      </c>
      <c r="H6256" s="11">
        <v>318600</v>
      </c>
      <c r="I6256" s="19">
        <v>46248</v>
      </c>
      <c r="J6256" s="11">
        <v>50000</v>
      </c>
      <c r="K6256" s="12" t="s">
        <v>20</v>
      </c>
      <c r="L6256" s="12" t="s">
        <v>158</v>
      </c>
    </row>
    <row r="6257" spans="1:13" x14ac:dyDescent="0.25">
      <c r="A6257" s="10" t="s">
        <v>4737</v>
      </c>
      <c r="B6257" s="14">
        <v>202608</v>
      </c>
      <c r="C6257" s="14">
        <v>202608</v>
      </c>
      <c r="D6257" s="14" t="s">
        <v>1015</v>
      </c>
      <c r="E6257" s="16">
        <v>7735358958</v>
      </c>
      <c r="F6257" s="10" t="s">
        <v>4749</v>
      </c>
      <c r="G6257" s="17" t="s">
        <v>1778</v>
      </c>
      <c r="H6257" s="11">
        <v>318600</v>
      </c>
      <c r="I6257" s="19">
        <v>46248</v>
      </c>
      <c r="J6257" s="11">
        <v>23250</v>
      </c>
      <c r="K6257" s="12" t="s">
        <v>20</v>
      </c>
      <c r="L6257" s="12" t="s">
        <v>158</v>
      </c>
    </row>
    <row r="6258" spans="1:13" x14ac:dyDescent="0.25">
      <c r="A6258" s="10" t="s">
        <v>4783</v>
      </c>
      <c r="B6258" s="14">
        <v>202608</v>
      </c>
      <c r="C6258" s="14">
        <v>202608</v>
      </c>
      <c r="D6258" s="14" t="s">
        <v>1015</v>
      </c>
      <c r="E6258" s="16">
        <v>9938628422</v>
      </c>
      <c r="F6258" s="10" t="s">
        <v>4778</v>
      </c>
      <c r="G6258" s="17" t="s">
        <v>1778</v>
      </c>
      <c r="H6258" s="11">
        <v>318600</v>
      </c>
      <c r="I6258" s="19">
        <v>46248</v>
      </c>
      <c r="J6258" s="11">
        <v>238000</v>
      </c>
      <c r="K6258" s="12" t="s">
        <v>20</v>
      </c>
      <c r="L6258" s="12" t="s">
        <v>158</v>
      </c>
    </row>
    <row r="6259" spans="1:13" x14ac:dyDescent="0.25">
      <c r="A6259" s="10" t="s">
        <v>4784</v>
      </c>
      <c r="B6259" s="14">
        <v>202608</v>
      </c>
      <c r="C6259" s="14">
        <v>202608</v>
      </c>
      <c r="D6259" s="14" t="s">
        <v>1015</v>
      </c>
      <c r="E6259" s="16"/>
      <c r="F6259" s="10"/>
      <c r="G6259" s="17" t="s">
        <v>1778</v>
      </c>
      <c r="H6259" s="11">
        <v>318600</v>
      </c>
      <c r="I6259" s="19">
        <v>46248</v>
      </c>
      <c r="J6259" s="11">
        <v>45000</v>
      </c>
      <c r="K6259" s="12" t="s">
        <v>20</v>
      </c>
      <c r="L6259" s="12" t="s">
        <v>158</v>
      </c>
    </row>
    <row r="6260" spans="1:13" x14ac:dyDescent="0.25">
      <c r="A6260" s="10" t="s">
        <v>4735</v>
      </c>
      <c r="B6260" s="14">
        <v>202608</v>
      </c>
      <c r="C6260" s="14">
        <v>202608</v>
      </c>
      <c r="D6260" s="14" t="s">
        <v>1015</v>
      </c>
      <c r="E6260" s="16">
        <v>8895644857</v>
      </c>
      <c r="F6260" s="10" t="s">
        <v>4747</v>
      </c>
      <c r="G6260" s="17" t="s">
        <v>1778</v>
      </c>
      <c r="H6260" s="11">
        <v>320000</v>
      </c>
      <c r="I6260" s="19">
        <v>46249</v>
      </c>
      <c r="J6260" s="11">
        <v>315000</v>
      </c>
      <c r="K6260" s="12" t="s">
        <v>20</v>
      </c>
      <c r="L6260" s="12" t="s">
        <v>158</v>
      </c>
    </row>
    <row r="6261" spans="1:13" x14ac:dyDescent="0.25">
      <c r="A6261" s="10" t="s">
        <v>741</v>
      </c>
      <c r="B6261" s="14">
        <v>202608</v>
      </c>
      <c r="C6261" s="14">
        <v>202608</v>
      </c>
      <c r="D6261" s="14" t="s">
        <v>1015</v>
      </c>
      <c r="E6261" s="16">
        <v>6370997267</v>
      </c>
      <c r="F6261" s="10" t="s">
        <v>742</v>
      </c>
      <c r="G6261" s="17" t="s">
        <v>4785</v>
      </c>
      <c r="H6261" s="11">
        <v>200000</v>
      </c>
      <c r="I6261" s="19">
        <v>46249</v>
      </c>
      <c r="J6261" s="11">
        <v>100000</v>
      </c>
      <c r="K6261" s="12" t="s">
        <v>717</v>
      </c>
      <c r="L6261" s="12" t="s">
        <v>158</v>
      </c>
      <c r="M6261" t="s">
        <v>4786</v>
      </c>
    </row>
    <row r="6262" spans="1:13" x14ac:dyDescent="0.25">
      <c r="A6262" s="10" t="s">
        <v>4787</v>
      </c>
      <c r="B6262" s="14">
        <v>202608</v>
      </c>
      <c r="C6262" s="14">
        <v>202608</v>
      </c>
      <c r="D6262" s="14" t="s">
        <v>1015</v>
      </c>
      <c r="E6262" s="16">
        <v>7064166700</v>
      </c>
      <c r="F6262" s="10" t="s">
        <v>4788</v>
      </c>
      <c r="G6262" s="17" t="s">
        <v>1778</v>
      </c>
      <c r="H6262" s="11">
        <v>318600</v>
      </c>
      <c r="I6262" s="19">
        <v>46251</v>
      </c>
      <c r="J6262" s="11">
        <v>100000</v>
      </c>
      <c r="K6262" s="12" t="s">
        <v>717</v>
      </c>
      <c r="L6262" s="12" t="s">
        <v>158</v>
      </c>
      <c r="M6262" t="s">
        <v>4789</v>
      </c>
    </row>
    <row r="6263" spans="1:13" x14ac:dyDescent="0.25">
      <c r="A6263" s="10" t="s">
        <v>4787</v>
      </c>
      <c r="B6263" s="14">
        <v>202608</v>
      </c>
      <c r="C6263" s="14">
        <v>202608</v>
      </c>
      <c r="D6263" s="14" t="s">
        <v>1015</v>
      </c>
      <c r="E6263" s="16">
        <v>7064166700</v>
      </c>
      <c r="F6263" s="10" t="s">
        <v>4788</v>
      </c>
      <c r="G6263" s="17" t="s">
        <v>1778</v>
      </c>
      <c r="H6263" s="11">
        <v>318600</v>
      </c>
      <c r="I6263" s="19">
        <v>46251</v>
      </c>
      <c r="J6263" s="11">
        <v>15000</v>
      </c>
      <c r="K6263" s="12" t="s">
        <v>717</v>
      </c>
      <c r="L6263" s="12" t="s">
        <v>158</v>
      </c>
    </row>
    <row r="6264" spans="1:13" x14ac:dyDescent="0.25">
      <c r="A6264" s="10" t="s">
        <v>4745</v>
      </c>
      <c r="B6264" s="14">
        <v>202608</v>
      </c>
      <c r="C6264" s="14">
        <v>202608</v>
      </c>
      <c r="D6264" s="14" t="s">
        <v>1015</v>
      </c>
      <c r="E6264" s="16">
        <v>7077603955</v>
      </c>
      <c r="F6264" s="10" t="s">
        <v>4757</v>
      </c>
      <c r="G6264" s="17" t="s">
        <v>1778</v>
      </c>
      <c r="H6264" s="11">
        <v>320000</v>
      </c>
      <c r="I6264" s="19">
        <v>46251</v>
      </c>
      <c r="J6264" s="11">
        <v>315000</v>
      </c>
      <c r="K6264" s="12" t="s">
        <v>20</v>
      </c>
      <c r="L6264" s="12" t="s">
        <v>158</v>
      </c>
    </row>
    <row r="6265" spans="1:13" x14ac:dyDescent="0.25">
      <c r="A6265" s="10" t="s">
        <v>1994</v>
      </c>
      <c r="B6265" s="14">
        <v>202608</v>
      </c>
      <c r="C6265" s="14">
        <v>202608</v>
      </c>
      <c r="D6265" s="14" t="s">
        <v>1015</v>
      </c>
      <c r="E6265" s="16">
        <v>8117964156</v>
      </c>
      <c r="F6265" s="10" t="s">
        <v>1995</v>
      </c>
      <c r="G6265" s="17" t="s">
        <v>1778</v>
      </c>
      <c r="H6265" s="11">
        <v>290000</v>
      </c>
      <c r="I6265" s="19">
        <v>46252</v>
      </c>
      <c r="J6265" s="11">
        <v>315000</v>
      </c>
      <c r="K6265" s="12" t="s">
        <v>20</v>
      </c>
      <c r="L6265" s="12" t="s">
        <v>158</v>
      </c>
    </row>
    <row r="6266" spans="1:13" x14ac:dyDescent="0.25">
      <c r="A6266" s="10" t="s">
        <v>2366</v>
      </c>
      <c r="B6266" s="14">
        <v>202410</v>
      </c>
      <c r="C6266" s="14">
        <v>202410</v>
      </c>
      <c r="D6266" s="14" t="s">
        <v>1015</v>
      </c>
      <c r="E6266" s="16" t="s">
        <v>2366</v>
      </c>
      <c r="F6266" s="10" t="s">
        <v>2369</v>
      </c>
      <c r="G6266" s="17" t="s">
        <v>1778</v>
      </c>
      <c r="H6266" s="11">
        <v>318000</v>
      </c>
      <c r="I6266" s="19">
        <v>46252</v>
      </c>
      <c r="J6266" s="11">
        <v>25000</v>
      </c>
      <c r="K6266" s="12" t="s">
        <v>20</v>
      </c>
      <c r="L6266" s="12" t="s">
        <v>158</v>
      </c>
    </row>
    <row r="6267" spans="1:13" x14ac:dyDescent="0.25">
      <c r="A6267" s="114" t="s">
        <v>3802</v>
      </c>
      <c r="B6267" s="115">
        <v>202604</v>
      </c>
      <c r="C6267" s="115">
        <v>202604</v>
      </c>
      <c r="D6267" s="115" t="s">
        <v>1015</v>
      </c>
      <c r="E6267" s="116">
        <v>7978579027</v>
      </c>
      <c r="F6267" s="114" t="s">
        <v>3818</v>
      </c>
      <c r="G6267" s="117" t="s">
        <v>1778</v>
      </c>
      <c r="H6267" s="118">
        <v>318600</v>
      </c>
      <c r="I6267" s="119">
        <v>46252</v>
      </c>
      <c r="J6267" s="118">
        <v>50000</v>
      </c>
      <c r="K6267" s="120" t="s">
        <v>20</v>
      </c>
      <c r="L6267" s="120" t="s">
        <v>158</v>
      </c>
    </row>
    <row r="6268" spans="1:13" x14ac:dyDescent="0.25">
      <c r="A6268" s="10" t="s">
        <v>3549</v>
      </c>
      <c r="B6268" s="14">
        <v>202602</v>
      </c>
      <c r="C6268" s="14">
        <v>202602</v>
      </c>
      <c r="D6268" s="14" t="s">
        <v>1015</v>
      </c>
      <c r="E6268" s="16">
        <v>8260810298</v>
      </c>
      <c r="F6268" s="10" t="s">
        <v>3565</v>
      </c>
      <c r="G6268" s="17" t="s">
        <v>1778</v>
      </c>
      <c r="H6268" s="11">
        <v>2900000</v>
      </c>
      <c r="I6268" s="19">
        <v>46252</v>
      </c>
      <c r="J6268" s="11">
        <v>40000</v>
      </c>
      <c r="K6268" s="12" t="s">
        <v>20</v>
      </c>
      <c r="L6268" s="12" t="s">
        <v>158</v>
      </c>
    </row>
    <row r="6269" spans="1:13" x14ac:dyDescent="0.25">
      <c r="A6269" s="10" t="s">
        <v>4790</v>
      </c>
      <c r="B6269" s="14">
        <v>202608</v>
      </c>
      <c r="C6269" s="14">
        <v>202608</v>
      </c>
      <c r="D6269" s="14" t="s">
        <v>1015</v>
      </c>
      <c r="E6269" s="16">
        <v>8101014751</v>
      </c>
      <c r="F6269" s="10" t="s">
        <v>4804</v>
      </c>
      <c r="G6269" s="17" t="s">
        <v>1778</v>
      </c>
      <c r="H6269" s="11">
        <v>320000</v>
      </c>
      <c r="I6269" s="19">
        <v>46253</v>
      </c>
      <c r="J6269" s="11">
        <v>5000</v>
      </c>
      <c r="K6269" s="12" t="s">
        <v>20</v>
      </c>
      <c r="L6269" s="12" t="s">
        <v>158</v>
      </c>
    </row>
    <row r="6270" spans="1:13" x14ac:dyDescent="0.25">
      <c r="A6270" s="10" t="s">
        <v>4791</v>
      </c>
      <c r="B6270" s="14">
        <v>202608</v>
      </c>
      <c r="C6270" s="14">
        <v>202608</v>
      </c>
      <c r="D6270" s="14" t="s">
        <v>1014</v>
      </c>
      <c r="E6270" s="16">
        <v>9687641531</v>
      </c>
      <c r="F6270" s="10" t="s">
        <v>4805</v>
      </c>
      <c r="G6270" s="17" t="s">
        <v>1778</v>
      </c>
      <c r="H6270" s="11">
        <v>320000</v>
      </c>
      <c r="I6270" s="19">
        <v>46253</v>
      </c>
      <c r="J6270" s="11">
        <v>5000</v>
      </c>
      <c r="K6270" s="12" t="s">
        <v>20</v>
      </c>
      <c r="L6270" s="12" t="s">
        <v>158</v>
      </c>
    </row>
    <row r="6271" spans="1:13" x14ac:dyDescent="0.25">
      <c r="A6271" s="10" t="s">
        <v>4792</v>
      </c>
      <c r="B6271" s="14">
        <v>202608</v>
      </c>
      <c r="C6271" s="14">
        <v>202608</v>
      </c>
      <c r="D6271" s="14" t="s">
        <v>1015</v>
      </c>
      <c r="E6271" s="16">
        <v>8984148522</v>
      </c>
      <c r="F6271" s="10" t="s">
        <v>4806</v>
      </c>
      <c r="G6271" s="17" t="s">
        <v>1778</v>
      </c>
      <c r="H6271" s="11">
        <v>318600</v>
      </c>
      <c r="I6271" s="19">
        <v>46253</v>
      </c>
      <c r="J6271" s="11">
        <v>5000</v>
      </c>
      <c r="K6271" s="12" t="s">
        <v>717</v>
      </c>
      <c r="L6271" s="12" t="s">
        <v>158</v>
      </c>
      <c r="M6271" t="s">
        <v>4789</v>
      </c>
    </row>
    <row r="6272" spans="1:13" x14ac:dyDescent="0.25">
      <c r="A6272" s="10" t="s">
        <v>4793</v>
      </c>
      <c r="B6272" s="14">
        <v>202608</v>
      </c>
      <c r="C6272" s="14">
        <v>202608</v>
      </c>
      <c r="D6272" s="14" t="s">
        <v>1015</v>
      </c>
      <c r="E6272" s="16">
        <v>8260956867</v>
      </c>
      <c r="F6272" s="10" t="s">
        <v>4807</v>
      </c>
      <c r="G6272" s="17" t="s">
        <v>1778</v>
      </c>
      <c r="H6272" s="11">
        <v>310000</v>
      </c>
      <c r="I6272" s="19">
        <v>46253</v>
      </c>
      <c r="J6272" s="11">
        <v>5000</v>
      </c>
      <c r="K6272" s="12" t="s">
        <v>20</v>
      </c>
      <c r="L6272" s="12" t="s">
        <v>158</v>
      </c>
    </row>
    <row r="6273" spans="1:13" x14ac:dyDescent="0.25">
      <c r="A6273" s="10" t="s">
        <v>1994</v>
      </c>
      <c r="B6273" s="14">
        <v>202608</v>
      </c>
      <c r="C6273" s="14">
        <v>202608</v>
      </c>
      <c r="D6273" s="14" t="s">
        <v>1014</v>
      </c>
      <c r="E6273" s="16">
        <v>8117964156</v>
      </c>
      <c r="F6273" s="10" t="s">
        <v>1995</v>
      </c>
      <c r="G6273" s="17" t="s">
        <v>1778</v>
      </c>
      <c r="H6273" s="11">
        <v>320000</v>
      </c>
      <c r="I6273" s="19">
        <v>46253</v>
      </c>
      <c r="J6273" s="11">
        <v>5000</v>
      </c>
      <c r="K6273" s="12" t="s">
        <v>20</v>
      </c>
      <c r="L6273" s="12" t="s">
        <v>158</v>
      </c>
    </row>
    <row r="6274" spans="1:13" x14ac:dyDescent="0.25">
      <c r="A6274" s="10" t="s">
        <v>4794</v>
      </c>
      <c r="B6274" s="14">
        <v>202608</v>
      </c>
      <c r="C6274" s="14">
        <v>202608</v>
      </c>
      <c r="D6274" s="14" t="s">
        <v>1015</v>
      </c>
      <c r="E6274" s="16">
        <v>7606002995</v>
      </c>
      <c r="F6274" s="10"/>
      <c r="G6274" s="17" t="s">
        <v>1778</v>
      </c>
      <c r="H6274" s="11">
        <v>318600</v>
      </c>
      <c r="I6274" s="19">
        <v>46253</v>
      </c>
      <c r="J6274" s="11">
        <v>5000</v>
      </c>
      <c r="K6274" s="12" t="s">
        <v>20</v>
      </c>
      <c r="L6274" s="12" t="s">
        <v>158</v>
      </c>
    </row>
    <row r="6275" spans="1:13" x14ac:dyDescent="0.25">
      <c r="A6275" s="10" t="s">
        <v>4795</v>
      </c>
      <c r="B6275" s="14">
        <v>202608</v>
      </c>
      <c r="C6275" s="14">
        <v>202608</v>
      </c>
      <c r="D6275" s="14" t="s">
        <v>1015</v>
      </c>
      <c r="E6275" s="16">
        <v>9556393048</v>
      </c>
      <c r="F6275" s="10" t="s">
        <v>4808</v>
      </c>
      <c r="G6275" s="17" t="s">
        <v>1778</v>
      </c>
      <c r="H6275" s="11">
        <v>320000</v>
      </c>
      <c r="I6275" s="19">
        <v>46253</v>
      </c>
      <c r="J6275" s="11">
        <v>5000</v>
      </c>
      <c r="K6275" s="12" t="s">
        <v>20</v>
      </c>
      <c r="L6275" s="12" t="s">
        <v>158</v>
      </c>
    </row>
    <row r="6276" spans="1:13" x14ac:dyDescent="0.25">
      <c r="A6276" s="10" t="s">
        <v>4796</v>
      </c>
      <c r="B6276" s="14">
        <v>202608</v>
      </c>
      <c r="C6276" s="14">
        <v>202608</v>
      </c>
      <c r="D6276" s="14" t="s">
        <v>1015</v>
      </c>
      <c r="E6276" s="16">
        <v>9040545105</v>
      </c>
      <c r="F6276" s="10" t="s">
        <v>4809</v>
      </c>
      <c r="G6276" s="17"/>
      <c r="H6276" s="11"/>
      <c r="I6276" s="19">
        <v>46253</v>
      </c>
      <c r="J6276" s="11">
        <v>5000</v>
      </c>
      <c r="K6276" s="12" t="s">
        <v>20</v>
      </c>
      <c r="L6276" s="12" t="s">
        <v>158</v>
      </c>
    </row>
    <row r="6277" spans="1:13" x14ac:dyDescent="0.25">
      <c r="A6277" s="10" t="s">
        <v>4797</v>
      </c>
      <c r="B6277" s="14">
        <v>202608</v>
      </c>
      <c r="C6277" s="14">
        <v>202608</v>
      </c>
      <c r="D6277" s="14" t="s">
        <v>1014</v>
      </c>
      <c r="E6277" s="16">
        <v>9827646089</v>
      </c>
      <c r="F6277" s="10" t="s">
        <v>4810</v>
      </c>
      <c r="G6277" s="17" t="s">
        <v>3682</v>
      </c>
      <c r="H6277" s="11">
        <v>270000</v>
      </c>
      <c r="I6277" s="19">
        <v>46253</v>
      </c>
      <c r="J6277" s="11">
        <v>5000</v>
      </c>
      <c r="K6277" s="12" t="s">
        <v>20</v>
      </c>
      <c r="L6277" s="12" t="s">
        <v>158</v>
      </c>
    </row>
    <row r="6278" spans="1:13" x14ac:dyDescent="0.25">
      <c r="A6278" s="10" t="s">
        <v>4798</v>
      </c>
      <c r="B6278" s="14">
        <v>202608</v>
      </c>
      <c r="C6278" s="14">
        <v>202608</v>
      </c>
      <c r="D6278" s="14" t="s">
        <v>1015</v>
      </c>
      <c r="E6278" s="16">
        <v>7327848707</v>
      </c>
      <c r="F6278" s="10" t="s">
        <v>4811</v>
      </c>
      <c r="G6278" s="17" t="s">
        <v>3682</v>
      </c>
      <c r="H6278" s="11">
        <v>270000</v>
      </c>
      <c r="I6278" s="19">
        <v>46253</v>
      </c>
      <c r="J6278" s="11">
        <v>5000</v>
      </c>
      <c r="K6278" s="12" t="s">
        <v>20</v>
      </c>
      <c r="L6278" s="12" t="s">
        <v>158</v>
      </c>
    </row>
    <row r="6279" spans="1:13" x14ac:dyDescent="0.25">
      <c r="A6279" s="10" t="s">
        <v>4787</v>
      </c>
      <c r="B6279" s="14">
        <v>202608</v>
      </c>
      <c r="C6279" s="14">
        <v>202608</v>
      </c>
      <c r="D6279" s="14" t="s">
        <v>1015</v>
      </c>
      <c r="E6279" s="16">
        <v>7064166700</v>
      </c>
      <c r="F6279" s="10" t="s">
        <v>4788</v>
      </c>
      <c r="G6279" s="17" t="s">
        <v>1778</v>
      </c>
      <c r="H6279" s="11">
        <v>320000</v>
      </c>
      <c r="I6279" s="19">
        <v>46253</v>
      </c>
      <c r="J6279" s="11">
        <v>5000</v>
      </c>
      <c r="K6279" s="12" t="s">
        <v>20</v>
      </c>
      <c r="L6279" s="12" t="s">
        <v>158</v>
      </c>
    </row>
    <row r="6280" spans="1:13" x14ac:dyDescent="0.25">
      <c r="A6280" s="10" t="s">
        <v>4799</v>
      </c>
      <c r="B6280" s="14">
        <v>202608</v>
      </c>
      <c r="C6280" s="14">
        <v>202608</v>
      </c>
      <c r="D6280" s="14" t="s">
        <v>1015</v>
      </c>
      <c r="E6280" s="16">
        <v>8904810312</v>
      </c>
      <c r="F6280" s="10" t="s">
        <v>4812</v>
      </c>
      <c r="G6280" s="17" t="s">
        <v>1778</v>
      </c>
      <c r="H6280" s="11">
        <v>320000</v>
      </c>
      <c r="I6280" s="19">
        <v>46253</v>
      </c>
      <c r="J6280" s="11">
        <v>5000</v>
      </c>
      <c r="K6280" s="12" t="s">
        <v>20</v>
      </c>
      <c r="L6280" s="12" t="s">
        <v>158</v>
      </c>
    </row>
    <row r="6281" spans="1:13" x14ac:dyDescent="0.25">
      <c r="A6281" s="10" t="s">
        <v>3487</v>
      </c>
      <c r="B6281" s="14">
        <v>202608</v>
      </c>
      <c r="C6281" s="14">
        <v>202608</v>
      </c>
      <c r="D6281" s="14" t="s">
        <v>1015</v>
      </c>
      <c r="E6281" s="16">
        <v>9348780432</v>
      </c>
      <c r="F6281" s="10" t="s">
        <v>4813</v>
      </c>
      <c r="G6281" s="17" t="s">
        <v>1778</v>
      </c>
      <c r="H6281" s="11">
        <v>320000</v>
      </c>
      <c r="I6281" s="19">
        <v>46253</v>
      </c>
      <c r="J6281" s="11">
        <v>5000</v>
      </c>
      <c r="K6281" s="12" t="s">
        <v>20</v>
      </c>
      <c r="L6281" s="12" t="s">
        <v>158</v>
      </c>
    </row>
    <row r="6282" spans="1:13" x14ac:dyDescent="0.25">
      <c r="A6282" s="10" t="s">
        <v>4800</v>
      </c>
      <c r="B6282" s="14">
        <v>202608</v>
      </c>
      <c r="C6282" s="14">
        <v>202608</v>
      </c>
      <c r="D6282" s="14" t="s">
        <v>1015</v>
      </c>
      <c r="E6282" s="16">
        <v>7008088205</v>
      </c>
      <c r="F6282" s="10" t="s">
        <v>4814</v>
      </c>
      <c r="G6282" s="17" t="s">
        <v>1778</v>
      </c>
      <c r="H6282" s="11">
        <v>318600</v>
      </c>
      <c r="I6282" s="19">
        <v>46253</v>
      </c>
      <c r="J6282" s="11">
        <v>5000</v>
      </c>
      <c r="K6282" s="12" t="s">
        <v>20</v>
      </c>
      <c r="L6282" s="12" t="s">
        <v>158</v>
      </c>
    </row>
    <row r="6283" spans="1:13" x14ac:dyDescent="0.25">
      <c r="A6283" s="10" t="s">
        <v>4801</v>
      </c>
      <c r="B6283" s="14">
        <v>202608</v>
      </c>
      <c r="C6283" s="14">
        <v>202608</v>
      </c>
      <c r="D6283" s="14" t="s">
        <v>1015</v>
      </c>
      <c r="E6283" s="16">
        <v>9937654127</v>
      </c>
      <c r="F6283" s="10" t="s">
        <v>4815</v>
      </c>
      <c r="G6283" s="17" t="s">
        <v>1778</v>
      </c>
      <c r="H6283" s="11">
        <v>318600</v>
      </c>
      <c r="I6283" s="19">
        <v>46253</v>
      </c>
      <c r="J6283" s="11">
        <v>5000</v>
      </c>
      <c r="K6283" s="12" t="s">
        <v>20</v>
      </c>
      <c r="L6283" s="12" t="s">
        <v>158</v>
      </c>
    </row>
    <row r="6284" spans="1:13" x14ac:dyDescent="0.25">
      <c r="A6284" s="10" t="s">
        <v>741</v>
      </c>
      <c r="B6284" s="14">
        <v>202608</v>
      </c>
      <c r="C6284" s="14">
        <v>202608</v>
      </c>
      <c r="D6284" s="14" t="s">
        <v>1014</v>
      </c>
      <c r="E6284" s="16">
        <v>6370997267</v>
      </c>
      <c r="F6284" s="10" t="s">
        <v>742</v>
      </c>
      <c r="G6284" s="17" t="s">
        <v>4785</v>
      </c>
      <c r="H6284" s="11">
        <v>200000</v>
      </c>
      <c r="I6284" s="19">
        <v>46253</v>
      </c>
      <c r="J6284" s="11">
        <v>5000</v>
      </c>
      <c r="K6284" s="12" t="s">
        <v>20</v>
      </c>
      <c r="L6284" s="12" t="s">
        <v>158</v>
      </c>
    </row>
    <row r="6285" spans="1:13" x14ac:dyDescent="0.25">
      <c r="A6285" s="10" t="s">
        <v>4802</v>
      </c>
      <c r="B6285" s="14">
        <v>202608</v>
      </c>
      <c r="C6285" s="14">
        <v>202608</v>
      </c>
      <c r="D6285" s="14" t="s">
        <v>1014</v>
      </c>
      <c r="E6285" s="16">
        <v>6362271064</v>
      </c>
      <c r="F6285" s="10" t="s">
        <v>4816</v>
      </c>
      <c r="G6285" s="17" t="s">
        <v>4785</v>
      </c>
      <c r="H6285" s="11">
        <v>238000</v>
      </c>
      <c r="I6285" s="19">
        <v>46253</v>
      </c>
      <c r="J6285" s="11">
        <v>5000</v>
      </c>
      <c r="K6285" s="12" t="s">
        <v>20</v>
      </c>
      <c r="L6285" s="12" t="s">
        <v>158</v>
      </c>
    </row>
    <row r="6286" spans="1:13" x14ac:dyDescent="0.25">
      <c r="A6286" s="10" t="s">
        <v>4803</v>
      </c>
      <c r="B6286" s="14">
        <v>202608</v>
      </c>
      <c r="C6286" s="14">
        <v>202608</v>
      </c>
      <c r="D6286" s="14" t="s">
        <v>1014</v>
      </c>
      <c r="E6286" s="16">
        <v>8062836481</v>
      </c>
      <c r="F6286" s="10" t="s">
        <v>4817</v>
      </c>
      <c r="G6286" s="17" t="s">
        <v>4785</v>
      </c>
      <c r="H6286" s="11">
        <v>270000</v>
      </c>
      <c r="I6286" s="19">
        <v>46253</v>
      </c>
      <c r="J6286" s="11">
        <v>5000</v>
      </c>
      <c r="K6286" s="12" t="s">
        <v>20</v>
      </c>
      <c r="L6286" s="12" t="s">
        <v>158</v>
      </c>
    </row>
    <row r="6287" spans="1:13" x14ac:dyDescent="0.25">
      <c r="A6287" s="10" t="s">
        <v>3487</v>
      </c>
      <c r="B6287" s="14">
        <v>202608</v>
      </c>
      <c r="C6287" s="14">
        <v>202608</v>
      </c>
      <c r="D6287" s="14" t="s">
        <v>1015</v>
      </c>
      <c r="E6287" s="16">
        <v>9348780432</v>
      </c>
      <c r="F6287" s="10" t="s">
        <v>4813</v>
      </c>
      <c r="G6287" s="17" t="s">
        <v>1778</v>
      </c>
      <c r="H6287" s="11">
        <v>320000</v>
      </c>
      <c r="I6287" s="19">
        <v>46253</v>
      </c>
      <c r="J6287" s="11">
        <v>219178</v>
      </c>
      <c r="K6287" s="12" t="s">
        <v>20</v>
      </c>
      <c r="L6287" s="12" t="s">
        <v>158</v>
      </c>
    </row>
    <row r="6288" spans="1:13" x14ac:dyDescent="0.25">
      <c r="A6288" s="114" t="s">
        <v>4793</v>
      </c>
      <c r="B6288" s="115">
        <v>202608</v>
      </c>
      <c r="C6288" s="115">
        <v>202608</v>
      </c>
      <c r="D6288" s="115" t="s">
        <v>1015</v>
      </c>
      <c r="E6288" s="116">
        <v>8260956867</v>
      </c>
      <c r="F6288" s="114" t="s">
        <v>4807</v>
      </c>
      <c r="G6288" s="117" t="s">
        <v>1778</v>
      </c>
      <c r="H6288" s="118">
        <v>310000</v>
      </c>
      <c r="I6288" s="119">
        <v>46253</v>
      </c>
      <c r="J6288" s="118">
        <v>55000</v>
      </c>
      <c r="K6288" s="120" t="s">
        <v>20</v>
      </c>
      <c r="L6288" s="120" t="s">
        <v>158</v>
      </c>
      <c r="M6288" s="121"/>
    </row>
    <row r="6289" spans="1:13" x14ac:dyDescent="0.25">
      <c r="A6289" s="10" t="s">
        <v>4795</v>
      </c>
      <c r="B6289" s="14">
        <v>202608</v>
      </c>
      <c r="C6289" s="14">
        <v>202608</v>
      </c>
      <c r="D6289" s="14" t="s">
        <v>1015</v>
      </c>
      <c r="E6289" s="16">
        <v>9556393048</v>
      </c>
      <c r="F6289" s="10" t="s">
        <v>4808</v>
      </c>
      <c r="G6289" s="17" t="s">
        <v>1778</v>
      </c>
      <c r="H6289" s="11">
        <v>320000</v>
      </c>
      <c r="I6289" s="19">
        <v>46254</v>
      </c>
      <c r="J6289" s="11">
        <v>315000</v>
      </c>
      <c r="K6289" s="12" t="s">
        <v>20</v>
      </c>
      <c r="L6289" s="12" t="s">
        <v>158</v>
      </c>
    </row>
    <row r="6290" spans="1:13" x14ac:dyDescent="0.25">
      <c r="A6290" s="10" t="s">
        <v>4790</v>
      </c>
      <c r="B6290" s="14">
        <v>202608</v>
      </c>
      <c r="C6290" s="14">
        <v>202608</v>
      </c>
      <c r="D6290" s="14" t="s">
        <v>1015</v>
      </c>
      <c r="E6290" s="16">
        <v>8101014751</v>
      </c>
      <c r="F6290" s="10" t="s">
        <v>4804</v>
      </c>
      <c r="G6290" s="17" t="s">
        <v>1778</v>
      </c>
      <c r="H6290" s="11">
        <v>320000</v>
      </c>
      <c r="I6290" s="19">
        <v>46254</v>
      </c>
      <c r="J6290" s="11">
        <v>110000</v>
      </c>
      <c r="K6290" s="12" t="s">
        <v>20</v>
      </c>
      <c r="L6290" s="12" t="s">
        <v>158</v>
      </c>
    </row>
    <row r="6291" spans="1:13" x14ac:dyDescent="0.25">
      <c r="A6291" s="10" t="s">
        <v>2366</v>
      </c>
      <c r="B6291" s="14">
        <v>202410</v>
      </c>
      <c r="C6291" s="14">
        <v>202410</v>
      </c>
      <c r="D6291" s="14" t="s">
        <v>1015</v>
      </c>
      <c r="E6291" s="16" t="s">
        <v>2366</v>
      </c>
      <c r="F6291" s="10" t="s">
        <v>2369</v>
      </c>
      <c r="G6291" s="17" t="s">
        <v>1778</v>
      </c>
      <c r="H6291" s="11">
        <v>318000</v>
      </c>
      <c r="I6291" s="19">
        <v>46255</v>
      </c>
      <c r="J6291" s="11">
        <v>25000</v>
      </c>
      <c r="K6291" s="12" t="s">
        <v>20</v>
      </c>
      <c r="L6291" s="12" t="s">
        <v>158</v>
      </c>
    </row>
    <row r="6292" spans="1:13" x14ac:dyDescent="0.25">
      <c r="A6292" s="10" t="s">
        <v>4790</v>
      </c>
      <c r="B6292" s="14">
        <v>202608</v>
      </c>
      <c r="C6292" s="14">
        <v>202608</v>
      </c>
      <c r="D6292" s="14" t="s">
        <v>1015</v>
      </c>
      <c r="E6292" s="16">
        <v>8101014751</v>
      </c>
      <c r="F6292" s="10" t="s">
        <v>4804</v>
      </c>
      <c r="G6292" s="17" t="s">
        <v>1778</v>
      </c>
      <c r="H6292" s="11">
        <v>320000</v>
      </c>
      <c r="I6292" s="19">
        <v>46255</v>
      </c>
      <c r="J6292" s="11">
        <v>100000</v>
      </c>
      <c r="K6292" s="12" t="s">
        <v>20</v>
      </c>
      <c r="L6292" s="12" t="s">
        <v>158</v>
      </c>
    </row>
    <row r="6293" spans="1:13" x14ac:dyDescent="0.25">
      <c r="A6293" s="10" t="s">
        <v>3804</v>
      </c>
      <c r="B6293" s="14">
        <v>202604</v>
      </c>
      <c r="C6293" s="14">
        <v>202604</v>
      </c>
      <c r="D6293" s="14" t="s">
        <v>1015</v>
      </c>
      <c r="E6293" s="16">
        <v>8847856918</v>
      </c>
      <c r="F6293" s="10" t="s">
        <v>3820</v>
      </c>
      <c r="G6293" s="17" t="s">
        <v>1778</v>
      </c>
      <c r="H6293" s="11">
        <v>318600</v>
      </c>
      <c r="I6293" s="19">
        <v>46255</v>
      </c>
      <c r="J6293" s="11">
        <v>50000</v>
      </c>
      <c r="K6293" s="12" t="s">
        <v>20</v>
      </c>
      <c r="L6293" s="12" t="s">
        <v>158</v>
      </c>
    </row>
    <row r="6294" spans="1:13" x14ac:dyDescent="0.25">
      <c r="A6294" s="10" t="s">
        <v>4803</v>
      </c>
      <c r="B6294" s="14">
        <v>202608</v>
      </c>
      <c r="C6294" s="14">
        <v>202608</v>
      </c>
      <c r="D6294" s="14" t="s">
        <v>1014</v>
      </c>
      <c r="E6294" s="16">
        <v>8062836481</v>
      </c>
      <c r="F6294" s="10" t="s">
        <v>4817</v>
      </c>
      <c r="G6294" s="17" t="s">
        <v>4785</v>
      </c>
      <c r="H6294" s="11">
        <v>295000</v>
      </c>
      <c r="I6294" s="19">
        <v>46255</v>
      </c>
      <c r="J6294" s="11">
        <v>120000</v>
      </c>
      <c r="K6294" s="12" t="s">
        <v>20</v>
      </c>
      <c r="L6294" s="12" t="s">
        <v>158</v>
      </c>
    </row>
    <row r="6295" spans="1:13" x14ac:dyDescent="0.25">
      <c r="A6295" s="10" t="s">
        <v>4085</v>
      </c>
      <c r="B6295" s="14">
        <v>202607</v>
      </c>
      <c r="C6295" s="14">
        <v>202607</v>
      </c>
      <c r="D6295" s="14" t="s">
        <v>1015</v>
      </c>
      <c r="E6295" s="16">
        <v>7504218655</v>
      </c>
      <c r="F6295" s="10" t="s">
        <v>4097</v>
      </c>
      <c r="G6295" s="17" t="s">
        <v>1778</v>
      </c>
      <c r="H6295" s="11">
        <v>300000</v>
      </c>
      <c r="I6295" s="19">
        <v>46255</v>
      </c>
      <c r="J6295" s="11">
        <v>65000</v>
      </c>
      <c r="K6295" s="12" t="s">
        <v>20</v>
      </c>
      <c r="L6295" s="12" t="s">
        <v>158</v>
      </c>
    </row>
    <row r="6296" spans="1:13" x14ac:dyDescent="0.25">
      <c r="A6296" s="10" t="s">
        <v>4126</v>
      </c>
      <c r="B6296" s="14">
        <v>202607</v>
      </c>
      <c r="C6296" s="14">
        <v>202607</v>
      </c>
      <c r="D6296" s="14" t="s">
        <v>1015</v>
      </c>
      <c r="E6296" s="16">
        <v>8583906145</v>
      </c>
      <c r="F6296" s="10" t="s">
        <v>4141</v>
      </c>
      <c r="G6296" s="17" t="s">
        <v>4068</v>
      </c>
      <c r="H6296" s="11">
        <v>165000</v>
      </c>
      <c r="I6296" s="19">
        <v>46256</v>
      </c>
      <c r="J6296" s="11">
        <v>50000</v>
      </c>
      <c r="K6296" s="12" t="s">
        <v>20</v>
      </c>
      <c r="L6296" s="12" t="s">
        <v>158</v>
      </c>
    </row>
    <row r="6297" spans="1:13" x14ac:dyDescent="0.25">
      <c r="A6297" s="10" t="s">
        <v>4048</v>
      </c>
      <c r="B6297" s="14">
        <v>202606</v>
      </c>
      <c r="C6297" s="14">
        <v>202606</v>
      </c>
      <c r="D6297" s="14" t="s">
        <v>1015</v>
      </c>
      <c r="E6297" s="16">
        <v>8580509531</v>
      </c>
      <c r="F6297" s="10" t="s">
        <v>4049</v>
      </c>
      <c r="G6297" s="17" t="s">
        <v>1778</v>
      </c>
      <c r="H6297" s="11">
        <v>318600</v>
      </c>
      <c r="I6297" s="19">
        <v>46256</v>
      </c>
      <c r="J6297" s="11">
        <v>90000</v>
      </c>
      <c r="K6297" s="12" t="s">
        <v>20</v>
      </c>
      <c r="L6297" s="12" t="s">
        <v>158</v>
      </c>
    </row>
    <row r="6298" spans="1:13" x14ac:dyDescent="0.25">
      <c r="A6298" s="10" t="s">
        <v>4054</v>
      </c>
      <c r="B6298" s="14">
        <v>202606</v>
      </c>
      <c r="C6298" s="14">
        <v>202606</v>
      </c>
      <c r="D6298" s="14" t="s">
        <v>1014</v>
      </c>
      <c r="E6298" s="16">
        <v>8580770338</v>
      </c>
      <c r="F6298" s="10" t="s">
        <v>4065</v>
      </c>
      <c r="G6298" s="17" t="s">
        <v>1778</v>
      </c>
      <c r="H6298" s="11">
        <v>320000</v>
      </c>
      <c r="I6298" s="19">
        <v>46256</v>
      </c>
      <c r="J6298" s="11">
        <v>90000</v>
      </c>
      <c r="K6298" s="12" t="s">
        <v>20</v>
      </c>
      <c r="L6298" s="12" t="s">
        <v>158</v>
      </c>
    </row>
    <row r="6299" spans="1:13" x14ac:dyDescent="0.25">
      <c r="A6299" s="10" t="s">
        <v>4798</v>
      </c>
      <c r="B6299" s="14">
        <v>202608</v>
      </c>
      <c r="C6299" s="14">
        <v>202608</v>
      </c>
      <c r="D6299" s="14" t="s">
        <v>1015</v>
      </c>
      <c r="E6299" s="16">
        <v>7327848707</v>
      </c>
      <c r="F6299" s="10" t="s">
        <v>4811</v>
      </c>
      <c r="G6299" s="17" t="s">
        <v>3682</v>
      </c>
      <c r="H6299" s="11">
        <v>270000</v>
      </c>
      <c r="I6299" s="19">
        <v>46256</v>
      </c>
      <c r="J6299" s="11">
        <v>100000</v>
      </c>
      <c r="K6299" s="12" t="s">
        <v>717</v>
      </c>
      <c r="L6299" s="12" t="s">
        <v>158</v>
      </c>
      <c r="M6299" t="s">
        <v>4818</v>
      </c>
    </row>
    <row r="6300" spans="1:13" x14ac:dyDescent="0.25">
      <c r="A6300" s="10" t="s">
        <v>4015</v>
      </c>
      <c r="B6300" s="14">
        <v>202606</v>
      </c>
      <c r="C6300" s="14">
        <v>202606</v>
      </c>
      <c r="D6300" s="14" t="s">
        <v>1015</v>
      </c>
      <c r="E6300" s="16">
        <v>9437384703</v>
      </c>
      <c r="F6300" s="10" t="s">
        <v>4024</v>
      </c>
      <c r="G6300" s="17" t="s">
        <v>1778</v>
      </c>
      <c r="H6300" s="11">
        <v>290000</v>
      </c>
      <c r="I6300" s="19">
        <v>46256</v>
      </c>
      <c r="J6300" s="11">
        <v>60000</v>
      </c>
      <c r="K6300" s="12" t="s">
        <v>20</v>
      </c>
      <c r="L6300" s="12" t="s">
        <v>158</v>
      </c>
    </row>
    <row r="6301" spans="1:13" x14ac:dyDescent="0.25">
      <c r="A6301" s="10" t="s">
        <v>741</v>
      </c>
      <c r="B6301" s="14">
        <v>202608</v>
      </c>
      <c r="C6301" s="14">
        <v>202608</v>
      </c>
      <c r="D6301" s="14" t="s">
        <v>1015</v>
      </c>
      <c r="E6301" s="16">
        <v>6370997267</v>
      </c>
      <c r="F6301" s="10" t="s">
        <v>742</v>
      </c>
      <c r="G6301" s="17" t="s">
        <v>4785</v>
      </c>
      <c r="H6301" s="11">
        <v>200000</v>
      </c>
      <c r="I6301" s="19">
        <v>46256</v>
      </c>
      <c r="J6301" s="11">
        <v>50000</v>
      </c>
      <c r="K6301" s="12" t="s">
        <v>717</v>
      </c>
      <c r="L6301" s="12" t="s">
        <v>158</v>
      </c>
      <c r="M6301" t="s">
        <v>4819</v>
      </c>
    </row>
    <row r="6302" spans="1:13" x14ac:dyDescent="0.25">
      <c r="A6302" s="10" t="s">
        <v>4791</v>
      </c>
      <c r="B6302" s="14">
        <v>202608</v>
      </c>
      <c r="C6302" s="14">
        <v>202608</v>
      </c>
      <c r="D6302" s="14" t="s">
        <v>1014</v>
      </c>
      <c r="E6302" s="16">
        <v>9687641531</v>
      </c>
      <c r="F6302" s="10" t="s">
        <v>4805</v>
      </c>
      <c r="G6302" s="17" t="s">
        <v>1778</v>
      </c>
      <c r="H6302" s="11">
        <v>320000</v>
      </c>
      <c r="I6302" s="19">
        <v>46258</v>
      </c>
      <c r="J6302" s="11">
        <v>315000</v>
      </c>
      <c r="K6302" s="12" t="s">
        <v>20</v>
      </c>
      <c r="L6302" s="12" t="s">
        <v>158</v>
      </c>
    </row>
    <row r="6303" spans="1:13" x14ac:dyDescent="0.25">
      <c r="A6303" s="10" t="s">
        <v>3615</v>
      </c>
      <c r="B6303" s="14">
        <v>202602</v>
      </c>
      <c r="C6303" s="14">
        <v>202602</v>
      </c>
      <c r="D6303" s="14" t="s">
        <v>1015</v>
      </c>
      <c r="E6303" s="16" t="s">
        <v>3619</v>
      </c>
      <c r="F6303" s="10" t="s">
        <v>3622</v>
      </c>
      <c r="G6303" s="17" t="s">
        <v>1778</v>
      </c>
      <c r="H6303" s="11">
        <v>290000</v>
      </c>
      <c r="I6303" s="19">
        <v>46258</v>
      </c>
      <c r="J6303" s="11">
        <v>50000</v>
      </c>
      <c r="K6303" s="12" t="s">
        <v>20</v>
      </c>
      <c r="L6303" s="12" t="s">
        <v>158</v>
      </c>
    </row>
    <row r="6304" spans="1:13" x14ac:dyDescent="0.25">
      <c r="A6304" s="10" t="s">
        <v>3541</v>
      </c>
      <c r="B6304" s="14">
        <v>202602</v>
      </c>
      <c r="C6304" s="14">
        <v>202602</v>
      </c>
      <c r="D6304" s="14" t="s">
        <v>1014</v>
      </c>
      <c r="E6304" s="16">
        <v>9124667646</v>
      </c>
      <c r="F6304" s="10" t="s">
        <v>3557</v>
      </c>
      <c r="G6304" s="17" t="s">
        <v>1778</v>
      </c>
      <c r="H6304" s="11">
        <v>290000</v>
      </c>
      <c r="I6304" s="19">
        <v>46258</v>
      </c>
      <c r="J6304" s="11">
        <v>30000</v>
      </c>
      <c r="K6304" s="12" t="s">
        <v>20</v>
      </c>
      <c r="L6304" s="12" t="s">
        <v>158</v>
      </c>
    </row>
    <row r="6305" spans="1:12" x14ac:dyDescent="0.25">
      <c r="A6305" s="10" t="s">
        <v>4820</v>
      </c>
      <c r="B6305" s="14">
        <v>202608</v>
      </c>
      <c r="C6305" s="14">
        <v>202608</v>
      </c>
      <c r="D6305" s="14" t="s">
        <v>1014</v>
      </c>
      <c r="E6305" s="16">
        <v>9630553895</v>
      </c>
      <c r="F6305" s="10" t="s">
        <v>4822</v>
      </c>
      <c r="G6305" s="17" t="s">
        <v>4785</v>
      </c>
      <c r="H6305" s="11">
        <v>177000</v>
      </c>
      <c r="I6305" s="19">
        <v>46258</v>
      </c>
      <c r="J6305" s="11">
        <v>5000</v>
      </c>
      <c r="K6305" s="12" t="s">
        <v>20</v>
      </c>
      <c r="L6305" s="12" t="s">
        <v>158</v>
      </c>
    </row>
    <row r="6306" spans="1:12" x14ac:dyDescent="0.25">
      <c r="A6306" s="10" t="s">
        <v>203</v>
      </c>
      <c r="B6306" s="14">
        <v>202608</v>
      </c>
      <c r="C6306" s="14">
        <v>202608</v>
      </c>
      <c r="D6306" s="14" t="s">
        <v>1014</v>
      </c>
      <c r="E6306" s="16">
        <v>8910156010</v>
      </c>
      <c r="F6306" s="10" t="s">
        <v>204</v>
      </c>
      <c r="G6306" s="17" t="s">
        <v>4785</v>
      </c>
      <c r="H6306" s="11">
        <v>177000</v>
      </c>
      <c r="I6306" s="19">
        <v>46258</v>
      </c>
      <c r="J6306" s="11">
        <v>5000</v>
      </c>
      <c r="K6306" s="12" t="s">
        <v>20</v>
      </c>
      <c r="L6306" s="12" t="s">
        <v>158</v>
      </c>
    </row>
    <row r="6307" spans="1:12" x14ac:dyDescent="0.25">
      <c r="A6307" s="10" t="s">
        <v>4821</v>
      </c>
      <c r="B6307" s="14">
        <v>202608</v>
      </c>
      <c r="C6307" s="14">
        <v>202608</v>
      </c>
      <c r="D6307" s="14" t="s">
        <v>1014</v>
      </c>
      <c r="E6307" s="16">
        <v>9114046906</v>
      </c>
      <c r="F6307" s="10" t="s">
        <v>4823</v>
      </c>
      <c r="G6307" s="17" t="s">
        <v>4785</v>
      </c>
      <c r="H6307" s="11">
        <v>177000</v>
      </c>
      <c r="I6307" s="19">
        <v>46258</v>
      </c>
      <c r="J6307" s="11">
        <v>5000</v>
      </c>
      <c r="K6307" s="12" t="s">
        <v>20</v>
      </c>
      <c r="L6307" s="12" t="s">
        <v>158</v>
      </c>
    </row>
    <row r="6308" spans="1:12" x14ac:dyDescent="0.25">
      <c r="A6308" s="10" t="s">
        <v>4801</v>
      </c>
      <c r="B6308" s="14">
        <v>202608</v>
      </c>
      <c r="C6308" s="14">
        <v>202608</v>
      </c>
      <c r="D6308" s="14" t="s">
        <v>1015</v>
      </c>
      <c r="E6308" s="16">
        <v>9937654127</v>
      </c>
      <c r="F6308" s="10" t="s">
        <v>4815</v>
      </c>
      <c r="G6308" s="17" t="s">
        <v>1778</v>
      </c>
      <c r="H6308" s="11">
        <v>318600</v>
      </c>
      <c r="I6308" s="19">
        <v>46259</v>
      </c>
      <c r="J6308" s="11">
        <v>285000</v>
      </c>
      <c r="K6308" s="12" t="s">
        <v>20</v>
      </c>
      <c r="L6308" s="12" t="s">
        <v>158</v>
      </c>
    </row>
    <row r="6309" spans="1:12" x14ac:dyDescent="0.25">
      <c r="A6309" s="10" t="s">
        <v>4824</v>
      </c>
      <c r="B6309" s="14">
        <v>202608</v>
      </c>
      <c r="C6309" s="14">
        <v>202608</v>
      </c>
      <c r="D6309" s="14" t="s">
        <v>1015</v>
      </c>
      <c r="E6309" s="16"/>
      <c r="F6309" s="10"/>
      <c r="G6309" s="17" t="s">
        <v>1778</v>
      </c>
      <c r="H6309" s="11">
        <v>320000</v>
      </c>
      <c r="I6309" s="19">
        <v>46259</v>
      </c>
      <c r="J6309" s="11">
        <v>50000</v>
      </c>
      <c r="K6309" s="12" t="s">
        <v>20</v>
      </c>
      <c r="L6309" s="12" t="s">
        <v>158</v>
      </c>
    </row>
    <row r="6310" spans="1:12" x14ac:dyDescent="0.25">
      <c r="A6310" s="10" t="s">
        <v>4051</v>
      </c>
      <c r="B6310" s="14">
        <v>202606</v>
      </c>
      <c r="C6310" s="14">
        <v>202606</v>
      </c>
      <c r="D6310" s="14" t="s">
        <v>1015</v>
      </c>
      <c r="E6310" s="16">
        <v>6367385337</v>
      </c>
      <c r="F6310" s="10" t="s">
        <v>4062</v>
      </c>
      <c r="G6310" s="17" t="s">
        <v>1778</v>
      </c>
      <c r="H6310" s="11">
        <v>290000</v>
      </c>
      <c r="I6310" s="19">
        <v>46260</v>
      </c>
      <c r="J6310" s="11">
        <v>95000</v>
      </c>
      <c r="K6310" s="12" t="s">
        <v>20</v>
      </c>
      <c r="L6310" s="12" t="s">
        <v>158</v>
      </c>
    </row>
    <row r="6311" spans="1:12" x14ac:dyDescent="0.25">
      <c r="A6311" s="10" t="s">
        <v>4054</v>
      </c>
      <c r="B6311" s="14">
        <v>202606</v>
      </c>
      <c r="C6311" s="14">
        <v>202606</v>
      </c>
      <c r="D6311" s="14" t="s">
        <v>1014</v>
      </c>
      <c r="E6311" s="16">
        <v>8580770338</v>
      </c>
      <c r="F6311" s="10" t="s">
        <v>4065</v>
      </c>
      <c r="G6311" s="17" t="s">
        <v>1778</v>
      </c>
      <c r="H6311" s="11">
        <v>320000</v>
      </c>
      <c r="I6311" s="19">
        <v>46260</v>
      </c>
      <c r="J6311" s="11">
        <v>15000</v>
      </c>
      <c r="K6311" s="12" t="s">
        <v>20</v>
      </c>
      <c r="L6311" s="12" t="s">
        <v>158</v>
      </c>
    </row>
    <row r="6312" spans="1:12" x14ac:dyDescent="0.25">
      <c r="A6312" s="10" t="s">
        <v>3793</v>
      </c>
      <c r="B6312" s="14">
        <v>202604</v>
      </c>
      <c r="C6312" s="14">
        <v>202604</v>
      </c>
      <c r="D6312" s="14" t="s">
        <v>1015</v>
      </c>
      <c r="E6312" s="16">
        <v>9438143862</v>
      </c>
      <c r="F6312" s="10" t="s">
        <v>3810</v>
      </c>
      <c r="G6312" s="17" t="s">
        <v>1778</v>
      </c>
      <c r="H6312" s="11">
        <v>318600</v>
      </c>
      <c r="I6312" s="19">
        <v>46260</v>
      </c>
      <c r="J6312" s="11">
        <v>71250</v>
      </c>
      <c r="K6312" s="12" t="s">
        <v>20</v>
      </c>
      <c r="L6312" s="12" t="s">
        <v>158</v>
      </c>
    </row>
    <row r="6313" spans="1:12" x14ac:dyDescent="0.25">
      <c r="A6313" s="10" t="s">
        <v>4777</v>
      </c>
      <c r="B6313" s="14">
        <v>202608</v>
      </c>
      <c r="C6313" s="14">
        <v>202608</v>
      </c>
      <c r="D6313" s="14" t="s">
        <v>1015</v>
      </c>
      <c r="E6313" s="16">
        <v>7978403102</v>
      </c>
      <c r="F6313" s="10" t="s">
        <v>4782</v>
      </c>
      <c r="G6313" s="17" t="s">
        <v>1778</v>
      </c>
      <c r="H6313" s="11">
        <v>320000</v>
      </c>
      <c r="I6313" s="19">
        <v>46260</v>
      </c>
      <c r="J6313" s="11">
        <v>100000</v>
      </c>
      <c r="K6313" s="12" t="s">
        <v>20</v>
      </c>
      <c r="L6313" s="12" t="s">
        <v>158</v>
      </c>
    </row>
    <row r="6314" spans="1:12" x14ac:dyDescent="0.25">
      <c r="A6314" s="10" t="s">
        <v>4793</v>
      </c>
      <c r="B6314" s="14">
        <v>202608</v>
      </c>
      <c r="C6314" s="14">
        <v>202608</v>
      </c>
      <c r="D6314" s="14" t="s">
        <v>1015</v>
      </c>
      <c r="E6314" s="16">
        <v>8260956867</v>
      </c>
      <c r="F6314" s="10" t="s">
        <v>4807</v>
      </c>
      <c r="G6314" s="17" t="s">
        <v>1778</v>
      </c>
      <c r="H6314" s="11">
        <v>310000</v>
      </c>
      <c r="I6314" s="19">
        <v>46260</v>
      </c>
      <c r="J6314" s="11">
        <v>100000</v>
      </c>
      <c r="K6314" s="12" t="s">
        <v>20</v>
      </c>
      <c r="L6314" s="12" t="s">
        <v>158</v>
      </c>
    </row>
    <row r="6315" spans="1:12" x14ac:dyDescent="0.25">
      <c r="A6315" s="10" t="s">
        <v>4800</v>
      </c>
      <c r="B6315" s="14">
        <v>202608</v>
      </c>
      <c r="C6315" s="14">
        <v>202608</v>
      </c>
      <c r="D6315" s="14" t="s">
        <v>1015</v>
      </c>
      <c r="E6315" s="16">
        <v>7008088205</v>
      </c>
      <c r="F6315" s="10" t="s">
        <v>4814</v>
      </c>
      <c r="G6315" s="17" t="s">
        <v>1778</v>
      </c>
      <c r="H6315" s="11">
        <v>318600</v>
      </c>
      <c r="I6315" s="19">
        <v>46261</v>
      </c>
      <c r="J6315" s="11">
        <v>50000</v>
      </c>
      <c r="K6315" s="12" t="s">
        <v>20</v>
      </c>
      <c r="L6315" s="12" t="s">
        <v>158</v>
      </c>
    </row>
    <row r="6316" spans="1:12" x14ac:dyDescent="0.25">
      <c r="A6316" s="10" t="s">
        <v>4799</v>
      </c>
      <c r="B6316" s="14">
        <v>202608</v>
      </c>
      <c r="C6316" s="14">
        <v>202608</v>
      </c>
      <c r="D6316" s="14" t="s">
        <v>1015</v>
      </c>
      <c r="E6316" s="16">
        <v>8904810312</v>
      </c>
      <c r="F6316" s="10" t="s">
        <v>4812</v>
      </c>
      <c r="G6316" s="17" t="s">
        <v>1778</v>
      </c>
      <c r="H6316" s="11">
        <v>320000</v>
      </c>
      <c r="I6316" s="19">
        <v>46261</v>
      </c>
      <c r="J6316" s="11">
        <v>245000</v>
      </c>
      <c r="K6316" s="12" t="s">
        <v>20</v>
      </c>
      <c r="L6316" s="12" t="s">
        <v>158</v>
      </c>
    </row>
    <row r="6317" spans="1:12" x14ac:dyDescent="0.25">
      <c r="A6317" s="10" t="s">
        <v>4776</v>
      </c>
      <c r="B6317" s="14">
        <v>202608</v>
      </c>
      <c r="C6317" s="14">
        <v>202608</v>
      </c>
      <c r="D6317" s="14" t="s">
        <v>1015</v>
      </c>
      <c r="E6317" s="16">
        <v>7377732738</v>
      </c>
      <c r="F6317" s="10" t="s">
        <v>4781</v>
      </c>
      <c r="G6317" s="17" t="s">
        <v>1778</v>
      </c>
      <c r="H6317" s="11">
        <v>318600</v>
      </c>
      <c r="I6317" s="19">
        <v>46261</v>
      </c>
      <c r="J6317" s="11">
        <v>50000</v>
      </c>
      <c r="K6317" s="12" t="s">
        <v>20</v>
      </c>
      <c r="L6317" s="12" t="s">
        <v>158</v>
      </c>
    </row>
    <row r="6318" spans="1:12" x14ac:dyDescent="0.25">
      <c r="A6318" s="10" t="s">
        <v>4018</v>
      </c>
      <c r="B6318" s="14">
        <v>202606</v>
      </c>
      <c r="C6318" s="14">
        <v>202606</v>
      </c>
      <c r="D6318" s="14" t="s">
        <v>1015</v>
      </c>
      <c r="E6318" s="16" t="s">
        <v>4021</v>
      </c>
      <c r="F6318" s="10" t="s">
        <v>4027</v>
      </c>
      <c r="G6318" s="17" t="s">
        <v>1778</v>
      </c>
      <c r="H6318" s="11">
        <v>300000</v>
      </c>
      <c r="I6318" s="19">
        <v>46261</v>
      </c>
      <c r="J6318" s="11">
        <v>70000</v>
      </c>
      <c r="K6318" s="12" t="s">
        <v>20</v>
      </c>
      <c r="L6318" s="12" t="s">
        <v>158</v>
      </c>
    </row>
    <row r="6319" spans="1:12" x14ac:dyDescent="0.25">
      <c r="A6319" s="10" t="s">
        <v>4825</v>
      </c>
      <c r="B6319" s="14">
        <v>202608</v>
      </c>
      <c r="C6319" s="14">
        <v>202608</v>
      </c>
      <c r="D6319" s="14" t="s">
        <v>1015</v>
      </c>
      <c r="E6319" s="16">
        <v>7787806162</v>
      </c>
      <c r="F6319" s="10" t="s">
        <v>4826</v>
      </c>
      <c r="G6319" s="17" t="s">
        <v>1778</v>
      </c>
      <c r="H6319" s="11">
        <v>300000</v>
      </c>
      <c r="I6319" s="19">
        <v>46262</v>
      </c>
      <c r="J6319" s="11">
        <v>300000</v>
      </c>
      <c r="K6319" s="12" t="s">
        <v>20</v>
      </c>
      <c r="L6319" s="12" t="s">
        <v>158</v>
      </c>
    </row>
    <row r="6320" spans="1:12" x14ac:dyDescent="0.25">
      <c r="A6320" s="10" t="s">
        <v>3791</v>
      </c>
      <c r="B6320" s="14">
        <v>202604</v>
      </c>
      <c r="C6320" s="14">
        <v>202604</v>
      </c>
      <c r="D6320" s="14" t="s">
        <v>1015</v>
      </c>
      <c r="E6320" s="16">
        <v>8018490758</v>
      </c>
      <c r="F6320" s="10" t="s">
        <v>3809</v>
      </c>
      <c r="G6320" s="17" t="s">
        <v>3682</v>
      </c>
      <c r="H6320" s="11">
        <v>318600</v>
      </c>
      <c r="I6320" s="19">
        <v>46262</v>
      </c>
      <c r="J6320" s="11">
        <v>50000</v>
      </c>
      <c r="K6320" s="12" t="s">
        <v>20</v>
      </c>
      <c r="L6320" s="12" t="s">
        <v>158</v>
      </c>
    </row>
    <row r="6321" spans="1:12" x14ac:dyDescent="0.25">
      <c r="A6321" s="10" t="s">
        <v>4824</v>
      </c>
      <c r="B6321" s="14">
        <v>202608</v>
      </c>
      <c r="C6321" s="14">
        <v>202608</v>
      </c>
      <c r="D6321" s="14" t="s">
        <v>1015</v>
      </c>
      <c r="E6321" s="16"/>
      <c r="F6321" s="10"/>
      <c r="G6321" s="17" t="s">
        <v>1778</v>
      </c>
      <c r="H6321" s="11">
        <v>320000</v>
      </c>
      <c r="I6321" s="19">
        <v>46262</v>
      </c>
      <c r="J6321" s="11">
        <v>50000</v>
      </c>
      <c r="K6321" s="12" t="s">
        <v>20</v>
      </c>
      <c r="L6321" s="12" t="s">
        <v>158</v>
      </c>
    </row>
    <row r="6322" spans="1:12" x14ac:dyDescent="0.25">
      <c r="A6322" s="10" t="s">
        <v>4688</v>
      </c>
      <c r="B6322" s="14">
        <v>202607</v>
      </c>
      <c r="C6322" s="14">
        <v>202607</v>
      </c>
      <c r="D6322" s="14" t="s">
        <v>1015</v>
      </c>
      <c r="E6322" s="16">
        <v>8260460343</v>
      </c>
      <c r="F6322" s="10" t="s">
        <v>4689</v>
      </c>
      <c r="G6322" s="17" t="s">
        <v>1778</v>
      </c>
      <c r="H6322" s="11">
        <v>320000</v>
      </c>
      <c r="I6322" s="19">
        <v>46263</v>
      </c>
      <c r="J6322" s="11">
        <v>82000</v>
      </c>
      <c r="K6322" s="12" t="s">
        <v>20</v>
      </c>
      <c r="L6322" s="12" t="s">
        <v>158</v>
      </c>
    </row>
    <row r="6323" spans="1:12" x14ac:dyDescent="0.25">
      <c r="A6323" s="10" t="s">
        <v>4827</v>
      </c>
      <c r="B6323" s="14">
        <v>202608</v>
      </c>
      <c r="C6323" s="14">
        <v>202608</v>
      </c>
      <c r="D6323" s="14" t="s">
        <v>1015</v>
      </c>
      <c r="E6323" s="16">
        <v>9778153360</v>
      </c>
      <c r="F6323" s="10" t="s">
        <v>4828</v>
      </c>
      <c r="G6323" s="17" t="s">
        <v>1778</v>
      </c>
      <c r="H6323" s="11">
        <v>320000</v>
      </c>
      <c r="I6323" s="19">
        <v>46263</v>
      </c>
      <c r="J6323" s="11">
        <v>5000</v>
      </c>
      <c r="K6323" s="12" t="s">
        <v>20</v>
      </c>
      <c r="L6323" s="12" t="s">
        <v>158</v>
      </c>
    </row>
    <row r="6324" spans="1:12" x14ac:dyDescent="0.25">
      <c r="A6324" s="10" t="s">
        <v>4827</v>
      </c>
      <c r="B6324" s="14">
        <v>202608</v>
      </c>
      <c r="C6324" s="14">
        <v>202608</v>
      </c>
      <c r="D6324" s="14" t="s">
        <v>1015</v>
      </c>
      <c r="E6324" s="16">
        <v>9778153360</v>
      </c>
      <c r="F6324" s="10" t="s">
        <v>4828</v>
      </c>
      <c r="G6324" s="17" t="s">
        <v>1778</v>
      </c>
      <c r="H6324" s="11">
        <v>320000</v>
      </c>
      <c r="I6324" s="19">
        <v>46263</v>
      </c>
      <c r="J6324" s="11">
        <v>315000</v>
      </c>
      <c r="K6324" s="12" t="s">
        <v>20</v>
      </c>
      <c r="L6324" s="12" t="s">
        <v>158</v>
      </c>
    </row>
    <row r="6325" spans="1:12" x14ac:dyDescent="0.25">
      <c r="A6325" s="10" t="s">
        <v>4048</v>
      </c>
      <c r="B6325" s="14">
        <v>202606</v>
      </c>
      <c r="C6325" s="14">
        <v>202606</v>
      </c>
      <c r="D6325" s="14" t="s">
        <v>1015</v>
      </c>
      <c r="E6325" s="16">
        <v>8580509531</v>
      </c>
      <c r="F6325" s="10" t="s">
        <v>4049</v>
      </c>
      <c r="G6325" s="17" t="s">
        <v>1778</v>
      </c>
      <c r="H6325" s="11">
        <v>318600</v>
      </c>
      <c r="I6325" s="19">
        <v>46265</v>
      </c>
      <c r="J6325" s="11">
        <v>25000</v>
      </c>
      <c r="K6325" s="12" t="s">
        <v>20</v>
      </c>
      <c r="L6325" s="12" t="s">
        <v>158</v>
      </c>
    </row>
    <row r="6326" spans="1:12" x14ac:dyDescent="0.25">
      <c r="A6326" s="10" t="s">
        <v>4794</v>
      </c>
      <c r="B6326" s="14">
        <v>202608</v>
      </c>
      <c r="C6326" s="14">
        <v>202608</v>
      </c>
      <c r="D6326" s="14" t="s">
        <v>1015</v>
      </c>
      <c r="E6326" s="16">
        <v>7606002995</v>
      </c>
      <c r="F6326" s="10" t="s">
        <v>4829</v>
      </c>
      <c r="G6326" s="17" t="s">
        <v>1778</v>
      </c>
      <c r="H6326" s="11">
        <v>318600</v>
      </c>
      <c r="I6326" s="19">
        <v>46265</v>
      </c>
      <c r="J6326" s="11">
        <v>78000</v>
      </c>
      <c r="K6326" s="12" t="s">
        <v>20</v>
      </c>
      <c r="L6326" s="12" t="s">
        <v>158</v>
      </c>
    </row>
    <row r="6327" spans="1:12" x14ac:dyDescent="0.25">
      <c r="A6327" s="10" t="s">
        <v>4794</v>
      </c>
      <c r="B6327" s="14">
        <v>202608</v>
      </c>
      <c r="C6327" s="14">
        <v>202608</v>
      </c>
      <c r="D6327" s="14" t="s">
        <v>1015</v>
      </c>
      <c r="E6327" s="16">
        <v>7606002995</v>
      </c>
      <c r="F6327" s="10" t="s">
        <v>4829</v>
      </c>
      <c r="G6327" s="17" t="s">
        <v>1778</v>
      </c>
      <c r="H6327" s="11">
        <v>318600</v>
      </c>
      <c r="I6327" s="19">
        <v>46265</v>
      </c>
      <c r="J6327" s="11">
        <v>5000</v>
      </c>
      <c r="K6327" s="12" t="s">
        <v>20</v>
      </c>
      <c r="L6327" s="12" t="s">
        <v>158</v>
      </c>
    </row>
    <row r="6328" spans="1:12" x14ac:dyDescent="0.25">
      <c r="A6328" s="10" t="s">
        <v>4830</v>
      </c>
      <c r="B6328" s="14">
        <v>202210</v>
      </c>
      <c r="C6328" s="14">
        <v>202210</v>
      </c>
      <c r="D6328" s="14" t="s">
        <v>1014</v>
      </c>
      <c r="E6328" s="16">
        <v>8908919548</v>
      </c>
      <c r="F6328" s="10" t="s">
        <v>472</v>
      </c>
      <c r="G6328" s="17" t="s">
        <v>1778</v>
      </c>
      <c r="H6328" s="11">
        <v>318600</v>
      </c>
      <c r="I6328" s="19">
        <v>46265</v>
      </c>
      <c r="J6328" s="11">
        <v>50000</v>
      </c>
      <c r="K6328" s="12" t="s">
        <v>20</v>
      </c>
      <c r="L6328" s="12" t="s">
        <v>158</v>
      </c>
    </row>
    <row r="6329" spans="1:12" x14ac:dyDescent="0.25">
      <c r="A6329" s="10" t="s">
        <v>3067</v>
      </c>
      <c r="B6329" s="14">
        <v>202507</v>
      </c>
      <c r="C6329" s="14">
        <v>202507</v>
      </c>
      <c r="D6329" s="14" t="s">
        <v>1015</v>
      </c>
      <c r="E6329" s="16">
        <v>7978615737</v>
      </c>
      <c r="F6329" s="10" t="s">
        <v>3068</v>
      </c>
      <c r="G6329" s="17" t="s">
        <v>1778</v>
      </c>
      <c r="H6329" s="11">
        <v>290000</v>
      </c>
      <c r="I6329" s="19">
        <v>46265</v>
      </c>
      <c r="J6329" s="11">
        <v>15000</v>
      </c>
      <c r="K6329" s="12" t="s">
        <v>20</v>
      </c>
      <c r="L6329" s="12" t="s">
        <v>158</v>
      </c>
    </row>
    <row r="6330" spans="1:12" x14ac:dyDescent="0.25">
      <c r="A6330" s="10" t="s">
        <v>4831</v>
      </c>
      <c r="B6330" s="14">
        <v>202608</v>
      </c>
      <c r="C6330" s="14">
        <v>202608</v>
      </c>
      <c r="D6330" s="14" t="s">
        <v>1015</v>
      </c>
      <c r="E6330" s="16">
        <v>8076676860</v>
      </c>
      <c r="F6330" s="10" t="s">
        <v>4832</v>
      </c>
      <c r="G6330" s="17" t="s">
        <v>3682</v>
      </c>
      <c r="H6330" s="11">
        <v>290000</v>
      </c>
      <c r="I6330" s="19">
        <v>46265</v>
      </c>
      <c r="J6330" s="11">
        <v>70000</v>
      </c>
      <c r="K6330" s="12" t="s">
        <v>20</v>
      </c>
      <c r="L6330" s="12" t="s">
        <v>158</v>
      </c>
    </row>
    <row r="6331" spans="1:12" x14ac:dyDescent="0.25">
      <c r="A6331" s="10" t="s">
        <v>4833</v>
      </c>
      <c r="B6331" s="14">
        <v>202608</v>
      </c>
      <c r="C6331" s="14">
        <v>202608</v>
      </c>
      <c r="D6331" s="14" t="s">
        <v>1015</v>
      </c>
      <c r="E6331" s="16">
        <v>7008099494</v>
      </c>
      <c r="F6331" s="10" t="s">
        <v>4834</v>
      </c>
      <c r="G6331" s="17" t="s">
        <v>1778</v>
      </c>
      <c r="H6331" s="11">
        <v>290000</v>
      </c>
      <c r="I6331" s="19">
        <v>46265</v>
      </c>
      <c r="J6331" s="11">
        <v>75000</v>
      </c>
      <c r="K6331" s="12" t="s">
        <v>20</v>
      </c>
      <c r="L6331" s="12" t="s">
        <v>158</v>
      </c>
    </row>
    <row r="6332" spans="1:12" x14ac:dyDescent="0.25">
      <c r="A6332" s="10" t="s">
        <v>4419</v>
      </c>
      <c r="B6332" s="14">
        <v>202608</v>
      </c>
      <c r="C6332" s="14">
        <v>202608</v>
      </c>
      <c r="D6332" s="14" t="s">
        <v>1015</v>
      </c>
      <c r="E6332" s="16">
        <v>8260676413</v>
      </c>
      <c r="F6332" s="10" t="s">
        <v>4835</v>
      </c>
      <c r="G6332" s="17" t="s">
        <v>1778</v>
      </c>
      <c r="H6332" s="11">
        <v>290000</v>
      </c>
      <c r="I6332" s="19">
        <v>46266</v>
      </c>
      <c r="J6332" s="11">
        <f>200000+115000</f>
        <v>315000</v>
      </c>
      <c r="K6332" s="12" t="s">
        <v>20</v>
      </c>
      <c r="L6332" s="12" t="s">
        <v>158</v>
      </c>
    </row>
    <row r="6333" spans="1:12" x14ac:dyDescent="0.25">
      <c r="A6333" s="10" t="s">
        <v>4760</v>
      </c>
      <c r="B6333" s="14">
        <v>202608</v>
      </c>
      <c r="C6333" s="14">
        <v>202608</v>
      </c>
      <c r="D6333" s="14" t="s">
        <v>1014</v>
      </c>
      <c r="E6333" s="16">
        <v>7325802105</v>
      </c>
      <c r="F6333" s="10" t="s">
        <v>4766</v>
      </c>
      <c r="G6333" s="17" t="s">
        <v>3763</v>
      </c>
      <c r="H6333" s="11">
        <v>259600</v>
      </c>
      <c r="I6333" s="19">
        <v>46266</v>
      </c>
      <c r="J6333" s="11">
        <f>50000+21667</f>
        <v>71667</v>
      </c>
      <c r="K6333" s="12" t="s">
        <v>20</v>
      </c>
      <c r="L6333" s="12" t="s">
        <v>158</v>
      </c>
    </row>
    <row r="6334" spans="1:12" x14ac:dyDescent="0.25">
      <c r="A6334" s="10" t="s">
        <v>4836</v>
      </c>
      <c r="B6334" s="14">
        <v>202608</v>
      </c>
      <c r="C6334" s="14">
        <v>202608</v>
      </c>
      <c r="D6334" s="14" t="s">
        <v>1015</v>
      </c>
      <c r="E6334" s="16">
        <v>9337443473</v>
      </c>
      <c r="F6334" s="10" t="s">
        <v>4845</v>
      </c>
      <c r="G6334" s="17" t="s">
        <v>1778</v>
      </c>
      <c r="H6334" s="11">
        <v>320000</v>
      </c>
      <c r="I6334" s="19">
        <v>46267</v>
      </c>
      <c r="J6334" s="11">
        <v>5000</v>
      </c>
      <c r="K6334" s="12" t="s">
        <v>20</v>
      </c>
      <c r="L6334" s="12" t="s">
        <v>158</v>
      </c>
    </row>
    <row r="6335" spans="1:12" x14ac:dyDescent="0.25">
      <c r="A6335" s="10" t="s">
        <v>4833</v>
      </c>
      <c r="B6335" s="14">
        <v>202608</v>
      </c>
      <c r="C6335" s="14">
        <v>202608</v>
      </c>
      <c r="D6335" s="14" t="s">
        <v>1015</v>
      </c>
      <c r="E6335" s="16">
        <v>7008099494</v>
      </c>
      <c r="F6335" s="10" t="s">
        <v>4834</v>
      </c>
      <c r="G6335" s="17" t="s">
        <v>1778</v>
      </c>
      <c r="H6335" s="11">
        <v>320000</v>
      </c>
      <c r="I6335" s="19">
        <v>46267</v>
      </c>
      <c r="J6335" s="11">
        <v>5000</v>
      </c>
      <c r="K6335" s="12" t="s">
        <v>20</v>
      </c>
      <c r="L6335" s="12" t="s">
        <v>158</v>
      </c>
    </row>
    <row r="6336" spans="1:12" x14ac:dyDescent="0.25">
      <c r="A6336" s="10" t="s">
        <v>4837</v>
      </c>
      <c r="B6336" s="14">
        <v>202608</v>
      </c>
      <c r="C6336" s="14">
        <v>202608</v>
      </c>
      <c r="D6336" s="14" t="s">
        <v>1015</v>
      </c>
      <c r="E6336" s="16">
        <v>8144328733</v>
      </c>
      <c r="F6336" s="10" t="s">
        <v>4846</v>
      </c>
      <c r="G6336" s="17" t="s">
        <v>1778</v>
      </c>
      <c r="H6336" s="11">
        <v>320000</v>
      </c>
      <c r="I6336" s="19">
        <v>46267</v>
      </c>
      <c r="J6336" s="11">
        <v>5000</v>
      </c>
      <c r="K6336" s="12" t="s">
        <v>20</v>
      </c>
      <c r="L6336" s="12" t="s">
        <v>158</v>
      </c>
    </row>
    <row r="6337" spans="1:12" x14ac:dyDescent="0.25">
      <c r="A6337" s="10" t="s">
        <v>4831</v>
      </c>
      <c r="B6337" s="14">
        <v>202608</v>
      </c>
      <c r="C6337" s="14">
        <v>202608</v>
      </c>
      <c r="D6337" s="14" t="s">
        <v>1015</v>
      </c>
      <c r="E6337" s="16">
        <v>8076676860</v>
      </c>
      <c r="F6337" s="10" t="s">
        <v>4832</v>
      </c>
      <c r="G6337" s="17" t="s">
        <v>3682</v>
      </c>
      <c r="H6337" s="11">
        <v>290000</v>
      </c>
      <c r="I6337" s="19">
        <v>46267</v>
      </c>
      <c r="J6337" s="11">
        <v>5000</v>
      </c>
      <c r="K6337" s="12" t="s">
        <v>20</v>
      </c>
      <c r="L6337" s="12" t="s">
        <v>158</v>
      </c>
    </row>
    <row r="6338" spans="1:12" x14ac:dyDescent="0.25">
      <c r="A6338" s="10" t="s">
        <v>4419</v>
      </c>
      <c r="B6338" s="14">
        <v>202608</v>
      </c>
      <c r="C6338" s="14">
        <v>202608</v>
      </c>
      <c r="D6338" s="14" t="s">
        <v>1015</v>
      </c>
      <c r="E6338" s="16">
        <v>8260676413</v>
      </c>
      <c r="F6338" s="10" t="s">
        <v>4835</v>
      </c>
      <c r="G6338" s="17" t="s">
        <v>1778</v>
      </c>
      <c r="H6338" s="11">
        <v>320000</v>
      </c>
      <c r="I6338" s="19">
        <v>46267</v>
      </c>
      <c r="J6338" s="11">
        <v>5000</v>
      </c>
      <c r="K6338" s="12" t="s">
        <v>20</v>
      </c>
      <c r="L6338" s="12" t="s">
        <v>158</v>
      </c>
    </row>
    <row r="6339" spans="1:12" x14ac:dyDescent="0.25">
      <c r="A6339" s="10" t="s">
        <v>4838</v>
      </c>
      <c r="B6339" s="14">
        <v>202608</v>
      </c>
      <c r="C6339" s="14">
        <v>202608</v>
      </c>
      <c r="D6339" s="14" t="s">
        <v>1014</v>
      </c>
      <c r="E6339" s="16" t="s">
        <v>4844</v>
      </c>
      <c r="F6339" s="10" t="s">
        <v>4847</v>
      </c>
      <c r="G6339" s="17" t="s">
        <v>3682</v>
      </c>
      <c r="H6339" s="11">
        <v>270000</v>
      </c>
      <c r="I6339" s="19">
        <v>46267</v>
      </c>
      <c r="J6339" s="11">
        <v>5000</v>
      </c>
      <c r="K6339" s="12" t="s">
        <v>20</v>
      </c>
      <c r="L6339" s="12" t="s">
        <v>158</v>
      </c>
    </row>
    <row r="6340" spans="1:12" x14ac:dyDescent="0.25">
      <c r="A6340" s="10" t="s">
        <v>4839</v>
      </c>
      <c r="B6340" s="14">
        <v>202608</v>
      </c>
      <c r="C6340" s="14">
        <v>202608</v>
      </c>
      <c r="D6340" s="14" t="s">
        <v>1014</v>
      </c>
      <c r="E6340" s="16">
        <v>7787806162</v>
      </c>
      <c r="F6340" s="10" t="s">
        <v>4826</v>
      </c>
      <c r="G6340" s="17" t="s">
        <v>1778</v>
      </c>
      <c r="H6340" s="11">
        <v>320000</v>
      </c>
      <c r="I6340" s="19">
        <v>46267</v>
      </c>
      <c r="J6340" s="11">
        <v>5000</v>
      </c>
      <c r="K6340" s="12" t="s">
        <v>20</v>
      </c>
      <c r="L6340" s="12" t="s">
        <v>158</v>
      </c>
    </row>
    <row r="6341" spans="1:12" x14ac:dyDescent="0.25">
      <c r="A6341" s="10" t="s">
        <v>4840</v>
      </c>
      <c r="B6341" s="14">
        <v>202608</v>
      </c>
      <c r="C6341" s="14">
        <v>202608</v>
      </c>
      <c r="D6341" s="14" t="s">
        <v>1015</v>
      </c>
      <c r="E6341" s="16">
        <v>9894279303</v>
      </c>
      <c r="F6341" s="10" t="s">
        <v>4848</v>
      </c>
      <c r="G6341" s="17" t="s">
        <v>3682</v>
      </c>
      <c r="H6341" s="11">
        <v>270000</v>
      </c>
      <c r="I6341" s="19">
        <v>46267</v>
      </c>
      <c r="J6341" s="11">
        <v>5000</v>
      </c>
      <c r="K6341" s="12" t="s">
        <v>20</v>
      </c>
      <c r="L6341" s="12" t="s">
        <v>158</v>
      </c>
    </row>
    <row r="6342" spans="1:12" x14ac:dyDescent="0.25">
      <c r="A6342" s="10" t="s">
        <v>4841</v>
      </c>
      <c r="B6342" s="14">
        <v>202608</v>
      </c>
      <c r="C6342" s="14">
        <v>202608</v>
      </c>
      <c r="D6342" s="14" t="s">
        <v>1015</v>
      </c>
      <c r="E6342" s="16">
        <v>9668359111</v>
      </c>
      <c r="F6342" s="10" t="s">
        <v>4849</v>
      </c>
      <c r="G6342" s="17" t="s">
        <v>1778</v>
      </c>
      <c r="H6342" s="11">
        <v>320000</v>
      </c>
      <c r="I6342" s="19">
        <v>46267</v>
      </c>
      <c r="J6342" s="11">
        <v>5000</v>
      </c>
      <c r="K6342" s="12" t="s">
        <v>20</v>
      </c>
      <c r="L6342" s="12" t="s">
        <v>158</v>
      </c>
    </row>
    <row r="6343" spans="1:12" x14ac:dyDescent="0.25">
      <c r="A6343" s="10" t="s">
        <v>4842</v>
      </c>
      <c r="B6343" s="14">
        <v>202608</v>
      </c>
      <c r="C6343" s="14">
        <v>202608</v>
      </c>
      <c r="D6343" s="14" t="s">
        <v>1015</v>
      </c>
      <c r="E6343" s="16">
        <v>8456024532</v>
      </c>
      <c r="F6343" s="10" t="s">
        <v>4850</v>
      </c>
      <c r="G6343" s="17" t="s">
        <v>1778</v>
      </c>
      <c r="H6343" s="11">
        <v>320000</v>
      </c>
      <c r="I6343" s="19">
        <v>46267</v>
      </c>
      <c r="J6343" s="11">
        <v>5000</v>
      </c>
      <c r="K6343" s="12" t="s">
        <v>20</v>
      </c>
      <c r="L6343" s="12" t="s">
        <v>158</v>
      </c>
    </row>
    <row r="6344" spans="1:12" x14ac:dyDescent="0.25">
      <c r="A6344" s="10" t="s">
        <v>4827</v>
      </c>
      <c r="B6344" s="14">
        <v>202608</v>
      </c>
      <c r="C6344" s="14">
        <v>202608</v>
      </c>
      <c r="D6344" s="14" t="s">
        <v>1015</v>
      </c>
      <c r="E6344" s="16">
        <v>9778153360</v>
      </c>
      <c r="F6344" s="10" t="s">
        <v>4828</v>
      </c>
      <c r="G6344" s="17" t="s">
        <v>1778</v>
      </c>
      <c r="H6344" s="11">
        <v>320000</v>
      </c>
      <c r="I6344" s="19">
        <v>46267</v>
      </c>
      <c r="J6344" s="11">
        <v>5000</v>
      </c>
      <c r="K6344" s="12" t="s">
        <v>20</v>
      </c>
      <c r="L6344" s="12" t="s">
        <v>158</v>
      </c>
    </row>
    <row r="6345" spans="1:12" x14ac:dyDescent="0.25">
      <c r="A6345" s="10" t="s">
        <v>4843</v>
      </c>
      <c r="B6345" s="14">
        <v>202608</v>
      </c>
      <c r="C6345" s="14">
        <v>202608</v>
      </c>
      <c r="D6345" s="14" t="s">
        <v>1015</v>
      </c>
      <c r="E6345" s="16">
        <v>9972021302</v>
      </c>
      <c r="F6345" s="10" t="s">
        <v>4851</v>
      </c>
      <c r="G6345" s="17" t="s">
        <v>1778</v>
      </c>
      <c r="H6345" s="11">
        <v>320000</v>
      </c>
      <c r="I6345" s="19">
        <v>46267</v>
      </c>
      <c r="J6345" s="11">
        <v>5000</v>
      </c>
      <c r="K6345" s="12" t="s">
        <v>20</v>
      </c>
      <c r="L6345" s="12" t="s">
        <v>158</v>
      </c>
    </row>
    <row r="6346" spans="1:12" x14ac:dyDescent="0.25">
      <c r="A6346" s="10" t="s">
        <v>4837</v>
      </c>
      <c r="B6346" s="14">
        <v>202608</v>
      </c>
      <c r="C6346" s="14">
        <v>202608</v>
      </c>
      <c r="D6346" s="14" t="s">
        <v>1015</v>
      </c>
      <c r="E6346" s="16">
        <v>8144328733</v>
      </c>
      <c r="F6346" s="10" t="s">
        <v>4846</v>
      </c>
      <c r="G6346" s="17" t="s">
        <v>1778</v>
      </c>
      <c r="H6346" s="11">
        <v>320000</v>
      </c>
      <c r="I6346" s="19">
        <v>46267</v>
      </c>
      <c r="J6346" s="11">
        <v>204000</v>
      </c>
      <c r="K6346" s="12" t="s">
        <v>20</v>
      </c>
      <c r="L6346" s="12" t="s">
        <v>158</v>
      </c>
    </row>
    <row r="6347" spans="1:12" x14ac:dyDescent="0.25">
      <c r="A6347" s="10" t="s">
        <v>4695</v>
      </c>
      <c r="B6347" s="14">
        <v>202607</v>
      </c>
      <c r="C6347" s="14">
        <v>202607</v>
      </c>
      <c r="D6347" s="14" t="s">
        <v>1015</v>
      </c>
      <c r="E6347" s="16">
        <v>8249905192</v>
      </c>
      <c r="F6347" s="10" t="s">
        <v>4711</v>
      </c>
      <c r="G6347" s="17" t="s">
        <v>1778</v>
      </c>
      <c r="H6347" s="11">
        <v>318600</v>
      </c>
      <c r="I6347" s="19">
        <v>46267</v>
      </c>
      <c r="J6347" s="11">
        <v>50000</v>
      </c>
      <c r="K6347" s="12" t="s">
        <v>20</v>
      </c>
      <c r="L6347" s="12" t="s">
        <v>158</v>
      </c>
    </row>
    <row r="6348" spans="1:12" x14ac:dyDescent="0.25">
      <c r="A6348" s="10" t="s">
        <v>4740</v>
      </c>
      <c r="B6348" s="14">
        <v>202608</v>
      </c>
      <c r="C6348" s="14">
        <v>202608</v>
      </c>
      <c r="D6348" s="14" t="s">
        <v>1015</v>
      </c>
      <c r="E6348" s="16">
        <v>9668248670</v>
      </c>
      <c r="F6348" s="10" t="s">
        <v>4752</v>
      </c>
      <c r="G6348" s="17" t="s">
        <v>3682</v>
      </c>
      <c r="H6348" s="11">
        <v>270000</v>
      </c>
      <c r="I6348" s="19">
        <v>46268</v>
      </c>
      <c r="J6348" s="11">
        <v>66250</v>
      </c>
      <c r="K6348" s="12" t="s">
        <v>20</v>
      </c>
      <c r="L6348" s="12" t="s">
        <v>158</v>
      </c>
    </row>
    <row r="6349" spans="1:12" x14ac:dyDescent="0.25">
      <c r="A6349" s="10" t="s">
        <v>4842</v>
      </c>
      <c r="B6349" s="14">
        <v>202608</v>
      </c>
      <c r="C6349" s="14">
        <v>202608</v>
      </c>
      <c r="D6349" s="14" t="s">
        <v>1015</v>
      </c>
      <c r="E6349" s="16">
        <v>8456024532</v>
      </c>
      <c r="F6349" s="10" t="s">
        <v>4850</v>
      </c>
      <c r="G6349" s="17" t="s">
        <v>1778</v>
      </c>
      <c r="H6349" s="11">
        <v>320000</v>
      </c>
      <c r="I6349" s="19">
        <v>46268</v>
      </c>
      <c r="J6349" s="11">
        <v>50000</v>
      </c>
      <c r="K6349" s="12" t="s">
        <v>20</v>
      </c>
      <c r="L6349" s="12" t="s">
        <v>158</v>
      </c>
    </row>
    <row r="6350" spans="1:12" x14ac:dyDescent="0.25">
      <c r="A6350" s="10" t="s">
        <v>4841</v>
      </c>
      <c r="B6350" s="14">
        <v>202608</v>
      </c>
      <c r="C6350" s="14">
        <v>202608</v>
      </c>
      <c r="D6350" s="14" t="s">
        <v>1015</v>
      </c>
      <c r="E6350" s="16">
        <v>9668359111</v>
      </c>
      <c r="F6350" s="10" t="s">
        <v>4849</v>
      </c>
      <c r="G6350" s="17" t="s">
        <v>1778</v>
      </c>
      <c r="H6350" s="11">
        <v>320000</v>
      </c>
      <c r="I6350" s="19">
        <v>46268</v>
      </c>
      <c r="J6350" s="11">
        <v>78750</v>
      </c>
      <c r="K6350" s="12" t="s">
        <v>20</v>
      </c>
      <c r="L6350" s="12" t="s">
        <v>158</v>
      </c>
    </row>
    <row r="6351" spans="1:12" x14ac:dyDescent="0.25">
      <c r="A6351" s="10" t="s">
        <v>4852</v>
      </c>
      <c r="B6351" s="14">
        <v>202608</v>
      </c>
      <c r="C6351" s="14">
        <v>202608</v>
      </c>
      <c r="D6351" s="14" t="s">
        <v>1014</v>
      </c>
      <c r="E6351" s="16">
        <v>9538476476</v>
      </c>
      <c r="F6351" s="10" t="s">
        <v>4858</v>
      </c>
      <c r="G6351" s="17" t="s">
        <v>4785</v>
      </c>
      <c r="H6351" s="11">
        <v>295000</v>
      </c>
      <c r="I6351" s="19">
        <v>46268</v>
      </c>
      <c r="J6351" s="11">
        <v>5000</v>
      </c>
      <c r="K6351" s="12" t="s">
        <v>20</v>
      </c>
      <c r="L6351" s="12" t="s">
        <v>158</v>
      </c>
    </row>
    <row r="6352" spans="1:12" x14ac:dyDescent="0.25">
      <c r="A6352" s="10" t="s">
        <v>4853</v>
      </c>
      <c r="B6352" s="14">
        <v>202608</v>
      </c>
      <c r="C6352" s="14">
        <v>202608</v>
      </c>
      <c r="D6352" s="14" t="s">
        <v>1014</v>
      </c>
      <c r="E6352" s="16">
        <v>9559055633</v>
      </c>
      <c r="F6352" s="10" t="s">
        <v>4859</v>
      </c>
      <c r="G6352" s="17" t="s">
        <v>4785</v>
      </c>
      <c r="H6352" s="11">
        <v>177000</v>
      </c>
      <c r="I6352" s="19">
        <v>46268</v>
      </c>
      <c r="J6352" s="11">
        <v>5000</v>
      </c>
      <c r="K6352" s="12" t="s">
        <v>20</v>
      </c>
      <c r="L6352" s="12" t="s">
        <v>158</v>
      </c>
    </row>
    <row r="6353" spans="1:13" x14ac:dyDescent="0.25">
      <c r="A6353" s="10" t="s">
        <v>4854</v>
      </c>
      <c r="B6353" s="14">
        <v>202608</v>
      </c>
      <c r="C6353" s="14">
        <v>202608</v>
      </c>
      <c r="D6353" s="14" t="s">
        <v>1014</v>
      </c>
      <c r="E6353" s="16">
        <v>6201323342</v>
      </c>
      <c r="F6353" s="10" t="s">
        <v>4860</v>
      </c>
      <c r="G6353" s="17" t="s">
        <v>4785</v>
      </c>
      <c r="H6353" s="11">
        <v>177000</v>
      </c>
      <c r="I6353" s="19">
        <v>46268</v>
      </c>
      <c r="J6353" s="11">
        <v>5000</v>
      </c>
      <c r="K6353" s="12" t="s">
        <v>20</v>
      </c>
      <c r="L6353" s="12" t="s">
        <v>158</v>
      </c>
    </row>
    <row r="6354" spans="1:13" x14ac:dyDescent="0.25">
      <c r="A6354" s="10" t="s">
        <v>4855</v>
      </c>
      <c r="B6354" s="14">
        <v>202608</v>
      </c>
      <c r="C6354" s="14">
        <v>202608</v>
      </c>
      <c r="D6354" s="14" t="s">
        <v>1014</v>
      </c>
      <c r="E6354" s="16">
        <v>9063028653</v>
      </c>
      <c r="F6354" s="10" t="s">
        <v>4861</v>
      </c>
      <c r="G6354" s="17" t="s">
        <v>4785</v>
      </c>
      <c r="H6354" s="11">
        <v>261000</v>
      </c>
      <c r="I6354" s="19">
        <v>46268</v>
      </c>
      <c r="J6354" s="11">
        <v>5000</v>
      </c>
      <c r="K6354" s="12" t="s">
        <v>20</v>
      </c>
      <c r="L6354" s="12" t="s">
        <v>158</v>
      </c>
    </row>
    <row r="6355" spans="1:13" x14ac:dyDescent="0.25">
      <c r="A6355" s="10" t="s">
        <v>4856</v>
      </c>
      <c r="B6355" s="14">
        <v>202608</v>
      </c>
      <c r="C6355" s="14">
        <v>202608</v>
      </c>
      <c r="D6355" s="14" t="s">
        <v>1014</v>
      </c>
      <c r="E6355" s="16">
        <v>8926122354</v>
      </c>
      <c r="F6355" s="10" t="s">
        <v>4862</v>
      </c>
      <c r="G6355" s="17" t="s">
        <v>4785</v>
      </c>
      <c r="H6355" s="11">
        <v>270000</v>
      </c>
      <c r="I6355" s="19">
        <v>46268</v>
      </c>
      <c r="J6355" s="11">
        <v>5000</v>
      </c>
      <c r="K6355" s="12" t="s">
        <v>20</v>
      </c>
      <c r="L6355" s="12" t="s">
        <v>158</v>
      </c>
    </row>
    <row r="6356" spans="1:13" x14ac:dyDescent="0.25">
      <c r="A6356" s="10" t="s">
        <v>4857</v>
      </c>
      <c r="B6356" s="14">
        <v>202608</v>
      </c>
      <c r="C6356" s="14">
        <v>202608</v>
      </c>
      <c r="D6356" s="14" t="s">
        <v>1014</v>
      </c>
      <c r="E6356" s="16">
        <v>8999532724</v>
      </c>
      <c r="F6356" s="10" t="s">
        <v>4299</v>
      </c>
      <c r="G6356" s="17" t="s">
        <v>4785</v>
      </c>
      <c r="H6356" s="11">
        <v>177000</v>
      </c>
      <c r="I6356" s="19">
        <v>46268</v>
      </c>
      <c r="J6356" s="11">
        <v>5000</v>
      </c>
      <c r="K6356" s="12" t="s">
        <v>20</v>
      </c>
      <c r="L6356" s="12" t="s">
        <v>158</v>
      </c>
    </row>
    <row r="6357" spans="1:13" x14ac:dyDescent="0.25">
      <c r="A6357" s="10" t="s">
        <v>4863</v>
      </c>
      <c r="B6357" s="14">
        <v>202608</v>
      </c>
      <c r="C6357" s="14">
        <v>202608</v>
      </c>
      <c r="D6357" s="14" t="s">
        <v>1014</v>
      </c>
      <c r="E6357" s="16">
        <v>7240501070</v>
      </c>
      <c r="F6357" s="10" t="s">
        <v>4864</v>
      </c>
      <c r="G6357" s="17" t="s">
        <v>4785</v>
      </c>
      <c r="H6357" s="11">
        <v>177000</v>
      </c>
      <c r="I6357" s="19">
        <v>46268</v>
      </c>
      <c r="J6357" s="11">
        <v>150000</v>
      </c>
      <c r="K6357" s="12" t="s">
        <v>20</v>
      </c>
      <c r="L6357" s="12" t="s">
        <v>158</v>
      </c>
    </row>
    <row r="6358" spans="1:13" x14ac:dyDescent="0.25">
      <c r="A6358" s="10" t="s">
        <v>4086</v>
      </c>
      <c r="B6358" s="14">
        <v>202607</v>
      </c>
      <c r="C6358" s="14">
        <v>202607</v>
      </c>
      <c r="D6358" s="14" t="s">
        <v>1015</v>
      </c>
      <c r="E6358" s="16">
        <v>8895067958</v>
      </c>
      <c r="F6358" s="10"/>
      <c r="G6358" s="17" t="s">
        <v>1778</v>
      </c>
      <c r="H6358" s="11">
        <v>300000</v>
      </c>
      <c r="I6358" s="19">
        <v>46269</v>
      </c>
      <c r="J6358" s="11">
        <v>29000</v>
      </c>
      <c r="K6358" s="12" t="s">
        <v>20</v>
      </c>
      <c r="L6358" s="12" t="s">
        <v>158</v>
      </c>
    </row>
    <row r="6359" spans="1:13" x14ac:dyDescent="0.25">
      <c r="A6359" s="10" t="s">
        <v>4738</v>
      </c>
      <c r="B6359" s="14">
        <v>202608</v>
      </c>
      <c r="C6359" s="14">
        <v>202608</v>
      </c>
      <c r="D6359" s="14" t="s">
        <v>1015</v>
      </c>
      <c r="E6359" s="16">
        <v>7978610994</v>
      </c>
      <c r="F6359" s="10" t="s">
        <v>4750</v>
      </c>
      <c r="G6359" s="17" t="s">
        <v>1778</v>
      </c>
      <c r="H6359" s="11">
        <v>320000</v>
      </c>
      <c r="I6359" s="19">
        <v>46269</v>
      </c>
      <c r="J6359" s="11">
        <v>50000</v>
      </c>
      <c r="K6359" s="12" t="s">
        <v>20</v>
      </c>
      <c r="L6359" s="12" t="s">
        <v>158</v>
      </c>
    </row>
    <row r="6360" spans="1:13" x14ac:dyDescent="0.25">
      <c r="A6360" s="10" t="s">
        <v>4838</v>
      </c>
      <c r="B6360" s="14">
        <v>202608</v>
      </c>
      <c r="C6360" s="14">
        <v>202608</v>
      </c>
      <c r="D6360" s="14" t="s">
        <v>1014</v>
      </c>
      <c r="E6360" s="16" t="s">
        <v>4844</v>
      </c>
      <c r="F6360" s="10" t="s">
        <v>4847</v>
      </c>
      <c r="G6360" s="17" t="s">
        <v>3682</v>
      </c>
      <c r="H6360" s="11">
        <v>270000</v>
      </c>
      <c r="I6360" s="19">
        <v>46269</v>
      </c>
      <c r="J6360" s="11">
        <v>265000</v>
      </c>
      <c r="K6360" s="12" t="s">
        <v>20</v>
      </c>
      <c r="L6360" s="12" t="s">
        <v>158</v>
      </c>
    </row>
    <row r="6361" spans="1:13" x14ac:dyDescent="0.25">
      <c r="A6361" s="10" t="s">
        <v>4737</v>
      </c>
      <c r="B6361" s="14">
        <v>202608</v>
      </c>
      <c r="C6361" s="14">
        <v>202608</v>
      </c>
      <c r="D6361" s="14" t="s">
        <v>1015</v>
      </c>
      <c r="E6361" s="16">
        <v>7735358958</v>
      </c>
      <c r="F6361" s="10" t="s">
        <v>4749</v>
      </c>
      <c r="G6361" s="17" t="s">
        <v>1778</v>
      </c>
      <c r="H6361" s="11">
        <v>318600</v>
      </c>
      <c r="I6361" s="19">
        <v>46270</v>
      </c>
      <c r="J6361" s="11">
        <f>50000+28250</f>
        <v>78250</v>
      </c>
      <c r="K6361" s="12" t="s">
        <v>20</v>
      </c>
      <c r="L6361" s="12" t="s">
        <v>158</v>
      </c>
    </row>
    <row r="6362" spans="1:13" x14ac:dyDescent="0.25">
      <c r="A6362" s="10" t="s">
        <v>4702</v>
      </c>
      <c r="B6362" s="14">
        <v>202607</v>
      </c>
      <c r="C6362" s="14">
        <v>202607</v>
      </c>
      <c r="D6362" s="14" t="s">
        <v>1015</v>
      </c>
      <c r="E6362" s="16">
        <v>9439507232</v>
      </c>
      <c r="F6362" s="10" t="s">
        <v>4717</v>
      </c>
      <c r="G6362" s="17" t="s">
        <v>1778</v>
      </c>
      <c r="H6362" s="11">
        <v>318600</v>
      </c>
      <c r="I6362" s="19">
        <v>46270</v>
      </c>
      <c r="J6362" s="11">
        <v>40205</v>
      </c>
      <c r="K6362" s="12" t="s">
        <v>717</v>
      </c>
      <c r="L6362" s="12" t="s">
        <v>158</v>
      </c>
      <c r="M6362" t="s">
        <v>4789</v>
      </c>
    </row>
    <row r="6363" spans="1:13" x14ac:dyDescent="0.25">
      <c r="A6363" s="10" t="s">
        <v>4821</v>
      </c>
      <c r="B6363" s="14">
        <v>202608</v>
      </c>
      <c r="C6363" s="14">
        <v>202608</v>
      </c>
      <c r="D6363" s="14" t="s">
        <v>1014</v>
      </c>
      <c r="E6363" s="16">
        <v>9114046906</v>
      </c>
      <c r="F6363" s="10" t="s">
        <v>4823</v>
      </c>
      <c r="G6363" s="17" t="s">
        <v>4785</v>
      </c>
      <c r="H6363" s="11">
        <v>177000</v>
      </c>
      <c r="I6363" s="19">
        <v>46270</v>
      </c>
      <c r="J6363" s="11">
        <v>54333</v>
      </c>
      <c r="K6363" s="12" t="s">
        <v>20</v>
      </c>
      <c r="L6363" s="12" t="s">
        <v>158</v>
      </c>
    </row>
    <row r="6364" spans="1:13" x14ac:dyDescent="0.25">
      <c r="A6364" s="10" t="s">
        <v>3800</v>
      </c>
      <c r="B6364" s="14">
        <v>202604</v>
      </c>
      <c r="C6364" s="14">
        <v>202604</v>
      </c>
      <c r="D6364" s="14" t="s">
        <v>1014</v>
      </c>
      <c r="E6364" s="16">
        <v>8249525755</v>
      </c>
      <c r="F6364" s="10" t="s">
        <v>3816</v>
      </c>
      <c r="G6364" s="17" t="s">
        <v>1778</v>
      </c>
      <c r="H6364" s="11">
        <v>318600</v>
      </c>
      <c r="I6364" s="19">
        <v>46270</v>
      </c>
      <c r="J6364" s="11">
        <v>50000</v>
      </c>
      <c r="K6364" s="12" t="s">
        <v>20</v>
      </c>
      <c r="L6364" s="12" t="s">
        <v>158</v>
      </c>
    </row>
    <row r="6365" spans="1:13" x14ac:dyDescent="0.25">
      <c r="A6365" s="10" t="s">
        <v>4743</v>
      </c>
      <c r="B6365" s="14">
        <v>202608</v>
      </c>
      <c r="C6365" s="14">
        <v>202608</v>
      </c>
      <c r="D6365" s="14" t="s">
        <v>1015</v>
      </c>
      <c r="E6365" s="16">
        <v>9174565355</v>
      </c>
      <c r="F6365" s="10" t="s">
        <v>4755</v>
      </c>
      <c r="G6365" s="17" t="s">
        <v>1778</v>
      </c>
      <c r="H6365" s="11">
        <v>320000</v>
      </c>
      <c r="I6365" s="19">
        <v>46270</v>
      </c>
      <c r="J6365" s="11">
        <v>78750</v>
      </c>
      <c r="K6365" s="12" t="s">
        <v>20</v>
      </c>
      <c r="L6365" s="12" t="s">
        <v>158</v>
      </c>
    </row>
    <row r="6366" spans="1:13" x14ac:dyDescent="0.25">
      <c r="A6366" s="10" t="s">
        <v>4686</v>
      </c>
      <c r="B6366" s="14">
        <v>202607</v>
      </c>
      <c r="C6366" s="14">
        <v>202607</v>
      </c>
      <c r="D6366" s="14" t="s">
        <v>1015</v>
      </c>
      <c r="E6366" s="16">
        <v>6358944343</v>
      </c>
      <c r="F6366" s="10" t="s">
        <v>4687</v>
      </c>
      <c r="G6366" s="17" t="s">
        <v>1778</v>
      </c>
      <c r="H6366" s="11">
        <v>290000</v>
      </c>
      <c r="I6366" s="19">
        <v>46272</v>
      </c>
      <c r="J6366" s="11">
        <v>90000</v>
      </c>
      <c r="K6366" s="12" t="s">
        <v>20</v>
      </c>
      <c r="L6366" s="12" t="s">
        <v>158</v>
      </c>
    </row>
    <row r="6367" spans="1:13" x14ac:dyDescent="0.25">
      <c r="A6367" s="10" t="s">
        <v>3969</v>
      </c>
      <c r="B6367" s="14">
        <v>202506</v>
      </c>
      <c r="C6367" s="14">
        <v>202506</v>
      </c>
      <c r="D6367" s="14" t="s">
        <v>1014</v>
      </c>
      <c r="E6367" s="16">
        <v>7978758883</v>
      </c>
      <c r="F6367" s="10" t="s">
        <v>3969</v>
      </c>
      <c r="G6367" s="17" t="s">
        <v>1778</v>
      </c>
      <c r="H6367" s="11">
        <v>290000</v>
      </c>
      <c r="I6367" s="19">
        <v>46272</v>
      </c>
      <c r="J6367" s="11">
        <v>71250</v>
      </c>
      <c r="K6367" s="12" t="s">
        <v>20</v>
      </c>
      <c r="L6367" s="12" t="s">
        <v>158</v>
      </c>
    </row>
    <row r="6368" spans="1:13" x14ac:dyDescent="0.25">
      <c r="A6368" s="40" t="s">
        <v>4143</v>
      </c>
      <c r="B6368" s="14">
        <v>202607</v>
      </c>
      <c r="C6368" s="14">
        <v>202607</v>
      </c>
      <c r="D6368" s="14" t="s">
        <v>1015</v>
      </c>
      <c r="E6368" s="16">
        <v>6372873755</v>
      </c>
      <c r="F6368" s="10" t="s">
        <v>4144</v>
      </c>
      <c r="G6368" s="17" t="s">
        <v>1778</v>
      </c>
      <c r="H6368" s="11">
        <v>290000</v>
      </c>
      <c r="I6368" s="19">
        <v>46272</v>
      </c>
      <c r="J6368" s="11">
        <v>65000</v>
      </c>
      <c r="K6368" s="12" t="s">
        <v>20</v>
      </c>
      <c r="L6368" s="12" t="s">
        <v>158</v>
      </c>
    </row>
    <row r="6369" spans="1:12" x14ac:dyDescent="0.25">
      <c r="A6369" s="10" t="s">
        <v>4793</v>
      </c>
      <c r="B6369" s="14">
        <v>202608</v>
      </c>
      <c r="C6369" s="14">
        <v>202608</v>
      </c>
      <c r="D6369" s="14" t="s">
        <v>1015</v>
      </c>
      <c r="E6369" s="16">
        <v>8260956867</v>
      </c>
      <c r="F6369" s="10" t="s">
        <v>4807</v>
      </c>
      <c r="G6369" s="17" t="s">
        <v>1778</v>
      </c>
      <c r="H6369" s="11">
        <v>310000</v>
      </c>
      <c r="I6369" s="19">
        <v>46272</v>
      </c>
      <c r="J6369" s="11">
        <v>100000</v>
      </c>
      <c r="K6369" s="12" t="s">
        <v>20</v>
      </c>
      <c r="L6369" s="12" t="s">
        <v>158</v>
      </c>
    </row>
    <row r="6370" spans="1:12" x14ac:dyDescent="0.25">
      <c r="A6370" s="10" t="s">
        <v>4744</v>
      </c>
      <c r="B6370" s="14">
        <v>202608</v>
      </c>
      <c r="C6370" s="14">
        <v>202608</v>
      </c>
      <c r="D6370" s="14" t="s">
        <v>1015</v>
      </c>
      <c r="E6370" s="16">
        <v>7735271254</v>
      </c>
      <c r="F6370" s="10" t="s">
        <v>4756</v>
      </c>
      <c r="G6370" s="17" t="s">
        <v>1778</v>
      </c>
      <c r="H6370" s="11">
        <v>320000</v>
      </c>
      <c r="I6370" s="19">
        <v>46272</v>
      </c>
      <c r="J6370" s="11">
        <v>63000</v>
      </c>
      <c r="K6370" s="12" t="s">
        <v>20</v>
      </c>
      <c r="L6370" s="12" t="s">
        <v>158</v>
      </c>
    </row>
    <row r="6371" spans="1:12" x14ac:dyDescent="0.25">
      <c r="A6371" s="10" t="s">
        <v>4032</v>
      </c>
      <c r="B6371" s="14">
        <v>202506</v>
      </c>
      <c r="C6371" s="14">
        <v>202506</v>
      </c>
      <c r="D6371" s="14" t="s">
        <v>1015</v>
      </c>
      <c r="E6371" s="16">
        <v>7008878148</v>
      </c>
      <c r="F6371" s="10" t="s">
        <v>4030</v>
      </c>
      <c r="G6371" s="17" t="s">
        <v>1778</v>
      </c>
      <c r="H6371" s="11">
        <v>290000</v>
      </c>
      <c r="I6371" s="19">
        <v>46272</v>
      </c>
      <c r="J6371" s="11">
        <v>52000</v>
      </c>
      <c r="K6371" s="12" t="s">
        <v>689</v>
      </c>
      <c r="L6371" s="12" t="s">
        <v>158</v>
      </c>
    </row>
    <row r="6372" spans="1:12" x14ac:dyDescent="0.25">
      <c r="A6372" s="10" t="s">
        <v>4840</v>
      </c>
      <c r="B6372" s="14">
        <v>202608</v>
      </c>
      <c r="C6372" s="14">
        <v>202608</v>
      </c>
      <c r="D6372" s="14" t="s">
        <v>1015</v>
      </c>
      <c r="E6372" s="16">
        <v>9894279303</v>
      </c>
      <c r="F6372" s="10" t="s">
        <v>4848</v>
      </c>
      <c r="G6372" s="17" t="s">
        <v>3682</v>
      </c>
      <c r="H6372" s="11">
        <v>270000</v>
      </c>
      <c r="I6372" s="19">
        <v>46273</v>
      </c>
      <c r="J6372" s="11">
        <v>219178</v>
      </c>
      <c r="K6372" s="12" t="s">
        <v>20</v>
      </c>
      <c r="L6372" s="12" t="s">
        <v>158</v>
      </c>
    </row>
    <row r="6373" spans="1:12" x14ac:dyDescent="0.25">
      <c r="A6373" s="10" t="s">
        <v>4852</v>
      </c>
      <c r="B6373" s="14">
        <v>202608</v>
      </c>
      <c r="C6373" s="14">
        <v>202608</v>
      </c>
      <c r="D6373" s="14" t="s">
        <v>1014</v>
      </c>
      <c r="E6373" s="16">
        <v>9538476476</v>
      </c>
      <c r="F6373" s="10" t="s">
        <v>4858</v>
      </c>
      <c r="G6373" s="17" t="s">
        <v>4785</v>
      </c>
      <c r="H6373" s="11">
        <v>295000</v>
      </c>
      <c r="I6373" s="19">
        <v>46273</v>
      </c>
      <c r="J6373" s="11">
        <v>100000</v>
      </c>
      <c r="K6373" s="12" t="s">
        <v>20</v>
      </c>
      <c r="L6373" s="12" t="s">
        <v>158</v>
      </c>
    </row>
    <row r="6374" spans="1:12" x14ac:dyDescent="0.25">
      <c r="A6374" s="10" t="s">
        <v>4017</v>
      </c>
      <c r="B6374" s="14">
        <v>202606</v>
      </c>
      <c r="C6374" s="14">
        <v>202606</v>
      </c>
      <c r="D6374" s="14" t="s">
        <v>1015</v>
      </c>
      <c r="E6374" s="16">
        <v>9556108506</v>
      </c>
      <c r="F6374" s="10" t="s">
        <v>4026</v>
      </c>
      <c r="G6374" s="17" t="s">
        <v>1778</v>
      </c>
      <c r="H6374" s="11">
        <v>290000</v>
      </c>
      <c r="I6374" s="19">
        <v>46273</v>
      </c>
      <c r="J6374" s="11">
        <v>21966</v>
      </c>
      <c r="K6374" s="12" t="s">
        <v>20</v>
      </c>
      <c r="L6374" s="12" t="s">
        <v>158</v>
      </c>
    </row>
    <row r="6375" spans="1:12" x14ac:dyDescent="0.25">
      <c r="A6375" s="10" t="s">
        <v>4046</v>
      </c>
      <c r="B6375" s="14">
        <v>202606</v>
      </c>
      <c r="C6375" s="14">
        <v>202606</v>
      </c>
      <c r="D6375" s="14" t="s">
        <v>1015</v>
      </c>
      <c r="E6375" s="16">
        <v>7077702524</v>
      </c>
      <c r="F6375" s="10" t="s">
        <v>4047</v>
      </c>
      <c r="G6375" s="17" t="s">
        <v>1778</v>
      </c>
      <c r="H6375" s="11">
        <v>318600</v>
      </c>
      <c r="I6375" s="19">
        <v>46273</v>
      </c>
      <c r="J6375" s="11">
        <v>30000</v>
      </c>
      <c r="K6375" s="12" t="s">
        <v>20</v>
      </c>
      <c r="L6375" s="12" t="s">
        <v>158</v>
      </c>
    </row>
    <row r="6376" spans="1:12" x14ac:dyDescent="0.25">
      <c r="A6376" s="10" t="s">
        <v>4734</v>
      </c>
      <c r="B6376" s="14">
        <v>202608</v>
      </c>
      <c r="C6376" s="14">
        <v>202608</v>
      </c>
      <c r="D6376" s="14" t="s">
        <v>1014</v>
      </c>
      <c r="E6376" s="16">
        <v>7978920053</v>
      </c>
      <c r="F6376" s="10" t="s">
        <v>4746</v>
      </c>
      <c r="G6376" s="17" t="s">
        <v>1778</v>
      </c>
      <c r="H6376" s="11">
        <v>310000</v>
      </c>
      <c r="I6376" s="19">
        <v>46274</v>
      </c>
      <c r="J6376" s="11">
        <v>100000</v>
      </c>
      <c r="K6376" s="12" t="s">
        <v>20</v>
      </c>
      <c r="L6376" s="12" t="s">
        <v>158</v>
      </c>
    </row>
    <row r="6377" spans="1:12" x14ac:dyDescent="0.25">
      <c r="A6377" s="10" t="s">
        <v>3986</v>
      </c>
      <c r="B6377" s="14">
        <v>202506</v>
      </c>
      <c r="C6377" s="14">
        <v>202506</v>
      </c>
      <c r="D6377" s="14" t="s">
        <v>1014</v>
      </c>
      <c r="E6377" s="16">
        <v>7205702003</v>
      </c>
      <c r="F6377" s="10" t="s">
        <v>3987</v>
      </c>
      <c r="G6377" s="17" t="s">
        <v>1778</v>
      </c>
      <c r="H6377" s="11">
        <v>290000</v>
      </c>
      <c r="I6377" s="19">
        <v>46274</v>
      </c>
      <c r="J6377" s="11">
        <v>80000</v>
      </c>
      <c r="K6377" s="12" t="s">
        <v>20</v>
      </c>
      <c r="L6377" s="12" t="s">
        <v>158</v>
      </c>
    </row>
    <row r="6378" spans="1:12" x14ac:dyDescent="0.25">
      <c r="A6378" s="10" t="s">
        <v>4774</v>
      </c>
      <c r="B6378" s="14">
        <v>202608</v>
      </c>
      <c r="C6378" s="14">
        <v>202608</v>
      </c>
      <c r="D6378" s="14" t="s">
        <v>1015</v>
      </c>
      <c r="E6378" s="16">
        <v>8144633021</v>
      </c>
      <c r="F6378" s="10" t="s">
        <v>4779</v>
      </c>
      <c r="G6378" s="17" t="s">
        <v>1778</v>
      </c>
      <c r="H6378" s="11">
        <v>318600</v>
      </c>
      <c r="I6378" s="19">
        <v>46274</v>
      </c>
      <c r="J6378" s="11">
        <v>50000</v>
      </c>
      <c r="K6378" s="12" t="s">
        <v>20</v>
      </c>
      <c r="L6378" s="12" t="s">
        <v>158</v>
      </c>
    </row>
    <row r="6379" spans="1:12" x14ac:dyDescent="0.25">
      <c r="A6379" s="10" t="s">
        <v>203</v>
      </c>
      <c r="B6379" s="14">
        <v>202608</v>
      </c>
      <c r="C6379" s="14">
        <v>202608</v>
      </c>
      <c r="D6379" s="14" t="s">
        <v>1014</v>
      </c>
      <c r="E6379" s="16">
        <v>8910156010</v>
      </c>
      <c r="F6379" s="10" t="s">
        <v>204</v>
      </c>
      <c r="G6379" s="17" t="s">
        <v>4785</v>
      </c>
      <c r="H6379" s="11">
        <v>177000</v>
      </c>
      <c r="I6379" s="19">
        <v>46274</v>
      </c>
      <c r="J6379" s="11">
        <v>45000</v>
      </c>
      <c r="K6379" s="12" t="s">
        <v>20</v>
      </c>
      <c r="L6379" s="12" t="s">
        <v>158</v>
      </c>
    </row>
    <row r="6380" spans="1:12" x14ac:dyDescent="0.25">
      <c r="A6380" s="10" t="s">
        <v>4084</v>
      </c>
      <c r="B6380" s="14">
        <v>202607</v>
      </c>
      <c r="C6380" s="14">
        <v>202607</v>
      </c>
      <c r="D6380" s="14" t="s">
        <v>1015</v>
      </c>
      <c r="E6380" s="16">
        <v>9556509857</v>
      </c>
      <c r="F6380" s="10" t="s">
        <v>4095</v>
      </c>
      <c r="G6380" s="17" t="s">
        <v>1778</v>
      </c>
      <c r="H6380" s="11">
        <v>290000</v>
      </c>
      <c r="I6380" s="19">
        <v>46274</v>
      </c>
      <c r="J6380" s="11">
        <v>71250</v>
      </c>
      <c r="K6380" s="12" t="s">
        <v>20</v>
      </c>
      <c r="L6380" s="12" t="s">
        <v>158</v>
      </c>
    </row>
    <row r="6381" spans="1:12" x14ac:dyDescent="0.25">
      <c r="A6381" s="10" t="s">
        <v>4865</v>
      </c>
      <c r="B6381" s="14">
        <v>202609</v>
      </c>
      <c r="C6381" s="14">
        <v>202609</v>
      </c>
      <c r="D6381" s="14" t="s">
        <v>1014</v>
      </c>
      <c r="E6381" s="16">
        <v>8142030658</v>
      </c>
      <c r="F6381" s="10" t="s">
        <v>4871</v>
      </c>
      <c r="G6381" s="17" t="s">
        <v>3682</v>
      </c>
      <c r="H6381" s="11">
        <v>270000</v>
      </c>
      <c r="I6381" s="19">
        <v>46274</v>
      </c>
      <c r="J6381" s="11">
        <v>5000</v>
      </c>
      <c r="K6381" s="12" t="s">
        <v>20</v>
      </c>
      <c r="L6381" s="12" t="s">
        <v>158</v>
      </c>
    </row>
    <row r="6382" spans="1:12" x14ac:dyDescent="0.25">
      <c r="A6382" s="10" t="s">
        <v>4866</v>
      </c>
      <c r="B6382" s="14">
        <v>202609</v>
      </c>
      <c r="C6382" s="14">
        <v>202609</v>
      </c>
      <c r="D6382" s="14" t="s">
        <v>1014</v>
      </c>
      <c r="E6382" s="16">
        <v>8088214477</v>
      </c>
      <c r="F6382" s="10" t="s">
        <v>4872</v>
      </c>
      <c r="G6382" s="17" t="s">
        <v>3682</v>
      </c>
      <c r="H6382" s="11">
        <v>270000</v>
      </c>
      <c r="I6382" s="19">
        <v>46274</v>
      </c>
      <c r="J6382" s="11">
        <v>5000</v>
      </c>
      <c r="K6382" s="12" t="s">
        <v>20</v>
      </c>
      <c r="L6382" s="12" t="s">
        <v>158</v>
      </c>
    </row>
    <row r="6383" spans="1:12" x14ac:dyDescent="0.25">
      <c r="A6383" s="10" t="s">
        <v>4867</v>
      </c>
      <c r="B6383" s="14">
        <v>202609</v>
      </c>
      <c r="C6383" s="14">
        <v>202609</v>
      </c>
      <c r="D6383" s="14" t="s">
        <v>1014</v>
      </c>
      <c r="E6383" s="16">
        <v>8123428609</v>
      </c>
      <c r="F6383" s="10" t="s">
        <v>4873</v>
      </c>
      <c r="G6383" s="17" t="s">
        <v>1778</v>
      </c>
      <c r="H6383" s="11">
        <v>300000</v>
      </c>
      <c r="I6383" s="19">
        <v>46274</v>
      </c>
      <c r="J6383" s="11">
        <v>5000</v>
      </c>
      <c r="K6383" s="12" t="s">
        <v>20</v>
      </c>
      <c r="L6383" s="12" t="s">
        <v>158</v>
      </c>
    </row>
    <row r="6384" spans="1:12" x14ac:dyDescent="0.25">
      <c r="A6384" s="10" t="s">
        <v>4868</v>
      </c>
      <c r="B6384" s="14">
        <v>202609</v>
      </c>
      <c r="C6384" s="14">
        <v>202609</v>
      </c>
      <c r="D6384" s="14" t="s">
        <v>1014</v>
      </c>
      <c r="E6384" s="16">
        <v>7814807092</v>
      </c>
      <c r="F6384" s="10" t="s">
        <v>4874</v>
      </c>
      <c r="G6384" s="17" t="s">
        <v>4877</v>
      </c>
      <c r="H6384" s="11">
        <v>177000</v>
      </c>
      <c r="I6384" s="19">
        <v>46274</v>
      </c>
      <c r="J6384" s="11">
        <v>5000</v>
      </c>
      <c r="K6384" s="12" t="s">
        <v>20</v>
      </c>
      <c r="L6384" s="12" t="s">
        <v>158</v>
      </c>
    </row>
    <row r="6385" spans="1:12" x14ac:dyDescent="0.25">
      <c r="A6385" s="10" t="s">
        <v>4869</v>
      </c>
      <c r="B6385" s="14">
        <v>202609</v>
      </c>
      <c r="C6385" s="14">
        <v>202609</v>
      </c>
      <c r="D6385" s="14" t="s">
        <v>1015</v>
      </c>
      <c r="E6385" s="16">
        <v>9348122563</v>
      </c>
      <c r="F6385" s="10" t="s">
        <v>4875</v>
      </c>
      <c r="G6385" s="17" t="s">
        <v>3682</v>
      </c>
      <c r="H6385" s="11">
        <v>270000</v>
      </c>
      <c r="I6385" s="19">
        <v>46274</v>
      </c>
      <c r="J6385" s="11">
        <v>5000</v>
      </c>
      <c r="K6385" s="12" t="s">
        <v>20</v>
      </c>
      <c r="L6385" s="12" t="s">
        <v>158</v>
      </c>
    </row>
    <row r="6386" spans="1:12" x14ac:dyDescent="0.25">
      <c r="A6386" s="10" t="s">
        <v>4870</v>
      </c>
      <c r="B6386" s="14">
        <v>202609</v>
      </c>
      <c r="C6386" s="14">
        <v>202609</v>
      </c>
      <c r="D6386" s="14" t="s">
        <v>1015</v>
      </c>
      <c r="E6386" s="16">
        <v>9348411035</v>
      </c>
      <c r="F6386" s="10" t="s">
        <v>4876</v>
      </c>
      <c r="G6386" s="17" t="s">
        <v>3682</v>
      </c>
      <c r="H6386" s="11">
        <v>270000</v>
      </c>
      <c r="I6386" s="19">
        <v>46274</v>
      </c>
      <c r="J6386" s="11">
        <v>5000</v>
      </c>
      <c r="K6386" s="12" t="s">
        <v>20</v>
      </c>
      <c r="L6386" s="12" t="s">
        <v>158</v>
      </c>
    </row>
    <row r="6387" spans="1:12" x14ac:dyDescent="0.25">
      <c r="A6387" s="10" t="s">
        <v>4843</v>
      </c>
      <c r="B6387" s="14">
        <v>202608</v>
      </c>
      <c r="C6387" s="14">
        <v>202608</v>
      </c>
      <c r="D6387" s="14" t="s">
        <v>1015</v>
      </c>
      <c r="E6387" s="16">
        <v>9972021302</v>
      </c>
      <c r="F6387" s="10" t="s">
        <v>4851</v>
      </c>
      <c r="G6387" s="17" t="s">
        <v>1778</v>
      </c>
      <c r="H6387" s="11">
        <v>320000</v>
      </c>
      <c r="I6387" s="19">
        <v>46275</v>
      </c>
      <c r="J6387" s="11">
        <v>315000</v>
      </c>
      <c r="K6387" s="12" t="s">
        <v>20</v>
      </c>
      <c r="L6387" s="12" t="s">
        <v>158</v>
      </c>
    </row>
    <row r="6388" spans="1:12" x14ac:dyDescent="0.25">
      <c r="A6388" s="10" t="s">
        <v>2465</v>
      </c>
      <c r="B6388" s="14">
        <v>202408</v>
      </c>
      <c r="C6388" s="14">
        <v>202408</v>
      </c>
      <c r="D6388" s="14" t="s">
        <v>1015</v>
      </c>
      <c r="E6388" s="16">
        <v>9692713262</v>
      </c>
      <c r="F6388" s="10" t="s">
        <v>2466</v>
      </c>
      <c r="G6388" s="17" t="s">
        <v>1778</v>
      </c>
      <c r="H6388" s="11">
        <v>288000</v>
      </c>
      <c r="I6388" s="19">
        <v>46275</v>
      </c>
      <c r="J6388" s="11">
        <v>60000</v>
      </c>
      <c r="K6388" s="12" t="s">
        <v>20</v>
      </c>
      <c r="L6388" s="12" t="s">
        <v>158</v>
      </c>
    </row>
    <row r="6389" spans="1:12" x14ac:dyDescent="0.25">
      <c r="A6389" s="10" t="s">
        <v>4730</v>
      </c>
      <c r="B6389" s="14">
        <v>202607</v>
      </c>
      <c r="C6389" s="14">
        <v>202607</v>
      </c>
      <c r="D6389" s="14" t="s">
        <v>1015</v>
      </c>
      <c r="E6389" s="16">
        <v>7683978996</v>
      </c>
      <c r="F6389" s="10" t="s">
        <v>4729</v>
      </c>
      <c r="G6389" s="17" t="s">
        <v>1778</v>
      </c>
      <c r="H6389" s="11">
        <v>50000</v>
      </c>
      <c r="I6389" s="19">
        <v>46276</v>
      </c>
      <c r="J6389" s="11">
        <v>75000</v>
      </c>
      <c r="K6389" s="12" t="s">
        <v>20</v>
      </c>
      <c r="L6389" s="12" t="s">
        <v>158</v>
      </c>
    </row>
    <row r="6390" spans="1:12" x14ac:dyDescent="0.25">
      <c r="A6390" s="10" t="s">
        <v>4125</v>
      </c>
      <c r="B6390" s="14">
        <v>202607</v>
      </c>
      <c r="C6390" s="14">
        <v>202607</v>
      </c>
      <c r="D6390" s="14" t="s">
        <v>1015</v>
      </c>
      <c r="E6390" s="16">
        <v>8923362552</v>
      </c>
      <c r="F6390" s="10" t="s">
        <v>4140</v>
      </c>
      <c r="G6390" s="17" t="s">
        <v>1778</v>
      </c>
      <c r="H6390" s="11">
        <v>320000</v>
      </c>
      <c r="I6390" s="19">
        <v>46276</v>
      </c>
      <c r="J6390" s="11">
        <v>73700</v>
      </c>
      <c r="K6390" s="12" t="s">
        <v>20</v>
      </c>
      <c r="L6390" s="12" t="s">
        <v>158</v>
      </c>
    </row>
    <row r="6391" spans="1:12" x14ac:dyDescent="0.25">
      <c r="A6391" t="s">
        <v>4869</v>
      </c>
      <c r="B6391" s="93">
        <v>202609</v>
      </c>
      <c r="C6391" s="93">
        <v>202609</v>
      </c>
      <c r="D6391" s="14" t="s">
        <v>1015</v>
      </c>
      <c r="E6391">
        <v>9348122563</v>
      </c>
      <c r="F6391" t="s">
        <v>4878</v>
      </c>
      <c r="G6391" s="17" t="s">
        <v>1778</v>
      </c>
      <c r="H6391" s="53">
        <v>260000</v>
      </c>
      <c r="I6391" s="19">
        <v>46276</v>
      </c>
      <c r="J6391" s="53">
        <v>260000</v>
      </c>
      <c r="K6391" s="12" t="s">
        <v>20</v>
      </c>
      <c r="L6391" s="12" t="s">
        <v>158</v>
      </c>
    </row>
  </sheetData>
  <dataValidations count="34">
    <dataValidation type="list" allowBlank="1" showInputMessage="1" showErrorMessage="1" sqref="K284" xr:uid="{B155BE43-7029-4A32-A4F7-8E445C725C08}">
      <formula1>$BA$1:$BA$10</formula1>
      <formula2>0</formula2>
    </dataValidation>
    <dataValidation type="list" allowBlank="1" showInputMessage="1" showErrorMessage="1" sqref="K240" xr:uid="{4B78975D-F2F7-4ED1-9D67-B7FE1CE0BDD1}">
      <formula1>$AZ$1:$AZ$10</formula1>
      <formula2>0</formula2>
    </dataValidation>
    <dataValidation type="list" allowBlank="1" showInputMessage="1" showErrorMessage="1" sqref="K161 K165:K166 K177 K182 K218 K222:K223 K225:K226 K230 K233 K235 K239 K242:K243 K245:K247 K252:K253" xr:uid="{D14D67DC-B66E-4167-8EFB-8B6D0A821919}">
      <formula1>$BC$1:$BC$9</formula1>
      <formula2>0</formula2>
    </dataValidation>
    <dataValidation type="list" allowBlank="1" showInputMessage="1" showErrorMessage="1" sqref="K2:K79 K89:K90 K109:K123 K130:K138 K231 K238 K262:K267 K269:K283 K285:K290 K295:K299 K641 K644 K674 K1810" xr:uid="{D5C69E28-BCD0-4F35-8459-9BE5B91A0211}">
      <formula1>$P$1:$P$10</formula1>
      <formula2>0</formula2>
    </dataValidation>
    <dataValidation type="list" allowBlank="1" showInputMessage="1" showErrorMessage="1" sqref="K80:K81" xr:uid="{7406BC86-CBF1-40A9-A520-33A0B9954EE2}">
      <formula1>$Q$1:$Q$8</formula1>
      <formula2>0</formula2>
    </dataValidation>
    <dataValidation type="list" allowBlank="1" sqref="K82:K88 K91:K100 K126:K129 K149:K159 K189 K191:K193 K198:K208 K291:K294 K330 K338 K341:K342 K377:K382 K384 K386:K387 K389 K436 K448 K451:K453 K460 K465:K469 K471 K480:K481 K488 K498 K500 K513 K560 K562:K563 K573 K578 K586 K592:K593 K683:K685 K690 K694:K700 K702 K704 K712:K713 K718 K760:K761 K771 K773 K798 K836:K837 K900 K952:K953 K960 K964 K993 K1003 K1109 K1152 K1636 K1653" xr:uid="{3B6AED1D-A262-49F7-891D-E256BC18D255}">
      <formula1>"D2PR ANALYTICS HDFC BANK,DV ANALYTICS ICICI BANK,DV IT &amp; CONSULTING ICICI BANK,DV DATA &amp; ANALYTICS ICICI BANK,CASH,DEV SIR GPAY,DEV SIR PHONEPE,CHEQUE,OTHERS,"</formula1>
      <formula2>0</formula2>
    </dataValidation>
    <dataValidation type="list" allowBlank="1" showInputMessage="1" showErrorMessage="1" sqref="K101:K108 K656 K731 K739 K1451" xr:uid="{CF6FCAE1-6BC4-4573-B6B9-E6014A154972}">
      <formula1>$Q$1:$Q$10</formula1>
      <formula2>0</formula2>
    </dataValidation>
    <dataValidation type="list" allowBlank="1" showInputMessage="1" showErrorMessage="1" sqref="K144:K145 K1063 K1066:K1067 K1072 K1075 K1085 K1089 K1114 K1125 K1137" xr:uid="{645D24D7-4C9B-4EAF-9761-3A5F05F4E93E}">
      <formula1>#REF!</formula1>
      <formula2>0</formula2>
    </dataValidation>
    <dataValidation type="list" allowBlank="1" showInputMessage="1" showErrorMessage="1" sqref="K339 K346 K502 K512 K537 K548 K555 K622 K715 K854 K971 K976 K1153" xr:uid="{8B069CC4-646D-47F6-83C3-5DDC54B213CC}">
      <formula1>$BC$1:$BC$1</formula1>
      <formula2>0</formula2>
    </dataValidation>
    <dataValidation type="list" allowBlank="1" showInputMessage="1" showErrorMessage="1" sqref="K332:K333 K353 K374:K375 K456:K458 K711 K716 K1033" xr:uid="{4BBC1CD7-C3A3-4ED8-9F60-4DB059050603}">
      <formula1>$BB$1:$BB$1</formula1>
      <formula2>0</formula2>
    </dataValidation>
    <dataValidation type="list" allowBlank="1" showInputMessage="1" showErrorMessage="1" sqref="K324:K329 K348 K351 K356:K363 K365:K366 K369 K371:K372 K398:K399 K413 K421 K447 K462:K463 K477 K484:K485 K487 K489:K495 K497 K499 K501 K503 K506:K511 K514:K521 K524:K527 K529:K531 K533:K534 K536 K538:K544 K547 K549:K554 K556:K558 K561 K568:K569 K575:K577 K582 K594 K609 K617:K618 K650 K660:K664 K668:K673 K682 K686 K688 K692:K693 K703 K705:K708 K719 K721:K727 K729:K730 K733 K736:K737 K740:K744 K749 K755:K759 K764:K767 K769:K770 K772 K774:K778 K782:K784 K792:K794 K796 K802 K804:K805 K807:K808 K812:K818 K830:K834 K840:K852 K859 K866:K869 K875:K880 K882 K885 K888 K891:K895 K897:K899 K905:K908 K911:K916 K922:K923 K929:K930 K938:K951 K955 K959 K961:K962 K965:K967 K970 K979 K981:K982 K984 K987 K989:K992 K1002 K1011:K1017 K1019:K1020 K1022 K1030:K1032 K1035:K1037 K1056 K1180:K1186 K1189:K1190 K1443:K1449 K1452:K1454 K1456 K1490 K1526 K1591 K1626 K1635 K1637:K1640 K1655:K1656 K1659:K1661 K1663 K1703 K1808 K1812 K1814 K1850 K1854:K1856 K1858:K1862 K1865:K1866 K1868:K1871 K1873 K1877 K1901:K1903 K1908 K1915:K1916 K1918 K1922:K1928 K1932 K1956:K1957 K1985:K1986 K1993 K2000:K2001 K2045:K2046 K2048 K2050:K2053 K2055:K2057 K2063 K2076:K2079 K2128 K2132 K2135:K2138 K2142:K2144 K2197 K2205 K2234 K2259:K2260 K2268:K2276 K2278 K2290:K2291 K2300:K2303 K2305 K2323 K2340 K2343:K2352 K2359 K2368:K2370 K2373:K2374 K2378:K2379 K2384 K2389:K2391 K2393:K2394 K2404 K2410 K2413 K2416 K2425 K2432 K2437:K2441 K2443:K2444 K2447 K2469 K2477:K2478 K2480:K2484 K2487 K2489:K2490 K2492 K2498 K2501:K2502 K2504 K2506 K2508 K2510 K2515 K2537 K2539:K2540 K2555 K2557 K2566 K2570 K2582:K2583 K2592:K2595 K2604:K2605 K2621:K2623 K2627 K2629 K2632:K2633 K2636 K2648:K2649 K2656 K2659:K2661 K2669:K2673 K2676:K2679 K2685:K2687 K2689 K2692:K2695 K2705 K2713 K2722 K2724:K2725 K2732 K2743:K2749 K2752 K2754:K2755 K2757:K2758 K2771 K2775 K2785 K2787 K2791:K2792 K2795:K2796 K2805:K2812 K2827:K2833 K2836 K2839:K2840 K2843:K2844 K2851:K2857 K2875:K2879 K2883 K2900 K2904:K2905 K2907 K2909 K2922 K2924 K2926 K2930:K2931 K2936 K2943:K2946 K2948:K2949 K2961:K2963 K2966 K2969 K2982:K2985 K3014 K3016:K3020 K3022:K3025 K3033 K3036:K3037 K3050:K3052 K3055 K3057:K3059 K3070:K3072 K3081 K3087:K3088 K3097:K3099 K3101:K3102 K3125 K3133 K3144 K3146:K3147 K3149 K3151 K3164:K3165 K3170 K3198 K3200:K3201 K3206:K3208 K3216 K3218 K3226:K3227 K3233 K3238:K3239 K3246:K3247 K3253 K3258 K3260 K3262 K3269 K3272:K3273 K3280:K3283 K3290:K3294 K3296 K3301:K3302 K3307:K3309 K3311:K3312 K3315:K3319 K3321 K3331 K3338:K3339 K3343 K3352 K3357 K3359 K3365 K3367:K3368 K3378:K3383 K3398:K3400 K3423 K3425 K3432 K3435 K3437 K3444 K3447 K3450:K3452 K3454:K3456 K3461:K3462 K3468 K3479 K3486 K3492:K3495 K3500 K3505 K3509:K3513 K3515 K3517:K3518 K3526 K3529 K3531 K3544 K3546 K3554 K3568 K3571 K3575:K3577 K3585:K3586 K3590:K3598 K3600 K3616:K3620 K3628:K3629 K3634 K3636 K3646 K3658 K3675:K3676 K3680:K3682 K3686:K3687 K3701:K3703 K3707 K3711:K3714 K3724 K3753 K3757 K3760:K3761 K3768 K3773:K3785 K3790:K3792 K3795:K3796 K3800:K3802 K3811 K3816:K3817 K3819 K3837:K3838 K3840:K3841 K3860 K3865 K3885:K3886 K3889 K3892 K3894 K3899 K3912 K3936 K3952 K3957 K3974 K3976 K3981 K3983 K4000 K4016 K4019 K4024 K4043 K4050 K4063 K4087 K4110 K4112 K4118 K4122 K4147 K4165 K4167 K4199:K4200 K4239:K4242 K4251 K4270 K4297 K4300 K4303 K4309 K4374 K4401 K4427 K4458 K4490 K4495:K4501 K4503:K4505 K4507 K4514 K4530:K4531 K4562 K4564 K4567 K4622 K4666 K4696 K4730 K4796 K4798 K5001 K5006 K5065 K5241 K5244 K5349 K5390 K5393:K5394 K5477 K5485 K5512 K5514" xr:uid="{4D196ECD-A362-43A0-A7D8-E168205FD628}">
      <formula1>$P$1:$P$1</formula1>
      <formula2>0</formula2>
    </dataValidation>
    <dataValidation type="list" allowBlank="1" showInputMessage="1" showErrorMessage="1" sqref="K322 K496" xr:uid="{7F9EE3F4-D202-4E0B-B578-6D23C39A2D69}">
      <formula1>$BD$1:$BD$1</formula1>
      <formula2>0</formula2>
    </dataValidation>
    <dataValidation type="list" allowBlank="1" showInputMessage="1" showErrorMessage="1" sqref="K308 K313 K318:K319 K321 K323 K340 K349:K350 K352 K354 K364 K411 K470 K522:K523 K535 K545:K546 K559 K580:K581 K583:K585 K587:K588 K599 K601:K608 K610:K616 K619:K621 K623 K625:K628 K630:K633 K645:K646 K651:K652 K655 K665:K667 K691 K701 K754 K768 K781 K785:K786 K797 K803 K809 K811 K824 K860 K870:K871 K881 K883 K887 K902:K903 K927:K928 K1010 K1057:K1062 K1064:K1065 K1068:K1071 K1073:K1074 K1076 K1078 K1087:K1088 K1090:K1097 K1099 K1103:K1105 K1107:K1108 K1110 K1115:K1116 K1139:K1144 K1148:K1149 K1166:K1169 K1172 K1178 K1191:K1210 K1213:K1215 K1218:K1219 K1224 K1231:K1244 K1461 K1504 K1513 K1563 K1578 K1587 K1610 K1612 K1614:K1615 K1617 K1619:K1621 K1690 K1715 K1734:K1736 K1738 K1742:K1745 K1774:K1777 K1802:K1803 K1816:K1817 K1880:K1883 K1892 K1929:K1931 K1968 K1975 K1978 K2065:K2066 K2070 K2072:K2073 K2080:K2082 K2084:K2086 K2100 K2124:K2125 K2191 K2196 K2204 K2217:K2218 K2223:K2224 K2253:K2254 K2257:K2258 K2263 K2267 K2296 K2315:K2319 K2337 K2341 K2376:K2377 K2392 K2395 K2406 K2414 K2428:K2429 K2433 K2536 K2541 K2544:K2547 K2573 K2640:K2642 K2644 K2647 K2662:K2668 K2680:K2681 K2691 K2699 K2707:K2708 K2720 K2726:K2731 K2741 K2759 K2769 K2790 K2845:K2848 K2850 K2864 K2897 K2911:K2912 K2927 K2976 K2999 K3013 K3015 K3026 K3030:K3031 K3091 K3104 K3106:K3109 K3114:K3117 K3126:K3131 K3166:K3167 K3171 K3183 K3199 K3219 K3224 K3231 K3255 K3264 K3276 K3306 K3310 K3313 K3322:K3328 K3385 K3391:K3392 K3395 K3439 K3446 K3448 K3469:K3470 K3472 K3475:K3476 K3481 K3501 K3528 K3530 K3541:K3543 K3547 K3557:K3559 K3566 K3573 K3578:K3583 K3589 K3601 K3631 K3642 K3644 K3647 K3649 K3655:K3657 K3659 K3677:K3678 K3710 K3723 K3741 K3758:K3759 K3771:K3772 K3788 K3793 K3799 K3814:K3815 K3859 K3895:K3896 K3898 K3905 K3914 K3951 K3969 K4014 K4018 K4021:K4022 K4034:K4041 K4046 K4067 K4070:K4074 K4080 K4099 K4106 K4113:K4114 K4116:K4117 K4130 K4180 K4202 K4214:K4223 K4228 K4231 K4233 K4235 K4247 K4252 K4263 K4265 K4273:K4275 K4277 K4311 K4314 K4326 K4334 K4338 K4345 K4347:K4349 K4360 K4369 K4379:K4381 K4405 K4424:K4426 K4433 K4437 K4439 K4445:K4446 K4454 K4460 K4488 K4512:K4513 K4515:K4519 K4523 K4535:K4540 K4542:K4545 K4548 K4552:K4553 K4561 K4566 K4569:K4571 K4582:K4584 K4591 K4596 K4608 K4620 K4625 K4636 K4642:K4643 K4660 K4667 K4669 K4697 K4703 K4706:K4708 K4710:K4711 K4718 K4733:K4735 K4741:K4749 K4751:K4752 K4755:K4757 K4761 K4773 K4775:K4777 K4780:K4782 K4785 K4792 K4800:K4803 K4826:K4827 K4836:K4837 K4839 K4842 K4844 K4847 K4861 K4863:K4864 K4867:K4868 K4889 K4893 K4895:K4896 K4900:K4903 K4905:K4906 K4909 K4913 K4915 K4920 K4926 K4948 K4951:K4953 K4955:K4956 K4958 K4960 K4971 K4981 K4985:K4987 K5004 K5031 K5036 K5041 K5043:K5045 K5057 K5059:K5060 K5101 K5108 K5110 K5124 K5152 K5155 K5165 K5169:K5173 K5180:K5181 K5184 K5186 K5191:K5207 K5214 K5219 K5222:K5223 K5228:K5231 K5240 K5255 K5266:K5268 K5270:K5279 K5289 K5298:K5300 K5302 K5305:K5307 K5310:K5317 K5319:K5328 K5330:K5332 K5334:K5337 K5339:K5341 K5343 K5346:K5348 K5352 K5356 K5364:K5369 K5371 K5374:K5381 K5383:K5386 K5388:K5389 K5395:K5429 K5433 K5435:K5438 K5454:K5457 K5470 K5473 K5475:K5476 K5479:K5484 K5486 K5489:K5490 K5493:K5497 K5499:K5501 K5504 K5506 K5508 K5515:K5516 K5521 K5523 K5528:K5529 K5532:K5537 K5548:K5549 K5553:K5554 K5565 K5593:K5594 K5596:K5597 K5603:K5605 K5608 K5610:K5612 K5615:K5616 K5618 K5621:K5622 K5626 K5633:K5651 K5653:K5659 K5661:K5664 K5666:K5667 K5670:K5673 K5677:K5686 K5688:K5689 K5693:K5701 K5703 K5720:K5722 K5729:K5730 K5732 K5734 K5736 K5738:K5739 K5741 K5744:K5753 K5756:K5761 K5781:K5782 K5785 K5792 K5794:K5799 K5807:K5809 K5811 K5813:K5818 K5821 K5828 K5832:K5834 K5843:K5844 K5846 K5848:K5851 K5856:K5857 K5859:K5861 K5863 K5867 K5895:K5896 K5902 K5908:K5917 K5924:K5925 K5928 K5931:K5932 K5936 K5938:K5939 K5942:K5944 K5946 K5948 K5960:K5961 K5978:K5979 K5981:K5992 K5994:K5995 K6004:K6005 K6008:K6011 K6013:K6020 K6023:K6025 K6043 K6048:K6051 K6058 K6078 K6089:K6090 K6092 K6097 K6102" xr:uid="{35CEC425-8154-4C82-AA0F-3C42F7227476}">
      <formula1>$Q$1:$Q$1</formula1>
      <formula2>0</formula2>
    </dataValidation>
    <dataValidation type="list" allowBlank="1" showInputMessage="1" showErrorMessage="1" sqref="K1038:K1051 K1054 K1499 K1628 K1662" xr:uid="{BF5EE606-193F-4A94-A22E-C6C2B23EEB72}">
      <formula1>$P$5:$P$12</formula1>
      <formula2>0</formula2>
    </dataValidation>
    <dataValidation type="list" allowBlank="1" showInputMessage="1" showErrorMessage="1" sqref="K909 K925:K926 K931 K954 K956:K957 K963 K968 K972:K973 K997 K1021 K1483 K1491" xr:uid="{0FBFFB26-CCEF-47D3-9220-A1C664626829}">
      <formula1>$Q$4:$Q$9</formula1>
      <formula2>0</formula2>
    </dataValidation>
    <dataValidation type="list" allowBlank="1" showInputMessage="1" showErrorMessage="1" sqref="K1145 K1160" xr:uid="{AE5AF941-8D04-429D-A627-998C90A17399}">
      <formula1>$R$1:$R$1</formula1>
      <formula2>0</formula2>
    </dataValidation>
    <dataValidation type="list" allowBlank="1" showErrorMessage="1" sqref="G1302 G1307:G1308 G1370 G1475 G1480 G1552 G1588:G1589 G1630 G1679 G1797:G1798 G1800:G1801 G1882 G1950 G2088:G2089" xr:uid="{5639300E-CA9C-42E8-84EC-BF7556964503}">
      <formula1>"MPIDS,MPAA"</formula1>
      <formula2>0</formula2>
    </dataValidation>
    <dataValidation type="list" allowBlank="1" showInputMessage="1" showErrorMessage="1" sqref="K1442 K1649" xr:uid="{8328ED51-BEC4-4A60-B885-E9FA875C5A89}">
      <formula1>$O$1:$O$1</formula1>
      <formula2>0</formula2>
    </dataValidation>
    <dataValidation type="list" allowBlank="1" showErrorMessage="1" sqref="G1844 G1847 G1871 G1881 G1968 G1983 G1994:G1995 G1999 G2065:G2069 G2077:G2081 G2094 G2096:G2097 G2112 G2132:G2133 G2135:G2138 G2162 G2168:G2172 G2174:G2183 G2190 G2193 G2225 G2234 G2250 G2258:G2260 G2271 G2320 G2330 G2338:G2340 G2384:G2385 G2391 G2396 G2416 G2697 G2753 G2781 G3034 G3298:G3299 G3342:G3343 G3490 G3533 G3900 G3994" xr:uid="{07E362BE-68C9-4B90-96CF-42605D6ACB45}">
      <formula1>"MPAA,MPIDS"</formula1>
      <formula2>0</formula2>
    </dataValidation>
    <dataValidation type="list" allowBlank="1" showErrorMessage="1" sqref="G2322:G2323 G2326:G2327 G2331:G2332 G2345:G2346 G2352 G2354:G2355 G2359 G2361:G2370 G2372:G2374 G2376:G2377 G2387 G2404 G2406:G2408 G2436 G2444 G2452 G2469:G2474 G2477:G2483 G2485:G2486 G2489:G2490 G2496:G2497 G2504 G2506:G2507 G2509:G2511 G2513 G2516:G2518 G2522:G2525 G2537 G2539 G2548:G2559 G2561:G2564 G2566:G2569 G2573 G2584:G2586 G2596:G2597 G2599 G2632:G2637 G2639:G2645 G2647:G2651 G2655 G2659:G2660 G2674:G2675 G2684:G2688 G2690 G2694 G2698 G2702 G2704 G2706 G2708:G2713 G2716:G2719 G2730 G2740:G2741 G2743 G2746:G2749 G2755 G2765:G2767 G2769 G2774:G2775 G2777:G2778 G2789 G2791:G2792 G2806:G2809 G2813 G2822:G2823 G2825:G2826 G2830:G2833 G2837:G2838 G2841:G2842 G2844 G2849 G2858:G2859 G2861 G2865:G2866 G2875:G2879 G2882 G2885:G2895 G2900 G2907 G2922 G2930 G2932:G2933 G2935 G2940 G2942:G2947 G2950:G2952 G2954 G2959:G2962 G2967:G2968 G2975:G2992 G3001:G3008 G3011:G3012 G3022 G3028:G3029 G3032:G3033 G3036 G3038:G3041 G3047 G3049 G3051 G3054:G3057 G3063:G3068 G3073:G3075 G3079:G3080 G3082:G3083 G3087 G3089:G3090 G3099 G3103 G3105:G3108 G3110:G3111 G3118:G3119 G3123:G3132 G3136 G3139:G3146 G3149:G3155 G3157:G3161 G3163 G3165 G3168:G3172 G3194 G3197:G3199 G3203 G3205 G3216 G3219:G3221 G3224 G3226:G3231 G3234:G3236 G3240:G3244 G3248 G3250:G3252 G3254 G3256 G3258:G3259 G3261:G3264 G3270 G3273:G3275 G3278:G3285 G3297 G3300:G3302 G3304:G3305 G3307 G3310 G3313 G3318 G3322 G3326:G3329 G3331 G3336 G3339:G3340 G3344 G3357 G3361:G3362 G3364:G3365 G3369:G3371 G3377 G3379 G3385 G3388:G3390 G3394 G3396 G3398 G3400 G3404:G3405 G3408 G3410:G3413 G3415 G3417 G3421:G3423 G3426:G3427 G3430:G3433 G3435 G3439:G3442 G3444 G3446:G3447 G3453 G3455:G3460 G3462:G3463 G3468:G3472 G3475:G3478 G3480:G3482 G3484 G3486:G3487 G3497 G3507:G3508 G3514:G3516 G3520 G3522 G3525 G3527 G3534:G3538 G3547:G3548 G3550 G3552:G3555 G3557:G3562 G3565 G3567 G3570:G3571 G3573 G3578:G3583 G3587:G3588 G3594:G3599 G3603:G3604 G3613:G3615 G3618 G3620 G3622:G3624 G3627:G3628 G3630:G3631 G3637 G3640:G3644 G3646:G3648 G3650 G3652:G3653 G3660:G3664 G3679:G3681 G3689 G3697:G3700 G3710 G3712:G3715 G3718:G3721 G3723 G3742 G3755:G3759 G3764:G3765 G3769 G3771:G3774 G3786:G3788 G3797 G3799 G3801 G3808 G3810:G3811 G3813 G3816 G3821:G3828 G3831:G3836 G3839 G3841 G3843:G3849 G3851:G3855 G3857 G3861 G3880:G3884 G3890:G3891 G3893:G3898 G3903:G3905 G3908 G3913:G3914 G3916:G3917 G3926 G3929:G3930 G3935:G3938 G3940:G3941 G3944:G3945 G3949:G3950 G3952 G3954 G3956 G3959:G3960 G3965:G3966 G3968 G3971 G3973 G3975 G3977:G3978 G3982 G3986 G3988 G3991:G3992 G3995 G3997 G4001 G4012 G4014:G4015 G4018 G4021:G4022 G4024 G4026 G4030 G4042 G4045 G4063:G4068 G4071 G4075 G4079 G4088:G4089 G4100:G4101 G4104 G4107 G4119 G4125 G4131:G4134 G4139:G4141 G4148 G4150:G4151 G4166 G4168:G4169 G4176:G4177 G4179:G4180 G4182:G4183 G4189 G4194 G4203 G4205 G4209 G4213 G4224 G4229 G4250 G4255:G4259 G4264 G4266:G4267 G4269 G4272:G4274 G4276:G4277 G4285 G4287:G4289 G4292:G4296 G4299 G4301 G4310 G4316 G4322 G4328 G4333 G4335 G4340:G4341 G4357:G4359 G4361 G4376 G4395 G4401 G4408 G4423 G4429 G4431 G4433 G4438 G4440 G4481:G4482 G4485 G4495:G4501 G4507 G4511 G4514 G4528:G4529 G4531 G4569:G4572 G4585:G4586 G4597 G4600:G4601 G4605:G4606 G4626:G4627 G4666 G4696 G4701 G4707:G4708 G4717 G4759 G4796 G4798 G4824 G4840 G4847 G4889 G4962:G4966 G4969 G4984 G4988 G4991:G4992 G5001 G5006 G5020:G5021 G5046 G5065 G5097 G5122:G5123 G5185 G5192 G5210:G5211 G5224 G5232 G5234 G5236:G5237 G5241 G5243 G5254 G5283 G5285 G5319:G5320 G5326 G5333 G5349 G5358 G5363 G5448 G5485 G5514 G5516 G5520 G5529:G5530 G5592 G5632:G5635 G5687 G5785 G5904 G6011" xr:uid="{56BCB66C-133E-4D76-A0F3-EA30FA6E7321}">
      <formula1>"APDA,APIDS"</formula1>
      <formula2>0</formula2>
    </dataValidation>
    <dataValidation type="custom" allowBlank="1" showDropDown="1" sqref="H4363:H4364 H4506 H4559 H4574 H4598 H4778 H5700 H5861:H5862 H5932" xr:uid="{2D986921-24A0-46BF-86E7-3F369946D54D}">
      <formula1>AND(ISNUMBER(H4363),(NOT(OR(NOT(ISERROR(DATEVALUE(H4363))), AND(ISNUMBER(H4363), LEFT(CELL("format", H4363))="D")))))</formula1>
      <formula2>0</formula2>
    </dataValidation>
    <dataValidation type="list" allowBlank="1" showErrorMessage="1" sqref="G3761 G3798 G3837 G3864:G3865 G3869 G3910 G3925 G3948 G3967 G3985 G3990 G3993 G4004:G4006 G4008:G4010 G4013 G4023 G4029 G4033 G4044 G4048 G4051 G4055 G4082:G4083 G4090:G4098 G4111 G4120:G4121 G4128:G4129 G4142 G4146 G4190:G4191 G4193 G4207:G4208 G4232 G4253 G4261 G4282 G4302 G4306 G4336 G4339 G4342 G4346 G4398 G4402:G4403 G4427 G4463 G4466:G4467 G4516 G4526 G4555 G4558 G4577:G4578 G4581 G4621 G4669 G4671 G4688 G4695 G4714 G4722 G4729 G4738 G4792 G4814 G4888 G4892 G4894 G4919 G4926 G4940 G5025 G5045 G5071 G5128 G5144 G5169" xr:uid="{4DDB0BDF-0747-4311-9B12-F4D8593E4A19}">
      <formula1>"APIDS+IITG,APDA+IITG,APIDS,APDA,0"</formula1>
      <formula2>0</formula2>
    </dataValidation>
    <dataValidation type="list" allowBlank="1" sqref="G6046 G6084" xr:uid="{31F25B3E-6EC8-4825-A086-AC09A02A6D50}">
      <formula1>"APIDS+IITG,APDA+IITG,APIDS,APIDA,DA"</formula1>
      <formula2>0</formula2>
    </dataValidation>
    <dataValidation type="list" allowBlank="1" sqref="G5932 G5934" xr:uid="{1A756B10-BB37-4375-BBD7-3DE554D759A4}">
      <formula1>"APIDS,APIDA,DA,ALML,GEN AI"</formula1>
      <formula2>0</formula2>
    </dataValidation>
    <dataValidation allowBlank="1" showDropDown="1" sqref="E5733 E5838 E5854 E5916:E5917" xr:uid="{47BF7234-F052-4335-8988-C8BE6D2B5584}">
      <formula1>0</formula1>
      <formula2>0</formula2>
    </dataValidation>
    <dataValidation type="list" allowBlank="1" sqref="G4656" xr:uid="{D6F9B9DE-9974-42D9-9B5B-4C69D624C651}">
      <formula1>"APIDS+IITG,APDA+IITG,APIDS,APDA,0"</formula1>
      <formula2>0</formula2>
    </dataValidation>
    <dataValidation type="list" allowBlank="1" sqref="D6212 D6227" xr:uid="{783ED3BF-6F5D-468B-ADFC-54B460ED4A3C}">
      <formula1>"BLR-20,BBSR-20"</formula1>
    </dataValidation>
    <dataValidation type="list" allowBlank="1" sqref="G6212" xr:uid="{EB251003-5E2E-419B-8810-BAC901388436}">
      <formula1>"APIDS+IITG,APDA+IITG,APIDS,APIDA,DA"</formula1>
    </dataValidation>
    <dataValidation type="list" allowBlank="1" sqref="G6106:G6107 G6232" xr:uid="{D31C808B-D334-4A6B-854D-AE746976A09C}">
      <formula1>"APIDS,APIDA,DA,ALML,GEN AI"</formula1>
    </dataValidation>
    <dataValidation type="list" allowBlank="1" showInputMessage="1" showErrorMessage="1" sqref="K6256:K6260 K6106:K6109 K6111 K6118 K6122 K6129 K6148:K6149 K6154 K6160 K6163:K6164 K6169:K6171 K6176:K6198 K6205:K6208 K6200:K6202 K6219:K6220 K6222:K6225 K6232 K6234 K6238:K6239 K6241:K6248 K6250 K6253 K6264 K6267:K6270 K6272:K6290 K6292:K6294 K6297:K6298 K6302 K6304:K6317 K6320:K6321 K6325:K6328 K6333:K6346 K6348:K6357 K6359:K6361 K6363:K6366 K6369:K6370 K6372:K6373 K6375:K6379 K6387:K6388" xr:uid="{E92DF922-5294-4688-BB66-2145C5C72E90}">
      <formula1>$Q$1:$Q$1</formula1>
    </dataValidation>
    <dataValidation type="list" allowBlank="1" showInputMessage="1" showErrorMessage="1" sqref="K6266 K6291" xr:uid="{341DD748-1D07-418D-A306-E4DC25BAC271}">
      <formula1>$P$1:$P$1</formula1>
    </dataValidation>
    <dataValidation type="custom" allowBlank="1" showDropDown="1" sqref="H6106:H6107 H6232" xr:uid="{875C8A44-23A4-4C29-A931-136082CDFA8B}">
      <formula1>AND(ISNUMBER(H6106),(NOT(OR(NOT(ISERROR(DATEVALUE(H6106))), AND(ISNUMBER(H6106), LEFT(CELL("format", H6106))="D")))))</formula1>
    </dataValidation>
    <dataValidation type="list" allowBlank="1" showErrorMessage="1" sqref="G6204" xr:uid="{F9F6D55C-4529-4B53-B07F-7C829D8BF23F}">
      <formula1>"APIDS+IITG,APDA+IITG,APIDS,APDA,0"</formula1>
    </dataValidation>
    <dataValidation type="list" allowBlank="1" showErrorMessage="1" sqref="G6219 G6266 G6291 G6388" xr:uid="{D1FC7E77-B9C6-4E4C-84B3-C2D6A81650AD}">
      <formula1>"APDA,APIDS"</formula1>
    </dataValidation>
  </dataValidations>
  <hyperlinks>
    <hyperlink ref="B3" r:id="rId2" display="mailto:rajmohanty383@gmail.com" xr:uid="{427F0217-EC64-427C-9DD9-ADA1C7374A3A}"/>
    <hyperlink ref="C3" r:id="rId3" display="mailto:rajmohanty383@gmail.com" xr:uid="{654B22F3-DE4B-4276-9121-7CB6B6CA570F}"/>
    <hyperlink ref="F3" r:id="rId4" xr:uid="{2B0C011E-05BF-4192-88DD-11DFFA15A3CD}"/>
    <hyperlink ref="F4" r:id="rId5" xr:uid="{0F536DBE-282E-4F38-8B60-19CEE06E5E54}"/>
    <hyperlink ref="F5" r:id="rId6" xr:uid="{B55557B0-BD9F-444A-AEA1-61615744C5EA}"/>
    <hyperlink ref="F6" r:id="rId7" xr:uid="{F1618337-18CB-495D-A4B5-F82DC34A991F}"/>
    <hyperlink ref="F7" r:id="rId8" xr:uid="{E302D19B-02A0-453D-A881-5D9F393829D0}"/>
    <hyperlink ref="F8" r:id="rId9" xr:uid="{7FE1285B-5DA9-4232-8764-57921A215CE0}"/>
    <hyperlink ref="F16" r:id="rId10" xr:uid="{79D17F25-EBB8-41EB-A7B9-A6975B4F513A}"/>
    <hyperlink ref="F17" r:id="rId11" xr:uid="{10E1A7A2-E2A7-4203-AD06-DEF0D28886F0}"/>
    <hyperlink ref="F21" r:id="rId12" xr:uid="{E06354D5-8EAD-4C95-98E4-0FA1FA94ADFF}"/>
    <hyperlink ref="F22" r:id="rId13" xr:uid="{650D967B-34A1-4D86-B6AD-3E34E51A3909}"/>
    <hyperlink ref="F24" r:id="rId14" xr:uid="{028D0606-7840-4EF5-92FE-4B72644F0614}"/>
    <hyperlink ref="F29" r:id="rId15" xr:uid="{25A59FD0-D495-487D-96A9-BFF4F59FFABC}"/>
    <hyperlink ref="F30" r:id="rId16" xr:uid="{72BBC50B-E6B1-43B3-955A-BC7A74FF323C}"/>
    <hyperlink ref="F32" r:id="rId17" xr:uid="{8FE64567-A5B2-442C-AC5E-86B06F01B1DE}"/>
    <hyperlink ref="F33" r:id="rId18" xr:uid="{3C2E03B2-A7C7-4881-ACA6-E331D2C58C5E}"/>
    <hyperlink ref="F34" r:id="rId19" xr:uid="{E5E2425C-2999-44C6-A8C0-013C6AE8B0D4}"/>
    <hyperlink ref="F35" r:id="rId20" xr:uid="{886359E6-9935-48F6-B766-7FCF9C0EE2FD}"/>
    <hyperlink ref="F41" r:id="rId21" xr:uid="{1311485D-36D5-4C55-9C6B-D722D7FDEFD6}"/>
    <hyperlink ref="C45" r:id="rId22" display="mailto:harshal143parmar@gmail.com" xr:uid="{26543B45-49D2-4525-8400-55D47F3333D7}"/>
    <hyperlink ref="F48" r:id="rId23" xr:uid="{B294B19D-BAE6-4BC7-811C-8C6B6581E0BA}"/>
    <hyperlink ref="F49" r:id="rId24" xr:uid="{1C918322-92E3-4828-AD61-127CD9C9A9C5}"/>
    <hyperlink ref="F53" r:id="rId25" xr:uid="{362038E7-D0E0-481A-ADB6-A33A4D6BDC65}"/>
    <hyperlink ref="F57" r:id="rId26" xr:uid="{08765DD7-670E-4521-9870-56C1644DAF24}"/>
    <hyperlink ref="F60" r:id="rId27" xr:uid="{CB3EA4DF-A5AF-4019-8411-345DF5926D53}"/>
    <hyperlink ref="F63" r:id="rId28" xr:uid="{A374000D-5433-4BA3-97E8-6F0612F379F6}"/>
    <hyperlink ref="F65" r:id="rId29" xr:uid="{9C894BBD-CD30-4ED5-8428-E8C3566703A4}"/>
    <hyperlink ref="F69" r:id="rId30" xr:uid="{86D720C2-8BF9-44AE-9DA3-F2E9A5429DFB}"/>
    <hyperlink ref="F70" r:id="rId31" xr:uid="{869ABD9A-1D30-4622-8812-7B1D7BBE56FB}"/>
    <hyperlink ref="C74" r:id="rId32" display="mailto:lulupattnayak77@mail.com" xr:uid="{6702D39A-C030-4FDB-BC1D-EC1274F4723C}"/>
    <hyperlink ref="F76" r:id="rId33" xr:uid="{2BE4F375-5926-4320-9D2A-A6EABC21A907}"/>
    <hyperlink ref="F77" r:id="rId34" xr:uid="{958319D2-92C5-4B89-9668-7E76BD0736BE}"/>
    <hyperlink ref="F78" r:id="rId35" xr:uid="{C435C393-080B-4732-8849-AFF029C0634C}"/>
    <hyperlink ref="F79" r:id="rId36" xr:uid="{9C308956-D1DE-4DAB-984A-4B17A698E4F5}"/>
    <hyperlink ref="F85" r:id="rId37" xr:uid="{D2C15CD5-D430-412B-B0D8-59A94EBCDAE3}"/>
    <hyperlink ref="F86" r:id="rId38" xr:uid="{3D624B93-EB0E-448A-B86C-AB8767E184E5}"/>
    <hyperlink ref="F87" r:id="rId39" xr:uid="{BB7EFA45-28FB-45A9-A152-CB28613A40D3}"/>
    <hyperlink ref="B92" r:id="rId40" display="mailto:harshal143parmar@gmail.com" xr:uid="{B8A0EC4B-9A6E-4135-87B4-231EE5080264}"/>
    <hyperlink ref="F92" r:id="rId41" xr:uid="{875AAC52-A775-4564-B56C-C70E572A612E}"/>
    <hyperlink ref="F96" r:id="rId42" xr:uid="{5F97AF01-D07D-4EDA-AE1D-17D953799B92}"/>
    <hyperlink ref="F97" r:id="rId43" xr:uid="{8EA8F728-484F-4A58-890D-2F459F3B835B}"/>
    <hyperlink ref="B99" r:id="rId44" display="mailto:lulupattnayak77@mail.com" xr:uid="{92D7E08D-FFFC-4098-82FC-656EFB90FBFD}"/>
    <hyperlink ref="F99" r:id="rId45" xr:uid="{E5361E0D-9141-4901-AD56-33760DE2997A}"/>
    <hyperlink ref="F100" r:id="rId46" xr:uid="{726B809C-9B86-4278-8FE8-0CF0B05CC415}"/>
    <hyperlink ref="F101" r:id="rId47" xr:uid="{4A5E35EF-422A-4B4D-A504-0E8B4020A630}"/>
    <hyperlink ref="F102" r:id="rId48" xr:uid="{01A4A033-55F2-4552-A597-83AF43DF0755}"/>
    <hyperlink ref="F103" r:id="rId49" xr:uid="{3A98B95E-9B8F-4149-B655-2C90ACC8ECCD}"/>
    <hyperlink ref="F107" r:id="rId50" xr:uid="{62283A78-87FE-44DD-8D8D-1DB8FB19059D}"/>
    <hyperlink ref="F108" r:id="rId51" xr:uid="{CDCDA21D-D704-42EC-8385-3A74C949F6AC}"/>
    <hyperlink ref="F109" r:id="rId52" xr:uid="{A735AF30-F2F6-4FF0-BA8F-19E9E2AD6064}"/>
    <hyperlink ref="F111" r:id="rId53" xr:uid="{F3B6C5D9-8A42-4B0C-AB87-AA20A0B42AC0}"/>
    <hyperlink ref="F112" r:id="rId54" xr:uid="{4A6550DE-8E95-4380-9ECD-BE7B34CF1EB9}"/>
    <hyperlink ref="F116" r:id="rId55" xr:uid="{45B8CC7B-1021-4A7D-9B79-0A8126D21B2E}"/>
    <hyperlink ref="F117" r:id="rId56" xr:uid="{748B195C-7925-4A65-99A4-4EAE0CA3ECD9}"/>
    <hyperlink ref="F118" r:id="rId57" xr:uid="{593E0B6A-24DA-4AB3-99C9-4AAE77351F53}"/>
    <hyperlink ref="F119" r:id="rId58" xr:uid="{DA8B8E63-2F30-4696-9422-655B7B8EB0C1}"/>
    <hyperlink ref="F126" r:id="rId59" xr:uid="{198707D8-ADD1-46AA-9753-552F4D01A912}"/>
    <hyperlink ref="F127" r:id="rId60" xr:uid="{BE836427-726E-47C6-A380-3FD3F5C17A05}"/>
    <hyperlink ref="F129" r:id="rId61" xr:uid="{41ABF412-892C-451E-A4B7-AFE96F25AA3F}"/>
    <hyperlink ref="F130" r:id="rId62" xr:uid="{AC636D42-7217-4B71-A500-2813D3D4C35D}"/>
    <hyperlink ref="F131" r:id="rId63" xr:uid="{4A558C92-07AC-4B2C-B43C-96601F32C5D7}"/>
    <hyperlink ref="F132" r:id="rId64" xr:uid="{294C4565-7CB0-4754-A0F4-270245E85519}"/>
    <hyperlink ref="F133" r:id="rId65" xr:uid="{F59C4B38-4EB6-438A-973B-9AFD5BC48854}"/>
    <hyperlink ref="F134" r:id="rId66" xr:uid="{A39C6EF7-5261-437D-AACA-BF71C2AB4B6B}"/>
    <hyperlink ref="F150" r:id="rId67" xr:uid="{60662BB1-2016-4DAC-A041-4D0D5ADEADD4}"/>
    <hyperlink ref="F151" r:id="rId68" xr:uid="{CA017D80-0E82-4A17-A7D5-303E18998AF4}"/>
    <hyperlink ref="F170" r:id="rId69" xr:uid="{1561CAD9-BBB1-4A55-A855-03FC4BB42D52}"/>
    <hyperlink ref="F172" r:id="rId70" xr:uid="{AE43A386-060C-459F-B378-1DEDFF9F253F}"/>
    <hyperlink ref="F174" r:id="rId71" xr:uid="{4BC66D7D-45E9-43D3-8997-ACC003FDF517}"/>
    <hyperlink ref="F185" r:id="rId72" xr:uid="{E1DF8645-A37D-436E-A7F9-5A6AAF4E7876}"/>
    <hyperlink ref="F190" r:id="rId73" xr:uid="{2BFE729F-EDA2-49AF-B660-CEF046E8AF07}"/>
    <hyperlink ref="F213" r:id="rId74" xr:uid="{D47BE50F-15AE-4D12-88EE-551D26E34812}"/>
    <hyperlink ref="F218" r:id="rId75" xr:uid="{26E3A24E-164E-4C4A-B623-C722ECB10A7B}"/>
    <hyperlink ref="F219" r:id="rId76" xr:uid="{AD9DD85C-BA4D-42AB-9C20-7DB91A5DA6E8}"/>
    <hyperlink ref="F220" r:id="rId77" xr:uid="{3F039816-F63E-4F10-8777-3C8CAEA4D6C1}"/>
    <hyperlink ref="F227" r:id="rId78" xr:uid="{76706A88-BEAB-42CB-9A06-CD2866017612}"/>
    <hyperlink ref="F253" r:id="rId79" xr:uid="{86BD9228-AB14-48B5-80DE-89CEE4168B8F}"/>
    <hyperlink ref="F286" r:id="rId80" xr:uid="{50AC50B5-DB15-472F-A52A-83E7B9E6F187}"/>
    <hyperlink ref="F292" r:id="rId81" xr:uid="{627736A3-7392-4466-896E-B8F60D91F985}"/>
    <hyperlink ref="F295" r:id="rId82" xr:uid="{9D422C11-FF70-4FA2-88FF-AC35A254688F}"/>
    <hyperlink ref="F299" r:id="rId83" xr:uid="{C2E6A985-7A01-425E-A044-EC712505FC56}"/>
    <hyperlink ref="F300" r:id="rId84" xr:uid="{10068110-C1D6-42DB-9B4E-2A4575FC2D85}"/>
    <hyperlink ref="F319" r:id="rId85" xr:uid="{08D0E862-1C46-4F89-9130-4D0E0CDF5298}"/>
    <hyperlink ref="F324" r:id="rId86" xr:uid="{E7C6C11E-6063-4BF6-832F-5E84EAAB569B}"/>
    <hyperlink ref="C327" r:id="rId87" display="mailto:lulupattnayak77@mail.com" xr:uid="{FDC35D92-66B2-4C02-9A8B-9755FBE693DF}"/>
    <hyperlink ref="F330" r:id="rId88" xr:uid="{AFFB0853-5818-44EF-BFB0-9C2BD892BF88}"/>
    <hyperlink ref="B338" r:id="rId89" display="mailto:lulupattnayak77@mail.com" xr:uid="{3F114647-B0B0-482D-995A-5F0B8FB2293C}"/>
    <hyperlink ref="F338" r:id="rId90" xr:uid="{F0B959D6-25E9-46E6-AE45-F199F0F87835}"/>
    <hyperlink ref="F340" r:id="rId91" xr:uid="{1C0B22C0-DE55-4B5D-8053-C0089ED409AD}"/>
    <hyperlink ref="F342" r:id="rId92" xr:uid="{E8FF82F3-0253-4E99-A913-7C9F56463089}"/>
    <hyperlink ref="F345" r:id="rId93" xr:uid="{FB26AA6A-0236-4C6E-8075-966158B5A410}"/>
    <hyperlink ref="F347" r:id="rId94" xr:uid="{F166FDD6-4507-4E2E-962D-67A6837347A4}"/>
    <hyperlink ref="F357" r:id="rId95" xr:uid="{D6B98927-393C-4B9F-A331-3E298F7587BC}"/>
    <hyperlink ref="F362" r:id="rId96" xr:uid="{E5D5DE3E-C3EA-4995-8D27-DCD6F2D68712}"/>
    <hyperlink ref="F371" r:id="rId97" xr:uid="{FA63B1F4-803B-4131-9061-2FAB33D5C9BD}"/>
    <hyperlink ref="F375" r:id="rId98" xr:uid="{3B28AF39-C8C6-4043-B3F9-B99127056EF3}"/>
    <hyperlink ref="F377" r:id="rId99" xr:uid="{C5B8336B-7A8A-449D-BF84-FB0105F8D631}"/>
    <hyperlink ref="F398" r:id="rId100" xr:uid="{058AB23E-5A04-4488-9917-7C22D0AD110F}"/>
    <hyperlink ref="F418" r:id="rId101" xr:uid="{A749B4F4-22D6-4B80-AADF-57D11B882A2C}"/>
    <hyperlink ref="F436" r:id="rId102" xr:uid="{9F7FF0DE-6A70-4119-9149-CAB1ECE15625}"/>
    <hyperlink ref="F443" r:id="rId103" xr:uid="{DC76783A-D712-4343-8EA1-5FF7CA5043E0}"/>
    <hyperlink ref="F444" r:id="rId104" xr:uid="{CCDD1DA2-C358-4ECB-B136-2DE4CB71C4D7}"/>
    <hyperlink ref="F461" r:id="rId105" xr:uid="{7023BC8C-5CC7-4F87-BF7A-1E94D6FA2D95}"/>
    <hyperlink ref="F489" r:id="rId106" xr:uid="{6C197637-71D3-4434-958B-E75CC874CE6A}"/>
    <hyperlink ref="F522" r:id="rId107" xr:uid="{CA82294A-000F-492D-A300-CFB05034D4BE}"/>
    <hyperlink ref="F530" r:id="rId108" xr:uid="{C06F1F7E-1C7A-461D-97AE-3BE8BFCF6A3A}"/>
    <hyperlink ref="F555" r:id="rId109" xr:uid="{7B779D00-0D77-42D9-A610-4055B42CD142}"/>
    <hyperlink ref="F565" r:id="rId110" xr:uid="{6E51642D-00BB-4083-B5BF-3523A7AEF319}"/>
    <hyperlink ref="F568" r:id="rId111" xr:uid="{935BA7FB-6E12-47DE-A546-ABEC2E5A200A}"/>
    <hyperlink ref="F576" r:id="rId112" xr:uid="{9D4BD917-C66D-44F3-9F8A-5CF7D3269C74}"/>
    <hyperlink ref="F580" r:id="rId113" xr:uid="{A2B7BBAC-26F7-4059-B040-09473D340219}"/>
    <hyperlink ref="F592" r:id="rId114" xr:uid="{F895E229-0FB1-4991-BC19-BF4BB27732AE}"/>
    <hyperlink ref="F595" r:id="rId115" xr:uid="{49964165-3353-4D39-BC1E-EB19A15E434D}"/>
    <hyperlink ref="F600" r:id="rId116" xr:uid="{4AEB2FF0-9495-431A-90F9-411EDE8B4775}"/>
    <hyperlink ref="F628" r:id="rId117" xr:uid="{E647D92A-3F20-4436-A3B1-5FB374E1CCD0}"/>
    <hyperlink ref="F641" r:id="rId118" xr:uid="{BC396A7B-FB10-48C3-BB48-02184509840F}"/>
    <hyperlink ref="F674" r:id="rId119" xr:uid="{3742F8D3-98AD-4FBE-A5AD-12AC755C1FED}"/>
    <hyperlink ref="F689" r:id="rId120" xr:uid="{F4D348DB-67A8-4ECE-AC78-2E642C362930}"/>
    <hyperlink ref="F720" r:id="rId121" xr:uid="{2797CD7E-3438-42A0-B2F2-75F713A80201}"/>
    <hyperlink ref="F789" r:id="rId122" xr:uid="{E44642D3-2776-462D-9AD6-2C9FF92A14C4}"/>
    <hyperlink ref="F832" r:id="rId123" xr:uid="{80F32C2F-1A41-4570-80C8-320BE112D960}"/>
    <hyperlink ref="F852" r:id="rId124" xr:uid="{D27C5249-4B94-4CA4-8A81-B141B2052C88}"/>
    <hyperlink ref="F912" r:id="rId125" xr:uid="{5A1270BC-0476-4744-8234-4452D6C7D7CE}"/>
    <hyperlink ref="F918" r:id="rId126" xr:uid="{FF1BE5D3-6318-45D6-B4D3-4AB67B92FE04}"/>
    <hyperlink ref="F930" r:id="rId127" xr:uid="{A786DA92-846F-40FD-9206-26DC985A1ED3}"/>
    <hyperlink ref="F1017" r:id="rId128" xr:uid="{5AFAA9CD-8FAA-407E-8A73-BE2CDD290270}"/>
    <hyperlink ref="F1018" r:id="rId129" xr:uid="{5E3B3894-5D45-41BA-910D-23BD69EAAB21}"/>
    <hyperlink ref="F1069" r:id="rId130" xr:uid="{AB95CA25-8411-4B34-87F4-6904DF0CF4D3}"/>
    <hyperlink ref="F1073" r:id="rId131" xr:uid="{A241B4D3-1F98-49F8-84AB-FD345BF2F145}"/>
    <hyperlink ref="F1086" r:id="rId132" xr:uid="{B4837196-5CF2-4969-B015-8641ABC4083E}"/>
    <hyperlink ref="F1099" r:id="rId133" xr:uid="{80AEB6D5-5530-43D2-8EE5-D7EFC02727BE}"/>
    <hyperlink ref="F1104" r:id="rId134" xr:uid="{63C9C7E3-9D10-48B6-81B1-EC9E732D4EB0}"/>
    <hyperlink ref="F1109" r:id="rId135" xr:uid="{53007AD1-E8CC-44B7-8029-54C744157C18}"/>
    <hyperlink ref="F1127" r:id="rId136" xr:uid="{8FCC9A6E-F7B3-4C74-AFAD-2B6E7D6CA2EA}"/>
    <hyperlink ref="F1175" r:id="rId137" xr:uid="{FA3D5A7A-9E2F-49F7-80F6-4A7DF719C4C5}"/>
    <hyperlink ref="F1190" r:id="rId138" xr:uid="{D9F1BCCB-7F18-45E9-BC98-C1287FAD51D0}"/>
    <hyperlink ref="F1231" r:id="rId139" xr:uid="{E4F89973-E9F6-47A6-893C-BF6A100830D5}"/>
    <hyperlink ref="F1248" r:id="rId140" xr:uid="{A454C684-917E-4565-A19D-7723778E5459}"/>
    <hyperlink ref="F1286" r:id="rId141" xr:uid="{2D066317-2236-4F3F-8256-331426F80000}"/>
    <hyperlink ref="F1289" r:id="rId142" xr:uid="{19BBF440-2163-44DB-9F84-3E54F63D0FA1}"/>
    <hyperlink ref="F1299" r:id="rId143" xr:uid="{4AA8E503-87C1-41AC-99C7-EE50303807A9}"/>
    <hyperlink ref="F1357" r:id="rId144" xr:uid="{9995B625-CE9A-4733-9D95-735088674193}"/>
    <hyperlink ref="F1379" r:id="rId145" xr:uid="{54F8EDBF-BB73-4696-BA79-24C681A453A7}"/>
    <hyperlink ref="F1384" r:id="rId146" xr:uid="{BBF42887-FECB-47E6-94C6-B373C8192CD3}"/>
    <hyperlink ref="F1406" r:id="rId147" xr:uid="{DF9222E4-3C25-4F72-999D-B0AE79160FA6}"/>
    <hyperlink ref="F1449" r:id="rId148" xr:uid="{F7FBD276-4EE3-4E6F-966B-91ECE47F4F54}"/>
    <hyperlink ref="F1451" r:id="rId149" xr:uid="{DBE3782B-4CFA-4B33-A95F-1A544A5EB0D7}"/>
    <hyperlink ref="F1455" r:id="rId150" xr:uid="{9F388007-21C7-477F-AF9E-D893F505D0DC}"/>
    <hyperlink ref="F1463" r:id="rId151" xr:uid="{4FB1A628-260B-4D0B-BEB0-A1145F9A5838}"/>
    <hyperlink ref="F1479" r:id="rId152" xr:uid="{8DA5255F-0163-4F3D-8BDE-E2242EAA7F70}"/>
    <hyperlink ref="F1497" r:id="rId153" xr:uid="{B1C7A019-F1A6-4AE4-9A41-B96A48B0D82D}"/>
    <hyperlink ref="F1498" r:id="rId154" xr:uid="{0EA38A23-BBBF-4FEE-935C-BC77ED061AAD}"/>
    <hyperlink ref="F1499" r:id="rId155" xr:uid="{A62D02D3-7B68-4C10-B938-62A78A5E829A}"/>
    <hyperlink ref="F1513" r:id="rId156" xr:uid="{E1B775D3-BEB8-4617-B63C-7D0A988CC711}"/>
    <hyperlink ref="F1521" r:id="rId157" xr:uid="{41D1F30A-60DE-4313-8C02-74A81FD85D8E}"/>
    <hyperlink ref="F1522" r:id="rId158" xr:uid="{73F75C5A-937A-43BC-A999-F9764397C11A}"/>
    <hyperlink ref="F1536" r:id="rId159" xr:uid="{35C2B304-B8D1-4DA1-979F-671A127C401D}"/>
    <hyperlink ref="F1592" r:id="rId160" xr:uid="{3022649D-72A3-4777-9C9D-C1C0FBCEEC3C}"/>
    <hyperlink ref="F1616" r:id="rId161" xr:uid="{7E9FA82D-87BE-4522-82D7-AE674DB46760}"/>
    <hyperlink ref="F1637" r:id="rId162" xr:uid="{645E528A-8209-446D-81F6-DC04C3F8F4C9}"/>
    <hyperlink ref="F1640" r:id="rId163" xr:uid="{A7DFD3CE-9BD1-475B-A2B3-305ED93561A7}"/>
    <hyperlink ref="F1667" r:id="rId164" xr:uid="{E7E9B4AB-A2BD-4ED0-BEE1-82058BF8DC5B}"/>
    <hyperlink ref="F1680" r:id="rId165" xr:uid="{2F4D05E2-BC29-4D7A-86E6-45B23D393517}"/>
    <hyperlink ref="F1692" r:id="rId166" xr:uid="{F3E42601-8138-407D-9E69-6591B036724C}"/>
    <hyperlink ref="F1693" r:id="rId167" xr:uid="{876BFC1B-A401-4A81-B4FF-C33930DF3A26}"/>
    <hyperlink ref="F1714" r:id="rId168" xr:uid="{67AECF8F-E1DD-4309-921F-B98CDD760316}"/>
    <hyperlink ref="F1719" r:id="rId169" xr:uid="{E3642F0C-343D-4B11-B2E1-032F9742147D}"/>
    <hyperlink ref="F1743" r:id="rId170" xr:uid="{1BA03B57-01F7-4ABC-BAD4-65AAA0C9B925}"/>
    <hyperlink ref="F1765" r:id="rId171" xr:uid="{09CA8260-08C3-4528-A44C-1DB915788FBF}"/>
    <hyperlink ref="F1789" r:id="rId172" xr:uid="{B67C01B0-D200-4214-B9BD-6F77B4BAD06B}"/>
    <hyperlink ref="F1797" r:id="rId173" xr:uid="{0CE032F6-C69E-4C94-B083-8A367219F2CA}"/>
    <hyperlink ref="F1805" r:id="rId174" xr:uid="{327B4328-A432-4B3A-9970-41A06844B869}"/>
    <hyperlink ref="F1813" r:id="rId175" xr:uid="{F3A93814-EB63-4CE7-8E35-A6780C2531D6}"/>
    <hyperlink ref="F1816" r:id="rId176" xr:uid="{A58AE53E-2CD2-4380-89C4-48199541126E}"/>
    <hyperlink ref="F1848" r:id="rId177" xr:uid="{00E2484C-0A4E-4ACF-979B-35EE814C5E48}"/>
    <hyperlink ref="F1849" r:id="rId178" xr:uid="{9E17F943-496F-48BB-A631-91ED7C69A578}"/>
    <hyperlink ref="F1853" r:id="rId179" xr:uid="{24F16F07-0E4E-47BB-BCDA-4DFFA2D4A174}"/>
    <hyperlink ref="F1863" r:id="rId180" xr:uid="{2E9B89E1-45DD-42D4-B4B1-08630FBD5606}"/>
    <hyperlink ref="F1864" r:id="rId181" xr:uid="{85395044-A380-43D4-980A-2983EAA3BF55}"/>
    <hyperlink ref="F1881" r:id="rId182" xr:uid="{4372DA48-FF2C-49AB-B641-771B83D9AC2B}"/>
    <hyperlink ref="F1884" r:id="rId183" xr:uid="{4B6D59C3-EF14-4CC2-B26E-370905E6C048}"/>
    <hyperlink ref="F1887" r:id="rId184" xr:uid="{CBF16C76-F9DA-4331-877C-3D3CAD8C3F78}"/>
    <hyperlink ref="F1911" r:id="rId185" xr:uid="{70517DF7-42CF-4E84-BF1D-40D5ACED88A2}"/>
    <hyperlink ref="F1922" r:id="rId186" xr:uid="{50EB4D49-8DD1-4C8C-9E02-5103F48E3599}"/>
    <hyperlink ref="F1923" r:id="rId187" xr:uid="{9350795F-FFCD-4B8B-89AF-58AA5BC7C96D}"/>
    <hyperlink ref="F1925" r:id="rId188" xr:uid="{B7C6CBA1-64C9-4ADB-B362-20BCCD4DB928}"/>
    <hyperlink ref="F1938" r:id="rId189" xr:uid="{6219AA97-9AC5-4B23-9D95-C79D7800787B}"/>
    <hyperlink ref="F1945" r:id="rId190" xr:uid="{64A9AC73-D182-4986-ACEE-CE05F463D150}"/>
    <hyperlink ref="F1947" r:id="rId191" xr:uid="{9BD3F1B9-C1D5-4781-BB3C-9A6EAEA31E36}"/>
    <hyperlink ref="F1960" r:id="rId192" xr:uid="{04730ADD-E314-4378-B7F2-07D97D18D434}"/>
    <hyperlink ref="F1961" r:id="rId193" xr:uid="{9A6DE494-3CAA-473C-BF3A-4D92D70DF987}"/>
    <hyperlink ref="F1962" r:id="rId194" xr:uid="{5AE86E5C-49B5-48FE-93B3-2E1A68EF3855}"/>
    <hyperlink ref="F1968" r:id="rId195" xr:uid="{7032D038-C512-47E6-B271-C93F4540F066}"/>
    <hyperlink ref="F1970" r:id="rId196" xr:uid="{AB6428D4-FA5F-4A4D-9FD1-1CD8EFFBA356}"/>
    <hyperlink ref="F1977" r:id="rId197" xr:uid="{69A0C2EC-E3C9-4F88-9A50-6004F9B83969}"/>
    <hyperlink ref="F1990" r:id="rId198" xr:uid="{2A15374A-1CBF-4893-A728-13CECD04061F}"/>
    <hyperlink ref="F1996" r:id="rId199" xr:uid="{1BC71D92-9D7F-40BB-A49C-73FEF85A5CB8}"/>
    <hyperlink ref="F2003" r:id="rId200" xr:uid="{8579FE32-A97C-4047-8044-D12C222A9436}"/>
    <hyperlink ref="F2004" r:id="rId201" xr:uid="{38931C43-056C-4C5E-B70E-3240E4E050F2}"/>
    <hyperlink ref="F2006" r:id="rId202" xr:uid="{E4D6A213-FF7C-45FD-9210-F225A9F94244}"/>
    <hyperlink ref="F2009" r:id="rId203" xr:uid="{C9E3FDC4-0762-4C63-8B10-71C07B7D2835}"/>
    <hyperlink ref="F2019" r:id="rId204" xr:uid="{187CC0F1-4954-45C8-B6C6-F0D1E7425E1A}"/>
    <hyperlink ref="F2021" r:id="rId205" xr:uid="{1136992C-B50F-4DA3-B1EE-C246734D25F1}"/>
    <hyperlink ref="F2022" r:id="rId206" xr:uid="{CF76835B-92AC-4DE7-8C7B-3E6F8B34C8F1}"/>
    <hyperlink ref="F2027" r:id="rId207" xr:uid="{DA182C81-55DB-4038-A47D-80E818C8669C}"/>
    <hyperlink ref="F2033" r:id="rId208" xr:uid="{2EB29C9C-3D5F-4834-8D92-E1BEE4E87E9F}"/>
    <hyperlink ref="F2034" r:id="rId209" xr:uid="{26D7B4D6-39A1-4FD7-9F57-3EDAD7594CF9}"/>
    <hyperlink ref="F2038" r:id="rId210" xr:uid="{A7B59756-CD13-4ECE-BC16-96D1B160757C}"/>
    <hyperlink ref="F2043" r:id="rId211" xr:uid="{852D7790-9C1D-4A61-8D40-8841A4E3891F}"/>
    <hyperlink ref="F2046" r:id="rId212" xr:uid="{EC2F507E-302E-4AC1-A408-89FE8B67C43B}"/>
    <hyperlink ref="F2050" r:id="rId213" xr:uid="{07BF0322-2C8C-4CDF-B35C-4731E30E6302}"/>
    <hyperlink ref="F2054" r:id="rId214" xr:uid="{C7C4D742-52BC-4064-B4EA-07DE85A302D8}"/>
    <hyperlink ref="F2065" r:id="rId215" xr:uid="{F0D7443C-457E-4CCA-8DF6-90C17BFE7349}"/>
    <hyperlink ref="F2087" r:id="rId216" xr:uid="{BB1FDE81-D1D9-453B-89CA-F62CA624BB9C}"/>
    <hyperlink ref="F2110" r:id="rId217" xr:uid="{32C66F08-3BD9-4B83-9BF0-854EE30EAA4C}"/>
    <hyperlink ref="F2111" r:id="rId218" xr:uid="{2CF65F9F-DE50-49D4-A358-D71916CD480E}"/>
    <hyperlink ref="F2114" r:id="rId219" xr:uid="{A2677418-37A1-4370-AC6F-EF465EB2E4CD}"/>
    <hyperlink ref="F2118" r:id="rId220" xr:uid="{222AB265-63F8-4694-8ACA-E3CF733779A9}"/>
    <hyperlink ref="F2131" r:id="rId221" xr:uid="{7EF8B86B-A44D-4505-98BA-C2A359194C34}"/>
    <hyperlink ref="F2142" r:id="rId222" xr:uid="{106B9F66-F371-41A8-BDA8-7DE9992F9FF0}"/>
    <hyperlink ref="F2146" r:id="rId223" xr:uid="{323DBAE5-8E57-484B-9807-8F9A61FE496C}"/>
    <hyperlink ref="F2148" r:id="rId224" xr:uid="{7C1A6994-EBF9-4BDA-98EA-BBC4C827791B}"/>
    <hyperlink ref="F2157" r:id="rId225" xr:uid="{3A9D270A-AF9B-48A4-A7AB-481D439B6F90}"/>
    <hyperlink ref="F2184" r:id="rId226" xr:uid="{68FFDCF3-0A42-420F-BA76-276273D5742C}"/>
    <hyperlink ref="F2185" r:id="rId227" xr:uid="{3978634B-5011-4958-A31D-9E7D2FD37127}"/>
    <hyperlink ref="F2207" r:id="rId228" xr:uid="{096164EF-A5CC-4BD5-BCB3-FDB989B4D855}"/>
    <hyperlink ref="F2208" r:id="rId229" xr:uid="{4AEAA642-4E1B-44CC-B407-7836C753604C}"/>
    <hyperlink ref="F2227" r:id="rId230" xr:uid="{A02EB63C-D685-4FE4-8861-8FB8369CA319}"/>
    <hyperlink ref="F2239" r:id="rId231" xr:uid="{1014CD9A-37EB-409D-9A62-C97FB7CD87CD}"/>
    <hyperlink ref="F2240" r:id="rId232" xr:uid="{C93064AD-7BFB-427B-B0C4-CE2E5CA26292}"/>
    <hyperlink ref="F2246" r:id="rId233" xr:uid="{7EC99C27-E626-4241-B938-B4C0B1F43E00}"/>
    <hyperlink ref="F2249" r:id="rId234" xr:uid="{21086BBA-999E-4FEA-8958-B71C610D349B}"/>
    <hyperlink ref="F2252" r:id="rId235" xr:uid="{387C1636-9214-4A6D-B2B4-DFEF6C87EBD5}"/>
    <hyperlink ref="F2269" r:id="rId236" xr:uid="{090B0C3A-21B7-4EC6-83DD-4B7EA2E050ED}"/>
    <hyperlink ref="F2272" r:id="rId237" xr:uid="{25B7383B-4B0B-4A45-A78F-DD826D1999B0}"/>
    <hyperlink ref="F2276" r:id="rId238" xr:uid="{58D15DD2-A836-40C4-85F4-F7A64B1AA9D1}"/>
    <hyperlink ref="F2279" r:id="rId239" xr:uid="{B2E0DB3C-00E1-412C-B11C-6B068A8E072A}"/>
    <hyperlink ref="F2305" r:id="rId240" xr:uid="{1F96E93E-0EAB-435E-8B3E-C67136CCB36C}"/>
    <hyperlink ref="F2328" r:id="rId241" xr:uid="{A23E5CBE-1423-4F79-B632-CF3F90C8EB28}"/>
    <hyperlink ref="F2339" r:id="rId242" xr:uid="{505FC1F9-1FE4-4FA6-8967-71CD3293CE3E}"/>
    <hyperlink ref="F2356" r:id="rId243" xr:uid="{7A789FC6-9E13-4C40-9678-CCE97AC68187}"/>
    <hyperlink ref="F2364" r:id="rId244" xr:uid="{8FFC5B3F-AD8D-4974-A4EC-CDCF7B02AC03}"/>
    <hyperlink ref="F2365" r:id="rId245" xr:uid="{7534FEDF-92EE-4C98-9904-7FA4575919D1}"/>
    <hyperlink ref="F2370" r:id="rId246" xr:uid="{DE111631-AED1-478F-AB23-533836D4F012}"/>
    <hyperlink ref="F2372" r:id="rId247" xr:uid="{2C944B9B-162F-4ABA-9883-C6A4F2D94D4D}"/>
    <hyperlink ref="F2389" r:id="rId248" xr:uid="{2E5E2871-94ED-4E4E-9A56-A5492C02B3AA}"/>
    <hyperlink ref="F2391" r:id="rId249" xr:uid="{631931D9-E76F-4874-8482-F49244D217C2}"/>
    <hyperlink ref="F2401" r:id="rId250" xr:uid="{BD1EE6B4-F978-45A1-969F-003F2CA99CAF}"/>
    <hyperlink ref="F2402" r:id="rId251" xr:uid="{650FFF2F-093A-45C8-8903-B8C075F96F94}"/>
    <hyperlink ref="F2407" r:id="rId252" xr:uid="{D6DCCB46-7C47-44D8-93C5-7F23C5A13435}"/>
    <hyperlink ref="F2429" r:id="rId253" xr:uid="{0C5395ED-6151-42CE-B1A5-EEA0EF152C8D}"/>
    <hyperlink ref="F2441" r:id="rId254" xr:uid="{8FED6027-D9DC-4855-B483-B81B4B59AE8E}"/>
    <hyperlink ref="F2447" r:id="rId255" xr:uid="{3CAC9CD5-B9A2-49D1-89BA-7E0F3CBEB4D1}"/>
    <hyperlink ref="F2455" r:id="rId256" xr:uid="{74ABB202-6A2B-4106-B874-6B64AC1616E7}"/>
    <hyperlink ref="F2457" r:id="rId257" xr:uid="{6E973479-E8B1-4CB5-AA7E-DF8DD9C588B2}"/>
    <hyperlink ref="F2508" r:id="rId258" xr:uid="{9C1ECE3F-BAD1-4218-9A38-8B1E502C398E}"/>
    <hyperlink ref="F2522" r:id="rId259" xr:uid="{A3057648-4F79-469A-B463-58B3084B0C02}"/>
    <hyperlink ref="F2535" r:id="rId260" xr:uid="{A3A373CC-5187-4C58-B59B-DA0C7F2536D9}"/>
    <hyperlink ref="F2544" r:id="rId261" xr:uid="{75D00C6C-A85E-4D77-9902-60D4FAF6BBEF}"/>
    <hyperlink ref="F2565" r:id="rId262" xr:uid="{685BE6E1-64C9-4ED4-B977-7447B22578E7}"/>
    <hyperlink ref="F2586" r:id="rId263" xr:uid="{C910C167-6C84-47FD-AF33-1D6B04AE4312}"/>
    <hyperlink ref="F2602" r:id="rId264" xr:uid="{59A71CFB-1906-4CA8-9EE9-2FABDC246932}"/>
    <hyperlink ref="F2609" r:id="rId265" xr:uid="{8C12F693-5B50-4E8E-99A7-18A1F7167F6A}"/>
    <hyperlink ref="F2614" r:id="rId266" xr:uid="{BA50D182-F9E7-4B65-8EB4-E32CDB4C34A1}"/>
    <hyperlink ref="F2621" r:id="rId267" xr:uid="{23078A76-8144-4086-9611-F27BBB2D35BF}"/>
    <hyperlink ref="F2644" r:id="rId268" xr:uid="{183A8F3D-800F-4521-967F-818D175D292B}"/>
    <hyperlink ref="F2651" r:id="rId269" xr:uid="{86602FE4-92CE-4E97-A54D-C4AD0DE0C73B}"/>
    <hyperlink ref="F2655" r:id="rId270" xr:uid="{93F71EC7-86C8-48FB-810C-EB575F8CD9C9}"/>
    <hyperlink ref="F2666" r:id="rId271" xr:uid="{324CEC4D-0310-45C2-9EF3-412C31887D61}"/>
    <hyperlink ref="F2722" r:id="rId272" xr:uid="{753340A6-F4A3-4416-A2FD-4F86F9F890C0}"/>
    <hyperlink ref="F2734" r:id="rId273" xr:uid="{DFE02032-998F-4F3E-923E-DF1BFC724C20}"/>
    <hyperlink ref="F2750" r:id="rId274" xr:uid="{912458D5-2EAD-4AF0-B776-0A69C2710C94}"/>
    <hyperlink ref="F2764" r:id="rId275" xr:uid="{DD74D9B6-357B-4538-ADA8-681855AF1810}"/>
    <hyperlink ref="F2787" r:id="rId276" xr:uid="{61736753-4267-4771-B9A5-DAD888BC07B7}"/>
    <hyperlink ref="F2902" r:id="rId277" xr:uid="{49AA88FF-676B-437B-A5C1-7F30ADC9C49B}"/>
    <hyperlink ref="F2937" r:id="rId278" xr:uid="{26E33109-4241-40E6-AADE-12C585CB41FD}"/>
    <hyperlink ref="F2974" r:id="rId279" xr:uid="{05E77D1F-5ADE-4CED-A3CF-6CA4B5CE62A4}"/>
    <hyperlink ref="F2976" r:id="rId280" xr:uid="{82A9111E-CF98-41BF-AF95-1495577DFC3C}"/>
    <hyperlink ref="F2983" r:id="rId281" xr:uid="{A69798E6-C819-4753-9ECC-E2C6651B8BEC}"/>
    <hyperlink ref="F3027" r:id="rId282" xr:uid="{61F27242-6B15-4A5A-926C-2DC6D13A6DCA}"/>
    <hyperlink ref="F3050" r:id="rId283" xr:uid="{43E2DDD5-1514-4623-9772-CAA15424D24E}"/>
    <hyperlink ref="F3070" r:id="rId284" xr:uid="{F399BBBB-81A0-483B-9830-B48C093367A9}"/>
    <hyperlink ref="F3079" r:id="rId285" xr:uid="{DD284836-523F-4B75-8A56-F53583F82C57}"/>
    <hyperlink ref="F3080" r:id="rId286" xr:uid="{48EA1EBA-70F2-4546-A821-DE9E2BA35711}"/>
    <hyperlink ref="F3084" r:id="rId287" xr:uid="{BEE6F826-11C1-4986-8D0C-F80778E2185D}"/>
    <hyperlink ref="F3085" r:id="rId288" xr:uid="{47FC166F-D5EF-484A-BCF1-09532FF65FED}"/>
    <hyperlink ref="F3087" r:id="rId289" xr:uid="{11FD3147-413A-4492-8FFC-1A0EC181C75E}"/>
    <hyperlink ref="F3121" r:id="rId290" xr:uid="{1816322A-92B4-43F2-BD67-AE31BEE3B013}"/>
    <hyperlink ref="F3122" r:id="rId291" xr:uid="{9AE6652E-6382-4860-9D45-FE48E82D5179}"/>
    <hyperlink ref="F3142" r:id="rId292" xr:uid="{6FDEE0CE-2F09-4264-8E36-AFD5B959E4F7}"/>
    <hyperlink ref="F3172" r:id="rId293" xr:uid="{F5755D8C-1312-4D4D-8A9F-C21AC841138B}"/>
    <hyperlink ref="F3183" r:id="rId294" xr:uid="{DA001130-AA0E-406F-84C6-171B465E20CC}"/>
    <hyperlink ref="F3189" r:id="rId295" xr:uid="{36417F6A-4955-464C-A535-B8F58CEB6872}"/>
    <hyperlink ref="F3190" r:id="rId296" xr:uid="{99AFC038-08D8-4A05-B306-8391DEFCB587}"/>
    <hyperlink ref="F3194" r:id="rId297" xr:uid="{DBE68671-44A9-4CF1-9B36-35B175E9F2E9}"/>
    <hyperlink ref="F3201" r:id="rId298" xr:uid="{97416CF0-0470-48B9-A362-BA61E9CBB381}"/>
    <hyperlink ref="F3206" r:id="rId299" xr:uid="{2FC467C5-13EB-4760-954A-0E2B01593B1F}"/>
    <hyperlink ref="F3223" r:id="rId300" xr:uid="{8424940A-F810-4BE0-8CC2-44658E330B99}"/>
    <hyperlink ref="F3234" r:id="rId301" xr:uid="{DEB38372-65DB-476F-B6E1-9467AA85CD70}"/>
    <hyperlink ref="F3237" r:id="rId302" xr:uid="{2FAD32F5-F9FD-4F81-A571-F738E8B11718}"/>
    <hyperlink ref="F3238" r:id="rId303" xr:uid="{B4EA35A5-754A-4AEC-B037-B7580DFC2A9A}"/>
    <hyperlink ref="F3254" r:id="rId304" xr:uid="{45CAE7C3-BAFC-4284-BBE6-F54A5994CD17}"/>
    <hyperlink ref="F3256" r:id="rId305" xr:uid="{BB4AA90E-7909-4818-9A74-34FDD68C21D1}"/>
    <hyperlink ref="F3263" r:id="rId306" xr:uid="{15E993F2-F14E-45E9-92EC-D80CF253B171}"/>
    <hyperlink ref="F3299" r:id="rId307" xr:uid="{F77C23D1-E9F3-489D-9B11-A29C0271D97E}"/>
    <hyperlink ref="F3313" r:id="rId308" xr:uid="{0456CF4B-A494-4262-A66E-5AF569342F56}"/>
    <hyperlink ref="F3315" r:id="rId309" xr:uid="{9E1BA1E9-D7FA-4925-9557-DCCC88B428C0}"/>
    <hyperlink ref="F3329" r:id="rId310" xr:uid="{CE595FDF-F300-4176-97DE-1512703A096F}"/>
    <hyperlink ref="F3330" r:id="rId311" xr:uid="{B50BE081-853E-4DFE-A554-75C5C9293739}"/>
    <hyperlink ref="F3425" r:id="rId312" xr:uid="{4351FD04-7F9E-413C-B6E9-4DCD859DAFC8}"/>
    <hyperlink ref="F3497" r:id="rId313" xr:uid="{2EFF5744-9398-4E0A-ABCC-DCD39B1CC9DD}"/>
    <hyperlink ref="F3518" r:id="rId314" xr:uid="{0B6AE788-4E2E-42CB-B375-8599DDCB0081}"/>
    <hyperlink ref="F3741" r:id="rId315" xr:uid="{2E0D15C2-C285-48BD-AA80-42604F001A8F}"/>
    <hyperlink ref="F3759" r:id="rId316" xr:uid="{DF5D5AA9-7F73-45F7-8AFD-FD0ACCE66698}"/>
    <hyperlink ref="F3760" r:id="rId317" xr:uid="{72A2191A-A0F0-4983-9582-C9304D61A9A0}"/>
    <hyperlink ref="F3819" r:id="rId318" xr:uid="{BEB1668B-AD63-4460-A264-72E943A42C50}"/>
    <hyperlink ref="F3822" r:id="rId319" xr:uid="{70829480-1B30-47DA-926B-C46BF7A06FAB}"/>
    <hyperlink ref="F3868" r:id="rId320" xr:uid="{03CC76D3-4308-4E95-828A-CE70778DAA46}"/>
    <hyperlink ref="F3947" r:id="rId321" xr:uid="{393C03C3-0EE3-4224-9E6D-61D0A8C82142}"/>
    <hyperlink ref="F3948" r:id="rId322" xr:uid="{BBEC44E8-16EB-41F2-9B8B-D602EBF792BF}"/>
    <hyperlink ref="F4055" r:id="rId323" xr:uid="{B8956C23-4C03-44A3-A35C-D9EABA2F88C2}"/>
    <hyperlink ref="F4077" r:id="rId324" xr:uid="{4135620B-08F4-4F48-9243-8F8E57B196B4}"/>
    <hyperlink ref="F4208" r:id="rId325" xr:uid="{E32BB97B-5661-482B-94A5-5C2180954635}"/>
    <hyperlink ref="F4244" r:id="rId326" xr:uid="{E993606E-5A83-4A88-B486-FD2660D597CC}"/>
    <hyperlink ref="F4245" r:id="rId327" xr:uid="{F7ABCDCB-3D92-43CD-A59C-86FD482418E6}"/>
    <hyperlink ref="F4254" r:id="rId328" xr:uid="{BF68791B-8F90-4EAE-B2FE-09ADCF8D3520}"/>
    <hyperlink ref="F4354" r:id="rId329" xr:uid="{E94A59E8-9B8C-47FA-A60C-4AC465F8415A}"/>
    <hyperlink ref="F4422" r:id="rId330" xr:uid="{DE4A9514-3230-4157-A278-C7F182FBCCD0}"/>
    <hyperlink ref="F4442" r:id="rId331" xr:uid="{97012F5C-53C6-4BD6-B8B3-806E01FA2106}"/>
    <hyperlink ref="F4531" r:id="rId332" xr:uid="{5E474793-E702-49B9-AEF8-94B9CFF947CC}"/>
    <hyperlink ref="F4564" r:id="rId333" xr:uid="{F43433B0-2252-4C8D-AA6A-4CF41D144528}"/>
    <hyperlink ref="F4708" r:id="rId334" xr:uid="{9371289C-8BCD-4742-82B3-48D668B697F6}"/>
    <hyperlink ref="F4758" r:id="rId335" xr:uid="{ACB08640-1A2A-44F6-B325-708D534827D6}"/>
    <hyperlink ref="F4796" r:id="rId336" xr:uid="{848526C1-FAF2-4905-A4A2-D15C53FF0B93}"/>
    <hyperlink ref="F4889" r:id="rId337" xr:uid="{F06A3CF1-F706-4C21-BB32-AF1C3CFF6F5A}"/>
    <hyperlink ref="F4976" r:id="rId338" xr:uid="{89736B7F-009F-40BF-AB8E-BCA51D5121FF}"/>
    <hyperlink ref="F5001" r:id="rId339" xr:uid="{81C46508-CED9-4B32-A5FA-3B97AD5AB603}"/>
    <hyperlink ref="F5006" r:id="rId340" xr:uid="{19B7C572-BC11-48AB-B3C4-4AC571B959B0}"/>
    <hyperlink ref="F5192" r:id="rId341" xr:uid="{8C552712-6838-4B57-8EFD-BCE7EE485A22}"/>
    <hyperlink ref="F5225" r:id="rId342" xr:uid="{2B9D168F-8DE1-4AE1-B2D7-C40EEB5C5322}"/>
    <hyperlink ref="F5231" r:id="rId343" xr:uid="{56282D98-6715-493A-BF04-3EAD8F56077E}"/>
    <hyperlink ref="F5233" r:id="rId344" xr:uid="{C3B943CC-EED8-4EB6-9359-5FD471EBF254}"/>
    <hyperlink ref="F5237" r:id="rId345" xr:uid="{B3DA9F5A-6098-4ED2-8145-3DDA78327359}"/>
    <hyperlink ref="F5283" r:id="rId346" xr:uid="{EEA40FFB-F767-46A7-A423-B414A3FEFB2F}"/>
    <hyperlink ref="F5319" r:id="rId347" xr:uid="{937784F3-73EC-4B81-AF8B-AF4464B2FAB7}"/>
    <hyperlink ref="F5440" r:id="rId348" xr:uid="{B79615FC-1794-4588-86EC-5111B0A9240A}"/>
    <hyperlink ref="F5485" r:id="rId349" xr:uid="{763E7DF8-FE1A-432D-8873-C7A24B37AAEE}"/>
    <hyperlink ref="F5518" r:id="rId350" xr:uid="{EE454F07-C9BD-415D-B7B4-DE187A40FE75}"/>
    <hyperlink ref="F5555" r:id="rId351" xr:uid="{8BF0889D-BE39-4F1A-8B8D-83AADF173F5F}"/>
    <hyperlink ref="F5634" r:id="rId352" xr:uid="{D451D74C-53D2-47EC-BDFF-7DA918125A55}"/>
    <hyperlink ref="F5927" r:id="rId353" xr:uid="{C797AE69-D2AE-45BD-A62E-B8DBDD71FF41}"/>
    <hyperlink ref="F5987" r:id="rId354" xr:uid="{AAD24C45-D8F9-4B66-9B7B-180725C1A4F2}"/>
    <hyperlink ref="F6014" r:id="rId355" xr:uid="{9A7EB372-134D-4B5D-BA1E-FC998DF16CFC}"/>
    <hyperlink ref="F6038" r:id="rId356" xr:uid="{A6D1BA6B-127E-459D-99D3-41B9822D5873}"/>
    <hyperlink ref="F6040" r:id="rId357" xr:uid="{540C2A52-D9A8-4123-B279-DCA709B1402A}"/>
    <hyperlink ref="F6105" r:id="rId358" display="mailto:atulmanchalwar@gmail.com" xr:uid="{0E6CFA13-2334-4177-A289-B7FF26A6CD77}"/>
    <hyperlink ref="F6113" r:id="rId359" display="mailto:sandipswarajkhuntia2005@gmail.com" xr:uid="{F3B1FAFA-2661-4012-9867-E1DA198D2D18}"/>
    <hyperlink ref="F6160" r:id="rId360" display="mailto:asinghar786.as@gmail.com" xr:uid="{086B621F-32D2-4D47-AC2D-D7DB50077386}"/>
    <hyperlink ref="F6219" r:id="rId361" xr:uid="{8E062ADF-57A9-4674-8FB1-CC467ADCA4A5}"/>
  </hyperlinks>
  <pageMargins left="0.7" right="0.7" top="0.75" bottom="0.75" header="0.3" footer="0.3"/>
  <pageSetup orientation="portrait" r:id="rId362"/>
  <legacyDrawing r:id="rId3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64FC-D75A-49D3-B7FF-965D61661F43}">
  <dimension ref="A1:AV86"/>
  <sheetViews>
    <sheetView showGridLines="0" topLeftCell="AG1" zoomScaleNormal="100" workbookViewId="0">
      <selection activeCell="AR13" sqref="AR13"/>
    </sheetView>
  </sheetViews>
  <sheetFormatPr defaultRowHeight="15" x14ac:dyDescent="0.25"/>
  <cols>
    <col min="1" max="1" width="13.140625" bestFit="1" customWidth="1"/>
    <col min="2" max="2" width="27.140625" bestFit="1" customWidth="1"/>
    <col min="4" max="4" width="13.42578125" bestFit="1" customWidth="1"/>
    <col min="5" max="5" width="29" bestFit="1" customWidth="1"/>
    <col min="6" max="6" width="35.5703125" style="2" bestFit="1" customWidth="1"/>
    <col min="9" max="9" width="19.5703125" bestFit="1" customWidth="1"/>
    <col min="10" max="16" width="9.7109375" bestFit="1" customWidth="1"/>
    <col min="27" max="27" width="13.42578125" bestFit="1" customWidth="1"/>
    <col min="28" max="28" width="13.140625" bestFit="1" customWidth="1"/>
    <col min="29" max="29" width="27.140625" bestFit="1" customWidth="1"/>
    <col min="31" max="31" width="13.140625" bestFit="1" customWidth="1"/>
    <col min="32" max="32" width="27.140625" bestFit="1" customWidth="1"/>
    <col min="33" max="36" width="8.5703125" bestFit="1" customWidth="1"/>
    <col min="37" max="37" width="27.140625" bestFit="1" customWidth="1"/>
    <col min="38" max="38" width="16.28515625" bestFit="1" customWidth="1"/>
    <col min="39" max="47" width="8.42578125" bestFit="1" customWidth="1"/>
    <col min="48" max="48" width="11.28515625" bestFit="1" customWidth="1"/>
    <col min="49" max="65" width="8.42578125" bestFit="1" customWidth="1"/>
    <col min="66" max="68" width="11.28515625" bestFit="1" customWidth="1"/>
    <col min="69" max="73" width="8.42578125" bestFit="1" customWidth="1"/>
    <col min="74" max="74" width="11.28515625" bestFit="1" customWidth="1"/>
    <col min="75" max="85" width="8.140625" bestFit="1" customWidth="1"/>
    <col min="86" max="98" width="9.140625" bestFit="1" customWidth="1"/>
    <col min="99" max="99" width="11" bestFit="1" customWidth="1"/>
  </cols>
  <sheetData>
    <row r="1" spans="1:48" x14ac:dyDescent="0.25">
      <c r="D1" s="23" t="s">
        <v>297</v>
      </c>
      <c r="E1" s="22" t="s">
        <v>298</v>
      </c>
      <c r="F1" s="22" t="s">
        <v>299</v>
      </c>
    </row>
    <row r="2" spans="1:48" x14ac:dyDescent="0.25">
      <c r="D2" s="21">
        <v>46235</v>
      </c>
      <c r="E2">
        <v>343917</v>
      </c>
      <c r="F2" s="2">
        <f t="shared" ref="F2:F37" si="0">AVERAGE($E$2:$E$146)</f>
        <v>379611.88888888888</v>
      </c>
      <c r="I2" s="24"/>
    </row>
    <row r="3" spans="1:48" x14ac:dyDescent="0.25">
      <c r="A3" s="20" t="s">
        <v>280</v>
      </c>
      <c r="B3" t="s">
        <v>282</v>
      </c>
      <c r="D3" s="21">
        <v>46237</v>
      </c>
      <c r="E3">
        <v>357000</v>
      </c>
      <c r="F3" s="2">
        <f t="shared" si="0"/>
        <v>379611.88888888888</v>
      </c>
      <c r="I3" s="24"/>
    </row>
    <row r="4" spans="1:48" x14ac:dyDescent="0.25">
      <c r="A4" s="21">
        <v>46235</v>
      </c>
      <c r="B4">
        <v>248917</v>
      </c>
      <c r="D4" s="21">
        <v>46238</v>
      </c>
      <c r="E4">
        <v>398134</v>
      </c>
      <c r="F4" s="2">
        <f t="shared" si="0"/>
        <v>379611.88888888888</v>
      </c>
      <c r="I4" s="24"/>
    </row>
    <row r="5" spans="1:48" x14ac:dyDescent="0.25">
      <c r="A5" s="21">
        <v>46237</v>
      </c>
      <c r="B5">
        <v>357000</v>
      </c>
      <c r="D5" s="21">
        <v>46239</v>
      </c>
      <c r="E5">
        <v>385000</v>
      </c>
      <c r="F5" s="2">
        <f t="shared" si="0"/>
        <v>379611.88888888888</v>
      </c>
      <c r="I5" s="24"/>
    </row>
    <row r="6" spans="1:48" x14ac:dyDescent="0.25">
      <c r="A6" s="21">
        <v>46238</v>
      </c>
      <c r="B6">
        <v>398134</v>
      </c>
      <c r="D6" s="21">
        <v>46240</v>
      </c>
      <c r="E6">
        <v>338250</v>
      </c>
      <c r="F6" s="2">
        <f t="shared" si="0"/>
        <v>379611.88888888888</v>
      </c>
      <c r="I6" s="24"/>
      <c r="AB6" s="20" t="s">
        <v>280</v>
      </c>
      <c r="AC6" t="s">
        <v>282</v>
      </c>
      <c r="AE6" s="20" t="s">
        <v>280</v>
      </c>
      <c r="AF6" t="s">
        <v>282</v>
      </c>
      <c r="AK6" s="20" t="s">
        <v>282</v>
      </c>
      <c r="AL6" s="20" t="s">
        <v>419</v>
      </c>
    </row>
    <row r="7" spans="1:48" x14ac:dyDescent="0.25">
      <c r="A7" s="21">
        <v>46239</v>
      </c>
      <c r="B7">
        <v>385000</v>
      </c>
      <c r="D7" s="21">
        <v>46241</v>
      </c>
      <c r="E7">
        <v>378750</v>
      </c>
      <c r="F7" s="2">
        <f t="shared" si="0"/>
        <v>379611.88888888888</v>
      </c>
      <c r="I7" s="24"/>
      <c r="AB7" s="1" t="s">
        <v>158</v>
      </c>
      <c r="AC7" s="2">
        <v>248338292.82916668</v>
      </c>
      <c r="AE7" s="21">
        <v>46237</v>
      </c>
      <c r="AF7">
        <v>357000</v>
      </c>
      <c r="AK7" s="20" t="s">
        <v>280</v>
      </c>
      <c r="AL7" s="30">
        <v>46266</v>
      </c>
      <c r="AM7" s="30">
        <v>46267</v>
      </c>
      <c r="AN7" s="30">
        <v>46268</v>
      </c>
      <c r="AO7" s="30">
        <v>46269</v>
      </c>
      <c r="AP7" s="30">
        <v>46270</v>
      </c>
      <c r="AQ7" s="30">
        <v>46272</v>
      </c>
      <c r="AR7" s="30">
        <v>46273</v>
      </c>
      <c r="AS7" s="30">
        <v>46274</v>
      </c>
      <c r="AT7" s="30">
        <v>46275</v>
      </c>
      <c r="AU7" s="30">
        <v>46276</v>
      </c>
      <c r="AV7" s="30" t="s">
        <v>281</v>
      </c>
    </row>
    <row r="8" spans="1:48" x14ac:dyDescent="0.25">
      <c r="A8" s="21">
        <v>46240</v>
      </c>
      <c r="B8">
        <v>338250</v>
      </c>
      <c r="D8" s="21">
        <v>46242</v>
      </c>
      <c r="E8">
        <v>343000</v>
      </c>
      <c r="F8" s="2">
        <f t="shared" si="0"/>
        <v>379611.88888888888</v>
      </c>
      <c r="I8" s="24"/>
      <c r="AB8" s="1" t="s">
        <v>2009</v>
      </c>
      <c r="AC8">
        <v>390000</v>
      </c>
      <c r="AE8" s="29" t="s">
        <v>158</v>
      </c>
      <c r="AF8">
        <v>357000</v>
      </c>
      <c r="AK8" s="1" t="s">
        <v>158</v>
      </c>
      <c r="AL8">
        <v>386667</v>
      </c>
      <c r="AM8">
        <v>314000</v>
      </c>
      <c r="AN8">
        <v>375000</v>
      </c>
      <c r="AO8">
        <v>344000</v>
      </c>
      <c r="AP8">
        <v>330538</v>
      </c>
      <c r="AQ8">
        <v>441250</v>
      </c>
      <c r="AR8">
        <v>371144</v>
      </c>
      <c r="AS8">
        <v>376250</v>
      </c>
      <c r="AT8">
        <v>375000</v>
      </c>
      <c r="AU8">
        <v>408700</v>
      </c>
      <c r="AV8">
        <v>3722549</v>
      </c>
    </row>
    <row r="9" spans="1:48" x14ac:dyDescent="0.25">
      <c r="A9" s="21">
        <v>46241</v>
      </c>
      <c r="B9">
        <v>378750</v>
      </c>
      <c r="D9" s="21">
        <v>46244</v>
      </c>
      <c r="E9">
        <v>353000</v>
      </c>
      <c r="F9" s="2">
        <f t="shared" si="0"/>
        <v>379611.88888888888</v>
      </c>
      <c r="I9" s="24"/>
      <c r="AB9" s="1" t="s">
        <v>2073</v>
      </c>
      <c r="AC9">
        <v>285000</v>
      </c>
      <c r="AE9" s="21">
        <v>46238</v>
      </c>
      <c r="AF9">
        <v>398134</v>
      </c>
      <c r="AK9" s="1" t="s">
        <v>281</v>
      </c>
      <c r="AL9">
        <v>386667</v>
      </c>
      <c r="AM9">
        <v>314000</v>
      </c>
      <c r="AN9">
        <v>375000</v>
      </c>
      <c r="AO9">
        <v>344000</v>
      </c>
      <c r="AP9">
        <v>330538</v>
      </c>
      <c r="AQ9">
        <v>441250</v>
      </c>
      <c r="AR9">
        <v>371144</v>
      </c>
      <c r="AS9">
        <v>376250</v>
      </c>
      <c r="AT9">
        <v>375000</v>
      </c>
      <c r="AU9">
        <v>408700</v>
      </c>
      <c r="AV9">
        <v>3722549</v>
      </c>
    </row>
    <row r="10" spans="1:48" x14ac:dyDescent="0.25">
      <c r="A10" s="21">
        <v>46242</v>
      </c>
      <c r="B10">
        <v>343000</v>
      </c>
      <c r="D10" s="21">
        <v>46245</v>
      </c>
      <c r="E10">
        <v>349250</v>
      </c>
      <c r="F10" s="2">
        <f t="shared" si="0"/>
        <v>379611.88888888888</v>
      </c>
      <c r="I10" s="24"/>
      <c r="AB10" s="1" t="s">
        <v>2437</v>
      </c>
      <c r="AC10">
        <v>420000</v>
      </c>
      <c r="AE10" s="29" t="s">
        <v>158</v>
      </c>
      <c r="AF10">
        <v>398134</v>
      </c>
    </row>
    <row r="11" spans="1:48" x14ac:dyDescent="0.25">
      <c r="A11" s="21">
        <v>46244</v>
      </c>
      <c r="B11">
        <v>367000</v>
      </c>
      <c r="D11" s="21">
        <v>46246</v>
      </c>
      <c r="E11">
        <v>380000</v>
      </c>
      <c r="F11" s="2">
        <f t="shared" si="0"/>
        <v>379611.88888888888</v>
      </c>
      <c r="I11" s="24"/>
      <c r="AB11" s="1" t="s">
        <v>2588</v>
      </c>
      <c r="AC11">
        <v>10000</v>
      </c>
      <c r="AE11" s="21">
        <v>46239</v>
      </c>
      <c r="AF11">
        <v>385000</v>
      </c>
    </row>
    <row r="12" spans="1:48" x14ac:dyDescent="0.25">
      <c r="A12" s="21">
        <v>46245</v>
      </c>
      <c r="B12">
        <v>349250</v>
      </c>
      <c r="D12" s="21">
        <v>46247</v>
      </c>
      <c r="E12">
        <v>365500</v>
      </c>
      <c r="F12" s="2">
        <f t="shared" si="0"/>
        <v>379611.88888888888</v>
      </c>
      <c r="I12" s="24"/>
      <c r="AB12" s="1" t="s">
        <v>2597</v>
      </c>
      <c r="AC12">
        <v>10000</v>
      </c>
      <c r="AE12" s="29" t="s">
        <v>158</v>
      </c>
      <c r="AF12">
        <v>385000</v>
      </c>
    </row>
    <row r="13" spans="1:48" x14ac:dyDescent="0.25">
      <c r="A13" s="21">
        <v>46246</v>
      </c>
      <c r="B13">
        <v>380000</v>
      </c>
      <c r="D13" s="21">
        <v>46248</v>
      </c>
      <c r="E13">
        <v>356250</v>
      </c>
      <c r="F13" s="2">
        <f t="shared" si="0"/>
        <v>379611.88888888888</v>
      </c>
      <c r="I13" s="24"/>
      <c r="AB13" s="1" t="s">
        <v>2729</v>
      </c>
      <c r="AC13">
        <v>75000</v>
      </c>
      <c r="AE13" s="21">
        <v>46240</v>
      </c>
      <c r="AF13">
        <v>338250</v>
      </c>
    </row>
    <row r="14" spans="1:48" x14ac:dyDescent="0.25">
      <c r="A14" s="21">
        <v>46247</v>
      </c>
      <c r="B14">
        <v>365500</v>
      </c>
      <c r="D14" s="21">
        <v>46249</v>
      </c>
      <c r="E14">
        <v>415000</v>
      </c>
      <c r="F14" s="2">
        <f t="shared" si="0"/>
        <v>379611.88888888888</v>
      </c>
      <c r="I14" s="24"/>
      <c r="AB14" s="1" t="s">
        <v>2784</v>
      </c>
      <c r="AC14">
        <v>10000</v>
      </c>
      <c r="AE14" s="29" t="s">
        <v>158</v>
      </c>
      <c r="AF14">
        <v>338250</v>
      </c>
    </row>
    <row r="15" spans="1:48" x14ac:dyDescent="0.25">
      <c r="A15" s="21">
        <v>46248</v>
      </c>
      <c r="B15">
        <v>356250</v>
      </c>
      <c r="D15" s="21">
        <v>46251</v>
      </c>
      <c r="E15">
        <v>430000</v>
      </c>
      <c r="F15" s="2">
        <f t="shared" si="0"/>
        <v>379611.88888888888</v>
      </c>
      <c r="AB15" s="1" t="s">
        <v>705</v>
      </c>
      <c r="AC15">
        <v>5000</v>
      </c>
      <c r="AE15" s="21">
        <v>46241</v>
      </c>
      <c r="AF15">
        <v>378750</v>
      </c>
    </row>
    <row r="16" spans="1:48" x14ac:dyDescent="0.25">
      <c r="A16" s="21">
        <v>46249</v>
      </c>
      <c r="B16">
        <v>415000</v>
      </c>
      <c r="D16" s="21">
        <v>46252</v>
      </c>
      <c r="E16">
        <v>400000</v>
      </c>
      <c r="F16" s="2">
        <f t="shared" si="0"/>
        <v>379611.88888888888</v>
      </c>
      <c r="AB16" s="1" t="s">
        <v>2984</v>
      </c>
      <c r="AC16">
        <v>10000</v>
      </c>
      <c r="AE16" s="29" t="s">
        <v>158</v>
      </c>
      <c r="AF16">
        <v>378750</v>
      </c>
    </row>
    <row r="17" spans="1:32" x14ac:dyDescent="0.25">
      <c r="A17" s="21">
        <v>46251</v>
      </c>
      <c r="B17">
        <v>430000</v>
      </c>
      <c r="D17" s="21">
        <v>46253</v>
      </c>
      <c r="E17">
        <v>364178</v>
      </c>
      <c r="F17" s="2">
        <f t="shared" si="0"/>
        <v>379611.88888888888</v>
      </c>
      <c r="AB17" s="1" t="s">
        <v>281</v>
      </c>
      <c r="AC17" s="2">
        <v>249553292.82916668</v>
      </c>
      <c r="AE17" s="21">
        <v>46242</v>
      </c>
      <c r="AF17">
        <v>343000</v>
      </c>
    </row>
    <row r="18" spans="1:32" x14ac:dyDescent="0.25">
      <c r="A18" s="21">
        <v>46252</v>
      </c>
      <c r="B18">
        <v>430000</v>
      </c>
      <c r="D18" s="21">
        <v>46254</v>
      </c>
      <c r="E18">
        <v>425000</v>
      </c>
      <c r="F18" s="2">
        <f t="shared" si="0"/>
        <v>379611.88888888888</v>
      </c>
      <c r="AE18" s="29" t="s">
        <v>158</v>
      </c>
      <c r="AF18">
        <v>343000</v>
      </c>
    </row>
    <row r="19" spans="1:32" x14ac:dyDescent="0.25">
      <c r="A19" s="21">
        <v>46253</v>
      </c>
      <c r="B19">
        <v>364178</v>
      </c>
      <c r="D19" s="21">
        <v>46255</v>
      </c>
      <c r="E19">
        <v>410000</v>
      </c>
      <c r="F19" s="2">
        <f t="shared" si="0"/>
        <v>379611.88888888888</v>
      </c>
      <c r="AE19" s="21">
        <v>46244</v>
      </c>
      <c r="AF19">
        <v>367000</v>
      </c>
    </row>
    <row r="20" spans="1:32" x14ac:dyDescent="0.25">
      <c r="A20" s="21">
        <v>46254</v>
      </c>
      <c r="B20">
        <v>425000</v>
      </c>
      <c r="D20" s="21">
        <v>46256</v>
      </c>
      <c r="E20">
        <v>490000</v>
      </c>
      <c r="F20" s="2">
        <f t="shared" si="0"/>
        <v>379611.88888888888</v>
      </c>
      <c r="AE20" s="29" t="s">
        <v>158</v>
      </c>
      <c r="AF20">
        <v>367000</v>
      </c>
    </row>
    <row r="21" spans="1:32" x14ac:dyDescent="0.25">
      <c r="A21" s="21">
        <v>46255</v>
      </c>
      <c r="B21">
        <v>360000</v>
      </c>
      <c r="D21" s="21">
        <v>46258</v>
      </c>
      <c r="E21">
        <v>410000</v>
      </c>
      <c r="F21" s="2">
        <f t="shared" si="0"/>
        <v>379611.88888888888</v>
      </c>
      <c r="AE21" s="21">
        <v>46245</v>
      </c>
      <c r="AF21">
        <v>349250</v>
      </c>
    </row>
    <row r="22" spans="1:32" x14ac:dyDescent="0.25">
      <c r="A22" s="21">
        <v>46256</v>
      </c>
      <c r="B22">
        <v>440000</v>
      </c>
      <c r="D22" s="21">
        <v>46259</v>
      </c>
      <c r="E22">
        <v>355000</v>
      </c>
      <c r="F22" s="2">
        <f t="shared" si="0"/>
        <v>379611.88888888888</v>
      </c>
      <c r="AE22" s="29" t="s">
        <v>158</v>
      </c>
      <c r="AF22">
        <v>349250</v>
      </c>
    </row>
    <row r="23" spans="1:32" x14ac:dyDescent="0.25">
      <c r="A23" s="21">
        <v>46258</v>
      </c>
      <c r="B23">
        <v>410000</v>
      </c>
      <c r="D23" s="21">
        <v>46260</v>
      </c>
      <c r="E23">
        <v>381250</v>
      </c>
      <c r="F23" s="2">
        <f t="shared" si="0"/>
        <v>379611.88888888888</v>
      </c>
      <c r="AE23" s="21">
        <v>46246</v>
      </c>
      <c r="AF23">
        <v>380000</v>
      </c>
    </row>
    <row r="24" spans="1:32" x14ac:dyDescent="0.25">
      <c r="A24" s="21">
        <v>46259</v>
      </c>
      <c r="B24">
        <v>335000</v>
      </c>
      <c r="D24" s="21">
        <v>46261</v>
      </c>
      <c r="E24">
        <v>395000</v>
      </c>
      <c r="F24" s="2">
        <f t="shared" si="0"/>
        <v>379611.88888888888</v>
      </c>
      <c r="AE24" s="29" t="s">
        <v>158</v>
      </c>
      <c r="AF24">
        <v>380000</v>
      </c>
    </row>
    <row r="25" spans="1:32" x14ac:dyDescent="0.25">
      <c r="A25" s="21">
        <v>46260</v>
      </c>
      <c r="B25">
        <v>381250</v>
      </c>
      <c r="D25" s="21">
        <v>46262</v>
      </c>
      <c r="E25">
        <v>400000</v>
      </c>
      <c r="F25" s="2">
        <f t="shared" si="0"/>
        <v>379611.88888888888</v>
      </c>
      <c r="AE25" s="21">
        <v>46247</v>
      </c>
      <c r="AF25">
        <v>365500</v>
      </c>
    </row>
    <row r="26" spans="1:32" x14ac:dyDescent="0.25">
      <c r="A26" s="21">
        <v>46261</v>
      </c>
      <c r="B26">
        <v>415000</v>
      </c>
      <c r="D26" s="21">
        <v>46263</v>
      </c>
      <c r="E26">
        <v>402000</v>
      </c>
      <c r="F26" s="2">
        <f t="shared" si="0"/>
        <v>379611.88888888888</v>
      </c>
      <c r="AE26" s="29" t="s">
        <v>158</v>
      </c>
      <c r="AF26">
        <v>365500</v>
      </c>
    </row>
    <row r="27" spans="1:32" x14ac:dyDescent="0.25">
      <c r="A27" s="21">
        <v>46262</v>
      </c>
      <c r="B27">
        <v>400000</v>
      </c>
      <c r="D27" s="21">
        <v>46265</v>
      </c>
      <c r="E27">
        <v>318000</v>
      </c>
      <c r="F27" s="2">
        <f t="shared" si="0"/>
        <v>379611.88888888888</v>
      </c>
      <c r="AE27" s="21">
        <v>46248</v>
      </c>
      <c r="AF27">
        <v>356250</v>
      </c>
    </row>
    <row r="28" spans="1:32" x14ac:dyDescent="0.25">
      <c r="A28" s="21">
        <v>46263</v>
      </c>
      <c r="B28">
        <v>402000</v>
      </c>
      <c r="D28" s="21">
        <v>46266</v>
      </c>
      <c r="E28">
        <v>386667</v>
      </c>
      <c r="F28" s="2">
        <f t="shared" si="0"/>
        <v>379611.88888888888</v>
      </c>
      <c r="AE28" s="29" t="s">
        <v>158</v>
      </c>
      <c r="AF28">
        <v>356250</v>
      </c>
    </row>
    <row r="29" spans="1:32" x14ac:dyDescent="0.25">
      <c r="A29" s="21">
        <v>46265</v>
      </c>
      <c r="B29">
        <v>318000</v>
      </c>
      <c r="D29" s="21">
        <v>46267</v>
      </c>
      <c r="E29">
        <v>314000</v>
      </c>
      <c r="F29" s="2">
        <f t="shared" si="0"/>
        <v>379611.88888888888</v>
      </c>
      <c r="AE29" s="21">
        <v>46249</v>
      </c>
      <c r="AF29">
        <v>415000</v>
      </c>
    </row>
    <row r="30" spans="1:32" x14ac:dyDescent="0.25">
      <c r="A30" s="21">
        <v>46266</v>
      </c>
      <c r="B30">
        <v>386667</v>
      </c>
      <c r="D30" s="21">
        <v>46268</v>
      </c>
      <c r="E30">
        <v>375000</v>
      </c>
      <c r="F30" s="2">
        <f t="shared" si="0"/>
        <v>379611.88888888888</v>
      </c>
      <c r="AE30" s="29" t="s">
        <v>158</v>
      </c>
      <c r="AF30">
        <v>415000</v>
      </c>
    </row>
    <row r="31" spans="1:32" x14ac:dyDescent="0.25">
      <c r="A31" s="21">
        <v>46267</v>
      </c>
      <c r="B31">
        <v>314000</v>
      </c>
      <c r="D31" s="21">
        <v>46269</v>
      </c>
      <c r="E31">
        <v>344000</v>
      </c>
      <c r="F31" s="2">
        <f t="shared" si="0"/>
        <v>379611.88888888888</v>
      </c>
      <c r="AE31" s="21">
        <v>46251</v>
      </c>
      <c r="AF31">
        <v>430000</v>
      </c>
    </row>
    <row r="32" spans="1:32" x14ac:dyDescent="0.25">
      <c r="A32" s="21">
        <v>46268</v>
      </c>
      <c r="B32">
        <v>375000</v>
      </c>
      <c r="D32" s="21">
        <v>46270</v>
      </c>
      <c r="E32">
        <v>330538</v>
      </c>
      <c r="F32" s="2">
        <f t="shared" si="0"/>
        <v>379611.88888888888</v>
      </c>
      <c r="AE32" s="29" t="s">
        <v>158</v>
      </c>
      <c r="AF32">
        <v>430000</v>
      </c>
    </row>
    <row r="33" spans="1:32" x14ac:dyDescent="0.25">
      <c r="A33" s="21">
        <v>46269</v>
      </c>
      <c r="B33">
        <v>344000</v>
      </c>
      <c r="D33" s="21">
        <v>46272</v>
      </c>
      <c r="E33">
        <v>441250</v>
      </c>
      <c r="F33" s="2">
        <f t="shared" si="0"/>
        <v>379611.88888888888</v>
      </c>
      <c r="AE33" s="21">
        <v>46252</v>
      </c>
      <c r="AF33">
        <v>430000</v>
      </c>
    </row>
    <row r="34" spans="1:32" x14ac:dyDescent="0.25">
      <c r="A34" s="21">
        <v>46270</v>
      </c>
      <c r="B34">
        <v>330538</v>
      </c>
      <c r="D34" s="21">
        <v>46273</v>
      </c>
      <c r="E34">
        <v>371144</v>
      </c>
      <c r="F34" s="2">
        <f t="shared" si="0"/>
        <v>379611.88888888888</v>
      </c>
      <c r="AE34" s="29" t="s">
        <v>158</v>
      </c>
      <c r="AF34">
        <v>430000</v>
      </c>
    </row>
    <row r="35" spans="1:32" x14ac:dyDescent="0.25">
      <c r="A35" s="21">
        <v>46272</v>
      </c>
      <c r="B35">
        <v>441250</v>
      </c>
      <c r="D35" s="21">
        <v>46274</v>
      </c>
      <c r="E35">
        <v>376250</v>
      </c>
      <c r="F35" s="2">
        <f t="shared" si="0"/>
        <v>379611.88888888888</v>
      </c>
      <c r="AE35" s="21">
        <v>46253</v>
      </c>
      <c r="AF35">
        <v>364178</v>
      </c>
    </row>
    <row r="36" spans="1:32" x14ac:dyDescent="0.25">
      <c r="A36" s="21">
        <v>46273</v>
      </c>
      <c r="B36">
        <v>371144</v>
      </c>
      <c r="D36" s="21">
        <v>46275</v>
      </c>
      <c r="E36">
        <v>375000</v>
      </c>
      <c r="F36" s="2">
        <f t="shared" si="0"/>
        <v>379611.88888888888</v>
      </c>
      <c r="AE36" s="29" t="s">
        <v>158</v>
      </c>
      <c r="AF36">
        <v>364178</v>
      </c>
    </row>
    <row r="37" spans="1:32" x14ac:dyDescent="0.25">
      <c r="A37" s="21">
        <v>46274</v>
      </c>
      <c r="B37">
        <v>376250</v>
      </c>
      <c r="D37" s="21">
        <v>46276</v>
      </c>
      <c r="E37">
        <v>408700</v>
      </c>
      <c r="F37" s="2">
        <f t="shared" si="0"/>
        <v>379611.88888888888</v>
      </c>
      <c r="AE37" s="21">
        <v>46254</v>
      </c>
      <c r="AF37">
        <v>425000</v>
      </c>
    </row>
    <row r="38" spans="1:32" x14ac:dyDescent="0.25">
      <c r="A38" s="21">
        <v>46275</v>
      </c>
      <c r="B38">
        <v>375000</v>
      </c>
      <c r="AE38" s="29" t="s">
        <v>158</v>
      </c>
      <c r="AF38">
        <v>425000</v>
      </c>
    </row>
    <row r="39" spans="1:32" x14ac:dyDescent="0.25">
      <c r="A39" s="21">
        <v>46276</v>
      </c>
      <c r="B39">
        <v>408700</v>
      </c>
      <c r="AE39" s="21">
        <v>46255</v>
      </c>
      <c r="AF39">
        <v>360000</v>
      </c>
    </row>
    <row r="40" spans="1:32" x14ac:dyDescent="0.25">
      <c r="A40" s="21" t="s">
        <v>281</v>
      </c>
      <c r="B40">
        <v>13515028</v>
      </c>
      <c r="AE40" s="29" t="s">
        <v>158</v>
      </c>
      <c r="AF40">
        <v>360000</v>
      </c>
    </row>
    <row r="41" spans="1:32" x14ac:dyDescent="0.25">
      <c r="AE41" s="21">
        <v>46256</v>
      </c>
      <c r="AF41">
        <v>440000</v>
      </c>
    </row>
    <row r="42" spans="1:32" x14ac:dyDescent="0.25">
      <c r="AE42" s="29" t="s">
        <v>158</v>
      </c>
      <c r="AF42">
        <v>440000</v>
      </c>
    </row>
    <row r="43" spans="1:32" x14ac:dyDescent="0.25">
      <c r="AE43" s="21">
        <v>46258</v>
      </c>
      <c r="AF43">
        <v>410000</v>
      </c>
    </row>
    <row r="44" spans="1:32" x14ac:dyDescent="0.25">
      <c r="AE44" s="29" t="s">
        <v>158</v>
      </c>
      <c r="AF44">
        <v>410000</v>
      </c>
    </row>
    <row r="45" spans="1:32" x14ac:dyDescent="0.25">
      <c r="AE45" s="21">
        <v>46259</v>
      </c>
      <c r="AF45">
        <v>335000</v>
      </c>
    </row>
    <row r="46" spans="1:32" x14ac:dyDescent="0.25">
      <c r="AE46" s="29" t="s">
        <v>158</v>
      </c>
      <c r="AF46">
        <v>335000</v>
      </c>
    </row>
    <row r="47" spans="1:32" x14ac:dyDescent="0.25">
      <c r="AE47" s="21">
        <v>46260</v>
      </c>
      <c r="AF47">
        <v>381250</v>
      </c>
    </row>
    <row r="48" spans="1:32" x14ac:dyDescent="0.25">
      <c r="AE48" s="29" t="s">
        <v>158</v>
      </c>
      <c r="AF48">
        <v>381250</v>
      </c>
    </row>
    <row r="49" spans="31:32" x14ac:dyDescent="0.25">
      <c r="AE49" s="21">
        <v>46261</v>
      </c>
      <c r="AF49">
        <v>415000</v>
      </c>
    </row>
    <row r="50" spans="31:32" x14ac:dyDescent="0.25">
      <c r="AE50" s="29" t="s">
        <v>158</v>
      </c>
      <c r="AF50">
        <v>415000</v>
      </c>
    </row>
    <row r="51" spans="31:32" x14ac:dyDescent="0.25">
      <c r="AE51" s="21">
        <v>46262</v>
      </c>
      <c r="AF51">
        <v>400000</v>
      </c>
    </row>
    <row r="52" spans="31:32" x14ac:dyDescent="0.25">
      <c r="AE52" s="29" t="s">
        <v>158</v>
      </c>
      <c r="AF52">
        <v>400000</v>
      </c>
    </row>
    <row r="53" spans="31:32" x14ac:dyDescent="0.25">
      <c r="AE53" s="21">
        <v>46263</v>
      </c>
      <c r="AF53">
        <v>402000</v>
      </c>
    </row>
    <row r="54" spans="31:32" x14ac:dyDescent="0.25">
      <c r="AE54" s="29" t="s">
        <v>158</v>
      </c>
      <c r="AF54">
        <v>402000</v>
      </c>
    </row>
    <row r="55" spans="31:32" x14ac:dyDescent="0.25">
      <c r="AE55" s="21">
        <v>46265</v>
      </c>
      <c r="AF55">
        <v>318000</v>
      </c>
    </row>
    <row r="56" spans="31:32" x14ac:dyDescent="0.25">
      <c r="AE56" s="29" t="s">
        <v>158</v>
      </c>
      <c r="AF56">
        <v>318000</v>
      </c>
    </row>
    <row r="57" spans="31:32" x14ac:dyDescent="0.25">
      <c r="AE57" s="21">
        <v>46266</v>
      </c>
      <c r="AF57">
        <v>386667</v>
      </c>
    </row>
    <row r="58" spans="31:32" x14ac:dyDescent="0.25">
      <c r="AE58" s="29" t="s">
        <v>158</v>
      </c>
      <c r="AF58">
        <v>386667</v>
      </c>
    </row>
    <row r="59" spans="31:32" x14ac:dyDescent="0.25">
      <c r="AE59" s="21">
        <v>46267</v>
      </c>
      <c r="AF59">
        <v>314000</v>
      </c>
    </row>
    <row r="60" spans="31:32" x14ac:dyDescent="0.25">
      <c r="AE60" s="29" t="s">
        <v>158</v>
      </c>
      <c r="AF60">
        <v>314000</v>
      </c>
    </row>
    <row r="61" spans="31:32" x14ac:dyDescent="0.25">
      <c r="AE61" s="21">
        <v>46268</v>
      </c>
      <c r="AF61">
        <v>375000</v>
      </c>
    </row>
    <row r="62" spans="31:32" x14ac:dyDescent="0.25">
      <c r="AE62" s="29" t="s">
        <v>158</v>
      </c>
      <c r="AF62">
        <v>375000</v>
      </c>
    </row>
    <row r="63" spans="31:32" x14ac:dyDescent="0.25">
      <c r="AE63" s="21">
        <v>46269</v>
      </c>
      <c r="AF63">
        <v>344000</v>
      </c>
    </row>
    <row r="64" spans="31:32" x14ac:dyDescent="0.25">
      <c r="AE64" s="29" t="s">
        <v>158</v>
      </c>
      <c r="AF64">
        <v>344000</v>
      </c>
    </row>
    <row r="65" spans="4:32" x14ac:dyDescent="0.25">
      <c r="AE65" s="21">
        <v>46270</v>
      </c>
      <c r="AF65">
        <v>330538</v>
      </c>
    </row>
    <row r="66" spans="4:32" x14ac:dyDescent="0.25">
      <c r="AE66" s="29" t="s">
        <v>158</v>
      </c>
      <c r="AF66">
        <v>330538</v>
      </c>
    </row>
    <row r="67" spans="4:32" x14ac:dyDescent="0.25">
      <c r="AE67" s="21">
        <v>46272</v>
      </c>
      <c r="AF67">
        <v>441250</v>
      </c>
    </row>
    <row r="68" spans="4:32" x14ac:dyDescent="0.25">
      <c r="AE68" s="29" t="s">
        <v>158</v>
      </c>
      <c r="AF68">
        <v>441250</v>
      </c>
    </row>
    <row r="69" spans="4:32" x14ac:dyDescent="0.25">
      <c r="AE69" s="21">
        <v>46273</v>
      </c>
      <c r="AF69">
        <v>371144</v>
      </c>
    </row>
    <row r="70" spans="4:32" x14ac:dyDescent="0.25">
      <c r="AE70" s="29" t="s">
        <v>158</v>
      </c>
      <c r="AF70">
        <v>371144</v>
      </c>
    </row>
    <row r="71" spans="4:32" x14ac:dyDescent="0.25">
      <c r="AE71" s="21">
        <v>46274</v>
      </c>
      <c r="AF71">
        <v>376250</v>
      </c>
    </row>
    <row r="72" spans="4:32" x14ac:dyDescent="0.25">
      <c r="AE72" s="29" t="s">
        <v>158</v>
      </c>
      <c r="AF72">
        <v>376250</v>
      </c>
    </row>
    <row r="73" spans="4:32" x14ac:dyDescent="0.25">
      <c r="D73" s="21"/>
      <c r="AE73" s="21">
        <v>46275</v>
      </c>
      <c r="AF73">
        <v>375000</v>
      </c>
    </row>
    <row r="74" spans="4:32" x14ac:dyDescent="0.25">
      <c r="D74" s="21"/>
      <c r="AE74" s="29" t="s">
        <v>158</v>
      </c>
      <c r="AF74">
        <v>375000</v>
      </c>
    </row>
    <row r="75" spans="4:32" x14ac:dyDescent="0.25">
      <c r="D75" s="21"/>
      <c r="AE75" s="21">
        <v>46276</v>
      </c>
      <c r="AF75">
        <v>408700</v>
      </c>
    </row>
    <row r="76" spans="4:32" x14ac:dyDescent="0.25">
      <c r="D76" s="21"/>
      <c r="AE76" s="29" t="s">
        <v>158</v>
      </c>
      <c r="AF76">
        <v>408700</v>
      </c>
    </row>
    <row r="77" spans="4:32" x14ac:dyDescent="0.25">
      <c r="D77" s="21"/>
      <c r="AE77" s="21" t="s">
        <v>281</v>
      </c>
      <c r="AF77">
        <v>13266111</v>
      </c>
    </row>
    <row r="78" spans="4:32" x14ac:dyDescent="0.25">
      <c r="D78" s="21"/>
    </row>
    <row r="79" spans="4:32" x14ac:dyDescent="0.25">
      <c r="D79" s="21"/>
    </row>
    <row r="80" spans="4:32" x14ac:dyDescent="0.25">
      <c r="D80" s="21"/>
    </row>
    <row r="81" spans="4:4" x14ac:dyDescent="0.25">
      <c r="D81" s="21"/>
    </row>
    <row r="82" spans="4:4" x14ac:dyDescent="0.25">
      <c r="D82" s="21"/>
    </row>
    <row r="83" spans="4:4" x14ac:dyDescent="0.25">
      <c r="D83" s="21"/>
    </row>
    <row r="84" spans="4:4" x14ac:dyDescent="0.25">
      <c r="D84" s="21"/>
    </row>
    <row r="85" spans="4:4" x14ac:dyDescent="0.25">
      <c r="D85" s="21"/>
    </row>
    <row r="86" spans="4:4" x14ac:dyDescent="0.25">
      <c r="D86" s="21"/>
    </row>
  </sheetData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B6AC-21A9-4FCB-B752-AE680FB68C5D}">
  <dimension ref="A1:XFD4294"/>
  <sheetViews>
    <sheetView topLeftCell="D4279" zoomScaleNormal="100" workbookViewId="0">
      <selection activeCell="A4007" sqref="A4007:M4294"/>
    </sheetView>
  </sheetViews>
  <sheetFormatPr defaultRowHeight="15" x14ac:dyDescent="0.25"/>
  <cols>
    <col min="1" max="1" width="29" bestFit="1" customWidth="1"/>
    <col min="2" max="2" width="8.28515625" bestFit="1" customWidth="1"/>
    <col min="3" max="3" width="16.42578125" bestFit="1" customWidth="1"/>
    <col min="4" max="4" width="12.140625" customWidth="1"/>
    <col min="5" max="5" width="25.28515625" bestFit="1" customWidth="1"/>
    <col min="6" max="6" width="36.85546875" customWidth="1"/>
    <col min="8" max="8" width="13.5703125" bestFit="1" customWidth="1"/>
    <col min="9" max="9" width="15.7109375" bestFit="1" customWidth="1"/>
    <col min="10" max="10" width="18.42578125" bestFit="1" customWidth="1"/>
    <col min="11" max="11" width="25.140625" bestFit="1" customWidth="1"/>
    <col min="12" max="12" width="10.7109375" bestFit="1" customWidth="1"/>
    <col min="15" max="15" width="11.5703125" bestFit="1" customWidth="1"/>
  </cols>
  <sheetData>
    <row r="1" spans="1:13" x14ac:dyDescent="0.25">
      <c r="A1" s="32" t="s">
        <v>0</v>
      </c>
      <c r="B1" s="33" t="s">
        <v>1</v>
      </c>
      <c r="C1" s="34" t="s">
        <v>247</v>
      </c>
      <c r="D1" s="34" t="s">
        <v>1018</v>
      </c>
      <c r="E1" s="35" t="s">
        <v>2</v>
      </c>
      <c r="F1" s="36" t="s">
        <v>3</v>
      </c>
      <c r="G1" s="36" t="s">
        <v>4</v>
      </c>
      <c r="H1" s="37" t="s">
        <v>5</v>
      </c>
      <c r="I1" s="38" t="s">
        <v>6</v>
      </c>
      <c r="J1" s="37" t="s">
        <v>7</v>
      </c>
      <c r="K1" s="39" t="s">
        <v>8</v>
      </c>
      <c r="L1" s="39" t="s">
        <v>9</v>
      </c>
    </row>
    <row r="2" spans="1:13" x14ac:dyDescent="0.25">
      <c r="A2" s="10" t="s">
        <v>1388</v>
      </c>
      <c r="B2" s="14">
        <v>202311</v>
      </c>
      <c r="C2" s="14">
        <v>202311</v>
      </c>
      <c r="D2" s="14" t="s">
        <v>1014</v>
      </c>
      <c r="E2" s="16">
        <v>9520450606</v>
      </c>
      <c r="F2" s="10" t="s">
        <v>1389</v>
      </c>
      <c r="G2" s="17" t="s">
        <v>19</v>
      </c>
      <c r="H2" s="11">
        <v>270000</v>
      </c>
      <c r="I2" s="19">
        <v>45323</v>
      </c>
      <c r="J2" s="11">
        <v>50000</v>
      </c>
      <c r="K2" s="12" t="s">
        <v>20</v>
      </c>
      <c r="L2" s="12" t="s">
        <v>158</v>
      </c>
    </row>
    <row r="3" spans="1:13" x14ac:dyDescent="0.25">
      <c r="A3" s="10" t="s">
        <v>1614</v>
      </c>
      <c r="B3" s="14">
        <v>202401</v>
      </c>
      <c r="C3" s="14">
        <v>202401</v>
      </c>
      <c r="D3" s="14" t="s">
        <v>1014</v>
      </c>
      <c r="E3" s="16">
        <v>9900199402</v>
      </c>
      <c r="F3" s="10" t="s">
        <v>4103</v>
      </c>
      <c r="G3" s="17" t="s">
        <v>19</v>
      </c>
      <c r="H3" s="11">
        <v>270000</v>
      </c>
      <c r="I3" s="19">
        <v>45324</v>
      </c>
      <c r="J3" s="11">
        <v>84167</v>
      </c>
      <c r="K3" s="12" t="s">
        <v>20</v>
      </c>
      <c r="L3" s="12" t="s">
        <v>158</v>
      </c>
    </row>
    <row r="4" spans="1:13" x14ac:dyDescent="0.25">
      <c r="A4" s="10" t="s">
        <v>1496</v>
      </c>
      <c r="B4" s="14">
        <v>202311</v>
      </c>
      <c r="C4" s="14">
        <v>202311</v>
      </c>
      <c r="D4" s="14" t="s">
        <v>1014</v>
      </c>
      <c r="E4" s="16">
        <v>7892242494</v>
      </c>
      <c r="F4" s="10" t="s">
        <v>1381</v>
      </c>
      <c r="G4" s="17" t="s">
        <v>1380</v>
      </c>
      <c r="H4" s="11">
        <v>240000</v>
      </c>
      <c r="I4" s="19">
        <v>45324</v>
      </c>
      <c r="J4" s="11">
        <v>60000</v>
      </c>
      <c r="K4" s="12" t="s">
        <v>20</v>
      </c>
      <c r="L4" s="12" t="s">
        <v>158</v>
      </c>
    </row>
    <row r="5" spans="1:13" x14ac:dyDescent="0.25">
      <c r="A5" s="10" t="s">
        <v>1620</v>
      </c>
      <c r="B5" s="14">
        <v>202402</v>
      </c>
      <c r="C5" s="14">
        <v>202402</v>
      </c>
      <c r="D5" s="14" t="s">
        <v>1014</v>
      </c>
      <c r="E5" s="16">
        <v>637088992</v>
      </c>
      <c r="F5" s="10" t="s">
        <v>1619</v>
      </c>
      <c r="G5" s="17" t="s">
        <v>19</v>
      </c>
      <c r="H5" s="11">
        <v>280000</v>
      </c>
      <c r="I5" s="19">
        <v>45324</v>
      </c>
      <c r="J5" s="11">
        <v>5000</v>
      </c>
      <c r="K5" s="12" t="s">
        <v>902</v>
      </c>
      <c r="L5" s="12" t="s">
        <v>158</v>
      </c>
      <c r="M5" t="s">
        <v>2604</v>
      </c>
    </row>
    <row r="6" spans="1:13" x14ac:dyDescent="0.25">
      <c r="A6" s="10" t="s">
        <v>1245</v>
      </c>
      <c r="B6" s="14">
        <v>202310</v>
      </c>
      <c r="C6" s="14">
        <v>202310</v>
      </c>
      <c r="D6" s="14" t="s">
        <v>1015</v>
      </c>
      <c r="E6" s="48">
        <v>7008288477</v>
      </c>
      <c r="F6" s="10" t="s">
        <v>1243</v>
      </c>
      <c r="G6" s="17" t="s">
        <v>77</v>
      </c>
      <c r="H6" s="11">
        <v>240000</v>
      </c>
      <c r="I6" s="19">
        <v>45324</v>
      </c>
      <c r="J6" s="11">
        <v>15000</v>
      </c>
      <c r="K6" s="12" t="s">
        <v>20</v>
      </c>
      <c r="L6" s="12" t="s">
        <v>158</v>
      </c>
    </row>
    <row r="7" spans="1:13" x14ac:dyDescent="0.25">
      <c r="A7" s="10" t="s">
        <v>1615</v>
      </c>
      <c r="B7" s="14" t="s">
        <v>1616</v>
      </c>
      <c r="C7" s="14">
        <v>202401</v>
      </c>
      <c r="D7" s="14" t="s">
        <v>1014</v>
      </c>
      <c r="E7" s="16">
        <v>8917466266</v>
      </c>
      <c r="F7" s="10" t="s">
        <v>1617</v>
      </c>
      <c r="G7" s="17" t="s">
        <v>77</v>
      </c>
      <c r="H7" s="11">
        <v>240000</v>
      </c>
      <c r="I7" s="19">
        <v>45324</v>
      </c>
      <c r="J7" s="11">
        <v>5000</v>
      </c>
      <c r="K7" s="12" t="s">
        <v>902</v>
      </c>
      <c r="L7" s="12" t="s">
        <v>158</v>
      </c>
      <c r="M7" t="s">
        <v>2604</v>
      </c>
    </row>
    <row r="8" spans="1:13" x14ac:dyDescent="0.25">
      <c r="A8" s="10" t="s">
        <v>1442</v>
      </c>
      <c r="B8" s="14" t="s">
        <v>1616</v>
      </c>
      <c r="C8" s="14">
        <v>202401</v>
      </c>
      <c r="D8" s="14" t="s">
        <v>1014</v>
      </c>
      <c r="E8" s="16">
        <v>9040113623</v>
      </c>
      <c r="F8" s="10" t="s">
        <v>1618</v>
      </c>
      <c r="G8" s="17" t="s">
        <v>77</v>
      </c>
      <c r="H8" s="11">
        <v>240000</v>
      </c>
      <c r="I8" s="19">
        <v>45324</v>
      </c>
      <c r="J8" s="11">
        <v>50000</v>
      </c>
      <c r="K8" s="12" t="s">
        <v>20</v>
      </c>
      <c r="L8" s="12" t="s">
        <v>158</v>
      </c>
    </row>
    <row r="9" spans="1:13" x14ac:dyDescent="0.25">
      <c r="A9" s="10" t="s">
        <v>1543</v>
      </c>
      <c r="B9" s="14">
        <v>202304</v>
      </c>
      <c r="C9" s="14">
        <v>202304</v>
      </c>
      <c r="D9" s="14" t="s">
        <v>1014</v>
      </c>
      <c r="E9" s="16" t="s">
        <v>1544</v>
      </c>
      <c r="F9" s="10" t="s">
        <v>1545</v>
      </c>
      <c r="G9" s="17" t="s">
        <v>77</v>
      </c>
      <c r="H9" s="11">
        <v>265000</v>
      </c>
      <c r="I9" s="19">
        <v>45325</v>
      </c>
      <c r="J9" s="11">
        <v>85000</v>
      </c>
      <c r="K9" s="12" t="s">
        <v>20</v>
      </c>
      <c r="L9" s="12" t="s">
        <v>158</v>
      </c>
    </row>
    <row r="10" spans="1:13" x14ac:dyDescent="0.25">
      <c r="A10" s="10" t="s">
        <v>1413</v>
      </c>
      <c r="B10" s="14">
        <v>202311</v>
      </c>
      <c r="C10" s="14">
        <v>202311</v>
      </c>
      <c r="D10" s="14" t="s">
        <v>1014</v>
      </c>
      <c r="E10" s="16">
        <v>8939492802</v>
      </c>
      <c r="F10" s="10" t="s">
        <v>1382</v>
      </c>
      <c r="G10" s="17" t="s">
        <v>19</v>
      </c>
      <c r="H10" s="11">
        <v>290000</v>
      </c>
      <c r="I10" s="19">
        <v>45327</v>
      </c>
      <c r="J10" s="11">
        <v>85000</v>
      </c>
      <c r="K10" s="12" t="s">
        <v>20</v>
      </c>
      <c r="L10" s="12" t="s">
        <v>158</v>
      </c>
    </row>
    <row r="11" spans="1:13" x14ac:dyDescent="0.25">
      <c r="A11" s="10" t="s">
        <v>1621</v>
      </c>
      <c r="B11" s="14">
        <v>202402</v>
      </c>
      <c r="C11" s="14">
        <v>202402</v>
      </c>
      <c r="D11" s="14" t="s">
        <v>1014</v>
      </c>
      <c r="E11" s="16">
        <v>7760605656</v>
      </c>
      <c r="F11" s="27" t="s">
        <v>1757</v>
      </c>
      <c r="G11" s="17" t="s">
        <v>19</v>
      </c>
      <c r="H11" s="11">
        <v>290000</v>
      </c>
      <c r="I11" s="19">
        <v>45327</v>
      </c>
      <c r="J11" s="11">
        <v>5000</v>
      </c>
      <c r="K11" s="12" t="s">
        <v>20</v>
      </c>
      <c r="L11" s="12" t="s">
        <v>158</v>
      </c>
    </row>
    <row r="12" spans="1:13" x14ac:dyDescent="0.25">
      <c r="A12" s="10" t="s">
        <v>1404</v>
      </c>
      <c r="B12" s="14">
        <v>202311</v>
      </c>
      <c r="C12" s="14">
        <v>202311</v>
      </c>
      <c r="D12" s="14" t="s">
        <v>1014</v>
      </c>
      <c r="E12" s="16">
        <v>8260677146</v>
      </c>
      <c r="F12" s="10" t="s">
        <v>1495</v>
      </c>
      <c r="G12" s="17" t="s">
        <v>19</v>
      </c>
      <c r="H12" s="11">
        <v>270000</v>
      </c>
      <c r="I12" s="19">
        <v>45327</v>
      </c>
      <c r="J12" s="11">
        <v>44300</v>
      </c>
      <c r="K12" s="12" t="s">
        <v>689</v>
      </c>
      <c r="L12" s="12" t="s">
        <v>158</v>
      </c>
    </row>
    <row r="13" spans="1:13" x14ac:dyDescent="0.25">
      <c r="A13" s="10" t="s">
        <v>1494</v>
      </c>
      <c r="B13" s="14">
        <v>202312</v>
      </c>
      <c r="C13" s="14">
        <v>202312</v>
      </c>
      <c r="D13" s="14" t="s">
        <v>1014</v>
      </c>
      <c r="E13" s="16">
        <v>8105642253</v>
      </c>
      <c r="F13" s="10" t="s">
        <v>1374</v>
      </c>
      <c r="G13" s="17" t="s">
        <v>19</v>
      </c>
      <c r="H13" s="11">
        <v>300000</v>
      </c>
      <c r="I13" s="19">
        <v>45327</v>
      </c>
      <c r="J13" s="11">
        <v>70000</v>
      </c>
      <c r="K13" s="12" t="s">
        <v>902</v>
      </c>
      <c r="L13" s="12" t="s">
        <v>158</v>
      </c>
    </row>
    <row r="14" spans="1:13" x14ac:dyDescent="0.25">
      <c r="A14" s="10" t="s">
        <v>1519</v>
      </c>
      <c r="B14" s="14">
        <v>202311</v>
      </c>
      <c r="C14" s="14">
        <v>202311</v>
      </c>
      <c r="D14" s="14" t="s">
        <v>1014</v>
      </c>
      <c r="E14" s="16">
        <v>7892242494</v>
      </c>
      <c r="F14" s="10" t="s">
        <v>1520</v>
      </c>
      <c r="G14" s="17" t="s">
        <v>19</v>
      </c>
      <c r="H14" s="11">
        <v>300000</v>
      </c>
      <c r="I14" s="19">
        <v>45327</v>
      </c>
      <c r="J14" s="11">
        <v>25000</v>
      </c>
      <c r="K14" s="12" t="s">
        <v>20</v>
      </c>
      <c r="L14" s="12" t="s">
        <v>158</v>
      </c>
    </row>
    <row r="15" spans="1:13" x14ac:dyDescent="0.25">
      <c r="A15" s="10" t="s">
        <v>1519</v>
      </c>
      <c r="B15" s="14">
        <v>202311</v>
      </c>
      <c r="C15" s="14">
        <v>202311</v>
      </c>
      <c r="D15" s="14" t="s">
        <v>1014</v>
      </c>
      <c r="E15" s="16">
        <v>7892242494</v>
      </c>
      <c r="F15" s="10" t="s">
        <v>1520</v>
      </c>
      <c r="G15" s="17" t="s">
        <v>19</v>
      </c>
      <c r="H15" s="11">
        <v>300000</v>
      </c>
      <c r="I15" s="19">
        <v>45327</v>
      </c>
      <c r="J15" s="11">
        <v>45000</v>
      </c>
      <c r="K15" s="12" t="s">
        <v>689</v>
      </c>
      <c r="L15" s="12" t="s">
        <v>158</v>
      </c>
    </row>
    <row r="16" spans="1:13" x14ac:dyDescent="0.25">
      <c r="A16" s="10" t="s">
        <v>1622</v>
      </c>
      <c r="B16" s="14">
        <v>202401</v>
      </c>
      <c r="C16" s="14">
        <v>202401</v>
      </c>
      <c r="D16" s="14" t="s">
        <v>1014</v>
      </c>
      <c r="E16" s="16">
        <v>9920936373</v>
      </c>
      <c r="F16" s="10" t="s">
        <v>1623</v>
      </c>
      <c r="G16" s="17" t="s">
        <v>77</v>
      </c>
      <c r="H16" s="11">
        <v>240000</v>
      </c>
      <c r="I16" s="19">
        <v>45327</v>
      </c>
      <c r="J16" s="11">
        <v>75000</v>
      </c>
      <c r="K16" s="12" t="s">
        <v>20</v>
      </c>
      <c r="L16" s="12" t="s">
        <v>158</v>
      </c>
    </row>
    <row r="17" spans="1:13" x14ac:dyDescent="0.25">
      <c r="A17" s="10" t="s">
        <v>1402</v>
      </c>
      <c r="B17" s="14">
        <v>202311</v>
      </c>
      <c r="C17" s="14">
        <v>202311</v>
      </c>
      <c r="D17" s="14" t="s">
        <v>1014</v>
      </c>
      <c r="E17" s="16">
        <v>7978951200</v>
      </c>
      <c r="F17" s="10" t="s">
        <v>1333</v>
      </c>
      <c r="G17" s="17" t="s">
        <v>19</v>
      </c>
      <c r="H17" s="11">
        <v>270000</v>
      </c>
      <c r="I17" s="19">
        <v>45328</v>
      </c>
      <c r="J17" s="11">
        <v>42500</v>
      </c>
      <c r="K17" s="12" t="s">
        <v>689</v>
      </c>
      <c r="L17" s="12" t="s">
        <v>158</v>
      </c>
    </row>
    <row r="18" spans="1:13" x14ac:dyDescent="0.25">
      <c r="A18" s="10" t="s">
        <v>1624</v>
      </c>
      <c r="B18" s="14">
        <v>202401</v>
      </c>
      <c r="C18" s="14">
        <v>202401</v>
      </c>
      <c r="D18" s="14" t="s">
        <v>1014</v>
      </c>
      <c r="E18" s="16">
        <v>7377879972</v>
      </c>
      <c r="F18" s="10" t="s">
        <v>1625</v>
      </c>
      <c r="G18" s="17" t="s">
        <v>19</v>
      </c>
      <c r="H18" s="11">
        <v>250000</v>
      </c>
      <c r="I18" s="19">
        <v>45328</v>
      </c>
      <c r="J18" s="11">
        <v>80000</v>
      </c>
      <c r="K18" s="12" t="s">
        <v>902</v>
      </c>
      <c r="L18" s="12" t="s">
        <v>158</v>
      </c>
      <c r="M18" t="s">
        <v>2604</v>
      </c>
    </row>
    <row r="19" spans="1:13" x14ac:dyDescent="0.25">
      <c r="A19" s="10" t="s">
        <v>1068</v>
      </c>
      <c r="B19" s="14">
        <v>202309</v>
      </c>
      <c r="C19" s="14">
        <v>202309</v>
      </c>
      <c r="D19" s="14" t="s">
        <v>1014</v>
      </c>
      <c r="E19" s="16">
        <v>9348637038</v>
      </c>
      <c r="F19" s="10" t="s">
        <v>62</v>
      </c>
      <c r="G19" s="17" t="s">
        <v>19</v>
      </c>
      <c r="H19" s="11">
        <v>270000</v>
      </c>
      <c r="I19" s="19">
        <v>45328</v>
      </c>
      <c r="J19" s="11">
        <v>40000</v>
      </c>
      <c r="K19" s="12" t="s">
        <v>689</v>
      </c>
      <c r="L19" s="12" t="s">
        <v>158</v>
      </c>
    </row>
    <row r="20" spans="1:13" x14ac:dyDescent="0.25">
      <c r="A20" s="10" t="s">
        <v>1626</v>
      </c>
      <c r="B20" s="14">
        <v>202402</v>
      </c>
      <c r="C20" s="14">
        <v>202402</v>
      </c>
      <c r="D20" s="14" t="s">
        <v>1014</v>
      </c>
      <c r="E20" s="16">
        <v>8328827335</v>
      </c>
      <c r="F20" s="10" t="s">
        <v>1627</v>
      </c>
      <c r="G20" s="17" t="s">
        <v>19</v>
      </c>
      <c r="H20" s="11">
        <v>270000</v>
      </c>
      <c r="I20" s="19">
        <v>45328</v>
      </c>
      <c r="J20" s="11">
        <v>5000</v>
      </c>
      <c r="K20" s="12" t="s">
        <v>20</v>
      </c>
      <c r="L20" s="12" t="s">
        <v>158</v>
      </c>
    </row>
    <row r="21" spans="1:13" x14ac:dyDescent="0.25">
      <c r="A21" s="10" t="s">
        <v>1628</v>
      </c>
      <c r="B21" s="14">
        <v>202402</v>
      </c>
      <c r="C21" s="14">
        <v>202402</v>
      </c>
      <c r="D21" s="14" t="s">
        <v>1014</v>
      </c>
      <c r="E21" s="16">
        <v>7721976857</v>
      </c>
      <c r="F21" s="10" t="s">
        <v>1629</v>
      </c>
      <c r="G21" s="17" t="s">
        <v>19</v>
      </c>
      <c r="H21" s="11">
        <v>270000</v>
      </c>
      <c r="I21" s="19">
        <v>45328</v>
      </c>
      <c r="J21" s="11">
        <v>5000</v>
      </c>
      <c r="K21" s="12" t="s">
        <v>20</v>
      </c>
      <c r="L21" s="12" t="s">
        <v>158</v>
      </c>
    </row>
    <row r="22" spans="1:13" x14ac:dyDescent="0.25">
      <c r="A22" s="10" t="s">
        <v>239</v>
      </c>
      <c r="B22" s="14">
        <v>202301</v>
      </c>
      <c r="C22" s="14">
        <v>202301</v>
      </c>
      <c r="D22" s="14" t="s">
        <v>1014</v>
      </c>
      <c r="E22" s="16">
        <v>9550220113</v>
      </c>
      <c r="F22" s="10" t="s">
        <v>240</v>
      </c>
      <c r="G22" s="17" t="s">
        <v>19</v>
      </c>
      <c r="H22" s="11">
        <v>270000</v>
      </c>
      <c r="I22" s="19">
        <v>45328</v>
      </c>
      <c r="J22" s="11">
        <v>50000</v>
      </c>
      <c r="K22" s="12" t="s">
        <v>20</v>
      </c>
      <c r="L22" s="12" t="s">
        <v>1176</v>
      </c>
    </row>
    <row r="23" spans="1:13" x14ac:dyDescent="0.25">
      <c r="A23" s="10" t="s">
        <v>1632</v>
      </c>
      <c r="B23" s="14">
        <v>202402</v>
      </c>
      <c r="C23" s="14">
        <v>202402</v>
      </c>
      <c r="D23" s="14" t="s">
        <v>1014</v>
      </c>
      <c r="E23" s="16">
        <v>760605656</v>
      </c>
      <c r="F23" s="10" t="s">
        <v>1633</v>
      </c>
      <c r="G23" s="17" t="s">
        <v>19</v>
      </c>
      <c r="H23" s="11">
        <v>270000</v>
      </c>
      <c r="I23" s="19">
        <v>45328</v>
      </c>
      <c r="J23" s="11">
        <v>95000</v>
      </c>
      <c r="K23" s="12" t="s">
        <v>20</v>
      </c>
      <c r="L23" s="12" t="s">
        <v>158</v>
      </c>
    </row>
    <row r="24" spans="1:13" x14ac:dyDescent="0.25">
      <c r="A24" s="10" t="s">
        <v>1630</v>
      </c>
      <c r="B24" s="14">
        <v>202402</v>
      </c>
      <c r="C24" s="14">
        <v>202402</v>
      </c>
      <c r="D24" s="14" t="s">
        <v>1014</v>
      </c>
      <c r="E24" s="16">
        <v>9620170234</v>
      </c>
      <c r="F24" s="10" t="s">
        <v>1631</v>
      </c>
      <c r="G24" s="17" t="s">
        <v>19</v>
      </c>
      <c r="H24" s="11">
        <v>270000</v>
      </c>
      <c r="I24" s="19">
        <v>45329</v>
      </c>
      <c r="J24" s="11">
        <v>5000</v>
      </c>
      <c r="K24" s="12" t="s">
        <v>20</v>
      </c>
      <c r="L24" s="12" t="s">
        <v>158</v>
      </c>
    </row>
    <row r="25" spans="1:13" x14ac:dyDescent="0.25">
      <c r="A25" s="10" t="s">
        <v>1437</v>
      </c>
      <c r="B25" s="14">
        <v>202312</v>
      </c>
      <c r="C25" s="14">
        <v>202312</v>
      </c>
      <c r="D25" s="14" t="s">
        <v>1014</v>
      </c>
      <c r="E25" s="16">
        <v>9765740737</v>
      </c>
      <c r="F25" s="10" t="s">
        <v>1459</v>
      </c>
      <c r="G25" s="17" t="s">
        <v>19</v>
      </c>
      <c r="H25" s="11">
        <v>280000</v>
      </c>
      <c r="I25" s="19">
        <v>45329</v>
      </c>
      <c r="J25" s="11">
        <v>54000</v>
      </c>
      <c r="K25" s="12" t="s">
        <v>20</v>
      </c>
      <c r="L25" s="12" t="s">
        <v>158</v>
      </c>
    </row>
    <row r="26" spans="1:13" x14ac:dyDescent="0.25">
      <c r="A26" s="10" t="s">
        <v>1028</v>
      </c>
      <c r="B26" s="14">
        <v>202312</v>
      </c>
      <c r="C26" s="14">
        <v>202312</v>
      </c>
      <c r="D26" s="14" t="s">
        <v>1014</v>
      </c>
      <c r="E26" s="16">
        <v>9912347767</v>
      </c>
      <c r="F26" s="10" t="s">
        <v>1509</v>
      </c>
      <c r="G26" s="17" t="s">
        <v>77</v>
      </c>
      <c r="H26" s="11">
        <v>240000</v>
      </c>
      <c r="I26" s="19">
        <v>45329</v>
      </c>
      <c r="J26" s="11">
        <v>50000</v>
      </c>
      <c r="K26" s="12" t="s">
        <v>20</v>
      </c>
      <c r="L26" s="12" t="s">
        <v>158</v>
      </c>
    </row>
    <row r="27" spans="1:13" x14ac:dyDescent="0.25">
      <c r="A27" s="10" t="s">
        <v>1224</v>
      </c>
      <c r="B27" s="14">
        <v>202308</v>
      </c>
      <c r="C27" s="14">
        <v>202308</v>
      </c>
      <c r="D27" s="14" t="s">
        <v>1014</v>
      </c>
      <c r="E27" s="16">
        <v>8249652410</v>
      </c>
      <c r="F27" s="10" t="s">
        <v>1057</v>
      </c>
      <c r="G27" s="17" t="s">
        <v>77</v>
      </c>
      <c r="H27" s="11">
        <v>265000</v>
      </c>
      <c r="I27" s="19">
        <v>45329</v>
      </c>
      <c r="J27" s="11">
        <v>40000</v>
      </c>
      <c r="K27" s="12" t="s">
        <v>20</v>
      </c>
      <c r="L27" s="12" t="s">
        <v>158</v>
      </c>
    </row>
    <row r="28" spans="1:13" x14ac:dyDescent="0.25">
      <c r="A28" s="10" t="s">
        <v>1072</v>
      </c>
      <c r="B28" s="14">
        <v>202308</v>
      </c>
      <c r="C28" s="14">
        <v>202308</v>
      </c>
      <c r="D28" s="14" t="s">
        <v>1014</v>
      </c>
      <c r="E28" s="16">
        <v>9348637038</v>
      </c>
      <c r="F28" s="10" t="s">
        <v>62</v>
      </c>
      <c r="G28" s="17" t="s">
        <v>19</v>
      </c>
      <c r="H28" s="11">
        <v>270000</v>
      </c>
      <c r="I28" s="19">
        <v>45330</v>
      </c>
      <c r="J28" s="11">
        <v>12000</v>
      </c>
      <c r="K28" s="12" t="s">
        <v>20</v>
      </c>
      <c r="L28" s="12" t="s">
        <v>158</v>
      </c>
    </row>
    <row r="29" spans="1:13" x14ac:dyDescent="0.25">
      <c r="A29" s="10" t="s">
        <v>1634</v>
      </c>
      <c r="B29" s="14">
        <v>202402</v>
      </c>
      <c r="C29" s="14">
        <v>202402</v>
      </c>
      <c r="D29" s="14" t="s">
        <v>1014</v>
      </c>
      <c r="E29" s="16">
        <v>7008525063</v>
      </c>
      <c r="F29" s="10" t="s">
        <v>1635</v>
      </c>
      <c r="G29" s="17" t="s">
        <v>19</v>
      </c>
      <c r="H29" s="11">
        <v>270000</v>
      </c>
      <c r="I29" s="19">
        <v>45329</v>
      </c>
      <c r="J29" s="11">
        <v>5000</v>
      </c>
      <c r="K29" s="12" t="s">
        <v>20</v>
      </c>
      <c r="L29" s="12" t="s">
        <v>158</v>
      </c>
    </row>
    <row r="30" spans="1:13" x14ac:dyDescent="0.25">
      <c r="A30" s="10" t="s">
        <v>1427</v>
      </c>
      <c r="B30" s="14">
        <v>202402</v>
      </c>
      <c r="C30" s="14">
        <v>202402</v>
      </c>
      <c r="D30" s="14" t="s">
        <v>1014</v>
      </c>
      <c r="E30" s="16">
        <v>9644374838</v>
      </c>
      <c r="F30" s="10" t="s">
        <v>1510</v>
      </c>
      <c r="G30" s="17" t="s">
        <v>19</v>
      </c>
      <c r="H30" s="11">
        <v>270000</v>
      </c>
      <c r="I30" s="19">
        <v>45329</v>
      </c>
      <c r="J30" s="11">
        <v>265000</v>
      </c>
      <c r="K30" s="12" t="s">
        <v>689</v>
      </c>
      <c r="L30" s="12" t="s">
        <v>158</v>
      </c>
    </row>
    <row r="31" spans="1:13" x14ac:dyDescent="0.25">
      <c r="A31" s="10" t="s">
        <v>1087</v>
      </c>
      <c r="B31" s="14">
        <v>202309</v>
      </c>
      <c r="C31" s="14">
        <v>202309</v>
      </c>
      <c r="D31" s="14" t="s">
        <v>1014</v>
      </c>
      <c r="E31" s="16">
        <v>7008962704</v>
      </c>
      <c r="F31" s="10" t="s">
        <v>1088</v>
      </c>
      <c r="G31" s="17" t="s">
        <v>77</v>
      </c>
      <c r="H31" s="11">
        <v>240000</v>
      </c>
      <c r="I31" s="19">
        <v>45330</v>
      </c>
      <c r="J31" s="11">
        <v>25000</v>
      </c>
      <c r="K31" s="12" t="s">
        <v>20</v>
      </c>
      <c r="L31" s="12" t="s">
        <v>158</v>
      </c>
    </row>
    <row r="32" spans="1:13" x14ac:dyDescent="0.25">
      <c r="A32" s="10" t="s">
        <v>1294</v>
      </c>
      <c r="B32" s="14">
        <v>202310</v>
      </c>
      <c r="C32" s="14">
        <v>202310</v>
      </c>
      <c r="D32" s="14" t="s">
        <v>1014</v>
      </c>
      <c r="E32" s="16">
        <v>7224826454</v>
      </c>
      <c r="F32" s="10" t="s">
        <v>1295</v>
      </c>
      <c r="G32" s="17" t="s">
        <v>19</v>
      </c>
      <c r="H32" s="11">
        <v>270000</v>
      </c>
      <c r="I32" s="19">
        <v>45330</v>
      </c>
      <c r="J32" s="11">
        <v>45000</v>
      </c>
      <c r="K32" s="12" t="s">
        <v>20</v>
      </c>
      <c r="L32" s="12" t="s">
        <v>158</v>
      </c>
    </row>
    <row r="33" spans="1:12" x14ac:dyDescent="0.25">
      <c r="A33" s="10" t="s">
        <v>1340</v>
      </c>
      <c r="B33" s="14">
        <v>202311</v>
      </c>
      <c r="C33" s="14">
        <v>202311</v>
      </c>
      <c r="D33" s="14" t="s">
        <v>1014</v>
      </c>
      <c r="E33" s="16">
        <v>6371778545</v>
      </c>
      <c r="F33" s="10" t="s">
        <v>1341</v>
      </c>
      <c r="G33" s="17" t="s">
        <v>19</v>
      </c>
      <c r="H33" s="11">
        <v>270000</v>
      </c>
      <c r="I33" s="19">
        <v>45330</v>
      </c>
      <c r="J33" s="11">
        <v>30000</v>
      </c>
      <c r="K33" s="12" t="s">
        <v>20</v>
      </c>
      <c r="L33" s="12" t="s">
        <v>158</v>
      </c>
    </row>
    <row r="34" spans="1:12" x14ac:dyDescent="0.25">
      <c r="A34" s="10" t="s">
        <v>1636</v>
      </c>
      <c r="B34" s="14">
        <v>202401</v>
      </c>
      <c r="C34" s="14">
        <v>202401</v>
      </c>
      <c r="D34" s="14" t="s">
        <v>1014</v>
      </c>
      <c r="E34" s="16">
        <v>7381952658</v>
      </c>
      <c r="F34" s="10" t="s">
        <v>1637</v>
      </c>
      <c r="G34" s="17" t="s">
        <v>19</v>
      </c>
      <c r="H34" s="11">
        <v>280000</v>
      </c>
      <c r="I34" s="19">
        <v>45330</v>
      </c>
      <c r="J34" s="11">
        <v>275000</v>
      </c>
      <c r="K34" s="12" t="s">
        <v>689</v>
      </c>
      <c r="L34" s="12" t="s">
        <v>158</v>
      </c>
    </row>
    <row r="35" spans="1:12" x14ac:dyDescent="0.25">
      <c r="A35" s="10" t="s">
        <v>1533</v>
      </c>
      <c r="B35" s="14">
        <v>202312</v>
      </c>
      <c r="C35" s="14">
        <v>202312</v>
      </c>
      <c r="D35" s="14" t="s">
        <v>1014</v>
      </c>
      <c r="E35" s="16">
        <v>6372189074</v>
      </c>
      <c r="F35" s="10" t="s">
        <v>1534</v>
      </c>
      <c r="G35" s="17" t="s">
        <v>19</v>
      </c>
      <c r="H35" s="11">
        <v>280000</v>
      </c>
      <c r="I35" s="19">
        <v>45331</v>
      </c>
      <c r="J35" s="11">
        <f>44000+46000</f>
        <v>90000</v>
      </c>
      <c r="K35" s="12" t="s">
        <v>20</v>
      </c>
      <c r="L35" s="12" t="s">
        <v>158</v>
      </c>
    </row>
    <row r="36" spans="1:12" x14ac:dyDescent="0.25">
      <c r="A36" s="10" t="s">
        <v>1593</v>
      </c>
      <c r="B36" s="14">
        <v>202401</v>
      </c>
      <c r="C36" s="14">
        <v>202401</v>
      </c>
      <c r="D36" s="14" t="s">
        <v>1014</v>
      </c>
      <c r="E36" s="16">
        <v>7024282261</v>
      </c>
      <c r="F36" s="10" t="s">
        <v>1594</v>
      </c>
      <c r="G36" s="17" t="s">
        <v>19</v>
      </c>
      <c r="H36" s="11">
        <v>260000</v>
      </c>
      <c r="I36" s="19">
        <v>45331</v>
      </c>
      <c r="J36" s="11">
        <v>40000</v>
      </c>
      <c r="K36" s="12" t="s">
        <v>20</v>
      </c>
      <c r="L36" s="12" t="s">
        <v>158</v>
      </c>
    </row>
    <row r="37" spans="1:12" x14ac:dyDescent="0.25">
      <c r="A37" s="40" t="s">
        <v>1638</v>
      </c>
      <c r="B37" s="14">
        <v>202401</v>
      </c>
      <c r="C37" s="14">
        <v>202401</v>
      </c>
      <c r="D37" s="14" t="s">
        <v>1014</v>
      </c>
      <c r="E37" s="16">
        <v>6370388095</v>
      </c>
      <c r="F37" s="10" t="s">
        <v>1569</v>
      </c>
      <c r="G37" s="17" t="s">
        <v>19</v>
      </c>
      <c r="H37" s="11">
        <v>270000</v>
      </c>
      <c r="I37" s="19">
        <v>45331</v>
      </c>
      <c r="J37" s="11">
        <f>44000+46000</f>
        <v>90000</v>
      </c>
      <c r="K37" s="12" t="s">
        <v>689</v>
      </c>
      <c r="L37" s="12" t="s">
        <v>158</v>
      </c>
    </row>
    <row r="38" spans="1:12" x14ac:dyDescent="0.25">
      <c r="A38" s="10" t="s">
        <v>1447</v>
      </c>
      <c r="B38" s="14">
        <v>202312</v>
      </c>
      <c r="C38" s="14">
        <v>202312</v>
      </c>
      <c r="D38" s="14" t="s">
        <v>1014</v>
      </c>
      <c r="E38" s="16">
        <v>9354637272</v>
      </c>
      <c r="F38" s="10" t="s">
        <v>1639</v>
      </c>
      <c r="G38" s="17" t="s">
        <v>77</v>
      </c>
      <c r="H38" s="11">
        <v>240000</v>
      </c>
      <c r="I38" s="19">
        <v>45331</v>
      </c>
      <c r="J38" s="11">
        <v>225000</v>
      </c>
      <c r="K38" s="12" t="s">
        <v>689</v>
      </c>
      <c r="L38" s="12" t="s">
        <v>158</v>
      </c>
    </row>
    <row r="39" spans="1:12" x14ac:dyDescent="0.25">
      <c r="A39" s="10" t="s">
        <v>1640</v>
      </c>
      <c r="B39" s="14">
        <v>202402</v>
      </c>
      <c r="C39" s="14">
        <v>202402</v>
      </c>
      <c r="D39" s="14" t="s">
        <v>1014</v>
      </c>
      <c r="E39" s="16">
        <v>9304907066</v>
      </c>
      <c r="F39" s="10" t="s">
        <v>1641</v>
      </c>
      <c r="G39" s="17" t="s">
        <v>19</v>
      </c>
      <c r="H39" s="11">
        <v>270000</v>
      </c>
      <c r="I39" s="19">
        <v>45331</v>
      </c>
      <c r="J39" s="11">
        <v>5000</v>
      </c>
      <c r="K39" s="12" t="s">
        <v>20</v>
      </c>
      <c r="L39" s="12" t="s">
        <v>158</v>
      </c>
    </row>
    <row r="40" spans="1:12" x14ac:dyDescent="0.25">
      <c r="A40" s="10" t="s">
        <v>1642</v>
      </c>
      <c r="B40" s="14">
        <v>202402</v>
      </c>
      <c r="C40" s="14">
        <v>202402</v>
      </c>
      <c r="D40" s="14" t="s">
        <v>1014</v>
      </c>
      <c r="E40" s="16">
        <v>9304471321</v>
      </c>
      <c r="F40" s="10" t="s">
        <v>1643</v>
      </c>
      <c r="G40" s="17" t="s">
        <v>19</v>
      </c>
      <c r="H40" s="11">
        <v>270000</v>
      </c>
      <c r="I40" s="19">
        <v>45331</v>
      </c>
      <c r="J40" s="11">
        <v>5000</v>
      </c>
      <c r="K40" s="12" t="s">
        <v>20</v>
      </c>
      <c r="L40" s="12" t="s">
        <v>158</v>
      </c>
    </row>
    <row r="41" spans="1:12" x14ac:dyDescent="0.25">
      <c r="A41" s="10" t="s">
        <v>1644</v>
      </c>
      <c r="B41" s="14">
        <v>202402</v>
      </c>
      <c r="C41" s="14">
        <v>202402</v>
      </c>
      <c r="D41" s="14" t="s">
        <v>1014</v>
      </c>
      <c r="E41" s="16">
        <v>7008591898</v>
      </c>
      <c r="F41" s="10" t="s">
        <v>1645</v>
      </c>
      <c r="G41" s="17" t="s">
        <v>19</v>
      </c>
      <c r="H41" s="11">
        <v>280000</v>
      </c>
      <c r="I41" s="19">
        <v>45331</v>
      </c>
      <c r="J41" s="11">
        <v>5000</v>
      </c>
      <c r="K41" s="12" t="s">
        <v>20</v>
      </c>
      <c r="L41" s="12" t="s">
        <v>158</v>
      </c>
    </row>
    <row r="42" spans="1:12" x14ac:dyDescent="0.25">
      <c r="A42" s="10" t="s">
        <v>1646</v>
      </c>
      <c r="B42" s="14">
        <v>202402</v>
      </c>
      <c r="C42" s="14">
        <v>202402</v>
      </c>
      <c r="D42" s="14" t="s">
        <v>1014</v>
      </c>
      <c r="E42" s="16">
        <v>12018794101</v>
      </c>
      <c r="F42" s="10" t="s">
        <v>1647</v>
      </c>
      <c r="G42" s="17" t="s">
        <v>19</v>
      </c>
      <c r="H42" s="11">
        <v>280000</v>
      </c>
      <c r="I42" s="19">
        <v>45331</v>
      </c>
      <c r="J42" s="11">
        <v>5000</v>
      </c>
      <c r="K42" s="12" t="s">
        <v>20</v>
      </c>
      <c r="L42" s="12" t="s">
        <v>158</v>
      </c>
    </row>
    <row r="43" spans="1:12" x14ac:dyDescent="0.25">
      <c r="A43" s="10" t="s">
        <v>1535</v>
      </c>
      <c r="B43" s="14">
        <v>202312</v>
      </c>
      <c r="C43" s="14">
        <v>202312</v>
      </c>
      <c r="D43" s="14" t="s">
        <v>1014</v>
      </c>
      <c r="E43" s="16" t="s">
        <v>1537</v>
      </c>
      <c r="F43" s="10" t="s">
        <v>1536</v>
      </c>
      <c r="G43" s="17" t="s">
        <v>19</v>
      </c>
      <c r="H43" s="11">
        <v>280000</v>
      </c>
      <c r="I43" s="19">
        <v>45332</v>
      </c>
      <c r="J43" s="11">
        <v>26133</v>
      </c>
      <c r="K43" s="12" t="s">
        <v>689</v>
      </c>
      <c r="L43" s="12" t="s">
        <v>158</v>
      </c>
    </row>
    <row r="44" spans="1:12" x14ac:dyDescent="0.25">
      <c r="A44" s="10" t="s">
        <v>1073</v>
      </c>
      <c r="B44" s="14">
        <v>202309</v>
      </c>
      <c r="C44" s="14">
        <v>202309</v>
      </c>
      <c r="D44" s="14" t="s">
        <v>1014</v>
      </c>
      <c r="E44" s="16">
        <v>9637343521</v>
      </c>
      <c r="F44" s="10" t="s">
        <v>1428</v>
      </c>
      <c r="G44" s="17" t="s">
        <v>19</v>
      </c>
      <c r="H44" s="11">
        <v>260000</v>
      </c>
      <c r="I44" s="19">
        <v>45332</v>
      </c>
      <c r="J44" s="11">
        <v>30000</v>
      </c>
      <c r="K44" s="12" t="s">
        <v>689</v>
      </c>
      <c r="L44" s="12" t="s">
        <v>158</v>
      </c>
    </row>
    <row r="45" spans="1:12" x14ac:dyDescent="0.25">
      <c r="A45" s="10" t="s">
        <v>1525</v>
      </c>
      <c r="B45" s="14">
        <v>202304</v>
      </c>
      <c r="C45" s="14">
        <v>202304</v>
      </c>
      <c r="D45" s="14" t="s">
        <v>1014</v>
      </c>
      <c r="E45" s="16">
        <v>6372766170</v>
      </c>
      <c r="F45" s="10" t="s">
        <v>1526</v>
      </c>
      <c r="G45" s="17" t="s">
        <v>77</v>
      </c>
      <c r="H45" s="11">
        <v>260000</v>
      </c>
      <c r="I45" s="19">
        <v>45332</v>
      </c>
      <c r="J45" s="11">
        <f>35000+20000</f>
        <v>55000</v>
      </c>
      <c r="K45" s="12" t="s">
        <v>689</v>
      </c>
      <c r="L45" s="12" t="s">
        <v>158</v>
      </c>
    </row>
    <row r="46" spans="1:12" x14ac:dyDescent="0.25">
      <c r="A46" s="10" t="s">
        <v>1446</v>
      </c>
      <c r="B46" s="14">
        <v>202312</v>
      </c>
      <c r="C46" s="14">
        <v>202312</v>
      </c>
      <c r="D46" s="14" t="s">
        <v>1014</v>
      </c>
      <c r="E46" s="48">
        <v>6371335044</v>
      </c>
      <c r="F46" s="10" t="s">
        <v>1451</v>
      </c>
      <c r="G46" s="17" t="s">
        <v>19</v>
      </c>
      <c r="H46" s="11">
        <v>290000</v>
      </c>
      <c r="I46" s="19">
        <v>45332</v>
      </c>
      <c r="J46" s="11">
        <v>50000</v>
      </c>
      <c r="K46" s="12" t="s">
        <v>20</v>
      </c>
      <c r="L46" s="12" t="s">
        <v>158</v>
      </c>
    </row>
    <row r="47" spans="1:12" x14ac:dyDescent="0.25">
      <c r="A47" s="10" t="s">
        <v>1416</v>
      </c>
      <c r="B47" s="14">
        <v>202312</v>
      </c>
      <c r="C47" s="14">
        <v>202312</v>
      </c>
      <c r="D47" s="14" t="s">
        <v>1014</v>
      </c>
      <c r="E47" s="16">
        <v>9432165470</v>
      </c>
      <c r="F47" s="10" t="s">
        <v>1417</v>
      </c>
      <c r="G47" s="17" t="s">
        <v>77</v>
      </c>
      <c r="H47" s="11">
        <v>240000</v>
      </c>
      <c r="I47" s="19">
        <v>45334</v>
      </c>
      <c r="J47" s="11">
        <v>60000</v>
      </c>
      <c r="K47" s="12" t="s">
        <v>20</v>
      </c>
      <c r="L47" s="12" t="s">
        <v>158</v>
      </c>
    </row>
    <row r="48" spans="1:12" x14ac:dyDescent="0.25">
      <c r="A48" s="10" t="s">
        <v>1442</v>
      </c>
      <c r="B48" s="14" t="s">
        <v>1648</v>
      </c>
      <c r="C48" s="14" t="s">
        <v>1648</v>
      </c>
      <c r="D48" s="14" t="s">
        <v>1014</v>
      </c>
      <c r="E48" s="16">
        <v>9040113623</v>
      </c>
      <c r="F48" s="10" t="s">
        <v>1618</v>
      </c>
      <c r="G48" s="17" t="s">
        <v>77</v>
      </c>
      <c r="H48" s="11">
        <v>275000</v>
      </c>
      <c r="I48" s="19">
        <v>45334</v>
      </c>
      <c r="J48" s="11">
        <v>50000</v>
      </c>
      <c r="K48" s="12" t="s">
        <v>20</v>
      </c>
      <c r="L48" s="12" t="s">
        <v>158</v>
      </c>
    </row>
    <row r="49" spans="1:12" x14ac:dyDescent="0.25">
      <c r="A49" s="10" t="s">
        <v>1284</v>
      </c>
      <c r="B49" s="14">
        <v>202311</v>
      </c>
      <c r="C49" s="14">
        <v>202311</v>
      </c>
      <c r="D49" s="14" t="s">
        <v>1014</v>
      </c>
      <c r="E49" s="16">
        <v>8624067392</v>
      </c>
      <c r="F49" s="10" t="s">
        <v>1491</v>
      </c>
      <c r="G49" s="17" t="s">
        <v>19</v>
      </c>
      <c r="H49" s="11">
        <v>280000</v>
      </c>
      <c r="I49" s="19">
        <v>45334</v>
      </c>
      <c r="J49" s="11">
        <v>30000</v>
      </c>
      <c r="K49" s="12" t="s">
        <v>689</v>
      </c>
      <c r="L49" s="12" t="s">
        <v>158</v>
      </c>
    </row>
    <row r="50" spans="1:12" x14ac:dyDescent="0.25">
      <c r="A50" s="10" t="s">
        <v>1552</v>
      </c>
      <c r="B50" s="14">
        <v>202401</v>
      </c>
      <c r="C50" s="14">
        <v>202401</v>
      </c>
      <c r="D50" s="14" t="s">
        <v>1014</v>
      </c>
      <c r="E50" s="16">
        <v>7250482802</v>
      </c>
      <c r="F50" s="10" t="s">
        <v>1557</v>
      </c>
      <c r="G50" s="17" t="s">
        <v>77</v>
      </c>
      <c r="H50" s="11">
        <v>240000</v>
      </c>
      <c r="I50" s="19">
        <v>45334</v>
      </c>
      <c r="J50" s="11">
        <v>50000</v>
      </c>
      <c r="K50" s="12" t="s">
        <v>20</v>
      </c>
      <c r="L50" s="12" t="s">
        <v>158</v>
      </c>
    </row>
    <row r="51" spans="1:12" x14ac:dyDescent="0.25">
      <c r="A51" s="10" t="s">
        <v>1649</v>
      </c>
      <c r="B51" s="14">
        <v>202309</v>
      </c>
      <c r="C51" s="14">
        <v>202309</v>
      </c>
      <c r="D51" s="14" t="s">
        <v>1014</v>
      </c>
      <c r="E51" s="16">
        <v>9348339878</v>
      </c>
      <c r="F51" s="10" t="s">
        <v>1650</v>
      </c>
      <c r="G51" s="17" t="s">
        <v>19</v>
      </c>
      <c r="H51" s="11">
        <v>280000</v>
      </c>
      <c r="I51" s="19">
        <v>45334</v>
      </c>
      <c r="J51" s="11">
        <v>20000</v>
      </c>
      <c r="K51" s="12" t="s">
        <v>20</v>
      </c>
      <c r="L51" s="12" t="s">
        <v>158</v>
      </c>
    </row>
    <row r="52" spans="1:12" x14ac:dyDescent="0.25">
      <c r="A52" s="10" t="s">
        <v>1422</v>
      </c>
      <c r="B52" s="14">
        <v>202312</v>
      </c>
      <c r="C52" s="14">
        <v>202312</v>
      </c>
      <c r="D52" s="14" t="s">
        <v>1014</v>
      </c>
      <c r="E52" s="16">
        <v>8917307631</v>
      </c>
      <c r="F52" s="10" t="s">
        <v>1423</v>
      </c>
      <c r="G52" s="17" t="s">
        <v>19</v>
      </c>
      <c r="H52" s="11">
        <v>300000</v>
      </c>
      <c r="I52" s="19">
        <v>45335</v>
      </c>
      <c r="J52" s="11">
        <v>68000</v>
      </c>
      <c r="K52" s="12" t="s">
        <v>10</v>
      </c>
      <c r="L52" s="12" t="s">
        <v>158</v>
      </c>
    </row>
    <row r="53" spans="1:12" x14ac:dyDescent="0.25">
      <c r="A53" s="10" t="s">
        <v>1651</v>
      </c>
      <c r="B53" s="14">
        <v>202312</v>
      </c>
      <c r="C53" s="14">
        <v>202312</v>
      </c>
      <c r="D53" s="14" t="s">
        <v>1014</v>
      </c>
      <c r="E53" s="16">
        <v>9090371591</v>
      </c>
      <c r="F53" s="10" t="s">
        <v>1542</v>
      </c>
      <c r="G53" s="17" t="s">
        <v>19</v>
      </c>
      <c r="H53" s="11">
        <v>300000</v>
      </c>
      <c r="I53" s="19">
        <v>45335</v>
      </c>
      <c r="J53" s="11">
        <v>63750</v>
      </c>
      <c r="K53" s="12" t="s">
        <v>689</v>
      </c>
      <c r="L53" s="12" t="s">
        <v>158</v>
      </c>
    </row>
    <row r="54" spans="1:12" x14ac:dyDescent="0.25">
      <c r="A54" s="10" t="s">
        <v>1652</v>
      </c>
      <c r="B54" s="14">
        <v>202401</v>
      </c>
      <c r="C54" s="14">
        <v>202401</v>
      </c>
      <c r="D54" s="14" t="s">
        <v>1014</v>
      </c>
      <c r="E54" s="16" t="s">
        <v>1531</v>
      </c>
      <c r="F54" s="10" t="s">
        <v>1532</v>
      </c>
      <c r="G54" s="17" t="s">
        <v>19</v>
      </c>
      <c r="H54" s="11">
        <v>270000</v>
      </c>
      <c r="I54" s="19">
        <v>45335</v>
      </c>
      <c r="J54" s="11">
        <v>75000</v>
      </c>
      <c r="K54" s="12" t="s">
        <v>20</v>
      </c>
      <c r="L54" s="12" t="s">
        <v>158</v>
      </c>
    </row>
    <row r="55" spans="1:12" x14ac:dyDescent="0.25">
      <c r="A55" s="10" t="s">
        <v>1287</v>
      </c>
      <c r="B55" s="14">
        <v>202311</v>
      </c>
      <c r="C55" s="14">
        <v>202311</v>
      </c>
      <c r="D55" s="14" t="s">
        <v>1015</v>
      </c>
      <c r="E55" s="48">
        <v>7771977306</v>
      </c>
      <c r="F55" s="10" t="s">
        <v>1465</v>
      </c>
      <c r="G55" s="17" t="s">
        <v>77</v>
      </c>
      <c r="H55" s="11">
        <v>265000</v>
      </c>
      <c r="I55" s="19">
        <v>45336</v>
      </c>
      <c r="J55" s="11">
        <v>90000</v>
      </c>
      <c r="K55" s="12" t="s">
        <v>20</v>
      </c>
      <c r="L55" s="12" t="s">
        <v>158</v>
      </c>
    </row>
    <row r="56" spans="1:12" x14ac:dyDescent="0.25">
      <c r="A56" s="10" t="s">
        <v>1653</v>
      </c>
      <c r="B56" s="14">
        <v>202312</v>
      </c>
      <c r="C56" s="14">
        <v>202312</v>
      </c>
      <c r="D56" s="14" t="s">
        <v>1014</v>
      </c>
      <c r="E56" s="48">
        <v>9556184148</v>
      </c>
      <c r="F56" s="10" t="s">
        <v>1654</v>
      </c>
      <c r="G56" s="17" t="s">
        <v>77</v>
      </c>
      <c r="H56" s="11">
        <v>265000</v>
      </c>
      <c r="I56" s="19">
        <v>45336</v>
      </c>
      <c r="J56" s="11">
        <v>5000</v>
      </c>
      <c r="K56" s="12" t="s">
        <v>20</v>
      </c>
      <c r="L56" s="12" t="s">
        <v>158</v>
      </c>
    </row>
    <row r="57" spans="1:12" x14ac:dyDescent="0.25">
      <c r="A57" s="10" t="s">
        <v>1655</v>
      </c>
      <c r="B57" s="14">
        <v>202402</v>
      </c>
      <c r="C57" s="14">
        <v>202402</v>
      </c>
      <c r="D57" s="14" t="s">
        <v>1014</v>
      </c>
      <c r="E57" s="16">
        <v>6372097830</v>
      </c>
      <c r="F57" s="10" t="s">
        <v>1656</v>
      </c>
      <c r="G57" s="17" t="s">
        <v>19</v>
      </c>
      <c r="H57" s="11">
        <v>270000</v>
      </c>
      <c r="I57" s="19">
        <v>45337</v>
      </c>
      <c r="J57" s="11">
        <v>255000</v>
      </c>
      <c r="K57" s="12" t="s">
        <v>20</v>
      </c>
      <c r="L57" s="12" t="s">
        <v>158</v>
      </c>
    </row>
    <row r="58" spans="1:12" x14ac:dyDescent="0.25">
      <c r="A58" s="10" t="s">
        <v>1657</v>
      </c>
      <c r="B58" s="14">
        <v>202402</v>
      </c>
      <c r="C58" s="14">
        <v>202402</v>
      </c>
      <c r="D58" s="14" t="s">
        <v>1014</v>
      </c>
      <c r="E58" s="16">
        <v>9752946524</v>
      </c>
      <c r="F58" s="10" t="s">
        <v>1658</v>
      </c>
      <c r="G58" s="17" t="s">
        <v>19</v>
      </c>
      <c r="H58" s="11">
        <v>270000</v>
      </c>
      <c r="I58" s="19">
        <v>45337</v>
      </c>
      <c r="J58" s="11">
        <v>67500</v>
      </c>
      <c r="K58" s="12" t="s">
        <v>20</v>
      </c>
      <c r="L58" s="12" t="s">
        <v>158</v>
      </c>
    </row>
    <row r="59" spans="1:12" x14ac:dyDescent="0.25">
      <c r="A59" s="10" t="s">
        <v>1609</v>
      </c>
      <c r="B59" s="14">
        <v>202312</v>
      </c>
      <c r="C59" s="14">
        <v>202312</v>
      </c>
      <c r="D59" s="14" t="s">
        <v>1014</v>
      </c>
      <c r="E59" s="16">
        <v>8924820464</v>
      </c>
      <c r="F59" s="10" t="s">
        <v>1455</v>
      </c>
      <c r="G59" s="17" t="s">
        <v>19</v>
      </c>
      <c r="H59" s="11">
        <v>270000</v>
      </c>
      <c r="I59" s="19">
        <v>45337</v>
      </c>
      <c r="J59" s="11">
        <v>30000</v>
      </c>
      <c r="K59" s="12" t="s">
        <v>20</v>
      </c>
      <c r="L59" s="12" t="s">
        <v>158</v>
      </c>
    </row>
    <row r="60" spans="1:12" x14ac:dyDescent="0.25">
      <c r="A60" s="10" t="s">
        <v>1308</v>
      </c>
      <c r="B60" s="14">
        <v>202401</v>
      </c>
      <c r="C60" s="14">
        <v>202401</v>
      </c>
      <c r="D60" s="14" t="s">
        <v>1014</v>
      </c>
      <c r="E60" s="16">
        <v>9319612463</v>
      </c>
      <c r="F60" s="10" t="s">
        <v>1659</v>
      </c>
      <c r="G60" s="17" t="s">
        <v>19</v>
      </c>
      <c r="H60" s="11">
        <v>260000</v>
      </c>
      <c r="I60" s="19">
        <v>45338</v>
      </c>
      <c r="J60" s="11">
        <v>255000</v>
      </c>
      <c r="K60" s="12" t="s">
        <v>689</v>
      </c>
      <c r="L60" s="12" t="s">
        <v>158</v>
      </c>
    </row>
    <row r="61" spans="1:12" x14ac:dyDescent="0.25">
      <c r="A61" s="10" t="s">
        <v>1395</v>
      </c>
      <c r="B61" s="14">
        <v>202312</v>
      </c>
      <c r="C61" s="14">
        <v>202312</v>
      </c>
      <c r="D61" s="14" t="s">
        <v>1014</v>
      </c>
      <c r="E61" s="16">
        <v>7978305502</v>
      </c>
      <c r="F61" s="10" t="s">
        <v>1660</v>
      </c>
      <c r="G61" s="17" t="s">
        <v>77</v>
      </c>
      <c r="H61" s="11">
        <v>265000</v>
      </c>
      <c r="I61" s="19">
        <v>45338</v>
      </c>
      <c r="J61" s="11">
        <v>57500</v>
      </c>
      <c r="K61" s="12" t="s">
        <v>20</v>
      </c>
      <c r="L61" s="12" t="s">
        <v>158</v>
      </c>
    </row>
    <row r="62" spans="1:12" x14ac:dyDescent="0.25">
      <c r="A62" s="10" t="s">
        <v>1661</v>
      </c>
      <c r="B62" s="14">
        <v>202401</v>
      </c>
      <c r="C62" s="14">
        <v>202401</v>
      </c>
      <c r="D62" s="14" t="s">
        <v>1014</v>
      </c>
      <c r="E62" s="16">
        <v>8763199231</v>
      </c>
      <c r="F62" s="10" t="s">
        <v>1662</v>
      </c>
      <c r="G62" s="17" t="s">
        <v>77</v>
      </c>
      <c r="H62" s="11">
        <v>265000</v>
      </c>
      <c r="I62" s="19">
        <v>45338</v>
      </c>
      <c r="J62" s="11">
        <v>5000</v>
      </c>
      <c r="K62" s="12" t="s">
        <v>20</v>
      </c>
      <c r="L62" s="12" t="s">
        <v>158</v>
      </c>
    </row>
    <row r="63" spans="1:12" x14ac:dyDescent="0.25">
      <c r="A63" s="40" t="s">
        <v>1555</v>
      </c>
      <c r="B63" s="14" t="s">
        <v>1663</v>
      </c>
      <c r="C63" s="14">
        <v>202401</v>
      </c>
      <c r="D63" s="14" t="s">
        <v>1014</v>
      </c>
      <c r="E63" s="16">
        <v>7978960254</v>
      </c>
      <c r="F63" s="10" t="s">
        <v>1556</v>
      </c>
      <c r="G63" s="17" t="s">
        <v>19</v>
      </c>
      <c r="H63" s="11">
        <v>255000</v>
      </c>
      <c r="I63" s="19">
        <v>45338</v>
      </c>
      <c r="J63" s="11">
        <v>67500</v>
      </c>
      <c r="K63" s="12" t="s">
        <v>20</v>
      </c>
      <c r="L63" s="12" t="s">
        <v>158</v>
      </c>
    </row>
    <row r="64" spans="1:12" x14ac:dyDescent="0.25">
      <c r="A64" s="10" t="s">
        <v>1664</v>
      </c>
      <c r="B64" s="14">
        <v>202402</v>
      </c>
      <c r="C64" s="14">
        <v>202402</v>
      </c>
      <c r="D64" s="14" t="s">
        <v>1014</v>
      </c>
      <c r="E64" s="16">
        <v>7892388228</v>
      </c>
      <c r="F64" s="10" t="s">
        <v>1665</v>
      </c>
      <c r="G64" s="17" t="s">
        <v>19</v>
      </c>
      <c r="H64" s="11">
        <v>255000</v>
      </c>
      <c r="I64" s="19">
        <v>45339</v>
      </c>
      <c r="J64" s="11">
        <v>5000</v>
      </c>
      <c r="K64" s="12" t="s">
        <v>20</v>
      </c>
      <c r="L64" s="12" t="s">
        <v>158</v>
      </c>
    </row>
    <row r="65" spans="1:13" x14ac:dyDescent="0.25">
      <c r="A65" s="10" t="s">
        <v>1666</v>
      </c>
      <c r="B65" s="14">
        <v>202402</v>
      </c>
      <c r="C65" s="14">
        <v>202402</v>
      </c>
      <c r="D65" s="14" t="s">
        <v>1014</v>
      </c>
      <c r="E65" s="16">
        <v>7848900747</v>
      </c>
      <c r="F65" s="10" t="s">
        <v>1667</v>
      </c>
      <c r="G65" s="17" t="s">
        <v>77</v>
      </c>
      <c r="H65" s="11">
        <v>265000</v>
      </c>
      <c r="I65" s="19">
        <v>45339</v>
      </c>
      <c r="J65" s="11">
        <v>5000</v>
      </c>
      <c r="K65" s="12" t="s">
        <v>10</v>
      </c>
      <c r="L65" s="12" t="s">
        <v>158</v>
      </c>
    </row>
    <row r="66" spans="1:13" x14ac:dyDescent="0.25">
      <c r="A66" s="10" t="s">
        <v>1513</v>
      </c>
      <c r="B66" s="14">
        <v>202401</v>
      </c>
      <c r="C66" s="14">
        <v>202401</v>
      </c>
      <c r="D66" s="14" t="s">
        <v>1015</v>
      </c>
      <c r="E66" s="16">
        <v>9938994545</v>
      </c>
      <c r="F66" s="10" t="s">
        <v>1514</v>
      </c>
      <c r="G66" s="17" t="s">
        <v>19</v>
      </c>
      <c r="H66" s="11">
        <v>265000</v>
      </c>
      <c r="I66" s="19">
        <v>45339</v>
      </c>
      <c r="J66" s="11">
        <v>50000</v>
      </c>
      <c r="K66" s="12" t="s">
        <v>689</v>
      </c>
      <c r="L66" s="12" t="s">
        <v>158</v>
      </c>
    </row>
    <row r="67" spans="1:13" x14ac:dyDescent="0.25">
      <c r="A67" s="10" t="s">
        <v>1400</v>
      </c>
      <c r="B67" s="14">
        <v>202311</v>
      </c>
      <c r="C67" s="14">
        <v>202311</v>
      </c>
      <c r="D67" s="14" t="s">
        <v>1014</v>
      </c>
      <c r="E67" s="16">
        <v>7000166173</v>
      </c>
      <c r="F67" s="10" t="s">
        <v>1668</v>
      </c>
      <c r="G67" s="17" t="s">
        <v>19</v>
      </c>
      <c r="H67" s="11">
        <v>280000</v>
      </c>
      <c r="I67" s="19">
        <v>45339</v>
      </c>
      <c r="J67" s="11">
        <v>100000</v>
      </c>
      <c r="K67" s="12" t="s">
        <v>20</v>
      </c>
      <c r="L67" s="12" t="s">
        <v>158</v>
      </c>
    </row>
    <row r="68" spans="1:13" x14ac:dyDescent="0.25">
      <c r="A68" s="10" t="s">
        <v>1553</v>
      </c>
      <c r="B68" s="14">
        <v>202401</v>
      </c>
      <c r="C68" s="14">
        <v>202401</v>
      </c>
      <c r="D68" s="14" t="s">
        <v>1014</v>
      </c>
      <c r="E68" s="16">
        <v>9871762094</v>
      </c>
      <c r="F68" s="10" t="s">
        <v>1554</v>
      </c>
      <c r="G68" s="17" t="s">
        <v>77</v>
      </c>
      <c r="H68" s="11">
        <v>240000</v>
      </c>
      <c r="I68" s="19">
        <v>45339</v>
      </c>
      <c r="J68" s="11">
        <v>45000</v>
      </c>
      <c r="K68" s="12" t="s">
        <v>20</v>
      </c>
      <c r="L68" s="12" t="s">
        <v>158</v>
      </c>
    </row>
    <row r="69" spans="1:13" x14ac:dyDescent="0.25">
      <c r="A69" s="10" t="s">
        <v>1646</v>
      </c>
      <c r="B69" s="14">
        <v>202401</v>
      </c>
      <c r="C69" s="14">
        <v>202401</v>
      </c>
      <c r="D69" s="14" t="s">
        <v>1014</v>
      </c>
      <c r="E69" s="16">
        <v>12018794101</v>
      </c>
      <c r="F69" s="10" t="s">
        <v>1647</v>
      </c>
      <c r="G69" s="17" t="s">
        <v>19</v>
      </c>
      <c r="H69" s="11">
        <v>280000</v>
      </c>
      <c r="I69" s="19">
        <v>45339</v>
      </c>
      <c r="J69" s="11">
        <v>91667</v>
      </c>
      <c r="K69" s="12" t="s">
        <v>20</v>
      </c>
      <c r="L69" s="12" t="s">
        <v>158</v>
      </c>
    </row>
    <row r="70" spans="1:13" x14ac:dyDescent="0.25">
      <c r="A70" s="10" t="s">
        <v>1669</v>
      </c>
      <c r="B70" s="14">
        <v>202401</v>
      </c>
      <c r="C70" s="14">
        <v>202401</v>
      </c>
      <c r="D70" s="14" t="s">
        <v>1014</v>
      </c>
      <c r="E70" s="16">
        <v>9019821757</v>
      </c>
      <c r="F70" s="10" t="s">
        <v>1670</v>
      </c>
      <c r="G70" s="17" t="s">
        <v>19</v>
      </c>
      <c r="H70" s="11">
        <v>280000</v>
      </c>
      <c r="I70" s="19">
        <v>45339</v>
      </c>
      <c r="J70" s="11">
        <v>118000</v>
      </c>
      <c r="K70" s="12" t="s">
        <v>10</v>
      </c>
      <c r="L70" s="12" t="s">
        <v>158</v>
      </c>
    </row>
    <row r="71" spans="1:13" x14ac:dyDescent="0.25">
      <c r="A71" s="10" t="s">
        <v>1555</v>
      </c>
      <c r="B71" s="14">
        <v>202401</v>
      </c>
      <c r="C71" s="14">
        <v>202401</v>
      </c>
      <c r="D71" s="14" t="s">
        <v>1014</v>
      </c>
      <c r="E71" s="16">
        <v>7978960254</v>
      </c>
      <c r="F71" s="10" t="s">
        <v>1556</v>
      </c>
      <c r="G71" s="17" t="s">
        <v>77</v>
      </c>
      <c r="H71" s="11">
        <v>240000</v>
      </c>
      <c r="I71" s="19">
        <v>45341</v>
      </c>
      <c r="J71" s="11">
        <f>1500+61000</f>
        <v>62500</v>
      </c>
      <c r="K71" s="12" t="s">
        <v>20</v>
      </c>
      <c r="L71" s="12" t="s">
        <v>158</v>
      </c>
    </row>
    <row r="72" spans="1:13" x14ac:dyDescent="0.25">
      <c r="A72" s="10" t="s">
        <v>1671</v>
      </c>
      <c r="B72" s="14">
        <v>202401</v>
      </c>
      <c r="C72" s="14">
        <v>202401</v>
      </c>
      <c r="D72" s="14" t="s">
        <v>1015</v>
      </c>
      <c r="E72" s="16">
        <v>8895310240</v>
      </c>
      <c r="F72" s="10" t="s">
        <v>1672</v>
      </c>
      <c r="G72" s="17" t="s">
        <v>19</v>
      </c>
      <c r="H72" s="11">
        <v>280000</v>
      </c>
      <c r="I72" s="19">
        <v>45341</v>
      </c>
      <c r="J72" s="11">
        <v>60000</v>
      </c>
      <c r="K72" s="12" t="s">
        <v>20</v>
      </c>
      <c r="L72" s="12" t="s">
        <v>158</v>
      </c>
    </row>
    <row r="73" spans="1:13" x14ac:dyDescent="0.25">
      <c r="A73" s="10" t="s">
        <v>1481</v>
      </c>
      <c r="B73" s="14">
        <v>202401</v>
      </c>
      <c r="C73" s="14">
        <v>202401</v>
      </c>
      <c r="D73" s="14" t="s">
        <v>1015</v>
      </c>
      <c r="E73" s="16">
        <v>9437791378</v>
      </c>
      <c r="F73" s="10" t="s">
        <v>1673</v>
      </c>
      <c r="G73" s="17" t="s">
        <v>19</v>
      </c>
      <c r="H73" s="11">
        <v>280000</v>
      </c>
      <c r="I73" s="19">
        <v>45341</v>
      </c>
      <c r="J73" s="11">
        <v>275000</v>
      </c>
      <c r="K73" s="12" t="s">
        <v>689</v>
      </c>
      <c r="L73" s="12" t="s">
        <v>158</v>
      </c>
    </row>
    <row r="74" spans="1:13" x14ac:dyDescent="0.25">
      <c r="A74" s="10" t="s">
        <v>1674</v>
      </c>
      <c r="B74" s="14">
        <v>202401</v>
      </c>
      <c r="C74" s="14">
        <v>202401</v>
      </c>
      <c r="D74" s="14" t="s">
        <v>1015</v>
      </c>
      <c r="E74" s="16">
        <v>7975741925</v>
      </c>
      <c r="F74" s="10" t="s">
        <v>1675</v>
      </c>
      <c r="G74" s="17" t="s">
        <v>19</v>
      </c>
      <c r="H74" s="11">
        <v>280000</v>
      </c>
      <c r="I74" s="19">
        <v>45341</v>
      </c>
      <c r="J74" s="11">
        <v>5000</v>
      </c>
      <c r="K74" s="12" t="s">
        <v>20</v>
      </c>
      <c r="L74" s="12" t="s">
        <v>158</v>
      </c>
    </row>
    <row r="75" spans="1:13" x14ac:dyDescent="0.25">
      <c r="A75" s="10" t="s">
        <v>1676</v>
      </c>
      <c r="B75" s="14">
        <v>202401</v>
      </c>
      <c r="C75" s="14">
        <v>202401</v>
      </c>
      <c r="D75" s="14" t="s">
        <v>1015</v>
      </c>
      <c r="E75" s="16">
        <v>9986234117</v>
      </c>
      <c r="F75" s="10" t="s">
        <v>1677</v>
      </c>
      <c r="G75" s="17" t="s">
        <v>19</v>
      </c>
      <c r="H75" s="11">
        <v>280000</v>
      </c>
      <c r="I75" s="19">
        <v>45341</v>
      </c>
      <c r="J75" s="11">
        <v>5000</v>
      </c>
      <c r="K75" s="12" t="s">
        <v>20</v>
      </c>
      <c r="L75" s="12" t="s">
        <v>158</v>
      </c>
    </row>
    <row r="76" spans="1:13" x14ac:dyDescent="0.25">
      <c r="A76" s="10" t="s">
        <v>1678</v>
      </c>
      <c r="B76" s="14">
        <v>202402</v>
      </c>
      <c r="C76" s="14">
        <v>202402</v>
      </c>
      <c r="D76" s="14" t="s">
        <v>1014</v>
      </c>
      <c r="E76" s="48">
        <v>9777739291</v>
      </c>
      <c r="F76" s="27" t="s">
        <v>1756</v>
      </c>
      <c r="G76" s="17" t="s">
        <v>19</v>
      </c>
      <c r="H76" s="11">
        <v>280000</v>
      </c>
      <c r="I76" s="19">
        <v>45342</v>
      </c>
      <c r="J76" s="11">
        <v>88333</v>
      </c>
      <c r="K76" s="12" t="s">
        <v>20</v>
      </c>
      <c r="L76" s="12" t="s">
        <v>158</v>
      </c>
    </row>
    <row r="77" spans="1:13" x14ac:dyDescent="0.25">
      <c r="A77" s="10" t="s">
        <v>1610</v>
      </c>
      <c r="B77" s="14">
        <v>202401</v>
      </c>
      <c r="C77" s="14">
        <v>202401</v>
      </c>
      <c r="D77" s="14" t="s">
        <v>1015</v>
      </c>
      <c r="E77" s="16">
        <v>9583185085</v>
      </c>
      <c r="F77" s="10" t="s">
        <v>1687</v>
      </c>
      <c r="G77" s="17" t="s">
        <v>77</v>
      </c>
      <c r="H77" s="11">
        <v>240000</v>
      </c>
      <c r="I77" s="19">
        <v>45342</v>
      </c>
      <c r="J77" s="11">
        <v>260000</v>
      </c>
      <c r="K77" s="12" t="s">
        <v>689</v>
      </c>
      <c r="L77" s="12" t="s">
        <v>158</v>
      </c>
    </row>
    <row r="78" spans="1:13" x14ac:dyDescent="0.25">
      <c r="A78" s="10" t="s">
        <v>1679</v>
      </c>
      <c r="B78" s="14">
        <v>202401</v>
      </c>
      <c r="C78" s="14">
        <v>202401</v>
      </c>
      <c r="D78" s="14" t="s">
        <v>1015</v>
      </c>
      <c r="E78" s="16">
        <v>8498882255</v>
      </c>
      <c r="F78" s="10" t="s">
        <v>1680</v>
      </c>
      <c r="G78" s="17" t="s">
        <v>19</v>
      </c>
      <c r="H78" s="11">
        <v>280000</v>
      </c>
      <c r="I78" s="19">
        <v>45343</v>
      </c>
      <c r="J78" s="11">
        <v>4000</v>
      </c>
      <c r="K78" s="12" t="s">
        <v>902</v>
      </c>
      <c r="L78" s="12" t="s">
        <v>158</v>
      </c>
      <c r="M78" t="s">
        <v>2604</v>
      </c>
    </row>
    <row r="79" spans="1:13" x14ac:dyDescent="0.25">
      <c r="A79" s="10" t="s">
        <v>1681</v>
      </c>
      <c r="B79" s="14">
        <v>202402</v>
      </c>
      <c r="C79" s="14">
        <v>202402</v>
      </c>
      <c r="D79" s="14" t="s">
        <v>1014</v>
      </c>
      <c r="E79" s="48">
        <v>8982224581</v>
      </c>
      <c r="F79" s="10" t="s">
        <v>1682</v>
      </c>
      <c r="G79" s="17" t="s">
        <v>19</v>
      </c>
      <c r="H79" s="11">
        <v>280000</v>
      </c>
      <c r="I79" s="19">
        <v>45343</v>
      </c>
      <c r="J79" s="11">
        <v>5000</v>
      </c>
      <c r="K79" s="12" t="s">
        <v>20</v>
      </c>
      <c r="L79" s="12" t="s">
        <v>158</v>
      </c>
    </row>
    <row r="80" spans="1:13" x14ac:dyDescent="0.25">
      <c r="A80" s="10" t="s">
        <v>1683</v>
      </c>
      <c r="B80" s="14">
        <v>202402</v>
      </c>
      <c r="C80" s="14">
        <v>202402</v>
      </c>
      <c r="D80" s="14" t="s">
        <v>1014</v>
      </c>
      <c r="E80" s="16">
        <v>7420882299</v>
      </c>
      <c r="F80" s="10" t="s">
        <v>1684</v>
      </c>
      <c r="G80" s="17" t="s">
        <v>19</v>
      </c>
      <c r="H80" s="11">
        <v>280000</v>
      </c>
      <c r="I80" s="19">
        <v>45343</v>
      </c>
      <c r="J80" s="11">
        <v>5000</v>
      </c>
      <c r="K80" s="12" t="s">
        <v>10</v>
      </c>
      <c r="L80" s="12" t="s">
        <v>158</v>
      </c>
    </row>
    <row r="81" spans="1:12" x14ac:dyDescent="0.25">
      <c r="A81" s="10" t="s">
        <v>1685</v>
      </c>
      <c r="B81" s="14">
        <v>202402</v>
      </c>
      <c r="C81" s="14">
        <v>202402</v>
      </c>
      <c r="D81" s="14" t="s">
        <v>1014</v>
      </c>
      <c r="E81" s="16">
        <v>9731313098</v>
      </c>
      <c r="F81" s="10" t="s">
        <v>1686</v>
      </c>
      <c r="G81" s="17" t="s">
        <v>19</v>
      </c>
      <c r="H81" s="11">
        <v>280000</v>
      </c>
      <c r="I81" s="19">
        <v>45343</v>
      </c>
      <c r="J81" s="11">
        <v>10000</v>
      </c>
      <c r="K81" s="12" t="s">
        <v>10</v>
      </c>
      <c r="L81" s="12" t="s">
        <v>158</v>
      </c>
    </row>
    <row r="82" spans="1:12" x14ac:dyDescent="0.25">
      <c r="A82" s="10" t="s">
        <v>1688</v>
      </c>
      <c r="B82" s="14">
        <v>202402</v>
      </c>
      <c r="C82" s="14">
        <v>202402</v>
      </c>
      <c r="D82" s="14" t="s">
        <v>1014</v>
      </c>
      <c r="E82" s="16">
        <v>9040264063</v>
      </c>
      <c r="F82" s="10" t="s">
        <v>1689</v>
      </c>
      <c r="G82" s="17" t="s">
        <v>19</v>
      </c>
      <c r="H82" s="11">
        <v>280000</v>
      </c>
      <c r="I82" s="19">
        <v>45343</v>
      </c>
      <c r="J82" s="11">
        <v>180000</v>
      </c>
      <c r="K82" s="12" t="s">
        <v>20</v>
      </c>
      <c r="L82" s="12" t="s">
        <v>158</v>
      </c>
    </row>
    <row r="83" spans="1:12" x14ac:dyDescent="0.25">
      <c r="A83" s="10" t="s">
        <v>1587</v>
      </c>
      <c r="B83" s="14">
        <v>202401</v>
      </c>
      <c r="C83" s="14">
        <v>202401</v>
      </c>
      <c r="D83" s="14" t="s">
        <v>1015</v>
      </c>
      <c r="E83" s="16">
        <v>7395853585</v>
      </c>
      <c r="F83" s="10" t="s">
        <v>1588</v>
      </c>
      <c r="G83" s="17" t="s">
        <v>19</v>
      </c>
      <c r="H83" s="11">
        <v>280000</v>
      </c>
      <c r="I83" s="19">
        <v>45343</v>
      </c>
      <c r="J83" s="11">
        <v>15000</v>
      </c>
      <c r="K83" s="12" t="s">
        <v>20</v>
      </c>
      <c r="L83" s="12" t="s">
        <v>158</v>
      </c>
    </row>
    <row r="84" spans="1:12" x14ac:dyDescent="0.25">
      <c r="A84" s="10" t="s">
        <v>1591</v>
      </c>
      <c r="B84" s="14">
        <v>202401</v>
      </c>
      <c r="C84" s="14">
        <v>202401</v>
      </c>
      <c r="D84" s="14" t="s">
        <v>1015</v>
      </c>
      <c r="E84" s="16">
        <v>8658318219</v>
      </c>
      <c r="F84" s="10" t="s">
        <v>1690</v>
      </c>
      <c r="G84" s="17" t="s">
        <v>19</v>
      </c>
      <c r="H84" s="11">
        <v>270000</v>
      </c>
      <c r="I84" s="19">
        <v>45344</v>
      </c>
      <c r="J84" s="11">
        <v>85000</v>
      </c>
      <c r="K84" s="12" t="s">
        <v>20</v>
      </c>
      <c r="L84" s="12" t="s">
        <v>158</v>
      </c>
    </row>
    <row r="85" spans="1:12" x14ac:dyDescent="0.25">
      <c r="A85" s="10" t="s">
        <v>1691</v>
      </c>
      <c r="B85" s="14">
        <v>202401</v>
      </c>
      <c r="C85" s="14">
        <v>202401</v>
      </c>
      <c r="D85" s="14" t="s">
        <v>1015</v>
      </c>
      <c r="E85" s="16">
        <v>9019821757</v>
      </c>
      <c r="F85" s="10" t="s">
        <v>1692</v>
      </c>
      <c r="G85" s="17" t="s">
        <v>19</v>
      </c>
      <c r="H85" s="11">
        <v>270000</v>
      </c>
      <c r="I85" s="19">
        <v>45344</v>
      </c>
      <c r="J85" s="11">
        <v>100000</v>
      </c>
      <c r="K85" s="12" t="s">
        <v>20</v>
      </c>
      <c r="L85" s="12" t="s">
        <v>158</v>
      </c>
    </row>
    <row r="86" spans="1:12" x14ac:dyDescent="0.25">
      <c r="A86" s="10" t="s">
        <v>1693</v>
      </c>
      <c r="B86" s="14">
        <v>202402</v>
      </c>
      <c r="C86" s="14">
        <v>202402</v>
      </c>
      <c r="D86" s="14" t="s">
        <v>1014</v>
      </c>
      <c r="E86" s="16">
        <v>7606900815</v>
      </c>
      <c r="F86" s="10" t="s">
        <v>1694</v>
      </c>
      <c r="G86" s="17" t="s">
        <v>19</v>
      </c>
      <c r="H86" s="11">
        <v>270000</v>
      </c>
      <c r="I86" s="19">
        <v>45344</v>
      </c>
      <c r="J86" s="11">
        <v>5000</v>
      </c>
      <c r="K86" s="12" t="s">
        <v>10</v>
      </c>
      <c r="L86" s="12" t="s">
        <v>158</v>
      </c>
    </row>
    <row r="87" spans="1:12" x14ac:dyDescent="0.25">
      <c r="A87" s="10" t="s">
        <v>1695</v>
      </c>
      <c r="B87" s="14">
        <v>202402</v>
      </c>
      <c r="C87" s="14">
        <v>202402</v>
      </c>
      <c r="D87" s="14" t="s">
        <v>1014</v>
      </c>
      <c r="E87" s="16">
        <v>8971045365</v>
      </c>
      <c r="F87" s="10" t="s">
        <v>1696</v>
      </c>
      <c r="G87" s="17" t="s">
        <v>19</v>
      </c>
      <c r="H87" s="11">
        <v>270000</v>
      </c>
      <c r="I87" s="19">
        <v>45344</v>
      </c>
      <c r="J87" s="11">
        <v>5000</v>
      </c>
      <c r="K87" s="12" t="s">
        <v>10</v>
      </c>
      <c r="L87" s="12" t="s">
        <v>158</v>
      </c>
    </row>
    <row r="88" spans="1:12" x14ac:dyDescent="0.25">
      <c r="A88" s="10" t="s">
        <v>1293</v>
      </c>
      <c r="B88" s="14">
        <v>202311</v>
      </c>
      <c r="C88" s="14">
        <v>202311</v>
      </c>
      <c r="D88" s="14">
        <v>202311</v>
      </c>
      <c r="E88" s="16">
        <v>9146742146</v>
      </c>
      <c r="F88" s="10" t="s">
        <v>1461</v>
      </c>
      <c r="G88" s="17" t="s">
        <v>77</v>
      </c>
      <c r="H88" s="11">
        <v>240000</v>
      </c>
      <c r="I88" s="19">
        <v>45344</v>
      </c>
      <c r="J88" s="11">
        <v>30000</v>
      </c>
      <c r="K88" s="12" t="s">
        <v>20</v>
      </c>
      <c r="L88" s="12" t="s">
        <v>158</v>
      </c>
    </row>
    <row r="89" spans="1:12" x14ac:dyDescent="0.25">
      <c r="A89" s="10" t="s">
        <v>1405</v>
      </c>
      <c r="B89" s="14">
        <v>202312</v>
      </c>
      <c r="C89" s="14">
        <v>202312</v>
      </c>
      <c r="D89" s="14" t="s">
        <v>1014</v>
      </c>
      <c r="E89" s="16">
        <v>7788030391</v>
      </c>
      <c r="F89" s="10" t="s">
        <v>1484</v>
      </c>
      <c r="G89" s="17" t="s">
        <v>77</v>
      </c>
      <c r="H89" s="11">
        <v>270000</v>
      </c>
      <c r="I89" s="19">
        <v>45344</v>
      </c>
      <c r="J89" s="11">
        <v>60000</v>
      </c>
      <c r="K89" s="12" t="s">
        <v>20</v>
      </c>
      <c r="L89" s="12" t="s">
        <v>158</v>
      </c>
    </row>
    <row r="90" spans="1:12" x14ac:dyDescent="0.25">
      <c r="A90" s="10" t="s">
        <v>1697</v>
      </c>
      <c r="B90" s="14">
        <v>202402</v>
      </c>
      <c r="C90" s="14">
        <v>202402</v>
      </c>
      <c r="D90" s="14" t="s">
        <v>1014</v>
      </c>
      <c r="E90" s="16">
        <v>7008091508</v>
      </c>
      <c r="F90" s="10" t="s">
        <v>1698</v>
      </c>
      <c r="G90" s="17" t="s">
        <v>77</v>
      </c>
      <c r="H90" s="11">
        <v>270000</v>
      </c>
      <c r="I90" s="19">
        <v>45344</v>
      </c>
      <c r="J90" s="11">
        <v>5000</v>
      </c>
      <c r="K90" s="12" t="s">
        <v>20</v>
      </c>
      <c r="L90" s="12" t="s">
        <v>158</v>
      </c>
    </row>
    <row r="91" spans="1:12" x14ac:dyDescent="0.25">
      <c r="A91" s="10" t="s">
        <v>1699</v>
      </c>
      <c r="B91" s="14">
        <v>202402</v>
      </c>
      <c r="C91" s="14">
        <v>202402</v>
      </c>
      <c r="D91" s="14" t="s">
        <v>1014</v>
      </c>
      <c r="E91" s="16">
        <v>7974760433</v>
      </c>
      <c r="F91" s="10" t="s">
        <v>1700</v>
      </c>
      <c r="G91" s="17" t="s">
        <v>77</v>
      </c>
      <c r="H91" s="11">
        <v>270000</v>
      </c>
      <c r="I91" s="19">
        <v>45344</v>
      </c>
      <c r="J91" s="11">
        <v>5000</v>
      </c>
      <c r="K91" s="12" t="s">
        <v>20</v>
      </c>
      <c r="L91" s="12" t="s">
        <v>158</v>
      </c>
    </row>
    <row r="92" spans="1:12" x14ac:dyDescent="0.25">
      <c r="A92" s="10" t="s">
        <v>1701</v>
      </c>
      <c r="B92" s="14">
        <v>202402</v>
      </c>
      <c r="C92" s="14">
        <v>202402</v>
      </c>
      <c r="D92" s="14" t="s">
        <v>1014</v>
      </c>
      <c r="E92" s="16">
        <v>7795773719</v>
      </c>
      <c r="F92" s="10" t="s">
        <v>1700</v>
      </c>
      <c r="G92" s="17" t="s">
        <v>77</v>
      </c>
      <c r="H92" s="11">
        <v>270000</v>
      </c>
      <c r="I92" s="19">
        <v>45344</v>
      </c>
      <c r="J92" s="11">
        <v>5000</v>
      </c>
      <c r="K92" s="12" t="s">
        <v>20</v>
      </c>
      <c r="L92" s="12" t="s">
        <v>158</v>
      </c>
    </row>
    <row r="93" spans="1:12" x14ac:dyDescent="0.25">
      <c r="A93" s="10" t="s">
        <v>1703</v>
      </c>
      <c r="B93" s="14">
        <v>202402</v>
      </c>
      <c r="C93" s="14">
        <v>202402</v>
      </c>
      <c r="D93" s="14" t="s">
        <v>1014</v>
      </c>
      <c r="E93" s="16">
        <v>8296556430</v>
      </c>
      <c r="F93" s="10" t="s">
        <v>1702</v>
      </c>
      <c r="G93" s="17" t="s">
        <v>19</v>
      </c>
      <c r="H93" s="11">
        <v>280000</v>
      </c>
      <c r="I93" s="19">
        <v>45345</v>
      </c>
      <c r="J93" s="11">
        <v>65000</v>
      </c>
      <c r="K93" s="12" t="s">
        <v>20</v>
      </c>
      <c r="L93" s="12" t="s">
        <v>158</v>
      </c>
    </row>
    <row r="94" spans="1:12" x14ac:dyDescent="0.25">
      <c r="A94" s="10" t="s">
        <v>1612</v>
      </c>
      <c r="B94" s="14">
        <v>202312</v>
      </c>
      <c r="C94" s="14">
        <v>202312</v>
      </c>
      <c r="D94" s="14" t="s">
        <v>1014</v>
      </c>
      <c r="E94" s="48">
        <v>8144978136</v>
      </c>
      <c r="F94" s="10" t="s">
        <v>1613</v>
      </c>
      <c r="G94" s="17" t="s">
        <v>19</v>
      </c>
      <c r="H94" s="11">
        <v>270000</v>
      </c>
      <c r="I94" s="19">
        <v>45345</v>
      </c>
      <c r="J94" s="11">
        <v>50000</v>
      </c>
      <c r="K94" s="12" t="s">
        <v>20</v>
      </c>
      <c r="L94" s="12" t="s">
        <v>158</v>
      </c>
    </row>
    <row r="95" spans="1:12" x14ac:dyDescent="0.25">
      <c r="A95" s="10" t="s">
        <v>1604</v>
      </c>
      <c r="B95" s="14">
        <v>202401</v>
      </c>
      <c r="C95" s="14">
        <v>202401</v>
      </c>
      <c r="D95" s="14" t="s">
        <v>1014</v>
      </c>
      <c r="E95" s="48">
        <v>7749932703</v>
      </c>
      <c r="F95" s="27" t="s">
        <v>1874</v>
      </c>
      <c r="G95" s="17" t="s">
        <v>77</v>
      </c>
      <c r="H95" s="11">
        <v>270000</v>
      </c>
      <c r="I95" s="19">
        <v>45345</v>
      </c>
      <c r="J95" s="11">
        <v>60000</v>
      </c>
      <c r="K95" s="12" t="s">
        <v>20</v>
      </c>
      <c r="L95" s="12" t="s">
        <v>158</v>
      </c>
    </row>
    <row r="96" spans="1:12" x14ac:dyDescent="0.25">
      <c r="A96" s="10" t="s">
        <v>1661</v>
      </c>
      <c r="B96" s="14">
        <v>202401</v>
      </c>
      <c r="C96" s="14">
        <v>202401</v>
      </c>
      <c r="D96" s="14" t="s">
        <v>1014</v>
      </c>
      <c r="E96" s="16">
        <v>8763199231</v>
      </c>
      <c r="F96" s="10" t="s">
        <v>1662</v>
      </c>
      <c r="G96" s="17" t="s">
        <v>77</v>
      </c>
      <c r="H96" s="11">
        <v>265000</v>
      </c>
      <c r="I96" s="19">
        <v>45345</v>
      </c>
      <c r="J96" s="11">
        <v>85000</v>
      </c>
      <c r="K96" s="12" t="s">
        <v>20</v>
      </c>
      <c r="L96" s="12" t="s">
        <v>158</v>
      </c>
    </row>
    <row r="97" spans="1:12" x14ac:dyDescent="0.25">
      <c r="A97" s="10" t="s">
        <v>1674</v>
      </c>
      <c r="B97" s="14">
        <v>202401</v>
      </c>
      <c r="C97" s="14">
        <v>202401</v>
      </c>
      <c r="D97" s="14" t="s">
        <v>1015</v>
      </c>
      <c r="E97" s="16">
        <v>7975741925</v>
      </c>
      <c r="F97" s="10" t="s">
        <v>1675</v>
      </c>
      <c r="G97" s="17" t="s">
        <v>19</v>
      </c>
      <c r="H97" s="11">
        <v>280000</v>
      </c>
      <c r="I97" s="19">
        <v>45345</v>
      </c>
      <c r="J97" s="11">
        <v>93333</v>
      </c>
      <c r="K97" s="12" t="s">
        <v>20</v>
      </c>
      <c r="L97" s="12" t="s">
        <v>158</v>
      </c>
    </row>
    <row r="98" spans="1:12" x14ac:dyDescent="0.25">
      <c r="A98" s="10" t="s">
        <v>1414</v>
      </c>
      <c r="B98" s="14">
        <v>202312</v>
      </c>
      <c r="C98" s="14">
        <v>202312</v>
      </c>
      <c r="D98" s="14" t="s">
        <v>1014</v>
      </c>
      <c r="E98" s="16">
        <v>7735352535</v>
      </c>
      <c r="F98" s="10" t="s">
        <v>1415</v>
      </c>
      <c r="G98" s="17" t="s">
        <v>77</v>
      </c>
      <c r="H98" s="11">
        <v>240000</v>
      </c>
      <c r="I98" s="19">
        <v>45345</v>
      </c>
      <c r="J98" s="11">
        <v>185000</v>
      </c>
      <c r="K98" s="12" t="s">
        <v>10</v>
      </c>
      <c r="L98" s="12" t="s">
        <v>158</v>
      </c>
    </row>
    <row r="99" spans="1:12" x14ac:dyDescent="0.25">
      <c r="A99" s="10" t="s">
        <v>1666</v>
      </c>
      <c r="B99" s="14">
        <v>202402</v>
      </c>
      <c r="C99" s="14">
        <v>202402</v>
      </c>
      <c r="D99" s="14" t="s">
        <v>1014</v>
      </c>
      <c r="E99" s="16">
        <v>7848900747</v>
      </c>
      <c r="F99" s="10" t="s">
        <v>1667</v>
      </c>
      <c r="G99" s="17" t="s">
        <v>77</v>
      </c>
      <c r="H99" s="11">
        <v>250000</v>
      </c>
      <c r="I99" s="19">
        <v>45346</v>
      </c>
      <c r="J99" s="11">
        <v>100000</v>
      </c>
      <c r="K99" s="12" t="s">
        <v>689</v>
      </c>
      <c r="L99" s="12" t="s">
        <v>158</v>
      </c>
    </row>
    <row r="100" spans="1:12" x14ac:dyDescent="0.25">
      <c r="A100" s="10" t="s">
        <v>1047</v>
      </c>
      <c r="B100" s="14" t="s">
        <v>1024</v>
      </c>
      <c r="C100" s="14">
        <v>202308</v>
      </c>
      <c r="D100" s="14" t="s">
        <v>1015</v>
      </c>
      <c r="E100" s="16">
        <v>8975955146</v>
      </c>
      <c r="F100" s="10" t="s">
        <v>1046</v>
      </c>
      <c r="G100" s="17" t="s">
        <v>19</v>
      </c>
      <c r="H100" s="11">
        <v>250000</v>
      </c>
      <c r="I100" s="19">
        <v>45346</v>
      </c>
      <c r="J100" s="11">
        <v>40000</v>
      </c>
      <c r="K100" s="12" t="s">
        <v>20</v>
      </c>
      <c r="L100" s="12" t="s">
        <v>158</v>
      </c>
    </row>
    <row r="101" spans="1:12" x14ac:dyDescent="0.25">
      <c r="A101" s="10" t="s">
        <v>1567</v>
      </c>
      <c r="B101" s="14">
        <v>202311</v>
      </c>
      <c r="C101" s="14">
        <v>202311</v>
      </c>
      <c r="D101" s="14" t="s">
        <v>1014</v>
      </c>
      <c r="E101" s="16">
        <v>9110822270</v>
      </c>
      <c r="F101" s="10" t="s">
        <v>1483</v>
      </c>
      <c r="G101" s="17" t="s">
        <v>77</v>
      </c>
      <c r="H101" s="11">
        <v>260000</v>
      </c>
      <c r="I101" s="19">
        <v>45346</v>
      </c>
      <c r="J101" s="11">
        <v>10500</v>
      </c>
      <c r="K101" s="12" t="s">
        <v>20</v>
      </c>
      <c r="L101" s="12" t="s">
        <v>1176</v>
      </c>
    </row>
    <row r="102" spans="1:12" x14ac:dyDescent="0.25">
      <c r="A102" s="10" t="s">
        <v>1653</v>
      </c>
      <c r="B102" s="14">
        <v>202312</v>
      </c>
      <c r="C102" s="14">
        <v>202312</v>
      </c>
      <c r="D102" s="14" t="s">
        <v>1014</v>
      </c>
      <c r="E102" s="48">
        <v>9556184148</v>
      </c>
      <c r="F102" s="10" t="s">
        <v>1654</v>
      </c>
      <c r="G102" s="17" t="s">
        <v>77</v>
      </c>
      <c r="H102" s="11">
        <v>265000</v>
      </c>
      <c r="I102" s="19">
        <v>45346</v>
      </c>
      <c r="J102" s="11">
        <v>50000</v>
      </c>
      <c r="K102" s="12" t="s">
        <v>20</v>
      </c>
      <c r="L102" s="12" t="s">
        <v>158</v>
      </c>
    </row>
    <row r="103" spans="1:12" x14ac:dyDescent="0.25">
      <c r="A103" s="10" t="s">
        <v>1278</v>
      </c>
      <c r="B103" s="14">
        <v>202311</v>
      </c>
      <c r="C103" s="14">
        <v>202311</v>
      </c>
      <c r="D103" s="14" t="s">
        <v>1014</v>
      </c>
      <c r="E103" s="16">
        <v>9820054322</v>
      </c>
      <c r="F103" s="10" t="s">
        <v>1338</v>
      </c>
      <c r="G103" s="17" t="s">
        <v>19</v>
      </c>
      <c r="H103" s="11">
        <v>250000</v>
      </c>
      <c r="I103" s="19">
        <v>45346</v>
      </c>
      <c r="J103" s="11">
        <v>25000</v>
      </c>
      <c r="K103" s="12" t="s">
        <v>20</v>
      </c>
      <c r="L103" s="12" t="s">
        <v>158</v>
      </c>
    </row>
    <row r="104" spans="1:12" x14ac:dyDescent="0.25">
      <c r="A104" s="10" t="s">
        <v>1704</v>
      </c>
      <c r="B104" s="14">
        <v>202402</v>
      </c>
      <c r="C104" s="14">
        <v>202402</v>
      </c>
      <c r="D104" s="14" t="s">
        <v>1014</v>
      </c>
      <c r="E104" s="16">
        <v>7064649928</v>
      </c>
      <c r="F104" s="10" t="s">
        <v>1705</v>
      </c>
      <c r="G104" s="17" t="s">
        <v>19</v>
      </c>
      <c r="H104" s="11">
        <v>280000</v>
      </c>
      <c r="I104" s="19">
        <v>45346</v>
      </c>
      <c r="J104" s="11">
        <v>88333</v>
      </c>
      <c r="K104" s="12" t="s">
        <v>689</v>
      </c>
      <c r="L104" s="12" t="s">
        <v>158</v>
      </c>
    </row>
    <row r="105" spans="1:12" x14ac:dyDescent="0.25">
      <c r="A105" s="10" t="s">
        <v>1706</v>
      </c>
      <c r="B105" s="14">
        <v>202402</v>
      </c>
      <c r="C105" s="14">
        <v>202402</v>
      </c>
      <c r="D105" s="14" t="s">
        <v>1014</v>
      </c>
      <c r="E105" s="16" t="s">
        <v>1707</v>
      </c>
      <c r="F105" s="10" t="s">
        <v>1708</v>
      </c>
      <c r="G105" s="17" t="s">
        <v>19</v>
      </c>
      <c r="H105" s="11">
        <v>280000</v>
      </c>
      <c r="I105" s="19">
        <v>45346</v>
      </c>
      <c r="J105" s="11">
        <v>4000</v>
      </c>
      <c r="K105" s="12" t="s">
        <v>20</v>
      </c>
      <c r="L105" s="12" t="s">
        <v>158</v>
      </c>
    </row>
    <row r="106" spans="1:12" x14ac:dyDescent="0.25">
      <c r="A106" s="10" t="s">
        <v>1709</v>
      </c>
      <c r="B106" s="14">
        <v>202402</v>
      </c>
      <c r="C106" s="14">
        <v>202402</v>
      </c>
      <c r="D106" s="14" t="s">
        <v>1014</v>
      </c>
      <c r="E106" s="16">
        <v>9348585571</v>
      </c>
      <c r="F106" s="10" t="s">
        <v>1710</v>
      </c>
      <c r="G106" s="17" t="s">
        <v>19</v>
      </c>
      <c r="H106" s="11">
        <v>250000</v>
      </c>
      <c r="I106" s="19">
        <v>45346</v>
      </c>
      <c r="J106" s="11">
        <v>5000</v>
      </c>
      <c r="K106" s="12" t="s">
        <v>20</v>
      </c>
      <c r="L106" s="12" t="s">
        <v>158</v>
      </c>
    </row>
    <row r="107" spans="1:12" x14ac:dyDescent="0.25">
      <c r="A107" s="10" t="s">
        <v>1711</v>
      </c>
      <c r="B107" s="14">
        <v>202402</v>
      </c>
      <c r="C107" s="14">
        <v>202402</v>
      </c>
      <c r="D107" s="14" t="s">
        <v>1014</v>
      </c>
      <c r="E107" s="16">
        <v>9027288046</v>
      </c>
      <c r="F107" s="10" t="s">
        <v>1712</v>
      </c>
      <c r="G107" s="17" t="s">
        <v>19</v>
      </c>
      <c r="H107" s="11">
        <v>280000</v>
      </c>
      <c r="I107" s="19">
        <v>45346</v>
      </c>
      <c r="J107" s="11">
        <v>5000</v>
      </c>
      <c r="K107" s="12" t="s">
        <v>20</v>
      </c>
      <c r="L107" s="12" t="s">
        <v>158</v>
      </c>
    </row>
    <row r="108" spans="1:12" x14ac:dyDescent="0.25">
      <c r="A108" s="10" t="s">
        <v>1275</v>
      </c>
      <c r="B108" s="14">
        <v>202310</v>
      </c>
      <c r="C108" s="14">
        <v>202310</v>
      </c>
      <c r="D108" s="14" t="s">
        <v>1014</v>
      </c>
      <c r="E108" s="16">
        <v>8114368855</v>
      </c>
      <c r="F108" s="10" t="s">
        <v>1336</v>
      </c>
      <c r="G108" s="17" t="s">
        <v>19</v>
      </c>
      <c r="H108" s="11">
        <v>270000</v>
      </c>
      <c r="I108" s="19">
        <v>45348</v>
      </c>
      <c r="J108" s="11">
        <v>15000</v>
      </c>
      <c r="K108" s="12" t="s">
        <v>20</v>
      </c>
      <c r="L108" s="12" t="s">
        <v>158</v>
      </c>
    </row>
    <row r="109" spans="1:12" x14ac:dyDescent="0.25">
      <c r="A109" s="10" t="s">
        <v>1575</v>
      </c>
      <c r="B109" s="14">
        <v>202401</v>
      </c>
      <c r="C109" s="14">
        <v>202401</v>
      </c>
      <c r="D109" s="14" t="s">
        <v>1014</v>
      </c>
      <c r="E109" s="16">
        <v>9495617921</v>
      </c>
      <c r="F109" s="27" t="s">
        <v>4104</v>
      </c>
      <c r="G109" s="17" t="s">
        <v>77</v>
      </c>
      <c r="H109" s="11">
        <v>270000</v>
      </c>
      <c r="I109" s="19">
        <v>45348</v>
      </c>
      <c r="J109" s="11">
        <v>68000</v>
      </c>
      <c r="K109" s="12" t="s">
        <v>20</v>
      </c>
      <c r="L109" s="12" t="s">
        <v>158</v>
      </c>
    </row>
    <row r="110" spans="1:12" x14ac:dyDescent="0.25">
      <c r="A110" s="40" t="s">
        <v>1713</v>
      </c>
      <c r="B110" s="14">
        <v>202402</v>
      </c>
      <c r="C110" s="14">
        <v>202402</v>
      </c>
      <c r="D110" s="14" t="s">
        <v>1014</v>
      </c>
      <c r="E110" s="48">
        <v>8763421650</v>
      </c>
      <c r="F110" s="27" t="s">
        <v>1788</v>
      </c>
      <c r="G110" s="17" t="s">
        <v>19</v>
      </c>
      <c r="H110" s="11">
        <v>280000</v>
      </c>
      <c r="I110" s="19">
        <v>45348</v>
      </c>
      <c r="J110" s="11">
        <v>75000</v>
      </c>
      <c r="K110" s="12" t="s">
        <v>689</v>
      </c>
      <c r="L110" s="12" t="s">
        <v>158</v>
      </c>
    </row>
    <row r="111" spans="1:12" x14ac:dyDescent="0.25">
      <c r="A111" s="10" t="s">
        <v>1516</v>
      </c>
      <c r="B111" s="14">
        <v>202312</v>
      </c>
      <c r="C111" s="14">
        <v>202312</v>
      </c>
      <c r="D111" s="14" t="s">
        <v>1014</v>
      </c>
      <c r="E111" s="16">
        <v>9900604226</v>
      </c>
      <c r="F111" s="10" t="s">
        <v>1518</v>
      </c>
      <c r="G111" s="17" t="s">
        <v>19</v>
      </c>
      <c r="H111" s="11">
        <v>250000</v>
      </c>
      <c r="I111" s="19">
        <v>45348</v>
      </c>
      <c r="J111" s="11">
        <v>50000</v>
      </c>
      <c r="K111" s="12" t="s">
        <v>20</v>
      </c>
      <c r="L111" s="12" t="s">
        <v>158</v>
      </c>
    </row>
    <row r="112" spans="1:12" x14ac:dyDescent="0.25">
      <c r="A112" s="10" t="s">
        <v>1620</v>
      </c>
      <c r="B112" s="14">
        <v>202402</v>
      </c>
      <c r="C112" s="14">
        <v>202402</v>
      </c>
      <c r="D112" s="14" t="s">
        <v>1014</v>
      </c>
      <c r="E112" s="16">
        <v>637088992</v>
      </c>
      <c r="F112" s="50" t="s">
        <v>1619</v>
      </c>
      <c r="G112" s="17" t="s">
        <v>19</v>
      </c>
      <c r="H112" s="11">
        <v>280000</v>
      </c>
      <c r="I112" s="19">
        <v>45348</v>
      </c>
      <c r="J112" s="11">
        <v>50000</v>
      </c>
      <c r="K112" s="12" t="s">
        <v>20</v>
      </c>
      <c r="L112" s="12" t="s">
        <v>158</v>
      </c>
    </row>
    <row r="113" spans="1:13" x14ac:dyDescent="0.25">
      <c r="A113" s="10" t="s">
        <v>1714</v>
      </c>
      <c r="B113" s="14">
        <v>202401</v>
      </c>
      <c r="C113" s="14">
        <v>202401</v>
      </c>
      <c r="D113" s="14" t="s">
        <v>1014</v>
      </c>
      <c r="E113" s="16">
        <v>7395853585</v>
      </c>
      <c r="F113" s="10" t="s">
        <v>1715</v>
      </c>
      <c r="G113" s="17" t="s">
        <v>19</v>
      </c>
      <c r="H113" s="11">
        <v>280000</v>
      </c>
      <c r="I113" s="19">
        <v>45348</v>
      </c>
      <c r="J113" s="11">
        <v>180000</v>
      </c>
      <c r="K113" s="12" t="s">
        <v>10</v>
      </c>
      <c r="L113" s="12" t="s">
        <v>158</v>
      </c>
    </row>
    <row r="114" spans="1:13" x14ac:dyDescent="0.25">
      <c r="A114" s="10" t="s">
        <v>1716</v>
      </c>
      <c r="B114" s="14">
        <v>202401</v>
      </c>
      <c r="C114" s="14">
        <v>202401</v>
      </c>
      <c r="D114" s="14" t="s">
        <v>1014</v>
      </c>
      <c r="E114" s="16">
        <v>9938506001</v>
      </c>
      <c r="F114" s="10" t="s">
        <v>1717</v>
      </c>
      <c r="G114" s="17" t="s">
        <v>19</v>
      </c>
      <c r="H114" s="11">
        <v>280000</v>
      </c>
      <c r="I114" s="19">
        <v>45348</v>
      </c>
      <c r="J114" s="11">
        <v>10000</v>
      </c>
      <c r="K114" s="12" t="s">
        <v>20</v>
      </c>
      <c r="L114" s="12" t="s">
        <v>158</v>
      </c>
    </row>
    <row r="115" spans="1:13" x14ac:dyDescent="0.25">
      <c r="A115" s="10" t="s">
        <v>1718</v>
      </c>
      <c r="B115" s="14">
        <v>202402</v>
      </c>
      <c r="C115" s="14">
        <v>202402</v>
      </c>
      <c r="D115" s="14" t="s">
        <v>1014</v>
      </c>
      <c r="E115" s="16">
        <v>9502720256</v>
      </c>
      <c r="F115" s="10" t="s">
        <v>1719</v>
      </c>
      <c r="G115" s="17" t="s">
        <v>77</v>
      </c>
      <c r="H115" s="11">
        <v>270000</v>
      </c>
      <c r="I115" s="19">
        <v>45348</v>
      </c>
      <c r="J115" s="11">
        <v>5000</v>
      </c>
      <c r="K115" s="12" t="s">
        <v>20</v>
      </c>
      <c r="L115" s="12" t="s">
        <v>158</v>
      </c>
    </row>
    <row r="116" spans="1:13" x14ac:dyDescent="0.25">
      <c r="A116" s="10" t="s">
        <v>1630</v>
      </c>
      <c r="B116" s="14">
        <v>202402</v>
      </c>
      <c r="C116" s="14">
        <v>202402</v>
      </c>
      <c r="D116" s="14" t="s">
        <v>1014</v>
      </c>
      <c r="E116" s="16">
        <v>9620170234</v>
      </c>
      <c r="F116" s="10" t="s">
        <v>1631</v>
      </c>
      <c r="G116" s="17" t="s">
        <v>19</v>
      </c>
      <c r="H116" s="11">
        <v>270000</v>
      </c>
      <c r="I116" s="19">
        <v>45349</v>
      </c>
      <c r="J116" s="11">
        <v>66250</v>
      </c>
      <c r="K116" s="12" t="s">
        <v>20</v>
      </c>
      <c r="L116" s="12" t="s">
        <v>158</v>
      </c>
    </row>
    <row r="117" spans="1:13" x14ac:dyDescent="0.25">
      <c r="A117" s="10" t="s">
        <v>1664</v>
      </c>
      <c r="B117" s="14">
        <v>202402</v>
      </c>
      <c r="C117" s="14">
        <v>202402</v>
      </c>
      <c r="D117" s="14" t="s">
        <v>1014</v>
      </c>
      <c r="E117" s="16">
        <v>7892388228</v>
      </c>
      <c r="F117" s="10" t="s">
        <v>1665</v>
      </c>
      <c r="G117" s="17" t="s">
        <v>19</v>
      </c>
      <c r="H117" s="11">
        <v>255000</v>
      </c>
      <c r="I117" s="19">
        <v>45349</v>
      </c>
      <c r="J117" s="11">
        <v>85000</v>
      </c>
      <c r="K117" s="12" t="s">
        <v>20</v>
      </c>
      <c r="L117" s="12" t="s">
        <v>158</v>
      </c>
      <c r="M117" t="s">
        <v>1720</v>
      </c>
    </row>
    <row r="118" spans="1:13" x14ac:dyDescent="0.25">
      <c r="A118" s="10" t="s">
        <v>1664</v>
      </c>
      <c r="B118" s="14">
        <v>202402</v>
      </c>
      <c r="C118" s="14">
        <v>202402</v>
      </c>
      <c r="D118" s="14" t="s">
        <v>1014</v>
      </c>
      <c r="E118" s="16">
        <v>7892388228</v>
      </c>
      <c r="F118" s="10" t="s">
        <v>1665</v>
      </c>
      <c r="G118" s="17" t="s">
        <v>19</v>
      </c>
      <c r="H118" s="11">
        <v>255000</v>
      </c>
      <c r="I118" s="19">
        <v>45349</v>
      </c>
      <c r="J118" s="11">
        <v>15000</v>
      </c>
      <c r="K118" s="12" t="s">
        <v>20</v>
      </c>
      <c r="L118" s="12" t="s">
        <v>158</v>
      </c>
      <c r="M118" t="s">
        <v>1720</v>
      </c>
    </row>
    <row r="119" spans="1:13" x14ac:dyDescent="0.25">
      <c r="A119" s="10" t="s">
        <v>1721</v>
      </c>
      <c r="B119" s="14">
        <v>202402</v>
      </c>
      <c r="C119" s="14">
        <v>202402</v>
      </c>
      <c r="D119" s="14" t="s">
        <v>1014</v>
      </c>
      <c r="E119" s="16">
        <v>7854078563</v>
      </c>
      <c r="F119" s="10" t="s">
        <v>1722</v>
      </c>
      <c r="G119" s="17" t="s">
        <v>77</v>
      </c>
      <c r="H119" s="11">
        <v>240000</v>
      </c>
      <c r="I119" s="19">
        <v>45349</v>
      </c>
      <c r="J119" s="11">
        <v>60000</v>
      </c>
      <c r="K119" s="12" t="s">
        <v>20</v>
      </c>
      <c r="L119" s="12" t="s">
        <v>158</v>
      </c>
    </row>
    <row r="120" spans="1:13" x14ac:dyDescent="0.25">
      <c r="A120" s="10" t="s">
        <v>1504</v>
      </c>
      <c r="B120" s="14">
        <v>202312</v>
      </c>
      <c r="C120" s="14">
        <v>202312</v>
      </c>
      <c r="D120" s="14" t="s">
        <v>1014</v>
      </c>
      <c r="E120" s="16">
        <v>9937298598</v>
      </c>
      <c r="F120" s="10" t="s">
        <v>1505</v>
      </c>
      <c r="G120" s="17" t="s">
        <v>19</v>
      </c>
      <c r="H120" s="11">
        <v>250000</v>
      </c>
      <c r="I120" s="19">
        <v>45349</v>
      </c>
      <c r="J120" s="11">
        <v>85000</v>
      </c>
      <c r="K120" s="12" t="s">
        <v>20</v>
      </c>
      <c r="L120" s="12" t="s">
        <v>158</v>
      </c>
    </row>
    <row r="121" spans="1:13" x14ac:dyDescent="0.25">
      <c r="A121" s="10" t="s">
        <v>1634</v>
      </c>
      <c r="B121" s="14">
        <v>202402</v>
      </c>
      <c r="C121" s="14">
        <v>202402</v>
      </c>
      <c r="D121" s="14" t="s">
        <v>1014</v>
      </c>
      <c r="E121" s="16">
        <v>7008525063</v>
      </c>
      <c r="F121" s="10" t="s">
        <v>1635</v>
      </c>
      <c r="G121" s="17" t="s">
        <v>19</v>
      </c>
      <c r="H121" s="11">
        <v>270000</v>
      </c>
      <c r="I121" s="19">
        <v>45349</v>
      </c>
      <c r="J121" s="11">
        <v>91667</v>
      </c>
      <c r="K121" s="12" t="s">
        <v>20</v>
      </c>
      <c r="L121" s="12" t="s">
        <v>158</v>
      </c>
    </row>
    <row r="122" spans="1:13" x14ac:dyDescent="0.25">
      <c r="A122" s="10" t="s">
        <v>1579</v>
      </c>
      <c r="B122" s="14">
        <v>202401</v>
      </c>
      <c r="C122" s="14">
        <v>202401</v>
      </c>
      <c r="D122" s="14" t="s">
        <v>1015</v>
      </c>
      <c r="E122" s="48">
        <v>8895310240</v>
      </c>
      <c r="F122" s="10" t="s">
        <v>1580</v>
      </c>
      <c r="G122" s="17" t="s">
        <v>19</v>
      </c>
      <c r="H122" s="11">
        <v>300000</v>
      </c>
      <c r="I122" s="19">
        <v>45349</v>
      </c>
      <c r="J122" s="11">
        <v>40000</v>
      </c>
      <c r="K122" s="12" t="s">
        <v>20</v>
      </c>
      <c r="L122" s="12" t="s">
        <v>158</v>
      </c>
    </row>
    <row r="123" spans="1:13" x14ac:dyDescent="0.25">
      <c r="A123" s="10" t="s">
        <v>1538</v>
      </c>
      <c r="B123" s="14">
        <v>202304</v>
      </c>
      <c r="C123" s="14">
        <v>202304</v>
      </c>
      <c r="D123" s="14" t="s">
        <v>1014</v>
      </c>
      <c r="E123" s="48">
        <v>8658827957</v>
      </c>
      <c r="F123" s="10" t="s">
        <v>1539</v>
      </c>
      <c r="G123" s="17" t="s">
        <v>77</v>
      </c>
      <c r="H123" s="11">
        <v>270000</v>
      </c>
      <c r="I123" s="19">
        <v>45349</v>
      </c>
      <c r="J123" s="11">
        <v>35000</v>
      </c>
      <c r="K123" s="12" t="s">
        <v>20</v>
      </c>
      <c r="L123" s="12" t="s">
        <v>158</v>
      </c>
    </row>
    <row r="124" spans="1:13" x14ac:dyDescent="0.25">
      <c r="A124" s="10" t="s">
        <v>1723</v>
      </c>
      <c r="B124" s="14">
        <v>202402</v>
      </c>
      <c r="C124" s="14">
        <v>202402</v>
      </c>
      <c r="D124" s="14" t="s">
        <v>1014</v>
      </c>
      <c r="E124" s="16">
        <v>8260987517</v>
      </c>
      <c r="F124" s="10" t="s">
        <v>1724</v>
      </c>
      <c r="G124" s="17" t="s">
        <v>77</v>
      </c>
      <c r="H124" s="11">
        <v>270000</v>
      </c>
      <c r="I124" s="19">
        <v>45349</v>
      </c>
      <c r="J124" s="11">
        <v>5000</v>
      </c>
      <c r="K124" s="12" t="s">
        <v>20</v>
      </c>
      <c r="L124" s="12" t="s">
        <v>158</v>
      </c>
    </row>
    <row r="125" spans="1:13" x14ac:dyDescent="0.25">
      <c r="A125" s="10" t="s">
        <v>1725</v>
      </c>
      <c r="B125" s="14">
        <v>202401</v>
      </c>
      <c r="C125" s="14">
        <v>202401</v>
      </c>
      <c r="D125" s="14" t="s">
        <v>1015</v>
      </c>
      <c r="E125" s="16">
        <v>8249631804</v>
      </c>
      <c r="F125" s="10" t="s">
        <v>1726</v>
      </c>
      <c r="G125" s="17" t="s">
        <v>77</v>
      </c>
      <c r="H125" s="11">
        <v>255000</v>
      </c>
      <c r="I125" s="19">
        <v>45350</v>
      </c>
      <c r="J125" s="11">
        <f>220000-12223</f>
        <v>207777</v>
      </c>
      <c r="K125" s="12" t="s">
        <v>10</v>
      </c>
      <c r="L125" s="12" t="s">
        <v>158</v>
      </c>
    </row>
    <row r="126" spans="1:13" x14ac:dyDescent="0.25">
      <c r="A126" s="10" t="s">
        <v>1614</v>
      </c>
      <c r="B126" s="14">
        <v>202401</v>
      </c>
      <c r="C126" s="14">
        <v>202401</v>
      </c>
      <c r="D126" s="14" t="s">
        <v>1014</v>
      </c>
      <c r="E126" s="16">
        <v>9900199402</v>
      </c>
      <c r="F126" s="10" t="s">
        <v>4103</v>
      </c>
      <c r="G126" s="17" t="s">
        <v>19</v>
      </c>
      <c r="H126" s="11">
        <v>270000</v>
      </c>
      <c r="I126" s="19">
        <v>45350</v>
      </c>
      <c r="J126" s="11">
        <v>84167</v>
      </c>
      <c r="K126" s="12" t="s">
        <v>20</v>
      </c>
      <c r="L126" s="12" t="s">
        <v>158</v>
      </c>
    </row>
    <row r="127" spans="1:13" x14ac:dyDescent="0.25">
      <c r="A127" s="10" t="s">
        <v>1579</v>
      </c>
      <c r="B127" s="14">
        <v>202401</v>
      </c>
      <c r="C127" s="14">
        <v>202401</v>
      </c>
      <c r="D127" s="14" t="s">
        <v>1015</v>
      </c>
      <c r="E127" s="48">
        <v>8895310240</v>
      </c>
      <c r="F127" s="10" t="s">
        <v>1580</v>
      </c>
      <c r="G127" s="17" t="s">
        <v>19</v>
      </c>
      <c r="H127" s="11">
        <v>300000</v>
      </c>
      <c r="I127" s="19">
        <v>45350</v>
      </c>
      <c r="J127" s="11">
        <v>40000</v>
      </c>
      <c r="K127" s="12" t="s">
        <v>20</v>
      </c>
      <c r="L127" s="12" t="s">
        <v>158</v>
      </c>
    </row>
    <row r="128" spans="1:13" x14ac:dyDescent="0.25">
      <c r="A128" s="10" t="s">
        <v>1727</v>
      </c>
      <c r="B128" s="14">
        <v>202402</v>
      </c>
      <c r="C128" s="14">
        <v>202402</v>
      </c>
      <c r="D128" s="14" t="s">
        <v>1014</v>
      </c>
      <c r="E128" s="16">
        <v>7002125396</v>
      </c>
      <c r="F128" s="10" t="s">
        <v>1728</v>
      </c>
      <c r="G128" s="17" t="s">
        <v>19</v>
      </c>
      <c r="H128" s="11">
        <v>270000</v>
      </c>
      <c r="I128" s="19">
        <v>45350</v>
      </c>
      <c r="J128" s="11">
        <v>35000</v>
      </c>
      <c r="K128" s="12" t="s">
        <v>20</v>
      </c>
      <c r="L128" s="12" t="s">
        <v>158</v>
      </c>
    </row>
    <row r="129" spans="1:13" x14ac:dyDescent="0.25">
      <c r="A129" s="10" t="s">
        <v>1622</v>
      </c>
      <c r="B129" s="14">
        <v>202401</v>
      </c>
      <c r="C129" s="14">
        <v>202401</v>
      </c>
      <c r="D129" s="14" t="s">
        <v>1014</v>
      </c>
      <c r="E129" s="16">
        <v>9920936373</v>
      </c>
      <c r="F129" s="10" t="s">
        <v>1623</v>
      </c>
      <c r="G129" s="17" t="s">
        <v>77</v>
      </c>
      <c r="H129" s="11">
        <v>240000</v>
      </c>
      <c r="I129" s="19">
        <v>45350</v>
      </c>
      <c r="J129" s="11">
        <v>80000</v>
      </c>
      <c r="K129" s="12" t="s">
        <v>20</v>
      </c>
      <c r="L129" s="12" t="s">
        <v>158</v>
      </c>
    </row>
    <row r="130" spans="1:13" x14ac:dyDescent="0.25">
      <c r="A130" s="10" t="s">
        <v>1729</v>
      </c>
      <c r="B130" s="14">
        <v>202402</v>
      </c>
      <c r="C130" s="14">
        <v>202402</v>
      </c>
      <c r="D130" s="14" t="s">
        <v>1014</v>
      </c>
      <c r="E130" s="16">
        <v>8260620878</v>
      </c>
      <c r="F130" s="10" t="s">
        <v>1730</v>
      </c>
      <c r="G130" s="17" t="s">
        <v>19</v>
      </c>
      <c r="H130" s="11">
        <v>270000</v>
      </c>
      <c r="I130" s="19">
        <v>45350</v>
      </c>
      <c r="J130" s="11">
        <v>5000</v>
      </c>
      <c r="K130" s="12" t="s">
        <v>20</v>
      </c>
      <c r="L130" s="12" t="s">
        <v>158</v>
      </c>
    </row>
    <row r="131" spans="1:13" x14ac:dyDescent="0.25">
      <c r="A131" s="10" t="s">
        <v>1410</v>
      </c>
      <c r="B131" s="14">
        <v>202311</v>
      </c>
      <c r="C131" s="14">
        <v>202311</v>
      </c>
      <c r="D131" s="14" t="s">
        <v>1014</v>
      </c>
      <c r="E131" s="16">
        <v>8618989619</v>
      </c>
      <c r="F131" s="10" t="s">
        <v>1355</v>
      </c>
      <c r="G131" s="17" t="s">
        <v>19</v>
      </c>
      <c r="H131" s="11">
        <v>300000</v>
      </c>
      <c r="I131" s="19">
        <v>45351</v>
      </c>
      <c r="J131" s="11">
        <v>66250</v>
      </c>
      <c r="K131" s="12" t="s">
        <v>20</v>
      </c>
      <c r="L131" s="12" t="s">
        <v>158</v>
      </c>
    </row>
    <row r="132" spans="1:13" x14ac:dyDescent="0.25">
      <c r="A132" s="10" t="s">
        <v>1615</v>
      </c>
      <c r="B132" s="14" t="s">
        <v>1616</v>
      </c>
      <c r="C132" s="14">
        <v>202401</v>
      </c>
      <c r="D132" s="14" t="s">
        <v>1014</v>
      </c>
      <c r="E132" s="16">
        <v>8917466266</v>
      </c>
      <c r="F132" s="10" t="s">
        <v>1617</v>
      </c>
      <c r="G132" s="17" t="s">
        <v>77</v>
      </c>
      <c r="H132" s="11">
        <v>240000</v>
      </c>
      <c r="I132" s="19">
        <v>45351</v>
      </c>
      <c r="J132" s="11">
        <v>235000</v>
      </c>
      <c r="K132" s="12" t="s">
        <v>20</v>
      </c>
      <c r="L132" s="12" t="s">
        <v>158</v>
      </c>
    </row>
    <row r="133" spans="1:13" x14ac:dyDescent="0.25">
      <c r="A133" s="10" t="s">
        <v>1442</v>
      </c>
      <c r="B133" s="14" t="s">
        <v>1616</v>
      </c>
      <c r="C133" s="14">
        <v>202401</v>
      </c>
      <c r="D133" s="14" t="s">
        <v>1014</v>
      </c>
      <c r="E133" s="16">
        <v>9040113623</v>
      </c>
      <c r="F133" s="10" t="s">
        <v>1618</v>
      </c>
      <c r="G133" s="17" t="s">
        <v>77</v>
      </c>
      <c r="H133" s="11">
        <v>240000</v>
      </c>
      <c r="I133" s="19">
        <v>45351</v>
      </c>
      <c r="J133" s="11">
        <v>30000</v>
      </c>
      <c r="K133" s="12" t="s">
        <v>20</v>
      </c>
      <c r="L133" s="12" t="s">
        <v>158</v>
      </c>
    </row>
    <row r="134" spans="1:13" x14ac:dyDescent="0.25">
      <c r="A134" s="10" t="s">
        <v>1725</v>
      </c>
      <c r="B134" s="14">
        <v>202401</v>
      </c>
      <c r="C134" s="14">
        <v>202401</v>
      </c>
      <c r="D134" s="14" t="s">
        <v>1015</v>
      </c>
      <c r="E134" s="16">
        <v>8249631804</v>
      </c>
      <c r="F134" s="10" t="s">
        <v>1726</v>
      </c>
      <c r="G134" s="17" t="s">
        <v>77</v>
      </c>
      <c r="H134" s="11">
        <v>255000</v>
      </c>
      <c r="I134" s="19">
        <v>45351</v>
      </c>
      <c r="J134" s="11">
        <v>12223</v>
      </c>
      <c r="K134" s="12" t="s">
        <v>20</v>
      </c>
      <c r="L134" s="12" t="s">
        <v>158</v>
      </c>
    </row>
    <row r="135" spans="1:13" x14ac:dyDescent="0.25">
      <c r="A135" s="10" t="s">
        <v>1731</v>
      </c>
      <c r="B135" s="14">
        <v>202402</v>
      </c>
      <c r="C135" s="14">
        <v>202402</v>
      </c>
      <c r="D135" s="14" t="s">
        <v>1014</v>
      </c>
      <c r="E135" s="16">
        <v>7420882299</v>
      </c>
      <c r="F135" s="10" t="s">
        <v>1684</v>
      </c>
      <c r="G135" s="17" t="s">
        <v>77</v>
      </c>
      <c r="H135" s="11">
        <v>250000</v>
      </c>
      <c r="I135" s="19">
        <v>45352</v>
      </c>
      <c r="J135" s="11">
        <v>88333</v>
      </c>
      <c r="K135" s="12" t="s">
        <v>689</v>
      </c>
      <c r="L135" s="12" t="s">
        <v>158</v>
      </c>
    </row>
    <row r="136" spans="1:13" x14ac:dyDescent="0.25">
      <c r="A136" s="10" t="s">
        <v>1732</v>
      </c>
      <c r="B136" s="14">
        <v>202403</v>
      </c>
      <c r="C136" s="14">
        <v>202403</v>
      </c>
      <c r="D136" s="14" t="s">
        <v>1014</v>
      </c>
      <c r="E136" s="16">
        <v>6361574467</v>
      </c>
      <c r="F136" s="10" t="s">
        <v>1733</v>
      </c>
      <c r="G136" s="17" t="s">
        <v>77</v>
      </c>
      <c r="H136" s="11">
        <v>250000</v>
      </c>
      <c r="I136" s="19">
        <v>45352</v>
      </c>
      <c r="J136" s="11">
        <v>5000</v>
      </c>
      <c r="K136" s="12" t="s">
        <v>20</v>
      </c>
      <c r="L136" s="12" t="s">
        <v>158</v>
      </c>
    </row>
    <row r="137" spans="1:13" x14ac:dyDescent="0.25">
      <c r="A137" s="10" t="s">
        <v>1666</v>
      </c>
      <c r="B137" s="14">
        <v>202402</v>
      </c>
      <c r="C137" s="14">
        <v>202402</v>
      </c>
      <c r="D137" s="14" t="s">
        <v>1014</v>
      </c>
      <c r="E137" s="16">
        <v>7848900747</v>
      </c>
      <c r="F137" s="10" t="s">
        <v>1667</v>
      </c>
      <c r="G137" s="17" t="s">
        <v>77</v>
      </c>
      <c r="H137" s="11">
        <v>265000</v>
      </c>
      <c r="I137" s="19">
        <v>45352</v>
      </c>
      <c r="J137" s="11">
        <v>165000</v>
      </c>
      <c r="K137" s="12" t="s">
        <v>689</v>
      </c>
      <c r="L137" s="12" t="s">
        <v>158</v>
      </c>
    </row>
    <row r="138" spans="1:13" x14ac:dyDescent="0.25">
      <c r="A138" s="10" t="s">
        <v>1593</v>
      </c>
      <c r="B138" s="14">
        <v>202401</v>
      </c>
      <c r="C138" s="14">
        <v>202401</v>
      </c>
      <c r="D138" s="14" t="s">
        <v>1014</v>
      </c>
      <c r="E138" s="16">
        <v>7024282261</v>
      </c>
      <c r="F138" s="10" t="s">
        <v>1594</v>
      </c>
      <c r="G138" s="17" t="s">
        <v>19</v>
      </c>
      <c r="H138" s="11">
        <v>260000</v>
      </c>
      <c r="I138" s="19">
        <v>45352</v>
      </c>
      <c r="J138" s="11">
        <v>54000</v>
      </c>
      <c r="K138" s="12" t="s">
        <v>20</v>
      </c>
      <c r="L138" s="12" t="s">
        <v>158</v>
      </c>
    </row>
    <row r="139" spans="1:13" x14ac:dyDescent="0.25">
      <c r="A139" s="10" t="s">
        <v>1543</v>
      </c>
      <c r="B139" s="14">
        <v>202304</v>
      </c>
      <c r="C139" s="14">
        <v>202304</v>
      </c>
      <c r="D139" s="14" t="s">
        <v>1014</v>
      </c>
      <c r="E139" s="16" t="s">
        <v>1544</v>
      </c>
      <c r="F139" s="10" t="s">
        <v>1545</v>
      </c>
      <c r="G139" s="17" t="s">
        <v>77</v>
      </c>
      <c r="H139" s="11">
        <v>265000</v>
      </c>
      <c r="I139" s="19">
        <v>45352</v>
      </c>
      <c r="J139" s="11">
        <v>80000</v>
      </c>
      <c r="K139" s="12" t="s">
        <v>20</v>
      </c>
      <c r="L139" s="12" t="s">
        <v>158</v>
      </c>
    </row>
    <row r="140" spans="1:13" x14ac:dyDescent="0.25">
      <c r="A140" s="10" t="s">
        <v>1388</v>
      </c>
      <c r="B140" s="14">
        <v>202311</v>
      </c>
      <c r="C140" s="14">
        <v>202311</v>
      </c>
      <c r="D140" s="14" t="s">
        <v>1014</v>
      </c>
      <c r="E140" s="16">
        <v>9520450606</v>
      </c>
      <c r="F140" s="10" t="s">
        <v>1389</v>
      </c>
      <c r="G140" s="17" t="s">
        <v>19</v>
      </c>
      <c r="H140" s="11">
        <v>270000</v>
      </c>
      <c r="I140" s="19">
        <v>45352</v>
      </c>
      <c r="J140" s="11">
        <v>45000</v>
      </c>
      <c r="K140" s="12" t="s">
        <v>20</v>
      </c>
      <c r="L140" s="12" t="s">
        <v>158</v>
      </c>
    </row>
    <row r="141" spans="1:13" x14ac:dyDescent="0.25">
      <c r="A141" s="10" t="s">
        <v>1734</v>
      </c>
      <c r="B141" s="14">
        <v>202402</v>
      </c>
      <c r="C141" s="14">
        <v>202402</v>
      </c>
      <c r="D141" s="14" t="s">
        <v>1014</v>
      </c>
      <c r="E141" s="16">
        <v>9337682776</v>
      </c>
      <c r="F141" s="10" t="s">
        <v>1735</v>
      </c>
      <c r="G141" s="17" t="s">
        <v>19</v>
      </c>
      <c r="H141" s="11">
        <v>270000</v>
      </c>
      <c r="I141" s="19">
        <v>45352</v>
      </c>
      <c r="J141" s="11">
        <v>10000</v>
      </c>
      <c r="K141" s="12" t="s">
        <v>902</v>
      </c>
      <c r="L141" s="12" t="s">
        <v>158</v>
      </c>
      <c r="M141" t="s">
        <v>2604</v>
      </c>
    </row>
    <row r="142" spans="1:13" x14ac:dyDescent="0.25">
      <c r="A142" s="40" t="s">
        <v>1361</v>
      </c>
      <c r="B142" s="14">
        <v>202402</v>
      </c>
      <c r="C142" s="14">
        <v>202402</v>
      </c>
      <c r="D142" s="14" t="s">
        <v>1015</v>
      </c>
      <c r="E142" s="16">
        <v>8327759686</v>
      </c>
      <c r="F142" s="10" t="s">
        <v>1364</v>
      </c>
      <c r="G142" s="17" t="s">
        <v>19</v>
      </c>
      <c r="H142" s="11">
        <v>270000</v>
      </c>
      <c r="I142" s="19">
        <v>45353</v>
      </c>
      <c r="J142" s="11">
        <v>180000</v>
      </c>
      <c r="K142" s="12" t="s">
        <v>10</v>
      </c>
      <c r="L142" s="12" t="s">
        <v>158</v>
      </c>
    </row>
    <row r="143" spans="1:13" x14ac:dyDescent="0.25">
      <c r="A143" s="10" t="s">
        <v>1676</v>
      </c>
      <c r="B143" s="14">
        <v>202311</v>
      </c>
      <c r="C143" s="14">
        <v>202311</v>
      </c>
      <c r="D143" s="14" t="s">
        <v>1014</v>
      </c>
      <c r="E143" s="16">
        <v>9986234117</v>
      </c>
      <c r="F143" s="10" t="s">
        <v>1677</v>
      </c>
      <c r="G143" s="17" t="s">
        <v>19</v>
      </c>
      <c r="H143" s="11">
        <v>270000</v>
      </c>
      <c r="I143" s="19">
        <v>45353</v>
      </c>
      <c r="J143" s="11">
        <v>89000</v>
      </c>
      <c r="K143" s="12" t="s">
        <v>689</v>
      </c>
      <c r="L143" s="12" t="s">
        <v>158</v>
      </c>
    </row>
    <row r="144" spans="1:13" x14ac:dyDescent="0.25">
      <c r="A144" s="10" t="s">
        <v>1329</v>
      </c>
      <c r="B144" s="14">
        <v>202311</v>
      </c>
      <c r="C144" s="14">
        <v>202311</v>
      </c>
      <c r="D144" s="14" t="s">
        <v>1014</v>
      </c>
      <c r="E144" s="16">
        <v>8763655674</v>
      </c>
      <c r="F144" s="10" t="s">
        <v>1477</v>
      </c>
      <c r="G144" s="17" t="s">
        <v>77</v>
      </c>
      <c r="H144" s="11">
        <v>240000</v>
      </c>
      <c r="I144" s="19">
        <v>45353</v>
      </c>
      <c r="J144" s="11">
        <v>35000</v>
      </c>
      <c r="K144" s="12" t="s">
        <v>10</v>
      </c>
      <c r="L144" s="12" t="s">
        <v>158</v>
      </c>
    </row>
    <row r="145" spans="1:12" x14ac:dyDescent="0.25">
      <c r="A145" s="10" t="s">
        <v>1402</v>
      </c>
      <c r="B145" s="14">
        <v>202311</v>
      </c>
      <c r="C145" s="14">
        <v>202311</v>
      </c>
      <c r="D145" s="14" t="s">
        <v>1014</v>
      </c>
      <c r="E145" s="16">
        <v>7978951200</v>
      </c>
      <c r="F145" s="10" t="s">
        <v>1333</v>
      </c>
      <c r="G145" s="17" t="s">
        <v>19</v>
      </c>
      <c r="H145" s="11">
        <v>270000</v>
      </c>
      <c r="I145" s="19">
        <v>45353</v>
      </c>
      <c r="J145" s="53">
        <v>42500</v>
      </c>
      <c r="K145" s="12" t="s">
        <v>689</v>
      </c>
      <c r="L145" s="12" t="s">
        <v>158</v>
      </c>
    </row>
    <row r="146" spans="1:12" x14ac:dyDescent="0.25">
      <c r="A146" s="10" t="s">
        <v>1250</v>
      </c>
      <c r="B146" s="14">
        <v>202310</v>
      </c>
      <c r="C146" s="14">
        <v>202310</v>
      </c>
      <c r="D146" s="14" t="s">
        <v>1015</v>
      </c>
      <c r="E146" s="16">
        <v>8093889880</v>
      </c>
      <c r="F146" s="10" t="s">
        <v>1263</v>
      </c>
      <c r="G146" s="17" t="s">
        <v>19</v>
      </c>
      <c r="H146" s="11">
        <v>270000</v>
      </c>
      <c r="I146" s="19">
        <v>45355</v>
      </c>
      <c r="J146" s="11">
        <v>25000</v>
      </c>
      <c r="K146" s="12" t="s">
        <v>20</v>
      </c>
      <c r="L146" s="12" t="s">
        <v>158</v>
      </c>
    </row>
    <row r="147" spans="1:12" x14ac:dyDescent="0.25">
      <c r="A147" s="10" t="s">
        <v>1340</v>
      </c>
      <c r="B147" s="14">
        <v>202311</v>
      </c>
      <c r="C147" s="14">
        <v>202311</v>
      </c>
      <c r="D147" s="14" t="s">
        <v>1014</v>
      </c>
      <c r="E147" s="48">
        <v>6371778545</v>
      </c>
      <c r="F147" s="10" t="s">
        <v>1341</v>
      </c>
      <c r="G147" s="17" t="s">
        <v>19</v>
      </c>
      <c r="H147" s="11">
        <v>250000</v>
      </c>
      <c r="I147" s="19">
        <v>45355</v>
      </c>
      <c r="J147" s="11">
        <v>10000</v>
      </c>
      <c r="K147" s="12" t="s">
        <v>20</v>
      </c>
      <c r="L147" s="12" t="s">
        <v>839</v>
      </c>
    </row>
    <row r="148" spans="1:12" x14ac:dyDescent="0.25">
      <c r="A148" s="10" t="s">
        <v>1284</v>
      </c>
      <c r="B148" s="14">
        <v>202311</v>
      </c>
      <c r="C148" s="14">
        <v>202311</v>
      </c>
      <c r="D148" s="14" t="s">
        <v>1014</v>
      </c>
      <c r="E148" s="16">
        <v>8624067392</v>
      </c>
      <c r="F148" s="10" t="s">
        <v>1491</v>
      </c>
      <c r="G148" s="17" t="s">
        <v>19</v>
      </c>
      <c r="H148" s="11">
        <v>280000</v>
      </c>
      <c r="I148" s="19">
        <v>45355</v>
      </c>
      <c r="J148" s="11">
        <v>30000</v>
      </c>
      <c r="K148" s="12" t="s">
        <v>689</v>
      </c>
      <c r="L148" s="12" t="s">
        <v>158</v>
      </c>
    </row>
    <row r="149" spans="1:12" x14ac:dyDescent="0.25">
      <c r="A149" s="10" t="s">
        <v>1736</v>
      </c>
      <c r="B149" s="14">
        <v>202402</v>
      </c>
      <c r="C149" s="14">
        <v>202402</v>
      </c>
      <c r="D149" s="14" t="s">
        <v>1015</v>
      </c>
      <c r="E149" s="48" t="s">
        <v>3364</v>
      </c>
      <c r="F149" s="27" t="s">
        <v>3370</v>
      </c>
      <c r="G149" s="17" t="s">
        <v>19</v>
      </c>
      <c r="H149" s="11">
        <v>280000</v>
      </c>
      <c r="I149" s="19">
        <v>45355</v>
      </c>
      <c r="J149" s="11">
        <v>5000</v>
      </c>
      <c r="K149" s="12" t="s">
        <v>20</v>
      </c>
      <c r="L149" s="12" t="s">
        <v>839</v>
      </c>
    </row>
    <row r="150" spans="1:12" x14ac:dyDescent="0.25">
      <c r="A150" s="10" t="s">
        <v>1422</v>
      </c>
      <c r="B150" s="14">
        <v>202312</v>
      </c>
      <c r="C150" s="14">
        <v>202312</v>
      </c>
      <c r="D150" s="14" t="s">
        <v>1014</v>
      </c>
      <c r="E150" s="16">
        <v>8917307631</v>
      </c>
      <c r="F150" s="10" t="s">
        <v>1423</v>
      </c>
      <c r="G150" s="17" t="s">
        <v>19</v>
      </c>
      <c r="H150" s="11">
        <v>300000</v>
      </c>
      <c r="I150" s="19">
        <v>45355</v>
      </c>
      <c r="J150" s="11">
        <v>34000</v>
      </c>
      <c r="K150" s="12" t="s">
        <v>20</v>
      </c>
      <c r="L150" s="12" t="s">
        <v>158</v>
      </c>
    </row>
    <row r="151" spans="1:12" x14ac:dyDescent="0.25">
      <c r="A151" s="10" t="s">
        <v>1741</v>
      </c>
      <c r="B151" s="14">
        <v>202402</v>
      </c>
      <c r="C151" s="14">
        <v>202402</v>
      </c>
      <c r="D151" s="14" t="s">
        <v>1015</v>
      </c>
      <c r="E151" s="16">
        <v>9348736839</v>
      </c>
      <c r="F151" s="10" t="s">
        <v>1742</v>
      </c>
      <c r="G151" s="17" t="s">
        <v>19</v>
      </c>
      <c r="H151" s="11">
        <v>280000</v>
      </c>
      <c r="I151" s="19">
        <v>45355</v>
      </c>
      <c r="J151" s="11">
        <v>100000</v>
      </c>
      <c r="K151" s="12" t="s">
        <v>20</v>
      </c>
      <c r="L151" s="12" t="s">
        <v>158</v>
      </c>
    </row>
    <row r="152" spans="1:12" x14ac:dyDescent="0.25">
      <c r="A152" s="10" t="s">
        <v>1437</v>
      </c>
      <c r="B152" s="14">
        <v>202312</v>
      </c>
      <c r="C152" s="14">
        <v>202312</v>
      </c>
      <c r="D152" s="14" t="s">
        <v>1014</v>
      </c>
      <c r="E152" s="16">
        <v>9765740737</v>
      </c>
      <c r="F152" s="10" t="s">
        <v>1459</v>
      </c>
      <c r="G152" s="17" t="s">
        <v>19</v>
      </c>
      <c r="H152" s="11">
        <v>280000</v>
      </c>
      <c r="I152" s="19">
        <v>45356</v>
      </c>
      <c r="J152" s="11">
        <v>54000</v>
      </c>
      <c r="K152" s="12" t="s">
        <v>20</v>
      </c>
      <c r="L152" s="12" t="s">
        <v>158</v>
      </c>
    </row>
    <row r="153" spans="1:12" x14ac:dyDescent="0.25">
      <c r="A153" s="10" t="s">
        <v>1498</v>
      </c>
      <c r="B153" s="14">
        <v>202311</v>
      </c>
      <c r="C153" s="14">
        <v>202311</v>
      </c>
      <c r="D153" s="14" t="s">
        <v>1014</v>
      </c>
      <c r="E153" s="16">
        <v>7338111422</v>
      </c>
      <c r="F153" s="10" t="s">
        <v>1499</v>
      </c>
      <c r="G153" s="17" t="s">
        <v>1380</v>
      </c>
      <c r="H153" s="11">
        <v>240000</v>
      </c>
      <c r="I153" s="19">
        <v>45356</v>
      </c>
      <c r="J153" s="11">
        <v>30000</v>
      </c>
      <c r="K153" s="12" t="s">
        <v>689</v>
      </c>
      <c r="L153" s="12" t="s">
        <v>158</v>
      </c>
    </row>
    <row r="154" spans="1:12" x14ac:dyDescent="0.25">
      <c r="A154" s="10" t="s">
        <v>1737</v>
      </c>
      <c r="B154" s="14">
        <v>202401</v>
      </c>
      <c r="C154" s="14">
        <v>202401</v>
      </c>
      <c r="D154" s="14" t="s">
        <v>1014</v>
      </c>
      <c r="E154" s="16">
        <v>8374879289</v>
      </c>
      <c r="F154" s="10" t="s">
        <v>1738</v>
      </c>
      <c r="G154" s="17" t="s">
        <v>19</v>
      </c>
      <c r="H154" s="11">
        <v>290000</v>
      </c>
      <c r="I154" s="19">
        <v>45356</v>
      </c>
      <c r="J154" s="11">
        <v>50000</v>
      </c>
      <c r="K154" s="12" t="s">
        <v>689</v>
      </c>
      <c r="L154" s="12" t="s">
        <v>158</v>
      </c>
    </row>
    <row r="155" spans="1:12" x14ac:dyDescent="0.25">
      <c r="A155" s="10" t="s">
        <v>1697</v>
      </c>
      <c r="B155" s="14" t="s">
        <v>1739</v>
      </c>
      <c r="C155" s="14">
        <v>202401</v>
      </c>
      <c r="D155" s="14" t="s">
        <v>1014</v>
      </c>
      <c r="E155" s="16">
        <v>7008091508</v>
      </c>
      <c r="F155" s="10" t="s">
        <v>1698</v>
      </c>
      <c r="G155" s="17" t="s">
        <v>19</v>
      </c>
      <c r="H155" s="11">
        <v>280000</v>
      </c>
      <c r="I155" s="19">
        <v>45356</v>
      </c>
      <c r="J155" s="11">
        <v>20000</v>
      </c>
      <c r="K155" s="12" t="s">
        <v>20</v>
      </c>
      <c r="L155" s="12" t="s">
        <v>158</v>
      </c>
    </row>
    <row r="156" spans="1:12" x14ac:dyDescent="0.25">
      <c r="A156" s="10" t="s">
        <v>1624</v>
      </c>
      <c r="B156" s="14">
        <v>202401</v>
      </c>
      <c r="C156" s="14">
        <v>202401</v>
      </c>
      <c r="D156" s="14" t="s">
        <v>1014</v>
      </c>
      <c r="E156" s="16">
        <v>7377879972</v>
      </c>
      <c r="F156" s="10" t="s">
        <v>1625</v>
      </c>
      <c r="G156" s="17" t="s">
        <v>19</v>
      </c>
      <c r="H156" s="11">
        <v>250000</v>
      </c>
      <c r="I156" s="19">
        <v>45356</v>
      </c>
      <c r="J156" s="11">
        <v>80000</v>
      </c>
      <c r="K156" s="12" t="s">
        <v>20</v>
      </c>
      <c r="L156" s="12" t="s">
        <v>158</v>
      </c>
    </row>
    <row r="157" spans="1:12" x14ac:dyDescent="0.25">
      <c r="A157" s="10" t="s">
        <v>1496</v>
      </c>
      <c r="B157" s="14">
        <v>202311</v>
      </c>
      <c r="C157" s="14">
        <v>202311</v>
      </c>
      <c r="D157" s="14" t="s">
        <v>1014</v>
      </c>
      <c r="E157" s="16">
        <v>7892242494</v>
      </c>
      <c r="F157" s="10" t="s">
        <v>1381</v>
      </c>
      <c r="G157" s="17" t="s">
        <v>1380</v>
      </c>
      <c r="H157" s="11">
        <v>240000</v>
      </c>
      <c r="I157" s="19">
        <v>45356</v>
      </c>
      <c r="J157" s="11">
        <v>55000</v>
      </c>
      <c r="K157" s="12" t="s">
        <v>20</v>
      </c>
      <c r="L157" s="12" t="s">
        <v>158</v>
      </c>
    </row>
    <row r="158" spans="1:12" x14ac:dyDescent="0.25">
      <c r="A158" s="10" t="s">
        <v>1740</v>
      </c>
      <c r="B158" s="14">
        <v>202403</v>
      </c>
      <c r="C158" s="14">
        <v>202403</v>
      </c>
      <c r="D158" s="14" t="s">
        <v>1014</v>
      </c>
      <c r="E158" s="16">
        <v>8260987517</v>
      </c>
      <c r="F158" s="10" t="s">
        <v>1724</v>
      </c>
      <c r="G158" s="17" t="s">
        <v>19</v>
      </c>
      <c r="H158" s="11">
        <v>270000</v>
      </c>
      <c r="I158" s="19">
        <v>45356</v>
      </c>
      <c r="J158" s="11">
        <v>85000</v>
      </c>
      <c r="K158" s="12" t="s">
        <v>20</v>
      </c>
      <c r="L158" s="12" t="s">
        <v>158</v>
      </c>
    </row>
    <row r="159" spans="1:12" x14ac:dyDescent="0.25">
      <c r="A159" s="10" t="s">
        <v>1502</v>
      </c>
      <c r="B159" s="14">
        <v>202310</v>
      </c>
      <c r="C159" s="14">
        <v>202310</v>
      </c>
      <c r="D159" s="14" t="s">
        <v>1014</v>
      </c>
      <c r="E159" s="16">
        <v>9449724304</v>
      </c>
      <c r="F159" s="10" t="s">
        <v>1262</v>
      </c>
      <c r="G159" s="17" t="s">
        <v>19</v>
      </c>
      <c r="H159" s="11">
        <v>270000</v>
      </c>
      <c r="I159" s="19">
        <v>45356</v>
      </c>
      <c r="J159" s="11">
        <f>5000+31667</f>
        <v>36667</v>
      </c>
      <c r="K159" s="12" t="s">
        <v>20</v>
      </c>
      <c r="L159" s="12" t="s">
        <v>1176</v>
      </c>
    </row>
    <row r="160" spans="1:12" x14ac:dyDescent="0.25">
      <c r="A160" s="10" t="s">
        <v>1743</v>
      </c>
      <c r="B160" s="14">
        <v>202403</v>
      </c>
      <c r="C160" s="14">
        <v>202403</v>
      </c>
      <c r="D160" s="14" t="s">
        <v>1014</v>
      </c>
      <c r="E160" s="16">
        <v>8917316071</v>
      </c>
      <c r="F160" s="10" t="s">
        <v>1744</v>
      </c>
      <c r="G160" s="17" t="s">
        <v>19</v>
      </c>
      <c r="H160" s="11">
        <v>290000</v>
      </c>
      <c r="I160" s="19">
        <v>45356</v>
      </c>
      <c r="J160" s="11">
        <v>10000</v>
      </c>
      <c r="K160" s="12" t="s">
        <v>689</v>
      </c>
      <c r="L160" s="12" t="s">
        <v>158</v>
      </c>
    </row>
    <row r="161" spans="1:12" x14ac:dyDescent="0.25">
      <c r="A161" s="10" t="s">
        <v>1745</v>
      </c>
      <c r="B161" s="14">
        <v>202303</v>
      </c>
      <c r="C161" s="14">
        <v>202303</v>
      </c>
      <c r="D161" s="14" t="s">
        <v>1014</v>
      </c>
      <c r="E161" s="16">
        <v>8984767737</v>
      </c>
      <c r="F161" s="10" t="s">
        <v>1746</v>
      </c>
      <c r="G161" s="17" t="s">
        <v>19</v>
      </c>
      <c r="H161" s="11">
        <v>290000</v>
      </c>
      <c r="I161" s="19">
        <v>45357</v>
      </c>
      <c r="J161" s="11">
        <v>50000</v>
      </c>
      <c r="K161" s="12" t="s">
        <v>20</v>
      </c>
      <c r="L161" s="12" t="s">
        <v>158</v>
      </c>
    </row>
    <row r="162" spans="1:12" x14ac:dyDescent="0.25">
      <c r="A162" s="10" t="s">
        <v>1747</v>
      </c>
      <c r="B162" s="14">
        <v>202401</v>
      </c>
      <c r="C162" s="14">
        <v>202401</v>
      </c>
      <c r="D162" s="14" t="s">
        <v>1014</v>
      </c>
      <c r="E162" s="16">
        <v>9304471321</v>
      </c>
      <c r="F162" s="10" t="s">
        <v>1643</v>
      </c>
      <c r="G162" s="17" t="s">
        <v>19</v>
      </c>
      <c r="H162" s="11">
        <v>290000</v>
      </c>
      <c r="I162" s="19">
        <v>45357</v>
      </c>
      <c r="J162" s="11">
        <v>25000</v>
      </c>
      <c r="K162" s="12" t="s">
        <v>20</v>
      </c>
      <c r="L162" s="12" t="s">
        <v>158</v>
      </c>
    </row>
    <row r="163" spans="1:12" x14ac:dyDescent="0.25">
      <c r="A163" s="10" t="s">
        <v>1640</v>
      </c>
      <c r="B163" s="14">
        <v>202402</v>
      </c>
      <c r="C163" s="14">
        <v>202402</v>
      </c>
      <c r="D163" s="14" t="s">
        <v>1014</v>
      </c>
      <c r="E163" s="16">
        <v>9304907066</v>
      </c>
      <c r="F163" s="10" t="s">
        <v>1641</v>
      </c>
      <c r="G163" s="17" t="s">
        <v>19</v>
      </c>
      <c r="H163" s="11">
        <v>270000</v>
      </c>
      <c r="I163" s="19">
        <v>45357</v>
      </c>
      <c r="J163" s="11">
        <v>25000</v>
      </c>
      <c r="K163" s="12" t="s">
        <v>20</v>
      </c>
      <c r="L163" s="12" t="s">
        <v>158</v>
      </c>
    </row>
    <row r="164" spans="1:12" x14ac:dyDescent="0.25">
      <c r="A164" s="10" t="s">
        <v>1748</v>
      </c>
      <c r="B164" s="14">
        <v>202402</v>
      </c>
      <c r="C164" s="14">
        <v>202402</v>
      </c>
      <c r="D164" s="14" t="s">
        <v>1014</v>
      </c>
      <c r="E164" s="48">
        <v>9573371818</v>
      </c>
      <c r="F164" s="27" t="s">
        <v>1917</v>
      </c>
      <c r="G164" s="17" t="s">
        <v>19</v>
      </c>
      <c r="H164" s="11">
        <v>270000</v>
      </c>
      <c r="I164" s="19">
        <v>45357</v>
      </c>
      <c r="J164" s="11">
        <f>20000+14000</f>
        <v>34000</v>
      </c>
      <c r="K164" s="12" t="s">
        <v>20</v>
      </c>
      <c r="L164" s="12" t="s">
        <v>158</v>
      </c>
    </row>
    <row r="165" spans="1:12" x14ac:dyDescent="0.25">
      <c r="A165" s="10" t="s">
        <v>1402</v>
      </c>
      <c r="B165" s="14">
        <v>202311</v>
      </c>
      <c r="C165" s="14">
        <v>202311</v>
      </c>
      <c r="D165" s="14" t="s">
        <v>1014</v>
      </c>
      <c r="E165" s="16">
        <v>7978951200</v>
      </c>
      <c r="F165" s="10" t="s">
        <v>1333</v>
      </c>
      <c r="G165" s="17" t="s">
        <v>19</v>
      </c>
      <c r="H165" s="11">
        <v>270000</v>
      </c>
      <c r="I165" s="19">
        <v>45357</v>
      </c>
      <c r="J165" s="11">
        <v>42500</v>
      </c>
      <c r="K165" s="12" t="s">
        <v>689</v>
      </c>
      <c r="L165" s="12" t="s">
        <v>158</v>
      </c>
    </row>
    <row r="166" spans="1:12" x14ac:dyDescent="0.25">
      <c r="A166" s="10" t="s">
        <v>1390</v>
      </c>
      <c r="B166" s="14">
        <v>202311</v>
      </c>
      <c r="C166" s="14">
        <v>202311</v>
      </c>
      <c r="D166" s="14" t="s">
        <v>1014</v>
      </c>
      <c r="E166" s="16">
        <v>9090000869</v>
      </c>
      <c r="F166" s="10" t="s">
        <v>1391</v>
      </c>
      <c r="G166" s="17" t="s">
        <v>19</v>
      </c>
      <c r="H166" s="11">
        <v>270000</v>
      </c>
      <c r="I166" s="19">
        <v>45357</v>
      </c>
      <c r="J166" s="11">
        <v>30000</v>
      </c>
      <c r="K166" s="12" t="s">
        <v>20</v>
      </c>
      <c r="L166" s="12" t="s">
        <v>158</v>
      </c>
    </row>
    <row r="167" spans="1:12" x14ac:dyDescent="0.25">
      <c r="A167" s="10" t="s">
        <v>1749</v>
      </c>
      <c r="B167" s="14">
        <v>202303</v>
      </c>
      <c r="C167" s="14">
        <v>202303</v>
      </c>
      <c r="D167" s="14" t="s">
        <v>1014</v>
      </c>
      <c r="E167" s="16">
        <v>8984767737</v>
      </c>
      <c r="F167" s="10" t="s">
        <v>1746</v>
      </c>
      <c r="G167" s="17" t="s">
        <v>19</v>
      </c>
      <c r="H167" s="11">
        <v>290000</v>
      </c>
      <c r="I167" s="19">
        <v>45358</v>
      </c>
      <c r="J167" s="11">
        <v>100000</v>
      </c>
      <c r="K167" s="12" t="s">
        <v>20</v>
      </c>
      <c r="L167" s="12" t="s">
        <v>158</v>
      </c>
    </row>
    <row r="168" spans="1:12" x14ac:dyDescent="0.25">
      <c r="A168" s="10" t="s">
        <v>1703</v>
      </c>
      <c r="B168" s="14">
        <v>202402</v>
      </c>
      <c r="C168" s="14">
        <v>202402</v>
      </c>
      <c r="D168" s="14" t="s">
        <v>1014</v>
      </c>
      <c r="E168" s="16">
        <v>8296556430</v>
      </c>
      <c r="F168" s="10" t="s">
        <v>1702</v>
      </c>
      <c r="G168" s="17" t="s">
        <v>19</v>
      </c>
      <c r="H168" s="11">
        <v>280000</v>
      </c>
      <c r="I168" s="19">
        <v>45358</v>
      </c>
      <c r="J168" s="11">
        <v>65000</v>
      </c>
      <c r="K168" s="12" t="s">
        <v>20</v>
      </c>
      <c r="L168" s="12" t="s">
        <v>158</v>
      </c>
    </row>
    <row r="169" spans="1:12" x14ac:dyDescent="0.25">
      <c r="A169" s="10" t="s">
        <v>1750</v>
      </c>
      <c r="B169" s="14">
        <v>202402</v>
      </c>
      <c r="C169" s="14">
        <v>202402</v>
      </c>
      <c r="D169" s="14" t="s">
        <v>1014</v>
      </c>
      <c r="E169" s="16">
        <v>8605720660</v>
      </c>
      <c r="F169" s="10" t="s">
        <v>1751</v>
      </c>
      <c r="G169" s="17" t="s">
        <v>19</v>
      </c>
      <c r="H169" s="11">
        <v>280000</v>
      </c>
      <c r="I169" s="19">
        <v>45358</v>
      </c>
      <c r="J169" s="11">
        <v>5000</v>
      </c>
      <c r="K169" s="12" t="s">
        <v>20</v>
      </c>
      <c r="L169" s="12" t="s">
        <v>158</v>
      </c>
    </row>
    <row r="170" spans="1:12" x14ac:dyDescent="0.25">
      <c r="A170" s="10" t="s">
        <v>1440</v>
      </c>
      <c r="B170" s="14">
        <v>202312</v>
      </c>
      <c r="C170" s="14">
        <v>202312</v>
      </c>
      <c r="D170" s="14" t="s">
        <v>1014</v>
      </c>
      <c r="E170" s="48">
        <v>7978644749</v>
      </c>
      <c r="F170" s="27" t="s">
        <v>4105</v>
      </c>
      <c r="G170" s="17" t="s">
        <v>77</v>
      </c>
      <c r="H170" s="11">
        <v>265000</v>
      </c>
      <c r="I170" s="19">
        <v>45359</v>
      </c>
      <c r="J170" s="11">
        <v>90000</v>
      </c>
      <c r="K170" s="12" t="s">
        <v>20</v>
      </c>
      <c r="L170" s="12" t="s">
        <v>158</v>
      </c>
    </row>
    <row r="171" spans="1:12" x14ac:dyDescent="0.25">
      <c r="A171" s="10" t="s">
        <v>1589</v>
      </c>
      <c r="B171" s="14">
        <v>202401</v>
      </c>
      <c r="C171" s="14">
        <v>202401</v>
      </c>
      <c r="D171" s="14" t="s">
        <v>1014</v>
      </c>
      <c r="E171" s="16">
        <v>8018405904</v>
      </c>
      <c r="F171" s="10" t="s">
        <v>1590</v>
      </c>
      <c r="G171" s="17" t="s">
        <v>77</v>
      </c>
      <c r="H171" s="11">
        <v>260000</v>
      </c>
      <c r="I171" s="19">
        <v>45359</v>
      </c>
      <c r="J171" s="11">
        <v>40000</v>
      </c>
      <c r="K171" s="12" t="s">
        <v>20</v>
      </c>
      <c r="L171" s="12" t="s">
        <v>158</v>
      </c>
    </row>
    <row r="172" spans="1:12" x14ac:dyDescent="0.25">
      <c r="A172" s="10" t="s">
        <v>1445</v>
      </c>
      <c r="B172" s="14">
        <v>202312</v>
      </c>
      <c r="C172" s="14">
        <v>202312</v>
      </c>
      <c r="D172" s="14" t="s">
        <v>1014</v>
      </c>
      <c r="E172" s="16">
        <v>9000337902</v>
      </c>
      <c r="F172" s="10" t="s">
        <v>1450</v>
      </c>
      <c r="G172" s="17" t="s">
        <v>19</v>
      </c>
      <c r="H172" s="11">
        <v>290000</v>
      </c>
      <c r="I172" s="19">
        <v>45359</v>
      </c>
      <c r="J172" s="11">
        <v>80000</v>
      </c>
      <c r="K172" s="12" t="s">
        <v>20</v>
      </c>
      <c r="L172" s="12" t="s">
        <v>158</v>
      </c>
    </row>
    <row r="173" spans="1:12" x14ac:dyDescent="0.25">
      <c r="A173" s="10" t="s">
        <v>1752</v>
      </c>
      <c r="B173" s="14">
        <v>202403</v>
      </c>
      <c r="C173" s="14">
        <v>202403</v>
      </c>
      <c r="D173" s="14" t="s">
        <v>1014</v>
      </c>
      <c r="E173" s="48">
        <v>8114975556</v>
      </c>
      <c r="F173" s="50" t="s">
        <v>1753</v>
      </c>
      <c r="G173" s="17" t="s">
        <v>19</v>
      </c>
      <c r="H173" s="11">
        <v>290000</v>
      </c>
      <c r="I173" s="19">
        <v>45360</v>
      </c>
      <c r="J173" s="11">
        <v>5000</v>
      </c>
      <c r="K173" s="12" t="s">
        <v>20</v>
      </c>
      <c r="L173" s="12" t="s">
        <v>158</v>
      </c>
    </row>
    <row r="174" spans="1:12" x14ac:dyDescent="0.25">
      <c r="A174" s="10" t="s">
        <v>1754</v>
      </c>
      <c r="B174" s="14">
        <v>202401</v>
      </c>
      <c r="C174" s="14">
        <v>202401</v>
      </c>
      <c r="D174" s="14" t="s">
        <v>1014</v>
      </c>
      <c r="E174" s="16">
        <v>9035210110</v>
      </c>
      <c r="F174" s="10" t="s">
        <v>1755</v>
      </c>
      <c r="G174" s="17" t="s">
        <v>19</v>
      </c>
      <c r="H174" s="11">
        <v>290000</v>
      </c>
      <c r="I174" s="19">
        <v>45360</v>
      </c>
      <c r="J174" s="11">
        <v>20000</v>
      </c>
      <c r="K174" s="12" t="s">
        <v>20</v>
      </c>
      <c r="L174" s="12" t="s">
        <v>158</v>
      </c>
    </row>
    <row r="175" spans="1:12" x14ac:dyDescent="0.25">
      <c r="A175" s="10" t="s">
        <v>1657</v>
      </c>
      <c r="B175" s="14">
        <v>202401</v>
      </c>
      <c r="C175" s="14">
        <v>202401</v>
      </c>
      <c r="D175" s="14" t="s">
        <v>1014</v>
      </c>
      <c r="E175" s="16">
        <v>9752946524</v>
      </c>
      <c r="F175" s="10" t="s">
        <v>1658</v>
      </c>
      <c r="G175" s="17" t="s">
        <v>19</v>
      </c>
      <c r="H175" s="11">
        <v>290000</v>
      </c>
      <c r="I175" s="19">
        <v>45360</v>
      </c>
      <c r="J175" s="11">
        <v>86666</v>
      </c>
      <c r="K175" s="12" t="s">
        <v>20</v>
      </c>
      <c r="L175" s="12" t="s">
        <v>158</v>
      </c>
    </row>
    <row r="176" spans="1:12" x14ac:dyDescent="0.25">
      <c r="A176" s="10" t="s">
        <v>1678</v>
      </c>
      <c r="B176" s="14">
        <v>202402</v>
      </c>
      <c r="C176" s="14">
        <v>202402</v>
      </c>
      <c r="D176" s="14" t="s">
        <v>1014</v>
      </c>
      <c r="E176" s="16">
        <v>9777739291</v>
      </c>
      <c r="F176" s="10" t="s">
        <v>1756</v>
      </c>
      <c r="G176" s="17" t="s">
        <v>19</v>
      </c>
      <c r="H176" s="11">
        <v>280000</v>
      </c>
      <c r="I176" s="19">
        <v>45360</v>
      </c>
      <c r="J176" s="11">
        <v>93333</v>
      </c>
      <c r="K176" s="12" t="s">
        <v>20</v>
      </c>
      <c r="L176" s="12" t="s">
        <v>158</v>
      </c>
    </row>
    <row r="177" spans="1:12" x14ac:dyDescent="0.25">
      <c r="A177" s="10" t="s">
        <v>1632</v>
      </c>
      <c r="B177" s="14">
        <v>202402</v>
      </c>
      <c r="C177" s="14">
        <v>202402</v>
      </c>
      <c r="D177" s="14" t="s">
        <v>1014</v>
      </c>
      <c r="E177" s="16">
        <v>7760605656</v>
      </c>
      <c r="F177" s="10" t="s">
        <v>1757</v>
      </c>
      <c r="G177" s="17" t="s">
        <v>19</v>
      </c>
      <c r="H177" s="11">
        <v>280000</v>
      </c>
      <c r="I177" s="19">
        <v>45360</v>
      </c>
      <c r="J177" s="11">
        <v>180000</v>
      </c>
      <c r="K177" s="12" t="s">
        <v>20</v>
      </c>
      <c r="L177" s="12" t="s">
        <v>158</v>
      </c>
    </row>
    <row r="178" spans="1:12" x14ac:dyDescent="0.25">
      <c r="A178" s="10" t="s">
        <v>1570</v>
      </c>
      <c r="B178" s="14">
        <v>202401</v>
      </c>
      <c r="C178" s="14">
        <v>202401</v>
      </c>
      <c r="D178" s="14" t="s">
        <v>1014</v>
      </c>
      <c r="E178" s="16">
        <v>6260648072</v>
      </c>
      <c r="F178" s="10" t="s">
        <v>1571</v>
      </c>
      <c r="G178" s="17" t="s">
        <v>77</v>
      </c>
      <c r="H178" s="11">
        <v>260000</v>
      </c>
      <c r="I178" s="19">
        <v>45362</v>
      </c>
      <c r="J178" s="11">
        <v>25000</v>
      </c>
      <c r="K178" s="12" t="s">
        <v>20</v>
      </c>
      <c r="L178" s="12" t="s">
        <v>158</v>
      </c>
    </row>
    <row r="179" spans="1:12" x14ac:dyDescent="0.25">
      <c r="A179" s="10" t="s">
        <v>1760</v>
      </c>
      <c r="B179" s="14">
        <v>202401</v>
      </c>
      <c r="C179" s="14">
        <v>202401</v>
      </c>
      <c r="D179" s="14" t="s">
        <v>1014</v>
      </c>
      <c r="E179" s="48">
        <v>7684896701</v>
      </c>
      <c r="F179" s="10" t="s">
        <v>1761</v>
      </c>
      <c r="G179" s="17" t="s">
        <v>19</v>
      </c>
      <c r="H179" s="11">
        <v>280000</v>
      </c>
      <c r="I179" s="19">
        <v>45362</v>
      </c>
      <c r="J179" s="11">
        <v>5000</v>
      </c>
      <c r="K179" s="12" t="s">
        <v>20</v>
      </c>
      <c r="L179" s="12" t="s">
        <v>158</v>
      </c>
    </row>
    <row r="180" spans="1:12" x14ac:dyDescent="0.25">
      <c r="A180" s="10" t="s">
        <v>1541</v>
      </c>
      <c r="B180" s="14">
        <v>202312</v>
      </c>
      <c r="C180" s="14">
        <v>202312</v>
      </c>
      <c r="D180" s="14">
        <v>202312</v>
      </c>
      <c r="E180" s="16">
        <v>9538335038</v>
      </c>
      <c r="F180" s="10" t="s">
        <v>1472</v>
      </c>
      <c r="G180" s="17" t="s">
        <v>19</v>
      </c>
      <c r="H180" s="11">
        <v>270000</v>
      </c>
      <c r="I180" s="19">
        <v>45363</v>
      </c>
      <c r="J180" s="11">
        <v>89000</v>
      </c>
      <c r="K180" s="12" t="s">
        <v>20</v>
      </c>
      <c r="L180" s="12" t="s">
        <v>158</v>
      </c>
    </row>
    <row r="181" spans="1:12" x14ac:dyDescent="0.25">
      <c r="A181" s="10" t="s">
        <v>1651</v>
      </c>
      <c r="B181" s="14">
        <v>202312</v>
      </c>
      <c r="C181" s="14">
        <v>202312</v>
      </c>
      <c r="D181" s="14" t="s">
        <v>1014</v>
      </c>
      <c r="E181" s="16">
        <v>9090371591</v>
      </c>
      <c r="F181" s="10" t="s">
        <v>1542</v>
      </c>
      <c r="G181" s="17" t="s">
        <v>1778</v>
      </c>
      <c r="H181" s="11">
        <v>300000</v>
      </c>
      <c r="I181" s="19">
        <v>45363</v>
      </c>
      <c r="J181" s="11">
        <v>63750</v>
      </c>
      <c r="K181" s="12" t="s">
        <v>689</v>
      </c>
      <c r="L181" s="12" t="s">
        <v>158</v>
      </c>
    </row>
    <row r="182" spans="1:12" x14ac:dyDescent="0.25">
      <c r="A182" s="10" t="s">
        <v>1494</v>
      </c>
      <c r="B182" s="14">
        <v>202312</v>
      </c>
      <c r="C182" s="14">
        <v>202312</v>
      </c>
      <c r="D182" s="14" t="s">
        <v>1014</v>
      </c>
      <c r="E182" s="16">
        <v>8105642253</v>
      </c>
      <c r="F182" s="10" t="s">
        <v>1374</v>
      </c>
      <c r="G182" s="17" t="s">
        <v>1778</v>
      </c>
      <c r="H182" s="11">
        <v>300000</v>
      </c>
      <c r="I182" s="19">
        <v>45363</v>
      </c>
      <c r="J182" s="11">
        <v>50000</v>
      </c>
      <c r="K182" s="12" t="s">
        <v>20</v>
      </c>
      <c r="L182" s="12" t="s">
        <v>158</v>
      </c>
    </row>
    <row r="183" spans="1:12" x14ac:dyDescent="0.25">
      <c r="A183" s="10" t="s">
        <v>1519</v>
      </c>
      <c r="B183" s="14">
        <v>202311</v>
      </c>
      <c r="C183" s="14">
        <v>202311</v>
      </c>
      <c r="D183" s="14" t="s">
        <v>1014</v>
      </c>
      <c r="E183" s="16">
        <v>7892242494</v>
      </c>
      <c r="F183" s="10" t="s">
        <v>1520</v>
      </c>
      <c r="G183" s="17" t="s">
        <v>1778</v>
      </c>
      <c r="H183" s="11">
        <v>300000</v>
      </c>
      <c r="I183" s="19">
        <v>45363</v>
      </c>
      <c r="J183" s="11">
        <v>50000</v>
      </c>
      <c r="K183" s="12" t="s">
        <v>20</v>
      </c>
      <c r="L183" s="12" t="s">
        <v>158</v>
      </c>
    </row>
    <row r="184" spans="1:12" x14ac:dyDescent="0.25">
      <c r="A184" s="10" t="s">
        <v>1759</v>
      </c>
      <c r="B184" s="14">
        <v>202303</v>
      </c>
      <c r="C184" s="14">
        <v>202303</v>
      </c>
      <c r="D184" s="14" t="s">
        <v>1014</v>
      </c>
      <c r="E184" s="16">
        <v>7978353297</v>
      </c>
      <c r="F184" s="10" t="s">
        <v>1758</v>
      </c>
      <c r="G184" s="17" t="s">
        <v>1778</v>
      </c>
      <c r="H184" s="11">
        <v>300000</v>
      </c>
      <c r="I184" s="19">
        <v>45363</v>
      </c>
      <c r="J184" s="11">
        <v>5000</v>
      </c>
      <c r="K184" s="12" t="s">
        <v>20</v>
      </c>
      <c r="L184" s="12" t="s">
        <v>158</v>
      </c>
    </row>
    <row r="185" spans="1:12" x14ac:dyDescent="0.25">
      <c r="A185" s="10" t="s">
        <v>1762</v>
      </c>
      <c r="B185" s="14">
        <v>202303</v>
      </c>
      <c r="C185" s="14">
        <v>202303</v>
      </c>
      <c r="D185" s="14" t="s">
        <v>1014</v>
      </c>
      <c r="E185" s="16">
        <v>9090876723</v>
      </c>
      <c r="F185" s="10" t="s">
        <v>1763</v>
      </c>
      <c r="G185" s="17" t="s">
        <v>1778</v>
      </c>
      <c r="H185" s="11">
        <v>300000</v>
      </c>
      <c r="I185" s="19">
        <v>45363</v>
      </c>
      <c r="J185" s="11">
        <v>5000</v>
      </c>
      <c r="K185" s="12" t="s">
        <v>20</v>
      </c>
      <c r="L185" s="12" t="s">
        <v>158</v>
      </c>
    </row>
    <row r="186" spans="1:12" x14ac:dyDescent="0.25">
      <c r="A186" s="10" t="s">
        <v>1525</v>
      </c>
      <c r="B186" s="14">
        <v>202304</v>
      </c>
      <c r="C186" s="14">
        <v>202304</v>
      </c>
      <c r="D186" s="14" t="s">
        <v>1014</v>
      </c>
      <c r="E186" s="16">
        <v>6372766170</v>
      </c>
      <c r="F186" s="10" t="s">
        <v>1526</v>
      </c>
      <c r="G186" s="17" t="s">
        <v>77</v>
      </c>
      <c r="H186" s="11">
        <v>260000</v>
      </c>
      <c r="I186" s="19">
        <v>45364</v>
      </c>
      <c r="J186" s="11">
        <v>60000</v>
      </c>
      <c r="K186" s="12" t="s">
        <v>20</v>
      </c>
      <c r="L186" s="12" t="s">
        <v>158</v>
      </c>
    </row>
    <row r="187" spans="1:12" x14ac:dyDescent="0.25">
      <c r="A187" s="10" t="s">
        <v>1764</v>
      </c>
      <c r="B187" s="14">
        <v>202303</v>
      </c>
      <c r="C187" s="14">
        <v>202303</v>
      </c>
      <c r="D187" s="14" t="s">
        <v>1014</v>
      </c>
      <c r="E187" s="48">
        <v>7008031664</v>
      </c>
      <c r="F187" s="10" t="s">
        <v>1765</v>
      </c>
      <c r="G187" s="17" t="s">
        <v>77</v>
      </c>
      <c r="H187" s="11">
        <v>260000</v>
      </c>
      <c r="I187" s="19">
        <v>45364</v>
      </c>
      <c r="J187" s="11">
        <v>5000</v>
      </c>
      <c r="K187" s="12" t="s">
        <v>10</v>
      </c>
      <c r="L187" s="12" t="s">
        <v>158</v>
      </c>
    </row>
    <row r="188" spans="1:12" x14ac:dyDescent="0.25">
      <c r="A188" s="10" t="s">
        <v>1652</v>
      </c>
      <c r="B188" s="14">
        <v>202401</v>
      </c>
      <c r="C188" s="14">
        <v>202401</v>
      </c>
      <c r="D188" s="14" t="s">
        <v>1014</v>
      </c>
      <c r="E188" s="16" t="s">
        <v>1531</v>
      </c>
      <c r="F188" s="10" t="s">
        <v>1532</v>
      </c>
      <c r="G188" s="17" t="s">
        <v>1778</v>
      </c>
      <c r="H188" s="11">
        <v>270000</v>
      </c>
      <c r="I188" s="19">
        <v>45364</v>
      </c>
      <c r="J188" s="11">
        <v>85000</v>
      </c>
      <c r="K188" s="12" t="s">
        <v>20</v>
      </c>
      <c r="L188" s="12" t="s">
        <v>158</v>
      </c>
    </row>
    <row r="189" spans="1:12" x14ac:dyDescent="0.25">
      <c r="A189" s="10" t="s">
        <v>1766</v>
      </c>
      <c r="B189" s="14">
        <v>202303</v>
      </c>
      <c r="C189" s="14">
        <v>202303</v>
      </c>
      <c r="D189" s="14" t="s">
        <v>1014</v>
      </c>
      <c r="E189" s="16">
        <v>9502720256</v>
      </c>
      <c r="F189" s="10" t="s">
        <v>1719</v>
      </c>
      <c r="G189" s="17" t="s">
        <v>77</v>
      </c>
      <c r="H189" s="11">
        <v>250000</v>
      </c>
      <c r="I189" s="19">
        <v>45364</v>
      </c>
      <c r="J189" s="11">
        <v>60000</v>
      </c>
      <c r="K189" s="12" t="s">
        <v>20</v>
      </c>
      <c r="L189" s="12" t="s">
        <v>158</v>
      </c>
    </row>
    <row r="190" spans="1:12" x14ac:dyDescent="0.25">
      <c r="A190" s="10" t="s">
        <v>1522</v>
      </c>
      <c r="B190" s="14">
        <v>202312</v>
      </c>
      <c r="C190" s="14">
        <v>202312</v>
      </c>
      <c r="D190" s="14" t="s">
        <v>1014</v>
      </c>
      <c r="E190" s="16">
        <v>7206525316</v>
      </c>
      <c r="F190" s="10" t="s">
        <v>1523</v>
      </c>
      <c r="G190" s="17" t="s">
        <v>1778</v>
      </c>
      <c r="H190" s="11">
        <v>300000</v>
      </c>
      <c r="I190" s="19">
        <v>45364</v>
      </c>
      <c r="J190" s="11">
        <v>96666</v>
      </c>
      <c r="K190" s="12" t="s">
        <v>20</v>
      </c>
      <c r="L190" s="12" t="s">
        <v>158</v>
      </c>
    </row>
    <row r="191" spans="1:12" x14ac:dyDescent="0.25">
      <c r="A191" s="10" t="s">
        <v>1767</v>
      </c>
      <c r="B191" s="14">
        <v>202403</v>
      </c>
      <c r="C191" s="14">
        <v>202403</v>
      </c>
      <c r="D191" s="14" t="s">
        <v>1014</v>
      </c>
      <c r="E191" s="16">
        <v>8860011727</v>
      </c>
      <c r="F191" s="10" t="s">
        <v>1768</v>
      </c>
      <c r="G191" s="17" t="s">
        <v>1778</v>
      </c>
      <c r="H191" s="11">
        <v>300000</v>
      </c>
      <c r="I191" s="19">
        <v>45364</v>
      </c>
      <c r="J191" s="11">
        <v>5000</v>
      </c>
      <c r="K191" s="12" t="s">
        <v>20</v>
      </c>
      <c r="L191" s="12" t="s">
        <v>158</v>
      </c>
    </row>
    <row r="192" spans="1:12" x14ac:dyDescent="0.25">
      <c r="A192" s="10" t="s">
        <v>1769</v>
      </c>
      <c r="B192" s="14">
        <v>202403</v>
      </c>
      <c r="C192" s="14">
        <v>202403</v>
      </c>
      <c r="D192" s="14" t="s">
        <v>1014</v>
      </c>
      <c r="E192" s="16">
        <v>8187812960</v>
      </c>
      <c r="F192" s="10" t="s">
        <v>1770</v>
      </c>
      <c r="G192" s="17" t="s">
        <v>1778</v>
      </c>
      <c r="H192" s="11">
        <v>300000</v>
      </c>
      <c r="I192" s="19">
        <v>45364</v>
      </c>
      <c r="J192" s="11">
        <v>5000</v>
      </c>
      <c r="K192" s="12" t="s">
        <v>20</v>
      </c>
      <c r="L192" s="12" t="s">
        <v>158</v>
      </c>
    </row>
    <row r="193" spans="1:12" x14ac:dyDescent="0.25">
      <c r="A193" s="10" t="s">
        <v>1513</v>
      </c>
      <c r="B193" s="14">
        <v>202401</v>
      </c>
      <c r="C193" s="14">
        <v>202401</v>
      </c>
      <c r="D193" s="14" t="s">
        <v>1015</v>
      </c>
      <c r="E193" s="16">
        <v>9938994545</v>
      </c>
      <c r="F193" s="10" t="s">
        <v>1514</v>
      </c>
      <c r="G193" s="17" t="s">
        <v>1778</v>
      </c>
      <c r="H193" s="11">
        <v>300000</v>
      </c>
      <c r="I193" s="19">
        <v>45365</v>
      </c>
      <c r="J193" s="11">
        <v>95000</v>
      </c>
      <c r="K193" s="12" t="s">
        <v>20</v>
      </c>
      <c r="L193" s="12" t="s">
        <v>158</v>
      </c>
    </row>
    <row r="194" spans="1:12" x14ac:dyDescent="0.25">
      <c r="A194" s="10" t="s">
        <v>1646</v>
      </c>
      <c r="B194" s="14">
        <v>202402</v>
      </c>
      <c r="C194" s="14">
        <v>202402</v>
      </c>
      <c r="D194" s="14" t="s">
        <v>1014</v>
      </c>
      <c r="E194" s="16">
        <v>12018794101</v>
      </c>
      <c r="F194" s="10" t="s">
        <v>1647</v>
      </c>
      <c r="G194" s="17" t="s">
        <v>1778</v>
      </c>
      <c r="H194" s="11">
        <v>280000</v>
      </c>
      <c r="I194" s="19">
        <v>45365</v>
      </c>
      <c r="J194" s="11">
        <v>91667</v>
      </c>
      <c r="K194" s="12" t="s">
        <v>20</v>
      </c>
      <c r="L194" s="12" t="s">
        <v>158</v>
      </c>
    </row>
    <row r="195" spans="1:12" x14ac:dyDescent="0.25">
      <c r="A195" s="10" t="s">
        <v>1771</v>
      </c>
      <c r="B195" s="14">
        <v>202402</v>
      </c>
      <c r="C195" s="14">
        <v>202402</v>
      </c>
      <c r="D195" s="14" t="s">
        <v>1014</v>
      </c>
      <c r="E195" s="16">
        <v>7795773719</v>
      </c>
      <c r="F195" s="10" t="s">
        <v>1772</v>
      </c>
      <c r="G195" s="17" t="s">
        <v>77</v>
      </c>
      <c r="H195" s="11">
        <v>250000</v>
      </c>
      <c r="I195" s="19">
        <v>45365</v>
      </c>
      <c r="J195" s="11">
        <v>240000</v>
      </c>
      <c r="K195" s="12" t="s">
        <v>20</v>
      </c>
      <c r="L195" s="12" t="s">
        <v>158</v>
      </c>
    </row>
    <row r="196" spans="1:12" x14ac:dyDescent="0.25">
      <c r="A196" s="10" t="s">
        <v>1535</v>
      </c>
      <c r="B196" s="14">
        <v>202312</v>
      </c>
      <c r="C196" s="14">
        <v>202312</v>
      </c>
      <c r="D196" s="14" t="s">
        <v>1014</v>
      </c>
      <c r="E196" s="16" t="s">
        <v>1537</v>
      </c>
      <c r="F196" s="10" t="s">
        <v>1536</v>
      </c>
      <c r="G196" s="17" t="s">
        <v>1778</v>
      </c>
      <c r="H196" s="11">
        <v>280000</v>
      </c>
      <c r="I196" s="19">
        <v>45366</v>
      </c>
      <c r="J196" s="11">
        <v>26133</v>
      </c>
      <c r="K196" s="12" t="s">
        <v>689</v>
      </c>
      <c r="L196" s="12" t="s">
        <v>158</v>
      </c>
    </row>
    <row r="197" spans="1:12" x14ac:dyDescent="0.25">
      <c r="A197" s="10" t="s">
        <v>1538</v>
      </c>
      <c r="B197" s="14">
        <v>202304</v>
      </c>
      <c r="C197" s="14">
        <v>202304</v>
      </c>
      <c r="D197" s="14" t="s">
        <v>1014</v>
      </c>
      <c r="E197" s="48">
        <v>8658827957</v>
      </c>
      <c r="F197" s="10" t="s">
        <v>1539</v>
      </c>
      <c r="G197" s="17" t="s">
        <v>77</v>
      </c>
      <c r="H197" s="11">
        <v>270000</v>
      </c>
      <c r="I197" s="19">
        <v>45366</v>
      </c>
      <c r="J197" s="11">
        <v>40000</v>
      </c>
      <c r="K197" s="12" t="s">
        <v>20</v>
      </c>
      <c r="L197" s="12" t="s">
        <v>158</v>
      </c>
    </row>
    <row r="198" spans="1:12" x14ac:dyDescent="0.25">
      <c r="A198" s="10" t="s">
        <v>1721</v>
      </c>
      <c r="B198" s="14">
        <v>202402</v>
      </c>
      <c r="C198" s="14">
        <v>202402</v>
      </c>
      <c r="D198" s="14" t="s">
        <v>1014</v>
      </c>
      <c r="E198" s="16">
        <v>7854078563</v>
      </c>
      <c r="F198" s="10" t="s">
        <v>1722</v>
      </c>
      <c r="G198" s="17" t="s">
        <v>77</v>
      </c>
      <c r="H198" s="11">
        <v>240000</v>
      </c>
      <c r="I198" s="19">
        <v>45366</v>
      </c>
      <c r="J198" s="11">
        <v>50000</v>
      </c>
      <c r="K198" s="12" t="s">
        <v>20</v>
      </c>
      <c r="L198" s="12" t="s">
        <v>158</v>
      </c>
    </row>
    <row r="199" spans="1:12" x14ac:dyDescent="0.25">
      <c r="A199" s="10" t="s">
        <v>1386</v>
      </c>
      <c r="B199" s="14">
        <v>202403</v>
      </c>
      <c r="C199" s="14">
        <v>202403</v>
      </c>
      <c r="D199" s="14" t="s">
        <v>1014</v>
      </c>
      <c r="E199" s="16">
        <v>8660652662</v>
      </c>
      <c r="F199" s="10" t="s">
        <v>1773</v>
      </c>
      <c r="G199" s="17" t="s">
        <v>77</v>
      </c>
      <c r="H199" s="11">
        <v>240000</v>
      </c>
      <c r="I199" s="19">
        <v>45366</v>
      </c>
      <c r="J199" s="11">
        <v>75000</v>
      </c>
      <c r="K199" s="12" t="s">
        <v>20</v>
      </c>
      <c r="L199" s="12" t="s">
        <v>158</v>
      </c>
    </row>
    <row r="200" spans="1:12" x14ac:dyDescent="0.25">
      <c r="A200" s="10" t="s">
        <v>1591</v>
      </c>
      <c r="B200" s="14">
        <v>202401</v>
      </c>
      <c r="C200" s="14">
        <v>202401</v>
      </c>
      <c r="D200" s="14" t="s">
        <v>1014</v>
      </c>
      <c r="E200" s="16">
        <v>8658318219</v>
      </c>
      <c r="F200" s="10" t="s">
        <v>1592</v>
      </c>
      <c r="G200" s="17" t="s">
        <v>19</v>
      </c>
      <c r="H200" s="11">
        <v>270000</v>
      </c>
      <c r="I200" s="19">
        <v>45366</v>
      </c>
      <c r="J200" s="11">
        <v>85000</v>
      </c>
      <c r="K200" s="12" t="s">
        <v>20</v>
      </c>
      <c r="L200" s="12" t="s">
        <v>158</v>
      </c>
    </row>
    <row r="201" spans="1:12" x14ac:dyDescent="0.25">
      <c r="A201" s="10" t="s">
        <v>1774</v>
      </c>
      <c r="B201" s="14">
        <v>202403</v>
      </c>
      <c r="C201" s="14">
        <v>202403</v>
      </c>
      <c r="D201" s="14" t="s">
        <v>1014</v>
      </c>
      <c r="E201" s="16">
        <v>7775917708</v>
      </c>
      <c r="F201" s="10" t="s">
        <v>1775</v>
      </c>
      <c r="G201" s="17" t="s">
        <v>1778</v>
      </c>
      <c r="H201" s="11">
        <v>270000</v>
      </c>
      <c r="I201" s="19">
        <v>45366</v>
      </c>
      <c r="J201" s="11">
        <v>5000</v>
      </c>
      <c r="K201" s="12" t="s">
        <v>20</v>
      </c>
      <c r="L201" s="12" t="s">
        <v>158</v>
      </c>
    </row>
    <row r="202" spans="1:12" x14ac:dyDescent="0.25">
      <c r="A202" s="10" t="s">
        <v>1776</v>
      </c>
      <c r="B202" s="14">
        <v>202403</v>
      </c>
      <c r="C202" s="14">
        <v>202403</v>
      </c>
      <c r="D202" s="14" t="s">
        <v>1014</v>
      </c>
      <c r="E202" s="16">
        <v>9731501304</v>
      </c>
      <c r="F202" s="10" t="s">
        <v>1777</v>
      </c>
      <c r="G202" s="17" t="s">
        <v>1778</v>
      </c>
      <c r="H202" s="11">
        <v>270000</v>
      </c>
      <c r="I202" s="19">
        <v>45366</v>
      </c>
      <c r="J202" s="11">
        <v>5000</v>
      </c>
      <c r="K202" s="12" t="s">
        <v>20</v>
      </c>
      <c r="L202" s="12" t="s">
        <v>158</v>
      </c>
    </row>
    <row r="203" spans="1:12" x14ac:dyDescent="0.25">
      <c r="A203" s="10" t="s">
        <v>1779</v>
      </c>
      <c r="B203" s="14">
        <v>202403</v>
      </c>
      <c r="C203" s="14">
        <v>202403</v>
      </c>
      <c r="D203" s="14" t="s">
        <v>1014</v>
      </c>
      <c r="E203" s="16">
        <v>7978916934</v>
      </c>
      <c r="F203" s="10" t="s">
        <v>1780</v>
      </c>
      <c r="G203" s="17" t="s">
        <v>1778</v>
      </c>
      <c r="H203" s="11">
        <v>270000</v>
      </c>
      <c r="I203" s="19">
        <v>45366</v>
      </c>
      <c r="J203" s="11">
        <v>5000</v>
      </c>
      <c r="K203" s="12" t="s">
        <v>20</v>
      </c>
      <c r="L203" s="12" t="s">
        <v>158</v>
      </c>
    </row>
    <row r="204" spans="1:12" x14ac:dyDescent="0.25">
      <c r="A204" s="10" t="s">
        <v>1752</v>
      </c>
      <c r="B204" s="14">
        <v>202403</v>
      </c>
      <c r="C204" s="14">
        <v>202403</v>
      </c>
      <c r="D204" s="14" t="s">
        <v>1014</v>
      </c>
      <c r="E204" s="48">
        <v>8114975556</v>
      </c>
      <c r="F204" s="10" t="s">
        <v>1753</v>
      </c>
      <c r="G204" s="17" t="s">
        <v>1778</v>
      </c>
      <c r="H204" s="11">
        <v>290000</v>
      </c>
      <c r="I204" s="19">
        <v>45366</v>
      </c>
      <c r="J204" s="11">
        <v>50000</v>
      </c>
      <c r="K204" s="12" t="s">
        <v>20</v>
      </c>
      <c r="L204" s="12" t="s">
        <v>158</v>
      </c>
    </row>
    <row r="205" spans="1:12" x14ac:dyDescent="0.25">
      <c r="A205" s="10" t="s">
        <v>1781</v>
      </c>
      <c r="B205" s="14">
        <v>202403</v>
      </c>
      <c r="C205" s="14">
        <v>202403</v>
      </c>
      <c r="D205" s="14" t="s">
        <v>1014</v>
      </c>
      <c r="E205" s="16">
        <v>9071585125</v>
      </c>
      <c r="F205" s="10" t="s">
        <v>1782</v>
      </c>
      <c r="G205" s="17" t="s">
        <v>1778</v>
      </c>
      <c r="H205" s="11">
        <v>290000</v>
      </c>
      <c r="I205" s="19">
        <v>45367</v>
      </c>
      <c r="J205" s="11">
        <v>50000</v>
      </c>
      <c r="K205" s="12" t="s">
        <v>20</v>
      </c>
      <c r="L205" s="12" t="s">
        <v>158</v>
      </c>
    </row>
    <row r="206" spans="1:12" x14ac:dyDescent="0.25">
      <c r="A206" s="10" t="s">
        <v>1783</v>
      </c>
      <c r="B206" s="14">
        <v>202403</v>
      </c>
      <c r="C206" s="14">
        <v>202403</v>
      </c>
      <c r="D206" s="14" t="s">
        <v>1014</v>
      </c>
      <c r="E206" s="48">
        <v>9740654114</v>
      </c>
      <c r="F206" s="10" t="s">
        <v>1782</v>
      </c>
      <c r="G206" s="17" t="s">
        <v>1778</v>
      </c>
      <c r="H206" s="11">
        <v>290000</v>
      </c>
      <c r="I206" s="19">
        <v>45367</v>
      </c>
      <c r="J206" s="11">
        <v>10000</v>
      </c>
      <c r="K206" s="12" t="s">
        <v>20</v>
      </c>
      <c r="L206" s="12" t="s">
        <v>158</v>
      </c>
    </row>
    <row r="207" spans="1:12" x14ac:dyDescent="0.25">
      <c r="A207" s="10" t="s">
        <v>1416</v>
      </c>
      <c r="B207" s="14">
        <v>202312</v>
      </c>
      <c r="C207" s="14">
        <v>202312</v>
      </c>
      <c r="D207" s="14" t="s">
        <v>1014</v>
      </c>
      <c r="E207" s="16">
        <v>9432165470</v>
      </c>
      <c r="F207" s="10" t="s">
        <v>1417</v>
      </c>
      <c r="G207" s="17" t="s">
        <v>77</v>
      </c>
      <c r="H207" s="11">
        <v>270000</v>
      </c>
      <c r="I207" s="19">
        <v>45367</v>
      </c>
      <c r="J207" s="11">
        <v>60000</v>
      </c>
      <c r="K207" s="12" t="s">
        <v>20</v>
      </c>
      <c r="L207" s="12" t="s">
        <v>158</v>
      </c>
    </row>
    <row r="208" spans="1:12" x14ac:dyDescent="0.25">
      <c r="A208" s="10" t="s">
        <v>1630</v>
      </c>
      <c r="B208" s="14">
        <v>202402</v>
      </c>
      <c r="C208" s="14">
        <v>202402</v>
      </c>
      <c r="D208" s="14" t="s">
        <v>1014</v>
      </c>
      <c r="E208" s="16">
        <v>9620170234</v>
      </c>
      <c r="F208" s="10" t="s">
        <v>1631</v>
      </c>
      <c r="G208" s="17" t="s">
        <v>1778</v>
      </c>
      <c r="H208" s="11">
        <v>270000</v>
      </c>
      <c r="I208" s="19">
        <v>45368</v>
      </c>
      <c r="J208" s="11">
        <v>66250</v>
      </c>
      <c r="K208" s="12" t="s">
        <v>20</v>
      </c>
      <c r="L208" s="12" t="s">
        <v>158</v>
      </c>
    </row>
    <row r="209" spans="1:12" x14ac:dyDescent="0.25">
      <c r="A209" s="10" t="s">
        <v>1446</v>
      </c>
      <c r="B209" s="14">
        <v>202312</v>
      </c>
      <c r="C209" s="14">
        <v>202312</v>
      </c>
      <c r="D209" s="14" t="s">
        <v>1014</v>
      </c>
      <c r="E209" s="48">
        <v>6371335044</v>
      </c>
      <c r="F209" s="10" t="s">
        <v>1451</v>
      </c>
      <c r="G209" s="17" t="s">
        <v>1778</v>
      </c>
      <c r="H209" s="11">
        <v>290000</v>
      </c>
      <c r="I209" s="19">
        <v>45369</v>
      </c>
      <c r="J209" s="11">
        <v>50000</v>
      </c>
      <c r="K209" s="12" t="s">
        <v>20</v>
      </c>
      <c r="L209" s="12" t="s">
        <v>158</v>
      </c>
    </row>
    <row r="210" spans="1:12" x14ac:dyDescent="0.25">
      <c r="A210" s="10" t="s">
        <v>1116</v>
      </c>
      <c r="B210" s="14">
        <v>202309</v>
      </c>
      <c r="C210" s="14">
        <v>202309</v>
      </c>
      <c r="D210" s="14" t="s">
        <v>1014</v>
      </c>
      <c r="E210" s="16">
        <v>7681882006</v>
      </c>
      <c r="F210" s="10" t="s">
        <v>1159</v>
      </c>
      <c r="G210" s="17" t="s">
        <v>1778</v>
      </c>
      <c r="H210" s="11">
        <v>318600</v>
      </c>
      <c r="I210" s="19">
        <v>45369</v>
      </c>
      <c r="J210" s="11">
        <v>15000</v>
      </c>
      <c r="K210" s="12" t="s">
        <v>689</v>
      </c>
      <c r="L210" s="12" t="s">
        <v>158</v>
      </c>
    </row>
    <row r="211" spans="1:12" x14ac:dyDescent="0.25">
      <c r="A211" s="10" t="s">
        <v>1278</v>
      </c>
      <c r="B211" s="14">
        <v>202311</v>
      </c>
      <c r="C211" s="14">
        <v>202311</v>
      </c>
      <c r="D211" s="14" t="s">
        <v>1014</v>
      </c>
      <c r="E211" s="16">
        <v>9820054322</v>
      </c>
      <c r="F211" s="10" t="s">
        <v>1338</v>
      </c>
      <c r="G211" s="17" t="s">
        <v>1778</v>
      </c>
      <c r="H211" s="11">
        <v>250000</v>
      </c>
      <c r="I211" s="19">
        <v>45370</v>
      </c>
      <c r="J211" s="11">
        <v>25000</v>
      </c>
      <c r="K211" s="12" t="s">
        <v>20</v>
      </c>
      <c r="L211" s="12" t="s">
        <v>158</v>
      </c>
    </row>
    <row r="212" spans="1:12" x14ac:dyDescent="0.25">
      <c r="A212" s="10" t="s">
        <v>1661</v>
      </c>
      <c r="B212" s="14">
        <v>202401</v>
      </c>
      <c r="C212" s="14">
        <v>202401</v>
      </c>
      <c r="D212" s="14" t="s">
        <v>1014</v>
      </c>
      <c r="E212" s="16">
        <v>8763199231</v>
      </c>
      <c r="F212" s="10" t="s">
        <v>1662</v>
      </c>
      <c r="G212" s="17" t="s">
        <v>77</v>
      </c>
      <c r="H212" s="11">
        <v>265000</v>
      </c>
      <c r="I212" s="19">
        <v>45370</v>
      </c>
      <c r="J212" s="11">
        <v>90000</v>
      </c>
      <c r="K212" s="12" t="s">
        <v>20</v>
      </c>
      <c r="L212" s="12" t="s">
        <v>158</v>
      </c>
    </row>
    <row r="213" spans="1:12" x14ac:dyDescent="0.25">
      <c r="A213" s="10" t="s">
        <v>1612</v>
      </c>
      <c r="B213" s="14">
        <v>202312</v>
      </c>
      <c r="C213" s="14">
        <v>202312</v>
      </c>
      <c r="D213" s="14" t="s">
        <v>1014</v>
      </c>
      <c r="E213" s="48">
        <v>8144978136</v>
      </c>
      <c r="F213" s="10" t="s">
        <v>1613</v>
      </c>
      <c r="G213" s="17" t="s">
        <v>1778</v>
      </c>
      <c r="H213" s="11">
        <v>270000</v>
      </c>
      <c r="I213" s="19">
        <v>45370</v>
      </c>
      <c r="J213" s="11">
        <v>50000</v>
      </c>
      <c r="K213" s="12" t="s">
        <v>20</v>
      </c>
      <c r="L213" s="12" t="s">
        <v>158</v>
      </c>
    </row>
    <row r="214" spans="1:12" x14ac:dyDescent="0.25">
      <c r="A214" s="10" t="s">
        <v>1711</v>
      </c>
      <c r="B214" s="14">
        <v>202402</v>
      </c>
      <c r="C214" s="14">
        <v>202402</v>
      </c>
      <c r="D214" s="14" t="s">
        <v>1014</v>
      </c>
      <c r="E214" s="16">
        <v>9027288046</v>
      </c>
      <c r="F214" s="10" t="s">
        <v>1712</v>
      </c>
      <c r="G214" s="17" t="s">
        <v>1778</v>
      </c>
      <c r="H214" s="11">
        <v>280000</v>
      </c>
      <c r="I214" s="19">
        <v>45370</v>
      </c>
      <c r="J214" s="11">
        <v>40000</v>
      </c>
      <c r="K214" s="12" t="s">
        <v>20</v>
      </c>
      <c r="L214" s="12" t="s">
        <v>158</v>
      </c>
    </row>
    <row r="215" spans="1:12" x14ac:dyDescent="0.25">
      <c r="A215" s="10" t="s">
        <v>1784</v>
      </c>
      <c r="B215" s="14">
        <v>202403</v>
      </c>
      <c r="C215" s="14">
        <v>202403</v>
      </c>
      <c r="D215" s="14" t="s">
        <v>1014</v>
      </c>
      <c r="E215" s="48">
        <v>9040405006</v>
      </c>
      <c r="F215" s="10" t="s">
        <v>1785</v>
      </c>
      <c r="G215" s="17" t="s">
        <v>1778</v>
      </c>
      <c r="H215" s="11">
        <v>280000</v>
      </c>
      <c r="I215" s="19">
        <v>45370</v>
      </c>
      <c r="J215" s="11">
        <v>5000</v>
      </c>
      <c r="K215" s="12" t="s">
        <v>20</v>
      </c>
      <c r="L215" s="12" t="s">
        <v>158</v>
      </c>
    </row>
    <row r="216" spans="1:12" x14ac:dyDescent="0.25">
      <c r="A216" s="10" t="s">
        <v>1786</v>
      </c>
      <c r="B216" s="14">
        <v>202403</v>
      </c>
      <c r="C216" s="14">
        <v>202403</v>
      </c>
      <c r="D216" s="14" t="s">
        <v>1014</v>
      </c>
      <c r="E216" s="16">
        <v>7008919871</v>
      </c>
      <c r="F216" s="10" t="s">
        <v>1787</v>
      </c>
      <c r="G216" s="17" t="s">
        <v>1778</v>
      </c>
      <c r="H216" s="11">
        <v>280000</v>
      </c>
      <c r="I216" s="19">
        <v>45370</v>
      </c>
      <c r="J216" s="11">
        <v>5000</v>
      </c>
      <c r="K216" s="12" t="s">
        <v>20</v>
      </c>
      <c r="L216" s="12" t="s">
        <v>158</v>
      </c>
    </row>
    <row r="217" spans="1:12" x14ac:dyDescent="0.25">
      <c r="A217" s="10" t="s">
        <v>1767</v>
      </c>
      <c r="B217" s="14">
        <v>202403</v>
      </c>
      <c r="C217" s="14">
        <v>202403</v>
      </c>
      <c r="D217" s="14" t="s">
        <v>1014</v>
      </c>
      <c r="E217" s="16">
        <v>8860011727</v>
      </c>
      <c r="F217" s="10" t="s">
        <v>1768</v>
      </c>
      <c r="G217" s="17" t="s">
        <v>1778</v>
      </c>
      <c r="H217" s="11">
        <v>300000</v>
      </c>
      <c r="I217" s="19">
        <v>45371</v>
      </c>
      <c r="J217" s="11">
        <v>200000</v>
      </c>
      <c r="K217" s="12" t="s">
        <v>20</v>
      </c>
      <c r="L217" s="12" t="s">
        <v>158</v>
      </c>
    </row>
    <row r="218" spans="1:12" x14ac:dyDescent="0.25">
      <c r="A218" s="10" t="s">
        <v>1620</v>
      </c>
      <c r="B218" s="14">
        <v>202402</v>
      </c>
      <c r="C218" s="14">
        <v>202402</v>
      </c>
      <c r="D218" s="14" t="s">
        <v>1014</v>
      </c>
      <c r="E218" s="16">
        <v>6370883992</v>
      </c>
      <c r="F218" s="10" t="s">
        <v>1619</v>
      </c>
      <c r="G218" s="17" t="s">
        <v>1778</v>
      </c>
      <c r="H218" s="11">
        <v>285000</v>
      </c>
      <c r="I218" s="19">
        <v>45371</v>
      </c>
      <c r="J218" s="11">
        <v>25000</v>
      </c>
      <c r="K218" s="12" t="s">
        <v>20</v>
      </c>
      <c r="L218" s="12" t="s">
        <v>158</v>
      </c>
    </row>
    <row r="219" spans="1:12" x14ac:dyDescent="0.25">
      <c r="A219" s="10" t="s">
        <v>1749</v>
      </c>
      <c r="B219" s="14">
        <v>202303</v>
      </c>
      <c r="C219" s="14">
        <v>202303</v>
      </c>
      <c r="D219" s="14" t="s">
        <v>1014</v>
      </c>
      <c r="E219" s="16">
        <v>8984767737</v>
      </c>
      <c r="F219" s="10" t="s">
        <v>1746</v>
      </c>
      <c r="G219" s="17" t="s">
        <v>19</v>
      </c>
      <c r="H219" s="11">
        <v>290000</v>
      </c>
      <c r="I219" s="19">
        <v>45372</v>
      </c>
      <c r="J219" s="11">
        <v>115000</v>
      </c>
      <c r="K219" s="12" t="s">
        <v>20</v>
      </c>
      <c r="L219" s="12" t="s">
        <v>158</v>
      </c>
    </row>
    <row r="220" spans="1:12" x14ac:dyDescent="0.25">
      <c r="A220" s="10" t="s">
        <v>1713</v>
      </c>
      <c r="B220" s="14">
        <v>202303</v>
      </c>
      <c r="C220" s="14">
        <v>202303</v>
      </c>
      <c r="D220" s="14" t="s">
        <v>1014</v>
      </c>
      <c r="E220" s="16">
        <v>8763421650</v>
      </c>
      <c r="F220" s="10" t="s">
        <v>1788</v>
      </c>
      <c r="G220" s="17" t="s">
        <v>19</v>
      </c>
      <c r="H220" s="11">
        <v>250000</v>
      </c>
      <c r="I220" s="19">
        <v>45372</v>
      </c>
      <c r="J220" s="11">
        <v>80000</v>
      </c>
      <c r="K220" s="12" t="s">
        <v>20</v>
      </c>
      <c r="L220" s="12" t="s">
        <v>158</v>
      </c>
    </row>
    <row r="221" spans="1:12" x14ac:dyDescent="0.25">
      <c r="A221" s="10" t="s">
        <v>1579</v>
      </c>
      <c r="B221" s="14">
        <v>202401</v>
      </c>
      <c r="C221" s="14">
        <v>202401</v>
      </c>
      <c r="D221" s="14" t="s">
        <v>1015</v>
      </c>
      <c r="E221" s="48">
        <v>8895310240</v>
      </c>
      <c r="F221" s="10" t="s">
        <v>1580</v>
      </c>
      <c r="G221" s="17" t="s">
        <v>19</v>
      </c>
      <c r="H221" s="11">
        <v>300000</v>
      </c>
      <c r="I221" s="19">
        <v>45372</v>
      </c>
      <c r="J221" s="11">
        <v>40000</v>
      </c>
      <c r="K221" s="12" t="s">
        <v>20</v>
      </c>
      <c r="L221" s="12" t="s">
        <v>158</v>
      </c>
    </row>
    <row r="222" spans="1:12" x14ac:dyDescent="0.25">
      <c r="A222" s="10" t="s">
        <v>1789</v>
      </c>
      <c r="B222" s="14">
        <v>202303</v>
      </c>
      <c r="C222" s="14">
        <v>202303</v>
      </c>
      <c r="D222" s="14" t="s">
        <v>1014</v>
      </c>
      <c r="E222" s="16">
        <v>8260457167</v>
      </c>
      <c r="F222" s="10" t="s">
        <v>1790</v>
      </c>
      <c r="G222" s="17" t="s">
        <v>1778</v>
      </c>
      <c r="H222" s="11">
        <v>280000</v>
      </c>
      <c r="I222" s="19">
        <v>45372</v>
      </c>
      <c r="J222" s="11">
        <v>5000</v>
      </c>
      <c r="K222" s="12" t="s">
        <v>20</v>
      </c>
      <c r="L222" s="12" t="s">
        <v>158</v>
      </c>
    </row>
    <row r="223" spans="1:12" x14ac:dyDescent="0.25">
      <c r="A223" s="10" t="s">
        <v>1601</v>
      </c>
      <c r="B223" s="14">
        <v>202401</v>
      </c>
      <c r="C223" s="14">
        <v>202401</v>
      </c>
      <c r="D223" s="14" t="s">
        <v>1014</v>
      </c>
      <c r="E223" s="16">
        <v>8088797078</v>
      </c>
      <c r="F223" s="10" t="s">
        <v>1602</v>
      </c>
      <c r="G223" s="17" t="s">
        <v>77</v>
      </c>
      <c r="H223" s="11">
        <v>270000</v>
      </c>
      <c r="I223" s="19">
        <v>45373</v>
      </c>
      <c r="J223" s="11">
        <v>40000</v>
      </c>
      <c r="K223" s="12" t="s">
        <v>20</v>
      </c>
      <c r="L223" s="12" t="s">
        <v>158</v>
      </c>
    </row>
    <row r="224" spans="1:12" x14ac:dyDescent="0.25">
      <c r="A224" s="10" t="s">
        <v>1622</v>
      </c>
      <c r="B224" s="14">
        <v>202401</v>
      </c>
      <c r="C224" s="14">
        <v>202401</v>
      </c>
      <c r="D224" s="14" t="s">
        <v>1014</v>
      </c>
      <c r="E224" s="16">
        <v>9920936373</v>
      </c>
      <c r="F224" s="10" t="s">
        <v>1623</v>
      </c>
      <c r="G224" s="17" t="s">
        <v>77</v>
      </c>
      <c r="H224" s="11">
        <v>240000</v>
      </c>
      <c r="I224" s="19">
        <v>45373</v>
      </c>
      <c r="J224" s="11">
        <v>15000</v>
      </c>
      <c r="K224" s="12" t="s">
        <v>20</v>
      </c>
      <c r="L224" s="12" t="s">
        <v>158</v>
      </c>
    </row>
    <row r="225" spans="1:12" x14ac:dyDescent="0.25">
      <c r="A225" s="10" t="s">
        <v>1789</v>
      </c>
      <c r="B225" s="14">
        <v>202303</v>
      </c>
      <c r="C225" s="14">
        <v>202303</v>
      </c>
      <c r="D225" s="14" t="s">
        <v>1014</v>
      </c>
      <c r="E225" s="16">
        <v>8260457167</v>
      </c>
      <c r="F225" s="10" t="s">
        <v>1791</v>
      </c>
      <c r="G225" s="17" t="s">
        <v>1778</v>
      </c>
      <c r="H225" s="11">
        <v>280000</v>
      </c>
      <c r="I225" s="19">
        <v>45373</v>
      </c>
      <c r="J225" s="11">
        <v>5000</v>
      </c>
      <c r="K225" s="12" t="s">
        <v>20</v>
      </c>
      <c r="L225" s="12" t="s">
        <v>158</v>
      </c>
    </row>
    <row r="226" spans="1:12" x14ac:dyDescent="0.25">
      <c r="A226" s="10" t="s">
        <v>1681</v>
      </c>
      <c r="B226" s="14">
        <v>202303</v>
      </c>
      <c r="C226" s="14">
        <v>202303</v>
      </c>
      <c r="D226" s="14" t="s">
        <v>1014</v>
      </c>
      <c r="E226" s="16">
        <v>8982224581</v>
      </c>
      <c r="F226" s="10" t="s">
        <v>1682</v>
      </c>
      <c r="G226" s="17" t="s">
        <v>1792</v>
      </c>
      <c r="H226" s="11">
        <v>280000</v>
      </c>
      <c r="I226" s="19">
        <v>45373</v>
      </c>
      <c r="J226" s="11">
        <v>55000</v>
      </c>
      <c r="K226" s="12" t="s">
        <v>20</v>
      </c>
      <c r="L226" s="12" t="s">
        <v>158</v>
      </c>
    </row>
    <row r="227" spans="1:12" x14ac:dyDescent="0.25">
      <c r="A227" s="10" t="s">
        <v>1575</v>
      </c>
      <c r="B227" s="14">
        <v>202401</v>
      </c>
      <c r="C227" s="14">
        <v>202401</v>
      </c>
      <c r="D227" s="14" t="s">
        <v>1014</v>
      </c>
      <c r="E227" s="16">
        <v>9495617921</v>
      </c>
      <c r="F227" s="27" t="s">
        <v>4104</v>
      </c>
      <c r="G227" s="17" t="s">
        <v>1792</v>
      </c>
      <c r="H227" s="11">
        <v>270000</v>
      </c>
      <c r="I227" s="19">
        <v>45373</v>
      </c>
      <c r="J227" s="11">
        <v>88000</v>
      </c>
      <c r="K227" s="12" t="s">
        <v>20</v>
      </c>
      <c r="L227" s="12" t="s">
        <v>158</v>
      </c>
    </row>
    <row r="228" spans="1:12" x14ac:dyDescent="0.25">
      <c r="A228" s="10" t="s">
        <v>1674</v>
      </c>
      <c r="B228" s="14">
        <v>202401</v>
      </c>
      <c r="C228" s="14">
        <v>202401</v>
      </c>
      <c r="D228" s="14" t="s">
        <v>1015</v>
      </c>
      <c r="E228" s="16">
        <v>7975741925</v>
      </c>
      <c r="F228" s="10" t="s">
        <v>1675</v>
      </c>
      <c r="G228" s="17" t="s">
        <v>1778</v>
      </c>
      <c r="H228" s="11">
        <v>280000</v>
      </c>
      <c r="I228" s="19">
        <v>45374</v>
      </c>
      <c r="J228" s="11">
        <v>88333</v>
      </c>
      <c r="K228" s="12" t="s">
        <v>20</v>
      </c>
      <c r="L228" s="12" t="s">
        <v>158</v>
      </c>
    </row>
    <row r="229" spans="1:12" x14ac:dyDescent="0.25">
      <c r="A229" s="10" t="s">
        <v>1743</v>
      </c>
      <c r="B229" s="14">
        <v>202303</v>
      </c>
      <c r="C229" s="14">
        <v>202303</v>
      </c>
      <c r="D229" s="14" t="s">
        <v>1014</v>
      </c>
      <c r="E229" s="16">
        <v>8917316071</v>
      </c>
      <c r="F229" s="10" t="s">
        <v>1744</v>
      </c>
      <c r="G229" s="17" t="s">
        <v>1778</v>
      </c>
      <c r="H229" s="11">
        <v>290000</v>
      </c>
      <c r="I229" s="19">
        <v>45374</v>
      </c>
      <c r="J229" s="11">
        <v>86667</v>
      </c>
      <c r="K229" s="12" t="s">
        <v>20</v>
      </c>
      <c r="L229" s="12" t="s">
        <v>158</v>
      </c>
    </row>
    <row r="230" spans="1:12" x14ac:dyDescent="0.25">
      <c r="A230" s="10" t="s">
        <v>1527</v>
      </c>
      <c r="B230" s="14">
        <v>202304</v>
      </c>
      <c r="C230" s="14">
        <v>202304</v>
      </c>
      <c r="D230" s="14" t="s">
        <v>1014</v>
      </c>
      <c r="E230" s="16">
        <v>9534171808</v>
      </c>
      <c r="F230" s="27" t="s">
        <v>4106</v>
      </c>
      <c r="G230" s="17" t="s">
        <v>1792</v>
      </c>
      <c r="H230" s="11">
        <v>260000</v>
      </c>
      <c r="I230" s="19">
        <v>45374</v>
      </c>
      <c r="J230" s="11">
        <v>50000</v>
      </c>
      <c r="K230" s="12" t="s">
        <v>20</v>
      </c>
      <c r="L230" s="12" t="s">
        <v>158</v>
      </c>
    </row>
    <row r="231" spans="1:12" x14ac:dyDescent="0.25">
      <c r="A231" s="10" t="s">
        <v>1793</v>
      </c>
      <c r="B231" s="14">
        <v>202303</v>
      </c>
      <c r="C231" s="14">
        <v>202303</v>
      </c>
      <c r="D231" s="14" t="s">
        <v>1014</v>
      </c>
      <c r="E231" s="16">
        <v>9344627975</v>
      </c>
      <c r="F231" s="27" t="s">
        <v>4107</v>
      </c>
      <c r="G231" s="17" t="s">
        <v>1792</v>
      </c>
      <c r="H231" s="11">
        <v>260000</v>
      </c>
      <c r="I231" s="19">
        <v>45374</v>
      </c>
      <c r="J231" s="11">
        <v>5000</v>
      </c>
      <c r="K231" s="12" t="s">
        <v>20</v>
      </c>
      <c r="L231" s="12" t="s">
        <v>158</v>
      </c>
    </row>
    <row r="232" spans="1:12" x14ac:dyDescent="0.25">
      <c r="A232" s="10" t="s">
        <v>1516</v>
      </c>
      <c r="B232" s="14">
        <v>202312</v>
      </c>
      <c r="C232" s="14">
        <v>202312</v>
      </c>
      <c r="D232" s="14" t="s">
        <v>1014</v>
      </c>
      <c r="E232" s="16" t="s">
        <v>1517</v>
      </c>
      <c r="F232" s="10" t="s">
        <v>1518</v>
      </c>
      <c r="G232" s="17" t="s">
        <v>1778</v>
      </c>
      <c r="H232" s="11">
        <v>250000</v>
      </c>
      <c r="I232" s="19">
        <v>45374</v>
      </c>
      <c r="J232" s="11">
        <v>31668</v>
      </c>
      <c r="K232" s="12" t="s">
        <v>20</v>
      </c>
      <c r="L232" s="12" t="s">
        <v>158</v>
      </c>
    </row>
    <row r="233" spans="1:12" x14ac:dyDescent="0.25">
      <c r="A233" s="10" t="s">
        <v>1794</v>
      </c>
      <c r="B233" s="14">
        <v>202303</v>
      </c>
      <c r="C233" s="14">
        <v>202303</v>
      </c>
      <c r="D233" s="14" t="s">
        <v>1014</v>
      </c>
      <c r="E233" s="16">
        <v>8637255813</v>
      </c>
      <c r="F233" s="10" t="s">
        <v>1795</v>
      </c>
      <c r="G233" s="17" t="s">
        <v>1778</v>
      </c>
      <c r="H233" s="11">
        <v>280000</v>
      </c>
      <c r="I233" s="19">
        <v>45374</v>
      </c>
      <c r="J233" s="11">
        <v>40000</v>
      </c>
      <c r="K233" s="12" t="s">
        <v>20</v>
      </c>
      <c r="L233" s="12" t="s">
        <v>158</v>
      </c>
    </row>
    <row r="234" spans="1:12" x14ac:dyDescent="0.25">
      <c r="A234" s="10" t="s">
        <v>1737</v>
      </c>
      <c r="B234" s="14">
        <v>202401</v>
      </c>
      <c r="C234" s="14">
        <v>202401</v>
      </c>
      <c r="D234" s="14" t="s">
        <v>1014</v>
      </c>
      <c r="E234" s="16">
        <v>8374879289</v>
      </c>
      <c r="F234" s="10" t="s">
        <v>1738</v>
      </c>
      <c r="G234" s="17" t="s">
        <v>19</v>
      </c>
      <c r="H234" s="11">
        <v>290000</v>
      </c>
      <c r="I234" s="19">
        <v>45374</v>
      </c>
      <c r="J234" s="11">
        <v>50000</v>
      </c>
      <c r="K234" s="12" t="s">
        <v>689</v>
      </c>
      <c r="L234" s="12" t="s">
        <v>158</v>
      </c>
    </row>
    <row r="235" spans="1:12" x14ac:dyDescent="0.25">
      <c r="A235" s="10" t="s">
        <v>1653</v>
      </c>
      <c r="B235" s="14">
        <v>202312</v>
      </c>
      <c r="C235" s="14">
        <v>202312</v>
      </c>
      <c r="D235" s="14" t="s">
        <v>1014</v>
      </c>
      <c r="E235" s="48">
        <v>9556184148</v>
      </c>
      <c r="F235" s="10" t="s">
        <v>1654</v>
      </c>
      <c r="G235" s="17" t="s">
        <v>1792</v>
      </c>
      <c r="H235" s="11">
        <v>265000</v>
      </c>
      <c r="I235" s="19">
        <v>45376</v>
      </c>
      <c r="J235" s="11">
        <f>39500+50000</f>
        <v>89500</v>
      </c>
      <c r="K235" s="12" t="s">
        <v>20</v>
      </c>
      <c r="L235" s="12" t="s">
        <v>158</v>
      </c>
    </row>
    <row r="236" spans="1:12" x14ac:dyDescent="0.25">
      <c r="A236" s="10" t="s">
        <v>1697</v>
      </c>
      <c r="B236" s="14">
        <v>202402</v>
      </c>
      <c r="C236" s="14">
        <v>202402</v>
      </c>
      <c r="D236" s="14" t="s">
        <v>1014</v>
      </c>
      <c r="E236" s="16">
        <v>7008091508</v>
      </c>
      <c r="F236" s="10" t="s">
        <v>1698</v>
      </c>
      <c r="G236" s="17" t="s">
        <v>1792</v>
      </c>
      <c r="H236" s="11">
        <v>270000</v>
      </c>
      <c r="I236" s="19">
        <v>45376</v>
      </c>
      <c r="J236" s="11">
        <v>25000</v>
      </c>
      <c r="K236" s="12" t="s">
        <v>20</v>
      </c>
      <c r="L236" s="12" t="s">
        <v>158</v>
      </c>
    </row>
    <row r="237" spans="1:12" x14ac:dyDescent="0.25">
      <c r="A237" s="10" t="s">
        <v>1798</v>
      </c>
      <c r="B237" s="14">
        <v>202303</v>
      </c>
      <c r="C237" s="14">
        <v>202303</v>
      </c>
      <c r="D237" s="14" t="s">
        <v>1014</v>
      </c>
      <c r="E237" s="16">
        <v>6353389692</v>
      </c>
      <c r="F237" s="10" t="s">
        <v>1799</v>
      </c>
      <c r="G237" s="17" t="s">
        <v>1778</v>
      </c>
      <c r="H237" s="11">
        <v>270000</v>
      </c>
      <c r="I237" s="19">
        <v>45376</v>
      </c>
      <c r="J237" s="11">
        <v>5000</v>
      </c>
      <c r="K237" s="12" t="s">
        <v>20</v>
      </c>
      <c r="L237" s="12" t="s">
        <v>158</v>
      </c>
    </row>
    <row r="238" spans="1:12" x14ac:dyDescent="0.25">
      <c r="A238" s="10" t="s">
        <v>1800</v>
      </c>
      <c r="B238" s="14">
        <v>202303</v>
      </c>
      <c r="C238" s="14">
        <v>202303</v>
      </c>
      <c r="D238" s="14" t="s">
        <v>1014</v>
      </c>
      <c r="E238" s="16">
        <v>9714445359</v>
      </c>
      <c r="F238" s="10" t="s">
        <v>1801</v>
      </c>
      <c r="G238" s="17" t="s">
        <v>1778</v>
      </c>
      <c r="H238" s="11">
        <v>270000</v>
      </c>
      <c r="I238" s="19">
        <v>45376</v>
      </c>
      <c r="J238" s="11">
        <v>5000</v>
      </c>
      <c r="K238" s="12" t="s">
        <v>20</v>
      </c>
      <c r="L238" s="12" t="s">
        <v>158</v>
      </c>
    </row>
    <row r="239" spans="1:12" x14ac:dyDescent="0.25">
      <c r="A239" s="10" t="s">
        <v>1731</v>
      </c>
      <c r="B239" s="14">
        <v>202402</v>
      </c>
      <c r="C239" s="14">
        <v>202402</v>
      </c>
      <c r="D239" s="14" t="s">
        <v>1014</v>
      </c>
      <c r="E239" s="16">
        <v>7420882299</v>
      </c>
      <c r="F239" s="10" t="s">
        <v>1684</v>
      </c>
      <c r="G239" s="17" t="s">
        <v>77</v>
      </c>
      <c r="H239" s="11">
        <v>250000</v>
      </c>
      <c r="I239" s="19">
        <v>45376</v>
      </c>
      <c r="J239" s="11">
        <v>88000</v>
      </c>
      <c r="K239" s="12" t="s">
        <v>689</v>
      </c>
      <c r="L239" s="12" t="s">
        <v>158</v>
      </c>
    </row>
    <row r="240" spans="1:12" x14ac:dyDescent="0.25">
      <c r="A240" s="10" t="s">
        <v>1802</v>
      </c>
      <c r="B240" s="14">
        <v>202303</v>
      </c>
      <c r="C240" s="14">
        <v>202303</v>
      </c>
      <c r="D240" s="14" t="s">
        <v>1014</v>
      </c>
      <c r="E240" s="16">
        <v>7820841870</v>
      </c>
      <c r="F240" s="10" t="s">
        <v>1803</v>
      </c>
      <c r="G240" s="17" t="s">
        <v>1778</v>
      </c>
      <c r="H240" s="11">
        <v>270000</v>
      </c>
      <c r="I240" s="19">
        <v>45376</v>
      </c>
      <c r="J240" s="11">
        <v>5000</v>
      </c>
      <c r="K240" s="12" t="s">
        <v>20</v>
      </c>
      <c r="L240" s="12" t="s">
        <v>158</v>
      </c>
    </row>
    <row r="241" spans="1:12" x14ac:dyDescent="0.25">
      <c r="A241" s="10" t="s">
        <v>1634</v>
      </c>
      <c r="B241" s="14">
        <v>202402</v>
      </c>
      <c r="C241" s="14">
        <v>202402</v>
      </c>
      <c r="D241" s="14" t="s">
        <v>1014</v>
      </c>
      <c r="E241" s="16">
        <v>7008525063</v>
      </c>
      <c r="F241" s="10" t="s">
        <v>1635</v>
      </c>
      <c r="G241" s="17" t="s">
        <v>19</v>
      </c>
      <c r="H241" s="11">
        <v>270000</v>
      </c>
      <c r="I241" s="19">
        <v>45376</v>
      </c>
      <c r="J241" s="11">
        <v>96666</v>
      </c>
      <c r="K241" s="12" t="s">
        <v>20</v>
      </c>
      <c r="L241" s="12" t="s">
        <v>158</v>
      </c>
    </row>
    <row r="242" spans="1:12" x14ac:dyDescent="0.25">
      <c r="A242" s="10" t="s">
        <v>1676</v>
      </c>
      <c r="B242" s="14">
        <v>202401</v>
      </c>
      <c r="C242" s="14">
        <v>202401</v>
      </c>
      <c r="D242" s="14" t="s">
        <v>1015</v>
      </c>
      <c r="E242" s="16">
        <v>9986234117</v>
      </c>
      <c r="F242" s="10" t="s">
        <v>1677</v>
      </c>
      <c r="G242" s="17" t="s">
        <v>19</v>
      </c>
      <c r="H242" s="11">
        <v>280000</v>
      </c>
      <c r="I242" s="19">
        <v>45376</v>
      </c>
      <c r="J242" s="11">
        <v>88000</v>
      </c>
      <c r="K242" s="12" t="s">
        <v>20</v>
      </c>
      <c r="L242" s="12" t="s">
        <v>158</v>
      </c>
    </row>
    <row r="243" spans="1:12" x14ac:dyDescent="0.25">
      <c r="A243" s="10" t="s">
        <v>1804</v>
      </c>
      <c r="B243" s="14">
        <v>202403</v>
      </c>
      <c r="C243" s="14">
        <v>202403</v>
      </c>
      <c r="D243" s="14" t="s">
        <v>1014</v>
      </c>
      <c r="E243" s="16">
        <v>8123988557</v>
      </c>
      <c r="F243" s="10" t="s">
        <v>1805</v>
      </c>
      <c r="G243" s="17" t="s">
        <v>19</v>
      </c>
      <c r="H243" s="11">
        <v>280000</v>
      </c>
      <c r="I243" s="19">
        <v>45377</v>
      </c>
      <c r="J243" s="11">
        <v>275000</v>
      </c>
      <c r="K243" s="12" t="s">
        <v>20</v>
      </c>
      <c r="L243" s="12" t="s">
        <v>158</v>
      </c>
    </row>
    <row r="244" spans="1:12" x14ac:dyDescent="0.25">
      <c r="A244" s="10" t="s">
        <v>1593</v>
      </c>
      <c r="B244" s="14">
        <v>202401</v>
      </c>
      <c r="C244" s="14">
        <v>202401</v>
      </c>
      <c r="D244" s="14" t="s">
        <v>1014</v>
      </c>
      <c r="E244" s="16">
        <v>7024282261</v>
      </c>
      <c r="F244" s="10" t="s">
        <v>1594</v>
      </c>
      <c r="G244" s="17" t="s">
        <v>19</v>
      </c>
      <c r="H244" s="11">
        <v>260000</v>
      </c>
      <c r="I244" s="19">
        <v>45377</v>
      </c>
      <c r="J244" s="11">
        <v>50000</v>
      </c>
      <c r="K244" s="12" t="s">
        <v>20</v>
      </c>
      <c r="L244" s="12" t="s">
        <v>158</v>
      </c>
    </row>
    <row r="245" spans="1:12" x14ac:dyDescent="0.25">
      <c r="A245" s="10" t="s">
        <v>1601</v>
      </c>
      <c r="B245" s="14">
        <v>202401</v>
      </c>
      <c r="C245" s="14">
        <v>202401</v>
      </c>
      <c r="D245" s="14" t="s">
        <v>1014</v>
      </c>
      <c r="E245" s="16">
        <v>8088797078</v>
      </c>
      <c r="F245" s="10" t="s">
        <v>1602</v>
      </c>
      <c r="G245" s="17" t="s">
        <v>77</v>
      </c>
      <c r="H245" s="11">
        <v>270000</v>
      </c>
      <c r="I245" s="19">
        <v>45378</v>
      </c>
      <c r="J245" s="11">
        <v>80000</v>
      </c>
      <c r="K245" s="12" t="s">
        <v>20</v>
      </c>
      <c r="L245" s="12" t="s">
        <v>158</v>
      </c>
    </row>
    <row r="246" spans="1:12" x14ac:dyDescent="0.25">
      <c r="A246" s="10" t="s">
        <v>1657</v>
      </c>
      <c r="B246" s="14">
        <v>202402</v>
      </c>
      <c r="C246" s="14">
        <v>202402</v>
      </c>
      <c r="D246" s="14" t="s">
        <v>1014</v>
      </c>
      <c r="E246" s="16">
        <v>9752946524</v>
      </c>
      <c r="F246" s="10" t="s">
        <v>1658</v>
      </c>
      <c r="G246" s="17" t="s">
        <v>19</v>
      </c>
      <c r="H246" s="11">
        <v>270000</v>
      </c>
      <c r="I246" s="19">
        <v>45378</v>
      </c>
      <c r="J246" s="11">
        <v>86667</v>
      </c>
      <c r="K246" s="12" t="s">
        <v>20</v>
      </c>
      <c r="L246" s="12" t="s">
        <v>158</v>
      </c>
    </row>
    <row r="247" spans="1:12" x14ac:dyDescent="0.25">
      <c r="A247" s="10" t="s">
        <v>1783</v>
      </c>
      <c r="B247" s="14">
        <v>202403</v>
      </c>
      <c r="C247" s="14">
        <v>202403</v>
      </c>
      <c r="D247" s="14" t="s">
        <v>1014</v>
      </c>
      <c r="E247" s="48">
        <v>9740654114</v>
      </c>
      <c r="F247" s="10" t="s">
        <v>1782</v>
      </c>
      <c r="G247" s="17" t="s">
        <v>1778</v>
      </c>
      <c r="H247" s="11">
        <v>290000</v>
      </c>
      <c r="I247" s="19">
        <v>45378</v>
      </c>
      <c r="J247" s="11">
        <v>200000</v>
      </c>
      <c r="K247" s="12" t="s">
        <v>20</v>
      </c>
      <c r="L247" s="12" t="s">
        <v>158</v>
      </c>
    </row>
    <row r="248" spans="1:12" x14ac:dyDescent="0.25">
      <c r="A248" s="10" t="s">
        <v>1806</v>
      </c>
      <c r="B248" s="14">
        <v>202403</v>
      </c>
      <c r="C248" s="14">
        <v>202403</v>
      </c>
      <c r="D248" s="14" t="s">
        <v>1014</v>
      </c>
      <c r="E248" s="16">
        <v>9040137519</v>
      </c>
      <c r="F248" s="10" t="s">
        <v>1807</v>
      </c>
      <c r="G248" s="17" t="s">
        <v>1778</v>
      </c>
      <c r="H248" s="11">
        <v>290000</v>
      </c>
      <c r="I248" s="19">
        <v>45378</v>
      </c>
      <c r="J248" s="11">
        <v>5000</v>
      </c>
      <c r="K248" s="12" t="s">
        <v>20</v>
      </c>
      <c r="L248" s="12" t="s">
        <v>142</v>
      </c>
    </row>
    <row r="249" spans="1:12" x14ac:dyDescent="0.25">
      <c r="A249" s="10" t="s">
        <v>1808</v>
      </c>
      <c r="B249" s="14">
        <v>202403</v>
      </c>
      <c r="C249" s="14">
        <v>202403</v>
      </c>
      <c r="D249" s="14" t="s">
        <v>1014</v>
      </c>
      <c r="E249" s="16">
        <v>9110664670</v>
      </c>
      <c r="F249" s="10" t="s">
        <v>1809</v>
      </c>
      <c r="G249" s="17" t="s">
        <v>1792</v>
      </c>
      <c r="H249" s="11">
        <v>290000</v>
      </c>
      <c r="I249" s="19">
        <v>45378</v>
      </c>
      <c r="J249" s="11">
        <v>5000</v>
      </c>
      <c r="K249" s="12" t="s">
        <v>20</v>
      </c>
      <c r="L249" s="12" t="s">
        <v>158</v>
      </c>
    </row>
    <row r="250" spans="1:12" x14ac:dyDescent="0.25">
      <c r="A250" s="10" t="s">
        <v>1810</v>
      </c>
      <c r="B250" s="14">
        <v>202403</v>
      </c>
      <c r="C250" s="14">
        <v>202403</v>
      </c>
      <c r="D250" s="14" t="s">
        <v>1014</v>
      </c>
      <c r="E250" s="16">
        <v>9644871269</v>
      </c>
      <c r="F250" s="10" t="s">
        <v>1811</v>
      </c>
      <c r="G250" s="17" t="s">
        <v>1792</v>
      </c>
      <c r="H250" s="11">
        <v>265000</v>
      </c>
      <c r="I250" s="19">
        <v>45378</v>
      </c>
      <c r="J250" s="11">
        <v>5000</v>
      </c>
      <c r="K250" s="12" t="s">
        <v>20</v>
      </c>
      <c r="L250" s="12" t="s">
        <v>158</v>
      </c>
    </row>
    <row r="251" spans="1:12" x14ac:dyDescent="0.25">
      <c r="A251" s="10" t="s">
        <v>1812</v>
      </c>
      <c r="B251" s="14">
        <v>202403</v>
      </c>
      <c r="C251" s="14">
        <v>202403</v>
      </c>
      <c r="D251" s="14" t="s">
        <v>1014</v>
      </c>
      <c r="E251" s="16">
        <v>8593905069</v>
      </c>
      <c r="F251" s="10" t="s">
        <v>1813</v>
      </c>
      <c r="G251" s="17" t="s">
        <v>1778</v>
      </c>
      <c r="H251" s="11">
        <v>290000</v>
      </c>
      <c r="I251" s="19">
        <v>45378</v>
      </c>
      <c r="J251" s="11">
        <v>5000</v>
      </c>
      <c r="K251" s="12" t="s">
        <v>20</v>
      </c>
      <c r="L251" s="12" t="s">
        <v>142</v>
      </c>
    </row>
    <row r="252" spans="1:12" x14ac:dyDescent="0.25">
      <c r="A252" s="10" t="s">
        <v>1814</v>
      </c>
      <c r="B252" s="14">
        <v>202403</v>
      </c>
      <c r="C252" s="14">
        <v>202403</v>
      </c>
      <c r="D252" s="14" t="s">
        <v>1014</v>
      </c>
      <c r="E252" s="16">
        <v>8327739908</v>
      </c>
      <c r="F252" s="27" t="s">
        <v>1331</v>
      </c>
      <c r="G252" s="17" t="s">
        <v>1778</v>
      </c>
      <c r="H252" s="11">
        <v>290000</v>
      </c>
      <c r="I252" s="19">
        <v>45379</v>
      </c>
      <c r="J252" s="11">
        <v>5000</v>
      </c>
      <c r="K252" s="12" t="s">
        <v>20</v>
      </c>
      <c r="L252" s="12" t="s">
        <v>158</v>
      </c>
    </row>
    <row r="253" spans="1:12" x14ac:dyDescent="0.25">
      <c r="A253" s="10" t="s">
        <v>1815</v>
      </c>
      <c r="B253" s="14">
        <v>202403</v>
      </c>
      <c r="C253" s="14">
        <v>202403</v>
      </c>
      <c r="D253" s="14" t="s">
        <v>1014</v>
      </c>
      <c r="E253" s="16">
        <v>8327739908</v>
      </c>
      <c r="F253" s="27" t="s">
        <v>1827</v>
      </c>
      <c r="G253" s="17" t="s">
        <v>1778</v>
      </c>
      <c r="H253" s="11">
        <v>265000</v>
      </c>
      <c r="I253" s="19">
        <v>45379</v>
      </c>
      <c r="J253" s="11">
        <v>5000</v>
      </c>
      <c r="K253" s="12" t="s">
        <v>20</v>
      </c>
      <c r="L253" s="12" t="s">
        <v>158</v>
      </c>
    </row>
    <row r="254" spans="1:12" x14ac:dyDescent="0.25">
      <c r="A254" s="10" t="s">
        <v>1284</v>
      </c>
      <c r="B254" s="14">
        <v>202311</v>
      </c>
      <c r="C254" s="14">
        <v>202311</v>
      </c>
      <c r="D254" s="14" t="s">
        <v>1014</v>
      </c>
      <c r="E254" s="16">
        <v>8624067392</v>
      </c>
      <c r="F254" s="10" t="s">
        <v>1491</v>
      </c>
      <c r="G254" s="17" t="s">
        <v>1778</v>
      </c>
      <c r="H254" s="11">
        <v>280000</v>
      </c>
      <c r="I254" s="19">
        <v>45379</v>
      </c>
      <c r="J254" s="11">
        <v>30000</v>
      </c>
      <c r="K254" s="12" t="s">
        <v>20</v>
      </c>
      <c r="L254" s="12" t="s">
        <v>158</v>
      </c>
    </row>
    <row r="255" spans="1:12" x14ac:dyDescent="0.25">
      <c r="A255" s="10" t="s">
        <v>1644</v>
      </c>
      <c r="B255" s="14">
        <v>202402</v>
      </c>
      <c r="C255" s="14">
        <v>202402</v>
      </c>
      <c r="D255" s="14" t="s">
        <v>1014</v>
      </c>
      <c r="E255" s="16">
        <v>7008591898</v>
      </c>
      <c r="F255" s="10" t="s">
        <v>1645</v>
      </c>
      <c r="G255" s="17" t="s">
        <v>1778</v>
      </c>
      <c r="H255" s="11">
        <v>280000</v>
      </c>
      <c r="I255" s="19">
        <v>45379</v>
      </c>
      <c r="J255" s="11">
        <v>88333</v>
      </c>
      <c r="K255" s="12" t="s">
        <v>20</v>
      </c>
      <c r="L255" s="12" t="s">
        <v>158</v>
      </c>
    </row>
    <row r="256" spans="1:12" x14ac:dyDescent="0.25">
      <c r="A256" s="10" t="s">
        <v>1816</v>
      </c>
      <c r="B256" s="14">
        <v>202403</v>
      </c>
      <c r="C256" s="14">
        <v>202403</v>
      </c>
      <c r="D256" s="14" t="s">
        <v>1014</v>
      </c>
      <c r="E256" s="16">
        <v>6353389692</v>
      </c>
      <c r="F256" s="10" t="s">
        <v>1799</v>
      </c>
      <c r="G256" s="17" t="s">
        <v>1792</v>
      </c>
      <c r="H256" s="11">
        <v>280000</v>
      </c>
      <c r="I256" s="19">
        <v>45379</v>
      </c>
      <c r="J256" s="11">
        <v>270000</v>
      </c>
      <c r="K256" s="12" t="s">
        <v>20</v>
      </c>
      <c r="L256" s="12" t="s">
        <v>158</v>
      </c>
    </row>
    <row r="257" spans="1:12" x14ac:dyDescent="0.25">
      <c r="A257" s="10" t="s">
        <v>1776</v>
      </c>
      <c r="B257" s="14">
        <v>202403</v>
      </c>
      <c r="C257" s="14">
        <v>202403</v>
      </c>
      <c r="D257" s="14" t="s">
        <v>1014</v>
      </c>
      <c r="E257" s="16">
        <v>9731501304</v>
      </c>
      <c r="F257" s="10" t="s">
        <v>1777</v>
      </c>
      <c r="G257" s="17" t="s">
        <v>1778</v>
      </c>
      <c r="H257" s="11">
        <v>270000</v>
      </c>
      <c r="I257" s="19">
        <v>45380</v>
      </c>
      <c r="J257" s="11">
        <v>68000</v>
      </c>
      <c r="K257" s="12" t="s">
        <v>20</v>
      </c>
      <c r="L257" s="12" t="s">
        <v>158</v>
      </c>
    </row>
    <row r="258" spans="1:12" x14ac:dyDescent="0.25">
      <c r="A258" s="10" t="s">
        <v>1555</v>
      </c>
      <c r="B258" s="14">
        <v>202401</v>
      </c>
      <c r="C258" s="14">
        <v>202401</v>
      </c>
      <c r="D258" s="14" t="s">
        <v>1014</v>
      </c>
      <c r="E258" s="16">
        <v>7978960254</v>
      </c>
      <c r="F258" s="10" t="s">
        <v>1556</v>
      </c>
      <c r="G258" s="17" t="s">
        <v>1792</v>
      </c>
      <c r="H258" s="11">
        <v>240000</v>
      </c>
      <c r="I258" s="19">
        <v>45380</v>
      </c>
      <c r="J258" s="11">
        <v>62500</v>
      </c>
      <c r="K258" s="12" t="s">
        <v>20</v>
      </c>
      <c r="L258" s="12" t="s">
        <v>158</v>
      </c>
    </row>
    <row r="259" spans="1:12" x14ac:dyDescent="0.25">
      <c r="A259" s="10" t="s">
        <v>1817</v>
      </c>
      <c r="B259" s="14">
        <v>202403</v>
      </c>
      <c r="C259" s="14">
        <v>202403</v>
      </c>
      <c r="D259" s="14" t="s">
        <v>1014</v>
      </c>
      <c r="E259" s="16">
        <v>9003367908</v>
      </c>
      <c r="F259" s="10" t="s">
        <v>1818</v>
      </c>
      <c r="G259" s="17" t="s">
        <v>1792</v>
      </c>
      <c r="H259" s="11">
        <v>255000</v>
      </c>
      <c r="I259" s="19">
        <v>45380</v>
      </c>
      <c r="J259" s="11">
        <v>255000</v>
      </c>
      <c r="K259" s="12" t="s">
        <v>20</v>
      </c>
      <c r="L259" s="12" t="s">
        <v>158</v>
      </c>
    </row>
    <row r="260" spans="1:12" x14ac:dyDescent="0.25">
      <c r="A260" s="10" t="s">
        <v>1582</v>
      </c>
      <c r="B260" s="14">
        <v>202401</v>
      </c>
      <c r="C260" s="14">
        <v>202401</v>
      </c>
      <c r="D260" s="14" t="s">
        <v>1014</v>
      </c>
      <c r="E260" s="16" t="s">
        <v>1584</v>
      </c>
      <c r="F260" s="50" t="s">
        <v>1583</v>
      </c>
      <c r="G260" s="17" t="s">
        <v>19</v>
      </c>
      <c r="H260" s="11">
        <v>300000</v>
      </c>
      <c r="I260" s="19">
        <v>45380</v>
      </c>
      <c r="J260" s="11">
        <v>20000</v>
      </c>
      <c r="K260" s="12" t="s">
        <v>20</v>
      </c>
      <c r="L260" s="12" t="s">
        <v>158</v>
      </c>
    </row>
    <row r="261" spans="1:12" x14ac:dyDescent="0.25">
      <c r="A261" s="10" t="s">
        <v>1819</v>
      </c>
      <c r="B261" s="14">
        <v>202403</v>
      </c>
      <c r="C261" s="14">
        <v>202403</v>
      </c>
      <c r="D261" s="14" t="s">
        <v>1014</v>
      </c>
      <c r="E261" s="16">
        <v>6353389692</v>
      </c>
      <c r="F261" s="10" t="s">
        <v>1799</v>
      </c>
      <c r="G261" s="17" t="s">
        <v>19</v>
      </c>
      <c r="H261" s="11">
        <v>300000</v>
      </c>
      <c r="I261" s="19">
        <v>45381</v>
      </c>
      <c r="J261" s="11">
        <v>270000</v>
      </c>
      <c r="K261" s="12" t="s">
        <v>20</v>
      </c>
      <c r="L261" s="12" t="s">
        <v>158</v>
      </c>
    </row>
    <row r="262" spans="1:12" x14ac:dyDescent="0.25">
      <c r="A262" s="10" t="s">
        <v>1820</v>
      </c>
      <c r="B262" s="14">
        <v>202403</v>
      </c>
      <c r="C262" s="14">
        <v>202403</v>
      </c>
      <c r="D262" s="14" t="s">
        <v>1014</v>
      </c>
      <c r="E262" s="16" t="s">
        <v>1821</v>
      </c>
      <c r="F262" s="10" t="s">
        <v>1822</v>
      </c>
      <c r="G262" s="17" t="s">
        <v>19</v>
      </c>
      <c r="H262" s="11">
        <v>300000</v>
      </c>
      <c r="I262" s="19">
        <v>45381</v>
      </c>
      <c r="J262" s="11">
        <v>5000</v>
      </c>
      <c r="K262" s="12" t="s">
        <v>20</v>
      </c>
      <c r="L262" s="12" t="s">
        <v>158</v>
      </c>
    </row>
    <row r="263" spans="1:12" x14ac:dyDescent="0.25">
      <c r="A263" s="10" t="s">
        <v>1808</v>
      </c>
      <c r="B263" s="14">
        <v>202403</v>
      </c>
      <c r="C263" s="14">
        <v>202403</v>
      </c>
      <c r="D263" s="14" t="s">
        <v>1014</v>
      </c>
      <c r="E263" s="16">
        <v>9110664670</v>
      </c>
      <c r="F263" s="10" t="s">
        <v>1809</v>
      </c>
      <c r="G263" s="17" t="s">
        <v>1792</v>
      </c>
      <c r="H263" s="11">
        <v>290000</v>
      </c>
      <c r="I263" s="19">
        <v>45381</v>
      </c>
      <c r="J263" s="11">
        <v>91666</v>
      </c>
      <c r="K263" s="12" t="s">
        <v>20</v>
      </c>
      <c r="L263" s="12" t="s">
        <v>158</v>
      </c>
    </row>
    <row r="264" spans="1:12" x14ac:dyDescent="0.25">
      <c r="A264" s="10" t="s">
        <v>1784</v>
      </c>
      <c r="B264" s="14">
        <v>202403</v>
      </c>
      <c r="C264" s="14">
        <v>202403</v>
      </c>
      <c r="D264" s="14" t="s">
        <v>1015</v>
      </c>
      <c r="E264" s="48">
        <v>9040405006</v>
      </c>
      <c r="F264" s="10" t="s">
        <v>1785</v>
      </c>
      <c r="G264" s="17" t="s">
        <v>1778</v>
      </c>
      <c r="H264" s="11">
        <v>280000</v>
      </c>
      <c r="I264" s="19">
        <v>45382</v>
      </c>
      <c r="J264" s="11">
        <v>265000</v>
      </c>
      <c r="K264" s="12" t="s">
        <v>20</v>
      </c>
      <c r="L264" s="12" t="s">
        <v>158</v>
      </c>
    </row>
    <row r="265" spans="1:12" x14ac:dyDescent="0.25">
      <c r="A265" s="10" t="s">
        <v>1729</v>
      </c>
      <c r="B265" s="14">
        <v>202402</v>
      </c>
      <c r="C265" s="14">
        <v>202402</v>
      </c>
      <c r="D265" s="14" t="s">
        <v>1015</v>
      </c>
      <c r="E265" s="16">
        <v>8260620878</v>
      </c>
      <c r="F265" s="10" t="s">
        <v>1730</v>
      </c>
      <c r="G265" s="17" t="s">
        <v>1778</v>
      </c>
      <c r="H265" s="11">
        <v>270000</v>
      </c>
      <c r="I265" s="19">
        <v>45382</v>
      </c>
      <c r="J265" s="11">
        <v>150000</v>
      </c>
      <c r="K265" s="12" t="s">
        <v>20</v>
      </c>
      <c r="L265" s="12" t="s">
        <v>158</v>
      </c>
    </row>
    <row r="266" spans="1:12" x14ac:dyDescent="0.25">
      <c r="A266" s="10" t="s">
        <v>1764</v>
      </c>
      <c r="B266" s="14">
        <v>202303</v>
      </c>
      <c r="C266" s="14">
        <v>202303</v>
      </c>
      <c r="D266" s="14" t="s">
        <v>1015</v>
      </c>
      <c r="E266" s="48">
        <v>7008031664</v>
      </c>
      <c r="F266" s="10" t="s">
        <v>1765</v>
      </c>
      <c r="G266" s="17" t="s">
        <v>1792</v>
      </c>
      <c r="H266" s="11">
        <v>260000</v>
      </c>
      <c r="I266" s="19">
        <v>45383</v>
      </c>
      <c r="J266" s="11">
        <v>20000</v>
      </c>
      <c r="K266" s="12" t="s">
        <v>689</v>
      </c>
      <c r="L266" s="12" t="s">
        <v>158</v>
      </c>
    </row>
    <row r="267" spans="1:12" x14ac:dyDescent="0.25">
      <c r="A267" s="10" t="s">
        <v>1823</v>
      </c>
      <c r="B267" s="14">
        <v>202303</v>
      </c>
      <c r="C267" s="14">
        <v>202303</v>
      </c>
      <c r="D267" s="14" t="s">
        <v>1014</v>
      </c>
      <c r="E267" s="16">
        <v>6283148140</v>
      </c>
      <c r="F267" s="27" t="s">
        <v>1858</v>
      </c>
      <c r="G267" s="17" t="s">
        <v>1792</v>
      </c>
      <c r="H267" s="11">
        <v>260000</v>
      </c>
      <c r="I267" s="19">
        <v>45383</v>
      </c>
      <c r="J267" s="11">
        <v>5000</v>
      </c>
      <c r="K267" s="12" t="s">
        <v>20</v>
      </c>
      <c r="L267" s="12" t="s">
        <v>158</v>
      </c>
    </row>
    <row r="268" spans="1:12" x14ac:dyDescent="0.25">
      <c r="A268" s="10" t="s">
        <v>1405</v>
      </c>
      <c r="B268" s="14">
        <v>202312</v>
      </c>
      <c r="C268" s="14">
        <v>202312</v>
      </c>
      <c r="D268" s="14" t="s">
        <v>1015</v>
      </c>
      <c r="E268" s="16">
        <v>7788030391</v>
      </c>
      <c r="F268" s="10" t="s">
        <v>1484</v>
      </c>
      <c r="G268" s="17" t="s">
        <v>1792</v>
      </c>
      <c r="H268" s="11">
        <v>270000</v>
      </c>
      <c r="I268" s="19">
        <v>45383</v>
      </c>
      <c r="J268" s="11">
        <v>25000</v>
      </c>
      <c r="K268" s="12" t="s">
        <v>20</v>
      </c>
      <c r="L268" s="12" t="s">
        <v>158</v>
      </c>
    </row>
    <row r="269" spans="1:12" x14ac:dyDescent="0.25">
      <c r="A269" s="10" t="s">
        <v>1824</v>
      </c>
      <c r="B269" s="14">
        <v>202312</v>
      </c>
      <c r="C269" s="14">
        <v>202312</v>
      </c>
      <c r="D269" s="14" t="s">
        <v>1014</v>
      </c>
      <c r="E269" s="16">
        <v>9754186373</v>
      </c>
      <c r="F269" s="10" t="s">
        <v>1493</v>
      </c>
      <c r="G269" s="17" t="s">
        <v>1792</v>
      </c>
      <c r="H269" s="11">
        <v>260000</v>
      </c>
      <c r="I269" s="19">
        <v>45383</v>
      </c>
      <c r="J269" s="11">
        <v>30000</v>
      </c>
      <c r="K269" s="12" t="s">
        <v>20</v>
      </c>
      <c r="L269" s="12" t="s">
        <v>158</v>
      </c>
    </row>
    <row r="270" spans="1:12" x14ac:dyDescent="0.25">
      <c r="A270" s="10" t="s">
        <v>1806</v>
      </c>
      <c r="B270" s="14">
        <v>202403</v>
      </c>
      <c r="C270" s="14">
        <v>202403</v>
      </c>
      <c r="D270" s="14" t="s">
        <v>1015</v>
      </c>
      <c r="E270" s="16">
        <v>9040137519</v>
      </c>
      <c r="F270" s="10" t="s">
        <v>1807</v>
      </c>
      <c r="G270" s="17" t="s">
        <v>1778</v>
      </c>
      <c r="H270" s="11">
        <v>280000</v>
      </c>
      <c r="I270" s="19">
        <v>45384</v>
      </c>
      <c r="J270" s="11">
        <v>91666</v>
      </c>
      <c r="K270" s="12" t="s">
        <v>20</v>
      </c>
      <c r="L270" s="12" t="s">
        <v>158</v>
      </c>
    </row>
    <row r="271" spans="1:12" x14ac:dyDescent="0.25">
      <c r="A271" s="10" t="s">
        <v>1721</v>
      </c>
      <c r="B271" s="14">
        <v>202402</v>
      </c>
      <c r="C271" s="14">
        <v>202402</v>
      </c>
      <c r="D271" s="14" t="s">
        <v>1015</v>
      </c>
      <c r="E271" s="16">
        <v>7854078563</v>
      </c>
      <c r="F271" s="10" t="s">
        <v>1722</v>
      </c>
      <c r="G271" s="17" t="s">
        <v>1792</v>
      </c>
      <c r="H271" s="11">
        <v>240000</v>
      </c>
      <c r="I271" s="19">
        <v>45384</v>
      </c>
      <c r="J271" s="11">
        <v>65000</v>
      </c>
      <c r="K271" s="12" t="s">
        <v>20</v>
      </c>
      <c r="L271" s="12" t="s">
        <v>158</v>
      </c>
    </row>
    <row r="272" spans="1:12" x14ac:dyDescent="0.25">
      <c r="A272" s="10" t="s">
        <v>1754</v>
      </c>
      <c r="B272" s="14">
        <v>202401</v>
      </c>
      <c r="C272" s="14">
        <v>202401</v>
      </c>
      <c r="D272" s="14" t="s">
        <v>1014</v>
      </c>
      <c r="E272" s="16">
        <v>9035210110</v>
      </c>
      <c r="F272" s="10" t="s">
        <v>1755</v>
      </c>
      <c r="G272" s="17" t="s">
        <v>1778</v>
      </c>
      <c r="H272" s="11">
        <v>290000</v>
      </c>
      <c r="I272" s="19">
        <v>45384</v>
      </c>
      <c r="J272" s="11">
        <v>20000</v>
      </c>
      <c r="K272" s="12" t="s">
        <v>20</v>
      </c>
      <c r="L272" s="12" t="s">
        <v>158</v>
      </c>
    </row>
    <row r="273" spans="1:12" x14ac:dyDescent="0.25">
      <c r="A273" s="10" t="s">
        <v>1825</v>
      </c>
      <c r="B273" s="14">
        <v>202404</v>
      </c>
      <c r="C273" s="14">
        <v>202404</v>
      </c>
      <c r="D273" s="14" t="s">
        <v>1014</v>
      </c>
      <c r="E273" s="16">
        <v>8530583822</v>
      </c>
      <c r="F273" s="27" t="s">
        <v>4108</v>
      </c>
      <c r="G273" s="17" t="s">
        <v>1778</v>
      </c>
      <c r="H273" s="11">
        <v>290000</v>
      </c>
      <c r="I273" s="19">
        <v>45384</v>
      </c>
      <c r="J273" s="11">
        <v>10000</v>
      </c>
      <c r="K273" s="12" t="s">
        <v>20</v>
      </c>
      <c r="L273" s="12" t="s">
        <v>158</v>
      </c>
    </row>
    <row r="274" spans="1:12" x14ac:dyDescent="0.25">
      <c r="A274" s="10" t="s">
        <v>1640</v>
      </c>
      <c r="B274" s="14">
        <v>202402</v>
      </c>
      <c r="C274" s="14">
        <v>202402</v>
      </c>
      <c r="D274" s="14" t="s">
        <v>1014</v>
      </c>
      <c r="E274" s="16">
        <v>9304907066</v>
      </c>
      <c r="F274" s="10" t="s">
        <v>1641</v>
      </c>
      <c r="G274" s="17" t="s">
        <v>1778</v>
      </c>
      <c r="H274" s="11">
        <v>270000</v>
      </c>
      <c r="I274" s="19">
        <v>45384</v>
      </c>
      <c r="J274" s="11">
        <v>30000</v>
      </c>
      <c r="K274" s="12" t="s">
        <v>20</v>
      </c>
      <c r="L274" s="12" t="s">
        <v>158</v>
      </c>
    </row>
    <row r="275" spans="1:12" x14ac:dyDescent="0.25">
      <c r="A275" s="10" t="s">
        <v>1543</v>
      </c>
      <c r="B275" s="14">
        <v>202304</v>
      </c>
      <c r="C275" s="14">
        <v>202304</v>
      </c>
      <c r="D275" s="14" t="s">
        <v>1014</v>
      </c>
      <c r="E275" s="16" t="s">
        <v>1544</v>
      </c>
      <c r="F275" s="10" t="s">
        <v>1545</v>
      </c>
      <c r="G275" s="17" t="s">
        <v>77</v>
      </c>
      <c r="H275" s="11">
        <v>265000</v>
      </c>
      <c r="I275" s="19">
        <v>45385</v>
      </c>
      <c r="J275" s="11">
        <v>50000</v>
      </c>
      <c r="K275" s="12" t="s">
        <v>20</v>
      </c>
      <c r="L275" s="12" t="s">
        <v>158</v>
      </c>
    </row>
    <row r="276" spans="1:12" x14ac:dyDescent="0.25">
      <c r="A276" s="10" t="s">
        <v>1329</v>
      </c>
      <c r="B276" s="14">
        <v>202311</v>
      </c>
      <c r="C276" s="14">
        <v>202311</v>
      </c>
      <c r="D276" s="14" t="s">
        <v>1014</v>
      </c>
      <c r="E276" s="16">
        <v>8763655674</v>
      </c>
      <c r="F276" s="10" t="s">
        <v>1477</v>
      </c>
      <c r="G276" s="17" t="s">
        <v>1792</v>
      </c>
      <c r="H276" s="11">
        <v>240000</v>
      </c>
      <c r="I276" s="19">
        <v>45385</v>
      </c>
      <c r="J276" s="11">
        <v>20000</v>
      </c>
      <c r="K276" s="12" t="s">
        <v>20</v>
      </c>
      <c r="L276" s="12" t="s">
        <v>158</v>
      </c>
    </row>
    <row r="277" spans="1:12" x14ac:dyDescent="0.25">
      <c r="A277" s="10" t="s">
        <v>1642</v>
      </c>
      <c r="B277" s="14">
        <v>202402</v>
      </c>
      <c r="C277" s="14">
        <v>202402</v>
      </c>
      <c r="D277" s="14" t="s">
        <v>1015</v>
      </c>
      <c r="E277" s="16">
        <v>9304471321</v>
      </c>
      <c r="F277" s="10" t="s">
        <v>1643</v>
      </c>
      <c r="G277" s="17" t="s">
        <v>1778</v>
      </c>
      <c r="H277" s="11">
        <v>270000</v>
      </c>
      <c r="I277" s="19">
        <v>45385</v>
      </c>
      <c r="J277" s="11">
        <v>30000</v>
      </c>
      <c r="K277" s="12" t="s">
        <v>20</v>
      </c>
      <c r="L277" s="12" t="s">
        <v>158</v>
      </c>
    </row>
    <row r="278" spans="1:12" x14ac:dyDescent="0.25">
      <c r="A278" s="10" t="s">
        <v>1826</v>
      </c>
      <c r="B278" s="14">
        <v>202403</v>
      </c>
      <c r="C278" s="14">
        <v>202403</v>
      </c>
      <c r="D278" s="14" t="s">
        <v>1015</v>
      </c>
      <c r="E278" s="16">
        <v>9040701954</v>
      </c>
      <c r="F278" s="10" t="s">
        <v>1827</v>
      </c>
      <c r="G278" s="17" t="s">
        <v>1792</v>
      </c>
      <c r="H278" s="11">
        <v>270000</v>
      </c>
      <c r="I278" s="19">
        <v>45385</v>
      </c>
      <c r="J278" s="11">
        <v>50000</v>
      </c>
      <c r="K278" s="12" t="s">
        <v>20</v>
      </c>
      <c r="L278" s="12" t="s">
        <v>158</v>
      </c>
    </row>
    <row r="279" spans="1:12" x14ac:dyDescent="0.25">
      <c r="A279" s="10" t="s">
        <v>1553</v>
      </c>
      <c r="B279" s="14">
        <v>202401</v>
      </c>
      <c r="C279" s="14">
        <v>202401</v>
      </c>
      <c r="D279" s="14" t="s">
        <v>1014</v>
      </c>
      <c r="E279" s="16">
        <v>9871762094</v>
      </c>
      <c r="F279" s="10" t="s">
        <v>1554</v>
      </c>
      <c r="G279" s="17" t="s">
        <v>77</v>
      </c>
      <c r="H279" s="11">
        <v>240000</v>
      </c>
      <c r="I279" s="19">
        <v>45385</v>
      </c>
      <c r="J279" s="11">
        <v>50000</v>
      </c>
      <c r="K279" s="12" t="s">
        <v>20</v>
      </c>
      <c r="L279" s="12" t="s">
        <v>158</v>
      </c>
    </row>
    <row r="280" spans="1:12" x14ac:dyDescent="0.25">
      <c r="A280" s="10" t="s">
        <v>1449</v>
      </c>
      <c r="B280" s="14">
        <v>202311</v>
      </c>
      <c r="C280" s="14">
        <v>202311</v>
      </c>
      <c r="D280" s="14" t="s">
        <v>1014</v>
      </c>
      <c r="E280" s="16">
        <v>8924820464</v>
      </c>
      <c r="F280" s="10" t="s">
        <v>1455</v>
      </c>
      <c r="G280" s="17" t="s">
        <v>1778</v>
      </c>
      <c r="H280" s="11">
        <v>270000</v>
      </c>
      <c r="I280" s="19">
        <v>45385</v>
      </c>
      <c r="J280" s="11">
        <v>50000</v>
      </c>
      <c r="K280" s="12" t="s">
        <v>20</v>
      </c>
      <c r="L280" s="12" t="s">
        <v>158</v>
      </c>
    </row>
    <row r="281" spans="1:12" x14ac:dyDescent="0.25">
      <c r="A281" s="10" t="s">
        <v>1828</v>
      </c>
      <c r="B281" s="14">
        <v>202404</v>
      </c>
      <c r="C281" s="14">
        <v>202404</v>
      </c>
      <c r="D281" s="14" t="s">
        <v>1015</v>
      </c>
      <c r="E281" s="16">
        <v>8917590380</v>
      </c>
      <c r="F281" s="10" t="s">
        <v>1829</v>
      </c>
      <c r="G281" s="17" t="s">
        <v>1778</v>
      </c>
      <c r="H281" s="11">
        <v>290000</v>
      </c>
      <c r="I281" s="19">
        <v>45385</v>
      </c>
      <c r="J281" s="11">
        <v>5000</v>
      </c>
      <c r="K281" s="12" t="s">
        <v>20</v>
      </c>
      <c r="L281" s="12" t="s">
        <v>158</v>
      </c>
    </row>
    <row r="282" spans="1:12" x14ac:dyDescent="0.25">
      <c r="A282" s="10" t="s">
        <v>1783</v>
      </c>
      <c r="B282" s="14">
        <v>202403</v>
      </c>
      <c r="C282" s="14">
        <v>202403</v>
      </c>
      <c r="D282" s="14" t="s">
        <v>1014</v>
      </c>
      <c r="E282" s="48">
        <v>9740654114</v>
      </c>
      <c r="F282" s="10" t="s">
        <v>1782</v>
      </c>
      <c r="G282" s="17" t="s">
        <v>1778</v>
      </c>
      <c r="H282" s="11">
        <v>290000</v>
      </c>
      <c r="I282" s="19">
        <v>45386</v>
      </c>
      <c r="J282" s="11">
        <v>60600</v>
      </c>
      <c r="K282" s="12" t="s">
        <v>20</v>
      </c>
      <c r="L282" s="12" t="s">
        <v>158</v>
      </c>
    </row>
    <row r="283" spans="1:12" x14ac:dyDescent="0.25">
      <c r="A283" s="10" t="s">
        <v>1781</v>
      </c>
      <c r="B283" s="14">
        <v>202403</v>
      </c>
      <c r="C283" s="14">
        <v>202403</v>
      </c>
      <c r="D283" s="14" t="s">
        <v>1014</v>
      </c>
      <c r="E283" s="16">
        <v>9071585125</v>
      </c>
      <c r="F283" s="10" t="s">
        <v>1782</v>
      </c>
      <c r="G283" s="17" t="s">
        <v>1778</v>
      </c>
      <c r="H283" s="11">
        <v>290000</v>
      </c>
      <c r="I283" s="19">
        <v>45386</v>
      </c>
      <c r="J283" s="11">
        <v>43333</v>
      </c>
      <c r="K283" s="12" t="s">
        <v>20</v>
      </c>
      <c r="L283" s="12" t="s">
        <v>158</v>
      </c>
    </row>
    <row r="284" spans="1:12" x14ac:dyDescent="0.25">
      <c r="A284" s="10" t="s">
        <v>1437</v>
      </c>
      <c r="B284" s="14">
        <v>202312</v>
      </c>
      <c r="C284" s="14">
        <v>202312</v>
      </c>
      <c r="D284" s="14" t="s">
        <v>1015</v>
      </c>
      <c r="E284" s="16">
        <v>9765740737</v>
      </c>
      <c r="F284" s="10" t="s">
        <v>1459</v>
      </c>
      <c r="G284" s="17" t="s">
        <v>1778</v>
      </c>
      <c r="H284" s="11">
        <v>280000</v>
      </c>
      <c r="I284" s="19">
        <v>45386</v>
      </c>
      <c r="J284" s="11">
        <v>54000</v>
      </c>
      <c r="K284" s="12" t="s">
        <v>20</v>
      </c>
      <c r="L284" s="12" t="s">
        <v>158</v>
      </c>
    </row>
    <row r="285" spans="1:12" x14ac:dyDescent="0.25">
      <c r="A285" s="10" t="s">
        <v>1779</v>
      </c>
      <c r="B285" s="14">
        <v>202403</v>
      </c>
      <c r="C285" s="14">
        <v>202403</v>
      </c>
      <c r="D285" s="14" t="s">
        <v>1014</v>
      </c>
      <c r="E285" s="16">
        <v>7978916934</v>
      </c>
      <c r="F285" s="10" t="s">
        <v>1780</v>
      </c>
      <c r="G285" s="17" t="s">
        <v>1778</v>
      </c>
      <c r="H285" s="11">
        <v>270000</v>
      </c>
      <c r="I285" s="19">
        <v>45386</v>
      </c>
      <c r="J285" s="11">
        <v>63750</v>
      </c>
      <c r="K285" s="12" t="s">
        <v>20</v>
      </c>
      <c r="L285" s="12" t="s">
        <v>158</v>
      </c>
    </row>
    <row r="286" spans="1:12" x14ac:dyDescent="0.25">
      <c r="A286" s="10" t="s">
        <v>1709</v>
      </c>
      <c r="B286" s="14">
        <v>202402</v>
      </c>
      <c r="C286" s="14">
        <v>202402</v>
      </c>
      <c r="D286" s="14" t="s">
        <v>1015</v>
      </c>
      <c r="E286" s="16">
        <v>9348585571</v>
      </c>
      <c r="F286" s="10" t="s">
        <v>1710</v>
      </c>
      <c r="G286" s="17" t="s">
        <v>1778</v>
      </c>
      <c r="H286" s="11">
        <v>250000</v>
      </c>
      <c r="I286" s="19">
        <v>45386</v>
      </c>
      <c r="J286" s="11">
        <v>91666</v>
      </c>
      <c r="K286" s="12" t="s">
        <v>20</v>
      </c>
      <c r="L286" s="12" t="s">
        <v>158</v>
      </c>
    </row>
    <row r="287" spans="1:12" x14ac:dyDescent="0.25">
      <c r="A287" s="10" t="s">
        <v>1830</v>
      </c>
      <c r="B287" s="14">
        <v>202404</v>
      </c>
      <c r="C287" s="14">
        <v>202404</v>
      </c>
      <c r="D287" s="14" t="s">
        <v>1015</v>
      </c>
      <c r="E287" s="16">
        <v>9348691807</v>
      </c>
      <c r="F287" s="10" t="s">
        <v>1831</v>
      </c>
      <c r="G287" s="17" t="s">
        <v>1778</v>
      </c>
      <c r="H287" s="11">
        <v>270000</v>
      </c>
      <c r="I287" s="19">
        <v>45386</v>
      </c>
      <c r="J287" s="11">
        <v>5000</v>
      </c>
      <c r="K287" s="12" t="s">
        <v>20</v>
      </c>
      <c r="L287" s="12" t="s">
        <v>158</v>
      </c>
    </row>
    <row r="288" spans="1:12" x14ac:dyDescent="0.25">
      <c r="A288" s="10" t="s">
        <v>1593</v>
      </c>
      <c r="B288" s="14">
        <v>202401</v>
      </c>
      <c r="C288" s="14">
        <v>202401</v>
      </c>
      <c r="D288" s="14" t="s">
        <v>1014</v>
      </c>
      <c r="E288" s="16">
        <v>7024282261</v>
      </c>
      <c r="F288" s="10" t="s">
        <v>1594</v>
      </c>
      <c r="G288" s="17" t="s">
        <v>19</v>
      </c>
      <c r="H288" s="11">
        <v>260000</v>
      </c>
      <c r="I288" s="19">
        <v>45387</v>
      </c>
      <c r="J288" s="11">
        <v>50000</v>
      </c>
      <c r="K288" s="12" t="s">
        <v>20</v>
      </c>
      <c r="L288" s="12" t="s">
        <v>158</v>
      </c>
    </row>
    <row r="289" spans="1:12" x14ac:dyDescent="0.25">
      <c r="A289" s="10" t="s">
        <v>1737</v>
      </c>
      <c r="B289" s="14">
        <v>202401</v>
      </c>
      <c r="C289" s="14">
        <v>202401</v>
      </c>
      <c r="D289" s="14" t="s">
        <v>1014</v>
      </c>
      <c r="E289" s="16">
        <v>8374879289</v>
      </c>
      <c r="F289" s="10" t="s">
        <v>1738</v>
      </c>
      <c r="G289" s="17" t="s">
        <v>19</v>
      </c>
      <c r="H289" s="11">
        <v>290000</v>
      </c>
      <c r="I289" s="19">
        <v>45387</v>
      </c>
      <c r="J289" s="11">
        <v>30000</v>
      </c>
      <c r="K289" s="12" t="s">
        <v>689</v>
      </c>
      <c r="L289" s="12" t="s">
        <v>158</v>
      </c>
    </row>
    <row r="290" spans="1:12" x14ac:dyDescent="0.25">
      <c r="A290" s="10" t="s">
        <v>1820</v>
      </c>
      <c r="B290" s="14">
        <v>202403</v>
      </c>
      <c r="C290" s="14">
        <v>202403</v>
      </c>
      <c r="D290" s="14" t="s">
        <v>1015</v>
      </c>
      <c r="E290" s="16" t="s">
        <v>1821</v>
      </c>
      <c r="F290" s="10" t="s">
        <v>1822</v>
      </c>
      <c r="G290" s="17" t="s">
        <v>19</v>
      </c>
      <c r="H290" s="11">
        <v>300000</v>
      </c>
      <c r="I290" s="19">
        <v>45387</v>
      </c>
      <c r="J290" s="11">
        <v>55000</v>
      </c>
      <c r="K290" s="12" t="s">
        <v>20</v>
      </c>
      <c r="L290" s="12" t="s">
        <v>158</v>
      </c>
    </row>
    <row r="291" spans="1:12" x14ac:dyDescent="0.25">
      <c r="A291" s="10" t="s">
        <v>1764</v>
      </c>
      <c r="B291" s="14">
        <v>202303</v>
      </c>
      <c r="C291" s="14">
        <v>202303</v>
      </c>
      <c r="D291" s="14" t="s">
        <v>1015</v>
      </c>
      <c r="E291" s="16"/>
      <c r="F291" s="10" t="s">
        <v>1765</v>
      </c>
      <c r="G291" s="17" t="s">
        <v>1792</v>
      </c>
      <c r="H291" s="11">
        <v>260000</v>
      </c>
      <c r="I291" s="19">
        <v>45387</v>
      </c>
      <c r="J291" s="11">
        <v>30000</v>
      </c>
      <c r="K291" s="12" t="s">
        <v>689</v>
      </c>
      <c r="L291" s="12" t="s">
        <v>158</v>
      </c>
    </row>
    <row r="292" spans="1:12" x14ac:dyDescent="0.25">
      <c r="A292" s="10" t="s">
        <v>1538</v>
      </c>
      <c r="B292" s="14">
        <v>202304</v>
      </c>
      <c r="C292" s="14">
        <v>202304</v>
      </c>
      <c r="D292" s="14" t="s">
        <v>1015</v>
      </c>
      <c r="E292" s="16"/>
      <c r="F292" s="10" t="s">
        <v>1539</v>
      </c>
      <c r="G292" s="17" t="s">
        <v>77</v>
      </c>
      <c r="H292" s="11">
        <v>270000</v>
      </c>
      <c r="I292" s="19">
        <v>45388</v>
      </c>
      <c r="J292" s="11">
        <v>40000</v>
      </c>
      <c r="K292" s="12" t="s">
        <v>20</v>
      </c>
      <c r="L292" s="12" t="s">
        <v>158</v>
      </c>
    </row>
    <row r="293" spans="1:12" x14ac:dyDescent="0.25">
      <c r="A293" s="10" t="s">
        <v>1678</v>
      </c>
      <c r="B293" s="14">
        <v>202402</v>
      </c>
      <c r="C293" s="14">
        <v>202402</v>
      </c>
      <c r="D293" s="14" t="s">
        <v>1015</v>
      </c>
      <c r="E293" s="16">
        <v>9777739291</v>
      </c>
      <c r="F293" s="10" t="s">
        <v>1756</v>
      </c>
      <c r="G293" s="17" t="s">
        <v>19</v>
      </c>
      <c r="H293" s="11">
        <v>280000</v>
      </c>
      <c r="I293" s="19">
        <v>45388</v>
      </c>
      <c r="J293" s="11">
        <v>93334</v>
      </c>
      <c r="K293" s="12" t="s">
        <v>20</v>
      </c>
      <c r="L293" s="12" t="s">
        <v>158</v>
      </c>
    </row>
    <row r="294" spans="1:12" x14ac:dyDescent="0.25">
      <c r="A294" s="10" t="s">
        <v>1832</v>
      </c>
      <c r="B294" s="14">
        <v>202303</v>
      </c>
      <c r="C294" s="14">
        <v>202303</v>
      </c>
      <c r="D294" s="14" t="s">
        <v>1014</v>
      </c>
      <c r="E294" s="16">
        <v>8411029500</v>
      </c>
      <c r="F294" s="10" t="s">
        <v>1803</v>
      </c>
      <c r="G294" s="17" t="s">
        <v>19</v>
      </c>
      <c r="H294" s="11">
        <v>280000</v>
      </c>
      <c r="I294" s="19">
        <v>45388</v>
      </c>
      <c r="J294" s="11">
        <v>275000</v>
      </c>
      <c r="K294" s="12" t="s">
        <v>20</v>
      </c>
      <c r="L294" s="12" t="s">
        <v>158</v>
      </c>
    </row>
    <row r="295" spans="1:12" x14ac:dyDescent="0.25">
      <c r="A295" s="10" t="s">
        <v>1386</v>
      </c>
      <c r="B295" s="14">
        <v>202311</v>
      </c>
      <c r="C295" s="14">
        <v>202311</v>
      </c>
      <c r="D295" s="14" t="s">
        <v>1015</v>
      </c>
      <c r="E295" s="16">
        <v>8660652662</v>
      </c>
      <c r="F295" s="10" t="s">
        <v>1773</v>
      </c>
      <c r="G295" s="17" t="s">
        <v>77</v>
      </c>
      <c r="H295" s="11">
        <v>240000</v>
      </c>
      <c r="I295" s="19">
        <v>45390</v>
      </c>
      <c r="J295" s="11">
        <v>160000</v>
      </c>
      <c r="K295" s="12" t="s">
        <v>20</v>
      </c>
      <c r="L295" s="12" t="s">
        <v>158</v>
      </c>
    </row>
    <row r="296" spans="1:12" x14ac:dyDescent="0.25">
      <c r="A296" s="10" t="s">
        <v>1789</v>
      </c>
      <c r="B296" s="14">
        <v>202303</v>
      </c>
      <c r="C296" s="14">
        <v>202303</v>
      </c>
      <c r="D296" s="14" t="s">
        <v>1015</v>
      </c>
      <c r="E296" s="16">
        <v>8260457167</v>
      </c>
      <c r="F296" s="10" t="s">
        <v>1790</v>
      </c>
      <c r="G296" s="17" t="s">
        <v>1778</v>
      </c>
      <c r="H296" s="11">
        <v>280000</v>
      </c>
      <c r="I296" s="19">
        <v>45390</v>
      </c>
      <c r="J296" s="11">
        <v>68750</v>
      </c>
      <c r="K296" s="12" t="s">
        <v>20</v>
      </c>
      <c r="L296" s="12" t="s">
        <v>158</v>
      </c>
    </row>
    <row r="297" spans="1:12" x14ac:dyDescent="0.25">
      <c r="A297" s="10" t="s">
        <v>1760</v>
      </c>
      <c r="B297" s="14">
        <v>202401</v>
      </c>
      <c r="C297" s="14">
        <v>202401</v>
      </c>
      <c r="D297" s="14" t="s">
        <v>1015</v>
      </c>
      <c r="E297" s="16"/>
      <c r="F297" s="10" t="s">
        <v>1761</v>
      </c>
      <c r="G297" s="17" t="s">
        <v>1778</v>
      </c>
      <c r="H297" s="11">
        <v>280000</v>
      </c>
      <c r="I297" s="19">
        <v>45390</v>
      </c>
      <c r="J297" s="11">
        <v>34000</v>
      </c>
      <c r="K297" s="12" t="s">
        <v>20</v>
      </c>
      <c r="L297" s="12" t="s">
        <v>158</v>
      </c>
    </row>
    <row r="298" spans="1:12" x14ac:dyDescent="0.25">
      <c r="A298" s="10" t="s">
        <v>1833</v>
      </c>
      <c r="B298" s="14">
        <v>202401</v>
      </c>
      <c r="C298" s="14">
        <v>202401</v>
      </c>
      <c r="D298" s="14" t="s">
        <v>1014</v>
      </c>
      <c r="E298" s="16">
        <v>8658699856</v>
      </c>
      <c r="F298" s="10" t="s">
        <v>1561</v>
      </c>
      <c r="G298" s="17" t="s">
        <v>1778</v>
      </c>
      <c r="H298" s="11">
        <v>280000</v>
      </c>
      <c r="I298" s="19">
        <v>45390</v>
      </c>
      <c r="J298" s="11">
        <v>90000</v>
      </c>
      <c r="K298" s="12" t="s">
        <v>20</v>
      </c>
      <c r="L298" s="12" t="s">
        <v>158</v>
      </c>
    </row>
    <row r="299" spans="1:12" x14ac:dyDescent="0.25">
      <c r="A299" s="10" t="s">
        <v>1601</v>
      </c>
      <c r="B299" s="14">
        <v>202401</v>
      </c>
      <c r="C299" s="14">
        <v>202401</v>
      </c>
      <c r="D299" s="14" t="s">
        <v>1014</v>
      </c>
      <c r="E299" s="16">
        <v>8088797078</v>
      </c>
      <c r="F299" s="10" t="s">
        <v>1602</v>
      </c>
      <c r="G299" s="17" t="s">
        <v>77</v>
      </c>
      <c r="H299" s="11">
        <v>270000</v>
      </c>
      <c r="I299" s="19">
        <v>45390</v>
      </c>
      <c r="J299" s="11">
        <v>75000</v>
      </c>
      <c r="K299" s="12" t="s">
        <v>20</v>
      </c>
      <c r="L299" s="12" t="s">
        <v>158</v>
      </c>
    </row>
    <row r="300" spans="1:12" x14ac:dyDescent="0.25">
      <c r="A300" s="10" t="s">
        <v>1622</v>
      </c>
      <c r="B300" s="14">
        <v>202401</v>
      </c>
      <c r="C300" s="14">
        <v>202401</v>
      </c>
      <c r="D300" s="14" t="s">
        <v>1014</v>
      </c>
      <c r="E300" s="16">
        <v>9920936373</v>
      </c>
      <c r="F300" s="10" t="s">
        <v>1623</v>
      </c>
      <c r="G300" s="17" t="s">
        <v>77</v>
      </c>
      <c r="H300" s="11">
        <v>240000</v>
      </c>
      <c r="I300" s="19">
        <v>45390</v>
      </c>
      <c r="J300" s="11">
        <v>65000</v>
      </c>
      <c r="K300" s="12" t="s">
        <v>20</v>
      </c>
      <c r="L300" s="12" t="s">
        <v>158</v>
      </c>
    </row>
    <row r="301" spans="1:12" x14ac:dyDescent="0.25">
      <c r="A301" s="10" t="s">
        <v>1834</v>
      </c>
      <c r="B301" s="14">
        <v>202404</v>
      </c>
      <c r="C301" s="14">
        <v>202404</v>
      </c>
      <c r="D301" s="14" t="s">
        <v>1015</v>
      </c>
      <c r="E301" s="16">
        <v>9668562102</v>
      </c>
      <c r="F301" s="10" t="s">
        <v>1835</v>
      </c>
      <c r="G301" s="17" t="s">
        <v>1778</v>
      </c>
      <c r="H301" s="11">
        <v>280000</v>
      </c>
      <c r="I301" s="19">
        <v>45390</v>
      </c>
      <c r="J301" s="11">
        <v>5000</v>
      </c>
      <c r="K301" s="12" t="s">
        <v>20</v>
      </c>
      <c r="L301" s="12" t="s">
        <v>158</v>
      </c>
    </row>
    <row r="302" spans="1:12" x14ac:dyDescent="0.25">
      <c r="A302" s="10" t="s">
        <v>1836</v>
      </c>
      <c r="B302" s="14">
        <v>202404</v>
      </c>
      <c r="C302" s="14">
        <v>202404</v>
      </c>
      <c r="D302" s="14" t="s">
        <v>1014</v>
      </c>
      <c r="E302" s="16">
        <v>7718925432</v>
      </c>
      <c r="F302" s="10" t="s">
        <v>1837</v>
      </c>
      <c r="G302" s="17" t="s">
        <v>1778</v>
      </c>
      <c r="H302" s="11">
        <v>280000</v>
      </c>
      <c r="I302" s="19">
        <v>45390</v>
      </c>
      <c r="J302" s="11">
        <v>5000</v>
      </c>
      <c r="K302" s="12" t="s">
        <v>20</v>
      </c>
      <c r="L302" s="12" t="s">
        <v>158</v>
      </c>
    </row>
    <row r="303" spans="1:12" x14ac:dyDescent="0.25">
      <c r="A303" s="10" t="s">
        <v>1838</v>
      </c>
      <c r="B303" s="14">
        <v>202404</v>
      </c>
      <c r="C303" s="14">
        <v>202404</v>
      </c>
      <c r="D303" s="14" t="s">
        <v>1014</v>
      </c>
      <c r="E303" s="16">
        <v>7887927005</v>
      </c>
      <c r="F303" s="10" t="s">
        <v>1839</v>
      </c>
      <c r="G303" s="17" t="s">
        <v>1778</v>
      </c>
      <c r="H303" s="11">
        <v>280000</v>
      </c>
      <c r="I303" s="19">
        <v>45390</v>
      </c>
      <c r="J303" s="11">
        <v>5000</v>
      </c>
      <c r="K303" s="12" t="s">
        <v>689</v>
      </c>
      <c r="L303" s="12" t="s">
        <v>158</v>
      </c>
    </row>
    <row r="304" spans="1:12" x14ac:dyDescent="0.25">
      <c r="A304" s="10" t="s">
        <v>1945</v>
      </c>
      <c r="B304" s="14">
        <v>202404</v>
      </c>
      <c r="C304" s="14">
        <v>202404</v>
      </c>
      <c r="D304" s="14" t="s">
        <v>1015</v>
      </c>
      <c r="E304" s="16">
        <v>7873073879</v>
      </c>
      <c r="F304" s="10" t="s">
        <v>1840</v>
      </c>
      <c r="G304" s="17" t="s">
        <v>1778</v>
      </c>
      <c r="H304" s="11">
        <v>280000</v>
      </c>
      <c r="I304" s="19">
        <v>45390</v>
      </c>
      <c r="J304" s="11">
        <v>5000</v>
      </c>
      <c r="K304" s="12" t="s">
        <v>20</v>
      </c>
      <c r="L304" s="12" t="s">
        <v>158</v>
      </c>
    </row>
    <row r="305" spans="1:12" x14ac:dyDescent="0.25">
      <c r="A305" s="10" t="s">
        <v>1841</v>
      </c>
      <c r="B305" s="14">
        <v>202402</v>
      </c>
      <c r="C305" s="14">
        <v>202402</v>
      </c>
      <c r="D305" s="14" t="s">
        <v>1015</v>
      </c>
      <c r="E305" s="16">
        <v>8971045365</v>
      </c>
      <c r="F305" s="10" t="s">
        <v>1696</v>
      </c>
      <c r="G305" s="17" t="s">
        <v>1778</v>
      </c>
      <c r="H305" s="11">
        <v>260000</v>
      </c>
      <c r="I305" s="19">
        <v>45391</v>
      </c>
      <c r="J305" s="11">
        <v>100000</v>
      </c>
      <c r="K305" s="12" t="s">
        <v>689</v>
      </c>
      <c r="L305" s="12" t="s">
        <v>158</v>
      </c>
    </row>
    <row r="306" spans="1:12" x14ac:dyDescent="0.25">
      <c r="A306" s="10" t="s">
        <v>1693</v>
      </c>
      <c r="B306" s="14">
        <v>202402</v>
      </c>
      <c r="C306" s="14">
        <v>202402</v>
      </c>
      <c r="D306" s="14" t="s">
        <v>1015</v>
      </c>
      <c r="E306" s="16">
        <v>7606900815</v>
      </c>
      <c r="F306" s="10" t="s">
        <v>1694</v>
      </c>
      <c r="G306" s="17" t="s">
        <v>1778</v>
      </c>
      <c r="H306" s="11">
        <v>260000</v>
      </c>
      <c r="I306" s="19">
        <v>45391</v>
      </c>
      <c r="J306" s="11">
        <v>100000</v>
      </c>
      <c r="K306" s="12" t="s">
        <v>689</v>
      </c>
      <c r="L306" s="12" t="s">
        <v>158</v>
      </c>
    </row>
    <row r="307" spans="1:12" x14ac:dyDescent="0.25">
      <c r="A307" s="10" t="s">
        <v>1723</v>
      </c>
      <c r="B307" s="14">
        <v>202402</v>
      </c>
      <c r="C307" s="14">
        <v>202402</v>
      </c>
      <c r="D307" s="14" t="s">
        <v>1015</v>
      </c>
      <c r="E307" s="16">
        <v>8260987517</v>
      </c>
      <c r="F307" s="10" t="s">
        <v>1724</v>
      </c>
      <c r="G307" s="17" t="s">
        <v>77</v>
      </c>
      <c r="H307" s="11">
        <v>270000</v>
      </c>
      <c r="I307" s="19">
        <v>45391</v>
      </c>
      <c r="J307" s="11">
        <v>60000</v>
      </c>
      <c r="K307" s="12" t="s">
        <v>20</v>
      </c>
      <c r="L307" s="12" t="s">
        <v>158</v>
      </c>
    </row>
    <row r="308" spans="1:12" x14ac:dyDescent="0.25">
      <c r="A308" s="10" t="s">
        <v>1810</v>
      </c>
      <c r="B308" s="14">
        <v>202403</v>
      </c>
      <c r="C308" s="14">
        <v>202403</v>
      </c>
      <c r="D308" s="14" t="s">
        <v>1015</v>
      </c>
      <c r="E308" s="16">
        <v>9644871269</v>
      </c>
      <c r="F308" s="10" t="s">
        <v>1811</v>
      </c>
      <c r="G308" s="17" t="s">
        <v>1792</v>
      </c>
      <c r="H308" s="11">
        <v>265000</v>
      </c>
      <c r="I308" s="19">
        <v>45391</v>
      </c>
      <c r="J308" s="11">
        <v>63000</v>
      </c>
      <c r="K308" s="12" t="s">
        <v>20</v>
      </c>
      <c r="L308" s="12" t="s">
        <v>158</v>
      </c>
    </row>
    <row r="309" spans="1:12" x14ac:dyDescent="0.25">
      <c r="A309" s="10" t="s">
        <v>1649</v>
      </c>
      <c r="B309" s="14">
        <v>202309</v>
      </c>
      <c r="C309" s="14">
        <v>202309</v>
      </c>
      <c r="D309" s="14" t="s">
        <v>1015</v>
      </c>
      <c r="E309" s="16">
        <v>9348339878</v>
      </c>
      <c r="F309" s="10" t="s">
        <v>1650</v>
      </c>
      <c r="G309" s="17" t="s">
        <v>1778</v>
      </c>
      <c r="H309" s="11">
        <v>280000</v>
      </c>
      <c r="I309" s="19">
        <v>45391</v>
      </c>
      <c r="J309" s="11">
        <v>15000</v>
      </c>
      <c r="K309" s="12" t="s">
        <v>20</v>
      </c>
      <c r="L309" s="12" t="s">
        <v>158</v>
      </c>
    </row>
    <row r="310" spans="1:12" x14ac:dyDescent="0.25">
      <c r="A310" s="10" t="s">
        <v>1589</v>
      </c>
      <c r="B310" s="14">
        <v>202401</v>
      </c>
      <c r="C310" s="14">
        <v>202401</v>
      </c>
      <c r="D310" s="14" t="s">
        <v>1015</v>
      </c>
      <c r="E310" s="16">
        <v>8018405904</v>
      </c>
      <c r="F310" s="10" t="s">
        <v>1590</v>
      </c>
      <c r="G310" s="17" t="s">
        <v>1792</v>
      </c>
      <c r="H310" s="11">
        <v>260000</v>
      </c>
      <c r="I310" s="19">
        <v>45392</v>
      </c>
      <c r="J310" s="11">
        <v>45000</v>
      </c>
      <c r="K310" s="12" t="s">
        <v>20</v>
      </c>
      <c r="L310" s="12" t="s">
        <v>158</v>
      </c>
    </row>
    <row r="311" spans="1:12" x14ac:dyDescent="0.25">
      <c r="A311" s="10" t="s">
        <v>1552</v>
      </c>
      <c r="B311" s="14">
        <v>202401</v>
      </c>
      <c r="C311" s="14">
        <v>202401</v>
      </c>
      <c r="D311" s="14" t="s">
        <v>1014</v>
      </c>
      <c r="E311" s="16">
        <v>7250482802</v>
      </c>
      <c r="F311" s="10" t="s">
        <v>1557</v>
      </c>
      <c r="G311" s="17" t="s">
        <v>1792</v>
      </c>
      <c r="H311" s="11">
        <v>270000</v>
      </c>
      <c r="I311" s="19">
        <v>45392</v>
      </c>
      <c r="J311" s="11">
        <v>60000</v>
      </c>
      <c r="K311" s="12" t="s">
        <v>20</v>
      </c>
      <c r="L311" s="12" t="s">
        <v>158</v>
      </c>
    </row>
    <row r="312" spans="1:12" x14ac:dyDescent="0.25">
      <c r="A312" s="10" t="s">
        <v>1842</v>
      </c>
      <c r="B312" s="14">
        <v>202404</v>
      </c>
      <c r="C312" s="14">
        <v>202404</v>
      </c>
      <c r="D312" s="14" t="s">
        <v>1015</v>
      </c>
      <c r="E312" s="16">
        <v>7008624080</v>
      </c>
      <c r="F312" s="10" t="s">
        <v>1843</v>
      </c>
      <c r="G312" s="17" t="s">
        <v>1792</v>
      </c>
      <c r="H312" s="11">
        <v>240000</v>
      </c>
      <c r="I312" s="19">
        <v>45392</v>
      </c>
      <c r="J312" s="11">
        <v>5000</v>
      </c>
      <c r="K312" s="12" t="s">
        <v>689</v>
      </c>
      <c r="L312" s="12" t="s">
        <v>158</v>
      </c>
    </row>
    <row r="313" spans="1:12" x14ac:dyDescent="0.25">
      <c r="A313" s="10" t="s">
        <v>1844</v>
      </c>
      <c r="B313" s="14">
        <v>202404</v>
      </c>
      <c r="C313" s="14">
        <v>202404</v>
      </c>
      <c r="D313" s="14" t="s">
        <v>1015</v>
      </c>
      <c r="E313" s="16">
        <v>7509678729</v>
      </c>
      <c r="F313" s="10"/>
      <c r="G313" s="17" t="s">
        <v>1778</v>
      </c>
      <c r="H313" s="11">
        <v>280000</v>
      </c>
      <c r="I313" s="19">
        <v>45392</v>
      </c>
      <c r="J313" s="11">
        <v>5000</v>
      </c>
      <c r="K313" s="12" t="s">
        <v>689</v>
      </c>
      <c r="L313" s="12" t="s">
        <v>158</v>
      </c>
    </row>
    <row r="314" spans="1:12" x14ac:dyDescent="0.25">
      <c r="A314" s="10" t="s">
        <v>1812</v>
      </c>
      <c r="B314" s="14">
        <v>202403</v>
      </c>
      <c r="C314" s="14">
        <v>202403</v>
      </c>
      <c r="D314" s="14" t="s">
        <v>1014</v>
      </c>
      <c r="E314" s="16">
        <v>8593905069</v>
      </c>
      <c r="F314" s="10" t="s">
        <v>1813</v>
      </c>
      <c r="G314" s="17" t="s">
        <v>1778</v>
      </c>
      <c r="H314" s="11">
        <v>290000</v>
      </c>
      <c r="I314" s="19">
        <v>45392</v>
      </c>
      <c r="J314" s="11">
        <v>88333</v>
      </c>
      <c r="K314" s="12" t="s">
        <v>20</v>
      </c>
      <c r="L314" s="12" t="s">
        <v>158</v>
      </c>
    </row>
    <row r="315" spans="1:12" x14ac:dyDescent="0.25">
      <c r="A315" s="10" t="s">
        <v>1845</v>
      </c>
      <c r="B315" s="14">
        <v>202404</v>
      </c>
      <c r="C315" s="14">
        <v>202404</v>
      </c>
      <c r="D315" s="14" t="s">
        <v>1015</v>
      </c>
      <c r="E315" s="16">
        <v>9853985734</v>
      </c>
      <c r="F315" s="10" t="s">
        <v>1846</v>
      </c>
      <c r="G315" s="17" t="s">
        <v>1778</v>
      </c>
      <c r="H315" s="11">
        <v>290000</v>
      </c>
      <c r="I315" s="19">
        <v>45393</v>
      </c>
      <c r="J315" s="11">
        <v>5000</v>
      </c>
      <c r="K315" s="12" t="s">
        <v>689</v>
      </c>
      <c r="L315" s="12" t="s">
        <v>158</v>
      </c>
    </row>
    <row r="316" spans="1:12" x14ac:dyDescent="0.25">
      <c r="A316" s="10" t="s">
        <v>1703</v>
      </c>
      <c r="B316" s="14">
        <v>202402</v>
      </c>
      <c r="C316" s="14">
        <v>202402</v>
      </c>
      <c r="D316" s="14" t="s">
        <v>1015</v>
      </c>
      <c r="E316" s="16">
        <v>8296556430</v>
      </c>
      <c r="F316" s="10" t="s">
        <v>1702</v>
      </c>
      <c r="G316" s="17" t="s">
        <v>19</v>
      </c>
      <c r="H316" s="11">
        <v>280000</v>
      </c>
      <c r="I316" s="19">
        <v>45393</v>
      </c>
      <c r="J316" s="11">
        <v>65000</v>
      </c>
      <c r="K316" s="12" t="s">
        <v>20</v>
      </c>
      <c r="L316" s="12" t="s">
        <v>158</v>
      </c>
    </row>
    <row r="317" spans="1:12" x14ac:dyDescent="0.25">
      <c r="A317" s="10" t="s">
        <v>1570</v>
      </c>
      <c r="B317" s="14">
        <v>202401</v>
      </c>
      <c r="C317" s="14">
        <v>202401</v>
      </c>
      <c r="D317" s="14" t="s">
        <v>1014</v>
      </c>
      <c r="E317" s="16">
        <v>6260648072</v>
      </c>
      <c r="F317" s="10" t="s">
        <v>1571</v>
      </c>
      <c r="G317" s="17" t="s">
        <v>77</v>
      </c>
      <c r="H317" s="11">
        <v>260000</v>
      </c>
      <c r="I317" s="19">
        <v>45393</v>
      </c>
      <c r="J317" s="11">
        <v>40000</v>
      </c>
      <c r="K317" s="12" t="s">
        <v>20</v>
      </c>
      <c r="L317" s="12" t="s">
        <v>158</v>
      </c>
    </row>
    <row r="318" spans="1:12" x14ac:dyDescent="0.25">
      <c r="A318" s="10" t="s">
        <v>1634</v>
      </c>
      <c r="B318" s="14">
        <v>202402</v>
      </c>
      <c r="C318" s="14">
        <v>202402</v>
      </c>
      <c r="D318" s="14" t="s">
        <v>1014</v>
      </c>
      <c r="E318" s="16">
        <v>7008525063</v>
      </c>
      <c r="F318" s="10" t="s">
        <v>1635</v>
      </c>
      <c r="G318" s="17" t="s">
        <v>19</v>
      </c>
      <c r="H318" s="11">
        <v>270000</v>
      </c>
      <c r="I318" s="19">
        <v>45393</v>
      </c>
      <c r="J318" s="11">
        <v>96666</v>
      </c>
      <c r="K318" s="12" t="s">
        <v>20</v>
      </c>
      <c r="L318" s="12" t="s">
        <v>158</v>
      </c>
    </row>
    <row r="319" spans="1:12" x14ac:dyDescent="0.25">
      <c r="A319" s="10" t="s">
        <v>1651</v>
      </c>
      <c r="B319" s="14">
        <v>202312</v>
      </c>
      <c r="C319" s="14">
        <v>202312</v>
      </c>
      <c r="D319" s="14" t="s">
        <v>1015</v>
      </c>
      <c r="E319" s="16">
        <v>9090371591</v>
      </c>
      <c r="F319" s="10" t="s">
        <v>1542</v>
      </c>
      <c r="G319" s="17" t="s">
        <v>19</v>
      </c>
      <c r="H319" s="11">
        <v>300000</v>
      </c>
      <c r="I319" s="19">
        <v>45393</v>
      </c>
      <c r="J319" s="11">
        <v>63750</v>
      </c>
      <c r="K319" s="12" t="s">
        <v>689</v>
      </c>
      <c r="L319" s="12" t="s">
        <v>158</v>
      </c>
    </row>
    <row r="320" spans="1:12" x14ac:dyDescent="0.25">
      <c r="A320" s="10" t="s">
        <v>1646</v>
      </c>
      <c r="B320" s="14">
        <v>202402</v>
      </c>
      <c r="C320" s="14">
        <v>202402</v>
      </c>
      <c r="D320" s="14" t="s">
        <v>1014</v>
      </c>
      <c r="E320" s="16">
        <v>12018794101</v>
      </c>
      <c r="F320" s="10" t="s">
        <v>1647</v>
      </c>
      <c r="G320" s="17" t="s">
        <v>19</v>
      </c>
      <c r="H320" s="11">
        <v>280000</v>
      </c>
      <c r="I320" s="19">
        <v>45394</v>
      </c>
      <c r="J320" s="11">
        <v>91666</v>
      </c>
      <c r="K320" s="12" t="s">
        <v>20</v>
      </c>
      <c r="L320" s="12" t="s">
        <v>158</v>
      </c>
    </row>
    <row r="321" spans="1:12" x14ac:dyDescent="0.25">
      <c r="A321" s="10" t="s">
        <v>1661</v>
      </c>
      <c r="B321" s="14">
        <v>202401</v>
      </c>
      <c r="C321" s="14">
        <v>202401</v>
      </c>
      <c r="D321" s="14" t="s">
        <v>1014</v>
      </c>
      <c r="E321" s="16">
        <v>8763199231</v>
      </c>
      <c r="F321" s="10" t="s">
        <v>1662</v>
      </c>
      <c r="G321" s="17" t="s">
        <v>77</v>
      </c>
      <c r="H321" s="11">
        <v>265000</v>
      </c>
      <c r="I321" s="19">
        <v>45394</v>
      </c>
      <c r="J321" s="11">
        <v>90000</v>
      </c>
      <c r="K321" s="12" t="s">
        <v>20</v>
      </c>
      <c r="L321" s="12" t="s">
        <v>158</v>
      </c>
    </row>
    <row r="322" spans="1:12" x14ac:dyDescent="0.25">
      <c r="A322" s="10" t="s">
        <v>1390</v>
      </c>
      <c r="B322" s="14">
        <v>202311</v>
      </c>
      <c r="C322" s="14">
        <v>202311</v>
      </c>
      <c r="D322" s="14" t="s">
        <v>1015</v>
      </c>
      <c r="E322" s="16">
        <v>9090000869</v>
      </c>
      <c r="F322" s="10" t="s">
        <v>1391</v>
      </c>
      <c r="G322" s="17" t="s">
        <v>19</v>
      </c>
      <c r="H322" s="11">
        <v>270000</v>
      </c>
      <c r="I322" s="19">
        <v>45394</v>
      </c>
      <c r="J322" s="11">
        <v>30000</v>
      </c>
      <c r="K322" s="12" t="s">
        <v>20</v>
      </c>
      <c r="L322" s="12" t="s">
        <v>158</v>
      </c>
    </row>
    <row r="323" spans="1:12" x14ac:dyDescent="0.25">
      <c r="A323" s="10" t="s">
        <v>1535</v>
      </c>
      <c r="B323" s="14">
        <v>202312</v>
      </c>
      <c r="C323" s="14">
        <v>202312</v>
      </c>
      <c r="D323" s="14" t="s">
        <v>1014</v>
      </c>
      <c r="E323" s="16" t="s">
        <v>1537</v>
      </c>
      <c r="F323" s="10" t="s">
        <v>1536</v>
      </c>
      <c r="G323" s="17" t="s">
        <v>19</v>
      </c>
      <c r="H323" s="11">
        <v>280000</v>
      </c>
      <c r="I323" s="19">
        <v>45394</v>
      </c>
      <c r="J323" s="11">
        <v>26133</v>
      </c>
      <c r="K323" s="12" t="s">
        <v>689</v>
      </c>
      <c r="L323" s="12" t="s">
        <v>158</v>
      </c>
    </row>
    <row r="324" spans="1:12" x14ac:dyDescent="0.25">
      <c r="A324" s="10" t="s">
        <v>1630</v>
      </c>
      <c r="B324" s="14">
        <v>202402</v>
      </c>
      <c r="C324" s="14">
        <v>202402</v>
      </c>
      <c r="D324" s="14" t="s">
        <v>1015</v>
      </c>
      <c r="E324" s="16">
        <v>9620170234</v>
      </c>
      <c r="F324" s="10" t="s">
        <v>1631</v>
      </c>
      <c r="G324" s="17" t="s">
        <v>1778</v>
      </c>
      <c r="H324" s="11">
        <v>270000</v>
      </c>
      <c r="I324" s="19">
        <v>45394</v>
      </c>
      <c r="J324" s="11">
        <v>66250</v>
      </c>
      <c r="K324" s="12" t="s">
        <v>20</v>
      </c>
      <c r="L324" s="12" t="s">
        <v>158</v>
      </c>
    </row>
    <row r="325" spans="1:12" x14ac:dyDescent="0.25">
      <c r="A325" s="10" t="s">
        <v>1847</v>
      </c>
      <c r="B325" s="14">
        <v>202404</v>
      </c>
      <c r="C325" s="14">
        <v>202404</v>
      </c>
      <c r="D325" s="14" t="s">
        <v>1015</v>
      </c>
      <c r="E325" s="16">
        <v>6370873441</v>
      </c>
      <c r="F325" s="10" t="s">
        <v>1848</v>
      </c>
      <c r="G325" s="17" t="s">
        <v>1778</v>
      </c>
      <c r="H325" s="11">
        <v>270000</v>
      </c>
      <c r="I325" s="19">
        <v>45394</v>
      </c>
      <c r="J325" s="11">
        <v>5000</v>
      </c>
      <c r="K325" s="12" t="s">
        <v>689</v>
      </c>
      <c r="L325" s="12" t="s">
        <v>158</v>
      </c>
    </row>
    <row r="326" spans="1:12" x14ac:dyDescent="0.25">
      <c r="A326" s="10" t="s">
        <v>1716</v>
      </c>
      <c r="B326" s="14">
        <v>202401</v>
      </c>
      <c r="C326" s="14">
        <v>202401</v>
      </c>
      <c r="D326" s="14" t="s">
        <v>1015</v>
      </c>
      <c r="E326" s="16">
        <v>9938506001</v>
      </c>
      <c r="F326" s="10" t="s">
        <v>1717</v>
      </c>
      <c r="G326" s="17" t="s">
        <v>19</v>
      </c>
      <c r="H326" s="11">
        <v>280000</v>
      </c>
      <c r="I326" s="19">
        <v>45395</v>
      </c>
      <c r="J326" s="11">
        <v>100000</v>
      </c>
      <c r="K326" s="12" t="s">
        <v>20</v>
      </c>
      <c r="L326" s="12" t="s">
        <v>158</v>
      </c>
    </row>
    <row r="327" spans="1:12" x14ac:dyDescent="0.25">
      <c r="A327" s="10" t="s">
        <v>1525</v>
      </c>
      <c r="B327" s="14">
        <v>202304</v>
      </c>
      <c r="C327" s="14">
        <v>202304</v>
      </c>
      <c r="D327" s="14" t="s">
        <v>1015</v>
      </c>
      <c r="E327" s="16">
        <v>6372766170</v>
      </c>
      <c r="F327" s="10" t="s">
        <v>1526</v>
      </c>
      <c r="G327" s="17" t="s">
        <v>77</v>
      </c>
      <c r="H327" s="11">
        <v>260000</v>
      </c>
      <c r="I327" s="19">
        <v>45395</v>
      </c>
      <c r="J327" s="11">
        <v>50000</v>
      </c>
      <c r="K327" s="12" t="s">
        <v>20</v>
      </c>
      <c r="L327" s="12" t="s">
        <v>158</v>
      </c>
    </row>
    <row r="328" spans="1:12" x14ac:dyDescent="0.25">
      <c r="A328" s="10" t="s">
        <v>1314</v>
      </c>
      <c r="B328" s="14">
        <v>202311</v>
      </c>
      <c r="C328" s="14">
        <v>202311</v>
      </c>
      <c r="D328" s="14" t="s">
        <v>1015</v>
      </c>
      <c r="E328" s="16">
        <v>9148664989</v>
      </c>
      <c r="F328" s="10" t="s">
        <v>1106</v>
      </c>
      <c r="G328" s="17" t="s">
        <v>19</v>
      </c>
      <c r="H328" s="11">
        <v>300000</v>
      </c>
      <c r="I328" s="19">
        <v>45395</v>
      </c>
      <c r="J328" s="11">
        <v>53000</v>
      </c>
      <c r="K328" s="12" t="s">
        <v>20</v>
      </c>
      <c r="L328" s="12" t="s">
        <v>158</v>
      </c>
    </row>
    <row r="329" spans="1:12" x14ac:dyDescent="0.25">
      <c r="A329" s="10" t="s">
        <v>1416</v>
      </c>
      <c r="B329" s="14">
        <v>202312</v>
      </c>
      <c r="C329" s="14">
        <v>202312</v>
      </c>
      <c r="D329" s="14" t="s">
        <v>1015</v>
      </c>
      <c r="E329" s="16">
        <v>9432165470</v>
      </c>
      <c r="F329" s="10" t="s">
        <v>1417</v>
      </c>
      <c r="G329" s="17" t="s">
        <v>77</v>
      </c>
      <c r="H329" s="11">
        <v>240000</v>
      </c>
      <c r="I329" s="19">
        <v>45397</v>
      </c>
      <c r="J329" s="11">
        <v>65000</v>
      </c>
      <c r="K329" s="12" t="s">
        <v>20</v>
      </c>
      <c r="L329" s="12" t="s">
        <v>158</v>
      </c>
    </row>
    <row r="330" spans="1:12" x14ac:dyDescent="0.25">
      <c r="A330" s="10" t="s">
        <v>1794</v>
      </c>
      <c r="B330" s="14">
        <v>202303</v>
      </c>
      <c r="C330" s="14">
        <v>202303</v>
      </c>
      <c r="D330" s="14" t="s">
        <v>1015</v>
      </c>
      <c r="E330" s="16">
        <v>8637255813</v>
      </c>
      <c r="F330" s="10" t="s">
        <v>1795</v>
      </c>
      <c r="G330" s="17" t="s">
        <v>1778</v>
      </c>
      <c r="H330" s="11">
        <v>280000</v>
      </c>
      <c r="I330" s="19">
        <v>45397</v>
      </c>
      <c r="J330" s="11">
        <v>40000</v>
      </c>
      <c r="K330" s="12" t="s">
        <v>20</v>
      </c>
      <c r="L330" s="12" t="s">
        <v>158</v>
      </c>
    </row>
    <row r="331" spans="1:12" x14ac:dyDescent="0.25">
      <c r="A331" s="10" t="s">
        <v>1278</v>
      </c>
      <c r="B331" s="14">
        <v>202311</v>
      </c>
      <c r="C331" s="14">
        <v>202311</v>
      </c>
      <c r="D331" s="14" t="s">
        <v>1015</v>
      </c>
      <c r="E331" s="16">
        <v>9820054322</v>
      </c>
      <c r="F331" s="10" t="s">
        <v>1338</v>
      </c>
      <c r="G331" s="17" t="s">
        <v>1778</v>
      </c>
      <c r="H331" s="11">
        <v>250000</v>
      </c>
      <c r="I331" s="19">
        <v>45397</v>
      </c>
      <c r="J331" s="11">
        <v>25000</v>
      </c>
      <c r="K331" s="12" t="s">
        <v>20</v>
      </c>
      <c r="L331" s="12" t="s">
        <v>158</v>
      </c>
    </row>
    <row r="332" spans="1:12" x14ac:dyDescent="0.25">
      <c r="A332" s="10" t="s">
        <v>1727</v>
      </c>
      <c r="B332" s="14">
        <v>202402</v>
      </c>
      <c r="C332" s="14">
        <v>202402</v>
      </c>
      <c r="D332" s="14" t="s">
        <v>1014</v>
      </c>
      <c r="E332" s="16">
        <v>7002125396</v>
      </c>
      <c r="F332" s="10" t="s">
        <v>1728</v>
      </c>
      <c r="G332" s="17" t="s">
        <v>1778</v>
      </c>
      <c r="H332" s="11">
        <v>270000</v>
      </c>
      <c r="I332" s="19">
        <v>45397</v>
      </c>
      <c r="J332" s="11">
        <v>12000</v>
      </c>
      <c r="K332" s="12" t="s">
        <v>20</v>
      </c>
      <c r="L332" s="12" t="s">
        <v>158</v>
      </c>
    </row>
    <row r="333" spans="1:12" x14ac:dyDescent="0.25">
      <c r="A333" s="10" t="s">
        <v>1624</v>
      </c>
      <c r="B333" s="14">
        <v>202401</v>
      </c>
      <c r="C333" s="14">
        <v>202401</v>
      </c>
      <c r="D333" s="14" t="s">
        <v>1015</v>
      </c>
      <c r="E333" s="16">
        <v>7377879972</v>
      </c>
      <c r="F333" s="10" t="s">
        <v>1625</v>
      </c>
      <c r="G333" s="17" t="s">
        <v>1778</v>
      </c>
      <c r="H333" s="11">
        <v>250000</v>
      </c>
      <c r="I333" s="19">
        <v>45397</v>
      </c>
      <c r="J333" s="11">
        <v>50000</v>
      </c>
      <c r="K333" s="12" t="s">
        <v>20</v>
      </c>
      <c r="L333" s="12" t="s">
        <v>158</v>
      </c>
    </row>
    <row r="334" spans="1:12" x14ac:dyDescent="0.25">
      <c r="A334" s="10" t="s">
        <v>1849</v>
      </c>
      <c r="B334" s="14">
        <v>202404</v>
      </c>
      <c r="C334" s="14">
        <v>202404</v>
      </c>
      <c r="D334" s="14" t="s">
        <v>1014</v>
      </c>
      <c r="E334" s="16">
        <v>8962939070</v>
      </c>
      <c r="F334" s="10" t="s">
        <v>1850</v>
      </c>
      <c r="G334" s="17" t="s">
        <v>1778</v>
      </c>
      <c r="H334" s="11">
        <v>250000</v>
      </c>
      <c r="I334" s="19">
        <v>45397</v>
      </c>
      <c r="J334" s="11">
        <v>5000</v>
      </c>
      <c r="K334" s="12" t="s">
        <v>689</v>
      </c>
      <c r="L334" s="12" t="s">
        <v>158</v>
      </c>
    </row>
    <row r="335" spans="1:12" x14ac:dyDescent="0.25">
      <c r="A335" s="10" t="s">
        <v>1513</v>
      </c>
      <c r="B335" s="14">
        <v>202401</v>
      </c>
      <c r="C335" s="14">
        <v>202401</v>
      </c>
      <c r="D335" s="14" t="s">
        <v>1014</v>
      </c>
      <c r="E335" s="16">
        <v>9938994545</v>
      </c>
      <c r="F335" s="10" t="s">
        <v>1514</v>
      </c>
      <c r="G335" s="17" t="s">
        <v>1778</v>
      </c>
      <c r="H335" s="11">
        <v>265000</v>
      </c>
      <c r="I335" s="19">
        <v>45397</v>
      </c>
      <c r="J335" s="11">
        <v>75000</v>
      </c>
      <c r="K335" s="12" t="s">
        <v>689</v>
      </c>
      <c r="L335" s="12" t="s">
        <v>158</v>
      </c>
    </row>
    <row r="336" spans="1:12" x14ac:dyDescent="0.25">
      <c r="A336" s="10" t="s">
        <v>1360</v>
      </c>
      <c r="B336" s="14">
        <v>202311</v>
      </c>
      <c r="C336" s="14">
        <v>202311</v>
      </c>
      <c r="D336" s="14" t="s">
        <v>1014</v>
      </c>
      <c r="E336" s="16">
        <v>9206916151</v>
      </c>
      <c r="F336" s="10" t="s">
        <v>1363</v>
      </c>
      <c r="G336" s="17" t="s">
        <v>1778</v>
      </c>
      <c r="H336" s="11">
        <v>260000</v>
      </c>
      <c r="I336" s="19">
        <v>45397</v>
      </c>
      <c r="J336" s="11">
        <v>62500</v>
      </c>
      <c r="K336" s="12" t="s">
        <v>20</v>
      </c>
      <c r="L336" s="12" t="s">
        <v>158</v>
      </c>
    </row>
    <row r="337" spans="1:12" x14ac:dyDescent="0.25">
      <c r="A337" s="10" t="s">
        <v>1713</v>
      </c>
      <c r="B337" s="14">
        <v>202303</v>
      </c>
      <c r="C337" s="14">
        <v>202303</v>
      </c>
      <c r="D337" s="14" t="s">
        <v>1015</v>
      </c>
      <c r="E337" s="16">
        <v>8763421650</v>
      </c>
      <c r="F337" s="10" t="s">
        <v>1788</v>
      </c>
      <c r="G337" s="17" t="s">
        <v>1778</v>
      </c>
      <c r="H337" s="11">
        <v>250000</v>
      </c>
      <c r="I337" s="19">
        <v>45398</v>
      </c>
      <c r="J337" s="11">
        <v>90000</v>
      </c>
      <c r="K337" s="12" t="s">
        <v>20</v>
      </c>
      <c r="L337" s="12" t="s">
        <v>158</v>
      </c>
    </row>
    <row r="338" spans="1:12" x14ac:dyDescent="0.25">
      <c r="A338" s="10" t="s">
        <v>1836</v>
      </c>
      <c r="B338" s="14">
        <v>202404</v>
      </c>
      <c r="C338" s="14">
        <v>202404</v>
      </c>
      <c r="D338" s="14" t="s">
        <v>1014</v>
      </c>
      <c r="E338" s="16">
        <v>7718925432</v>
      </c>
      <c r="F338" s="10" t="s">
        <v>1837</v>
      </c>
      <c r="G338" s="17" t="s">
        <v>1778</v>
      </c>
      <c r="H338" s="11">
        <v>280000</v>
      </c>
      <c r="I338" s="19">
        <v>45398</v>
      </c>
      <c r="J338" s="11">
        <v>25000</v>
      </c>
      <c r="K338" s="12" t="s">
        <v>20</v>
      </c>
      <c r="L338" s="12" t="s">
        <v>158</v>
      </c>
    </row>
    <row r="339" spans="1:12" x14ac:dyDescent="0.25">
      <c r="A339" s="10" t="s">
        <v>1838</v>
      </c>
      <c r="B339" s="14">
        <v>202404</v>
      </c>
      <c r="C339" s="14">
        <v>202404</v>
      </c>
      <c r="D339" s="14" t="s">
        <v>1014</v>
      </c>
      <c r="E339" s="16">
        <v>7887927005</v>
      </c>
      <c r="F339" s="10" t="s">
        <v>1839</v>
      </c>
      <c r="G339" s="17" t="s">
        <v>1778</v>
      </c>
      <c r="H339" s="11">
        <v>280000</v>
      </c>
      <c r="I339" s="19">
        <v>45398</v>
      </c>
      <c r="J339" s="11">
        <v>25000</v>
      </c>
      <c r="K339" s="12" t="s">
        <v>20</v>
      </c>
      <c r="L339" s="12" t="s">
        <v>158</v>
      </c>
    </row>
    <row r="340" spans="1:12" x14ac:dyDescent="0.25">
      <c r="A340" s="10" t="s">
        <v>1766</v>
      </c>
      <c r="B340" s="14">
        <v>202303</v>
      </c>
      <c r="C340" s="14">
        <v>202303</v>
      </c>
      <c r="D340" s="14" t="s">
        <v>1014</v>
      </c>
      <c r="E340" s="16">
        <v>9502720256</v>
      </c>
      <c r="F340" s="10" t="s">
        <v>1719</v>
      </c>
      <c r="G340" s="17" t="s">
        <v>1792</v>
      </c>
      <c r="H340" s="11">
        <v>250000</v>
      </c>
      <c r="I340" s="19">
        <v>45398</v>
      </c>
      <c r="J340" s="11">
        <v>65000</v>
      </c>
      <c r="K340" s="12" t="s">
        <v>20</v>
      </c>
      <c r="L340" s="12" t="s">
        <v>158</v>
      </c>
    </row>
    <row r="341" spans="1:12" x14ac:dyDescent="0.25">
      <c r="A341" s="10" t="s">
        <v>1595</v>
      </c>
      <c r="B341" s="14">
        <v>202304</v>
      </c>
      <c r="C341" s="14">
        <v>202304</v>
      </c>
      <c r="D341" s="14" t="s">
        <v>1014</v>
      </c>
      <c r="E341" s="16" t="s">
        <v>1597</v>
      </c>
      <c r="F341" s="10" t="s">
        <v>1596</v>
      </c>
      <c r="G341" s="17" t="s">
        <v>1778</v>
      </c>
      <c r="H341" s="11">
        <v>260000</v>
      </c>
      <c r="I341" s="19">
        <v>45398</v>
      </c>
      <c r="J341" s="11">
        <v>30000</v>
      </c>
      <c r="K341" s="12" t="s">
        <v>20</v>
      </c>
      <c r="L341" s="12" t="s">
        <v>158</v>
      </c>
    </row>
    <row r="342" spans="1:12" x14ac:dyDescent="0.25">
      <c r="A342" s="10" t="s">
        <v>1851</v>
      </c>
      <c r="B342" s="14">
        <v>202304</v>
      </c>
      <c r="C342" s="14">
        <v>202304</v>
      </c>
      <c r="D342" s="14" t="s">
        <v>1014</v>
      </c>
      <c r="E342" s="16" t="s">
        <v>1852</v>
      </c>
      <c r="F342" s="10" t="s">
        <v>1853</v>
      </c>
      <c r="G342" s="17" t="s">
        <v>1778</v>
      </c>
      <c r="H342" s="11">
        <v>260000</v>
      </c>
      <c r="I342" s="19">
        <v>45398</v>
      </c>
      <c r="J342" s="11">
        <v>5000</v>
      </c>
      <c r="K342" s="12" t="s">
        <v>20</v>
      </c>
      <c r="L342" s="12" t="s">
        <v>158</v>
      </c>
    </row>
    <row r="343" spans="1:12" x14ac:dyDescent="0.25">
      <c r="A343" s="10" t="s">
        <v>1743</v>
      </c>
      <c r="B343" s="14">
        <v>202403</v>
      </c>
      <c r="C343" s="14">
        <v>202403</v>
      </c>
      <c r="D343" s="14" t="s">
        <v>1015</v>
      </c>
      <c r="E343" s="16">
        <v>8917316071</v>
      </c>
      <c r="F343" s="10" t="s">
        <v>1744</v>
      </c>
      <c r="G343" s="17" t="s">
        <v>1778</v>
      </c>
      <c r="H343" s="11">
        <v>290000</v>
      </c>
      <c r="I343" s="19">
        <v>45399</v>
      </c>
      <c r="J343" s="11">
        <v>96666</v>
      </c>
      <c r="K343" s="12" t="s">
        <v>20</v>
      </c>
      <c r="L343" s="12" t="s">
        <v>158</v>
      </c>
    </row>
    <row r="344" spans="1:12" x14ac:dyDescent="0.25">
      <c r="A344" s="10" t="s">
        <v>1854</v>
      </c>
      <c r="B344" s="14">
        <v>202404</v>
      </c>
      <c r="C344" s="14">
        <v>202404</v>
      </c>
      <c r="D344" s="14" t="s">
        <v>1014</v>
      </c>
      <c r="E344" s="16"/>
      <c r="F344" s="10" t="s">
        <v>1855</v>
      </c>
      <c r="G344" s="17" t="s">
        <v>1778</v>
      </c>
      <c r="H344" s="11">
        <v>290000</v>
      </c>
      <c r="I344" s="19">
        <v>45399</v>
      </c>
      <c r="J344" s="11">
        <v>5000</v>
      </c>
      <c r="K344" s="12" t="s">
        <v>20</v>
      </c>
      <c r="L344" s="12" t="s">
        <v>158</v>
      </c>
    </row>
    <row r="345" spans="1:12" x14ac:dyDescent="0.25">
      <c r="A345" s="10" t="s">
        <v>1823</v>
      </c>
      <c r="B345" s="14">
        <v>202404</v>
      </c>
      <c r="C345" s="14">
        <v>202404</v>
      </c>
      <c r="D345" s="14" t="s">
        <v>1014</v>
      </c>
      <c r="E345" s="16">
        <v>6283148140</v>
      </c>
      <c r="F345" s="10" t="s">
        <v>1858</v>
      </c>
      <c r="G345" s="17" t="s">
        <v>1778</v>
      </c>
      <c r="H345" s="11">
        <v>280000</v>
      </c>
      <c r="I345" s="19">
        <v>45399</v>
      </c>
      <c r="J345" s="11">
        <v>50000</v>
      </c>
      <c r="K345" s="12" t="s">
        <v>20</v>
      </c>
      <c r="L345" s="12" t="s">
        <v>158</v>
      </c>
    </row>
    <row r="346" spans="1:12" x14ac:dyDescent="0.25">
      <c r="A346" s="10" t="s">
        <v>1681</v>
      </c>
      <c r="B346" s="14">
        <v>202402</v>
      </c>
      <c r="C346" s="14">
        <v>202402</v>
      </c>
      <c r="D346" s="14" t="s">
        <v>1014</v>
      </c>
      <c r="E346" s="16"/>
      <c r="F346" s="10" t="s">
        <v>1682</v>
      </c>
      <c r="G346" s="17" t="s">
        <v>1778</v>
      </c>
      <c r="H346" s="11">
        <v>280000</v>
      </c>
      <c r="I346" s="19">
        <v>45400</v>
      </c>
      <c r="J346" s="11">
        <v>50000</v>
      </c>
      <c r="K346" s="12" t="s">
        <v>20</v>
      </c>
      <c r="L346" s="12" t="s">
        <v>158</v>
      </c>
    </row>
    <row r="347" spans="1:12" x14ac:dyDescent="0.25">
      <c r="A347" s="10" t="s">
        <v>1445</v>
      </c>
      <c r="B347" s="14">
        <v>202312</v>
      </c>
      <c r="C347" s="14">
        <v>202312</v>
      </c>
      <c r="D347" s="14" t="s">
        <v>1014</v>
      </c>
      <c r="E347" s="16">
        <v>9000337902</v>
      </c>
      <c r="F347" s="10" t="s">
        <v>1450</v>
      </c>
      <c r="G347" s="17" t="s">
        <v>1778</v>
      </c>
      <c r="H347" s="11">
        <v>290000</v>
      </c>
      <c r="I347" s="19">
        <v>45400</v>
      </c>
      <c r="J347" s="11">
        <v>77000</v>
      </c>
      <c r="K347" s="12" t="s">
        <v>20</v>
      </c>
      <c r="L347" s="12" t="s">
        <v>158</v>
      </c>
    </row>
    <row r="348" spans="1:12" x14ac:dyDescent="0.25">
      <c r="A348" s="10" t="s">
        <v>1856</v>
      </c>
      <c r="B348" s="14">
        <v>202404</v>
      </c>
      <c r="C348" s="14">
        <v>202404</v>
      </c>
      <c r="D348" s="14" t="s">
        <v>1015</v>
      </c>
      <c r="E348" s="16">
        <v>8917590380</v>
      </c>
      <c r="F348" s="10" t="s">
        <v>1857</v>
      </c>
      <c r="G348" s="17" t="s">
        <v>1792</v>
      </c>
      <c r="H348" s="11">
        <v>260000</v>
      </c>
      <c r="I348" s="19">
        <v>45400</v>
      </c>
      <c r="J348" s="11">
        <v>81666</v>
      </c>
      <c r="K348" s="12" t="s">
        <v>20</v>
      </c>
      <c r="L348" s="12" t="s">
        <v>158</v>
      </c>
    </row>
    <row r="349" spans="1:12" x14ac:dyDescent="0.25">
      <c r="A349" s="10" t="s">
        <v>1845</v>
      </c>
      <c r="B349" s="14">
        <v>202404</v>
      </c>
      <c r="C349" s="14">
        <v>202404</v>
      </c>
      <c r="D349" s="14" t="s">
        <v>1015</v>
      </c>
      <c r="E349" s="16">
        <v>9853985734</v>
      </c>
      <c r="F349" s="10" t="s">
        <v>1846</v>
      </c>
      <c r="G349" s="17" t="s">
        <v>1778</v>
      </c>
      <c r="H349" s="11">
        <v>290000</v>
      </c>
      <c r="I349" s="19">
        <v>45401</v>
      </c>
      <c r="J349" s="11">
        <v>71250</v>
      </c>
      <c r="K349" s="12" t="s">
        <v>689</v>
      </c>
      <c r="L349" s="12" t="s">
        <v>158</v>
      </c>
    </row>
    <row r="350" spans="1:12" x14ac:dyDescent="0.25">
      <c r="A350" s="10" t="s">
        <v>1847</v>
      </c>
      <c r="B350" s="14">
        <v>202404</v>
      </c>
      <c r="C350" s="14">
        <v>202404</v>
      </c>
      <c r="D350" s="14" t="s">
        <v>1015</v>
      </c>
      <c r="E350" s="16">
        <v>6370873441</v>
      </c>
      <c r="F350" s="10" t="s">
        <v>1848</v>
      </c>
      <c r="G350" s="17" t="s">
        <v>1778</v>
      </c>
      <c r="H350" s="11">
        <v>270000</v>
      </c>
      <c r="I350" s="19">
        <v>45401</v>
      </c>
      <c r="J350" s="11">
        <v>88333</v>
      </c>
      <c r="K350" s="12" t="s">
        <v>689</v>
      </c>
      <c r="L350" s="12" t="s">
        <v>158</v>
      </c>
    </row>
    <row r="351" spans="1:12" x14ac:dyDescent="0.25">
      <c r="A351" s="10" t="s">
        <v>1446</v>
      </c>
      <c r="B351" s="14">
        <v>202312</v>
      </c>
      <c r="C351" s="14">
        <v>202312</v>
      </c>
      <c r="D351" s="14" t="s">
        <v>1015</v>
      </c>
      <c r="E351" s="16"/>
      <c r="F351" s="10" t="s">
        <v>1451</v>
      </c>
      <c r="G351" s="17" t="s">
        <v>1778</v>
      </c>
      <c r="H351" s="11">
        <v>290000</v>
      </c>
      <c r="I351" s="19">
        <v>45401</v>
      </c>
      <c r="J351" s="11">
        <v>50000</v>
      </c>
      <c r="K351" s="12" t="s">
        <v>20</v>
      </c>
      <c r="L351" s="12" t="s">
        <v>158</v>
      </c>
    </row>
    <row r="352" spans="1:12" x14ac:dyDescent="0.25">
      <c r="A352" s="10" t="s">
        <v>1711</v>
      </c>
      <c r="B352" s="14">
        <v>202402</v>
      </c>
      <c r="C352" s="14">
        <v>202402</v>
      </c>
      <c r="D352" s="14" t="s">
        <v>1014</v>
      </c>
      <c r="E352" s="16">
        <v>9027288046</v>
      </c>
      <c r="F352" s="10" t="s">
        <v>1712</v>
      </c>
      <c r="G352" s="17" t="s">
        <v>1778</v>
      </c>
      <c r="H352" s="11">
        <v>280000</v>
      </c>
      <c r="I352" s="19">
        <v>45401</v>
      </c>
      <c r="J352" s="11">
        <v>40000</v>
      </c>
      <c r="K352" s="12" t="s">
        <v>20</v>
      </c>
      <c r="L352" s="12" t="s">
        <v>158</v>
      </c>
    </row>
    <row r="353" spans="1:12" x14ac:dyDescent="0.25">
      <c r="A353" s="10" t="s">
        <v>1859</v>
      </c>
      <c r="B353" s="14">
        <v>202404</v>
      </c>
      <c r="C353" s="14">
        <v>202404</v>
      </c>
      <c r="D353" s="14" t="s">
        <v>1015</v>
      </c>
      <c r="E353" s="16">
        <v>9556889879</v>
      </c>
      <c r="F353" s="10" t="s">
        <v>1860</v>
      </c>
      <c r="G353" s="17" t="s">
        <v>1778</v>
      </c>
      <c r="H353" s="11">
        <v>260000</v>
      </c>
      <c r="I353" s="19">
        <v>45401</v>
      </c>
      <c r="J353" s="11">
        <v>5000</v>
      </c>
      <c r="K353" s="12" t="s">
        <v>20</v>
      </c>
      <c r="L353" s="12" t="s">
        <v>158</v>
      </c>
    </row>
    <row r="354" spans="1:12" x14ac:dyDescent="0.25">
      <c r="A354" s="10" t="s">
        <v>1861</v>
      </c>
      <c r="B354" s="14">
        <v>202404</v>
      </c>
      <c r="C354" s="14">
        <v>202404</v>
      </c>
      <c r="D354" s="14" t="s">
        <v>1015</v>
      </c>
      <c r="E354" s="16">
        <v>8093957601</v>
      </c>
      <c r="F354" s="10" t="s">
        <v>1862</v>
      </c>
      <c r="G354" s="17" t="s">
        <v>1778</v>
      </c>
      <c r="H354" s="11">
        <v>290000</v>
      </c>
      <c r="I354" s="19">
        <v>45401</v>
      </c>
      <c r="J354" s="11">
        <v>5000</v>
      </c>
      <c r="K354" s="12" t="s">
        <v>20</v>
      </c>
      <c r="L354" s="12" t="s">
        <v>158</v>
      </c>
    </row>
    <row r="355" spans="1:12" x14ac:dyDescent="0.25">
      <c r="A355" s="10" t="s">
        <v>1863</v>
      </c>
      <c r="B355" s="14">
        <v>202404</v>
      </c>
      <c r="C355" s="14">
        <v>202404</v>
      </c>
      <c r="D355" s="14" t="s">
        <v>1014</v>
      </c>
      <c r="E355" s="16" t="s">
        <v>1864</v>
      </c>
      <c r="F355" s="10" t="s">
        <v>1855</v>
      </c>
      <c r="G355" s="17" t="s">
        <v>1778</v>
      </c>
      <c r="H355" s="11">
        <v>290000</v>
      </c>
      <c r="I355" s="19">
        <v>45401</v>
      </c>
      <c r="J355" s="11">
        <v>5000</v>
      </c>
      <c r="K355" s="12" t="s">
        <v>20</v>
      </c>
      <c r="L355" s="12" t="s">
        <v>158</v>
      </c>
    </row>
    <row r="356" spans="1:12" x14ac:dyDescent="0.25">
      <c r="A356" s="10" t="s">
        <v>1842</v>
      </c>
      <c r="B356" s="14">
        <v>202404</v>
      </c>
      <c r="C356" s="14">
        <v>202404</v>
      </c>
      <c r="D356" s="14" t="s">
        <v>1015</v>
      </c>
      <c r="E356" s="16">
        <v>7008624080</v>
      </c>
      <c r="F356" s="10" t="s">
        <v>1843</v>
      </c>
      <c r="G356" s="17" t="s">
        <v>1792</v>
      </c>
      <c r="H356" s="11">
        <v>240000</v>
      </c>
      <c r="I356" s="19">
        <v>45402</v>
      </c>
      <c r="J356" s="11">
        <v>90000</v>
      </c>
      <c r="K356" s="12" t="s">
        <v>20</v>
      </c>
      <c r="L356" s="12" t="s">
        <v>158</v>
      </c>
    </row>
    <row r="357" spans="1:12" x14ac:dyDescent="0.25">
      <c r="A357" s="10" t="s">
        <v>1865</v>
      </c>
      <c r="B357" s="14">
        <v>202404</v>
      </c>
      <c r="C357" s="14">
        <v>202404</v>
      </c>
      <c r="D357" s="14" t="s">
        <v>1014</v>
      </c>
      <c r="E357" s="16">
        <v>7775917708</v>
      </c>
      <c r="F357" s="10" t="s">
        <v>1866</v>
      </c>
      <c r="G357" s="17" t="s">
        <v>1778</v>
      </c>
      <c r="H357" s="11">
        <v>270000</v>
      </c>
      <c r="I357" s="19">
        <v>45402</v>
      </c>
      <c r="J357" s="11">
        <v>100000</v>
      </c>
      <c r="K357" s="12" t="s">
        <v>20</v>
      </c>
      <c r="L357" s="12" t="s">
        <v>158</v>
      </c>
    </row>
    <row r="358" spans="1:12" x14ac:dyDescent="0.25">
      <c r="A358" s="10" t="s">
        <v>1494</v>
      </c>
      <c r="B358" s="14">
        <v>202312</v>
      </c>
      <c r="C358" s="14">
        <v>202312</v>
      </c>
      <c r="D358" s="14" t="s">
        <v>1014</v>
      </c>
      <c r="E358" s="16">
        <v>8105642253</v>
      </c>
      <c r="F358" s="10" t="s">
        <v>1374</v>
      </c>
      <c r="G358" s="17" t="s">
        <v>1778</v>
      </c>
      <c r="H358" s="11">
        <v>300000</v>
      </c>
      <c r="I358" s="19">
        <v>45402</v>
      </c>
      <c r="J358" s="11">
        <v>25000</v>
      </c>
      <c r="K358" s="12" t="s">
        <v>20</v>
      </c>
      <c r="L358" s="12" t="s">
        <v>158</v>
      </c>
    </row>
    <row r="359" spans="1:12" x14ac:dyDescent="0.25">
      <c r="A359" s="10" t="s">
        <v>1519</v>
      </c>
      <c r="B359" s="14">
        <v>202311</v>
      </c>
      <c r="C359" s="14">
        <v>202311</v>
      </c>
      <c r="D359" s="14" t="s">
        <v>1014</v>
      </c>
      <c r="E359" s="16">
        <v>7892242494</v>
      </c>
      <c r="F359" s="10" t="s">
        <v>1520</v>
      </c>
      <c r="G359" s="17" t="s">
        <v>1778</v>
      </c>
      <c r="H359" s="11">
        <v>300000</v>
      </c>
      <c r="I359" s="19">
        <v>45402</v>
      </c>
      <c r="J359" s="11">
        <v>25000</v>
      </c>
      <c r="K359" s="12" t="s">
        <v>20</v>
      </c>
      <c r="L359" s="12" t="s">
        <v>158</v>
      </c>
    </row>
    <row r="360" spans="1:12" x14ac:dyDescent="0.25">
      <c r="A360" s="10" t="s">
        <v>1674</v>
      </c>
      <c r="B360" s="14">
        <v>202401</v>
      </c>
      <c r="C360" s="14">
        <v>202401</v>
      </c>
      <c r="D360" s="14" t="s">
        <v>1014</v>
      </c>
      <c r="E360" s="16">
        <v>7975741925</v>
      </c>
      <c r="F360" s="10" t="s">
        <v>1675</v>
      </c>
      <c r="G360" s="17" t="s">
        <v>1778</v>
      </c>
      <c r="H360" s="11">
        <v>280000</v>
      </c>
      <c r="I360" s="19">
        <v>45404</v>
      </c>
      <c r="J360" s="11">
        <v>93334</v>
      </c>
      <c r="K360" s="12" t="s">
        <v>20</v>
      </c>
      <c r="L360" s="12" t="s">
        <v>158</v>
      </c>
    </row>
    <row r="361" spans="1:12" x14ac:dyDescent="0.25">
      <c r="A361" s="10" t="s">
        <v>1867</v>
      </c>
      <c r="B361" s="14">
        <v>202404</v>
      </c>
      <c r="C361" s="14">
        <v>202404</v>
      </c>
      <c r="D361" s="14" t="s">
        <v>1014</v>
      </c>
      <c r="E361" s="16">
        <v>7762041685</v>
      </c>
      <c r="F361" s="10" t="s">
        <v>1853</v>
      </c>
      <c r="G361" s="17" t="s">
        <v>1792</v>
      </c>
      <c r="H361" s="11">
        <v>260000</v>
      </c>
      <c r="I361" s="19">
        <v>45404</v>
      </c>
      <c r="J361" s="11">
        <v>45000</v>
      </c>
      <c r="K361" s="12" t="s">
        <v>20</v>
      </c>
      <c r="L361" s="12" t="s">
        <v>158</v>
      </c>
    </row>
    <row r="362" spans="1:12" x14ac:dyDescent="0.25">
      <c r="A362" s="10" t="s">
        <v>1764</v>
      </c>
      <c r="B362" s="14">
        <v>202303</v>
      </c>
      <c r="C362" s="14">
        <v>202303</v>
      </c>
      <c r="D362" s="14" t="s">
        <v>1015</v>
      </c>
      <c r="E362" s="16"/>
      <c r="F362" s="10" t="s">
        <v>1765</v>
      </c>
      <c r="G362" s="17" t="s">
        <v>1792</v>
      </c>
      <c r="H362" s="11">
        <v>260000</v>
      </c>
      <c r="I362" s="19">
        <v>45404</v>
      </c>
      <c r="J362" s="11">
        <v>16000</v>
      </c>
      <c r="K362" s="12" t="s">
        <v>20</v>
      </c>
      <c r="L362" s="12" t="s">
        <v>158</v>
      </c>
    </row>
    <row r="363" spans="1:12" x14ac:dyDescent="0.25">
      <c r="A363" s="10" t="s">
        <v>1240</v>
      </c>
      <c r="B363" s="14">
        <v>202310</v>
      </c>
      <c r="C363" s="14">
        <v>202310</v>
      </c>
      <c r="D363" s="14" t="s">
        <v>1014</v>
      </c>
      <c r="E363" s="16">
        <v>740732501</v>
      </c>
      <c r="F363" s="10" t="s">
        <v>1241</v>
      </c>
      <c r="G363" s="17" t="s">
        <v>1778</v>
      </c>
      <c r="H363" s="11">
        <v>270000</v>
      </c>
      <c r="I363" s="19">
        <v>45404</v>
      </c>
      <c r="J363" s="11">
        <f>66250-15000</f>
        <v>51250</v>
      </c>
      <c r="K363" s="12" t="s">
        <v>20</v>
      </c>
      <c r="L363" s="12" t="s">
        <v>158</v>
      </c>
    </row>
    <row r="364" spans="1:12" x14ac:dyDescent="0.25">
      <c r="A364" s="10" t="s">
        <v>1868</v>
      </c>
      <c r="B364" s="14">
        <v>202404</v>
      </c>
      <c r="C364" s="14">
        <v>202404</v>
      </c>
      <c r="D364" s="14" t="s">
        <v>1014</v>
      </c>
      <c r="E364" s="16">
        <v>9359723025</v>
      </c>
      <c r="F364" s="10" t="s">
        <v>1869</v>
      </c>
      <c r="G364" s="17" t="s">
        <v>1778</v>
      </c>
      <c r="H364" s="11">
        <v>270000</v>
      </c>
      <c r="I364" s="19">
        <v>45404</v>
      </c>
      <c r="J364" s="11">
        <v>5000</v>
      </c>
      <c r="K364" s="12" t="s">
        <v>20</v>
      </c>
      <c r="L364" s="12" t="s">
        <v>158</v>
      </c>
    </row>
    <row r="365" spans="1:12" x14ac:dyDescent="0.25">
      <c r="A365" s="10" t="s">
        <v>1870</v>
      </c>
      <c r="B365" s="14">
        <v>202404</v>
      </c>
      <c r="C365" s="14">
        <v>202404</v>
      </c>
      <c r="D365" s="14" t="s">
        <v>1015</v>
      </c>
      <c r="E365" s="16">
        <v>7694978999</v>
      </c>
      <c r="F365" s="10" t="s">
        <v>1871</v>
      </c>
      <c r="G365" s="17" t="s">
        <v>1778</v>
      </c>
      <c r="H365" s="11">
        <v>270000</v>
      </c>
      <c r="I365" s="19">
        <v>45404</v>
      </c>
      <c r="J365" s="11">
        <v>5000</v>
      </c>
      <c r="K365" s="12" t="s">
        <v>689</v>
      </c>
      <c r="L365" s="12" t="s">
        <v>158</v>
      </c>
    </row>
    <row r="366" spans="1:12" x14ac:dyDescent="0.25">
      <c r="A366" s="10" t="s">
        <v>1872</v>
      </c>
      <c r="B366" s="14">
        <v>202404</v>
      </c>
      <c r="C366" s="14">
        <v>202404</v>
      </c>
      <c r="D366" s="14" t="s">
        <v>1014</v>
      </c>
      <c r="E366" s="16">
        <v>9159641624</v>
      </c>
      <c r="F366" s="10" t="s">
        <v>1873</v>
      </c>
      <c r="G366" s="17" t="s">
        <v>1778</v>
      </c>
      <c r="H366" s="11">
        <v>270000</v>
      </c>
      <c r="I366" s="19">
        <v>45405</v>
      </c>
      <c r="J366" s="11">
        <v>5000</v>
      </c>
      <c r="K366" s="12" t="s">
        <v>689</v>
      </c>
      <c r="L366" s="12" t="s">
        <v>158</v>
      </c>
    </row>
    <row r="367" spans="1:12" x14ac:dyDescent="0.25">
      <c r="A367" s="10" t="s">
        <v>1868</v>
      </c>
      <c r="B367" s="14">
        <v>202404</v>
      </c>
      <c r="C367" s="14">
        <v>202404</v>
      </c>
      <c r="D367" s="14" t="s">
        <v>1014</v>
      </c>
      <c r="E367" s="16">
        <v>9359723025</v>
      </c>
      <c r="F367" s="10" t="s">
        <v>1869</v>
      </c>
      <c r="G367" s="17" t="s">
        <v>1778</v>
      </c>
      <c r="H367" s="11">
        <v>270000</v>
      </c>
      <c r="I367" s="19">
        <v>45405</v>
      </c>
      <c r="J367" s="11">
        <v>5000</v>
      </c>
      <c r="K367" s="12" t="s">
        <v>20</v>
      </c>
      <c r="L367" s="12" t="s">
        <v>158</v>
      </c>
    </row>
    <row r="368" spans="1:12" x14ac:dyDescent="0.25">
      <c r="A368" s="10" t="s">
        <v>1604</v>
      </c>
      <c r="B368" s="14">
        <v>202312</v>
      </c>
      <c r="C368" s="14">
        <v>202312</v>
      </c>
      <c r="D368" s="14" t="s">
        <v>1015</v>
      </c>
      <c r="E368" s="16">
        <v>7749932703</v>
      </c>
      <c r="F368" s="10" t="s">
        <v>1874</v>
      </c>
      <c r="G368" s="17" t="s">
        <v>1778</v>
      </c>
      <c r="H368" s="11">
        <v>270000</v>
      </c>
      <c r="I368" s="19">
        <v>45405</v>
      </c>
      <c r="J368" s="11">
        <v>50000</v>
      </c>
      <c r="K368" s="12" t="s">
        <v>20</v>
      </c>
      <c r="L368" s="12" t="s">
        <v>158</v>
      </c>
    </row>
    <row r="369" spans="1:12" x14ac:dyDescent="0.25">
      <c r="A369" s="10" t="s">
        <v>1875</v>
      </c>
      <c r="B369" s="14">
        <v>202404</v>
      </c>
      <c r="C369" s="14">
        <v>202404</v>
      </c>
      <c r="D369" s="14" t="s">
        <v>1014</v>
      </c>
      <c r="E369" s="16">
        <v>9821188804</v>
      </c>
      <c r="F369" s="10" t="s">
        <v>1876</v>
      </c>
      <c r="G369" s="17" t="s">
        <v>1778</v>
      </c>
      <c r="H369" s="11">
        <v>270000</v>
      </c>
      <c r="I369" s="19">
        <v>45405</v>
      </c>
      <c r="J369" s="11">
        <v>15000</v>
      </c>
      <c r="K369" s="12" t="s">
        <v>20</v>
      </c>
      <c r="L369" s="12" t="s">
        <v>158</v>
      </c>
    </row>
    <row r="370" spans="1:12" x14ac:dyDescent="0.25">
      <c r="A370" s="10" t="s">
        <v>1676</v>
      </c>
      <c r="B370" s="14">
        <v>202401</v>
      </c>
      <c r="C370" s="14">
        <v>202401</v>
      </c>
      <c r="D370" s="14" t="s">
        <v>1014</v>
      </c>
      <c r="E370" s="16">
        <v>9986234117</v>
      </c>
      <c r="F370" s="10" t="s">
        <v>1677</v>
      </c>
      <c r="G370" s="17" t="s">
        <v>1778</v>
      </c>
      <c r="H370" s="11">
        <v>280000</v>
      </c>
      <c r="I370" s="19">
        <v>45406</v>
      </c>
      <c r="J370" s="11">
        <v>88000</v>
      </c>
      <c r="K370" s="12" t="s">
        <v>20</v>
      </c>
      <c r="L370" s="12" t="s">
        <v>158</v>
      </c>
    </row>
    <row r="371" spans="1:12" x14ac:dyDescent="0.25">
      <c r="A371" s="10" t="s">
        <v>1877</v>
      </c>
      <c r="B371" s="14">
        <v>202404</v>
      </c>
      <c r="C371" s="14">
        <v>202404</v>
      </c>
      <c r="D371" s="14" t="s">
        <v>1014</v>
      </c>
      <c r="E371" s="16">
        <v>8851021191</v>
      </c>
      <c r="F371" s="10" t="s">
        <v>1878</v>
      </c>
      <c r="G371" s="17" t="s">
        <v>1778</v>
      </c>
      <c r="H371" s="11">
        <v>280000</v>
      </c>
      <c r="I371" s="19">
        <v>45406</v>
      </c>
      <c r="J371" s="11">
        <v>5000</v>
      </c>
      <c r="K371" s="12" t="s">
        <v>20</v>
      </c>
      <c r="L371" s="12" t="s">
        <v>158</v>
      </c>
    </row>
    <row r="372" spans="1:12" x14ac:dyDescent="0.25">
      <c r="A372" s="10" t="s">
        <v>1879</v>
      </c>
      <c r="B372" s="14">
        <v>202404</v>
      </c>
      <c r="C372" s="14">
        <v>202404</v>
      </c>
      <c r="D372" s="14" t="s">
        <v>1014</v>
      </c>
      <c r="E372" s="16">
        <v>9159641624</v>
      </c>
      <c r="F372" s="10" t="s">
        <v>1873</v>
      </c>
      <c r="G372" s="17" t="s">
        <v>1778</v>
      </c>
      <c r="H372" s="11">
        <v>280000</v>
      </c>
      <c r="I372" s="19">
        <v>45406</v>
      </c>
      <c r="J372" s="11">
        <v>265000</v>
      </c>
      <c r="K372" s="12" t="s">
        <v>20</v>
      </c>
      <c r="L372" s="12" t="s">
        <v>158</v>
      </c>
    </row>
    <row r="373" spans="1:12" x14ac:dyDescent="0.25">
      <c r="A373" s="10" t="s">
        <v>1825</v>
      </c>
      <c r="B373" s="14">
        <v>202404</v>
      </c>
      <c r="C373" s="14">
        <v>202404</v>
      </c>
      <c r="D373" s="14" t="s">
        <v>1014</v>
      </c>
      <c r="E373" s="16">
        <v>8530583822</v>
      </c>
      <c r="F373" s="10"/>
      <c r="G373" s="17" t="s">
        <v>1778</v>
      </c>
      <c r="H373" s="11">
        <v>290000</v>
      </c>
      <c r="I373" s="19">
        <v>45407</v>
      </c>
      <c r="J373" s="11">
        <f>39800+50000+20000</f>
        <v>109800</v>
      </c>
      <c r="K373" s="12" t="s">
        <v>20</v>
      </c>
      <c r="L373" s="12" t="s">
        <v>158</v>
      </c>
    </row>
    <row r="374" spans="1:12" x14ac:dyDescent="0.25">
      <c r="A374" s="10" t="s">
        <v>1729</v>
      </c>
      <c r="B374" s="14">
        <v>202402</v>
      </c>
      <c r="C374" s="14">
        <v>202402</v>
      </c>
      <c r="D374" s="14" t="s">
        <v>1015</v>
      </c>
      <c r="E374" s="16">
        <v>8260620878</v>
      </c>
      <c r="F374" s="10" t="s">
        <v>1730</v>
      </c>
      <c r="G374" s="17" t="s">
        <v>1778</v>
      </c>
      <c r="H374" s="11">
        <v>270000</v>
      </c>
      <c r="I374" s="19">
        <v>45407</v>
      </c>
      <c r="J374" s="11">
        <v>50000</v>
      </c>
      <c r="K374" s="12" t="s">
        <v>20</v>
      </c>
      <c r="L374" s="12" t="s">
        <v>158</v>
      </c>
    </row>
    <row r="375" spans="1:12" x14ac:dyDescent="0.25">
      <c r="A375" s="10" t="s">
        <v>1880</v>
      </c>
      <c r="B375" s="14">
        <v>202404</v>
      </c>
      <c r="C375" s="14">
        <v>202404</v>
      </c>
      <c r="D375" s="14" t="s">
        <v>1014</v>
      </c>
      <c r="E375" s="16">
        <v>8319455838</v>
      </c>
      <c r="F375" s="10" t="s">
        <v>1881</v>
      </c>
      <c r="G375" s="17" t="s">
        <v>1778</v>
      </c>
      <c r="H375" s="11">
        <v>280000</v>
      </c>
      <c r="I375" s="19">
        <v>45407</v>
      </c>
      <c r="J375" s="11">
        <v>5000</v>
      </c>
      <c r="K375" s="12" t="s">
        <v>20</v>
      </c>
      <c r="L375" s="12" t="s">
        <v>158</v>
      </c>
    </row>
    <row r="376" spans="1:12" x14ac:dyDescent="0.25">
      <c r="A376" s="10" t="s">
        <v>1882</v>
      </c>
      <c r="B376" s="14">
        <v>202404</v>
      </c>
      <c r="C376" s="14">
        <v>202404</v>
      </c>
      <c r="D376" s="14" t="s">
        <v>1015</v>
      </c>
      <c r="E376" s="16">
        <v>7878655219</v>
      </c>
      <c r="F376" s="10" t="s">
        <v>1883</v>
      </c>
      <c r="G376" s="17" t="s">
        <v>1778</v>
      </c>
      <c r="H376" s="11">
        <v>280000</v>
      </c>
      <c r="I376" s="19">
        <v>45407</v>
      </c>
      <c r="J376" s="11">
        <v>5000</v>
      </c>
      <c r="K376" s="12" t="s">
        <v>20</v>
      </c>
      <c r="L376" s="12" t="s">
        <v>158</v>
      </c>
    </row>
    <row r="377" spans="1:12" x14ac:dyDescent="0.25">
      <c r="A377" s="10" t="s">
        <v>1884</v>
      </c>
      <c r="B377" s="14">
        <v>202404</v>
      </c>
      <c r="C377" s="14">
        <v>202404</v>
      </c>
      <c r="D377" s="14" t="s">
        <v>1014</v>
      </c>
      <c r="E377" s="16">
        <v>6369649815</v>
      </c>
      <c r="F377" s="10" t="s">
        <v>1885</v>
      </c>
      <c r="G377" s="17" t="s">
        <v>1778</v>
      </c>
      <c r="H377" s="11">
        <v>280000</v>
      </c>
      <c r="I377" s="19">
        <v>45407</v>
      </c>
      <c r="J377" s="11">
        <v>5000</v>
      </c>
      <c r="K377" s="12" t="s">
        <v>20</v>
      </c>
      <c r="L377" s="12" t="s">
        <v>158</v>
      </c>
    </row>
    <row r="378" spans="1:12" x14ac:dyDescent="0.25">
      <c r="A378" s="10" t="s">
        <v>1886</v>
      </c>
      <c r="B378" s="14">
        <v>202404</v>
      </c>
      <c r="C378" s="14">
        <v>202404</v>
      </c>
      <c r="D378" s="14" t="s">
        <v>1014</v>
      </c>
      <c r="E378" s="16">
        <v>9993278891</v>
      </c>
      <c r="F378" s="10" t="s">
        <v>1887</v>
      </c>
      <c r="G378" s="17" t="s">
        <v>1778</v>
      </c>
      <c r="H378" s="11">
        <v>280000</v>
      </c>
      <c r="I378" s="19">
        <v>45407</v>
      </c>
      <c r="J378" s="11">
        <v>5000</v>
      </c>
      <c r="K378" s="12" t="s">
        <v>689</v>
      </c>
      <c r="L378" s="12" t="s">
        <v>158</v>
      </c>
    </row>
    <row r="379" spans="1:12" x14ac:dyDescent="0.25">
      <c r="A379" s="10" t="s">
        <v>1888</v>
      </c>
      <c r="B379" s="14">
        <v>202404</v>
      </c>
      <c r="C379" s="14">
        <v>202404</v>
      </c>
      <c r="D379" s="14" t="s">
        <v>1015</v>
      </c>
      <c r="E379" s="16">
        <v>8328865647</v>
      </c>
      <c r="F379" s="10" t="s">
        <v>1889</v>
      </c>
      <c r="G379" s="17" t="s">
        <v>1792</v>
      </c>
      <c r="H379" s="11">
        <v>260000</v>
      </c>
      <c r="I379" s="19">
        <v>45407</v>
      </c>
      <c r="J379" s="11">
        <v>5000</v>
      </c>
      <c r="K379" s="12" t="s">
        <v>689</v>
      </c>
      <c r="L379" s="12" t="s">
        <v>142</v>
      </c>
    </row>
    <row r="380" spans="1:12" x14ac:dyDescent="0.25">
      <c r="A380" s="10" t="s">
        <v>1890</v>
      </c>
      <c r="B380" s="14">
        <v>202404</v>
      </c>
      <c r="C380" s="14">
        <v>202404</v>
      </c>
      <c r="D380" s="14" t="s">
        <v>1014</v>
      </c>
      <c r="E380" s="16">
        <v>9322058332</v>
      </c>
      <c r="F380" s="10" t="s">
        <v>1891</v>
      </c>
      <c r="G380" s="17" t="s">
        <v>1792</v>
      </c>
      <c r="H380" s="11">
        <v>260000</v>
      </c>
      <c r="I380" s="19">
        <v>45407</v>
      </c>
      <c r="J380" s="11">
        <v>5000</v>
      </c>
      <c r="K380" s="12" t="s">
        <v>20</v>
      </c>
      <c r="L380" s="12" t="s">
        <v>1902</v>
      </c>
    </row>
    <row r="381" spans="1:12" x14ac:dyDescent="0.25">
      <c r="A381" s="10" t="s">
        <v>1640</v>
      </c>
      <c r="B381" s="14">
        <v>202402</v>
      </c>
      <c r="C381" s="14">
        <v>202402</v>
      </c>
      <c r="D381" s="14" t="s">
        <v>1015</v>
      </c>
      <c r="E381" s="16">
        <v>9304907066</v>
      </c>
      <c r="F381" s="10" t="s">
        <v>1641</v>
      </c>
      <c r="G381" s="17" t="s">
        <v>1778</v>
      </c>
      <c r="H381" s="11">
        <v>270000</v>
      </c>
      <c r="I381" s="19">
        <v>45407</v>
      </c>
      <c r="J381" s="11">
        <v>50000</v>
      </c>
      <c r="K381" s="12" t="s">
        <v>20</v>
      </c>
      <c r="L381" s="12" t="s">
        <v>158</v>
      </c>
    </row>
    <row r="382" spans="1:12" x14ac:dyDescent="0.25">
      <c r="A382" s="10" t="s">
        <v>1892</v>
      </c>
      <c r="B382" s="14">
        <v>202404</v>
      </c>
      <c r="C382" s="14">
        <v>202404</v>
      </c>
      <c r="D382" s="14" t="s">
        <v>1015</v>
      </c>
      <c r="E382" s="16"/>
      <c r="F382" s="10"/>
      <c r="G382" s="17" t="s">
        <v>1778</v>
      </c>
      <c r="H382" s="11">
        <v>270000</v>
      </c>
      <c r="I382" s="19">
        <v>45408</v>
      </c>
      <c r="J382" s="11">
        <v>91667</v>
      </c>
      <c r="K382" s="12" t="s">
        <v>20</v>
      </c>
      <c r="L382" s="12" t="s">
        <v>158</v>
      </c>
    </row>
    <row r="383" spans="1:12" x14ac:dyDescent="0.25">
      <c r="A383" s="10" t="s">
        <v>1504</v>
      </c>
      <c r="B383" s="14">
        <v>202312</v>
      </c>
      <c r="C383" s="14">
        <v>202312</v>
      </c>
      <c r="D383" s="14" t="s">
        <v>1015</v>
      </c>
      <c r="E383" s="16">
        <v>9937298598</v>
      </c>
      <c r="F383" s="10" t="s">
        <v>1505</v>
      </c>
      <c r="G383" s="17" t="s">
        <v>1778</v>
      </c>
      <c r="H383" s="11">
        <v>250000</v>
      </c>
      <c r="I383" s="19">
        <v>45408</v>
      </c>
      <c r="J383" s="11">
        <v>90000</v>
      </c>
      <c r="K383" s="12" t="s">
        <v>20</v>
      </c>
      <c r="L383" s="12" t="s">
        <v>158</v>
      </c>
    </row>
    <row r="384" spans="1:12" x14ac:dyDescent="0.25">
      <c r="A384" s="10" t="s">
        <v>1642</v>
      </c>
      <c r="B384" s="14">
        <v>202402</v>
      </c>
      <c r="C384" s="14">
        <v>202402</v>
      </c>
      <c r="D384" s="14" t="s">
        <v>1015</v>
      </c>
      <c r="E384" s="16">
        <v>9304471321</v>
      </c>
      <c r="F384" s="10" t="s">
        <v>1643</v>
      </c>
      <c r="G384" s="17" t="s">
        <v>1778</v>
      </c>
      <c r="H384" s="11">
        <v>270000</v>
      </c>
      <c r="I384" s="19">
        <v>45408</v>
      </c>
      <c r="J384" s="11">
        <v>50000</v>
      </c>
      <c r="K384" s="12" t="s">
        <v>20</v>
      </c>
      <c r="L384" s="12" t="s">
        <v>158</v>
      </c>
    </row>
    <row r="385" spans="1:12" x14ac:dyDescent="0.25">
      <c r="A385" s="10" t="s">
        <v>1638</v>
      </c>
      <c r="B385" s="14">
        <v>202401</v>
      </c>
      <c r="C385" s="14">
        <v>202401</v>
      </c>
      <c r="D385" s="14" t="s">
        <v>1014</v>
      </c>
      <c r="E385" s="16">
        <v>6370388095</v>
      </c>
      <c r="F385" s="10" t="s">
        <v>1569</v>
      </c>
      <c r="G385" s="17" t="s">
        <v>1778</v>
      </c>
      <c r="H385" s="11">
        <v>270000</v>
      </c>
      <c r="I385" s="19">
        <v>45408</v>
      </c>
      <c r="J385" s="11">
        <v>80000</v>
      </c>
      <c r="K385" s="12" t="s">
        <v>20</v>
      </c>
      <c r="L385" s="12" t="s">
        <v>158</v>
      </c>
    </row>
    <row r="386" spans="1:12" x14ac:dyDescent="0.25">
      <c r="A386" s="10" t="s">
        <v>1893</v>
      </c>
      <c r="B386" s="14">
        <v>202404</v>
      </c>
      <c r="C386" s="14">
        <v>202404</v>
      </c>
      <c r="D386" s="14" t="s">
        <v>1014</v>
      </c>
      <c r="E386" s="16">
        <v>8012765464</v>
      </c>
      <c r="F386" s="10" t="s">
        <v>1894</v>
      </c>
      <c r="G386" s="17" t="s">
        <v>1778</v>
      </c>
      <c r="H386" s="11">
        <v>270000</v>
      </c>
      <c r="I386" s="19">
        <v>45408</v>
      </c>
      <c r="J386" s="11">
        <v>5000</v>
      </c>
      <c r="K386" s="12" t="s">
        <v>20</v>
      </c>
      <c r="L386" s="12" t="s">
        <v>1901</v>
      </c>
    </row>
    <row r="387" spans="1:12" x14ac:dyDescent="0.25">
      <c r="A387" s="10" t="s">
        <v>1895</v>
      </c>
      <c r="B387" s="14">
        <v>202404</v>
      </c>
      <c r="C387" s="14">
        <v>202404</v>
      </c>
      <c r="D387" s="14" t="s">
        <v>1014</v>
      </c>
      <c r="E387" s="16">
        <v>9852490894</v>
      </c>
      <c r="F387" s="10" t="s">
        <v>1896</v>
      </c>
      <c r="G387" s="17" t="s">
        <v>1778</v>
      </c>
      <c r="H387" s="11">
        <v>270000</v>
      </c>
      <c r="I387" s="19">
        <v>45408</v>
      </c>
      <c r="J387" s="11">
        <v>5000</v>
      </c>
      <c r="K387" s="12" t="s">
        <v>20</v>
      </c>
      <c r="L387" s="12" t="s">
        <v>1900</v>
      </c>
    </row>
    <row r="388" spans="1:12" x14ac:dyDescent="0.25">
      <c r="A388" s="10" t="s">
        <v>1897</v>
      </c>
      <c r="B388" s="14">
        <v>202404</v>
      </c>
      <c r="C388" s="14">
        <v>202404</v>
      </c>
      <c r="D388" s="14" t="s">
        <v>1015</v>
      </c>
      <c r="E388" s="16">
        <v>9178995836</v>
      </c>
      <c r="F388" s="10" t="s">
        <v>1898</v>
      </c>
      <c r="G388" s="17" t="s">
        <v>1792</v>
      </c>
      <c r="H388" s="11">
        <v>260000</v>
      </c>
      <c r="I388" s="19">
        <v>45408</v>
      </c>
      <c r="J388" s="11">
        <v>5000</v>
      </c>
      <c r="K388" s="12" t="s">
        <v>20</v>
      </c>
      <c r="L388" s="12" t="s">
        <v>1899</v>
      </c>
    </row>
    <row r="389" spans="1:12" x14ac:dyDescent="0.25">
      <c r="A389" s="10" t="s">
        <v>1820</v>
      </c>
      <c r="B389" s="14">
        <v>202403</v>
      </c>
      <c r="C389" s="14">
        <v>202403</v>
      </c>
      <c r="D389" s="14" t="s">
        <v>1015</v>
      </c>
      <c r="E389" s="16" t="s">
        <v>1821</v>
      </c>
      <c r="F389" s="10" t="s">
        <v>1822</v>
      </c>
      <c r="G389" s="17" t="s">
        <v>1778</v>
      </c>
      <c r="H389" s="11">
        <v>300000</v>
      </c>
      <c r="I389" s="19">
        <v>45409</v>
      </c>
      <c r="J389" s="11">
        <v>55000</v>
      </c>
      <c r="K389" s="12" t="s">
        <v>689</v>
      </c>
      <c r="L389" s="12" t="s">
        <v>158</v>
      </c>
    </row>
    <row r="390" spans="1:12" x14ac:dyDescent="0.25">
      <c r="A390" s="10" t="s">
        <v>1764</v>
      </c>
      <c r="B390" s="14">
        <v>202303</v>
      </c>
      <c r="C390" s="14">
        <v>202303</v>
      </c>
      <c r="D390" s="14" t="s">
        <v>1015</v>
      </c>
      <c r="E390" s="16"/>
      <c r="F390" s="10" t="s">
        <v>1765</v>
      </c>
      <c r="G390" s="17" t="s">
        <v>1792</v>
      </c>
      <c r="H390" s="11">
        <v>260000</v>
      </c>
      <c r="I390" s="19">
        <v>45409</v>
      </c>
      <c r="J390" s="11">
        <v>45000</v>
      </c>
      <c r="K390" s="12" t="s">
        <v>689</v>
      </c>
      <c r="L390" s="12" t="s">
        <v>158</v>
      </c>
    </row>
    <row r="391" spans="1:12" x14ac:dyDescent="0.25">
      <c r="A391" s="10" t="s">
        <v>1903</v>
      </c>
      <c r="B391" s="14">
        <v>202404</v>
      </c>
      <c r="C391" s="14">
        <v>202404</v>
      </c>
      <c r="D391" s="14" t="s">
        <v>1014</v>
      </c>
      <c r="E391" s="16">
        <v>9483195630</v>
      </c>
      <c r="F391" s="10" t="s">
        <v>1904</v>
      </c>
      <c r="G391" s="17" t="s">
        <v>1792</v>
      </c>
      <c r="H391" s="11">
        <v>260000</v>
      </c>
      <c r="I391" s="19">
        <v>45409</v>
      </c>
      <c r="J391" s="11">
        <v>63750</v>
      </c>
      <c r="K391" s="12" t="s">
        <v>20</v>
      </c>
      <c r="L391" s="12" t="s">
        <v>158</v>
      </c>
    </row>
    <row r="392" spans="1:12" x14ac:dyDescent="0.25">
      <c r="A392" s="10" t="s">
        <v>1731</v>
      </c>
      <c r="B392" s="14">
        <v>202402</v>
      </c>
      <c r="C392" s="14">
        <v>202402</v>
      </c>
      <c r="D392" s="14" t="s">
        <v>1014</v>
      </c>
      <c r="E392" s="16">
        <v>7420882299</v>
      </c>
      <c r="F392" s="10" t="s">
        <v>1684</v>
      </c>
      <c r="G392" s="17" t="s">
        <v>77</v>
      </c>
      <c r="H392" s="11">
        <v>250000</v>
      </c>
      <c r="I392" s="19">
        <v>45409</v>
      </c>
      <c r="J392" s="11">
        <v>88667</v>
      </c>
      <c r="K392" s="12" t="s">
        <v>689</v>
      </c>
      <c r="L392" s="12" t="s">
        <v>158</v>
      </c>
    </row>
    <row r="393" spans="1:12" x14ac:dyDescent="0.25">
      <c r="A393" s="10" t="s">
        <v>1620</v>
      </c>
      <c r="B393" s="14">
        <v>202402</v>
      </c>
      <c r="C393" s="14">
        <v>202402</v>
      </c>
      <c r="D393" s="14" t="s">
        <v>1014</v>
      </c>
      <c r="E393" s="16">
        <v>637088992</v>
      </c>
      <c r="F393" s="10" t="s">
        <v>1619</v>
      </c>
      <c r="G393" s="17" t="s">
        <v>1778</v>
      </c>
      <c r="H393" s="11">
        <v>280000</v>
      </c>
      <c r="I393" s="19">
        <v>45409</v>
      </c>
      <c r="J393" s="11">
        <v>50000</v>
      </c>
      <c r="K393" s="12" t="s">
        <v>20</v>
      </c>
      <c r="L393" s="12" t="s">
        <v>158</v>
      </c>
    </row>
    <row r="394" spans="1:12" x14ac:dyDescent="0.25">
      <c r="A394" s="10" t="s">
        <v>1905</v>
      </c>
      <c r="B394" s="14">
        <v>202404</v>
      </c>
      <c r="C394" s="14">
        <v>202404</v>
      </c>
      <c r="D394" s="14" t="s">
        <v>1015</v>
      </c>
      <c r="E394" s="16">
        <v>7008717261</v>
      </c>
      <c r="F394" s="10" t="s">
        <v>1906</v>
      </c>
      <c r="G394" s="17" t="s">
        <v>1778</v>
      </c>
      <c r="H394" s="11">
        <v>280000</v>
      </c>
      <c r="I394" s="19">
        <v>45409</v>
      </c>
      <c r="J394" s="11">
        <v>5000</v>
      </c>
      <c r="K394" s="12" t="s">
        <v>20</v>
      </c>
      <c r="L394" s="12" t="s">
        <v>1901</v>
      </c>
    </row>
    <row r="395" spans="1:12" x14ac:dyDescent="0.25">
      <c r="A395" s="10" t="s">
        <v>1697</v>
      </c>
      <c r="B395" s="14">
        <v>202402</v>
      </c>
      <c r="C395" s="14">
        <v>202402</v>
      </c>
      <c r="D395" s="14" t="s">
        <v>1015</v>
      </c>
      <c r="E395" s="16">
        <v>7008091508</v>
      </c>
      <c r="F395" s="10" t="s">
        <v>1698</v>
      </c>
      <c r="G395" s="17" t="s">
        <v>77</v>
      </c>
      <c r="H395" s="11">
        <v>270000</v>
      </c>
      <c r="I395" s="19">
        <v>45411</v>
      </c>
      <c r="J395" s="11">
        <v>25000</v>
      </c>
      <c r="K395" s="12" t="s">
        <v>20</v>
      </c>
      <c r="L395" s="12" t="s">
        <v>158</v>
      </c>
    </row>
    <row r="396" spans="1:12" x14ac:dyDescent="0.25">
      <c r="A396" s="10" t="s">
        <v>1812</v>
      </c>
      <c r="B396" s="14">
        <v>202403</v>
      </c>
      <c r="C396" s="14">
        <v>202403</v>
      </c>
      <c r="D396" s="14" t="s">
        <v>1014</v>
      </c>
      <c r="E396" s="16">
        <v>8593905069</v>
      </c>
      <c r="F396" s="10" t="s">
        <v>1813</v>
      </c>
      <c r="G396" s="17" t="s">
        <v>1778</v>
      </c>
      <c r="H396" s="11">
        <v>290000</v>
      </c>
      <c r="I396" s="19">
        <v>45411</v>
      </c>
      <c r="J396" s="11">
        <v>93333</v>
      </c>
      <c r="K396" s="12" t="s">
        <v>20</v>
      </c>
      <c r="L396" s="12" t="s">
        <v>142</v>
      </c>
    </row>
    <row r="397" spans="1:12" x14ac:dyDescent="0.25">
      <c r="A397" s="10" t="s">
        <v>1890</v>
      </c>
      <c r="B397" s="14">
        <v>202404</v>
      </c>
      <c r="C397" s="14">
        <v>202404</v>
      </c>
      <c r="D397" s="14" t="s">
        <v>1014</v>
      </c>
      <c r="E397" s="16">
        <v>9322058332</v>
      </c>
      <c r="F397" s="10" t="s">
        <v>1891</v>
      </c>
      <c r="G397" s="17" t="s">
        <v>1792</v>
      </c>
      <c r="H397" s="11">
        <v>260000</v>
      </c>
      <c r="I397" s="19">
        <v>45411</v>
      </c>
      <c r="J397" s="11">
        <v>72000</v>
      </c>
      <c r="K397" s="12" t="s">
        <v>689</v>
      </c>
      <c r="L397" s="12" t="s">
        <v>1902</v>
      </c>
    </row>
    <row r="398" spans="1:12" x14ac:dyDescent="0.25">
      <c r="A398" s="10" t="s">
        <v>1776</v>
      </c>
      <c r="B398" s="14">
        <v>202403</v>
      </c>
      <c r="C398" s="14">
        <v>202403</v>
      </c>
      <c r="D398" s="14" t="s">
        <v>1014</v>
      </c>
      <c r="E398" s="16">
        <v>9731501304</v>
      </c>
      <c r="F398" s="10" t="s">
        <v>1777</v>
      </c>
      <c r="G398" s="17" t="s">
        <v>1778</v>
      </c>
      <c r="H398" s="11">
        <v>270000</v>
      </c>
      <c r="I398" s="19">
        <v>45411</v>
      </c>
      <c r="J398" s="11">
        <v>68000</v>
      </c>
      <c r="K398" s="12" t="s">
        <v>689</v>
      </c>
      <c r="L398" s="12" t="s">
        <v>158</v>
      </c>
    </row>
    <row r="399" spans="1:12" x14ac:dyDescent="0.25">
      <c r="A399" s="10" t="s">
        <v>1653</v>
      </c>
      <c r="B399" s="14">
        <v>202312</v>
      </c>
      <c r="C399" s="14">
        <v>202312</v>
      </c>
      <c r="D399" s="14" t="s">
        <v>1014</v>
      </c>
      <c r="E399" s="16"/>
      <c r="F399" s="10" t="s">
        <v>1654</v>
      </c>
      <c r="G399" s="17" t="s">
        <v>1792</v>
      </c>
      <c r="H399" s="11">
        <v>265000</v>
      </c>
      <c r="I399" s="19">
        <v>45411</v>
      </c>
      <c r="J399" s="11">
        <v>64500</v>
      </c>
      <c r="K399" s="12" t="s">
        <v>20</v>
      </c>
      <c r="L399" s="12" t="s">
        <v>158</v>
      </c>
    </row>
    <row r="400" spans="1:12" x14ac:dyDescent="0.25">
      <c r="A400" s="10" t="s">
        <v>1907</v>
      </c>
      <c r="B400" s="14">
        <v>202405</v>
      </c>
      <c r="C400" s="14">
        <v>202405</v>
      </c>
      <c r="D400" s="14" t="s">
        <v>1015</v>
      </c>
      <c r="E400" s="16">
        <v>6370171059</v>
      </c>
      <c r="F400" s="10" t="s">
        <v>1908</v>
      </c>
      <c r="G400" s="17" t="s">
        <v>1778</v>
      </c>
      <c r="H400" s="11">
        <v>280000</v>
      </c>
      <c r="I400" s="19">
        <v>45411</v>
      </c>
      <c r="J400" s="11">
        <v>5000</v>
      </c>
      <c r="K400" s="12" t="s">
        <v>20</v>
      </c>
      <c r="L400" s="12" t="s">
        <v>158</v>
      </c>
    </row>
    <row r="401" spans="1:12" x14ac:dyDescent="0.25">
      <c r="A401" s="10" t="s">
        <v>1909</v>
      </c>
      <c r="B401" s="14">
        <v>202405</v>
      </c>
      <c r="C401" s="14">
        <v>202405</v>
      </c>
      <c r="D401" s="14" t="s">
        <v>1015</v>
      </c>
      <c r="E401" s="16" t="s">
        <v>1910</v>
      </c>
      <c r="F401" s="10" t="s">
        <v>1911</v>
      </c>
      <c r="G401" s="17" t="s">
        <v>1778</v>
      </c>
      <c r="H401" s="11">
        <v>280000</v>
      </c>
      <c r="I401" s="19">
        <v>45411</v>
      </c>
      <c r="J401" s="11">
        <v>10000</v>
      </c>
      <c r="K401" s="12" t="s">
        <v>20</v>
      </c>
      <c r="L401" s="12" t="s">
        <v>158</v>
      </c>
    </row>
    <row r="402" spans="1:12" x14ac:dyDescent="0.25">
      <c r="A402" s="10" t="s">
        <v>1781</v>
      </c>
      <c r="B402" s="14">
        <v>202403</v>
      </c>
      <c r="C402" s="14">
        <v>202403</v>
      </c>
      <c r="D402" s="14" t="s">
        <v>1014</v>
      </c>
      <c r="E402" s="16">
        <v>9071585125</v>
      </c>
      <c r="F402" s="10" t="s">
        <v>1782</v>
      </c>
      <c r="G402" s="17" t="s">
        <v>1778</v>
      </c>
      <c r="H402" s="11">
        <v>290000</v>
      </c>
      <c r="I402" s="19">
        <v>45412</v>
      </c>
      <c r="J402" s="11">
        <v>93333</v>
      </c>
      <c r="K402" s="12" t="s">
        <v>20</v>
      </c>
      <c r="L402" s="12" t="s">
        <v>158</v>
      </c>
    </row>
    <row r="403" spans="1:12" x14ac:dyDescent="0.25">
      <c r="A403" s="10" t="s">
        <v>1806</v>
      </c>
      <c r="B403" s="14">
        <v>202403</v>
      </c>
      <c r="C403" s="14">
        <v>202403</v>
      </c>
      <c r="D403" s="14" t="s">
        <v>1014</v>
      </c>
      <c r="E403" s="16">
        <v>9040137519</v>
      </c>
      <c r="F403" s="10" t="s">
        <v>1807</v>
      </c>
      <c r="G403" s="17" t="s">
        <v>1778</v>
      </c>
      <c r="H403" s="11">
        <v>290000</v>
      </c>
      <c r="I403" s="19">
        <v>45412</v>
      </c>
      <c r="J403" s="11">
        <f>41000+50666</f>
        <v>91666</v>
      </c>
      <c r="K403" s="12" t="s">
        <v>689</v>
      </c>
      <c r="L403" s="12" t="s">
        <v>158</v>
      </c>
    </row>
    <row r="404" spans="1:12" x14ac:dyDescent="0.25">
      <c r="A404" s="10" t="s">
        <v>1764</v>
      </c>
      <c r="B404" s="14">
        <v>202303</v>
      </c>
      <c r="C404" s="14">
        <v>202303</v>
      </c>
      <c r="D404" s="14" t="s">
        <v>1015</v>
      </c>
      <c r="E404" s="16"/>
      <c r="F404" s="10" t="s">
        <v>1765</v>
      </c>
      <c r="G404" s="17" t="s">
        <v>1792</v>
      </c>
      <c r="H404" s="11">
        <v>260000</v>
      </c>
      <c r="I404" s="19">
        <v>45412</v>
      </c>
      <c r="J404" s="11">
        <v>20000</v>
      </c>
      <c r="K404" s="12" t="s">
        <v>689</v>
      </c>
      <c r="L404" s="12" t="s">
        <v>158</v>
      </c>
    </row>
    <row r="405" spans="1:12" x14ac:dyDescent="0.25">
      <c r="A405" s="10" t="s">
        <v>1912</v>
      </c>
      <c r="B405" s="14">
        <v>202404</v>
      </c>
      <c r="C405" s="14">
        <v>202404</v>
      </c>
      <c r="D405" s="14" t="s">
        <v>1015</v>
      </c>
      <c r="E405" s="16">
        <v>9011020036</v>
      </c>
      <c r="F405" s="10" t="s">
        <v>1913</v>
      </c>
      <c r="G405" s="17" t="s">
        <v>1792</v>
      </c>
      <c r="H405" s="11">
        <v>260000</v>
      </c>
      <c r="I405" s="19">
        <v>45412</v>
      </c>
      <c r="J405" s="11">
        <v>225000</v>
      </c>
      <c r="K405" s="12" t="s">
        <v>20</v>
      </c>
      <c r="L405" s="12" t="s">
        <v>158</v>
      </c>
    </row>
    <row r="406" spans="1:12" x14ac:dyDescent="0.25">
      <c r="A406" s="10" t="s">
        <v>1914</v>
      </c>
      <c r="B406" s="14">
        <v>202404</v>
      </c>
      <c r="C406" s="14">
        <v>202404</v>
      </c>
      <c r="D406" s="14" t="s">
        <v>1015</v>
      </c>
      <c r="E406" s="16">
        <v>7852947419</v>
      </c>
      <c r="F406" s="10" t="s">
        <v>1915</v>
      </c>
      <c r="G406" s="17" t="s">
        <v>1792</v>
      </c>
      <c r="H406" s="11">
        <v>260000</v>
      </c>
      <c r="I406" s="19">
        <v>45412</v>
      </c>
      <c r="J406" s="11">
        <v>5000</v>
      </c>
      <c r="K406" s="12" t="s">
        <v>20</v>
      </c>
      <c r="L406" s="12" t="s">
        <v>158</v>
      </c>
    </row>
    <row r="407" spans="1:12" x14ac:dyDescent="0.25">
      <c r="A407" s="10" t="s">
        <v>1877</v>
      </c>
      <c r="B407" s="14">
        <v>202404</v>
      </c>
      <c r="C407" s="14">
        <v>202404</v>
      </c>
      <c r="D407" s="14" t="s">
        <v>1014</v>
      </c>
      <c r="E407" s="16">
        <v>8851021191</v>
      </c>
      <c r="F407" s="10" t="s">
        <v>1878</v>
      </c>
      <c r="G407" s="17" t="s">
        <v>1778</v>
      </c>
      <c r="H407" s="11">
        <v>280000</v>
      </c>
      <c r="I407" s="19">
        <v>45413</v>
      </c>
      <c r="J407" s="11">
        <v>40000</v>
      </c>
      <c r="K407" s="12" t="s">
        <v>20</v>
      </c>
      <c r="L407" s="12" t="s">
        <v>158</v>
      </c>
    </row>
    <row r="408" spans="1:12" x14ac:dyDescent="0.25">
      <c r="A408" s="10" t="s">
        <v>1808</v>
      </c>
      <c r="B408" s="14">
        <v>202403</v>
      </c>
      <c r="C408" s="14">
        <v>202403</v>
      </c>
      <c r="D408" s="14" t="s">
        <v>1014</v>
      </c>
      <c r="E408" s="16">
        <v>9110664670</v>
      </c>
      <c r="F408" s="10" t="s">
        <v>1809</v>
      </c>
      <c r="G408" s="17" t="s">
        <v>1792</v>
      </c>
      <c r="H408" s="11">
        <v>290000</v>
      </c>
      <c r="I408" s="19">
        <v>45413</v>
      </c>
      <c r="J408" s="11">
        <v>99666</v>
      </c>
      <c r="K408" s="12" t="s">
        <v>20</v>
      </c>
      <c r="L408" s="12" t="s">
        <v>158</v>
      </c>
    </row>
    <row r="409" spans="1:12" x14ac:dyDescent="0.25">
      <c r="A409" s="10" t="s">
        <v>1877</v>
      </c>
      <c r="B409" s="14">
        <v>202404</v>
      </c>
      <c r="C409" s="14">
        <v>202404</v>
      </c>
      <c r="D409" s="14" t="s">
        <v>1014</v>
      </c>
      <c r="E409" s="16">
        <v>8851021191</v>
      </c>
      <c r="F409" s="10" t="s">
        <v>1878</v>
      </c>
      <c r="G409" s="17" t="s">
        <v>1778</v>
      </c>
      <c r="H409" s="11">
        <v>280000</v>
      </c>
      <c r="I409" s="19">
        <v>45414</v>
      </c>
      <c r="J409" s="11">
        <v>48335</v>
      </c>
      <c r="K409" s="12" t="s">
        <v>20</v>
      </c>
      <c r="L409" s="12" t="s">
        <v>158</v>
      </c>
    </row>
    <row r="410" spans="1:12" x14ac:dyDescent="0.25">
      <c r="A410" s="10" t="s">
        <v>1810</v>
      </c>
      <c r="B410" s="14">
        <v>202403</v>
      </c>
      <c r="C410" s="14">
        <v>202403</v>
      </c>
      <c r="D410" s="14" t="s">
        <v>1014</v>
      </c>
      <c r="E410" s="16">
        <v>9644871269</v>
      </c>
      <c r="F410" s="10" t="s">
        <v>1811</v>
      </c>
      <c r="G410" s="17" t="s">
        <v>1792</v>
      </c>
      <c r="H410" s="11">
        <v>265000</v>
      </c>
      <c r="I410" s="19">
        <v>45414</v>
      </c>
      <c r="J410" s="11">
        <v>63000</v>
      </c>
      <c r="K410" s="12" t="s">
        <v>20</v>
      </c>
      <c r="L410" s="12" t="s">
        <v>158</v>
      </c>
    </row>
    <row r="411" spans="1:12" x14ac:dyDescent="0.25">
      <c r="A411" s="10" t="s">
        <v>1884</v>
      </c>
      <c r="B411" s="14">
        <v>202404</v>
      </c>
      <c r="C411" s="14">
        <v>202404</v>
      </c>
      <c r="D411" s="14" t="s">
        <v>1014</v>
      </c>
      <c r="E411" s="16">
        <v>6369649815</v>
      </c>
      <c r="F411" s="10" t="s">
        <v>1885</v>
      </c>
      <c r="G411" s="17" t="s">
        <v>1778</v>
      </c>
      <c r="H411" s="11">
        <v>280000</v>
      </c>
      <c r="I411" s="19">
        <v>45414</v>
      </c>
      <c r="J411" s="11">
        <v>49000</v>
      </c>
      <c r="K411" s="12" t="s">
        <v>20</v>
      </c>
      <c r="L411" s="12" t="s">
        <v>158</v>
      </c>
    </row>
    <row r="412" spans="1:12" x14ac:dyDescent="0.25">
      <c r="A412" s="10" t="s">
        <v>1823</v>
      </c>
      <c r="B412" s="14">
        <v>202404</v>
      </c>
      <c r="C412" s="14">
        <v>202404</v>
      </c>
      <c r="D412" s="14" t="s">
        <v>1014</v>
      </c>
      <c r="E412" s="16">
        <v>6283148140</v>
      </c>
      <c r="F412" s="10" t="s">
        <v>1858</v>
      </c>
      <c r="G412" s="17" t="s">
        <v>1778</v>
      </c>
      <c r="H412" s="11">
        <v>280000</v>
      </c>
      <c r="I412" s="19">
        <v>45414</v>
      </c>
      <c r="J412" s="11">
        <v>150000</v>
      </c>
      <c r="K412" s="12" t="s">
        <v>20</v>
      </c>
      <c r="L412" s="12" t="s">
        <v>158</v>
      </c>
    </row>
    <row r="413" spans="1:12" x14ac:dyDescent="0.25">
      <c r="A413" s="10" t="s">
        <v>1582</v>
      </c>
      <c r="B413" s="14">
        <v>202401</v>
      </c>
      <c r="C413" s="14">
        <v>202401</v>
      </c>
      <c r="D413" s="14" t="s">
        <v>1014</v>
      </c>
      <c r="E413" s="16" t="s">
        <v>1584</v>
      </c>
      <c r="F413" s="10" t="s">
        <v>1583</v>
      </c>
      <c r="G413" s="17" t="s">
        <v>1778</v>
      </c>
      <c r="H413" s="11">
        <v>300000</v>
      </c>
      <c r="I413" s="19">
        <v>45414</v>
      </c>
      <c r="J413" s="11">
        <v>19000</v>
      </c>
      <c r="K413" s="12" t="s">
        <v>20</v>
      </c>
      <c r="L413" s="12" t="s">
        <v>158</v>
      </c>
    </row>
    <row r="414" spans="1:12" x14ac:dyDescent="0.25">
      <c r="A414" s="10" t="s">
        <v>1593</v>
      </c>
      <c r="B414" s="14">
        <v>202401</v>
      </c>
      <c r="C414" s="14">
        <v>202401</v>
      </c>
      <c r="D414" s="14" t="s">
        <v>1014</v>
      </c>
      <c r="E414" s="16">
        <v>7024282261</v>
      </c>
      <c r="F414" s="10" t="s">
        <v>1594</v>
      </c>
      <c r="G414" s="17" t="s">
        <v>1778</v>
      </c>
      <c r="H414" s="11">
        <v>260000</v>
      </c>
      <c r="I414" s="19">
        <v>45415</v>
      </c>
      <c r="J414" s="11">
        <v>70000</v>
      </c>
      <c r="K414" s="12" t="s">
        <v>20</v>
      </c>
      <c r="L414" s="12" t="s">
        <v>158</v>
      </c>
    </row>
    <row r="415" spans="1:12" x14ac:dyDescent="0.25">
      <c r="A415" s="10" t="s">
        <v>1652</v>
      </c>
      <c r="B415" s="14">
        <v>202401</v>
      </c>
      <c r="C415" s="14">
        <v>202401</v>
      </c>
      <c r="D415" s="14" t="s">
        <v>1014</v>
      </c>
      <c r="E415" s="16" t="s">
        <v>1531</v>
      </c>
      <c r="F415" s="10" t="s">
        <v>1532</v>
      </c>
      <c r="G415" s="17" t="s">
        <v>1778</v>
      </c>
      <c r="H415" s="11">
        <v>270000</v>
      </c>
      <c r="I415" s="19">
        <v>45415</v>
      </c>
      <c r="J415" s="11">
        <v>60000</v>
      </c>
      <c r="K415" s="12" t="s">
        <v>20</v>
      </c>
      <c r="L415" s="12" t="s">
        <v>158</v>
      </c>
    </row>
    <row r="416" spans="1:12" x14ac:dyDescent="0.25">
      <c r="A416" s="10" t="s">
        <v>1838</v>
      </c>
      <c r="B416" s="14">
        <v>202404</v>
      </c>
      <c r="C416" s="14">
        <v>202404</v>
      </c>
      <c r="D416" s="14" t="s">
        <v>1014</v>
      </c>
      <c r="E416" s="16">
        <v>7887927005</v>
      </c>
      <c r="F416" s="10" t="s">
        <v>1839</v>
      </c>
      <c r="G416" s="17" t="s">
        <v>1778</v>
      </c>
      <c r="H416" s="11">
        <v>280000</v>
      </c>
      <c r="I416" s="19">
        <v>45415</v>
      </c>
      <c r="J416" s="11">
        <v>60000</v>
      </c>
      <c r="K416" s="12" t="s">
        <v>689</v>
      </c>
      <c r="L416" s="12" t="s">
        <v>158</v>
      </c>
    </row>
    <row r="417" spans="1:12" x14ac:dyDescent="0.25">
      <c r="A417" s="10" t="s">
        <v>1882</v>
      </c>
      <c r="B417" s="14">
        <v>202404</v>
      </c>
      <c r="C417" s="14">
        <v>202404</v>
      </c>
      <c r="D417" s="14" t="s">
        <v>1015</v>
      </c>
      <c r="E417" s="16">
        <v>7878655219</v>
      </c>
      <c r="F417" s="10" t="s">
        <v>1883</v>
      </c>
      <c r="G417" s="17" t="s">
        <v>1778</v>
      </c>
      <c r="H417" s="11">
        <v>280000</v>
      </c>
      <c r="I417" s="19">
        <v>45415</v>
      </c>
      <c r="J417" s="11">
        <v>91667</v>
      </c>
      <c r="K417" s="12" t="s">
        <v>20</v>
      </c>
      <c r="L417" s="12" t="s">
        <v>158</v>
      </c>
    </row>
    <row r="418" spans="1:12" x14ac:dyDescent="0.25">
      <c r="A418" s="10" t="s">
        <v>1836</v>
      </c>
      <c r="B418" s="14">
        <v>202404</v>
      </c>
      <c r="C418" s="14">
        <v>202404</v>
      </c>
      <c r="D418" s="14" t="s">
        <v>1014</v>
      </c>
      <c r="E418" s="16">
        <v>7718925432</v>
      </c>
      <c r="F418" s="10" t="s">
        <v>1837</v>
      </c>
      <c r="G418" s="17" t="s">
        <v>1778</v>
      </c>
      <c r="H418" s="11">
        <v>280000</v>
      </c>
      <c r="I418" s="19">
        <v>45415</v>
      </c>
      <c r="J418" s="11">
        <v>60000</v>
      </c>
      <c r="K418" s="12" t="s">
        <v>20</v>
      </c>
      <c r="L418" s="12" t="s">
        <v>158</v>
      </c>
    </row>
    <row r="419" spans="1:12" x14ac:dyDescent="0.25">
      <c r="A419" s="10" t="s">
        <v>1854</v>
      </c>
      <c r="B419" s="14">
        <v>202404</v>
      </c>
      <c r="C419" s="14">
        <v>202404</v>
      </c>
      <c r="D419" s="14" t="s">
        <v>1014</v>
      </c>
      <c r="E419" s="16"/>
      <c r="F419" s="10" t="s">
        <v>1855</v>
      </c>
      <c r="G419" s="17" t="s">
        <v>1778</v>
      </c>
      <c r="H419" s="11">
        <v>290000</v>
      </c>
      <c r="I419" s="19">
        <v>45416</v>
      </c>
      <c r="J419" s="11">
        <v>75000</v>
      </c>
      <c r="K419" s="12" t="s">
        <v>20</v>
      </c>
      <c r="L419" s="12" t="s">
        <v>158</v>
      </c>
    </row>
    <row r="420" spans="1:12" x14ac:dyDescent="0.25">
      <c r="A420" s="10" t="s">
        <v>1543</v>
      </c>
      <c r="B420" s="14">
        <v>202304</v>
      </c>
      <c r="C420" s="14">
        <v>202304</v>
      </c>
      <c r="D420" s="14" t="s">
        <v>1014</v>
      </c>
      <c r="E420" s="16" t="s">
        <v>1544</v>
      </c>
      <c r="F420" s="10" t="s">
        <v>1545</v>
      </c>
      <c r="G420" s="17" t="s">
        <v>1792</v>
      </c>
      <c r="H420" s="11">
        <v>265000</v>
      </c>
      <c r="I420" s="19">
        <v>45416</v>
      </c>
      <c r="J420" s="11">
        <v>50000</v>
      </c>
      <c r="K420" s="12" t="s">
        <v>20</v>
      </c>
      <c r="L420" s="12" t="s">
        <v>158</v>
      </c>
    </row>
    <row r="421" spans="1:12" x14ac:dyDescent="0.25">
      <c r="A421" s="40" t="s">
        <v>1406</v>
      </c>
      <c r="B421" s="14">
        <v>202311</v>
      </c>
      <c r="C421" s="14">
        <v>202311</v>
      </c>
      <c r="D421" s="14" t="s">
        <v>1015</v>
      </c>
      <c r="E421" s="16">
        <v>8660831754</v>
      </c>
      <c r="F421" s="10" t="s">
        <v>1916</v>
      </c>
      <c r="G421" s="17" t="s">
        <v>1778</v>
      </c>
      <c r="H421" s="11">
        <v>270000</v>
      </c>
      <c r="I421" s="19">
        <v>45416</v>
      </c>
      <c r="J421" s="11">
        <v>67500</v>
      </c>
      <c r="K421" s="12" t="s">
        <v>20</v>
      </c>
      <c r="L421" s="12" t="s">
        <v>158</v>
      </c>
    </row>
    <row r="422" spans="1:12" x14ac:dyDescent="0.25">
      <c r="A422" s="10" t="s">
        <v>1202</v>
      </c>
      <c r="B422" s="14">
        <v>202304</v>
      </c>
      <c r="C422" s="14">
        <v>202304</v>
      </c>
      <c r="D422" s="14" t="s">
        <v>1014</v>
      </c>
      <c r="E422" s="16">
        <v>9573371818</v>
      </c>
      <c r="F422" s="10" t="s">
        <v>1917</v>
      </c>
      <c r="G422" s="17" t="s">
        <v>1778</v>
      </c>
      <c r="H422" s="11">
        <v>270000</v>
      </c>
      <c r="I422" s="19">
        <v>45416</v>
      </c>
      <c r="J422" s="11">
        <v>34000</v>
      </c>
      <c r="K422" s="12" t="s">
        <v>20</v>
      </c>
      <c r="L422" s="12" t="s">
        <v>158</v>
      </c>
    </row>
    <row r="423" spans="1:12" x14ac:dyDescent="0.25">
      <c r="A423" s="10" t="s">
        <v>1555</v>
      </c>
      <c r="B423" s="14" t="s">
        <v>1663</v>
      </c>
      <c r="C423" s="14">
        <v>202401</v>
      </c>
      <c r="D423" s="14" t="s">
        <v>1015</v>
      </c>
      <c r="E423" s="16">
        <v>7978960254</v>
      </c>
      <c r="F423" s="10" t="s">
        <v>1556</v>
      </c>
      <c r="G423" s="17" t="s">
        <v>19</v>
      </c>
      <c r="H423" s="11">
        <v>255000</v>
      </c>
      <c r="I423" s="19">
        <v>45416</v>
      </c>
      <c r="J423" s="11">
        <v>62500</v>
      </c>
      <c r="K423" s="12" t="s">
        <v>20</v>
      </c>
      <c r="L423" s="12" t="s">
        <v>158</v>
      </c>
    </row>
    <row r="424" spans="1:12" x14ac:dyDescent="0.25">
      <c r="A424" s="10" t="s">
        <v>1919</v>
      </c>
      <c r="B424" s="14">
        <v>202304</v>
      </c>
      <c r="C424" s="14">
        <v>202304</v>
      </c>
      <c r="D424" s="14" t="s">
        <v>1014</v>
      </c>
      <c r="E424" s="16" t="s">
        <v>1918</v>
      </c>
      <c r="F424" s="10"/>
      <c r="G424" s="17" t="s">
        <v>1778</v>
      </c>
      <c r="H424" s="11">
        <v>290000</v>
      </c>
      <c r="I424" s="19">
        <v>45416</v>
      </c>
      <c r="J424" s="11">
        <v>15000</v>
      </c>
      <c r="K424" s="12" t="s">
        <v>20</v>
      </c>
      <c r="L424" s="12" t="s">
        <v>158</v>
      </c>
    </row>
    <row r="425" spans="1:12" x14ac:dyDescent="0.25">
      <c r="A425" s="10" t="s">
        <v>1779</v>
      </c>
      <c r="B425" s="14">
        <v>202403</v>
      </c>
      <c r="C425" s="14">
        <v>202403</v>
      </c>
      <c r="D425" s="14" t="s">
        <v>1014</v>
      </c>
      <c r="E425" s="16">
        <v>7978916934</v>
      </c>
      <c r="F425" s="10" t="s">
        <v>1780</v>
      </c>
      <c r="G425" s="17" t="s">
        <v>1778</v>
      </c>
      <c r="H425" s="11">
        <v>270000</v>
      </c>
      <c r="I425" s="19">
        <v>45418</v>
      </c>
      <c r="J425" s="11">
        <v>63750</v>
      </c>
      <c r="K425" s="12" t="s">
        <v>20</v>
      </c>
      <c r="L425" s="12" t="s">
        <v>158</v>
      </c>
    </row>
    <row r="426" spans="1:12" x14ac:dyDescent="0.25">
      <c r="A426" s="10" t="s">
        <v>1824</v>
      </c>
      <c r="B426" s="14">
        <v>202312</v>
      </c>
      <c r="C426" s="14">
        <v>202312</v>
      </c>
      <c r="D426" s="14" t="s">
        <v>1014</v>
      </c>
      <c r="E426" s="16">
        <v>9754186373</v>
      </c>
      <c r="F426" s="10" t="s">
        <v>1493</v>
      </c>
      <c r="G426" s="17" t="s">
        <v>1792</v>
      </c>
      <c r="H426" s="11">
        <v>260000</v>
      </c>
      <c r="I426" s="19">
        <v>45418</v>
      </c>
      <c r="J426" s="11">
        <v>20000</v>
      </c>
      <c r="K426" s="12" t="s">
        <v>20</v>
      </c>
      <c r="L426" s="12" t="s">
        <v>1920</v>
      </c>
    </row>
    <row r="427" spans="1:12" x14ac:dyDescent="0.25">
      <c r="A427" s="10" t="s">
        <v>1870</v>
      </c>
      <c r="B427" s="14">
        <v>202404</v>
      </c>
      <c r="C427" s="14">
        <v>202404</v>
      </c>
      <c r="D427" s="14" t="s">
        <v>1015</v>
      </c>
      <c r="E427" s="16">
        <v>7694978999</v>
      </c>
      <c r="F427" s="10" t="s">
        <v>1871</v>
      </c>
      <c r="G427" s="17" t="s">
        <v>1778</v>
      </c>
      <c r="H427" s="11">
        <v>270000</v>
      </c>
      <c r="I427" s="19">
        <v>45418</v>
      </c>
      <c r="J427" s="11">
        <v>265000</v>
      </c>
      <c r="K427" s="12" t="s">
        <v>20</v>
      </c>
      <c r="L427" s="12" t="s">
        <v>158</v>
      </c>
    </row>
    <row r="428" spans="1:12" x14ac:dyDescent="0.25">
      <c r="A428" s="10" t="s">
        <v>1897</v>
      </c>
      <c r="B428" s="14">
        <v>202404</v>
      </c>
      <c r="C428" s="14">
        <v>202404</v>
      </c>
      <c r="D428" s="14" t="s">
        <v>1015</v>
      </c>
      <c r="E428" s="16">
        <v>9178995836</v>
      </c>
      <c r="F428" s="10" t="s">
        <v>1898</v>
      </c>
      <c r="G428" s="17" t="s">
        <v>1778</v>
      </c>
      <c r="H428" s="11">
        <v>270000</v>
      </c>
      <c r="I428" s="19">
        <v>45418</v>
      </c>
      <c r="J428" s="11">
        <v>50000</v>
      </c>
      <c r="K428" s="12" t="s">
        <v>689</v>
      </c>
      <c r="L428" s="12" t="s">
        <v>158</v>
      </c>
    </row>
    <row r="429" spans="1:12" x14ac:dyDescent="0.25">
      <c r="A429" s="10" t="s">
        <v>1921</v>
      </c>
      <c r="B429" s="14">
        <v>202405</v>
      </c>
      <c r="C429" s="14">
        <v>202405</v>
      </c>
      <c r="D429" s="14" t="s">
        <v>1015</v>
      </c>
      <c r="E429" s="16" t="s">
        <v>1922</v>
      </c>
      <c r="F429" s="10" t="s">
        <v>1923</v>
      </c>
      <c r="G429" s="17" t="s">
        <v>1778</v>
      </c>
      <c r="H429" s="11">
        <v>270000</v>
      </c>
      <c r="I429" s="19">
        <v>45418</v>
      </c>
      <c r="J429" s="11">
        <v>5000</v>
      </c>
      <c r="K429" s="12" t="s">
        <v>20</v>
      </c>
      <c r="L429" s="12" t="s">
        <v>158</v>
      </c>
    </row>
    <row r="430" spans="1:12" x14ac:dyDescent="0.25">
      <c r="A430" s="10" t="s">
        <v>1868</v>
      </c>
      <c r="B430" s="14">
        <v>202404</v>
      </c>
      <c r="C430" s="14">
        <v>202404</v>
      </c>
      <c r="D430" s="14" t="s">
        <v>1014</v>
      </c>
      <c r="E430" s="16">
        <v>9359723025</v>
      </c>
      <c r="F430" s="10" t="s">
        <v>1869</v>
      </c>
      <c r="G430" s="17" t="s">
        <v>1778</v>
      </c>
      <c r="H430" s="11">
        <v>270000</v>
      </c>
      <c r="I430" s="19">
        <v>45419</v>
      </c>
      <c r="J430" s="11">
        <v>225000</v>
      </c>
      <c r="K430" s="12" t="s">
        <v>20</v>
      </c>
      <c r="L430" s="12" t="s">
        <v>158</v>
      </c>
    </row>
    <row r="431" spans="1:12" x14ac:dyDescent="0.25">
      <c r="A431" s="10" t="s">
        <v>1924</v>
      </c>
      <c r="B431" s="14">
        <v>202405</v>
      </c>
      <c r="C431" s="14">
        <v>202405</v>
      </c>
      <c r="D431" s="14" t="s">
        <v>1015</v>
      </c>
      <c r="E431" s="16">
        <v>7008233537</v>
      </c>
      <c r="F431" s="10" t="s">
        <v>1911</v>
      </c>
      <c r="G431" s="17" t="s">
        <v>1778</v>
      </c>
      <c r="H431" s="11">
        <v>280000</v>
      </c>
      <c r="I431" s="19">
        <v>45419</v>
      </c>
      <c r="J431" s="11">
        <v>70000</v>
      </c>
      <c r="K431" s="12" t="s">
        <v>689</v>
      </c>
      <c r="L431" s="12" t="s">
        <v>158</v>
      </c>
    </row>
    <row r="432" spans="1:12" x14ac:dyDescent="0.25">
      <c r="A432" s="10" t="s">
        <v>1877</v>
      </c>
      <c r="B432" s="14">
        <v>202404</v>
      </c>
      <c r="C432" s="14">
        <v>202404</v>
      </c>
      <c r="D432" s="14" t="s">
        <v>1014</v>
      </c>
      <c r="E432" s="16">
        <v>8851021191</v>
      </c>
      <c r="F432" s="10" t="s">
        <v>1878</v>
      </c>
      <c r="G432" s="17" t="s">
        <v>1778</v>
      </c>
      <c r="H432" s="11">
        <v>280000</v>
      </c>
      <c r="I432" s="19">
        <v>45419</v>
      </c>
      <c r="J432" s="11">
        <v>88335</v>
      </c>
      <c r="K432" s="12" t="s">
        <v>20</v>
      </c>
      <c r="L432" s="12" t="s">
        <v>158</v>
      </c>
    </row>
    <row r="433" spans="1:12" x14ac:dyDescent="0.25">
      <c r="A433" s="10" t="s">
        <v>1925</v>
      </c>
      <c r="B433" s="14">
        <v>202405</v>
      </c>
      <c r="C433" s="14">
        <v>202405</v>
      </c>
      <c r="D433" s="14" t="s">
        <v>1015</v>
      </c>
      <c r="E433" s="16">
        <v>9337938344</v>
      </c>
      <c r="F433" s="10" t="s">
        <v>1926</v>
      </c>
      <c r="G433" s="17" t="s">
        <v>1778</v>
      </c>
      <c r="H433" s="11">
        <v>290000</v>
      </c>
      <c r="I433" s="19">
        <v>45419</v>
      </c>
      <c r="J433" s="11">
        <v>5000</v>
      </c>
      <c r="K433" s="12" t="s">
        <v>689</v>
      </c>
      <c r="L433" s="12" t="s">
        <v>1899</v>
      </c>
    </row>
    <row r="434" spans="1:12" x14ac:dyDescent="0.25">
      <c r="A434" s="10" t="s">
        <v>1927</v>
      </c>
      <c r="B434" s="14">
        <v>202405</v>
      </c>
      <c r="C434" s="14">
        <v>202405</v>
      </c>
      <c r="D434" s="14" t="s">
        <v>1014</v>
      </c>
      <c r="E434" s="16">
        <v>9304455656</v>
      </c>
      <c r="F434" s="10" t="s">
        <v>1928</v>
      </c>
      <c r="G434" s="17" t="s">
        <v>1778</v>
      </c>
      <c r="H434" s="11">
        <v>280000</v>
      </c>
      <c r="I434" s="19">
        <v>45419</v>
      </c>
      <c r="J434" s="11">
        <v>5000</v>
      </c>
      <c r="K434" s="12" t="s">
        <v>689</v>
      </c>
      <c r="L434" s="12" t="s">
        <v>1902</v>
      </c>
    </row>
    <row r="435" spans="1:12" x14ac:dyDescent="0.25">
      <c r="A435" s="10" t="s">
        <v>1929</v>
      </c>
      <c r="B435" s="14">
        <v>202405</v>
      </c>
      <c r="C435" s="14">
        <v>202405</v>
      </c>
      <c r="D435" s="14" t="s">
        <v>1015</v>
      </c>
      <c r="E435" s="16">
        <v>8260552005</v>
      </c>
      <c r="F435" s="10" t="s">
        <v>1930</v>
      </c>
      <c r="G435" s="17" t="s">
        <v>1778</v>
      </c>
      <c r="H435" s="11">
        <v>280000</v>
      </c>
      <c r="I435" s="19">
        <v>45419</v>
      </c>
      <c r="J435" s="11">
        <v>5000</v>
      </c>
      <c r="K435" s="12" t="s">
        <v>689</v>
      </c>
      <c r="L435" s="12" t="s">
        <v>1935</v>
      </c>
    </row>
    <row r="436" spans="1:12" x14ac:dyDescent="0.25">
      <c r="A436" s="10" t="s">
        <v>2393</v>
      </c>
      <c r="B436" s="14">
        <v>202405</v>
      </c>
      <c r="C436" s="14">
        <v>202405</v>
      </c>
      <c r="D436" s="14" t="s">
        <v>1015</v>
      </c>
      <c r="E436" s="16">
        <v>6372749159</v>
      </c>
      <c r="F436" s="10" t="s">
        <v>1932</v>
      </c>
      <c r="G436" s="17" t="s">
        <v>1778</v>
      </c>
      <c r="H436" s="11">
        <v>280000</v>
      </c>
      <c r="I436" s="19">
        <v>45419</v>
      </c>
      <c r="J436" s="11">
        <v>5000</v>
      </c>
      <c r="K436" s="12" t="s">
        <v>689</v>
      </c>
      <c r="L436" s="12" t="s">
        <v>1935</v>
      </c>
    </row>
    <row r="437" spans="1:12" x14ac:dyDescent="0.25">
      <c r="A437" s="10" t="s">
        <v>1933</v>
      </c>
      <c r="B437" s="14">
        <v>202405</v>
      </c>
      <c r="C437" s="14">
        <v>202405</v>
      </c>
      <c r="D437" s="14" t="s">
        <v>1015</v>
      </c>
      <c r="E437" s="16">
        <v>9668220059</v>
      </c>
      <c r="F437" s="10" t="s">
        <v>1934</v>
      </c>
      <c r="G437" s="17" t="s">
        <v>1778</v>
      </c>
      <c r="H437" s="11">
        <v>280000</v>
      </c>
      <c r="I437" s="19">
        <v>45419</v>
      </c>
      <c r="J437" s="11">
        <v>5000</v>
      </c>
      <c r="K437" s="12" t="s">
        <v>689</v>
      </c>
      <c r="L437" s="12" t="s">
        <v>1935</v>
      </c>
    </row>
    <row r="438" spans="1:12" x14ac:dyDescent="0.25">
      <c r="A438" s="10" t="s">
        <v>1494</v>
      </c>
      <c r="B438" s="14">
        <v>202312</v>
      </c>
      <c r="C438" s="14">
        <v>202312</v>
      </c>
      <c r="D438" s="14" t="s">
        <v>1014</v>
      </c>
      <c r="E438" s="16">
        <v>8105642253</v>
      </c>
      <c r="F438" s="10" t="s">
        <v>1374</v>
      </c>
      <c r="G438" s="17" t="s">
        <v>19</v>
      </c>
      <c r="H438" s="11">
        <v>300000</v>
      </c>
      <c r="I438" s="19">
        <v>45420</v>
      </c>
      <c r="J438" s="11">
        <v>35000</v>
      </c>
      <c r="K438" s="12" t="s">
        <v>20</v>
      </c>
      <c r="L438" s="12" t="s">
        <v>158</v>
      </c>
    </row>
    <row r="439" spans="1:12" x14ac:dyDescent="0.25">
      <c r="A439" s="10" t="s">
        <v>1519</v>
      </c>
      <c r="B439" s="14">
        <v>202311</v>
      </c>
      <c r="C439" s="14">
        <v>202311</v>
      </c>
      <c r="D439" s="14" t="s">
        <v>1014</v>
      </c>
      <c r="E439" s="16">
        <v>7892242494</v>
      </c>
      <c r="F439" s="10" t="s">
        <v>1520</v>
      </c>
      <c r="G439" s="17" t="s">
        <v>19</v>
      </c>
      <c r="H439" s="11">
        <v>300000</v>
      </c>
      <c r="I439" s="19">
        <v>45420</v>
      </c>
      <c r="J439" s="11">
        <v>35000</v>
      </c>
      <c r="K439" s="12" t="s">
        <v>20</v>
      </c>
      <c r="L439" s="12" t="s">
        <v>158</v>
      </c>
    </row>
    <row r="440" spans="1:12" x14ac:dyDescent="0.25">
      <c r="A440" s="10" t="s">
        <v>1789</v>
      </c>
      <c r="B440" s="14">
        <v>202303</v>
      </c>
      <c r="C440" s="14">
        <v>202303</v>
      </c>
      <c r="D440" s="14" t="s">
        <v>1015</v>
      </c>
      <c r="E440" s="16">
        <v>8260457167</v>
      </c>
      <c r="F440" s="10" t="s">
        <v>1790</v>
      </c>
      <c r="G440" s="17" t="s">
        <v>1778</v>
      </c>
      <c r="H440" s="11">
        <v>280000</v>
      </c>
      <c r="I440" s="19">
        <v>45420</v>
      </c>
      <c r="J440" s="11">
        <v>68750</v>
      </c>
      <c r="K440" s="12" t="s">
        <v>20</v>
      </c>
      <c r="L440" s="12" t="s">
        <v>158</v>
      </c>
    </row>
    <row r="441" spans="1:12" x14ac:dyDescent="0.25">
      <c r="A441" s="10" t="s">
        <v>1575</v>
      </c>
      <c r="B441" s="14">
        <v>202401</v>
      </c>
      <c r="C441" s="14">
        <v>202401</v>
      </c>
      <c r="D441" s="14" t="s">
        <v>1014</v>
      </c>
      <c r="E441" s="16">
        <v>9495617921</v>
      </c>
      <c r="F441" s="10"/>
      <c r="G441" s="17" t="s">
        <v>1792</v>
      </c>
      <c r="H441" s="11">
        <v>270000</v>
      </c>
      <c r="I441" s="19">
        <v>45420</v>
      </c>
      <c r="J441" s="11">
        <v>64000</v>
      </c>
      <c r="K441" s="12" t="s">
        <v>20</v>
      </c>
      <c r="L441" s="12" t="s">
        <v>158</v>
      </c>
    </row>
    <row r="442" spans="1:12" x14ac:dyDescent="0.25">
      <c r="A442" s="10" t="s">
        <v>1924</v>
      </c>
      <c r="B442" s="14">
        <v>202405</v>
      </c>
      <c r="C442" s="14">
        <v>202405</v>
      </c>
      <c r="D442" s="14" t="s">
        <v>1015</v>
      </c>
      <c r="E442" s="16">
        <v>7008233537</v>
      </c>
      <c r="F442" s="10" t="s">
        <v>1911</v>
      </c>
      <c r="G442" s="17" t="s">
        <v>1778</v>
      </c>
      <c r="H442" s="11">
        <v>280000</v>
      </c>
      <c r="I442" s="19">
        <v>45420</v>
      </c>
      <c r="J442" s="11">
        <v>200000</v>
      </c>
      <c r="K442" s="12" t="s">
        <v>689</v>
      </c>
      <c r="L442" s="12" t="s">
        <v>158</v>
      </c>
    </row>
    <row r="443" spans="1:12" x14ac:dyDescent="0.25">
      <c r="A443" s="10" t="s">
        <v>1754</v>
      </c>
      <c r="B443" s="14">
        <v>202401</v>
      </c>
      <c r="C443" s="14">
        <v>202401</v>
      </c>
      <c r="D443" s="14" t="s">
        <v>1014</v>
      </c>
      <c r="E443" s="16">
        <v>9035210110</v>
      </c>
      <c r="F443" s="10" t="s">
        <v>1755</v>
      </c>
      <c r="G443" s="17" t="s">
        <v>1792</v>
      </c>
      <c r="H443" s="11">
        <v>290000</v>
      </c>
      <c r="I443" s="19">
        <v>45420</v>
      </c>
      <c r="J443" s="11">
        <v>25000</v>
      </c>
      <c r="K443" s="12" t="s">
        <v>20</v>
      </c>
      <c r="L443" s="12" t="s">
        <v>158</v>
      </c>
    </row>
    <row r="444" spans="1:12" x14ac:dyDescent="0.25">
      <c r="A444" s="10" t="s">
        <v>1936</v>
      </c>
      <c r="B444" s="14">
        <v>202405</v>
      </c>
      <c r="C444" s="14">
        <v>202405</v>
      </c>
      <c r="D444" s="14" t="s">
        <v>1014</v>
      </c>
      <c r="E444" s="16">
        <v>8837435966</v>
      </c>
      <c r="F444" s="10" t="s">
        <v>1937</v>
      </c>
      <c r="G444" s="17" t="s">
        <v>1778</v>
      </c>
      <c r="H444" s="11">
        <v>260000</v>
      </c>
      <c r="I444" s="19">
        <v>45420</v>
      </c>
      <c r="J444" s="11">
        <v>5000</v>
      </c>
      <c r="K444" s="12" t="s">
        <v>20</v>
      </c>
      <c r="L444" s="12" t="s">
        <v>158</v>
      </c>
    </row>
    <row r="445" spans="1:12" x14ac:dyDescent="0.25">
      <c r="A445" s="10" t="s">
        <v>1740</v>
      </c>
      <c r="B445" s="14">
        <v>202403</v>
      </c>
      <c r="C445" s="14">
        <v>202403</v>
      </c>
      <c r="D445" s="14" t="s">
        <v>1015</v>
      </c>
      <c r="E445" s="16">
        <v>8260987517</v>
      </c>
      <c r="F445" s="10" t="s">
        <v>1724</v>
      </c>
      <c r="G445" s="17" t="s">
        <v>1778</v>
      </c>
      <c r="H445" s="11">
        <v>270000</v>
      </c>
      <c r="I445" s="19">
        <v>45421</v>
      </c>
      <c r="J445" s="11">
        <v>60000</v>
      </c>
      <c r="K445" s="12" t="s">
        <v>20</v>
      </c>
      <c r="L445" s="12" t="s">
        <v>158</v>
      </c>
    </row>
    <row r="446" spans="1:12" x14ac:dyDescent="0.25">
      <c r="A446" s="10" t="s">
        <v>1284</v>
      </c>
      <c r="B446" s="14">
        <v>202311</v>
      </c>
      <c r="C446" s="14">
        <v>202311</v>
      </c>
      <c r="D446" s="14" t="s">
        <v>1014</v>
      </c>
      <c r="E446" s="16">
        <v>8624067392</v>
      </c>
      <c r="F446" s="10" t="s">
        <v>1491</v>
      </c>
      <c r="G446" s="17" t="s">
        <v>1778</v>
      </c>
      <c r="H446" s="11">
        <v>280000</v>
      </c>
      <c r="I446" s="19">
        <v>45421</v>
      </c>
      <c r="J446" s="11">
        <v>30000</v>
      </c>
      <c r="K446" s="12" t="s">
        <v>689</v>
      </c>
      <c r="L446" s="12" t="s">
        <v>158</v>
      </c>
    </row>
    <row r="447" spans="1:12" x14ac:dyDescent="0.25">
      <c r="A447" s="10" t="s">
        <v>1535</v>
      </c>
      <c r="B447" s="14">
        <v>202312</v>
      </c>
      <c r="C447" s="14">
        <v>202312</v>
      </c>
      <c r="D447" s="14" t="s">
        <v>1014</v>
      </c>
      <c r="E447" s="16" t="s">
        <v>1537</v>
      </c>
      <c r="F447" s="10" t="s">
        <v>1536</v>
      </c>
      <c r="G447" s="17" t="s">
        <v>1778</v>
      </c>
      <c r="H447" s="11">
        <v>280000</v>
      </c>
      <c r="I447" s="19">
        <v>45421</v>
      </c>
      <c r="J447" s="11">
        <v>26133</v>
      </c>
      <c r="K447" s="12" t="s">
        <v>689</v>
      </c>
      <c r="L447" s="12" t="s">
        <v>158</v>
      </c>
    </row>
    <row r="448" spans="1:12" x14ac:dyDescent="0.25">
      <c r="A448" s="10" t="s">
        <v>1422</v>
      </c>
      <c r="B448" s="14">
        <v>202312</v>
      </c>
      <c r="C448" s="14">
        <v>202312</v>
      </c>
      <c r="D448" s="14" t="s">
        <v>1014</v>
      </c>
      <c r="E448" s="16">
        <v>8917307631</v>
      </c>
      <c r="F448" s="10" t="s">
        <v>1423</v>
      </c>
      <c r="G448" s="17" t="s">
        <v>1778</v>
      </c>
      <c r="H448" s="11">
        <v>280000</v>
      </c>
      <c r="I448" s="19">
        <v>45421</v>
      </c>
      <c r="J448" s="11">
        <v>33000</v>
      </c>
      <c r="K448" s="12" t="s">
        <v>20</v>
      </c>
      <c r="L448" s="12" t="s">
        <v>158</v>
      </c>
    </row>
    <row r="449" spans="1:12" x14ac:dyDescent="0.25">
      <c r="A449" s="10" t="s">
        <v>1938</v>
      </c>
      <c r="B449" s="14">
        <v>202404</v>
      </c>
      <c r="C449" s="14">
        <v>202404</v>
      </c>
      <c r="D449" s="14" t="s">
        <v>1015</v>
      </c>
      <c r="E449" s="16">
        <v>8093957601</v>
      </c>
      <c r="F449" s="10" t="s">
        <v>1862</v>
      </c>
      <c r="G449" s="17" t="s">
        <v>1778</v>
      </c>
      <c r="H449" s="11">
        <v>280000</v>
      </c>
      <c r="I449" s="19">
        <v>45421</v>
      </c>
      <c r="J449" s="11">
        <v>275000</v>
      </c>
      <c r="K449" s="12" t="s">
        <v>20</v>
      </c>
      <c r="L449" s="12" t="s">
        <v>158</v>
      </c>
    </row>
    <row r="450" spans="1:12" x14ac:dyDescent="0.25">
      <c r="A450" s="10" t="s">
        <v>1939</v>
      </c>
      <c r="B450" s="14">
        <v>202405</v>
      </c>
      <c r="C450" s="14">
        <v>202405</v>
      </c>
      <c r="D450" s="14" t="s">
        <v>1014</v>
      </c>
      <c r="E450" s="16">
        <v>9567245198</v>
      </c>
      <c r="F450" s="10" t="s">
        <v>1940</v>
      </c>
      <c r="G450" s="17" t="s">
        <v>1778</v>
      </c>
      <c r="H450" s="11">
        <v>280000</v>
      </c>
      <c r="I450" s="19">
        <v>45421</v>
      </c>
      <c r="J450" s="11">
        <v>5000</v>
      </c>
      <c r="K450" s="12" t="s">
        <v>20</v>
      </c>
      <c r="L450" s="12" t="s">
        <v>158</v>
      </c>
    </row>
    <row r="451" spans="1:12" x14ac:dyDescent="0.25">
      <c r="A451" s="10" t="s">
        <v>1927</v>
      </c>
      <c r="B451" s="14">
        <v>202405</v>
      </c>
      <c r="C451" s="14">
        <v>202405</v>
      </c>
      <c r="D451" s="14" t="s">
        <v>1014</v>
      </c>
      <c r="E451" s="16">
        <v>7999520918</v>
      </c>
      <c r="F451" s="10" t="s">
        <v>1941</v>
      </c>
      <c r="G451" s="17" t="s">
        <v>1778</v>
      </c>
      <c r="H451" s="11">
        <v>280000</v>
      </c>
      <c r="I451" s="19">
        <v>45422</v>
      </c>
      <c r="J451" s="11">
        <v>275000</v>
      </c>
      <c r="K451" s="12" t="s">
        <v>20</v>
      </c>
      <c r="L451" s="12" t="s">
        <v>158</v>
      </c>
    </row>
    <row r="452" spans="1:12" x14ac:dyDescent="0.25">
      <c r="A452" s="10" t="s">
        <v>1880</v>
      </c>
      <c r="B452" s="14">
        <v>202404</v>
      </c>
      <c r="C452" s="14">
        <v>202404</v>
      </c>
      <c r="D452" s="14" t="s">
        <v>1014</v>
      </c>
      <c r="E452" s="16">
        <v>8319455838</v>
      </c>
      <c r="F452" s="10" t="s">
        <v>1881</v>
      </c>
      <c r="G452" s="17" t="s">
        <v>1778</v>
      </c>
      <c r="H452" s="11">
        <v>280000</v>
      </c>
      <c r="I452" s="19">
        <v>45422</v>
      </c>
      <c r="J452" s="11">
        <v>88333</v>
      </c>
      <c r="K452" s="12" t="s">
        <v>20</v>
      </c>
      <c r="L452" s="12" t="s">
        <v>158</v>
      </c>
    </row>
    <row r="453" spans="1:12" x14ac:dyDescent="0.25">
      <c r="A453" s="10" t="s">
        <v>1921</v>
      </c>
      <c r="B453" s="14">
        <v>202405</v>
      </c>
      <c r="C453" s="14">
        <v>202405</v>
      </c>
      <c r="D453" s="14" t="s">
        <v>1015</v>
      </c>
      <c r="E453" s="16" t="s">
        <v>1922</v>
      </c>
      <c r="F453" s="10" t="s">
        <v>1923</v>
      </c>
      <c r="G453" s="17" t="s">
        <v>1778</v>
      </c>
      <c r="H453" s="11">
        <v>270000</v>
      </c>
      <c r="I453" s="19">
        <v>45422</v>
      </c>
      <c r="J453" s="11">
        <v>55000</v>
      </c>
      <c r="K453" s="12" t="s">
        <v>20</v>
      </c>
      <c r="L453" s="12" t="s">
        <v>158</v>
      </c>
    </row>
    <row r="454" spans="1:12" x14ac:dyDescent="0.25">
      <c r="A454" s="10" t="s">
        <v>1942</v>
      </c>
      <c r="B454" s="14">
        <v>202405</v>
      </c>
      <c r="C454" s="14">
        <v>202405</v>
      </c>
      <c r="D454" s="14" t="s">
        <v>1014</v>
      </c>
      <c r="E454" s="16">
        <v>8871308006</v>
      </c>
      <c r="F454" s="10" t="s">
        <v>1943</v>
      </c>
      <c r="G454" s="17" t="s">
        <v>1778</v>
      </c>
      <c r="H454" s="11">
        <v>270000</v>
      </c>
      <c r="I454" s="19">
        <v>45422</v>
      </c>
      <c r="J454" s="11">
        <v>5000</v>
      </c>
      <c r="K454" s="12" t="s">
        <v>20</v>
      </c>
      <c r="L454" s="12" t="s">
        <v>158</v>
      </c>
    </row>
    <row r="455" spans="1:12" x14ac:dyDescent="0.25">
      <c r="A455" s="10" t="s">
        <v>1080</v>
      </c>
      <c r="B455" s="14">
        <v>202405</v>
      </c>
      <c r="C455" s="14">
        <v>202405</v>
      </c>
      <c r="D455" s="14" t="s">
        <v>1014</v>
      </c>
      <c r="E455" s="16">
        <v>9645288218</v>
      </c>
      <c r="F455" s="10" t="s">
        <v>1944</v>
      </c>
      <c r="G455" s="17" t="s">
        <v>1792</v>
      </c>
      <c r="H455" s="11">
        <v>290000</v>
      </c>
      <c r="I455" s="19">
        <v>45422</v>
      </c>
      <c r="J455" s="11">
        <v>5000</v>
      </c>
      <c r="K455" s="12" t="s">
        <v>20</v>
      </c>
      <c r="L455" s="12" t="s">
        <v>158</v>
      </c>
    </row>
    <row r="456" spans="1:12" x14ac:dyDescent="0.25">
      <c r="A456" s="10" t="s">
        <v>1842</v>
      </c>
      <c r="B456" s="14">
        <v>202404</v>
      </c>
      <c r="C456" s="14">
        <v>202404</v>
      </c>
      <c r="D456" s="14" t="s">
        <v>1015</v>
      </c>
      <c r="E456" s="16">
        <v>7008624080</v>
      </c>
      <c r="F456" s="10" t="s">
        <v>1843</v>
      </c>
      <c r="G456" s="17" t="s">
        <v>1792</v>
      </c>
      <c r="H456" s="11">
        <v>240000</v>
      </c>
      <c r="I456" s="19">
        <v>45423</v>
      </c>
      <c r="J456" s="11">
        <v>95000</v>
      </c>
      <c r="K456" s="12" t="s">
        <v>20</v>
      </c>
      <c r="L456" s="12" t="s">
        <v>158</v>
      </c>
    </row>
    <row r="457" spans="1:12" x14ac:dyDescent="0.25">
      <c r="A457" s="10" t="s">
        <v>1946</v>
      </c>
      <c r="B457" s="14">
        <v>202405</v>
      </c>
      <c r="C457" s="14">
        <v>202405</v>
      </c>
      <c r="D457" s="14" t="s">
        <v>1014</v>
      </c>
      <c r="E457" s="16">
        <v>6370958758</v>
      </c>
      <c r="F457" s="10"/>
      <c r="G457" s="17" t="s">
        <v>1792</v>
      </c>
      <c r="H457" s="11">
        <v>240000</v>
      </c>
      <c r="I457" s="19">
        <v>45423</v>
      </c>
      <c r="J457" s="11">
        <v>5000</v>
      </c>
      <c r="K457" s="12" t="s">
        <v>20</v>
      </c>
      <c r="L457" s="12" t="s">
        <v>158</v>
      </c>
    </row>
    <row r="458" spans="1:12" x14ac:dyDescent="0.25">
      <c r="A458" s="10" t="s">
        <v>1907</v>
      </c>
      <c r="B458" s="14">
        <v>202405</v>
      </c>
      <c r="C458" s="14">
        <v>202405</v>
      </c>
      <c r="D458" s="14" t="s">
        <v>1015</v>
      </c>
      <c r="E458" s="16">
        <v>6370171059</v>
      </c>
      <c r="F458" s="10" t="s">
        <v>1908</v>
      </c>
      <c r="G458" s="17" t="s">
        <v>1778</v>
      </c>
      <c r="H458" s="11">
        <v>280000</v>
      </c>
      <c r="I458" s="19">
        <v>45423</v>
      </c>
      <c r="J458" s="11">
        <f>48000+6000</f>
        <v>54000</v>
      </c>
      <c r="K458" s="12" t="s">
        <v>20</v>
      </c>
      <c r="L458" s="12" t="s">
        <v>158</v>
      </c>
    </row>
    <row r="459" spans="1:12" x14ac:dyDescent="0.25">
      <c r="A459" s="10" t="s">
        <v>1294</v>
      </c>
      <c r="B459" s="14">
        <v>202310</v>
      </c>
      <c r="C459" s="14">
        <v>202310</v>
      </c>
      <c r="D459" s="14" t="s">
        <v>1014</v>
      </c>
      <c r="E459" s="16">
        <v>7224826454</v>
      </c>
      <c r="F459" s="10" t="s">
        <v>1295</v>
      </c>
      <c r="G459" s="17" t="s">
        <v>1778</v>
      </c>
      <c r="H459" s="11">
        <v>270000</v>
      </c>
      <c r="I459" s="19">
        <v>45423</v>
      </c>
      <c r="J459" s="11">
        <v>40000</v>
      </c>
      <c r="K459" s="12" t="s">
        <v>20</v>
      </c>
      <c r="L459" s="12" t="s">
        <v>158</v>
      </c>
    </row>
    <row r="460" spans="1:12" x14ac:dyDescent="0.25">
      <c r="A460" s="10" t="s">
        <v>1437</v>
      </c>
      <c r="B460" s="14">
        <v>202312</v>
      </c>
      <c r="C460" s="14">
        <v>202312</v>
      </c>
      <c r="D460" s="14" t="s">
        <v>1014</v>
      </c>
      <c r="E460" s="16">
        <v>9765740737</v>
      </c>
      <c r="F460" s="10" t="s">
        <v>1459</v>
      </c>
      <c r="G460" s="17" t="s">
        <v>1778</v>
      </c>
      <c r="H460" s="11">
        <v>280000</v>
      </c>
      <c r="I460" s="19">
        <v>45423</v>
      </c>
      <c r="J460" s="11">
        <v>54000</v>
      </c>
      <c r="K460" s="12" t="s">
        <v>20</v>
      </c>
      <c r="L460" s="12" t="s">
        <v>158</v>
      </c>
    </row>
    <row r="461" spans="1:12" x14ac:dyDescent="0.25">
      <c r="A461" s="10" t="s">
        <v>1570</v>
      </c>
      <c r="B461" s="14">
        <v>202401</v>
      </c>
      <c r="C461" s="14">
        <v>202401</v>
      </c>
      <c r="D461" s="14" t="s">
        <v>1014</v>
      </c>
      <c r="E461" s="16">
        <v>6260648072</v>
      </c>
      <c r="F461" s="10" t="s">
        <v>1571</v>
      </c>
      <c r="G461" s="17" t="s">
        <v>1792</v>
      </c>
      <c r="H461" s="11">
        <v>260000</v>
      </c>
      <c r="I461" s="19">
        <v>45423</v>
      </c>
      <c r="J461" s="11">
        <v>70000</v>
      </c>
      <c r="K461" s="12" t="s">
        <v>20</v>
      </c>
      <c r="L461" s="12" t="s">
        <v>158</v>
      </c>
    </row>
    <row r="462" spans="1:12" x14ac:dyDescent="0.25">
      <c r="A462" s="10" t="s">
        <v>1250</v>
      </c>
      <c r="B462" s="14">
        <v>202310</v>
      </c>
      <c r="C462" s="14">
        <v>202310</v>
      </c>
      <c r="D462" s="14" t="s">
        <v>1015</v>
      </c>
      <c r="E462" s="16">
        <v>8093889880</v>
      </c>
      <c r="F462" s="10" t="s">
        <v>1263</v>
      </c>
      <c r="G462" s="17" t="s">
        <v>1778</v>
      </c>
      <c r="H462" s="11">
        <v>270000</v>
      </c>
      <c r="I462" s="19">
        <v>45423</v>
      </c>
      <c r="J462" s="11">
        <v>20000</v>
      </c>
      <c r="K462" s="12" t="s">
        <v>20</v>
      </c>
      <c r="L462" s="12" t="s">
        <v>158</v>
      </c>
    </row>
    <row r="463" spans="1:12" x14ac:dyDescent="0.25">
      <c r="A463" s="10" t="s">
        <v>1703</v>
      </c>
      <c r="B463" s="14">
        <v>202402</v>
      </c>
      <c r="C463" s="14">
        <v>202402</v>
      </c>
      <c r="D463" s="14" t="s">
        <v>1015</v>
      </c>
      <c r="E463" s="16">
        <v>8296556430</v>
      </c>
      <c r="F463" s="10" t="s">
        <v>1702</v>
      </c>
      <c r="G463" s="17" t="s">
        <v>1778</v>
      </c>
      <c r="H463" s="11">
        <v>280000</v>
      </c>
      <c r="I463" s="19">
        <v>45425</v>
      </c>
      <c r="J463" s="11">
        <v>70000</v>
      </c>
      <c r="K463" s="12" t="s">
        <v>20</v>
      </c>
      <c r="L463" s="12" t="s">
        <v>158</v>
      </c>
    </row>
    <row r="464" spans="1:12" x14ac:dyDescent="0.25">
      <c r="A464" s="10" t="s">
        <v>1949</v>
      </c>
      <c r="B464" s="14">
        <v>202405</v>
      </c>
      <c r="C464" s="14">
        <v>202405</v>
      </c>
      <c r="D464" s="14" t="s">
        <v>1014</v>
      </c>
      <c r="E464" s="16" t="s">
        <v>1947</v>
      </c>
      <c r="F464" s="10"/>
      <c r="G464" s="17" t="s">
        <v>1948</v>
      </c>
      <c r="H464" s="11">
        <v>280000</v>
      </c>
      <c r="I464" s="19">
        <v>45425</v>
      </c>
      <c r="J464" s="11">
        <v>41300</v>
      </c>
      <c r="K464" s="12" t="s">
        <v>10</v>
      </c>
      <c r="L464" s="12" t="s">
        <v>158</v>
      </c>
    </row>
    <row r="465" spans="1:12" x14ac:dyDescent="0.25">
      <c r="A465" s="10" t="s">
        <v>1314</v>
      </c>
      <c r="B465" s="14">
        <v>202311</v>
      </c>
      <c r="C465" s="14">
        <v>202311</v>
      </c>
      <c r="D465" s="14" t="s">
        <v>1015</v>
      </c>
      <c r="E465" s="16">
        <v>9148664989</v>
      </c>
      <c r="F465" s="10" t="s">
        <v>1106</v>
      </c>
      <c r="G465" s="17" t="s">
        <v>1778</v>
      </c>
      <c r="H465" s="11">
        <v>300000</v>
      </c>
      <c r="I465" s="19">
        <v>45425</v>
      </c>
      <c r="J465" s="11">
        <v>53000</v>
      </c>
      <c r="K465" s="12" t="s">
        <v>20</v>
      </c>
      <c r="L465" s="12" t="s">
        <v>158</v>
      </c>
    </row>
    <row r="466" spans="1:12" x14ac:dyDescent="0.25">
      <c r="A466" s="10" t="s">
        <v>1950</v>
      </c>
      <c r="B466" s="14">
        <v>202405</v>
      </c>
      <c r="C466" s="14">
        <v>202405</v>
      </c>
      <c r="D466" s="14" t="s">
        <v>1015</v>
      </c>
      <c r="E466" s="16">
        <v>6370494490</v>
      </c>
      <c r="F466" s="10" t="s">
        <v>1951</v>
      </c>
      <c r="G466" s="17" t="s">
        <v>1792</v>
      </c>
      <c r="H466" s="11">
        <v>260000</v>
      </c>
      <c r="I466" s="19">
        <v>45425</v>
      </c>
      <c r="J466" s="11">
        <v>100000</v>
      </c>
      <c r="K466" s="12" t="s">
        <v>20</v>
      </c>
      <c r="L466" s="12" t="s">
        <v>158</v>
      </c>
    </row>
    <row r="467" spans="1:12" x14ac:dyDescent="0.25">
      <c r="A467" s="40" t="s">
        <v>1952</v>
      </c>
      <c r="B467" s="14">
        <v>202202</v>
      </c>
      <c r="C467" s="14">
        <v>202202</v>
      </c>
      <c r="D467" s="14" t="s">
        <v>1014</v>
      </c>
      <c r="E467" s="16">
        <v>8639763655</v>
      </c>
      <c r="F467" s="10" t="s">
        <v>1953</v>
      </c>
      <c r="G467" s="17" t="s">
        <v>1778</v>
      </c>
      <c r="H467" s="11">
        <v>220000</v>
      </c>
      <c r="I467" s="19">
        <v>45425</v>
      </c>
      <c r="J467" s="11">
        <v>15000</v>
      </c>
      <c r="K467" s="12" t="s">
        <v>20</v>
      </c>
      <c r="L467" s="12" t="s">
        <v>142</v>
      </c>
    </row>
    <row r="468" spans="1:12" x14ac:dyDescent="0.25">
      <c r="A468" s="10" t="s">
        <v>1693</v>
      </c>
      <c r="B468" s="14">
        <v>202402</v>
      </c>
      <c r="C468" s="14">
        <v>202402</v>
      </c>
      <c r="D468" s="14" t="s">
        <v>1015</v>
      </c>
      <c r="E468" s="16">
        <v>7606900815</v>
      </c>
      <c r="F468" s="10" t="s">
        <v>1694</v>
      </c>
      <c r="G468" s="17" t="s">
        <v>1778</v>
      </c>
      <c r="H468" s="11">
        <v>270000</v>
      </c>
      <c r="I468" s="19">
        <v>45425</v>
      </c>
      <c r="J468" s="11">
        <v>80000</v>
      </c>
      <c r="K468" s="12" t="s">
        <v>689</v>
      </c>
      <c r="L468" s="12" t="s">
        <v>158</v>
      </c>
    </row>
    <row r="469" spans="1:12" x14ac:dyDescent="0.25">
      <c r="A469" s="10" t="s">
        <v>1841</v>
      </c>
      <c r="B469" s="14">
        <v>202402</v>
      </c>
      <c r="C469" s="14">
        <v>202402</v>
      </c>
      <c r="D469" s="14" t="s">
        <v>1015</v>
      </c>
      <c r="E469" s="16">
        <v>8971045365</v>
      </c>
      <c r="F469" s="10" t="s">
        <v>1696</v>
      </c>
      <c r="G469" s="17" t="s">
        <v>1778</v>
      </c>
      <c r="H469" s="11">
        <v>260000</v>
      </c>
      <c r="I469" s="19">
        <v>45426</v>
      </c>
      <c r="J469" s="11">
        <v>80000</v>
      </c>
      <c r="K469" s="12" t="s">
        <v>689</v>
      </c>
      <c r="L469" s="12" t="s">
        <v>158</v>
      </c>
    </row>
    <row r="470" spans="1:12" x14ac:dyDescent="0.25">
      <c r="A470" s="10" t="s">
        <v>1905</v>
      </c>
      <c r="B470" s="14">
        <v>202404</v>
      </c>
      <c r="C470" s="14">
        <v>202404</v>
      </c>
      <c r="D470" s="14" t="s">
        <v>1015</v>
      </c>
      <c r="E470" s="16">
        <v>7008717261</v>
      </c>
      <c r="F470" s="10" t="s">
        <v>1906</v>
      </c>
      <c r="G470" s="17" t="s">
        <v>1778</v>
      </c>
      <c r="H470" s="11">
        <v>280000</v>
      </c>
      <c r="I470" s="19">
        <v>45426</v>
      </c>
      <c r="J470" s="11">
        <v>70000</v>
      </c>
      <c r="K470" s="12" t="s">
        <v>20</v>
      </c>
      <c r="L470" s="12" t="s">
        <v>158</v>
      </c>
    </row>
    <row r="471" spans="1:12" x14ac:dyDescent="0.25">
      <c r="A471" s="10" t="s">
        <v>1907</v>
      </c>
      <c r="B471" s="14">
        <v>202405</v>
      </c>
      <c r="C471" s="14">
        <v>202405</v>
      </c>
      <c r="D471" s="14" t="s">
        <v>1015</v>
      </c>
      <c r="E471" s="16">
        <v>6370171059</v>
      </c>
      <c r="F471" s="10" t="s">
        <v>1908</v>
      </c>
      <c r="G471" s="17" t="s">
        <v>1778</v>
      </c>
      <c r="H471" s="11">
        <v>280000</v>
      </c>
      <c r="I471" s="19">
        <v>45426</v>
      </c>
      <c r="J471" s="11">
        <v>46000</v>
      </c>
      <c r="K471" s="12" t="s">
        <v>20</v>
      </c>
      <c r="L471" s="12" t="s">
        <v>158</v>
      </c>
    </row>
    <row r="472" spans="1:12" x14ac:dyDescent="0.25">
      <c r="A472" s="10" t="s">
        <v>1630</v>
      </c>
      <c r="B472" s="14">
        <v>202402</v>
      </c>
      <c r="C472" s="14">
        <v>202402</v>
      </c>
      <c r="D472" s="14" t="s">
        <v>1015</v>
      </c>
      <c r="E472" s="16">
        <v>9620170234</v>
      </c>
      <c r="F472" s="10" t="s">
        <v>1631</v>
      </c>
      <c r="G472" s="17" t="s">
        <v>1778</v>
      </c>
      <c r="H472" s="11">
        <v>270000</v>
      </c>
      <c r="I472" s="19">
        <v>45426</v>
      </c>
      <c r="J472" s="11">
        <v>66250</v>
      </c>
      <c r="K472" s="12" t="s">
        <v>20</v>
      </c>
      <c r="L472" s="12" t="s">
        <v>158</v>
      </c>
    </row>
    <row r="473" spans="1:12" x14ac:dyDescent="0.25">
      <c r="A473" s="10" t="s">
        <v>1954</v>
      </c>
      <c r="B473" s="14">
        <v>202402</v>
      </c>
      <c r="C473" s="14">
        <v>202402</v>
      </c>
      <c r="D473" s="14" t="s">
        <v>1015</v>
      </c>
      <c r="E473" s="16">
        <v>7684896701</v>
      </c>
      <c r="F473" s="10" t="s">
        <v>1955</v>
      </c>
      <c r="G473" s="17" t="s">
        <v>1778</v>
      </c>
      <c r="H473" s="11">
        <v>270000</v>
      </c>
      <c r="I473" s="19">
        <v>45426</v>
      </c>
      <c r="J473" s="11">
        <v>65000</v>
      </c>
      <c r="K473" s="12" t="s">
        <v>20</v>
      </c>
      <c r="L473" s="12" t="s">
        <v>158</v>
      </c>
    </row>
    <row r="474" spans="1:12" x14ac:dyDescent="0.25">
      <c r="A474" s="10" t="s">
        <v>1914</v>
      </c>
      <c r="B474" s="14">
        <v>202404</v>
      </c>
      <c r="C474" s="14">
        <v>202404</v>
      </c>
      <c r="D474" s="14" t="s">
        <v>1015</v>
      </c>
      <c r="E474" s="16">
        <v>7852947419</v>
      </c>
      <c r="F474" s="10" t="s">
        <v>1915</v>
      </c>
      <c r="G474" s="17" t="s">
        <v>1792</v>
      </c>
      <c r="H474" s="11">
        <v>260000</v>
      </c>
      <c r="I474" s="19">
        <v>45426</v>
      </c>
      <c r="J474" s="11">
        <v>50000</v>
      </c>
      <c r="K474" s="12" t="s">
        <v>20</v>
      </c>
      <c r="L474" s="12" t="s">
        <v>158</v>
      </c>
    </row>
    <row r="475" spans="1:12" x14ac:dyDescent="0.25">
      <c r="A475" s="10" t="s">
        <v>1845</v>
      </c>
      <c r="B475" s="14">
        <v>202404</v>
      </c>
      <c r="C475" s="14">
        <v>202404</v>
      </c>
      <c r="D475" s="14" t="s">
        <v>1015</v>
      </c>
      <c r="E475" s="16">
        <v>9853985734</v>
      </c>
      <c r="F475" s="10" t="s">
        <v>1846</v>
      </c>
      <c r="G475" s="17" t="s">
        <v>1778</v>
      </c>
      <c r="H475" s="11">
        <v>290000</v>
      </c>
      <c r="I475" s="19">
        <v>45427</v>
      </c>
      <c r="J475" s="11">
        <v>71250</v>
      </c>
      <c r="K475" s="12" t="s">
        <v>689</v>
      </c>
      <c r="L475" s="12" t="s">
        <v>158</v>
      </c>
    </row>
    <row r="476" spans="1:12" x14ac:dyDescent="0.25">
      <c r="A476" s="10" t="s">
        <v>1716</v>
      </c>
      <c r="B476" s="14">
        <v>202401</v>
      </c>
      <c r="C476" s="14">
        <v>202401</v>
      </c>
      <c r="D476" s="14" t="s">
        <v>1015</v>
      </c>
      <c r="E476" s="16">
        <v>9938506001</v>
      </c>
      <c r="F476" s="10" t="s">
        <v>1717</v>
      </c>
      <c r="G476" s="17" t="s">
        <v>1778</v>
      </c>
      <c r="H476" s="11">
        <v>280000</v>
      </c>
      <c r="I476" s="19">
        <v>45427</v>
      </c>
      <c r="J476" s="11">
        <v>100000</v>
      </c>
      <c r="K476" s="12" t="s">
        <v>20</v>
      </c>
      <c r="L476" s="12" t="s">
        <v>158</v>
      </c>
    </row>
    <row r="477" spans="1:12" x14ac:dyDescent="0.25">
      <c r="A477" s="10" t="s">
        <v>1828</v>
      </c>
      <c r="B477" s="14">
        <v>202404</v>
      </c>
      <c r="C477" s="14">
        <v>202404</v>
      </c>
      <c r="D477" s="14" t="s">
        <v>1015</v>
      </c>
      <c r="E477" s="16">
        <v>8917590380</v>
      </c>
      <c r="F477" s="10" t="s">
        <v>1829</v>
      </c>
      <c r="G477" s="17" t="s">
        <v>1778</v>
      </c>
      <c r="H477" s="11">
        <v>290000</v>
      </c>
      <c r="I477" s="19">
        <v>45427</v>
      </c>
      <c r="J477" s="11">
        <v>86666</v>
      </c>
      <c r="K477" s="12" t="s">
        <v>20</v>
      </c>
      <c r="L477" s="12" t="s">
        <v>158</v>
      </c>
    </row>
    <row r="478" spans="1:12" x14ac:dyDescent="0.25">
      <c r="A478" s="10" t="s">
        <v>1390</v>
      </c>
      <c r="B478" s="14">
        <v>202311</v>
      </c>
      <c r="C478" s="14">
        <v>202311</v>
      </c>
      <c r="D478" s="14" t="s">
        <v>1015</v>
      </c>
      <c r="E478" s="16">
        <v>9090000869</v>
      </c>
      <c r="F478" s="10" t="s">
        <v>1391</v>
      </c>
      <c r="G478" s="17" t="s">
        <v>1778</v>
      </c>
      <c r="H478" s="11">
        <v>270000</v>
      </c>
      <c r="I478" s="19">
        <v>45427</v>
      </c>
      <c r="J478" s="11">
        <v>30000</v>
      </c>
      <c r="K478" s="12" t="s">
        <v>20</v>
      </c>
      <c r="L478" s="12" t="s">
        <v>158</v>
      </c>
    </row>
    <row r="479" spans="1:12" x14ac:dyDescent="0.25">
      <c r="A479" s="10" t="s">
        <v>1522</v>
      </c>
      <c r="B479" s="14">
        <v>202312</v>
      </c>
      <c r="C479" s="14">
        <v>202312</v>
      </c>
      <c r="D479" s="14" t="s">
        <v>1014</v>
      </c>
      <c r="E479" s="16">
        <v>7206525316</v>
      </c>
      <c r="F479" s="10" t="s">
        <v>1523</v>
      </c>
      <c r="G479" s="17" t="s">
        <v>1778</v>
      </c>
      <c r="H479" s="11">
        <v>300000</v>
      </c>
      <c r="I479" s="19">
        <v>45427</v>
      </c>
      <c r="J479" s="11">
        <v>96666</v>
      </c>
      <c r="K479" s="12" t="s">
        <v>20</v>
      </c>
      <c r="L479" s="12" t="s">
        <v>158</v>
      </c>
    </row>
    <row r="480" spans="1:12" x14ac:dyDescent="0.25">
      <c r="A480" s="10" t="s">
        <v>1956</v>
      </c>
      <c r="B480" s="14">
        <v>202405</v>
      </c>
      <c r="C480" s="14">
        <v>202405</v>
      </c>
      <c r="D480" s="14" t="s">
        <v>1015</v>
      </c>
      <c r="E480" s="16">
        <v>9778973006</v>
      </c>
      <c r="F480" s="10" t="s">
        <v>1957</v>
      </c>
      <c r="G480" s="17" t="s">
        <v>1778</v>
      </c>
      <c r="H480" s="11">
        <v>290000</v>
      </c>
      <c r="I480" s="19">
        <v>45427</v>
      </c>
      <c r="J480" s="11">
        <v>5000</v>
      </c>
      <c r="K480" s="12" t="s">
        <v>20</v>
      </c>
      <c r="L480" s="12" t="s">
        <v>158</v>
      </c>
    </row>
    <row r="481" spans="1:12" x14ac:dyDescent="0.25">
      <c r="A481" s="10" t="s">
        <v>1958</v>
      </c>
      <c r="B481" s="14">
        <v>202405</v>
      </c>
      <c r="C481" s="14">
        <v>202405</v>
      </c>
      <c r="D481" s="14" t="s">
        <v>1015</v>
      </c>
      <c r="E481" s="16">
        <v>8658177526</v>
      </c>
      <c r="F481" s="10" t="s">
        <v>1959</v>
      </c>
      <c r="G481" s="17" t="s">
        <v>1778</v>
      </c>
      <c r="H481" s="11">
        <v>290000</v>
      </c>
      <c r="I481" s="19">
        <v>45427</v>
      </c>
      <c r="J481" s="11">
        <v>5000</v>
      </c>
      <c r="K481" s="12" t="s">
        <v>20</v>
      </c>
      <c r="L481" s="12" t="s">
        <v>158</v>
      </c>
    </row>
    <row r="482" spans="1:12" x14ac:dyDescent="0.25">
      <c r="A482" s="10" t="s">
        <v>1766</v>
      </c>
      <c r="B482" s="14">
        <v>202303</v>
      </c>
      <c r="C482" s="14">
        <v>202303</v>
      </c>
      <c r="D482" s="14" t="s">
        <v>1014</v>
      </c>
      <c r="E482" s="16">
        <v>9502720256</v>
      </c>
      <c r="F482" s="10" t="s">
        <v>1719</v>
      </c>
      <c r="G482" s="17" t="s">
        <v>1792</v>
      </c>
      <c r="H482" s="11">
        <v>250000</v>
      </c>
      <c r="I482" s="19">
        <v>45428</v>
      </c>
      <c r="J482" s="11">
        <v>60000</v>
      </c>
      <c r="K482" s="12" t="s">
        <v>20</v>
      </c>
      <c r="L482" s="12" t="s">
        <v>158</v>
      </c>
    </row>
    <row r="483" spans="1:12" x14ac:dyDescent="0.25">
      <c r="A483" s="10" t="s">
        <v>1612</v>
      </c>
      <c r="B483" s="14">
        <v>202312</v>
      </c>
      <c r="C483" s="14">
        <v>202312</v>
      </c>
      <c r="D483" s="14" t="s">
        <v>1014</v>
      </c>
      <c r="E483" s="16"/>
      <c r="F483" s="10" t="s">
        <v>1613</v>
      </c>
      <c r="G483" s="17" t="s">
        <v>1778</v>
      </c>
      <c r="H483" s="11">
        <v>270000</v>
      </c>
      <c r="I483" s="19">
        <v>45428</v>
      </c>
      <c r="J483" s="11">
        <v>50000</v>
      </c>
      <c r="K483" s="12" t="s">
        <v>20</v>
      </c>
      <c r="L483" s="12" t="s">
        <v>158</v>
      </c>
    </row>
    <row r="484" spans="1:12" x14ac:dyDescent="0.25">
      <c r="A484" s="10" t="s">
        <v>1513</v>
      </c>
      <c r="B484" s="14">
        <v>202401</v>
      </c>
      <c r="C484" s="14">
        <v>202401</v>
      </c>
      <c r="D484" s="14" t="s">
        <v>1015</v>
      </c>
      <c r="E484" s="16">
        <v>9938994545</v>
      </c>
      <c r="F484" s="10" t="s">
        <v>1514</v>
      </c>
      <c r="G484" s="17" t="s">
        <v>1778</v>
      </c>
      <c r="H484" s="11">
        <v>265000</v>
      </c>
      <c r="I484" s="19">
        <v>45428</v>
      </c>
      <c r="J484" s="11">
        <v>75000</v>
      </c>
      <c r="K484" s="12" t="s">
        <v>20</v>
      </c>
      <c r="L484" s="12" t="s">
        <v>158</v>
      </c>
    </row>
    <row r="485" spans="1:12" x14ac:dyDescent="0.25">
      <c r="A485" s="10" t="s">
        <v>1796</v>
      </c>
      <c r="B485" s="14">
        <v>202303</v>
      </c>
      <c r="C485" s="14">
        <v>202303</v>
      </c>
      <c r="D485" s="14" t="s">
        <v>1014</v>
      </c>
      <c r="E485" s="16">
        <v>7697813391</v>
      </c>
      <c r="F485" s="10" t="s">
        <v>1797</v>
      </c>
      <c r="G485" s="17" t="s">
        <v>1778</v>
      </c>
      <c r="H485" s="11">
        <v>280000</v>
      </c>
      <c r="I485" s="19">
        <v>45428</v>
      </c>
      <c r="J485" s="11">
        <v>50000</v>
      </c>
      <c r="K485" s="12" t="s">
        <v>20</v>
      </c>
      <c r="L485" s="12" t="s">
        <v>158</v>
      </c>
    </row>
    <row r="486" spans="1:12" x14ac:dyDescent="0.25">
      <c r="A486" s="10" t="s">
        <v>1743</v>
      </c>
      <c r="B486" s="14">
        <v>202403</v>
      </c>
      <c r="C486" s="14">
        <v>202403</v>
      </c>
      <c r="D486" s="14" t="s">
        <v>1015</v>
      </c>
      <c r="E486" s="16">
        <v>8917316071</v>
      </c>
      <c r="F486" s="10" t="s">
        <v>1744</v>
      </c>
      <c r="G486" s="17" t="s">
        <v>1778</v>
      </c>
      <c r="H486" s="11">
        <v>290000</v>
      </c>
      <c r="I486" s="19">
        <v>45428</v>
      </c>
      <c r="J486" s="11">
        <v>96666</v>
      </c>
      <c r="K486" s="12" t="s">
        <v>20</v>
      </c>
      <c r="L486" s="12" t="s">
        <v>158</v>
      </c>
    </row>
    <row r="487" spans="1:12" x14ac:dyDescent="0.25">
      <c r="A487" s="10" t="s">
        <v>1914</v>
      </c>
      <c r="B487" s="14">
        <v>202404</v>
      </c>
      <c r="C487" s="14">
        <v>202404</v>
      </c>
      <c r="D487" s="14" t="s">
        <v>1015</v>
      </c>
      <c r="E487" s="16">
        <v>7852947419</v>
      </c>
      <c r="F487" s="10" t="s">
        <v>1915</v>
      </c>
      <c r="G487" s="17" t="s">
        <v>1792</v>
      </c>
      <c r="H487" s="11">
        <v>260000</v>
      </c>
      <c r="I487" s="19">
        <v>45428</v>
      </c>
      <c r="J487" s="11">
        <v>41667</v>
      </c>
      <c r="K487" s="12" t="s">
        <v>20</v>
      </c>
      <c r="L487" s="12" t="s">
        <v>158</v>
      </c>
    </row>
    <row r="488" spans="1:12" x14ac:dyDescent="0.25">
      <c r="A488" s="10" t="s">
        <v>1950</v>
      </c>
      <c r="B488" s="14">
        <v>202405</v>
      </c>
      <c r="C488" s="14">
        <v>202405</v>
      </c>
      <c r="D488" s="14" t="s">
        <v>1015</v>
      </c>
      <c r="E488" s="16">
        <v>6370494490</v>
      </c>
      <c r="F488" s="10" t="s">
        <v>1951</v>
      </c>
      <c r="G488" s="17" t="s">
        <v>1792</v>
      </c>
      <c r="H488" s="11">
        <v>260000</v>
      </c>
      <c r="I488" s="19">
        <v>45428</v>
      </c>
      <c r="J488" s="11">
        <v>10000</v>
      </c>
      <c r="K488" s="12" t="s">
        <v>20</v>
      </c>
      <c r="L488" s="12" t="s">
        <v>158</v>
      </c>
    </row>
    <row r="489" spans="1:12" x14ac:dyDescent="0.25">
      <c r="A489" s="10" t="s">
        <v>1960</v>
      </c>
      <c r="B489" s="14">
        <v>202405</v>
      </c>
      <c r="C489" s="14">
        <v>202405</v>
      </c>
      <c r="D489" s="14" t="s">
        <v>1015</v>
      </c>
      <c r="E489" s="16">
        <v>8327727235</v>
      </c>
      <c r="F489" s="10" t="s">
        <v>1961</v>
      </c>
      <c r="G489" s="17" t="s">
        <v>1792</v>
      </c>
      <c r="H489" s="11">
        <v>260000</v>
      </c>
      <c r="I489" s="19">
        <v>45428</v>
      </c>
      <c r="J489" s="11">
        <v>5000</v>
      </c>
      <c r="K489" s="12" t="s">
        <v>20</v>
      </c>
      <c r="L489" s="12" t="s">
        <v>158</v>
      </c>
    </row>
    <row r="490" spans="1:12" x14ac:dyDescent="0.25">
      <c r="A490" s="10" t="s">
        <v>1329</v>
      </c>
      <c r="B490" s="14">
        <v>202311</v>
      </c>
      <c r="C490" s="14">
        <v>202311</v>
      </c>
      <c r="D490" s="14" t="s">
        <v>1015</v>
      </c>
      <c r="E490" s="16">
        <v>8763655674</v>
      </c>
      <c r="F490" s="10" t="s">
        <v>1477</v>
      </c>
      <c r="G490" s="17" t="s">
        <v>1792</v>
      </c>
      <c r="H490" s="11">
        <v>240000</v>
      </c>
      <c r="I490" s="19">
        <v>45429</v>
      </c>
      <c r="J490" s="11">
        <v>20000</v>
      </c>
      <c r="K490" s="12" t="s">
        <v>20</v>
      </c>
      <c r="L490" s="12" t="s">
        <v>158</v>
      </c>
    </row>
    <row r="491" spans="1:12" x14ac:dyDescent="0.25">
      <c r="A491" s="10" t="s">
        <v>1794</v>
      </c>
      <c r="B491" s="14">
        <v>202303</v>
      </c>
      <c r="C491" s="14">
        <v>202303</v>
      </c>
      <c r="D491" s="14" t="s">
        <v>1015</v>
      </c>
      <c r="E491" s="16">
        <v>8637255813</v>
      </c>
      <c r="F491" s="10" t="s">
        <v>1795</v>
      </c>
      <c r="G491" s="17" t="s">
        <v>1778</v>
      </c>
      <c r="H491" s="11">
        <v>280000</v>
      </c>
      <c r="I491" s="19">
        <v>45429</v>
      </c>
      <c r="J491" s="11">
        <v>40000</v>
      </c>
      <c r="K491" s="12" t="s">
        <v>20</v>
      </c>
      <c r="L491" s="12" t="s">
        <v>158</v>
      </c>
    </row>
    <row r="492" spans="1:12" x14ac:dyDescent="0.25">
      <c r="A492" s="10" t="s">
        <v>1962</v>
      </c>
      <c r="B492" s="14">
        <v>202405</v>
      </c>
      <c r="C492" s="14">
        <v>202405</v>
      </c>
      <c r="D492" s="14" t="s">
        <v>1015</v>
      </c>
      <c r="E492" s="16">
        <v>8871308006</v>
      </c>
      <c r="F492" s="10" t="s">
        <v>1943</v>
      </c>
      <c r="G492" s="17" t="s">
        <v>1778</v>
      </c>
      <c r="H492" s="11">
        <v>280000</v>
      </c>
      <c r="I492" s="19">
        <v>45429</v>
      </c>
      <c r="J492" s="11">
        <v>91667</v>
      </c>
      <c r="K492" s="12" t="s">
        <v>10</v>
      </c>
      <c r="L492" s="12" t="s">
        <v>158</v>
      </c>
    </row>
    <row r="493" spans="1:12" x14ac:dyDescent="0.25">
      <c r="A493" s="10" t="s">
        <v>1737</v>
      </c>
      <c r="B493" s="14">
        <v>202401</v>
      </c>
      <c r="C493" s="14">
        <v>202401</v>
      </c>
      <c r="D493" s="14" t="s">
        <v>1014</v>
      </c>
      <c r="E493" s="16">
        <v>8374879289</v>
      </c>
      <c r="F493" s="10" t="s">
        <v>1738</v>
      </c>
      <c r="G493" s="17" t="s">
        <v>1778</v>
      </c>
      <c r="H493" s="11">
        <v>290000</v>
      </c>
      <c r="I493" s="19">
        <v>45429</v>
      </c>
      <c r="J493" s="11">
        <v>25000</v>
      </c>
      <c r="K493" s="12" t="s">
        <v>10</v>
      </c>
      <c r="L493" s="12" t="s">
        <v>158</v>
      </c>
    </row>
    <row r="494" spans="1:12" x14ac:dyDescent="0.25">
      <c r="A494" s="10" t="s">
        <v>1963</v>
      </c>
      <c r="B494" s="14">
        <v>202405</v>
      </c>
      <c r="C494" s="14">
        <v>202405</v>
      </c>
      <c r="D494" s="14" t="s">
        <v>1014</v>
      </c>
      <c r="E494" s="16">
        <v>9510625211</v>
      </c>
      <c r="F494" s="10"/>
      <c r="G494" s="17" t="s">
        <v>1778</v>
      </c>
      <c r="H494" s="11">
        <v>290000</v>
      </c>
      <c r="I494" s="19">
        <v>45430</v>
      </c>
      <c r="J494" s="11">
        <v>270000</v>
      </c>
      <c r="K494" s="12" t="s">
        <v>20</v>
      </c>
      <c r="L494" s="12" t="s">
        <v>158</v>
      </c>
    </row>
    <row r="495" spans="1:12" x14ac:dyDescent="0.25">
      <c r="A495" s="10" t="s">
        <v>1538</v>
      </c>
      <c r="B495" s="14">
        <v>202304</v>
      </c>
      <c r="C495" s="14">
        <v>202304</v>
      </c>
      <c r="D495" s="14" t="s">
        <v>1015</v>
      </c>
      <c r="E495" s="16"/>
      <c r="F495" s="10" t="s">
        <v>1539</v>
      </c>
      <c r="G495" s="17" t="s">
        <v>1792</v>
      </c>
      <c r="H495" s="11">
        <v>270000</v>
      </c>
      <c r="I495" s="19">
        <v>45430</v>
      </c>
      <c r="J495" s="11">
        <v>40000</v>
      </c>
      <c r="K495" s="12" t="s">
        <v>20</v>
      </c>
      <c r="L495" s="12" t="s">
        <v>158</v>
      </c>
    </row>
    <row r="496" spans="1:12" x14ac:dyDescent="0.25">
      <c r="A496" s="10" t="s">
        <v>1936</v>
      </c>
      <c r="B496" s="14">
        <v>202405</v>
      </c>
      <c r="C496" s="14">
        <v>202405</v>
      </c>
      <c r="D496" s="14" t="s">
        <v>1014</v>
      </c>
      <c r="E496" s="16">
        <v>8837435966</v>
      </c>
      <c r="F496" s="10" t="s">
        <v>1937</v>
      </c>
      <c r="G496" s="17" t="s">
        <v>1778</v>
      </c>
      <c r="H496" s="11">
        <v>260000</v>
      </c>
      <c r="I496" s="19">
        <v>45430</v>
      </c>
      <c r="J496" s="11">
        <v>81666</v>
      </c>
      <c r="K496" s="12" t="s">
        <v>20</v>
      </c>
      <c r="L496" s="12" t="s">
        <v>158</v>
      </c>
    </row>
    <row r="497" spans="1:12" x14ac:dyDescent="0.25">
      <c r="A497" s="10" t="s">
        <v>1964</v>
      </c>
      <c r="B497" s="14">
        <v>202405</v>
      </c>
      <c r="C497" s="14">
        <v>202405</v>
      </c>
      <c r="D497" s="14" t="s">
        <v>1015</v>
      </c>
      <c r="E497" s="16">
        <v>9302595031</v>
      </c>
      <c r="F497" s="10" t="s">
        <v>1965</v>
      </c>
      <c r="G497" s="17" t="s">
        <v>1778</v>
      </c>
      <c r="H497" s="11">
        <v>290000</v>
      </c>
      <c r="I497" s="19">
        <v>45430</v>
      </c>
      <c r="J497" s="11">
        <v>5000</v>
      </c>
      <c r="K497" s="12" t="s">
        <v>20</v>
      </c>
      <c r="L497" s="12" t="s">
        <v>1968</v>
      </c>
    </row>
    <row r="498" spans="1:12" x14ac:dyDescent="0.25">
      <c r="A498" s="10" t="s">
        <v>1960</v>
      </c>
      <c r="B498" s="14">
        <v>202405</v>
      </c>
      <c r="C498" s="14">
        <v>202405</v>
      </c>
      <c r="D498" s="14" t="s">
        <v>1015</v>
      </c>
      <c r="E498" s="16">
        <v>8327727235</v>
      </c>
      <c r="F498" s="10" t="s">
        <v>1961</v>
      </c>
      <c r="G498" s="17" t="s">
        <v>1778</v>
      </c>
      <c r="H498" s="11">
        <v>280000</v>
      </c>
      <c r="I498" s="19">
        <v>45430</v>
      </c>
      <c r="J498" s="11">
        <v>5000</v>
      </c>
      <c r="K498" s="12" t="s">
        <v>20</v>
      </c>
      <c r="L498" s="12" t="s">
        <v>1966</v>
      </c>
    </row>
    <row r="499" spans="1:12" x14ac:dyDescent="0.25">
      <c r="A499" s="10" t="s">
        <v>1967</v>
      </c>
      <c r="B499" s="14">
        <v>202405</v>
      </c>
      <c r="C499" s="14">
        <v>202405</v>
      </c>
      <c r="D499" s="14" t="s">
        <v>1015</v>
      </c>
      <c r="E499" s="16">
        <v>7751019039</v>
      </c>
      <c r="F499" s="10" t="s">
        <v>1969</v>
      </c>
      <c r="G499" s="17" t="s">
        <v>1778</v>
      </c>
      <c r="H499" s="11">
        <v>290000</v>
      </c>
      <c r="I499" s="19">
        <v>45430</v>
      </c>
      <c r="J499" s="11">
        <v>5000</v>
      </c>
      <c r="K499" s="12" t="s">
        <v>20</v>
      </c>
      <c r="L499" s="12" t="s">
        <v>1966</v>
      </c>
    </row>
    <row r="500" spans="1:12" x14ac:dyDescent="0.25">
      <c r="A500" s="10" t="s">
        <v>1946</v>
      </c>
      <c r="B500" s="14">
        <v>202405</v>
      </c>
      <c r="C500" s="14">
        <v>202405</v>
      </c>
      <c r="D500" s="14" t="s">
        <v>1014</v>
      </c>
      <c r="E500" s="16">
        <v>6370958758</v>
      </c>
      <c r="F500" s="10"/>
      <c r="G500" s="17" t="s">
        <v>1792</v>
      </c>
      <c r="H500" s="11">
        <v>240000</v>
      </c>
      <c r="I500" s="19">
        <v>45432</v>
      </c>
      <c r="J500" s="11">
        <v>50000</v>
      </c>
      <c r="K500" s="12" t="s">
        <v>20</v>
      </c>
      <c r="L500" s="12" t="s">
        <v>158</v>
      </c>
    </row>
    <row r="501" spans="1:12" x14ac:dyDescent="0.25">
      <c r="A501" s="10" t="s">
        <v>1681</v>
      </c>
      <c r="B501" s="14">
        <v>202303</v>
      </c>
      <c r="C501" s="14">
        <v>202303</v>
      </c>
      <c r="D501" s="14" t="s">
        <v>1014</v>
      </c>
      <c r="E501" s="16">
        <v>8982224581</v>
      </c>
      <c r="F501" s="10" t="s">
        <v>1682</v>
      </c>
      <c r="G501" s="17" t="s">
        <v>1792</v>
      </c>
      <c r="H501" s="11">
        <v>280000</v>
      </c>
      <c r="I501" s="19">
        <v>45432</v>
      </c>
      <c r="J501" s="11">
        <v>50000</v>
      </c>
      <c r="K501" s="12" t="s">
        <v>20</v>
      </c>
      <c r="L501" s="12" t="s">
        <v>158</v>
      </c>
    </row>
    <row r="502" spans="1:12" x14ac:dyDescent="0.25">
      <c r="A502" s="10" t="s">
        <v>1711</v>
      </c>
      <c r="B502" s="14">
        <v>202402</v>
      </c>
      <c r="C502" s="14">
        <v>202402</v>
      </c>
      <c r="D502" s="14" t="s">
        <v>1014</v>
      </c>
      <c r="E502" s="16">
        <v>9027288046</v>
      </c>
      <c r="F502" s="10" t="s">
        <v>1712</v>
      </c>
      <c r="G502" s="17" t="s">
        <v>1778</v>
      </c>
      <c r="H502" s="11">
        <v>280000</v>
      </c>
      <c r="I502" s="19">
        <v>45432</v>
      </c>
      <c r="J502" s="11">
        <v>40000</v>
      </c>
      <c r="K502" s="12" t="s">
        <v>20</v>
      </c>
      <c r="L502" s="12" t="s">
        <v>158</v>
      </c>
    </row>
    <row r="503" spans="1:12" x14ac:dyDescent="0.25">
      <c r="A503" s="10" t="s">
        <v>1950</v>
      </c>
      <c r="B503" s="14">
        <v>202405</v>
      </c>
      <c r="C503" s="14">
        <v>202405</v>
      </c>
      <c r="D503" s="14" t="s">
        <v>1015</v>
      </c>
      <c r="E503" s="16">
        <v>6370494490</v>
      </c>
      <c r="F503" s="10" t="s">
        <v>1951</v>
      </c>
      <c r="G503" s="17" t="s">
        <v>1792</v>
      </c>
      <c r="H503" s="11">
        <v>260000</v>
      </c>
      <c r="I503" s="19">
        <v>45432</v>
      </c>
      <c r="J503" s="11">
        <v>17000</v>
      </c>
      <c r="K503" s="12" t="s">
        <v>20</v>
      </c>
      <c r="L503" s="12" t="s">
        <v>158</v>
      </c>
    </row>
    <row r="504" spans="1:12" x14ac:dyDescent="0.25">
      <c r="A504" s="10" t="s">
        <v>1767</v>
      </c>
      <c r="B504" s="14">
        <v>202403</v>
      </c>
      <c r="C504" s="14">
        <v>202403</v>
      </c>
      <c r="D504" s="14" t="s">
        <v>1014</v>
      </c>
      <c r="E504" s="16">
        <v>8860011727</v>
      </c>
      <c r="F504" s="10" t="s">
        <v>1768</v>
      </c>
      <c r="G504" s="17" t="s">
        <v>1778</v>
      </c>
      <c r="H504" s="11">
        <v>300000</v>
      </c>
      <c r="I504" s="19">
        <v>45432</v>
      </c>
      <c r="J504" s="11">
        <v>28333</v>
      </c>
      <c r="K504" s="12" t="s">
        <v>20</v>
      </c>
      <c r="L504" s="12" t="s">
        <v>158</v>
      </c>
    </row>
    <row r="505" spans="1:12" x14ac:dyDescent="0.25">
      <c r="A505" s="10" t="s">
        <v>1925</v>
      </c>
      <c r="B505" s="14">
        <v>202405</v>
      </c>
      <c r="C505" s="14">
        <v>202405</v>
      </c>
      <c r="D505" s="14" t="s">
        <v>1015</v>
      </c>
      <c r="E505" s="16">
        <v>9337938344</v>
      </c>
      <c r="F505" s="10" t="s">
        <v>1926</v>
      </c>
      <c r="G505" s="17" t="s">
        <v>1778</v>
      </c>
      <c r="H505" s="11">
        <v>290000</v>
      </c>
      <c r="I505" s="19">
        <v>45432</v>
      </c>
      <c r="J505" s="11">
        <v>85000</v>
      </c>
      <c r="K505" s="12" t="s">
        <v>20</v>
      </c>
      <c r="L505" s="12" t="s">
        <v>158</v>
      </c>
    </row>
    <row r="506" spans="1:12" x14ac:dyDescent="0.25">
      <c r="A506" s="10" t="s">
        <v>1970</v>
      </c>
      <c r="B506" s="14">
        <v>202405</v>
      </c>
      <c r="C506" s="14">
        <v>202405</v>
      </c>
      <c r="D506" s="14" t="s">
        <v>1014</v>
      </c>
      <c r="E506" s="16"/>
      <c r="F506" s="50" t="s">
        <v>1972</v>
      </c>
      <c r="G506" s="17" t="s">
        <v>1971</v>
      </c>
      <c r="H506" s="11">
        <v>41300</v>
      </c>
      <c r="I506" s="19">
        <v>45432</v>
      </c>
      <c r="J506" s="11">
        <v>41400</v>
      </c>
      <c r="K506" s="12" t="s">
        <v>20</v>
      </c>
      <c r="L506" s="12" t="s">
        <v>158</v>
      </c>
    </row>
    <row r="507" spans="1:12" x14ac:dyDescent="0.25">
      <c r="A507" s="10" t="s">
        <v>1973</v>
      </c>
      <c r="B507" s="14">
        <v>202405</v>
      </c>
      <c r="C507" s="14">
        <v>202405</v>
      </c>
      <c r="D507" s="14" t="s">
        <v>1015</v>
      </c>
      <c r="E507" s="16">
        <v>8280225730</v>
      </c>
      <c r="F507" s="10" t="s">
        <v>1974</v>
      </c>
      <c r="G507" s="17" t="s">
        <v>1778</v>
      </c>
      <c r="H507" s="11">
        <v>290000</v>
      </c>
      <c r="I507" s="19">
        <v>45432</v>
      </c>
      <c r="J507" s="11">
        <v>5000</v>
      </c>
      <c r="K507" s="12" t="s">
        <v>20</v>
      </c>
      <c r="L507" s="12" t="s">
        <v>158</v>
      </c>
    </row>
    <row r="508" spans="1:12" x14ac:dyDescent="0.25">
      <c r="A508" s="10" t="s">
        <v>1812</v>
      </c>
      <c r="B508" s="14">
        <v>202403</v>
      </c>
      <c r="C508" s="14">
        <v>202403</v>
      </c>
      <c r="D508" s="14" t="s">
        <v>1014</v>
      </c>
      <c r="E508" s="16">
        <v>8593905069</v>
      </c>
      <c r="F508" s="10" t="s">
        <v>1813</v>
      </c>
      <c r="G508" s="17" t="s">
        <v>1778</v>
      </c>
      <c r="H508" s="11">
        <v>290000</v>
      </c>
      <c r="I508" s="19">
        <v>45433</v>
      </c>
      <c r="J508" s="11">
        <v>93333</v>
      </c>
      <c r="K508" s="12" t="s">
        <v>20</v>
      </c>
      <c r="L508" s="12" t="s">
        <v>158</v>
      </c>
    </row>
    <row r="509" spans="1:12" x14ac:dyDescent="0.25">
      <c r="A509" s="10" t="s">
        <v>1975</v>
      </c>
      <c r="B509" s="14">
        <v>202405</v>
      </c>
      <c r="C509" s="14">
        <v>202405</v>
      </c>
      <c r="D509" s="14" t="s">
        <v>1014</v>
      </c>
      <c r="E509" s="16">
        <v>9054928758</v>
      </c>
      <c r="F509" s="10"/>
      <c r="G509" s="17" t="s">
        <v>1778</v>
      </c>
      <c r="H509" s="11">
        <v>290000</v>
      </c>
      <c r="I509" s="19">
        <v>45433</v>
      </c>
      <c r="J509" s="11">
        <v>260000</v>
      </c>
      <c r="K509" s="12" t="s">
        <v>20</v>
      </c>
      <c r="L509" s="12" t="s">
        <v>158</v>
      </c>
    </row>
    <row r="510" spans="1:12" x14ac:dyDescent="0.25">
      <c r="A510" s="10" t="s">
        <v>1976</v>
      </c>
      <c r="B510" s="14">
        <v>202405</v>
      </c>
      <c r="C510" s="14">
        <v>202405</v>
      </c>
      <c r="D510" s="14" t="s">
        <v>1015</v>
      </c>
      <c r="E510" s="16">
        <v>6372810182</v>
      </c>
      <c r="F510" s="10" t="s">
        <v>1977</v>
      </c>
      <c r="G510" s="17" t="s">
        <v>1778</v>
      </c>
      <c r="H510" s="11">
        <v>290000</v>
      </c>
      <c r="I510" s="19">
        <v>45433</v>
      </c>
      <c r="J510" s="11">
        <v>5000</v>
      </c>
      <c r="K510" s="12" t="s">
        <v>689</v>
      </c>
      <c r="L510" s="12" t="s">
        <v>158</v>
      </c>
    </row>
    <row r="511" spans="1:12" x14ac:dyDescent="0.25">
      <c r="A511" s="10" t="s">
        <v>1978</v>
      </c>
      <c r="B511" s="14">
        <v>202405</v>
      </c>
      <c r="C511" s="14">
        <v>202405</v>
      </c>
      <c r="D511" s="14" t="s">
        <v>1014</v>
      </c>
      <c r="E511" s="16">
        <v>7008891889</v>
      </c>
      <c r="F511" s="10" t="s">
        <v>1979</v>
      </c>
      <c r="G511" s="17" t="s">
        <v>1778</v>
      </c>
      <c r="H511" s="11">
        <v>290000</v>
      </c>
      <c r="I511" s="19">
        <v>45434</v>
      </c>
      <c r="J511" s="11">
        <v>5000</v>
      </c>
      <c r="K511" s="12" t="s">
        <v>689</v>
      </c>
      <c r="L511" s="12" t="s">
        <v>158</v>
      </c>
    </row>
    <row r="512" spans="1:12" x14ac:dyDescent="0.25">
      <c r="A512" s="10" t="s">
        <v>1980</v>
      </c>
      <c r="B512" s="14">
        <v>202405</v>
      </c>
      <c r="C512" s="14">
        <v>202405</v>
      </c>
      <c r="D512" s="14" t="s">
        <v>1015</v>
      </c>
      <c r="E512" s="16">
        <v>8457944362</v>
      </c>
      <c r="F512" s="10" t="s">
        <v>1981</v>
      </c>
      <c r="G512" s="17" t="s">
        <v>1778</v>
      </c>
      <c r="H512" s="11">
        <v>270000</v>
      </c>
      <c r="I512" s="19">
        <v>45434</v>
      </c>
      <c r="J512" s="11">
        <v>5000</v>
      </c>
      <c r="K512" s="12" t="s">
        <v>689</v>
      </c>
      <c r="L512" s="12" t="s">
        <v>158</v>
      </c>
    </row>
    <row r="513" spans="1:12" x14ac:dyDescent="0.25">
      <c r="A513" s="10" t="s">
        <v>1982</v>
      </c>
      <c r="B513" s="14">
        <v>202405</v>
      </c>
      <c r="C513" s="14">
        <v>202405</v>
      </c>
      <c r="D513" s="14" t="s">
        <v>1015</v>
      </c>
      <c r="E513" s="16">
        <v>9668994742</v>
      </c>
      <c r="F513" s="10" t="s">
        <v>1983</v>
      </c>
      <c r="G513" s="17" t="s">
        <v>1778</v>
      </c>
      <c r="H513" s="11">
        <v>270000</v>
      </c>
      <c r="I513" s="19">
        <v>45434</v>
      </c>
      <c r="J513" s="11">
        <v>5000</v>
      </c>
      <c r="K513" s="12" t="s">
        <v>689</v>
      </c>
      <c r="L513" s="12" t="s">
        <v>158</v>
      </c>
    </row>
    <row r="514" spans="1:12" x14ac:dyDescent="0.25">
      <c r="A514" s="10" t="s">
        <v>1984</v>
      </c>
      <c r="B514" s="14">
        <v>202405</v>
      </c>
      <c r="C514" s="14">
        <v>202405</v>
      </c>
      <c r="D514" s="14" t="s">
        <v>1014</v>
      </c>
      <c r="E514" s="16" t="s">
        <v>1986</v>
      </c>
      <c r="F514" s="10" t="s">
        <v>1985</v>
      </c>
      <c r="G514" s="17" t="s">
        <v>1792</v>
      </c>
      <c r="H514" s="11">
        <v>260000</v>
      </c>
      <c r="I514" s="19">
        <v>45434</v>
      </c>
      <c r="J514" s="11">
        <v>5000</v>
      </c>
      <c r="K514" s="12" t="s">
        <v>689</v>
      </c>
      <c r="L514" s="12" t="s">
        <v>158</v>
      </c>
    </row>
    <row r="515" spans="1:12" x14ac:dyDescent="0.25">
      <c r="A515" s="10" t="s">
        <v>1697</v>
      </c>
      <c r="B515" s="14">
        <v>202402</v>
      </c>
      <c r="C515" s="14">
        <v>202402</v>
      </c>
      <c r="D515" s="14" t="s">
        <v>1014</v>
      </c>
      <c r="E515" s="16">
        <v>7008091508</v>
      </c>
      <c r="F515" s="10" t="s">
        <v>1698</v>
      </c>
      <c r="G515" s="17" t="s">
        <v>1792</v>
      </c>
      <c r="H515" s="11">
        <v>270000</v>
      </c>
      <c r="I515" s="19">
        <v>45434</v>
      </c>
      <c r="J515" s="11">
        <v>25000</v>
      </c>
      <c r="K515" s="12" t="s">
        <v>20</v>
      </c>
      <c r="L515" s="12" t="s">
        <v>158</v>
      </c>
    </row>
    <row r="516" spans="1:12" x14ac:dyDescent="0.25">
      <c r="A516" s="10" t="s">
        <v>1729</v>
      </c>
      <c r="B516" s="14">
        <v>202402</v>
      </c>
      <c r="C516" s="14">
        <v>202402</v>
      </c>
      <c r="D516" s="14" t="s">
        <v>1014</v>
      </c>
      <c r="E516" s="16">
        <v>8260620878</v>
      </c>
      <c r="F516" s="10" t="s">
        <v>1730</v>
      </c>
      <c r="G516" s="17" t="s">
        <v>1778</v>
      </c>
      <c r="H516" s="11">
        <v>270000</v>
      </c>
      <c r="I516" s="19">
        <v>45434</v>
      </c>
      <c r="J516" s="11">
        <v>80000</v>
      </c>
      <c r="K516" s="12" t="s">
        <v>20</v>
      </c>
      <c r="L516" s="12" t="s">
        <v>158</v>
      </c>
    </row>
    <row r="517" spans="1:12" x14ac:dyDescent="0.25">
      <c r="A517" s="10" t="s">
        <v>1847</v>
      </c>
      <c r="B517" s="14">
        <v>202404</v>
      </c>
      <c r="C517" s="14">
        <v>202404</v>
      </c>
      <c r="D517" s="14" t="s">
        <v>1015</v>
      </c>
      <c r="E517" s="16">
        <v>6370873441</v>
      </c>
      <c r="F517" s="10" t="s">
        <v>1848</v>
      </c>
      <c r="G517" s="17" t="s">
        <v>1778</v>
      </c>
      <c r="H517" s="11">
        <v>270000</v>
      </c>
      <c r="I517" s="19">
        <v>45434</v>
      </c>
      <c r="J517" s="11">
        <v>88333</v>
      </c>
      <c r="K517" s="12" t="s">
        <v>20</v>
      </c>
      <c r="L517" s="12" t="s">
        <v>158</v>
      </c>
    </row>
    <row r="518" spans="1:12" x14ac:dyDescent="0.25">
      <c r="A518" s="10" t="s">
        <v>1867</v>
      </c>
      <c r="B518" s="14">
        <v>202404</v>
      </c>
      <c r="C518" s="14">
        <v>202404</v>
      </c>
      <c r="D518" s="14" t="s">
        <v>1014</v>
      </c>
      <c r="E518" s="16">
        <v>7762041685</v>
      </c>
      <c r="F518" s="10" t="s">
        <v>1853</v>
      </c>
      <c r="G518" s="17" t="s">
        <v>1792</v>
      </c>
      <c r="H518" s="11">
        <v>260000</v>
      </c>
      <c r="I518" s="19">
        <v>45435</v>
      </c>
      <c r="J518" s="11">
        <v>40000</v>
      </c>
      <c r="K518" s="12" t="s">
        <v>20</v>
      </c>
      <c r="L518" s="12" t="s">
        <v>158</v>
      </c>
    </row>
    <row r="519" spans="1:12" x14ac:dyDescent="0.25">
      <c r="A519" s="10" t="s">
        <v>1709</v>
      </c>
      <c r="B519" s="14">
        <v>202402</v>
      </c>
      <c r="C519" s="14">
        <v>202402</v>
      </c>
      <c r="D519" s="14" t="s">
        <v>1014</v>
      </c>
      <c r="E519" s="16">
        <v>9348585571</v>
      </c>
      <c r="F519" s="10" t="s">
        <v>1710</v>
      </c>
      <c r="G519" s="17" t="s">
        <v>1778</v>
      </c>
      <c r="H519" s="11">
        <v>250000</v>
      </c>
      <c r="I519" s="19">
        <v>45435</v>
      </c>
      <c r="J519" s="11">
        <v>96666</v>
      </c>
      <c r="K519" s="12" t="s">
        <v>20</v>
      </c>
      <c r="L519" s="12" t="s">
        <v>158</v>
      </c>
    </row>
    <row r="520" spans="1:12" x14ac:dyDescent="0.25">
      <c r="A520" s="10" t="s">
        <v>1987</v>
      </c>
      <c r="B520" s="14">
        <v>202405</v>
      </c>
      <c r="C520" s="14">
        <v>202405</v>
      </c>
      <c r="D520" s="14" t="s">
        <v>1014</v>
      </c>
      <c r="E520" s="16">
        <v>9449085687</v>
      </c>
      <c r="F520" s="10" t="s">
        <v>1855</v>
      </c>
      <c r="G520" s="17" t="s">
        <v>1778</v>
      </c>
      <c r="H520" s="11">
        <v>290000</v>
      </c>
      <c r="I520" s="19">
        <v>45435</v>
      </c>
      <c r="J520" s="11">
        <v>93333</v>
      </c>
      <c r="K520" s="12" t="s">
        <v>20</v>
      </c>
      <c r="L520" s="12" t="s">
        <v>158</v>
      </c>
    </row>
    <row r="521" spans="1:12" x14ac:dyDescent="0.25">
      <c r="A521" s="10" t="s">
        <v>1988</v>
      </c>
      <c r="B521" s="14">
        <v>202405</v>
      </c>
      <c r="C521" s="14">
        <v>202405</v>
      </c>
      <c r="D521" s="14" t="s">
        <v>1014</v>
      </c>
      <c r="E521" s="16">
        <v>9902251568</v>
      </c>
      <c r="F521" s="10" t="s">
        <v>1989</v>
      </c>
      <c r="G521" s="17" t="s">
        <v>1792</v>
      </c>
      <c r="H521" s="11">
        <v>260000</v>
      </c>
      <c r="I521" s="19">
        <v>45435</v>
      </c>
      <c r="J521" s="11">
        <v>5000</v>
      </c>
      <c r="K521" s="12" t="s">
        <v>20</v>
      </c>
      <c r="L521" s="12" t="s">
        <v>158</v>
      </c>
    </row>
    <row r="522" spans="1:12" x14ac:dyDescent="0.25">
      <c r="A522" s="10" t="s">
        <v>1990</v>
      </c>
      <c r="B522" s="14">
        <v>202405</v>
      </c>
      <c r="C522" s="14">
        <v>202405</v>
      </c>
      <c r="D522" s="14" t="s">
        <v>1014</v>
      </c>
      <c r="E522" s="16">
        <v>7038502967</v>
      </c>
      <c r="F522" s="10" t="s">
        <v>1991</v>
      </c>
      <c r="G522" s="17" t="s">
        <v>1792</v>
      </c>
      <c r="H522" s="11">
        <v>260000</v>
      </c>
      <c r="I522" s="19">
        <v>45435</v>
      </c>
      <c r="J522" s="11">
        <v>5000</v>
      </c>
      <c r="K522" s="12" t="s">
        <v>20</v>
      </c>
      <c r="L522" s="12" t="s">
        <v>158</v>
      </c>
    </row>
    <row r="523" spans="1:12" x14ac:dyDescent="0.25">
      <c r="A523" s="10" t="s">
        <v>1992</v>
      </c>
      <c r="B523" s="14">
        <v>202405</v>
      </c>
      <c r="C523" s="14">
        <v>202405</v>
      </c>
      <c r="D523" s="14" t="s">
        <v>1015</v>
      </c>
      <c r="E523" s="16">
        <v>8328827335</v>
      </c>
      <c r="F523" s="10" t="s">
        <v>1627</v>
      </c>
      <c r="G523" s="17" t="s">
        <v>1792</v>
      </c>
      <c r="H523" s="11">
        <v>260000</v>
      </c>
      <c r="I523" s="19">
        <v>45436</v>
      </c>
      <c r="J523" s="11">
        <v>80000</v>
      </c>
      <c r="K523" s="12" t="s">
        <v>20</v>
      </c>
      <c r="L523" s="12" t="s">
        <v>158</v>
      </c>
    </row>
    <row r="524" spans="1:12" x14ac:dyDescent="0.25">
      <c r="A524" s="10" t="s">
        <v>2060</v>
      </c>
      <c r="B524" s="14">
        <v>202405</v>
      </c>
      <c r="C524" s="14">
        <v>202405</v>
      </c>
      <c r="D524" s="14" t="s">
        <v>1014</v>
      </c>
      <c r="E524" s="16">
        <v>8956665843</v>
      </c>
      <c r="F524" s="10" t="s">
        <v>1993</v>
      </c>
      <c r="G524" s="17" t="s">
        <v>1778</v>
      </c>
      <c r="H524" s="11">
        <v>290000</v>
      </c>
      <c r="I524" s="19">
        <v>45436</v>
      </c>
      <c r="J524" s="11">
        <v>5000</v>
      </c>
      <c r="K524" s="12" t="s">
        <v>20</v>
      </c>
      <c r="L524" s="12" t="s">
        <v>158</v>
      </c>
    </row>
    <row r="525" spans="1:12" x14ac:dyDescent="0.25">
      <c r="A525" s="10" t="s">
        <v>1752</v>
      </c>
      <c r="B525" s="14">
        <v>202403</v>
      </c>
      <c r="C525" s="14">
        <v>202403</v>
      </c>
      <c r="D525" s="14" t="s">
        <v>1014</v>
      </c>
      <c r="E525" s="16"/>
      <c r="F525" s="10" t="s">
        <v>1753</v>
      </c>
      <c r="G525" s="17" t="s">
        <v>1778</v>
      </c>
      <c r="H525" s="11">
        <v>290000</v>
      </c>
      <c r="I525" s="19">
        <v>45436</v>
      </c>
      <c r="J525" s="11">
        <v>50000</v>
      </c>
      <c r="K525" s="12" t="s">
        <v>20</v>
      </c>
      <c r="L525" s="12" t="s">
        <v>158</v>
      </c>
    </row>
    <row r="526" spans="1:12" x14ac:dyDescent="0.25">
      <c r="A526" s="10" t="s">
        <v>1640</v>
      </c>
      <c r="B526" s="14">
        <v>202402</v>
      </c>
      <c r="C526" s="14">
        <v>202402</v>
      </c>
      <c r="D526" s="14" t="s">
        <v>1014</v>
      </c>
      <c r="E526" s="16">
        <v>9304907066</v>
      </c>
      <c r="F526" s="10" t="s">
        <v>1641</v>
      </c>
      <c r="G526" s="17" t="s">
        <v>1778</v>
      </c>
      <c r="H526" s="11">
        <v>270000</v>
      </c>
      <c r="I526" s="19">
        <v>45437</v>
      </c>
      <c r="J526" s="11">
        <v>55000</v>
      </c>
      <c r="K526" s="12" t="s">
        <v>20</v>
      </c>
      <c r="L526" s="12" t="s">
        <v>158</v>
      </c>
    </row>
    <row r="527" spans="1:12" x14ac:dyDescent="0.25">
      <c r="A527" s="10" t="s">
        <v>1642</v>
      </c>
      <c r="B527" s="14">
        <v>202402</v>
      </c>
      <c r="C527" s="14">
        <v>202402</v>
      </c>
      <c r="D527" s="14" t="s">
        <v>1014</v>
      </c>
      <c r="E527" s="16">
        <v>9304471321</v>
      </c>
      <c r="F527" s="10" t="s">
        <v>1643</v>
      </c>
      <c r="G527" s="17" t="s">
        <v>1778</v>
      </c>
      <c r="H527" s="11">
        <v>270000</v>
      </c>
      <c r="I527" s="19">
        <v>45437</v>
      </c>
      <c r="J527" s="11">
        <v>55000</v>
      </c>
      <c r="K527" s="12" t="s">
        <v>20</v>
      </c>
      <c r="L527" s="12" t="s">
        <v>158</v>
      </c>
    </row>
    <row r="528" spans="1:12" x14ac:dyDescent="0.25">
      <c r="A528" s="10" t="s">
        <v>1776</v>
      </c>
      <c r="B528" s="14">
        <v>202403</v>
      </c>
      <c r="C528" s="14">
        <v>202403</v>
      </c>
      <c r="D528" s="14" t="s">
        <v>1014</v>
      </c>
      <c r="E528" s="16">
        <v>9731501304</v>
      </c>
      <c r="F528" s="10" t="s">
        <v>1777</v>
      </c>
      <c r="G528" s="17" t="s">
        <v>1778</v>
      </c>
      <c r="H528" s="11">
        <v>270000</v>
      </c>
      <c r="I528" s="19">
        <v>45437</v>
      </c>
      <c r="J528" s="11">
        <v>68000</v>
      </c>
      <c r="K528" s="12" t="s">
        <v>20</v>
      </c>
      <c r="L528" s="12" t="s">
        <v>158</v>
      </c>
    </row>
    <row r="529" spans="1:12" x14ac:dyDescent="0.25">
      <c r="A529" s="10" t="s">
        <v>1933</v>
      </c>
      <c r="B529" s="14">
        <v>202405</v>
      </c>
      <c r="C529" s="14">
        <v>202405</v>
      </c>
      <c r="D529" s="14" t="s">
        <v>1015</v>
      </c>
      <c r="E529" s="16">
        <v>9668220059</v>
      </c>
      <c r="F529" s="10" t="s">
        <v>1934</v>
      </c>
      <c r="G529" s="17" t="s">
        <v>1778</v>
      </c>
      <c r="H529" s="11">
        <v>280000</v>
      </c>
      <c r="I529" s="19">
        <v>45439</v>
      </c>
      <c r="J529" s="11">
        <v>24000</v>
      </c>
      <c r="K529" s="12" t="s">
        <v>20</v>
      </c>
      <c r="L529" s="12" t="s">
        <v>1935</v>
      </c>
    </row>
    <row r="530" spans="1:12" x14ac:dyDescent="0.25">
      <c r="A530" s="10" t="s">
        <v>1931</v>
      </c>
      <c r="B530" s="14">
        <v>202405</v>
      </c>
      <c r="C530" s="14">
        <v>202405</v>
      </c>
      <c r="D530" s="14" t="s">
        <v>1015</v>
      </c>
      <c r="E530" s="16">
        <v>6372749159</v>
      </c>
      <c r="F530" s="10" t="s">
        <v>1932</v>
      </c>
      <c r="G530" s="17" t="s">
        <v>1778</v>
      </c>
      <c r="H530" s="11">
        <v>280000</v>
      </c>
      <c r="I530" s="19">
        <v>45439</v>
      </c>
      <c r="J530" s="11">
        <v>24000</v>
      </c>
      <c r="K530" s="12" t="s">
        <v>20</v>
      </c>
      <c r="L530" s="12" t="s">
        <v>1935</v>
      </c>
    </row>
    <row r="531" spans="1:12" x14ac:dyDescent="0.25">
      <c r="A531" s="10" t="s">
        <v>1781</v>
      </c>
      <c r="B531" s="14">
        <v>202403</v>
      </c>
      <c r="C531" s="14">
        <v>202403</v>
      </c>
      <c r="D531" s="14" t="s">
        <v>1014</v>
      </c>
      <c r="E531" s="16">
        <v>9071585125</v>
      </c>
      <c r="F531" s="10" t="s">
        <v>1782</v>
      </c>
      <c r="G531" s="17" t="s">
        <v>1778</v>
      </c>
      <c r="H531" s="11">
        <v>290000</v>
      </c>
      <c r="I531" s="19">
        <v>45439</v>
      </c>
      <c r="J531" s="11">
        <v>93333</v>
      </c>
      <c r="K531" s="12" t="s">
        <v>20</v>
      </c>
      <c r="L531" s="12" t="s">
        <v>158</v>
      </c>
    </row>
    <row r="532" spans="1:12" x14ac:dyDescent="0.25">
      <c r="A532" s="10" t="s">
        <v>1984</v>
      </c>
      <c r="B532" s="14">
        <v>202405</v>
      </c>
      <c r="C532" s="14">
        <v>202405</v>
      </c>
      <c r="D532" s="14" t="s">
        <v>1014</v>
      </c>
      <c r="E532" s="16" t="s">
        <v>1986</v>
      </c>
      <c r="F532" s="10" t="s">
        <v>1985</v>
      </c>
      <c r="G532" s="17" t="s">
        <v>1792</v>
      </c>
      <c r="H532" s="11">
        <v>260000</v>
      </c>
      <c r="I532" s="19">
        <v>45439</v>
      </c>
      <c r="J532" s="11">
        <v>81667</v>
      </c>
      <c r="K532" s="12" t="s">
        <v>689</v>
      </c>
      <c r="L532" s="12" t="s">
        <v>158</v>
      </c>
    </row>
    <row r="533" spans="1:12" x14ac:dyDescent="0.25">
      <c r="A533" s="10" t="s">
        <v>1964</v>
      </c>
      <c r="B533" s="14">
        <v>202405</v>
      </c>
      <c r="C533" s="14">
        <v>202405</v>
      </c>
      <c r="D533" s="14" t="s">
        <v>1015</v>
      </c>
      <c r="E533" s="16">
        <v>9302595031</v>
      </c>
      <c r="F533" s="10" t="s">
        <v>1965</v>
      </c>
      <c r="G533" s="17" t="s">
        <v>1778</v>
      </c>
      <c r="H533" s="11">
        <v>290000</v>
      </c>
      <c r="I533" s="19">
        <v>45439</v>
      </c>
      <c r="J533" s="11">
        <v>50000</v>
      </c>
      <c r="K533" s="12" t="s">
        <v>20</v>
      </c>
      <c r="L533" s="12" t="s">
        <v>158</v>
      </c>
    </row>
    <row r="534" spans="1:12" x14ac:dyDescent="0.25">
      <c r="A534" s="10" t="s">
        <v>1253</v>
      </c>
      <c r="B534" s="14">
        <v>202310</v>
      </c>
      <c r="C534" s="14">
        <v>202310</v>
      </c>
      <c r="D534" s="14" t="s">
        <v>1015</v>
      </c>
      <c r="E534" s="16">
        <v>7749975244</v>
      </c>
      <c r="F534" s="10" t="s">
        <v>1254</v>
      </c>
      <c r="G534" s="17" t="s">
        <v>1778</v>
      </c>
      <c r="H534" s="11">
        <v>260000</v>
      </c>
      <c r="I534" s="19">
        <v>45439</v>
      </c>
      <c r="J534" s="11">
        <v>25000</v>
      </c>
      <c r="K534" s="12" t="s">
        <v>20</v>
      </c>
      <c r="L534" s="12" t="s">
        <v>158</v>
      </c>
    </row>
    <row r="535" spans="1:12" x14ac:dyDescent="0.25">
      <c r="A535" s="10" t="s">
        <v>1994</v>
      </c>
      <c r="B535" s="14">
        <v>202405</v>
      </c>
      <c r="C535" s="14">
        <v>202405</v>
      </c>
      <c r="D535" s="14" t="s">
        <v>1015</v>
      </c>
      <c r="E535" s="16">
        <v>8117964156</v>
      </c>
      <c r="F535" s="10" t="s">
        <v>1995</v>
      </c>
      <c r="G535" s="17" t="s">
        <v>1778</v>
      </c>
      <c r="H535" s="11">
        <v>290000</v>
      </c>
      <c r="I535" s="19">
        <v>45439</v>
      </c>
      <c r="J535" s="11">
        <v>5000</v>
      </c>
      <c r="K535" s="12" t="s">
        <v>20</v>
      </c>
      <c r="L535" s="12" t="s">
        <v>158</v>
      </c>
    </row>
    <row r="536" spans="1:12" x14ac:dyDescent="0.25">
      <c r="A536" s="10" t="s">
        <v>1905</v>
      </c>
      <c r="B536" s="14">
        <v>202404</v>
      </c>
      <c r="C536" s="14">
        <v>202404</v>
      </c>
      <c r="D536" s="14" t="s">
        <v>1015</v>
      </c>
      <c r="E536" s="16">
        <v>7008717261</v>
      </c>
      <c r="F536" s="10" t="s">
        <v>1906</v>
      </c>
      <c r="G536" s="17" t="s">
        <v>1778</v>
      </c>
      <c r="H536" s="11">
        <v>280000</v>
      </c>
      <c r="I536" s="19">
        <v>45440</v>
      </c>
      <c r="J536" s="11">
        <v>200000</v>
      </c>
      <c r="K536" s="12" t="s">
        <v>20</v>
      </c>
      <c r="L536" s="12" t="s">
        <v>158</v>
      </c>
    </row>
    <row r="537" spans="1:12" x14ac:dyDescent="0.25">
      <c r="A537" s="10" t="s">
        <v>1808</v>
      </c>
      <c r="B537" s="14">
        <v>202403</v>
      </c>
      <c r="C537" s="14">
        <v>202403</v>
      </c>
      <c r="D537" s="14" t="s">
        <v>1014</v>
      </c>
      <c r="E537" s="16">
        <v>9110664670</v>
      </c>
      <c r="F537" s="10" t="s">
        <v>1809</v>
      </c>
      <c r="G537" s="17" t="s">
        <v>1792</v>
      </c>
      <c r="H537" s="11">
        <v>290000</v>
      </c>
      <c r="I537" s="19">
        <v>45440</v>
      </c>
      <c r="J537" s="11">
        <v>96666</v>
      </c>
      <c r="K537" s="12" t="s">
        <v>20</v>
      </c>
      <c r="L537" s="12" t="s">
        <v>158</v>
      </c>
    </row>
    <row r="538" spans="1:12" x14ac:dyDescent="0.25">
      <c r="A538" s="10" t="s">
        <v>1721</v>
      </c>
      <c r="B538" s="14">
        <v>202402</v>
      </c>
      <c r="C538" s="14">
        <v>202402</v>
      </c>
      <c r="D538" s="14" t="s">
        <v>1014</v>
      </c>
      <c r="E538" s="16">
        <v>7854078563</v>
      </c>
      <c r="F538" s="10" t="s">
        <v>1722</v>
      </c>
      <c r="G538" s="17" t="s">
        <v>1792</v>
      </c>
      <c r="H538" s="11">
        <v>240000</v>
      </c>
      <c r="I538" s="19">
        <v>45440</v>
      </c>
      <c r="J538" s="11">
        <v>25000</v>
      </c>
      <c r="K538" s="12" t="s">
        <v>20</v>
      </c>
      <c r="L538" s="12" t="s">
        <v>158</v>
      </c>
    </row>
    <row r="539" spans="1:12" x14ac:dyDescent="0.25">
      <c r="A539" s="10" t="s">
        <v>1997</v>
      </c>
      <c r="B539" s="14">
        <v>202405</v>
      </c>
      <c r="C539" s="14">
        <v>202405</v>
      </c>
      <c r="D539" s="14" t="s">
        <v>1014</v>
      </c>
      <c r="E539" s="16"/>
      <c r="F539" s="10" t="s">
        <v>1998</v>
      </c>
      <c r="G539" s="17" t="s">
        <v>1792</v>
      </c>
      <c r="H539" s="11">
        <v>260000</v>
      </c>
      <c r="I539" s="19">
        <v>45441</v>
      </c>
      <c r="J539" s="11">
        <v>5000</v>
      </c>
      <c r="K539" s="12" t="s">
        <v>20</v>
      </c>
      <c r="L539" s="12" t="s">
        <v>142</v>
      </c>
    </row>
    <row r="540" spans="1:12" x14ac:dyDescent="0.25">
      <c r="A540" s="10" t="s">
        <v>1895</v>
      </c>
      <c r="B540" s="14">
        <v>202404</v>
      </c>
      <c r="C540" s="14">
        <v>202404</v>
      </c>
      <c r="D540" s="14" t="s">
        <v>1014</v>
      </c>
      <c r="E540" s="16">
        <v>9852490894</v>
      </c>
      <c r="F540" s="10" t="s">
        <v>1896</v>
      </c>
      <c r="G540" s="17" t="s">
        <v>1778</v>
      </c>
      <c r="H540" s="11">
        <v>270000</v>
      </c>
      <c r="I540" s="19">
        <v>45441</v>
      </c>
      <c r="J540" s="11">
        <v>38333</v>
      </c>
      <c r="K540" s="12" t="s">
        <v>20</v>
      </c>
      <c r="L540" s="12" t="s">
        <v>158</v>
      </c>
    </row>
    <row r="541" spans="1:12" x14ac:dyDescent="0.25">
      <c r="A541" s="10" t="s">
        <v>1884</v>
      </c>
      <c r="B541" s="14">
        <v>202404</v>
      </c>
      <c r="C541" s="14">
        <v>202404</v>
      </c>
      <c r="D541" s="14" t="s">
        <v>1014</v>
      </c>
      <c r="E541" s="16">
        <v>6369649815</v>
      </c>
      <c r="F541" s="10" t="s">
        <v>1885</v>
      </c>
      <c r="G541" s="17" t="s">
        <v>1778</v>
      </c>
      <c r="H541" s="11">
        <v>280000</v>
      </c>
      <c r="I541" s="19">
        <v>45441</v>
      </c>
      <c r="J541" s="11">
        <v>54000</v>
      </c>
      <c r="K541" s="12" t="s">
        <v>20</v>
      </c>
      <c r="L541" s="12" t="s">
        <v>158</v>
      </c>
    </row>
    <row r="542" spans="1:12" x14ac:dyDescent="0.25">
      <c r="A542" s="10" t="s">
        <v>1973</v>
      </c>
      <c r="B542" s="14">
        <v>202405</v>
      </c>
      <c r="C542" s="14">
        <v>202405</v>
      </c>
      <c r="D542" s="14" t="s">
        <v>1015</v>
      </c>
      <c r="E542" s="16">
        <v>8280225730</v>
      </c>
      <c r="F542" s="10" t="s">
        <v>1974</v>
      </c>
      <c r="G542" s="17" t="s">
        <v>1778</v>
      </c>
      <c r="H542" s="11">
        <v>290000</v>
      </c>
      <c r="I542" s="19">
        <v>45441</v>
      </c>
      <c r="J542" s="11">
        <v>81666</v>
      </c>
      <c r="K542" s="12" t="s">
        <v>20</v>
      </c>
      <c r="L542" s="12" t="s">
        <v>158</v>
      </c>
    </row>
    <row r="543" spans="1:12" x14ac:dyDescent="0.25">
      <c r="A543" s="10" t="s">
        <v>1996</v>
      </c>
      <c r="B543" s="14">
        <v>202405</v>
      </c>
      <c r="C543" s="14">
        <v>202405</v>
      </c>
      <c r="D543" s="14" t="s">
        <v>1015</v>
      </c>
      <c r="E543" s="16">
        <v>6372810182</v>
      </c>
      <c r="F543" s="10" t="s">
        <v>1977</v>
      </c>
      <c r="G543" s="17" t="s">
        <v>1778</v>
      </c>
      <c r="H543" s="11">
        <v>290000</v>
      </c>
      <c r="I543" s="19">
        <v>45441</v>
      </c>
      <c r="J543" s="11">
        <v>50000</v>
      </c>
      <c r="K543" s="12" t="s">
        <v>20</v>
      </c>
      <c r="L543" s="12" t="s">
        <v>158</v>
      </c>
    </row>
    <row r="544" spans="1:12" x14ac:dyDescent="0.25">
      <c r="A544" s="10" t="s">
        <v>1727</v>
      </c>
      <c r="B544" s="14">
        <v>202402</v>
      </c>
      <c r="C544" s="14">
        <v>202402</v>
      </c>
      <c r="D544" s="14" t="s">
        <v>1014</v>
      </c>
      <c r="E544" s="16">
        <v>7002125396</v>
      </c>
      <c r="F544" s="10" t="s">
        <v>1728</v>
      </c>
      <c r="G544" s="17" t="s">
        <v>1778</v>
      </c>
      <c r="H544" s="11">
        <v>270000</v>
      </c>
      <c r="I544" s="19">
        <v>45441</v>
      </c>
      <c r="J544" s="11">
        <v>15000</v>
      </c>
      <c r="K544" s="12" t="s">
        <v>20</v>
      </c>
      <c r="L544" s="12" t="s">
        <v>158</v>
      </c>
    </row>
    <row r="545" spans="1:12" x14ac:dyDescent="0.25">
      <c r="A545" s="10" t="s">
        <v>1999</v>
      </c>
      <c r="B545" s="14">
        <v>202405</v>
      </c>
      <c r="C545" s="14">
        <v>202405</v>
      </c>
      <c r="D545" s="14" t="s">
        <v>1015</v>
      </c>
      <c r="E545" s="16">
        <v>8908160001</v>
      </c>
      <c r="F545" s="10" t="s">
        <v>2000</v>
      </c>
      <c r="G545" s="17" t="s">
        <v>1778</v>
      </c>
      <c r="H545" s="11">
        <v>318600</v>
      </c>
      <c r="I545" s="19">
        <v>45442</v>
      </c>
      <c r="J545" s="11">
        <v>5000</v>
      </c>
      <c r="K545" s="12" t="s">
        <v>20</v>
      </c>
      <c r="L545" s="12" t="s">
        <v>158</v>
      </c>
    </row>
    <row r="546" spans="1:12" x14ac:dyDescent="0.25">
      <c r="A546" s="10" t="s">
        <v>2357</v>
      </c>
      <c r="B546" s="14">
        <v>202405</v>
      </c>
      <c r="C546" s="14">
        <v>202405</v>
      </c>
      <c r="D546" s="14" t="s">
        <v>1015</v>
      </c>
      <c r="E546" s="16" t="s">
        <v>2002</v>
      </c>
      <c r="F546" s="10" t="s">
        <v>2003</v>
      </c>
      <c r="G546" s="17" t="s">
        <v>1778</v>
      </c>
      <c r="H546" s="11">
        <v>290000</v>
      </c>
      <c r="I546" s="19">
        <v>45442</v>
      </c>
      <c r="J546" s="11">
        <v>5000</v>
      </c>
      <c r="K546" s="12" t="s">
        <v>20</v>
      </c>
      <c r="L546" s="12" t="s">
        <v>158</v>
      </c>
    </row>
    <row r="547" spans="1:12" x14ac:dyDescent="0.25">
      <c r="A547" s="10" t="s">
        <v>1764</v>
      </c>
      <c r="B547" s="14">
        <v>202303</v>
      </c>
      <c r="C547" s="14">
        <v>202303</v>
      </c>
      <c r="D547" s="14" t="s">
        <v>1015</v>
      </c>
      <c r="E547" s="16"/>
      <c r="F547" s="10" t="s">
        <v>1765</v>
      </c>
      <c r="G547" s="17" t="s">
        <v>1792</v>
      </c>
      <c r="H547" s="11">
        <v>260000</v>
      </c>
      <c r="I547" s="19">
        <v>45442</v>
      </c>
      <c r="J547" s="11">
        <v>65000</v>
      </c>
      <c r="K547" s="12" t="s">
        <v>689</v>
      </c>
      <c r="L547" s="12" t="s">
        <v>158</v>
      </c>
    </row>
    <row r="548" spans="1:12" x14ac:dyDescent="0.25">
      <c r="A548" s="10" t="s">
        <v>1886</v>
      </c>
      <c r="B548" s="14">
        <v>202404</v>
      </c>
      <c r="C548" s="14">
        <v>202404</v>
      </c>
      <c r="D548" s="14" t="s">
        <v>1014</v>
      </c>
      <c r="E548" s="16">
        <v>9993278891</v>
      </c>
      <c r="F548" s="50" t="s">
        <v>1887</v>
      </c>
      <c r="G548" s="17" t="s">
        <v>1778</v>
      </c>
      <c r="H548" s="11">
        <v>280000</v>
      </c>
      <c r="I548" s="19">
        <v>45442</v>
      </c>
      <c r="J548" s="11">
        <v>90000</v>
      </c>
      <c r="K548" s="12" t="s">
        <v>20</v>
      </c>
      <c r="L548" s="12" t="s">
        <v>158</v>
      </c>
    </row>
    <row r="549" spans="1:12" x14ac:dyDescent="0.25">
      <c r="A549" s="10" t="s">
        <v>1820</v>
      </c>
      <c r="B549" s="14">
        <v>202403</v>
      </c>
      <c r="C549" s="14">
        <v>202403</v>
      </c>
      <c r="D549" s="14" t="s">
        <v>1014</v>
      </c>
      <c r="E549" s="16" t="s">
        <v>1821</v>
      </c>
      <c r="F549" s="10" t="s">
        <v>1822</v>
      </c>
      <c r="G549" s="17" t="s">
        <v>1778</v>
      </c>
      <c r="H549" s="11">
        <v>300000</v>
      </c>
      <c r="I549" s="19">
        <v>45442</v>
      </c>
      <c r="J549" s="11">
        <v>55000</v>
      </c>
      <c r="K549" s="12" t="s">
        <v>20</v>
      </c>
      <c r="L549" s="12" t="s">
        <v>158</v>
      </c>
    </row>
    <row r="550" spans="1:12" x14ac:dyDescent="0.25">
      <c r="A550" s="10" t="s">
        <v>1865</v>
      </c>
      <c r="B550" s="14">
        <v>202404</v>
      </c>
      <c r="C550" s="14">
        <v>202404</v>
      </c>
      <c r="D550" s="14" t="s">
        <v>1014</v>
      </c>
      <c r="E550" s="16">
        <v>7775917708</v>
      </c>
      <c r="F550" s="10" t="s">
        <v>1866</v>
      </c>
      <c r="G550" s="17" t="s">
        <v>1778</v>
      </c>
      <c r="H550" s="11">
        <v>270000</v>
      </c>
      <c r="I550" s="19">
        <v>45442</v>
      </c>
      <c r="J550" s="11">
        <v>50000</v>
      </c>
      <c r="K550" s="12" t="s">
        <v>20</v>
      </c>
      <c r="L550" s="12" t="s">
        <v>158</v>
      </c>
    </row>
    <row r="551" spans="1:12" x14ac:dyDescent="0.25">
      <c r="A551" s="10" t="s">
        <v>2358</v>
      </c>
      <c r="B551" s="14">
        <v>202405</v>
      </c>
      <c r="C551" s="14">
        <v>202405</v>
      </c>
      <c r="D551" s="14" t="s">
        <v>1015</v>
      </c>
      <c r="E551" s="16" t="s">
        <v>2002</v>
      </c>
      <c r="F551" s="10" t="s">
        <v>2003</v>
      </c>
      <c r="G551" s="17" t="s">
        <v>1778</v>
      </c>
      <c r="H551" s="11">
        <v>290000</v>
      </c>
      <c r="I551" s="19">
        <v>45442</v>
      </c>
      <c r="J551" s="11">
        <v>5000</v>
      </c>
      <c r="K551" s="12" t="s">
        <v>20</v>
      </c>
      <c r="L551" s="12" t="s">
        <v>158</v>
      </c>
    </row>
    <row r="552" spans="1:12" x14ac:dyDescent="0.25">
      <c r="A552" s="10" t="s">
        <v>1754</v>
      </c>
      <c r="B552" s="14">
        <v>202401</v>
      </c>
      <c r="C552" s="14">
        <v>202401</v>
      </c>
      <c r="D552" s="14" t="s">
        <v>1014</v>
      </c>
      <c r="E552" s="16">
        <v>9035210110</v>
      </c>
      <c r="F552" s="10" t="s">
        <v>1755</v>
      </c>
      <c r="G552" s="17" t="s">
        <v>1778</v>
      </c>
      <c r="H552" s="11">
        <v>290000</v>
      </c>
      <c r="I552" s="19">
        <v>45443</v>
      </c>
      <c r="J552" s="11">
        <v>75000</v>
      </c>
      <c r="K552" s="12" t="s">
        <v>20</v>
      </c>
      <c r="L552" s="12" t="s">
        <v>158</v>
      </c>
    </row>
    <row r="553" spans="1:12" x14ac:dyDescent="0.25">
      <c r="A553" s="10" t="s">
        <v>2004</v>
      </c>
      <c r="B553" s="14">
        <v>202405</v>
      </c>
      <c r="C553" s="14">
        <v>202405</v>
      </c>
      <c r="D553" s="14" t="s">
        <v>1015</v>
      </c>
      <c r="E553" s="16">
        <v>8457944362</v>
      </c>
      <c r="F553" s="10" t="s">
        <v>1981</v>
      </c>
      <c r="G553" s="17" t="s">
        <v>1778</v>
      </c>
      <c r="H553" s="11">
        <v>280000</v>
      </c>
      <c r="I553" s="19">
        <v>45443</v>
      </c>
      <c r="J553" s="11">
        <v>25000</v>
      </c>
      <c r="K553" s="12" t="s">
        <v>20</v>
      </c>
      <c r="L553" s="12" t="s">
        <v>158</v>
      </c>
    </row>
    <row r="554" spans="1:12" x14ac:dyDescent="0.25">
      <c r="A554" s="10" t="s">
        <v>1400</v>
      </c>
      <c r="B554" s="14">
        <v>202311</v>
      </c>
      <c r="C554" s="14">
        <v>202311</v>
      </c>
      <c r="D554" s="14" t="s">
        <v>1014</v>
      </c>
      <c r="E554" s="16">
        <v>7000166173</v>
      </c>
      <c r="F554" s="10" t="s">
        <v>1668</v>
      </c>
      <c r="G554" s="17" t="s">
        <v>1778</v>
      </c>
      <c r="H554" s="11">
        <v>280000</v>
      </c>
      <c r="I554" s="19">
        <v>45444</v>
      </c>
      <c r="J554" s="11">
        <v>95000</v>
      </c>
      <c r="K554" s="12" t="s">
        <v>20</v>
      </c>
      <c r="L554" s="12" t="s">
        <v>158</v>
      </c>
    </row>
    <row r="555" spans="1:12" x14ac:dyDescent="0.25">
      <c r="A555" s="27" t="s">
        <v>1990</v>
      </c>
      <c r="B555" s="48">
        <v>202405</v>
      </c>
      <c r="C555" s="48">
        <v>202405</v>
      </c>
      <c r="D555" s="14" t="s">
        <v>1014</v>
      </c>
      <c r="E555" s="48">
        <v>7038502967</v>
      </c>
      <c r="F555" s="10" t="s">
        <v>1991</v>
      </c>
      <c r="G555" s="51" t="s">
        <v>1792</v>
      </c>
      <c r="H555" s="52">
        <v>260000</v>
      </c>
      <c r="I555" s="19">
        <v>45444</v>
      </c>
      <c r="J555" s="53">
        <v>75000</v>
      </c>
      <c r="K555" s="12" t="s">
        <v>20</v>
      </c>
      <c r="L555" s="12" t="s">
        <v>158</v>
      </c>
    </row>
    <row r="556" spans="1:12" x14ac:dyDescent="0.25">
      <c r="A556" s="10" t="s">
        <v>1925</v>
      </c>
      <c r="B556" s="14">
        <v>202405</v>
      </c>
      <c r="C556" s="14">
        <v>202405</v>
      </c>
      <c r="D556" s="14" t="s">
        <v>1015</v>
      </c>
      <c r="E556" s="16">
        <v>9337938344</v>
      </c>
      <c r="F556" s="10" t="s">
        <v>1926</v>
      </c>
      <c r="G556" s="17" t="s">
        <v>1778</v>
      </c>
      <c r="H556" s="11">
        <v>290000</v>
      </c>
      <c r="I556" s="19">
        <v>45444</v>
      </c>
      <c r="J556" s="11">
        <v>50000</v>
      </c>
      <c r="K556" s="12" t="s">
        <v>20</v>
      </c>
      <c r="L556" s="12" t="s">
        <v>158</v>
      </c>
    </row>
    <row r="557" spans="1:12" x14ac:dyDescent="0.25">
      <c r="A557" s="10" t="s">
        <v>2005</v>
      </c>
      <c r="B557" s="14">
        <v>202405</v>
      </c>
      <c r="C557" s="14">
        <v>202405</v>
      </c>
      <c r="D557" s="14" t="s">
        <v>1015</v>
      </c>
      <c r="E557" s="48">
        <v>7008252608</v>
      </c>
      <c r="F557" s="27" t="s">
        <v>1959</v>
      </c>
      <c r="G557" s="17" t="s">
        <v>1778</v>
      </c>
      <c r="H557" s="11">
        <v>290000</v>
      </c>
      <c r="I557" s="19">
        <v>45444</v>
      </c>
      <c r="J557" s="53">
        <v>95000</v>
      </c>
      <c r="K557" s="12" t="s">
        <v>20</v>
      </c>
      <c r="L557" s="12" t="s">
        <v>158</v>
      </c>
    </row>
    <row r="558" spans="1:12" x14ac:dyDescent="0.25">
      <c r="A558" s="10" t="s">
        <v>1525</v>
      </c>
      <c r="B558" s="14">
        <v>202304</v>
      </c>
      <c r="C558" s="14">
        <v>202304</v>
      </c>
      <c r="D558" s="14" t="s">
        <v>1014</v>
      </c>
      <c r="E558" s="16">
        <v>6372766170</v>
      </c>
      <c r="F558" s="10" t="s">
        <v>1526</v>
      </c>
      <c r="G558" s="17" t="s">
        <v>2006</v>
      </c>
      <c r="H558" s="11">
        <v>260000</v>
      </c>
      <c r="I558" s="19">
        <v>45444</v>
      </c>
      <c r="J558" s="11">
        <f>30000+20000</f>
        <v>50000</v>
      </c>
      <c r="K558" s="12" t="s">
        <v>20</v>
      </c>
      <c r="L558" s="12" t="s">
        <v>158</v>
      </c>
    </row>
    <row r="559" spans="1:12" x14ac:dyDescent="0.25">
      <c r="A559" s="10" t="s">
        <v>1990</v>
      </c>
      <c r="B559" s="14">
        <v>202405</v>
      </c>
      <c r="C559" s="14">
        <v>202405</v>
      </c>
      <c r="D559" s="14" t="s">
        <v>1014</v>
      </c>
      <c r="E559" s="16">
        <v>7038502967</v>
      </c>
      <c r="F559" s="10" t="s">
        <v>1991</v>
      </c>
      <c r="G559" s="51" t="s">
        <v>1792</v>
      </c>
      <c r="H559" s="52">
        <v>260000</v>
      </c>
      <c r="I559" s="19">
        <v>45446</v>
      </c>
      <c r="J559" s="53">
        <v>200000</v>
      </c>
      <c r="K559" s="12" t="s">
        <v>20</v>
      </c>
      <c r="L559" s="12" t="s">
        <v>158</v>
      </c>
    </row>
    <row r="560" spans="1:12" x14ac:dyDescent="0.25">
      <c r="A560" s="10" t="s">
        <v>1806</v>
      </c>
      <c r="B560" s="14">
        <v>202403</v>
      </c>
      <c r="C560" s="14">
        <v>202403</v>
      </c>
      <c r="D560" s="14" t="s">
        <v>1014</v>
      </c>
      <c r="E560" s="16">
        <v>9040137519</v>
      </c>
      <c r="F560" s="10" t="s">
        <v>1807</v>
      </c>
      <c r="G560" s="17" t="s">
        <v>1778</v>
      </c>
      <c r="H560" s="11">
        <v>290000</v>
      </c>
      <c r="I560" s="19">
        <v>45446</v>
      </c>
      <c r="J560" s="11">
        <v>40000</v>
      </c>
      <c r="K560" s="12" t="s">
        <v>20</v>
      </c>
      <c r="L560" s="12" t="s">
        <v>158</v>
      </c>
    </row>
    <row r="561" spans="1:12" x14ac:dyDescent="0.25">
      <c r="A561" s="10" t="s">
        <v>1779</v>
      </c>
      <c r="B561" s="14">
        <v>202403</v>
      </c>
      <c r="C561" s="14">
        <v>202403</v>
      </c>
      <c r="D561" s="14" t="s">
        <v>1014</v>
      </c>
      <c r="E561" s="16">
        <v>7978916934</v>
      </c>
      <c r="F561" s="10" t="s">
        <v>1780</v>
      </c>
      <c r="G561" s="17" t="s">
        <v>1778</v>
      </c>
      <c r="H561" s="11">
        <v>270000</v>
      </c>
      <c r="I561" s="19">
        <v>45446</v>
      </c>
      <c r="J561" s="11">
        <v>63750</v>
      </c>
      <c r="K561" s="12" t="s">
        <v>20</v>
      </c>
      <c r="L561" s="12" t="s">
        <v>158</v>
      </c>
    </row>
    <row r="562" spans="1:12" x14ac:dyDescent="0.25">
      <c r="A562" s="10" t="s">
        <v>2007</v>
      </c>
      <c r="B562" s="14">
        <v>202405</v>
      </c>
      <c r="C562" s="14">
        <v>202405</v>
      </c>
      <c r="D562" s="14" t="s">
        <v>1015</v>
      </c>
      <c r="E562" s="16">
        <v>7978452530</v>
      </c>
      <c r="F562" s="10" t="s">
        <v>2008</v>
      </c>
      <c r="G562" s="17" t="s">
        <v>1778</v>
      </c>
      <c r="H562" s="53">
        <v>318000</v>
      </c>
      <c r="I562" s="19">
        <v>45446</v>
      </c>
      <c r="J562" s="53">
        <v>5000</v>
      </c>
      <c r="K562" s="12" t="s">
        <v>20</v>
      </c>
      <c r="L562" s="12" t="s">
        <v>2009</v>
      </c>
    </row>
    <row r="563" spans="1:12" x14ac:dyDescent="0.25">
      <c r="A563" s="10" t="s">
        <v>1810</v>
      </c>
      <c r="B563" s="14">
        <v>202403</v>
      </c>
      <c r="C563" s="14">
        <v>202403</v>
      </c>
      <c r="D563" s="14" t="s">
        <v>1015</v>
      </c>
      <c r="E563" s="16">
        <v>9644871269</v>
      </c>
      <c r="F563" s="10" t="s">
        <v>1811</v>
      </c>
      <c r="G563" s="17" t="s">
        <v>1792</v>
      </c>
      <c r="H563" s="11">
        <v>265000</v>
      </c>
      <c r="I563" s="19">
        <v>45446</v>
      </c>
      <c r="J563" s="11">
        <v>63000</v>
      </c>
      <c r="K563" s="12" t="s">
        <v>20</v>
      </c>
      <c r="L563" s="12" t="s">
        <v>158</v>
      </c>
    </row>
    <row r="564" spans="1:12" x14ac:dyDescent="0.25">
      <c r="A564" s="10" t="s">
        <v>2010</v>
      </c>
      <c r="B564" s="14">
        <v>202405</v>
      </c>
      <c r="C564" s="14">
        <v>202405</v>
      </c>
      <c r="D564" s="14" t="s">
        <v>1014</v>
      </c>
      <c r="E564" s="16">
        <v>9668994742</v>
      </c>
      <c r="F564" s="10" t="s">
        <v>1983</v>
      </c>
      <c r="G564" s="51" t="s">
        <v>1778</v>
      </c>
      <c r="H564" s="11">
        <v>270000</v>
      </c>
      <c r="I564" s="19">
        <v>45447</v>
      </c>
      <c r="J564" s="53">
        <v>95000</v>
      </c>
      <c r="K564" s="12" t="s">
        <v>20</v>
      </c>
      <c r="L564" s="12" t="s">
        <v>158</v>
      </c>
    </row>
    <row r="565" spans="1:12" x14ac:dyDescent="0.25">
      <c r="A565" s="10" t="s">
        <v>1833</v>
      </c>
      <c r="B565" s="14">
        <v>202401</v>
      </c>
      <c r="C565" s="14">
        <v>202401</v>
      </c>
      <c r="D565" s="14" t="s">
        <v>1014</v>
      </c>
      <c r="E565" s="16">
        <v>8658699856</v>
      </c>
      <c r="F565" s="10" t="s">
        <v>1561</v>
      </c>
      <c r="G565" s="17" t="s">
        <v>1778</v>
      </c>
      <c r="H565" s="11">
        <v>280000</v>
      </c>
      <c r="I565" s="19">
        <v>45447</v>
      </c>
      <c r="J565" s="11">
        <v>80000</v>
      </c>
      <c r="K565" s="12" t="s">
        <v>20</v>
      </c>
      <c r="L565" s="12" t="s">
        <v>158</v>
      </c>
    </row>
    <row r="566" spans="1:12" x14ac:dyDescent="0.25">
      <c r="A566" s="10" t="s">
        <v>1589</v>
      </c>
      <c r="B566" s="14">
        <v>202401</v>
      </c>
      <c r="C566" s="14">
        <v>202401</v>
      </c>
      <c r="D566" s="14" t="s">
        <v>1014</v>
      </c>
      <c r="E566" s="16">
        <v>8018405904</v>
      </c>
      <c r="F566" s="10" t="s">
        <v>1590</v>
      </c>
      <c r="G566" s="17" t="s">
        <v>77</v>
      </c>
      <c r="H566" s="11">
        <v>260000</v>
      </c>
      <c r="I566" s="19">
        <v>45447</v>
      </c>
      <c r="J566" s="11">
        <v>40000</v>
      </c>
      <c r="K566" s="12" t="s">
        <v>20</v>
      </c>
      <c r="L566" s="12" t="s">
        <v>158</v>
      </c>
    </row>
    <row r="567" spans="1:12" x14ac:dyDescent="0.25">
      <c r="A567" s="43" t="s">
        <v>1939</v>
      </c>
      <c r="B567" s="14">
        <v>202405</v>
      </c>
      <c r="C567" s="14">
        <v>202405</v>
      </c>
      <c r="D567" s="14" t="s">
        <v>1014</v>
      </c>
      <c r="E567" s="16">
        <v>9567245198</v>
      </c>
      <c r="F567" s="10" t="s">
        <v>1940</v>
      </c>
      <c r="G567" s="17" t="s">
        <v>1778</v>
      </c>
      <c r="H567" s="11">
        <v>280000</v>
      </c>
      <c r="I567" s="19">
        <v>45447</v>
      </c>
      <c r="J567" s="11">
        <v>50000</v>
      </c>
      <c r="K567" s="12" t="s">
        <v>20</v>
      </c>
      <c r="L567" s="12" t="s">
        <v>158</v>
      </c>
    </row>
    <row r="568" spans="1:12" x14ac:dyDescent="0.25">
      <c r="A568" s="10" t="s">
        <v>2011</v>
      </c>
      <c r="B568" s="14">
        <v>202405</v>
      </c>
      <c r="C568" s="14">
        <v>202406</v>
      </c>
      <c r="D568" s="14" t="s">
        <v>1015</v>
      </c>
      <c r="E568" s="16">
        <v>9777298399</v>
      </c>
      <c r="F568" s="10" t="s">
        <v>2012</v>
      </c>
      <c r="G568" s="17" t="s">
        <v>1778</v>
      </c>
      <c r="H568" s="11">
        <v>280000</v>
      </c>
      <c r="I568" s="19">
        <v>45447</v>
      </c>
      <c r="J568" s="11">
        <v>5000</v>
      </c>
      <c r="K568" s="12" t="s">
        <v>20</v>
      </c>
      <c r="L568" s="12" t="s">
        <v>158</v>
      </c>
    </row>
    <row r="569" spans="1:12" x14ac:dyDescent="0.25">
      <c r="A569" s="10" t="s">
        <v>2013</v>
      </c>
      <c r="B569" s="14">
        <v>202405</v>
      </c>
      <c r="C569" s="14">
        <v>202406</v>
      </c>
      <c r="D569" s="14" t="s">
        <v>1015</v>
      </c>
      <c r="E569" s="16">
        <v>9337910745</v>
      </c>
      <c r="F569" s="10" t="s">
        <v>2014</v>
      </c>
      <c r="G569" s="17" t="s">
        <v>1778</v>
      </c>
      <c r="H569" s="11">
        <v>280000</v>
      </c>
      <c r="I569" s="19">
        <v>45447</v>
      </c>
      <c r="J569" s="11">
        <v>5000</v>
      </c>
      <c r="K569" s="12" t="s">
        <v>20</v>
      </c>
      <c r="L569" s="12" t="s">
        <v>158</v>
      </c>
    </row>
    <row r="570" spans="1:12" x14ac:dyDescent="0.25">
      <c r="A570" s="10" t="s">
        <v>2188</v>
      </c>
      <c r="B570" s="14">
        <v>202407</v>
      </c>
      <c r="C570" s="14">
        <v>202407</v>
      </c>
      <c r="D570" s="14" t="s">
        <v>1015</v>
      </c>
      <c r="E570" s="16">
        <v>7205881321</v>
      </c>
      <c r="F570" s="10" t="s">
        <v>2189</v>
      </c>
      <c r="G570" s="17" t="s">
        <v>1778</v>
      </c>
      <c r="H570" s="11">
        <v>280000</v>
      </c>
      <c r="I570" s="19">
        <v>45447</v>
      </c>
      <c r="J570" s="11">
        <v>60000</v>
      </c>
      <c r="K570" s="12" t="s">
        <v>20</v>
      </c>
      <c r="L570" s="12" t="s">
        <v>158</v>
      </c>
    </row>
    <row r="571" spans="1:12" x14ac:dyDescent="0.25">
      <c r="A571" s="10" t="s">
        <v>2015</v>
      </c>
      <c r="B571" s="14">
        <v>202406</v>
      </c>
      <c r="C571" s="14">
        <v>202406</v>
      </c>
      <c r="D571" s="14" t="s">
        <v>1015</v>
      </c>
      <c r="E571" s="16">
        <v>407067625</v>
      </c>
      <c r="F571" s="50" t="s">
        <v>2016</v>
      </c>
      <c r="G571" s="17" t="s">
        <v>1778</v>
      </c>
      <c r="H571" s="11">
        <v>280000</v>
      </c>
      <c r="I571" s="19">
        <v>45448</v>
      </c>
      <c r="J571" s="11">
        <v>280000</v>
      </c>
      <c r="K571" s="12" t="s">
        <v>20</v>
      </c>
      <c r="L571" s="12" t="s">
        <v>158</v>
      </c>
    </row>
    <row r="572" spans="1:12" x14ac:dyDescent="0.25">
      <c r="A572" s="10" t="s">
        <v>2017</v>
      </c>
      <c r="B572" s="14">
        <v>202406</v>
      </c>
      <c r="C572" s="14">
        <v>202406</v>
      </c>
      <c r="D572" s="14" t="s">
        <v>1015</v>
      </c>
      <c r="E572" s="16">
        <v>7978079266</v>
      </c>
      <c r="F572" s="10" t="s">
        <v>2018</v>
      </c>
      <c r="G572" s="17" t="s">
        <v>1778</v>
      </c>
      <c r="H572" s="11">
        <v>280000</v>
      </c>
      <c r="I572" s="19">
        <v>45448</v>
      </c>
      <c r="J572" s="11">
        <v>5000</v>
      </c>
      <c r="K572" s="12" t="s">
        <v>20</v>
      </c>
      <c r="L572" s="12" t="s">
        <v>158</v>
      </c>
    </row>
    <row r="573" spans="1:12" x14ac:dyDescent="0.25">
      <c r="A573" s="10" t="s">
        <v>2019</v>
      </c>
      <c r="B573" s="14">
        <v>202406</v>
      </c>
      <c r="C573" s="14">
        <v>202406</v>
      </c>
      <c r="D573" s="14" t="s">
        <v>1015</v>
      </c>
      <c r="E573" s="16">
        <v>7735703039</v>
      </c>
      <c r="F573" s="10" t="s">
        <v>2020</v>
      </c>
      <c r="G573" s="17" t="s">
        <v>1778</v>
      </c>
      <c r="H573" s="11">
        <v>280000</v>
      </c>
      <c r="I573" s="19">
        <v>45448</v>
      </c>
      <c r="J573" s="11">
        <v>5000</v>
      </c>
      <c r="K573" s="12" t="s">
        <v>20</v>
      </c>
      <c r="L573" s="12" t="s">
        <v>158</v>
      </c>
    </row>
    <row r="574" spans="1:12" x14ac:dyDescent="0.25">
      <c r="A574" s="10" t="s">
        <v>1912</v>
      </c>
      <c r="B574" s="14">
        <v>202404</v>
      </c>
      <c r="C574" s="14">
        <v>202404</v>
      </c>
      <c r="D574" s="14" t="s">
        <v>1015</v>
      </c>
      <c r="E574" s="16">
        <v>9011020036</v>
      </c>
      <c r="F574" s="10" t="s">
        <v>1913</v>
      </c>
      <c r="G574" s="17" t="s">
        <v>1792</v>
      </c>
      <c r="H574" s="11">
        <v>260000</v>
      </c>
      <c r="I574" s="19">
        <v>45448</v>
      </c>
      <c r="J574" s="11">
        <v>20000</v>
      </c>
      <c r="K574" s="12" t="s">
        <v>20</v>
      </c>
      <c r="L574" s="12" t="s">
        <v>158</v>
      </c>
    </row>
    <row r="575" spans="1:12" x14ac:dyDescent="0.25">
      <c r="A575" s="10" t="s">
        <v>1897</v>
      </c>
      <c r="B575" s="14">
        <v>202404</v>
      </c>
      <c r="C575" s="14">
        <v>202404</v>
      </c>
      <c r="D575" s="14" t="s">
        <v>1015</v>
      </c>
      <c r="E575" s="16">
        <v>9178995836</v>
      </c>
      <c r="F575" s="10" t="s">
        <v>1898</v>
      </c>
      <c r="G575" s="17" t="s">
        <v>1792</v>
      </c>
      <c r="H575" s="11">
        <v>260000</v>
      </c>
      <c r="I575" s="19">
        <v>45448</v>
      </c>
      <c r="J575" s="11">
        <v>50000</v>
      </c>
      <c r="K575" s="12" t="s">
        <v>20</v>
      </c>
      <c r="L575" s="12" t="s">
        <v>158</v>
      </c>
    </row>
    <row r="576" spans="1:12" x14ac:dyDescent="0.25">
      <c r="A576" s="10" t="s">
        <v>2021</v>
      </c>
      <c r="B576" s="14">
        <v>202406</v>
      </c>
      <c r="C576" s="14">
        <v>202406</v>
      </c>
      <c r="D576" s="14" t="s">
        <v>1014</v>
      </c>
      <c r="E576" s="16">
        <v>6261802997</v>
      </c>
      <c r="F576" s="10" t="s">
        <v>2023</v>
      </c>
      <c r="G576" s="17" t="s">
        <v>1778</v>
      </c>
      <c r="H576" s="11">
        <v>290000</v>
      </c>
      <c r="I576" s="19">
        <v>45449</v>
      </c>
      <c r="J576" s="11">
        <v>48333</v>
      </c>
      <c r="K576" s="12" t="s">
        <v>20</v>
      </c>
      <c r="L576" s="12" t="s">
        <v>158</v>
      </c>
    </row>
    <row r="577" spans="1:12" x14ac:dyDescent="0.25">
      <c r="A577" s="10" t="s">
        <v>2022</v>
      </c>
      <c r="B577" s="14">
        <v>202406</v>
      </c>
      <c r="C577" s="14">
        <v>202406</v>
      </c>
      <c r="D577" s="14" t="s">
        <v>1014</v>
      </c>
      <c r="E577" s="16">
        <v>9669953247</v>
      </c>
      <c r="F577" s="10" t="s">
        <v>2024</v>
      </c>
      <c r="G577" s="17" t="s">
        <v>1778</v>
      </c>
      <c r="H577" s="11">
        <v>290000</v>
      </c>
      <c r="I577" s="19">
        <v>45449</v>
      </c>
      <c r="J577" s="11">
        <v>48333</v>
      </c>
      <c r="K577" s="12" t="s">
        <v>20</v>
      </c>
      <c r="L577" s="12" t="s">
        <v>158</v>
      </c>
    </row>
    <row r="578" spans="1:12" x14ac:dyDescent="0.25">
      <c r="A578" s="10" t="s">
        <v>2025</v>
      </c>
      <c r="B578" s="14">
        <v>202406</v>
      </c>
      <c r="C578" s="14">
        <v>202406</v>
      </c>
      <c r="D578" s="14" t="s">
        <v>1014</v>
      </c>
      <c r="E578" s="16">
        <v>8085363713</v>
      </c>
      <c r="F578" s="10" t="s">
        <v>2026</v>
      </c>
      <c r="G578" s="17" t="s">
        <v>1792</v>
      </c>
      <c r="H578" s="11">
        <v>255000</v>
      </c>
      <c r="I578" s="19">
        <v>45449</v>
      </c>
      <c r="J578" s="11">
        <v>63750</v>
      </c>
      <c r="K578" s="12" t="s">
        <v>20</v>
      </c>
      <c r="L578" s="12" t="s">
        <v>158</v>
      </c>
    </row>
    <row r="579" spans="1:12" x14ac:dyDescent="0.25">
      <c r="A579" s="10" t="s">
        <v>1950</v>
      </c>
      <c r="B579" s="14">
        <v>202405</v>
      </c>
      <c r="C579" s="14">
        <v>202405</v>
      </c>
      <c r="D579" s="14" t="s">
        <v>1015</v>
      </c>
      <c r="E579" s="16">
        <v>6370494490</v>
      </c>
      <c r="F579" s="10" t="s">
        <v>1951</v>
      </c>
      <c r="G579" s="17" t="s">
        <v>1792</v>
      </c>
      <c r="H579" s="11">
        <v>260000</v>
      </c>
      <c r="I579" s="19">
        <v>45449</v>
      </c>
      <c r="J579" s="11">
        <v>10000</v>
      </c>
      <c r="K579" s="12" t="s">
        <v>20</v>
      </c>
      <c r="L579" s="12" t="s">
        <v>158</v>
      </c>
    </row>
    <row r="580" spans="1:12" x14ac:dyDescent="0.25">
      <c r="A580" s="10" t="s">
        <v>2027</v>
      </c>
      <c r="B580" s="14">
        <v>202405</v>
      </c>
      <c r="C580" s="14">
        <v>202405</v>
      </c>
      <c r="D580" s="14" t="s">
        <v>1014</v>
      </c>
      <c r="E580" s="16"/>
      <c r="F580" s="10" t="s">
        <v>1998</v>
      </c>
      <c r="G580" s="17" t="s">
        <v>1792</v>
      </c>
      <c r="H580" s="11">
        <v>260000</v>
      </c>
      <c r="I580" s="19">
        <v>45449</v>
      </c>
      <c r="J580" s="11">
        <v>85000</v>
      </c>
      <c r="K580" s="12" t="s">
        <v>20</v>
      </c>
      <c r="L580" s="12" t="s">
        <v>158</v>
      </c>
    </row>
    <row r="581" spans="1:12" x14ac:dyDescent="0.25">
      <c r="A581" s="10" t="s">
        <v>1903</v>
      </c>
      <c r="B581" s="14">
        <v>202404</v>
      </c>
      <c r="C581" s="14">
        <v>202404</v>
      </c>
      <c r="D581" s="14" t="s">
        <v>1014</v>
      </c>
      <c r="E581" s="16">
        <v>9483195630</v>
      </c>
      <c r="F581" s="10" t="s">
        <v>1904</v>
      </c>
      <c r="G581" s="17" t="s">
        <v>1792</v>
      </c>
      <c r="H581" s="11">
        <v>260000</v>
      </c>
      <c r="I581" s="19">
        <v>45449</v>
      </c>
      <c r="J581" s="11">
        <v>63750</v>
      </c>
      <c r="K581" s="12" t="s">
        <v>20</v>
      </c>
      <c r="L581" s="12" t="s">
        <v>158</v>
      </c>
    </row>
    <row r="582" spans="1:12" x14ac:dyDescent="0.25">
      <c r="A582" s="10" t="s">
        <v>1754</v>
      </c>
      <c r="B582" s="14">
        <v>202401</v>
      </c>
      <c r="C582" s="14">
        <v>202401</v>
      </c>
      <c r="D582" s="14" t="s">
        <v>1014</v>
      </c>
      <c r="E582" s="16">
        <v>9035210110</v>
      </c>
      <c r="F582" s="10" t="s">
        <v>1755</v>
      </c>
      <c r="G582" s="17" t="s">
        <v>1778</v>
      </c>
      <c r="H582" s="11">
        <v>290000</v>
      </c>
      <c r="I582" s="19">
        <v>45449</v>
      </c>
      <c r="J582" s="11">
        <v>20000</v>
      </c>
      <c r="K582" s="12" t="s">
        <v>20</v>
      </c>
      <c r="L582" s="12" t="s">
        <v>158</v>
      </c>
    </row>
    <row r="583" spans="1:12" x14ac:dyDescent="0.25">
      <c r="A583" s="10" t="s">
        <v>2028</v>
      </c>
      <c r="B583" s="14">
        <v>202406</v>
      </c>
      <c r="C583" s="14">
        <v>202406</v>
      </c>
      <c r="D583" s="14" t="s">
        <v>1014</v>
      </c>
      <c r="E583" s="16">
        <v>8917287618</v>
      </c>
      <c r="F583" s="10" t="s">
        <v>2029</v>
      </c>
      <c r="G583" s="17" t="s">
        <v>1778</v>
      </c>
      <c r="H583" s="11">
        <v>290000</v>
      </c>
      <c r="I583" s="19">
        <v>45449</v>
      </c>
      <c r="J583" s="11">
        <v>5000</v>
      </c>
      <c r="K583" s="12" t="s">
        <v>20</v>
      </c>
      <c r="L583" s="12" t="s">
        <v>158</v>
      </c>
    </row>
    <row r="584" spans="1:12" x14ac:dyDescent="0.25">
      <c r="A584" s="10" t="s">
        <v>2030</v>
      </c>
      <c r="B584" s="14">
        <v>202406</v>
      </c>
      <c r="C584" s="14">
        <v>202406</v>
      </c>
      <c r="D584" s="14" t="s">
        <v>1014</v>
      </c>
      <c r="E584" s="16">
        <v>8917277756</v>
      </c>
      <c r="F584" s="10" t="s">
        <v>2003</v>
      </c>
      <c r="G584" s="17" t="s">
        <v>1778</v>
      </c>
      <c r="H584" s="11">
        <v>290000</v>
      </c>
      <c r="I584" s="19">
        <v>45450</v>
      </c>
      <c r="J584" s="11">
        <v>66250</v>
      </c>
      <c r="K584" s="12" t="s">
        <v>20</v>
      </c>
      <c r="L584" s="12" t="s">
        <v>158</v>
      </c>
    </row>
    <row r="585" spans="1:12" x14ac:dyDescent="0.25">
      <c r="A585" s="10" t="s">
        <v>1789</v>
      </c>
      <c r="B585" s="14">
        <v>202303</v>
      </c>
      <c r="C585" s="14">
        <v>202303</v>
      </c>
      <c r="D585" s="14" t="s">
        <v>1014</v>
      </c>
      <c r="E585" s="16">
        <v>8260457167</v>
      </c>
      <c r="F585" s="10" t="s">
        <v>1790</v>
      </c>
      <c r="G585" s="17" t="s">
        <v>1792</v>
      </c>
      <c r="H585" s="11">
        <v>280000</v>
      </c>
      <c r="I585" s="19">
        <v>45450</v>
      </c>
      <c r="J585" s="11">
        <v>68750</v>
      </c>
      <c r="K585" s="12" t="s">
        <v>20</v>
      </c>
      <c r="L585" s="12" t="s">
        <v>158</v>
      </c>
    </row>
    <row r="586" spans="1:12" x14ac:dyDescent="0.25">
      <c r="A586" s="10" t="s">
        <v>2031</v>
      </c>
      <c r="B586" s="14">
        <v>202406</v>
      </c>
      <c r="C586" s="14">
        <v>202406</v>
      </c>
      <c r="D586" s="14" t="s">
        <v>1014</v>
      </c>
      <c r="E586" s="16">
        <v>9902251568</v>
      </c>
      <c r="F586" s="10" t="s">
        <v>2032</v>
      </c>
      <c r="G586" s="17" t="s">
        <v>1792</v>
      </c>
      <c r="H586" s="11">
        <v>255000</v>
      </c>
      <c r="I586" s="19">
        <v>45450</v>
      </c>
      <c r="J586" s="11">
        <v>255000</v>
      </c>
      <c r="K586" s="12" t="s">
        <v>20</v>
      </c>
      <c r="L586" s="12" t="s">
        <v>158</v>
      </c>
    </row>
    <row r="587" spans="1:12" x14ac:dyDescent="0.25">
      <c r="A587" s="10" t="s">
        <v>1836</v>
      </c>
      <c r="B587" s="14">
        <v>202404</v>
      </c>
      <c r="C587" s="14">
        <v>202404</v>
      </c>
      <c r="D587" s="14" t="s">
        <v>1014</v>
      </c>
      <c r="E587" s="16">
        <v>7718925432</v>
      </c>
      <c r="F587" s="10" t="s">
        <v>1837</v>
      </c>
      <c r="G587" s="17" t="s">
        <v>1778</v>
      </c>
      <c r="H587" s="11">
        <v>280000</v>
      </c>
      <c r="I587" s="19">
        <v>45451</v>
      </c>
      <c r="J587" s="11">
        <v>85000</v>
      </c>
      <c r="K587" s="12" t="s">
        <v>20</v>
      </c>
      <c r="L587" s="12" t="s">
        <v>158</v>
      </c>
    </row>
    <row r="588" spans="1:12" x14ac:dyDescent="0.25">
      <c r="A588" s="10" t="s">
        <v>1838</v>
      </c>
      <c r="B588" s="14">
        <v>202404</v>
      </c>
      <c r="C588" s="14">
        <v>202404</v>
      </c>
      <c r="D588" s="14" t="s">
        <v>1014</v>
      </c>
      <c r="E588" s="16">
        <v>7887927005</v>
      </c>
      <c r="F588" s="10" t="s">
        <v>1839</v>
      </c>
      <c r="G588" s="17" t="s">
        <v>1778</v>
      </c>
      <c r="H588" s="11">
        <v>280000</v>
      </c>
      <c r="I588" s="19">
        <v>45451</v>
      </c>
      <c r="J588" s="11">
        <v>85000</v>
      </c>
      <c r="K588" s="12" t="s">
        <v>20</v>
      </c>
      <c r="L588" s="12" t="s">
        <v>158</v>
      </c>
    </row>
    <row r="589" spans="1:12" x14ac:dyDescent="0.25">
      <c r="A589" s="10" t="s">
        <v>1882</v>
      </c>
      <c r="B589" s="14">
        <v>202404</v>
      </c>
      <c r="C589" s="14">
        <v>202404</v>
      </c>
      <c r="D589" s="14" t="s">
        <v>1015</v>
      </c>
      <c r="E589" s="16">
        <v>7878655219</v>
      </c>
      <c r="F589" s="10" t="s">
        <v>1883</v>
      </c>
      <c r="G589" s="17" t="s">
        <v>1778</v>
      </c>
      <c r="H589" s="11">
        <v>280000</v>
      </c>
      <c r="I589" s="19">
        <v>45451</v>
      </c>
      <c r="J589" s="11">
        <v>95000</v>
      </c>
      <c r="K589" s="12" t="s">
        <v>20</v>
      </c>
      <c r="L589" s="12" t="s">
        <v>158</v>
      </c>
    </row>
    <row r="590" spans="1:12" x14ac:dyDescent="0.25">
      <c r="A590" s="10" t="s">
        <v>1294</v>
      </c>
      <c r="B590" s="14">
        <v>202310</v>
      </c>
      <c r="C590" s="14">
        <v>202310</v>
      </c>
      <c r="D590" s="14" t="s">
        <v>1014</v>
      </c>
      <c r="E590" s="16">
        <v>7224826454</v>
      </c>
      <c r="F590" s="10" t="s">
        <v>1295</v>
      </c>
      <c r="G590" s="17" t="s">
        <v>1778</v>
      </c>
      <c r="H590" s="11">
        <v>270000</v>
      </c>
      <c r="I590" s="19">
        <v>45451</v>
      </c>
      <c r="J590" s="11">
        <v>40000</v>
      </c>
      <c r="K590" s="12" t="s">
        <v>20</v>
      </c>
      <c r="L590" s="12" t="s">
        <v>158</v>
      </c>
    </row>
    <row r="591" spans="1:12" x14ac:dyDescent="0.25">
      <c r="A591" s="10" t="s">
        <v>2033</v>
      </c>
      <c r="B591" s="14">
        <v>202406</v>
      </c>
      <c r="C591" s="14">
        <v>202406</v>
      </c>
      <c r="D591" s="14" t="s">
        <v>1014</v>
      </c>
      <c r="E591" s="16">
        <v>7082062269</v>
      </c>
      <c r="F591" s="10" t="s">
        <v>2034</v>
      </c>
      <c r="G591" s="17" t="s">
        <v>1778</v>
      </c>
      <c r="H591" s="11">
        <v>280000</v>
      </c>
      <c r="I591" s="19">
        <v>45451</v>
      </c>
      <c r="J591" s="53">
        <v>5000</v>
      </c>
      <c r="K591" s="12" t="s">
        <v>20</v>
      </c>
      <c r="L591" s="12" t="s">
        <v>158</v>
      </c>
    </row>
    <row r="592" spans="1:12" x14ac:dyDescent="0.25">
      <c r="A592" s="10" t="s">
        <v>2035</v>
      </c>
      <c r="B592" s="14">
        <v>202406</v>
      </c>
      <c r="C592" s="14">
        <v>202406</v>
      </c>
      <c r="D592" s="14" t="s">
        <v>1014</v>
      </c>
      <c r="E592" s="16">
        <v>6382550992</v>
      </c>
      <c r="F592" s="10" t="s">
        <v>2036</v>
      </c>
      <c r="G592" s="17" t="s">
        <v>1778</v>
      </c>
      <c r="H592" s="11">
        <v>280000</v>
      </c>
      <c r="I592" s="19">
        <v>45451</v>
      </c>
      <c r="J592" s="53">
        <v>5000</v>
      </c>
      <c r="K592" s="12" t="s">
        <v>20</v>
      </c>
      <c r="L592" s="12" t="s">
        <v>158</v>
      </c>
    </row>
    <row r="593" spans="1:12" x14ac:dyDescent="0.25">
      <c r="A593" s="10" t="s">
        <v>1882</v>
      </c>
      <c r="B593" s="14">
        <v>202404</v>
      </c>
      <c r="C593" s="14">
        <v>202404</v>
      </c>
      <c r="D593" s="14" t="s">
        <v>1015</v>
      </c>
      <c r="E593" s="16">
        <v>7878655219</v>
      </c>
      <c r="F593" s="10" t="s">
        <v>1883</v>
      </c>
      <c r="G593" s="17" t="s">
        <v>1778</v>
      </c>
      <c r="H593" s="11">
        <v>280000</v>
      </c>
      <c r="I593" s="19">
        <v>45453</v>
      </c>
      <c r="J593" s="11">
        <v>85000</v>
      </c>
      <c r="K593" s="12" t="s">
        <v>20</v>
      </c>
      <c r="L593" s="12" t="s">
        <v>158</v>
      </c>
    </row>
    <row r="594" spans="1:12" x14ac:dyDescent="0.25">
      <c r="A594" s="10" t="s">
        <v>1936</v>
      </c>
      <c r="B594" s="14">
        <v>202405</v>
      </c>
      <c r="C594" s="14">
        <v>202405</v>
      </c>
      <c r="D594" s="14" t="s">
        <v>1014</v>
      </c>
      <c r="E594" s="16">
        <v>8837435966</v>
      </c>
      <c r="F594" s="10" t="s">
        <v>1937</v>
      </c>
      <c r="G594" s="17" t="s">
        <v>1778</v>
      </c>
      <c r="H594" s="11">
        <v>260000</v>
      </c>
      <c r="I594" s="19">
        <v>45453</v>
      </c>
      <c r="J594" s="11">
        <v>86666</v>
      </c>
      <c r="K594" s="12" t="s">
        <v>20</v>
      </c>
      <c r="L594" s="12" t="s">
        <v>158</v>
      </c>
    </row>
    <row r="595" spans="1:12" x14ac:dyDescent="0.25">
      <c r="A595" s="10" t="s">
        <v>1950</v>
      </c>
      <c r="B595" s="14">
        <v>202405</v>
      </c>
      <c r="C595" s="14">
        <v>202405</v>
      </c>
      <c r="D595" s="14" t="s">
        <v>1015</v>
      </c>
      <c r="E595" s="16">
        <v>6370494490</v>
      </c>
      <c r="F595" s="10" t="s">
        <v>1951</v>
      </c>
      <c r="G595" s="17" t="s">
        <v>1792</v>
      </c>
      <c r="H595" s="11">
        <v>260000</v>
      </c>
      <c r="I595" s="19">
        <v>45453</v>
      </c>
      <c r="J595" s="11">
        <v>43000</v>
      </c>
      <c r="K595" s="12" t="s">
        <v>20</v>
      </c>
      <c r="L595" s="12" t="s">
        <v>158</v>
      </c>
    </row>
    <row r="596" spans="1:12" x14ac:dyDescent="0.25">
      <c r="A596" s="10" t="s">
        <v>2011</v>
      </c>
      <c r="B596" s="14">
        <v>202405</v>
      </c>
      <c r="C596" s="14">
        <v>202406</v>
      </c>
      <c r="D596" s="14" t="s">
        <v>1015</v>
      </c>
      <c r="E596" s="16">
        <v>9777298399</v>
      </c>
      <c r="F596" s="10" t="s">
        <v>2012</v>
      </c>
      <c r="G596" s="17" t="s">
        <v>1778</v>
      </c>
      <c r="H596" s="11">
        <v>280000</v>
      </c>
      <c r="I596" s="19">
        <v>45453</v>
      </c>
      <c r="J596" s="11">
        <v>60000</v>
      </c>
      <c r="K596" s="12" t="s">
        <v>20</v>
      </c>
      <c r="L596" s="12" t="s">
        <v>158</v>
      </c>
    </row>
    <row r="597" spans="1:12" x14ac:dyDescent="0.25">
      <c r="A597" s="10" t="s">
        <v>2037</v>
      </c>
      <c r="B597" s="14">
        <v>202406</v>
      </c>
      <c r="C597" s="14">
        <v>202406</v>
      </c>
      <c r="D597" s="14" t="s">
        <v>1014</v>
      </c>
      <c r="E597" s="16">
        <v>9111088360</v>
      </c>
      <c r="F597" s="10" t="s">
        <v>2038</v>
      </c>
      <c r="G597" s="17" t="s">
        <v>1778</v>
      </c>
      <c r="H597" s="11">
        <v>318600</v>
      </c>
      <c r="I597" s="19">
        <v>45453</v>
      </c>
      <c r="J597" s="11">
        <v>5000</v>
      </c>
      <c r="K597" s="12" t="s">
        <v>20</v>
      </c>
      <c r="L597" s="12" t="s">
        <v>158</v>
      </c>
    </row>
    <row r="598" spans="1:12" x14ac:dyDescent="0.25">
      <c r="A598" s="10" t="s">
        <v>2039</v>
      </c>
      <c r="B598" s="14">
        <v>202406</v>
      </c>
      <c r="C598" s="14">
        <v>202406</v>
      </c>
      <c r="D598" s="14" t="s">
        <v>1014</v>
      </c>
      <c r="E598" s="16">
        <v>8296392591</v>
      </c>
      <c r="F598" s="10" t="s">
        <v>2040</v>
      </c>
      <c r="G598" s="17" t="s">
        <v>1778</v>
      </c>
      <c r="H598" s="11">
        <v>270000</v>
      </c>
      <c r="I598" s="19">
        <v>45453</v>
      </c>
      <c r="J598" s="11">
        <v>5000</v>
      </c>
      <c r="K598" s="12" t="s">
        <v>20</v>
      </c>
      <c r="L598" s="12" t="s">
        <v>158</v>
      </c>
    </row>
    <row r="599" spans="1:12" x14ac:dyDescent="0.25">
      <c r="A599" s="10" t="s">
        <v>1575</v>
      </c>
      <c r="B599" s="14">
        <v>202401</v>
      </c>
      <c r="C599" s="14">
        <v>202401</v>
      </c>
      <c r="D599" s="14" t="s">
        <v>1014</v>
      </c>
      <c r="E599" s="16">
        <v>9495617921</v>
      </c>
      <c r="F599" s="10"/>
      <c r="G599" s="17" t="s">
        <v>1792</v>
      </c>
      <c r="H599" s="11">
        <v>270000</v>
      </c>
      <c r="I599" s="19">
        <v>45453</v>
      </c>
      <c r="J599" s="11">
        <v>20000</v>
      </c>
      <c r="K599" s="12" t="s">
        <v>20</v>
      </c>
      <c r="L599" s="12" t="s">
        <v>158</v>
      </c>
    </row>
    <row r="600" spans="1:12" x14ac:dyDescent="0.25">
      <c r="A600" s="10" t="s">
        <v>2041</v>
      </c>
      <c r="B600" s="14">
        <v>202406</v>
      </c>
      <c r="C600" s="14">
        <v>202406</v>
      </c>
      <c r="D600" s="14" t="s">
        <v>1014</v>
      </c>
      <c r="E600" s="16">
        <v>9742760672</v>
      </c>
      <c r="F600" s="10" t="s">
        <v>2042</v>
      </c>
      <c r="G600" s="17" t="s">
        <v>1778</v>
      </c>
      <c r="H600" s="11">
        <v>280000</v>
      </c>
      <c r="I600" s="19">
        <v>45454</v>
      </c>
      <c r="J600" s="11">
        <v>275000</v>
      </c>
      <c r="K600" s="12" t="s">
        <v>20</v>
      </c>
      <c r="L600" s="12" t="s">
        <v>158</v>
      </c>
    </row>
    <row r="601" spans="1:12" x14ac:dyDescent="0.25">
      <c r="A601" s="10" t="s">
        <v>2007</v>
      </c>
      <c r="B601" s="14">
        <v>202405</v>
      </c>
      <c r="C601" s="14">
        <v>202405</v>
      </c>
      <c r="D601" s="14" t="s">
        <v>1015</v>
      </c>
      <c r="E601" s="16">
        <v>7978452530</v>
      </c>
      <c r="F601" s="10" t="s">
        <v>2008</v>
      </c>
      <c r="G601" s="17" t="s">
        <v>1778</v>
      </c>
      <c r="H601" s="11">
        <v>318000</v>
      </c>
      <c r="I601" s="19">
        <v>45454</v>
      </c>
      <c r="J601" s="11">
        <v>105000</v>
      </c>
      <c r="K601" s="12" t="s">
        <v>20</v>
      </c>
      <c r="L601" s="12" t="s">
        <v>158</v>
      </c>
    </row>
    <row r="602" spans="1:12" x14ac:dyDescent="0.25">
      <c r="A602" s="10" t="s">
        <v>1638</v>
      </c>
      <c r="B602" s="14">
        <v>202401</v>
      </c>
      <c r="C602" s="14">
        <v>202401</v>
      </c>
      <c r="D602" s="14" t="s">
        <v>1014</v>
      </c>
      <c r="E602" s="16">
        <v>6370388095</v>
      </c>
      <c r="F602" s="10" t="s">
        <v>1569</v>
      </c>
      <c r="G602" s="17" t="s">
        <v>19</v>
      </c>
      <c r="H602" s="11">
        <v>270000</v>
      </c>
      <c r="I602" s="19">
        <v>45455</v>
      </c>
      <c r="J602" s="11">
        <v>80000</v>
      </c>
      <c r="K602" s="12" t="s">
        <v>20</v>
      </c>
      <c r="L602" s="12" t="s">
        <v>158</v>
      </c>
    </row>
    <row r="603" spans="1:12" x14ac:dyDescent="0.25">
      <c r="A603" s="10" t="s">
        <v>1942</v>
      </c>
      <c r="B603" s="14">
        <v>202405</v>
      </c>
      <c r="C603" s="14">
        <v>202405</v>
      </c>
      <c r="D603" s="14" t="s">
        <v>1014</v>
      </c>
      <c r="E603" s="16">
        <v>8871308006</v>
      </c>
      <c r="F603" s="10" t="s">
        <v>1943</v>
      </c>
      <c r="G603" s="17" t="s">
        <v>1778</v>
      </c>
      <c r="H603" s="11">
        <v>270000</v>
      </c>
      <c r="I603" s="19">
        <v>45455</v>
      </c>
      <c r="J603" s="11">
        <v>91667</v>
      </c>
      <c r="K603" s="12" t="s">
        <v>20</v>
      </c>
      <c r="L603" s="12" t="s">
        <v>158</v>
      </c>
    </row>
    <row r="604" spans="1:12" x14ac:dyDescent="0.25">
      <c r="A604" s="10" t="s">
        <v>2011</v>
      </c>
      <c r="B604" s="14">
        <v>202405</v>
      </c>
      <c r="C604" s="14">
        <v>202406</v>
      </c>
      <c r="D604" s="14" t="s">
        <v>1015</v>
      </c>
      <c r="E604" s="16">
        <v>9777298399</v>
      </c>
      <c r="F604" s="10" t="s">
        <v>2012</v>
      </c>
      <c r="G604" s="17" t="s">
        <v>1778</v>
      </c>
      <c r="H604" s="11">
        <v>280000</v>
      </c>
      <c r="I604" s="19">
        <v>45455</v>
      </c>
      <c r="J604" s="11">
        <v>41000</v>
      </c>
      <c r="K604" s="12" t="s">
        <v>20</v>
      </c>
      <c r="L604" s="12" t="s">
        <v>158</v>
      </c>
    </row>
    <row r="605" spans="1:12" x14ac:dyDescent="0.25">
      <c r="A605" s="10" t="s">
        <v>1314</v>
      </c>
      <c r="B605" s="14">
        <v>202311</v>
      </c>
      <c r="C605" s="14">
        <v>202311</v>
      </c>
      <c r="D605" s="14" t="s">
        <v>1015</v>
      </c>
      <c r="E605" s="16">
        <v>9148664989</v>
      </c>
      <c r="F605" s="10" t="s">
        <v>1106</v>
      </c>
      <c r="G605" s="17" t="s">
        <v>19</v>
      </c>
      <c r="H605" s="11">
        <v>300000</v>
      </c>
      <c r="I605" s="19">
        <v>45455</v>
      </c>
      <c r="J605" s="11">
        <v>53000</v>
      </c>
      <c r="K605" s="12" t="s">
        <v>20</v>
      </c>
      <c r="L605" s="12" t="s">
        <v>158</v>
      </c>
    </row>
    <row r="606" spans="1:12" x14ac:dyDescent="0.25">
      <c r="A606" s="10" t="s">
        <v>1939</v>
      </c>
      <c r="B606" s="14">
        <v>202405</v>
      </c>
      <c r="C606" s="14">
        <v>202405</v>
      </c>
      <c r="D606" s="14" t="s">
        <v>1014</v>
      </c>
      <c r="E606" s="16">
        <v>9567245198</v>
      </c>
      <c r="F606" s="10" t="s">
        <v>1940</v>
      </c>
      <c r="G606" s="17" t="s">
        <v>1778</v>
      </c>
      <c r="H606" s="11">
        <v>280000</v>
      </c>
      <c r="I606" s="19">
        <v>45455</v>
      </c>
      <c r="J606" s="11">
        <v>60000</v>
      </c>
      <c r="K606" s="12" t="s">
        <v>689</v>
      </c>
      <c r="L606" s="12" t="s">
        <v>158</v>
      </c>
    </row>
    <row r="607" spans="1:12" x14ac:dyDescent="0.25">
      <c r="A607" s="10" t="s">
        <v>1946</v>
      </c>
      <c r="B607" s="14">
        <v>202405</v>
      </c>
      <c r="C607" s="14">
        <v>202405</v>
      </c>
      <c r="D607" s="14" t="s">
        <v>1014</v>
      </c>
      <c r="E607" s="16">
        <v>6370958758</v>
      </c>
      <c r="F607" s="10"/>
      <c r="G607" s="17" t="s">
        <v>1792</v>
      </c>
      <c r="H607" s="11">
        <v>240000</v>
      </c>
      <c r="I607" s="19">
        <v>45455</v>
      </c>
      <c r="J607" s="11">
        <v>50000</v>
      </c>
      <c r="K607" s="12" t="s">
        <v>20</v>
      </c>
      <c r="L607" s="12" t="s">
        <v>158</v>
      </c>
    </row>
    <row r="608" spans="1:12" x14ac:dyDescent="0.25">
      <c r="A608" s="10" t="s">
        <v>2043</v>
      </c>
      <c r="B608" s="14">
        <v>202406</v>
      </c>
      <c r="C608" s="14">
        <v>202406</v>
      </c>
      <c r="D608" s="14" t="s">
        <v>1015</v>
      </c>
      <c r="E608" s="16">
        <v>7377078791</v>
      </c>
      <c r="F608" s="10" t="s">
        <v>2044</v>
      </c>
      <c r="G608" s="17" t="s">
        <v>1778</v>
      </c>
      <c r="H608" s="11">
        <v>280000</v>
      </c>
      <c r="I608" s="19">
        <v>45455</v>
      </c>
      <c r="J608" s="11">
        <v>5000</v>
      </c>
      <c r="K608" s="12" t="s">
        <v>20</v>
      </c>
      <c r="L608" s="12" t="s">
        <v>158</v>
      </c>
    </row>
    <row r="609" spans="1:13" x14ac:dyDescent="0.25">
      <c r="A609" s="10" t="s">
        <v>2045</v>
      </c>
      <c r="B609" s="14">
        <v>202406</v>
      </c>
      <c r="C609" s="14">
        <v>202406</v>
      </c>
      <c r="D609" s="14" t="s">
        <v>1015</v>
      </c>
      <c r="E609" s="16">
        <v>7381971406</v>
      </c>
      <c r="F609" s="10" t="s">
        <v>2046</v>
      </c>
      <c r="G609" s="17" t="s">
        <v>1792</v>
      </c>
      <c r="H609" s="11">
        <v>250000</v>
      </c>
      <c r="I609" s="19">
        <v>45455</v>
      </c>
      <c r="J609" s="11">
        <v>5000</v>
      </c>
      <c r="K609" s="12" t="s">
        <v>20</v>
      </c>
      <c r="L609" s="12" t="s">
        <v>158</v>
      </c>
    </row>
    <row r="610" spans="1:13" x14ac:dyDescent="0.25">
      <c r="A610" s="10" t="s">
        <v>2041</v>
      </c>
      <c r="B610" s="14">
        <v>202406</v>
      </c>
      <c r="C610" s="14">
        <v>202406</v>
      </c>
      <c r="D610" s="14" t="s">
        <v>1014</v>
      </c>
      <c r="E610" s="16">
        <v>9742760672</v>
      </c>
      <c r="F610" s="10" t="s">
        <v>2042</v>
      </c>
      <c r="G610" s="17" t="s">
        <v>1778</v>
      </c>
      <c r="H610" s="11">
        <v>280000</v>
      </c>
      <c r="I610" s="19">
        <v>45455</v>
      </c>
      <c r="J610" s="11">
        <v>5000</v>
      </c>
      <c r="K610" s="12" t="s">
        <v>20</v>
      </c>
      <c r="L610" s="12" t="s">
        <v>158</v>
      </c>
    </row>
    <row r="611" spans="1:13" x14ac:dyDescent="0.25">
      <c r="A611" s="10" t="s">
        <v>1907</v>
      </c>
      <c r="B611" s="14">
        <v>202405</v>
      </c>
      <c r="C611" s="14">
        <v>202405</v>
      </c>
      <c r="D611" s="14" t="s">
        <v>1015</v>
      </c>
      <c r="E611" s="16">
        <v>6370171059</v>
      </c>
      <c r="F611" s="10" t="s">
        <v>1908</v>
      </c>
      <c r="G611" s="17" t="s">
        <v>1778</v>
      </c>
      <c r="H611" s="11">
        <v>280000</v>
      </c>
      <c r="I611" s="19">
        <v>45456</v>
      </c>
      <c r="J611" s="11">
        <v>50000</v>
      </c>
      <c r="K611" s="12" t="s">
        <v>20</v>
      </c>
      <c r="L611" s="12" t="s">
        <v>158</v>
      </c>
    </row>
    <row r="612" spans="1:13" x14ac:dyDescent="0.25">
      <c r="A612" s="10" t="s">
        <v>2017</v>
      </c>
      <c r="B612" s="14">
        <v>202406</v>
      </c>
      <c r="C612" s="14">
        <v>202406</v>
      </c>
      <c r="D612" s="14" t="s">
        <v>1015</v>
      </c>
      <c r="E612" s="16">
        <v>7978079266</v>
      </c>
      <c r="F612" s="10" t="s">
        <v>2018</v>
      </c>
      <c r="G612" s="17" t="s">
        <v>1778</v>
      </c>
      <c r="H612" s="11">
        <v>280000</v>
      </c>
      <c r="I612" s="19">
        <v>45456</v>
      </c>
      <c r="J612" s="11">
        <v>104533</v>
      </c>
      <c r="K612" s="12" t="s">
        <v>20</v>
      </c>
      <c r="L612" s="12" t="s">
        <v>158</v>
      </c>
    </row>
    <row r="613" spans="1:13" x14ac:dyDescent="0.25">
      <c r="A613" s="10" t="s">
        <v>1828</v>
      </c>
      <c r="B613" s="14">
        <v>202404</v>
      </c>
      <c r="C613" s="14">
        <v>202404</v>
      </c>
      <c r="D613" s="14" t="s">
        <v>1015</v>
      </c>
      <c r="E613" s="16">
        <v>8917590380</v>
      </c>
      <c r="F613" s="10" t="s">
        <v>1829</v>
      </c>
      <c r="G613" s="17" t="s">
        <v>1778</v>
      </c>
      <c r="H613" s="11">
        <v>290000</v>
      </c>
      <c r="I613" s="19">
        <v>45456</v>
      </c>
      <c r="J613" s="11">
        <v>86666</v>
      </c>
      <c r="K613" s="12" t="s">
        <v>20</v>
      </c>
      <c r="L613" s="12" t="s">
        <v>158</v>
      </c>
    </row>
    <row r="614" spans="1:13" x14ac:dyDescent="0.25">
      <c r="A614" s="10" t="s">
        <v>1390</v>
      </c>
      <c r="B614" s="14">
        <v>202311</v>
      </c>
      <c r="C614" s="14">
        <v>202311</v>
      </c>
      <c r="D614" s="14" t="s">
        <v>1014</v>
      </c>
      <c r="E614" s="16">
        <v>9090000869</v>
      </c>
      <c r="F614" s="10" t="s">
        <v>1391</v>
      </c>
      <c r="G614" s="17" t="s">
        <v>1778</v>
      </c>
      <c r="H614" s="11">
        <v>270000</v>
      </c>
      <c r="I614" s="19">
        <v>45456</v>
      </c>
      <c r="J614" s="11">
        <v>30000</v>
      </c>
      <c r="K614" s="12" t="s">
        <v>20</v>
      </c>
      <c r="L614" s="12" t="s">
        <v>158</v>
      </c>
    </row>
    <row r="615" spans="1:13" x14ac:dyDescent="0.25">
      <c r="A615" s="10" t="s">
        <v>1284</v>
      </c>
      <c r="B615" s="14">
        <v>202311</v>
      </c>
      <c r="C615" s="14">
        <v>202311</v>
      </c>
      <c r="D615" s="14" t="s">
        <v>1014</v>
      </c>
      <c r="E615" s="16">
        <v>8624067392</v>
      </c>
      <c r="F615" s="10" t="s">
        <v>1491</v>
      </c>
      <c r="G615" s="17" t="s">
        <v>1778</v>
      </c>
      <c r="H615" s="11">
        <v>280000</v>
      </c>
      <c r="I615" s="19">
        <v>45456</v>
      </c>
      <c r="J615" s="11">
        <v>30000</v>
      </c>
      <c r="K615" s="12" t="s">
        <v>20</v>
      </c>
      <c r="L615" s="12" t="s">
        <v>158</v>
      </c>
    </row>
    <row r="616" spans="1:13" x14ac:dyDescent="0.25">
      <c r="A616" s="10" t="s">
        <v>53</v>
      </c>
      <c r="B616" s="14">
        <v>202209</v>
      </c>
      <c r="C616" s="14">
        <v>202209</v>
      </c>
      <c r="D616" s="14" t="s">
        <v>1014</v>
      </c>
      <c r="E616" s="16">
        <v>9692961619</v>
      </c>
      <c r="F616" s="10" t="s">
        <v>55</v>
      </c>
      <c r="G616" s="17" t="s">
        <v>1778</v>
      </c>
      <c r="H616" s="11">
        <v>220000</v>
      </c>
      <c r="I616" s="19">
        <v>45457</v>
      </c>
      <c r="J616" s="11">
        <v>40000</v>
      </c>
      <c r="K616" s="12" t="s">
        <v>20</v>
      </c>
      <c r="L616" s="12" t="s">
        <v>158</v>
      </c>
    </row>
    <row r="617" spans="1:13" x14ac:dyDescent="0.25">
      <c r="A617" s="10" t="s">
        <v>1907</v>
      </c>
      <c r="B617" s="14">
        <v>202405</v>
      </c>
      <c r="C617" s="14">
        <v>202405</v>
      </c>
      <c r="D617" s="14" t="s">
        <v>1015</v>
      </c>
      <c r="E617" s="16">
        <v>6370171059</v>
      </c>
      <c r="F617" s="10" t="s">
        <v>1908</v>
      </c>
      <c r="G617" s="17" t="s">
        <v>1778</v>
      </c>
      <c r="H617" s="11">
        <v>280000</v>
      </c>
      <c r="I617" s="19">
        <v>45457</v>
      </c>
      <c r="J617" s="11">
        <v>35000</v>
      </c>
      <c r="K617" s="12" t="s">
        <v>20</v>
      </c>
      <c r="L617" s="12" t="s">
        <v>158</v>
      </c>
    </row>
    <row r="618" spans="1:13" x14ac:dyDescent="0.25">
      <c r="A618" s="10" t="s">
        <v>1825</v>
      </c>
      <c r="B618" s="14">
        <v>202404</v>
      </c>
      <c r="C618" s="14">
        <v>202404</v>
      </c>
      <c r="D618" s="14" t="s">
        <v>1014</v>
      </c>
      <c r="E618" s="16">
        <v>8530583822</v>
      </c>
      <c r="F618" s="10"/>
      <c r="G618" s="17" t="s">
        <v>1778</v>
      </c>
      <c r="H618" s="11">
        <v>290000</v>
      </c>
      <c r="I618" s="19">
        <v>45457</v>
      </c>
      <c r="J618" s="11">
        <v>100000</v>
      </c>
      <c r="K618" s="12" t="s">
        <v>20</v>
      </c>
      <c r="L618" s="12" t="s">
        <v>158</v>
      </c>
    </row>
    <row r="619" spans="1:13" x14ac:dyDescent="0.25">
      <c r="A619" s="10" t="s">
        <v>1653</v>
      </c>
      <c r="B619" s="14">
        <v>202312</v>
      </c>
      <c r="C619" s="14">
        <v>202312</v>
      </c>
      <c r="D619" s="14" t="s">
        <v>1014</v>
      </c>
      <c r="E619" s="16"/>
      <c r="F619" s="10" t="s">
        <v>1654</v>
      </c>
      <c r="G619" s="17" t="s">
        <v>1792</v>
      </c>
      <c r="H619" s="11">
        <v>265000</v>
      </c>
      <c r="I619" s="19">
        <v>45457</v>
      </c>
      <c r="J619" s="11">
        <v>50000</v>
      </c>
      <c r="K619" s="12" t="s">
        <v>20</v>
      </c>
      <c r="L619" s="12" t="s">
        <v>158</v>
      </c>
    </row>
    <row r="620" spans="1:13" x14ac:dyDescent="0.25">
      <c r="A620" s="10" t="s">
        <v>2047</v>
      </c>
      <c r="B620" s="14">
        <v>202406</v>
      </c>
      <c r="C620" s="14">
        <v>202406</v>
      </c>
      <c r="D620" s="14" t="s">
        <v>1014</v>
      </c>
      <c r="E620" s="16">
        <v>7459003323</v>
      </c>
      <c r="F620" s="10" t="s">
        <v>2048</v>
      </c>
      <c r="G620" s="17" t="s">
        <v>1792</v>
      </c>
      <c r="H620" s="11">
        <v>295000</v>
      </c>
      <c r="I620" s="19">
        <v>45457</v>
      </c>
      <c r="J620" s="11">
        <v>90000</v>
      </c>
      <c r="K620" s="12" t="s">
        <v>20</v>
      </c>
      <c r="L620" s="12" t="s">
        <v>158</v>
      </c>
    </row>
    <row r="621" spans="1:13" x14ac:dyDescent="0.25">
      <c r="A621" s="10" t="s">
        <v>2049</v>
      </c>
      <c r="B621" s="14">
        <v>202406</v>
      </c>
      <c r="C621" s="14">
        <v>202406</v>
      </c>
      <c r="D621" s="14" t="s">
        <v>1015</v>
      </c>
      <c r="E621" s="16">
        <v>7735578292</v>
      </c>
      <c r="F621" s="10" t="s">
        <v>2050</v>
      </c>
      <c r="G621" s="17" t="s">
        <v>1778</v>
      </c>
      <c r="H621" s="11">
        <v>318000</v>
      </c>
      <c r="I621" s="19">
        <v>45457</v>
      </c>
      <c r="J621" s="11">
        <v>5000</v>
      </c>
      <c r="K621" s="12" t="s">
        <v>20</v>
      </c>
      <c r="L621" s="12" t="s">
        <v>158</v>
      </c>
    </row>
    <row r="622" spans="1:13" x14ac:dyDescent="0.25">
      <c r="A622" s="10" t="s">
        <v>2051</v>
      </c>
      <c r="B622" s="14">
        <v>202406</v>
      </c>
      <c r="C622" s="14">
        <v>202406</v>
      </c>
      <c r="D622" s="14" t="s">
        <v>1015</v>
      </c>
      <c r="E622" s="16">
        <v>8917287618</v>
      </c>
      <c r="F622" s="10" t="s">
        <v>2029</v>
      </c>
      <c r="G622" s="17" t="s">
        <v>1778</v>
      </c>
      <c r="H622" s="11">
        <v>318000</v>
      </c>
      <c r="I622" s="19">
        <v>45458</v>
      </c>
      <c r="J622" s="11">
        <v>100000</v>
      </c>
      <c r="K622" s="12" t="s">
        <v>20</v>
      </c>
      <c r="L622" s="12" t="s">
        <v>158</v>
      </c>
      <c r="M622" t="s">
        <v>2605</v>
      </c>
    </row>
    <row r="623" spans="1:13" x14ac:dyDescent="0.25">
      <c r="A623" s="10" t="s">
        <v>1921</v>
      </c>
      <c r="B623" s="14">
        <v>202405</v>
      </c>
      <c r="C623" s="14">
        <v>202405</v>
      </c>
      <c r="D623" s="14" t="s">
        <v>1015</v>
      </c>
      <c r="E623" s="16" t="s">
        <v>1922</v>
      </c>
      <c r="F623" s="10" t="s">
        <v>1923</v>
      </c>
      <c r="G623" s="17" t="s">
        <v>1778</v>
      </c>
      <c r="H623" s="11">
        <v>270000</v>
      </c>
      <c r="I623" s="19">
        <v>45458</v>
      </c>
      <c r="J623" s="11">
        <v>55000</v>
      </c>
      <c r="K623" s="12" t="s">
        <v>20</v>
      </c>
      <c r="L623" s="12" t="s">
        <v>158</v>
      </c>
    </row>
    <row r="624" spans="1:13" x14ac:dyDescent="0.25">
      <c r="A624" s="10" t="s">
        <v>2052</v>
      </c>
      <c r="B624" s="14">
        <v>202406</v>
      </c>
      <c r="C624" s="14">
        <v>202406</v>
      </c>
      <c r="D624" s="14" t="s">
        <v>1015</v>
      </c>
      <c r="E624" s="16">
        <v>8617696439</v>
      </c>
      <c r="F624" s="10" t="s">
        <v>2053</v>
      </c>
      <c r="G624" s="17" t="s">
        <v>1778</v>
      </c>
      <c r="H624" s="11">
        <v>318000</v>
      </c>
      <c r="I624" s="19">
        <v>45458</v>
      </c>
      <c r="J624" s="11">
        <f>70000+35000</f>
        <v>105000</v>
      </c>
      <c r="K624" s="12" t="s">
        <v>689</v>
      </c>
      <c r="L624" s="12" t="s">
        <v>158</v>
      </c>
    </row>
    <row r="625" spans="1:13" x14ac:dyDescent="0.25">
      <c r="A625" s="10" t="s">
        <v>1589</v>
      </c>
      <c r="B625" s="14">
        <v>202401</v>
      </c>
      <c r="C625" s="14">
        <v>202401</v>
      </c>
      <c r="D625" s="14" t="s">
        <v>1015</v>
      </c>
      <c r="E625" s="16">
        <v>8018405904</v>
      </c>
      <c r="F625" s="10" t="s">
        <v>1590</v>
      </c>
      <c r="G625" s="17" t="s">
        <v>77</v>
      </c>
      <c r="H625" s="11">
        <v>260000</v>
      </c>
      <c r="I625" s="19">
        <v>45458</v>
      </c>
      <c r="J625" s="11">
        <v>40000</v>
      </c>
      <c r="K625" s="12" t="s">
        <v>20</v>
      </c>
      <c r="L625" s="12" t="s">
        <v>158</v>
      </c>
    </row>
    <row r="626" spans="1:13" x14ac:dyDescent="0.25">
      <c r="A626" s="10" t="s">
        <v>1535</v>
      </c>
      <c r="B626" s="14">
        <v>202312</v>
      </c>
      <c r="C626" s="14">
        <v>202312</v>
      </c>
      <c r="D626" s="14" t="s">
        <v>1014</v>
      </c>
      <c r="E626" s="16" t="s">
        <v>1537</v>
      </c>
      <c r="F626" s="10" t="s">
        <v>1536</v>
      </c>
      <c r="G626" s="17" t="s">
        <v>19</v>
      </c>
      <c r="H626" s="11">
        <v>280000</v>
      </c>
      <c r="I626" s="19">
        <v>45458</v>
      </c>
      <c r="J626" s="11">
        <v>26133</v>
      </c>
      <c r="K626" s="12" t="s">
        <v>689</v>
      </c>
      <c r="L626" s="12" t="s">
        <v>158</v>
      </c>
    </row>
    <row r="627" spans="1:13" x14ac:dyDescent="0.25">
      <c r="A627" s="10" t="s">
        <v>1446</v>
      </c>
      <c r="B627" s="14">
        <v>202312</v>
      </c>
      <c r="C627" s="14">
        <v>202312</v>
      </c>
      <c r="D627" s="14" t="s">
        <v>1015</v>
      </c>
      <c r="E627" s="16"/>
      <c r="F627" s="10" t="s">
        <v>1451</v>
      </c>
      <c r="G627" s="17" t="s">
        <v>1778</v>
      </c>
      <c r="H627" s="11">
        <v>290000</v>
      </c>
      <c r="I627" s="19">
        <v>45460</v>
      </c>
      <c r="J627" s="11">
        <v>50000</v>
      </c>
      <c r="K627" s="12" t="s">
        <v>20</v>
      </c>
      <c r="L627" s="12" t="s">
        <v>158</v>
      </c>
    </row>
    <row r="628" spans="1:13" x14ac:dyDescent="0.25">
      <c r="A628" s="10" t="s">
        <v>1794</v>
      </c>
      <c r="B628" s="14">
        <v>202303</v>
      </c>
      <c r="C628" s="14">
        <v>202303</v>
      </c>
      <c r="D628" s="14" t="s">
        <v>1015</v>
      </c>
      <c r="E628" s="16">
        <v>8637255813</v>
      </c>
      <c r="F628" s="10" t="s">
        <v>1795</v>
      </c>
      <c r="G628" s="17" t="s">
        <v>1778</v>
      </c>
      <c r="H628" s="11">
        <v>280000</v>
      </c>
      <c r="I628" s="19">
        <v>45460</v>
      </c>
      <c r="J628" s="11">
        <v>40000</v>
      </c>
      <c r="K628" s="12" t="s">
        <v>20</v>
      </c>
      <c r="L628" s="12" t="s">
        <v>158</v>
      </c>
    </row>
    <row r="629" spans="1:13" x14ac:dyDescent="0.25">
      <c r="A629" s="10" t="s">
        <v>1644</v>
      </c>
      <c r="B629" s="14">
        <v>202402</v>
      </c>
      <c r="C629" s="14">
        <v>202402</v>
      </c>
      <c r="D629" s="14" t="s">
        <v>1015</v>
      </c>
      <c r="E629" s="16">
        <v>7008591898</v>
      </c>
      <c r="F629" s="10" t="s">
        <v>1645</v>
      </c>
      <c r="G629" s="17" t="s">
        <v>1778</v>
      </c>
      <c r="H629" s="11">
        <v>280000</v>
      </c>
      <c r="I629" s="19">
        <v>45460</v>
      </c>
      <c r="J629" s="11">
        <v>88333</v>
      </c>
      <c r="K629" s="12" t="s">
        <v>20</v>
      </c>
      <c r="L629" s="12" t="s">
        <v>158</v>
      </c>
    </row>
    <row r="630" spans="1:13" x14ac:dyDescent="0.25">
      <c r="A630" s="10" t="s">
        <v>2054</v>
      </c>
      <c r="B630" s="14">
        <v>202406</v>
      </c>
      <c r="C630" s="14">
        <v>202406</v>
      </c>
      <c r="D630" s="14" t="s">
        <v>1015</v>
      </c>
      <c r="E630" s="16">
        <v>8895528887</v>
      </c>
      <c r="F630" s="10" t="s">
        <v>2055</v>
      </c>
      <c r="G630" s="17" t="s">
        <v>1778</v>
      </c>
      <c r="H630" s="11">
        <v>280000</v>
      </c>
      <c r="I630" s="19">
        <v>45460</v>
      </c>
      <c r="J630" s="11">
        <v>104538</v>
      </c>
      <c r="K630" s="12" t="s">
        <v>20</v>
      </c>
      <c r="L630" s="12" t="s">
        <v>158</v>
      </c>
    </row>
    <row r="631" spans="1:13" x14ac:dyDescent="0.25">
      <c r="A631" s="10" t="s">
        <v>1740</v>
      </c>
      <c r="B631" s="14">
        <v>202403</v>
      </c>
      <c r="C631" s="14">
        <v>202403</v>
      </c>
      <c r="D631" s="14" t="s">
        <v>1014</v>
      </c>
      <c r="E631" s="16">
        <v>8260987517</v>
      </c>
      <c r="F631" s="10" t="s">
        <v>1724</v>
      </c>
      <c r="G631" s="17" t="s">
        <v>1778</v>
      </c>
      <c r="H631" s="11">
        <v>270000</v>
      </c>
      <c r="I631" s="19">
        <v>45460</v>
      </c>
      <c r="J631" s="11">
        <v>55000</v>
      </c>
      <c r="K631" s="12" t="s">
        <v>20</v>
      </c>
      <c r="L631" s="12" t="s">
        <v>158</v>
      </c>
    </row>
    <row r="632" spans="1:13" x14ac:dyDescent="0.25">
      <c r="A632" s="10" t="s">
        <v>1601</v>
      </c>
      <c r="B632" s="14">
        <v>202401</v>
      </c>
      <c r="C632" s="14">
        <v>202401</v>
      </c>
      <c r="D632" s="14" t="s">
        <v>1014</v>
      </c>
      <c r="E632" s="16">
        <v>8088797078</v>
      </c>
      <c r="F632" s="10" t="s">
        <v>1602</v>
      </c>
      <c r="G632" s="17" t="s">
        <v>1778</v>
      </c>
      <c r="H632" s="11">
        <v>270000</v>
      </c>
      <c r="I632" s="19">
        <v>45460</v>
      </c>
      <c r="J632" s="11">
        <v>20000</v>
      </c>
      <c r="K632" s="12" t="s">
        <v>20</v>
      </c>
      <c r="L632" s="12" t="s">
        <v>158</v>
      </c>
    </row>
    <row r="633" spans="1:13" x14ac:dyDescent="0.25">
      <c r="A633" s="10" t="s">
        <v>2057</v>
      </c>
      <c r="B633" s="14">
        <v>202406</v>
      </c>
      <c r="C633" s="14">
        <v>202406</v>
      </c>
      <c r="D633" s="14" t="s">
        <v>1015</v>
      </c>
      <c r="E633" s="16" t="s">
        <v>2056</v>
      </c>
      <c r="F633" s="10"/>
      <c r="G633" s="17" t="s">
        <v>1778</v>
      </c>
      <c r="H633" s="11">
        <v>290000</v>
      </c>
      <c r="I633" s="19">
        <v>45460</v>
      </c>
      <c r="J633" s="11">
        <v>5000</v>
      </c>
      <c r="K633" s="12" t="s">
        <v>20</v>
      </c>
      <c r="L633" s="12" t="s">
        <v>158</v>
      </c>
    </row>
    <row r="634" spans="1:13" x14ac:dyDescent="0.25">
      <c r="A634" s="10" t="s">
        <v>2058</v>
      </c>
      <c r="B634" s="14">
        <v>202406</v>
      </c>
      <c r="C634" s="14">
        <v>202406</v>
      </c>
      <c r="D634" s="14" t="s">
        <v>1014</v>
      </c>
      <c r="E634" s="16">
        <v>9903155622</v>
      </c>
      <c r="F634" s="10" t="s">
        <v>2059</v>
      </c>
      <c r="G634" s="17" t="s">
        <v>1778</v>
      </c>
      <c r="H634" s="11">
        <v>280000</v>
      </c>
      <c r="I634" s="19">
        <v>45461</v>
      </c>
      <c r="J634" s="11">
        <v>280000</v>
      </c>
      <c r="K634" s="12" t="s">
        <v>20</v>
      </c>
      <c r="L634" s="12" t="s">
        <v>158</v>
      </c>
    </row>
    <row r="635" spans="1:13" x14ac:dyDescent="0.25">
      <c r="A635" s="10" t="s">
        <v>1996</v>
      </c>
      <c r="B635" s="14">
        <v>202406</v>
      </c>
      <c r="C635" s="14">
        <v>202406</v>
      </c>
      <c r="D635" s="14" t="s">
        <v>1015</v>
      </c>
      <c r="E635" s="16">
        <v>6372810182</v>
      </c>
      <c r="F635" s="10" t="s">
        <v>1977</v>
      </c>
      <c r="G635" s="17" t="s">
        <v>1778</v>
      </c>
      <c r="H635" s="11">
        <v>290000</v>
      </c>
      <c r="I635" s="19">
        <v>45461</v>
      </c>
      <c r="J635" s="11">
        <v>70000</v>
      </c>
      <c r="K635" s="12" t="s">
        <v>20</v>
      </c>
      <c r="L635" s="12" t="s">
        <v>158</v>
      </c>
    </row>
    <row r="636" spans="1:13" x14ac:dyDescent="0.25">
      <c r="A636" s="10" t="s">
        <v>1620</v>
      </c>
      <c r="B636" s="14">
        <v>202402</v>
      </c>
      <c r="C636" s="14">
        <v>202402</v>
      </c>
      <c r="D636" s="14" t="s">
        <v>1014</v>
      </c>
      <c r="E636" s="16">
        <v>637088992</v>
      </c>
      <c r="F636" s="10" t="s">
        <v>1619</v>
      </c>
      <c r="G636" s="17" t="s">
        <v>19</v>
      </c>
      <c r="H636" s="11">
        <v>280000</v>
      </c>
      <c r="I636" s="19">
        <v>45462</v>
      </c>
      <c r="J636" s="11">
        <v>50000</v>
      </c>
      <c r="K636" s="12" t="s">
        <v>20</v>
      </c>
      <c r="L636" s="12" t="s">
        <v>158</v>
      </c>
      <c r="M636" t="s">
        <v>2605</v>
      </c>
    </row>
    <row r="637" spans="1:13" x14ac:dyDescent="0.25">
      <c r="A637" s="10" t="s">
        <v>2037</v>
      </c>
      <c r="B637" s="14">
        <v>202406</v>
      </c>
      <c r="C637" s="14">
        <v>202406</v>
      </c>
      <c r="D637" s="14" t="s">
        <v>1014</v>
      </c>
      <c r="E637" s="16">
        <v>9111088360</v>
      </c>
      <c r="F637" s="10" t="s">
        <v>2038</v>
      </c>
      <c r="G637" s="17" t="s">
        <v>1778</v>
      </c>
      <c r="H637" s="11">
        <v>318600</v>
      </c>
      <c r="I637" s="19">
        <v>45462</v>
      </c>
      <c r="J637" s="11">
        <v>95000</v>
      </c>
      <c r="K637" s="12" t="s">
        <v>20</v>
      </c>
      <c r="L637" s="12" t="s">
        <v>158</v>
      </c>
    </row>
    <row r="638" spans="1:13" x14ac:dyDescent="0.25">
      <c r="A638" s="10" t="s">
        <v>1716</v>
      </c>
      <c r="B638" s="14">
        <v>202401</v>
      </c>
      <c r="C638" s="14">
        <v>202401</v>
      </c>
      <c r="D638" s="14" t="s">
        <v>1015</v>
      </c>
      <c r="E638" s="16">
        <v>9938506001</v>
      </c>
      <c r="F638" s="10" t="s">
        <v>1717</v>
      </c>
      <c r="G638" s="17" t="s">
        <v>1778</v>
      </c>
      <c r="H638" s="11">
        <v>280000</v>
      </c>
      <c r="I638" s="19">
        <v>45462</v>
      </c>
      <c r="J638" s="11">
        <v>20000</v>
      </c>
      <c r="K638" s="12" t="s">
        <v>20</v>
      </c>
      <c r="L638" s="12" t="s">
        <v>158</v>
      </c>
    </row>
    <row r="639" spans="1:13" x14ac:dyDescent="0.25">
      <c r="A639" s="10" t="s">
        <v>2033</v>
      </c>
      <c r="B639" s="14">
        <v>202406</v>
      </c>
      <c r="C639" s="14">
        <v>202406</v>
      </c>
      <c r="D639" s="14" t="s">
        <v>1014</v>
      </c>
      <c r="E639" s="16">
        <v>7082062269</v>
      </c>
      <c r="F639" s="10" t="s">
        <v>2034</v>
      </c>
      <c r="G639" s="17" t="s">
        <v>1778</v>
      </c>
      <c r="H639" s="11">
        <v>280000</v>
      </c>
      <c r="I639" s="19">
        <v>45462</v>
      </c>
      <c r="J639" s="11">
        <v>90000</v>
      </c>
      <c r="K639" s="12" t="s">
        <v>689</v>
      </c>
      <c r="L639" s="12" t="s">
        <v>158</v>
      </c>
    </row>
    <row r="640" spans="1:13" x14ac:dyDescent="0.25">
      <c r="A640" s="10" t="s">
        <v>1766</v>
      </c>
      <c r="B640" s="14">
        <v>202303</v>
      </c>
      <c r="C640" s="14">
        <v>202303</v>
      </c>
      <c r="D640" s="14" t="s">
        <v>1014</v>
      </c>
      <c r="E640" s="16">
        <v>9502720256</v>
      </c>
      <c r="F640" s="10" t="s">
        <v>1719</v>
      </c>
      <c r="G640" s="17" t="s">
        <v>2006</v>
      </c>
      <c r="H640" s="11">
        <v>250000</v>
      </c>
      <c r="I640" s="19">
        <v>45462</v>
      </c>
      <c r="J640" s="11">
        <v>60000</v>
      </c>
      <c r="K640" s="12" t="s">
        <v>20</v>
      </c>
      <c r="L640" s="12" t="s">
        <v>158</v>
      </c>
    </row>
    <row r="641" spans="1:12" x14ac:dyDescent="0.25">
      <c r="A641" s="10" t="s">
        <v>2061</v>
      </c>
      <c r="B641" s="14">
        <v>202406</v>
      </c>
      <c r="C641" s="14">
        <v>202406</v>
      </c>
      <c r="D641" s="14" t="s">
        <v>1015</v>
      </c>
      <c r="E641" s="16">
        <v>7608923967</v>
      </c>
      <c r="F641" s="10" t="s">
        <v>2062</v>
      </c>
      <c r="G641" s="17" t="s">
        <v>1778</v>
      </c>
      <c r="H641" s="11">
        <v>318600</v>
      </c>
      <c r="I641" s="19">
        <v>45462</v>
      </c>
      <c r="J641" s="11">
        <v>5000</v>
      </c>
      <c r="K641" s="12" t="s">
        <v>20</v>
      </c>
      <c r="L641" s="12" t="s">
        <v>158</v>
      </c>
    </row>
    <row r="642" spans="1:12" x14ac:dyDescent="0.25">
      <c r="A642" s="10" t="s">
        <v>2063</v>
      </c>
      <c r="B642" s="14">
        <v>202406</v>
      </c>
      <c r="C642" s="14">
        <v>202406</v>
      </c>
      <c r="D642" s="14" t="s">
        <v>1015</v>
      </c>
      <c r="E642" s="16">
        <v>9556443864</v>
      </c>
      <c r="F642" s="10" t="s">
        <v>2064</v>
      </c>
      <c r="G642" s="17" t="s">
        <v>1778</v>
      </c>
      <c r="H642" s="11">
        <v>318600</v>
      </c>
      <c r="I642" s="19">
        <v>45462</v>
      </c>
      <c r="J642" s="11">
        <v>5000</v>
      </c>
      <c r="K642" s="12" t="s">
        <v>20</v>
      </c>
      <c r="L642" s="12" t="s">
        <v>142</v>
      </c>
    </row>
    <row r="643" spans="1:12" x14ac:dyDescent="0.25">
      <c r="A643" s="10" t="s">
        <v>2065</v>
      </c>
      <c r="B643" s="14">
        <v>202406</v>
      </c>
      <c r="C643" s="14">
        <v>202406</v>
      </c>
      <c r="D643" s="14" t="s">
        <v>1014</v>
      </c>
      <c r="E643" s="16">
        <v>7694979545</v>
      </c>
      <c r="F643" s="10" t="s">
        <v>2066</v>
      </c>
      <c r="G643" s="17" t="s">
        <v>2006</v>
      </c>
      <c r="H643" s="11">
        <v>260000</v>
      </c>
      <c r="I643" s="19">
        <v>45462</v>
      </c>
      <c r="J643" s="11">
        <v>5000</v>
      </c>
      <c r="K643" s="12" t="s">
        <v>20</v>
      </c>
      <c r="L643" s="12" t="s">
        <v>2009</v>
      </c>
    </row>
    <row r="644" spans="1:12" x14ac:dyDescent="0.25">
      <c r="A644" s="10" t="s">
        <v>2067</v>
      </c>
      <c r="B644" s="14">
        <v>202406</v>
      </c>
      <c r="C644" s="14">
        <v>202406</v>
      </c>
      <c r="D644" s="14" t="s">
        <v>1015</v>
      </c>
      <c r="E644" s="16">
        <v>7735920233</v>
      </c>
      <c r="F644" s="10" t="s">
        <v>2068</v>
      </c>
      <c r="G644" s="17" t="s">
        <v>1778</v>
      </c>
      <c r="H644" s="11">
        <v>290000</v>
      </c>
      <c r="I644" s="19">
        <v>45462</v>
      </c>
      <c r="J644" s="11">
        <v>5000</v>
      </c>
      <c r="K644" s="12" t="s">
        <v>20</v>
      </c>
      <c r="L644" s="12" t="s">
        <v>142</v>
      </c>
    </row>
    <row r="645" spans="1:12" x14ac:dyDescent="0.25">
      <c r="A645" s="10" t="s">
        <v>2049</v>
      </c>
      <c r="B645" s="14">
        <v>202406</v>
      </c>
      <c r="C645" s="14">
        <v>202406</v>
      </c>
      <c r="D645" s="14" t="s">
        <v>1015</v>
      </c>
      <c r="E645" s="16">
        <v>7735578292</v>
      </c>
      <c r="F645" s="10" t="s">
        <v>2050</v>
      </c>
      <c r="G645" s="17" t="s">
        <v>1778</v>
      </c>
      <c r="H645" s="11">
        <v>318000</v>
      </c>
      <c r="I645" s="19">
        <v>45463</v>
      </c>
      <c r="J645" s="11">
        <v>80000</v>
      </c>
      <c r="K645" s="12" t="s">
        <v>20</v>
      </c>
      <c r="L645" s="12" t="s">
        <v>158</v>
      </c>
    </row>
    <row r="646" spans="1:12" x14ac:dyDescent="0.25">
      <c r="A646" s="10" t="s">
        <v>1996</v>
      </c>
      <c r="B646" s="14">
        <v>202406</v>
      </c>
      <c r="C646" s="14">
        <v>202406</v>
      </c>
      <c r="D646" s="14" t="s">
        <v>1015</v>
      </c>
      <c r="E646" s="16">
        <v>6372810182</v>
      </c>
      <c r="F646" s="10" t="s">
        <v>1977</v>
      </c>
      <c r="G646" s="17" t="s">
        <v>1778</v>
      </c>
      <c r="H646" s="11">
        <v>290000</v>
      </c>
      <c r="I646" s="19">
        <v>45463</v>
      </c>
      <c r="J646" s="11">
        <v>25000</v>
      </c>
      <c r="K646" s="12" t="s">
        <v>20</v>
      </c>
      <c r="L646" s="12" t="s">
        <v>158</v>
      </c>
    </row>
    <row r="647" spans="1:12" x14ac:dyDescent="0.25">
      <c r="A647" s="10" t="s">
        <v>1711</v>
      </c>
      <c r="B647" s="14">
        <v>202402</v>
      </c>
      <c r="C647" s="14">
        <v>202402</v>
      </c>
      <c r="D647" s="14" t="s">
        <v>1014</v>
      </c>
      <c r="E647" s="16">
        <v>9027288046</v>
      </c>
      <c r="F647" s="10" t="s">
        <v>1712</v>
      </c>
      <c r="G647" s="17" t="s">
        <v>19</v>
      </c>
      <c r="H647" s="11">
        <v>280000</v>
      </c>
      <c r="I647" s="19">
        <v>45463</v>
      </c>
      <c r="J647" s="11">
        <v>40000</v>
      </c>
      <c r="K647" s="12" t="s">
        <v>20</v>
      </c>
      <c r="L647" s="12" t="s">
        <v>158</v>
      </c>
    </row>
    <row r="648" spans="1:12" x14ac:dyDescent="0.25">
      <c r="A648" s="10" t="s">
        <v>2035</v>
      </c>
      <c r="B648" s="14">
        <v>202406</v>
      </c>
      <c r="C648" s="14">
        <v>202406</v>
      </c>
      <c r="D648" s="14" t="s">
        <v>1014</v>
      </c>
      <c r="E648" s="16">
        <v>6382550992</v>
      </c>
      <c r="F648" s="10" t="s">
        <v>2036</v>
      </c>
      <c r="G648" s="17" t="s">
        <v>1778</v>
      </c>
      <c r="H648" s="11">
        <v>280000</v>
      </c>
      <c r="I648" s="19">
        <v>45463</v>
      </c>
      <c r="J648" s="53">
        <f>50000+17500</f>
        <v>67500</v>
      </c>
      <c r="K648" s="12" t="s">
        <v>20</v>
      </c>
      <c r="L648" s="12" t="s">
        <v>158</v>
      </c>
    </row>
    <row r="649" spans="1:12" x14ac:dyDescent="0.25">
      <c r="A649" s="10" t="s">
        <v>1903</v>
      </c>
      <c r="B649" s="14">
        <v>202404</v>
      </c>
      <c r="C649" s="14">
        <v>202404</v>
      </c>
      <c r="D649" s="14" t="s">
        <v>1014</v>
      </c>
      <c r="E649" s="16">
        <v>9483195630</v>
      </c>
      <c r="F649" s="10" t="s">
        <v>1904</v>
      </c>
      <c r="G649" s="17" t="s">
        <v>1792</v>
      </c>
      <c r="H649" s="11">
        <v>260000</v>
      </c>
      <c r="I649" s="19">
        <v>45463</v>
      </c>
      <c r="J649" s="11">
        <v>63750</v>
      </c>
      <c r="K649" s="12" t="s">
        <v>20</v>
      </c>
      <c r="L649" s="12" t="s">
        <v>158</v>
      </c>
    </row>
    <row r="650" spans="1:12" x14ac:dyDescent="0.25">
      <c r="A650" s="10" t="s">
        <v>1570</v>
      </c>
      <c r="B650" s="14">
        <v>202401</v>
      </c>
      <c r="C650" s="14">
        <v>202401</v>
      </c>
      <c r="D650" s="14" t="s">
        <v>1014</v>
      </c>
      <c r="E650" s="16">
        <v>6260648072</v>
      </c>
      <c r="F650" s="10" t="s">
        <v>1571</v>
      </c>
      <c r="G650" s="17" t="s">
        <v>77</v>
      </c>
      <c r="H650" s="11">
        <v>260000</v>
      </c>
      <c r="I650" s="19">
        <v>45463</v>
      </c>
      <c r="J650" s="11">
        <v>25000</v>
      </c>
      <c r="K650" s="12" t="s">
        <v>20</v>
      </c>
      <c r="L650" s="12" t="s">
        <v>158</v>
      </c>
    </row>
    <row r="651" spans="1:12" x14ac:dyDescent="0.25">
      <c r="A651" s="10" t="s">
        <v>1506</v>
      </c>
      <c r="B651" s="14">
        <v>202401</v>
      </c>
      <c r="C651" s="14">
        <v>202401</v>
      </c>
      <c r="D651" s="14" t="s">
        <v>1014</v>
      </c>
      <c r="E651" s="16"/>
      <c r="F651" s="10" t="s">
        <v>1507</v>
      </c>
      <c r="G651" s="17" t="s">
        <v>1778</v>
      </c>
      <c r="H651" s="11">
        <v>260000</v>
      </c>
      <c r="I651" s="19">
        <v>45463</v>
      </c>
      <c r="J651" s="11">
        <v>40000</v>
      </c>
      <c r="K651" s="12" t="s">
        <v>20</v>
      </c>
      <c r="L651" s="12" t="s">
        <v>158</v>
      </c>
    </row>
    <row r="652" spans="1:12" x14ac:dyDescent="0.25">
      <c r="A652" s="10" t="s">
        <v>2069</v>
      </c>
      <c r="B652" s="14">
        <v>202406</v>
      </c>
      <c r="C652" s="14">
        <v>202406</v>
      </c>
      <c r="D652" s="14" t="s">
        <v>1014</v>
      </c>
      <c r="E652" s="16">
        <v>9476085956</v>
      </c>
      <c r="F652" s="10" t="s">
        <v>2070</v>
      </c>
      <c r="G652" s="17" t="s">
        <v>1778</v>
      </c>
      <c r="H652" s="11">
        <v>280000</v>
      </c>
      <c r="I652" s="19">
        <v>45463</v>
      </c>
      <c r="J652" s="11">
        <v>5000</v>
      </c>
      <c r="K652" s="12" t="s">
        <v>20</v>
      </c>
      <c r="L652" s="12" t="s">
        <v>2009</v>
      </c>
    </row>
    <row r="653" spans="1:12" x14ac:dyDescent="0.25">
      <c r="A653" s="10" t="s">
        <v>2071</v>
      </c>
      <c r="B653" s="14">
        <v>202406</v>
      </c>
      <c r="C653" s="14">
        <v>202406</v>
      </c>
      <c r="D653" s="14" t="s">
        <v>1014</v>
      </c>
      <c r="E653" s="16">
        <v>9853684098</v>
      </c>
      <c r="F653" s="10" t="s">
        <v>2072</v>
      </c>
      <c r="G653" s="17" t="s">
        <v>1778</v>
      </c>
      <c r="H653" s="11">
        <v>280000</v>
      </c>
      <c r="I653" s="19">
        <v>45463</v>
      </c>
      <c r="J653" s="11">
        <v>5000</v>
      </c>
      <c r="K653" s="12" t="s">
        <v>20</v>
      </c>
      <c r="L653" s="12" t="s">
        <v>2073</v>
      </c>
    </row>
    <row r="654" spans="1:12" x14ac:dyDescent="0.25">
      <c r="A654" s="10" t="s">
        <v>2074</v>
      </c>
      <c r="B654" s="14">
        <v>202406</v>
      </c>
      <c r="C654" s="14">
        <v>202406</v>
      </c>
      <c r="D654" s="14" t="s">
        <v>1014</v>
      </c>
      <c r="E654" s="16">
        <v>7978344123</v>
      </c>
      <c r="F654" s="10" t="s">
        <v>2075</v>
      </c>
      <c r="G654" s="17" t="s">
        <v>1778</v>
      </c>
      <c r="H654" s="11">
        <v>280000</v>
      </c>
      <c r="I654" s="19">
        <v>45464</v>
      </c>
      <c r="J654" s="53">
        <v>95000</v>
      </c>
      <c r="K654" s="12" t="s">
        <v>20</v>
      </c>
      <c r="L654" s="12" t="s">
        <v>158</v>
      </c>
    </row>
    <row r="655" spans="1:12" x14ac:dyDescent="0.25">
      <c r="A655" s="10" t="s">
        <v>2033</v>
      </c>
      <c r="B655" s="14">
        <v>202406</v>
      </c>
      <c r="C655" s="14">
        <v>202406</v>
      </c>
      <c r="D655" s="14" t="s">
        <v>1014</v>
      </c>
      <c r="E655" s="16">
        <v>7082062269</v>
      </c>
      <c r="F655" s="10" t="s">
        <v>2034</v>
      </c>
      <c r="G655" s="17" t="s">
        <v>1778</v>
      </c>
      <c r="H655" s="11">
        <v>280000</v>
      </c>
      <c r="I655" s="19">
        <v>45464</v>
      </c>
      <c r="J655" s="11">
        <v>60000</v>
      </c>
      <c r="K655" s="12" t="s">
        <v>689</v>
      </c>
      <c r="L655" s="12" t="s">
        <v>158</v>
      </c>
    </row>
    <row r="656" spans="1:12" x14ac:dyDescent="0.25">
      <c r="A656" s="10" t="s">
        <v>1845</v>
      </c>
      <c r="B656" s="14">
        <v>202404</v>
      </c>
      <c r="C656" s="14">
        <v>202404</v>
      </c>
      <c r="D656" s="14" t="s">
        <v>1015</v>
      </c>
      <c r="E656" s="16">
        <v>9853985734</v>
      </c>
      <c r="F656" s="10" t="s">
        <v>1846</v>
      </c>
      <c r="G656" s="17" t="s">
        <v>1778</v>
      </c>
      <c r="H656" s="11">
        <v>290000</v>
      </c>
      <c r="I656" s="19">
        <v>45464</v>
      </c>
      <c r="J656" s="11">
        <v>71250</v>
      </c>
      <c r="K656" s="12" t="s">
        <v>689</v>
      </c>
      <c r="L656" s="12" t="s">
        <v>158</v>
      </c>
    </row>
    <row r="657" spans="1:12" x14ac:dyDescent="0.25">
      <c r="A657" s="10" t="s">
        <v>2039</v>
      </c>
      <c r="B657" s="14">
        <v>202406</v>
      </c>
      <c r="C657" s="14">
        <v>202406</v>
      </c>
      <c r="D657" s="14" t="s">
        <v>1014</v>
      </c>
      <c r="E657" s="16">
        <v>8296392591</v>
      </c>
      <c r="F657" s="10" t="s">
        <v>2040</v>
      </c>
      <c r="G657" s="17" t="s">
        <v>1778</v>
      </c>
      <c r="H657" s="11">
        <v>270000</v>
      </c>
      <c r="I657" s="19">
        <v>45464</v>
      </c>
      <c r="J657" s="11">
        <v>90000</v>
      </c>
      <c r="K657" s="12" t="s">
        <v>20</v>
      </c>
      <c r="L657" s="12" t="s">
        <v>158</v>
      </c>
    </row>
    <row r="658" spans="1:12" x14ac:dyDescent="0.25">
      <c r="A658" s="10" t="s">
        <v>1638</v>
      </c>
      <c r="B658" s="14">
        <v>202401</v>
      </c>
      <c r="C658" s="14">
        <v>202401</v>
      </c>
      <c r="D658" s="14" t="s">
        <v>1014</v>
      </c>
      <c r="E658" s="16">
        <v>6370388095</v>
      </c>
      <c r="F658" s="10" t="s">
        <v>1569</v>
      </c>
      <c r="G658" s="17" t="s">
        <v>19</v>
      </c>
      <c r="H658" s="11">
        <v>270000</v>
      </c>
      <c r="I658" s="19">
        <v>45464</v>
      </c>
      <c r="J658" s="11">
        <v>15000</v>
      </c>
      <c r="K658" s="12" t="s">
        <v>689</v>
      </c>
      <c r="L658" s="12" t="s">
        <v>158</v>
      </c>
    </row>
    <row r="659" spans="1:12" x14ac:dyDescent="0.25">
      <c r="A659" s="10" t="s">
        <v>1914</v>
      </c>
      <c r="B659" s="14">
        <v>202404</v>
      </c>
      <c r="C659" s="14">
        <v>202404</v>
      </c>
      <c r="D659" s="14" t="s">
        <v>1015</v>
      </c>
      <c r="E659" s="16">
        <v>7852947419</v>
      </c>
      <c r="F659" s="10" t="s">
        <v>1915</v>
      </c>
      <c r="G659" s="17" t="s">
        <v>1792</v>
      </c>
      <c r="H659" s="11">
        <v>260000</v>
      </c>
      <c r="I659" s="19">
        <v>45464</v>
      </c>
      <c r="J659" s="11">
        <v>50000</v>
      </c>
      <c r="K659" s="12" t="s">
        <v>20</v>
      </c>
      <c r="L659" s="12" t="s">
        <v>158</v>
      </c>
    </row>
    <row r="660" spans="1:12" x14ac:dyDescent="0.25">
      <c r="A660" s="10" t="s">
        <v>2074</v>
      </c>
      <c r="B660" s="14">
        <v>202406</v>
      </c>
      <c r="C660" s="14">
        <v>202406</v>
      </c>
      <c r="D660" s="14" t="s">
        <v>1014</v>
      </c>
      <c r="E660" s="16">
        <v>7978344123</v>
      </c>
      <c r="F660" s="10" t="s">
        <v>2075</v>
      </c>
      <c r="G660" s="17" t="s">
        <v>1778</v>
      </c>
      <c r="H660" s="11">
        <v>280000</v>
      </c>
      <c r="I660" s="19">
        <v>45464</v>
      </c>
      <c r="J660" s="53">
        <v>5000</v>
      </c>
      <c r="K660" s="12" t="s">
        <v>20</v>
      </c>
      <c r="L660" s="12" t="s">
        <v>158</v>
      </c>
    </row>
    <row r="661" spans="1:12" x14ac:dyDescent="0.25">
      <c r="A661" s="10" t="s">
        <v>2060</v>
      </c>
      <c r="B661" s="14">
        <v>202405</v>
      </c>
      <c r="C661" s="14">
        <v>202405</v>
      </c>
      <c r="D661" s="14" t="s">
        <v>1014</v>
      </c>
      <c r="E661" s="16">
        <v>8956665843</v>
      </c>
      <c r="F661" s="10" t="s">
        <v>1993</v>
      </c>
      <c r="G661" s="17" t="s">
        <v>1778</v>
      </c>
      <c r="H661" s="11">
        <v>290000</v>
      </c>
      <c r="I661" s="19">
        <v>45465</v>
      </c>
      <c r="J661" s="11">
        <v>104530</v>
      </c>
      <c r="K661" s="12" t="s">
        <v>20</v>
      </c>
      <c r="L661" s="12" t="s">
        <v>158</v>
      </c>
    </row>
    <row r="662" spans="1:12" x14ac:dyDescent="0.25">
      <c r="A662" s="10" t="s">
        <v>2039</v>
      </c>
      <c r="B662" s="14">
        <v>202406</v>
      </c>
      <c r="C662" s="14">
        <v>202406</v>
      </c>
      <c r="D662" s="14" t="s">
        <v>1014</v>
      </c>
      <c r="E662" s="16">
        <v>8296392591</v>
      </c>
      <c r="F662" s="10" t="s">
        <v>2040</v>
      </c>
      <c r="G662" s="17" t="s">
        <v>1778</v>
      </c>
      <c r="H662" s="11">
        <v>270000</v>
      </c>
      <c r="I662" s="19">
        <v>45465</v>
      </c>
      <c r="J662" s="11">
        <f>23000+82000</f>
        <v>105000</v>
      </c>
      <c r="K662" s="12" t="s">
        <v>20</v>
      </c>
      <c r="L662" s="12" t="s">
        <v>158</v>
      </c>
    </row>
    <row r="663" spans="1:12" x14ac:dyDescent="0.25">
      <c r="A663" s="10" t="s">
        <v>1851</v>
      </c>
      <c r="B663" s="14">
        <v>202304</v>
      </c>
      <c r="C663" s="14">
        <v>202304</v>
      </c>
      <c r="D663" s="14" t="s">
        <v>1014</v>
      </c>
      <c r="E663" s="16" t="s">
        <v>1852</v>
      </c>
      <c r="F663" s="10" t="s">
        <v>1853</v>
      </c>
      <c r="G663" s="17" t="s">
        <v>1778</v>
      </c>
      <c r="H663" s="11">
        <v>260000</v>
      </c>
      <c r="I663" s="19">
        <v>45465</v>
      </c>
      <c r="J663" s="11">
        <v>40000</v>
      </c>
      <c r="K663" s="12" t="s">
        <v>20</v>
      </c>
      <c r="L663" s="12" t="s">
        <v>158</v>
      </c>
    </row>
    <row r="664" spans="1:12" x14ac:dyDescent="0.25">
      <c r="A664" s="10" t="s">
        <v>2013</v>
      </c>
      <c r="B664" s="14">
        <v>202405</v>
      </c>
      <c r="C664" s="14">
        <v>202406</v>
      </c>
      <c r="D664" s="14" t="s">
        <v>1015</v>
      </c>
      <c r="E664" s="16">
        <v>9337910745</v>
      </c>
      <c r="F664" s="10" t="s">
        <v>2014</v>
      </c>
      <c r="G664" s="17" t="s">
        <v>1778</v>
      </c>
      <c r="H664" s="11">
        <v>280000</v>
      </c>
      <c r="I664" s="19">
        <v>45465</v>
      </c>
      <c r="J664" s="11">
        <v>100000</v>
      </c>
      <c r="K664" s="12" t="s">
        <v>20</v>
      </c>
      <c r="L664" s="12" t="s">
        <v>158</v>
      </c>
    </row>
    <row r="665" spans="1:12" x14ac:dyDescent="0.25">
      <c r="A665" s="10" t="s">
        <v>2063</v>
      </c>
      <c r="B665" s="14">
        <v>202406</v>
      </c>
      <c r="C665" s="14">
        <v>202406</v>
      </c>
      <c r="D665" s="14" t="s">
        <v>1015</v>
      </c>
      <c r="E665" s="16">
        <v>9556443864</v>
      </c>
      <c r="F665" s="10" t="s">
        <v>2064</v>
      </c>
      <c r="G665" s="17" t="s">
        <v>1778</v>
      </c>
      <c r="H665" s="11">
        <v>318600</v>
      </c>
      <c r="I665" s="19">
        <v>45467</v>
      </c>
      <c r="J665" s="11">
        <f>15200+86000</f>
        <v>101200</v>
      </c>
      <c r="K665" s="12" t="s">
        <v>20</v>
      </c>
      <c r="L665" s="12" t="s">
        <v>158</v>
      </c>
    </row>
    <row r="666" spans="1:12" x14ac:dyDescent="0.25">
      <c r="A666" s="10" t="s">
        <v>1609</v>
      </c>
      <c r="B666" s="14">
        <v>202312</v>
      </c>
      <c r="C666" s="14">
        <v>202312</v>
      </c>
      <c r="D666" s="14" t="s">
        <v>1014</v>
      </c>
      <c r="E666" s="16">
        <v>8924820464</v>
      </c>
      <c r="F666" s="10" t="s">
        <v>1455</v>
      </c>
      <c r="G666" s="17" t="s">
        <v>19</v>
      </c>
      <c r="H666" s="11">
        <v>270000</v>
      </c>
      <c r="I666" s="19">
        <v>45467</v>
      </c>
      <c r="J666" s="11">
        <v>20000</v>
      </c>
      <c r="K666" s="12" t="s">
        <v>20</v>
      </c>
      <c r="L666" s="12" t="s">
        <v>158</v>
      </c>
    </row>
    <row r="667" spans="1:12" x14ac:dyDescent="0.25">
      <c r="A667" s="10" t="s">
        <v>1931</v>
      </c>
      <c r="B667" s="14">
        <v>202405</v>
      </c>
      <c r="C667" s="14">
        <v>202405</v>
      </c>
      <c r="D667" s="14" t="s">
        <v>1015</v>
      </c>
      <c r="E667" s="16">
        <v>6372749159</v>
      </c>
      <c r="F667" s="10" t="s">
        <v>1932</v>
      </c>
      <c r="G667" s="17" t="s">
        <v>1778</v>
      </c>
      <c r="H667" s="11">
        <v>280000</v>
      </c>
      <c r="I667" s="19">
        <v>45467</v>
      </c>
      <c r="J667" s="11">
        <v>24000</v>
      </c>
      <c r="K667" s="12" t="s">
        <v>689</v>
      </c>
      <c r="L667" s="12" t="s">
        <v>158</v>
      </c>
    </row>
    <row r="668" spans="1:12" x14ac:dyDescent="0.25">
      <c r="A668" s="10" t="s">
        <v>1933</v>
      </c>
      <c r="B668" s="14">
        <v>202405</v>
      </c>
      <c r="C668" s="14">
        <v>202405</v>
      </c>
      <c r="D668" s="14" t="s">
        <v>1015</v>
      </c>
      <c r="E668" s="16">
        <v>9668220059</v>
      </c>
      <c r="F668" s="10" t="s">
        <v>1934</v>
      </c>
      <c r="G668" s="17" t="s">
        <v>1778</v>
      </c>
      <c r="H668" s="11">
        <v>280000</v>
      </c>
      <c r="I668" s="19">
        <v>45467</v>
      </c>
      <c r="J668" s="11">
        <v>24000</v>
      </c>
      <c r="K668" s="12" t="s">
        <v>689</v>
      </c>
      <c r="L668" s="12" t="s">
        <v>158</v>
      </c>
    </row>
    <row r="669" spans="1:12" x14ac:dyDescent="0.25">
      <c r="A669" s="10" t="s">
        <v>2043</v>
      </c>
      <c r="B669" s="14">
        <v>202406</v>
      </c>
      <c r="C669" s="14">
        <v>202406</v>
      </c>
      <c r="D669" s="14" t="s">
        <v>1015</v>
      </c>
      <c r="E669" s="16">
        <v>7377078791</v>
      </c>
      <c r="F669" s="50" t="s">
        <v>2044</v>
      </c>
      <c r="G669" s="17" t="s">
        <v>1778</v>
      </c>
      <c r="H669" s="11">
        <v>280000</v>
      </c>
      <c r="I669" s="19">
        <v>45467</v>
      </c>
      <c r="J669" s="11">
        <v>68750</v>
      </c>
      <c r="K669" s="12" t="s">
        <v>20</v>
      </c>
      <c r="L669" s="12" t="s">
        <v>158</v>
      </c>
    </row>
    <row r="670" spans="1:12" x14ac:dyDescent="0.25">
      <c r="A670" s="10" t="s">
        <v>1954</v>
      </c>
      <c r="B670" s="14">
        <v>202402</v>
      </c>
      <c r="C670" s="14">
        <v>202402</v>
      </c>
      <c r="D670" s="14" t="s">
        <v>1015</v>
      </c>
      <c r="E670" s="16">
        <v>7684896701</v>
      </c>
      <c r="F670" s="10" t="s">
        <v>1955</v>
      </c>
      <c r="G670" s="17" t="s">
        <v>1778</v>
      </c>
      <c r="H670" s="11">
        <v>270000</v>
      </c>
      <c r="I670" s="19">
        <v>45467</v>
      </c>
      <c r="J670" s="11">
        <v>80000</v>
      </c>
      <c r="K670" s="12" t="s">
        <v>20</v>
      </c>
      <c r="L670" s="12" t="s">
        <v>158</v>
      </c>
    </row>
    <row r="671" spans="1:12" x14ac:dyDescent="0.25">
      <c r="A671" s="10" t="s">
        <v>2076</v>
      </c>
      <c r="B671" s="14">
        <v>202405</v>
      </c>
      <c r="C671" s="14">
        <v>202405</v>
      </c>
      <c r="D671" s="14" t="s">
        <v>1015</v>
      </c>
      <c r="E671" s="16">
        <v>7325830289</v>
      </c>
      <c r="F671" s="10" t="s">
        <v>2077</v>
      </c>
      <c r="G671" s="17" t="s">
        <v>1778</v>
      </c>
      <c r="H671" s="11">
        <v>290000</v>
      </c>
      <c r="I671" s="19">
        <v>45467</v>
      </c>
      <c r="J671" s="11">
        <v>50000</v>
      </c>
      <c r="K671" s="12" t="s">
        <v>20</v>
      </c>
      <c r="L671" s="12" t="s">
        <v>158</v>
      </c>
    </row>
    <row r="672" spans="1:12" x14ac:dyDescent="0.25">
      <c r="A672" s="10" t="s">
        <v>2078</v>
      </c>
      <c r="B672" s="14">
        <v>202406</v>
      </c>
      <c r="C672" s="14">
        <v>202406</v>
      </c>
      <c r="D672" s="14" t="s">
        <v>1014</v>
      </c>
      <c r="E672" s="16">
        <v>9958139119</v>
      </c>
      <c r="F672" s="10" t="s">
        <v>2079</v>
      </c>
      <c r="G672" s="17" t="s">
        <v>1778</v>
      </c>
      <c r="H672" s="11">
        <v>290000</v>
      </c>
      <c r="I672" s="19">
        <v>45467</v>
      </c>
      <c r="J672" s="11">
        <v>5000</v>
      </c>
      <c r="K672" s="12" t="s">
        <v>20</v>
      </c>
      <c r="L672" s="12" t="s">
        <v>158</v>
      </c>
    </row>
    <row r="673" spans="1:12" x14ac:dyDescent="0.25">
      <c r="A673" s="10" t="s">
        <v>1649</v>
      </c>
      <c r="B673" s="14">
        <v>202309</v>
      </c>
      <c r="C673" s="14">
        <v>202309</v>
      </c>
      <c r="D673" s="14" t="s">
        <v>1014</v>
      </c>
      <c r="E673" s="16">
        <v>9348339878</v>
      </c>
      <c r="F673" s="10" t="s">
        <v>1650</v>
      </c>
      <c r="G673" s="17" t="s">
        <v>19</v>
      </c>
      <c r="H673" s="11">
        <v>280000</v>
      </c>
      <c r="I673" s="19">
        <v>45468</v>
      </c>
      <c r="J673" s="11">
        <v>28333</v>
      </c>
      <c r="K673" s="12" t="s">
        <v>20</v>
      </c>
      <c r="L673" s="12" t="s">
        <v>158</v>
      </c>
    </row>
    <row r="674" spans="1:12" x14ac:dyDescent="0.25">
      <c r="A674" s="10" t="s">
        <v>1996</v>
      </c>
      <c r="B674" s="14">
        <v>202406</v>
      </c>
      <c r="C674" s="14">
        <v>202406</v>
      </c>
      <c r="D674" s="14" t="s">
        <v>1015</v>
      </c>
      <c r="E674" s="16">
        <v>6372810182</v>
      </c>
      <c r="F674" s="10" t="s">
        <v>1977</v>
      </c>
      <c r="G674" s="17" t="s">
        <v>1778</v>
      </c>
      <c r="H674" s="11">
        <v>290000</v>
      </c>
      <c r="I674" s="19">
        <v>45468</v>
      </c>
      <c r="J674" s="11">
        <v>50000</v>
      </c>
      <c r="K674" s="12" t="s">
        <v>20</v>
      </c>
      <c r="L674" s="12" t="s">
        <v>158</v>
      </c>
    </row>
    <row r="675" spans="1:12" x14ac:dyDescent="0.25">
      <c r="A675" s="10" t="s">
        <v>1890</v>
      </c>
      <c r="B675" s="14">
        <v>202404</v>
      </c>
      <c r="C675" s="14">
        <v>202404</v>
      </c>
      <c r="D675" s="14" t="s">
        <v>1014</v>
      </c>
      <c r="E675" s="16">
        <v>9322058332</v>
      </c>
      <c r="F675" s="10" t="s">
        <v>1891</v>
      </c>
      <c r="G675" s="17" t="s">
        <v>1792</v>
      </c>
      <c r="H675" s="11">
        <v>260000</v>
      </c>
      <c r="I675" s="19">
        <v>45468</v>
      </c>
      <c r="J675" s="11">
        <v>30000</v>
      </c>
      <c r="K675" s="12" t="s">
        <v>20</v>
      </c>
      <c r="L675" s="12" t="s">
        <v>158</v>
      </c>
    </row>
    <row r="676" spans="1:12" x14ac:dyDescent="0.25">
      <c r="A676" s="10" t="s">
        <v>1964</v>
      </c>
      <c r="B676" s="14">
        <v>202405</v>
      </c>
      <c r="C676" s="14">
        <v>202405</v>
      </c>
      <c r="D676" s="14" t="s">
        <v>1015</v>
      </c>
      <c r="E676" s="16">
        <v>9302595031</v>
      </c>
      <c r="F676" s="10" t="s">
        <v>1965</v>
      </c>
      <c r="G676" s="17" t="s">
        <v>1778</v>
      </c>
      <c r="H676" s="11">
        <v>290000</v>
      </c>
      <c r="I676" s="19">
        <v>45468</v>
      </c>
      <c r="J676" s="11">
        <v>50000</v>
      </c>
      <c r="K676" s="12" t="s">
        <v>20</v>
      </c>
      <c r="L676" s="12" t="s">
        <v>158</v>
      </c>
    </row>
    <row r="677" spans="1:12" x14ac:dyDescent="0.25">
      <c r="A677" s="10" t="s">
        <v>1956</v>
      </c>
      <c r="B677" s="14">
        <v>202405</v>
      </c>
      <c r="C677" s="14">
        <v>202405</v>
      </c>
      <c r="D677" s="14" t="s">
        <v>1015</v>
      </c>
      <c r="E677" s="16">
        <v>9778973006</v>
      </c>
      <c r="F677" s="10" t="s">
        <v>1957</v>
      </c>
      <c r="G677" s="17" t="s">
        <v>1778</v>
      </c>
      <c r="H677" s="11">
        <v>290000</v>
      </c>
      <c r="I677" s="19">
        <v>45468</v>
      </c>
      <c r="J677" s="11">
        <v>95000</v>
      </c>
      <c r="K677" s="12" t="s">
        <v>20</v>
      </c>
      <c r="L677" s="12" t="s">
        <v>158</v>
      </c>
    </row>
    <row r="678" spans="1:12" x14ac:dyDescent="0.25">
      <c r="A678" s="10" t="s">
        <v>1925</v>
      </c>
      <c r="B678" s="14">
        <v>202405</v>
      </c>
      <c r="C678" s="14">
        <v>202405</v>
      </c>
      <c r="D678" s="14" t="s">
        <v>1015</v>
      </c>
      <c r="E678" s="16">
        <v>9337938344</v>
      </c>
      <c r="F678" s="10" t="s">
        <v>1926</v>
      </c>
      <c r="G678" s="17" t="s">
        <v>1778</v>
      </c>
      <c r="H678" s="11">
        <v>290000</v>
      </c>
      <c r="I678" s="19">
        <v>45468</v>
      </c>
      <c r="J678" s="11">
        <v>50000</v>
      </c>
      <c r="K678" s="12" t="s">
        <v>689</v>
      </c>
      <c r="L678" s="12" t="s">
        <v>158</v>
      </c>
    </row>
    <row r="679" spans="1:12" x14ac:dyDescent="0.25">
      <c r="A679" s="10" t="s">
        <v>1681</v>
      </c>
      <c r="B679" s="14">
        <v>202303</v>
      </c>
      <c r="C679" s="14">
        <v>202303</v>
      </c>
      <c r="D679" s="14" t="s">
        <v>1014</v>
      </c>
      <c r="E679" s="16">
        <v>8982224581</v>
      </c>
      <c r="F679" s="10" t="s">
        <v>1682</v>
      </c>
      <c r="G679" s="17" t="s">
        <v>1792</v>
      </c>
      <c r="H679" s="11">
        <v>280000</v>
      </c>
      <c r="I679" s="19">
        <v>45468</v>
      </c>
      <c r="J679" s="11">
        <v>55000</v>
      </c>
      <c r="K679" s="12" t="s">
        <v>20</v>
      </c>
      <c r="L679" s="12" t="s">
        <v>158</v>
      </c>
    </row>
    <row r="680" spans="1:12" x14ac:dyDescent="0.25">
      <c r="A680" s="10" t="s">
        <v>1895</v>
      </c>
      <c r="B680" s="14">
        <v>202404</v>
      </c>
      <c r="C680" s="14">
        <v>202404</v>
      </c>
      <c r="D680" s="14" t="s">
        <v>1014</v>
      </c>
      <c r="E680" s="16">
        <v>9852490894</v>
      </c>
      <c r="F680" s="10" t="s">
        <v>1896</v>
      </c>
      <c r="G680" s="17" t="s">
        <v>1778</v>
      </c>
      <c r="H680" s="11">
        <v>270000</v>
      </c>
      <c r="I680" s="19">
        <v>45469</v>
      </c>
      <c r="J680" s="11">
        <v>50000</v>
      </c>
      <c r="K680" s="12" t="s">
        <v>20</v>
      </c>
      <c r="L680" s="12" t="s">
        <v>1900</v>
      </c>
    </row>
    <row r="681" spans="1:12" x14ac:dyDescent="0.25">
      <c r="A681" s="10" t="s">
        <v>2067</v>
      </c>
      <c r="B681" s="14">
        <v>202406</v>
      </c>
      <c r="C681" s="14">
        <v>202406</v>
      </c>
      <c r="D681" s="14" t="s">
        <v>1015</v>
      </c>
      <c r="E681" s="16">
        <v>7735920233</v>
      </c>
      <c r="F681" s="10" t="s">
        <v>2068</v>
      </c>
      <c r="G681" s="17" t="s">
        <v>1778</v>
      </c>
      <c r="H681" s="11">
        <v>290000</v>
      </c>
      <c r="I681" s="19">
        <v>45469</v>
      </c>
      <c r="J681" s="11">
        <v>100000</v>
      </c>
      <c r="K681" s="12" t="s">
        <v>20</v>
      </c>
      <c r="L681" s="12" t="s">
        <v>142</v>
      </c>
    </row>
    <row r="682" spans="1:12" x14ac:dyDescent="0.25">
      <c r="A682" s="10" t="s">
        <v>2076</v>
      </c>
      <c r="B682" s="14">
        <v>202405</v>
      </c>
      <c r="C682" s="14">
        <v>202405</v>
      </c>
      <c r="D682" s="14" t="s">
        <v>1015</v>
      </c>
      <c r="E682" s="16">
        <v>7325830289</v>
      </c>
      <c r="F682" s="10" t="s">
        <v>2077</v>
      </c>
      <c r="G682" s="17" t="s">
        <v>1778</v>
      </c>
      <c r="H682" s="11">
        <v>290000</v>
      </c>
      <c r="I682" s="19">
        <v>45469</v>
      </c>
      <c r="J682" s="11">
        <v>15000</v>
      </c>
      <c r="K682" s="12" t="s">
        <v>20</v>
      </c>
      <c r="L682" s="12" t="s">
        <v>158</v>
      </c>
    </row>
    <row r="683" spans="1:12" x14ac:dyDescent="0.25">
      <c r="A683" s="10" t="s">
        <v>2049</v>
      </c>
      <c r="B683" s="14">
        <v>202406</v>
      </c>
      <c r="C683" s="14">
        <v>202406</v>
      </c>
      <c r="D683" s="14" t="s">
        <v>1015</v>
      </c>
      <c r="E683" s="16">
        <v>7735578292</v>
      </c>
      <c r="F683" s="10" t="s">
        <v>2050</v>
      </c>
      <c r="G683" s="17" t="s">
        <v>1778</v>
      </c>
      <c r="H683" s="11">
        <v>318000</v>
      </c>
      <c r="I683" s="19">
        <v>45469</v>
      </c>
      <c r="J683" s="11">
        <v>83000</v>
      </c>
      <c r="K683" s="12" t="s">
        <v>20</v>
      </c>
      <c r="L683" s="12" t="s">
        <v>158</v>
      </c>
    </row>
    <row r="684" spans="1:12" x14ac:dyDescent="0.25">
      <c r="A684" s="10" t="s">
        <v>1984</v>
      </c>
      <c r="B684" s="14">
        <v>202405</v>
      </c>
      <c r="C684" s="14">
        <v>202405</v>
      </c>
      <c r="D684" s="14" t="s">
        <v>1014</v>
      </c>
      <c r="E684" s="16" t="s">
        <v>1986</v>
      </c>
      <c r="F684" s="10" t="s">
        <v>1985</v>
      </c>
      <c r="G684" s="17" t="s">
        <v>1792</v>
      </c>
      <c r="H684" s="11">
        <v>260000</v>
      </c>
      <c r="I684" s="19">
        <v>45469</v>
      </c>
      <c r="J684" s="11">
        <v>86666</v>
      </c>
      <c r="K684" s="12" t="s">
        <v>689</v>
      </c>
      <c r="L684" s="12" t="s">
        <v>158</v>
      </c>
    </row>
    <row r="685" spans="1:12" x14ac:dyDescent="0.25">
      <c r="A685" s="10" t="s">
        <v>2065</v>
      </c>
      <c r="B685" s="14">
        <v>202406</v>
      </c>
      <c r="C685" s="14">
        <v>202406</v>
      </c>
      <c r="D685" s="14" t="s">
        <v>1014</v>
      </c>
      <c r="E685" s="16">
        <v>7694979545</v>
      </c>
      <c r="F685" s="10" t="s">
        <v>2066</v>
      </c>
      <c r="G685" s="17" t="s">
        <v>2006</v>
      </c>
      <c r="H685" s="11">
        <v>260000</v>
      </c>
      <c r="I685" s="19">
        <v>45470</v>
      </c>
      <c r="J685" s="11">
        <v>60000</v>
      </c>
      <c r="K685" s="12" t="s">
        <v>20</v>
      </c>
      <c r="L685" s="12" t="s">
        <v>2009</v>
      </c>
    </row>
    <row r="686" spans="1:12" x14ac:dyDescent="0.25">
      <c r="A686" s="10" t="s">
        <v>1737</v>
      </c>
      <c r="B686" s="14">
        <v>202401</v>
      </c>
      <c r="C686" s="14">
        <v>202401</v>
      </c>
      <c r="D686" s="14" t="s">
        <v>1014</v>
      </c>
      <c r="E686" s="16">
        <v>8374879289</v>
      </c>
      <c r="F686" s="10" t="s">
        <v>1738</v>
      </c>
      <c r="G686" s="17" t="s">
        <v>19</v>
      </c>
      <c r="H686" s="11">
        <v>290000</v>
      </c>
      <c r="I686" s="19">
        <v>45470</v>
      </c>
      <c r="J686" s="11">
        <v>25000</v>
      </c>
      <c r="K686" s="12" t="s">
        <v>689</v>
      </c>
      <c r="L686" s="12" t="s">
        <v>158</v>
      </c>
    </row>
    <row r="687" spans="1:12" x14ac:dyDescent="0.25">
      <c r="A687" s="10" t="s">
        <v>1890</v>
      </c>
      <c r="B687" s="14">
        <v>202404</v>
      </c>
      <c r="C687" s="14">
        <v>202404</v>
      </c>
      <c r="D687" s="14" t="s">
        <v>1014</v>
      </c>
      <c r="E687" s="16">
        <v>9322058332</v>
      </c>
      <c r="F687" s="10" t="s">
        <v>1891</v>
      </c>
      <c r="G687" s="17" t="s">
        <v>1792</v>
      </c>
      <c r="H687" s="11">
        <v>260000</v>
      </c>
      <c r="I687" s="19">
        <v>45470</v>
      </c>
      <c r="J687" s="11">
        <v>50000</v>
      </c>
      <c r="K687" s="12" t="s">
        <v>20</v>
      </c>
      <c r="L687" s="12" t="s">
        <v>1902</v>
      </c>
    </row>
    <row r="688" spans="1:12" x14ac:dyDescent="0.25">
      <c r="A688" s="10" t="s">
        <v>1877</v>
      </c>
      <c r="B688" s="14">
        <v>202404</v>
      </c>
      <c r="C688" s="14">
        <v>202404</v>
      </c>
      <c r="D688" s="14" t="s">
        <v>1014</v>
      </c>
      <c r="E688" s="16">
        <v>8851021191</v>
      </c>
      <c r="F688" s="10" t="s">
        <v>1878</v>
      </c>
      <c r="G688" s="17" t="s">
        <v>1778</v>
      </c>
      <c r="H688" s="11">
        <v>280000</v>
      </c>
      <c r="I688" s="19">
        <v>45470</v>
      </c>
      <c r="J688" s="11">
        <v>88335</v>
      </c>
      <c r="K688" s="12" t="s">
        <v>20</v>
      </c>
      <c r="L688" s="12" t="s">
        <v>158</v>
      </c>
    </row>
    <row r="689" spans="1:12" x14ac:dyDescent="0.25">
      <c r="A689" s="10" t="s">
        <v>1925</v>
      </c>
      <c r="B689" s="14">
        <v>202405</v>
      </c>
      <c r="C689" s="14">
        <v>202405</v>
      </c>
      <c r="D689" s="14" t="s">
        <v>1015</v>
      </c>
      <c r="E689" s="16">
        <v>9337938344</v>
      </c>
      <c r="F689" s="10" t="s">
        <v>1926</v>
      </c>
      <c r="G689" s="17" t="s">
        <v>1778</v>
      </c>
      <c r="H689" s="11">
        <v>290000</v>
      </c>
      <c r="I689" s="19">
        <v>45470</v>
      </c>
      <c r="J689" s="11">
        <v>40000</v>
      </c>
      <c r="K689" s="12" t="s">
        <v>689</v>
      </c>
      <c r="L689" s="12" t="s">
        <v>1899</v>
      </c>
    </row>
    <row r="690" spans="1:12" x14ac:dyDescent="0.25">
      <c r="A690" s="10" t="s">
        <v>1897</v>
      </c>
      <c r="B690" s="14">
        <v>202404</v>
      </c>
      <c r="C690" s="14">
        <v>202404</v>
      </c>
      <c r="D690" s="14" t="s">
        <v>1015</v>
      </c>
      <c r="E690" s="16">
        <v>9178995836</v>
      </c>
      <c r="F690" s="10" t="s">
        <v>1898</v>
      </c>
      <c r="G690" s="17" t="s">
        <v>1792</v>
      </c>
      <c r="H690" s="11">
        <v>260000</v>
      </c>
      <c r="I690" s="19">
        <v>45470</v>
      </c>
      <c r="J690" s="11">
        <v>50000</v>
      </c>
      <c r="K690" s="12" t="s">
        <v>20</v>
      </c>
      <c r="L690" s="12" t="s">
        <v>1899</v>
      </c>
    </row>
    <row r="691" spans="1:12" x14ac:dyDescent="0.25">
      <c r="A691" s="10" t="s">
        <v>1976</v>
      </c>
      <c r="B691" s="14">
        <v>202405</v>
      </c>
      <c r="C691" s="14">
        <v>202405</v>
      </c>
      <c r="D691" s="14" t="s">
        <v>1015</v>
      </c>
      <c r="E691" s="16">
        <v>6372810182</v>
      </c>
      <c r="F691" s="10" t="s">
        <v>1977</v>
      </c>
      <c r="G691" s="17" t="s">
        <v>1778</v>
      </c>
      <c r="H691" s="11">
        <v>290000</v>
      </c>
      <c r="I691" s="19">
        <v>45471</v>
      </c>
      <c r="J691" s="11">
        <v>45000</v>
      </c>
      <c r="K691" s="12" t="s">
        <v>689</v>
      </c>
      <c r="L691" s="12" t="s">
        <v>158</v>
      </c>
    </row>
    <row r="692" spans="1:12" x14ac:dyDescent="0.25">
      <c r="A692" s="10" t="s">
        <v>1854</v>
      </c>
      <c r="B692" s="14">
        <v>202404</v>
      </c>
      <c r="C692" s="14">
        <v>202404</v>
      </c>
      <c r="D692" s="14" t="s">
        <v>1014</v>
      </c>
      <c r="E692" s="16"/>
      <c r="F692" s="50" t="s">
        <v>1855</v>
      </c>
      <c r="G692" s="17" t="s">
        <v>1778</v>
      </c>
      <c r="H692" s="11">
        <v>290000</v>
      </c>
      <c r="I692" s="19">
        <v>45471</v>
      </c>
      <c r="J692" s="11">
        <v>93333</v>
      </c>
      <c r="K692" s="12" t="s">
        <v>20</v>
      </c>
      <c r="L692" s="12" t="s">
        <v>158</v>
      </c>
    </row>
    <row r="693" spans="1:12" x14ac:dyDescent="0.25">
      <c r="A693" s="10" t="s">
        <v>1973</v>
      </c>
      <c r="B693" s="14">
        <v>202405</v>
      </c>
      <c r="C693" s="14">
        <v>202405</v>
      </c>
      <c r="D693" s="14" t="s">
        <v>1015</v>
      </c>
      <c r="E693" s="16">
        <v>8280225730</v>
      </c>
      <c r="F693" s="10" t="s">
        <v>1974</v>
      </c>
      <c r="G693" s="17" t="s">
        <v>1778</v>
      </c>
      <c r="H693" s="11">
        <v>290000</v>
      </c>
      <c r="I693" s="19">
        <v>45471</v>
      </c>
      <c r="J693" s="11">
        <v>86666</v>
      </c>
      <c r="K693" s="12" t="s">
        <v>20</v>
      </c>
      <c r="L693" s="12" t="s">
        <v>158</v>
      </c>
    </row>
    <row r="694" spans="1:12" x14ac:dyDescent="0.25">
      <c r="A694" s="10" t="s">
        <v>1886</v>
      </c>
      <c r="B694" s="14">
        <v>202404</v>
      </c>
      <c r="C694" s="14">
        <v>202404</v>
      </c>
      <c r="D694" s="14" t="s">
        <v>1014</v>
      </c>
      <c r="E694" s="16">
        <v>9993278891</v>
      </c>
      <c r="F694" s="10" t="s">
        <v>1887</v>
      </c>
      <c r="G694" s="17" t="s">
        <v>1778</v>
      </c>
      <c r="H694" s="11">
        <v>280000</v>
      </c>
      <c r="I694" s="19">
        <v>45471</v>
      </c>
      <c r="J694" s="11">
        <v>90000</v>
      </c>
      <c r="K694" s="12" t="s">
        <v>689</v>
      </c>
      <c r="L694" s="12" t="s">
        <v>158</v>
      </c>
    </row>
    <row r="695" spans="1:12" x14ac:dyDescent="0.25">
      <c r="A695" s="10" t="s">
        <v>1727</v>
      </c>
      <c r="B695" s="14">
        <v>202402</v>
      </c>
      <c r="C695" s="14">
        <v>202402</v>
      </c>
      <c r="D695" s="14" t="s">
        <v>1014</v>
      </c>
      <c r="E695" s="16">
        <v>7002125396</v>
      </c>
      <c r="F695" s="10" t="s">
        <v>1728</v>
      </c>
      <c r="G695" s="17" t="s">
        <v>19</v>
      </c>
      <c r="H695" s="11">
        <v>270000</v>
      </c>
      <c r="I695" s="19">
        <v>45471</v>
      </c>
      <c r="J695" s="11">
        <v>15000</v>
      </c>
      <c r="K695" s="12" t="s">
        <v>20</v>
      </c>
      <c r="L695" s="12" t="s">
        <v>158</v>
      </c>
    </row>
    <row r="696" spans="1:12" x14ac:dyDescent="0.25">
      <c r="A696" s="10" t="s">
        <v>1826</v>
      </c>
      <c r="B696" s="14">
        <v>202403</v>
      </c>
      <c r="C696" s="14">
        <v>202403</v>
      </c>
      <c r="D696" s="14" t="s">
        <v>1015</v>
      </c>
      <c r="E696" s="16">
        <v>9040701954</v>
      </c>
      <c r="F696" s="10" t="s">
        <v>1827</v>
      </c>
      <c r="G696" s="17" t="s">
        <v>1792</v>
      </c>
      <c r="H696" s="11">
        <v>270000</v>
      </c>
      <c r="I696" s="19">
        <v>45472</v>
      </c>
      <c r="J696" s="11">
        <v>50000</v>
      </c>
      <c r="K696" s="12" t="s">
        <v>20</v>
      </c>
      <c r="L696" s="12" t="s">
        <v>158</v>
      </c>
    </row>
    <row r="697" spans="1:12" x14ac:dyDescent="0.25">
      <c r="A697" s="10" t="s">
        <v>2069</v>
      </c>
      <c r="B697" s="14">
        <v>202406</v>
      </c>
      <c r="C697" s="14">
        <v>202406</v>
      </c>
      <c r="D697" s="14" t="s">
        <v>1014</v>
      </c>
      <c r="E697" s="16">
        <v>9476085956</v>
      </c>
      <c r="F697" s="10" t="s">
        <v>2070</v>
      </c>
      <c r="G697" s="17" t="s">
        <v>1778</v>
      </c>
      <c r="H697" s="11">
        <v>280000</v>
      </c>
      <c r="I697" s="19">
        <v>45472</v>
      </c>
      <c r="J697" s="11">
        <v>50000</v>
      </c>
      <c r="K697" s="12" t="s">
        <v>20</v>
      </c>
      <c r="L697" s="12" t="s">
        <v>2009</v>
      </c>
    </row>
    <row r="698" spans="1:12" x14ac:dyDescent="0.25">
      <c r="A698" s="10" t="s">
        <v>1820</v>
      </c>
      <c r="B698" s="14">
        <v>202403</v>
      </c>
      <c r="C698" s="14">
        <v>202403</v>
      </c>
      <c r="D698" s="14" t="s">
        <v>1014</v>
      </c>
      <c r="E698" s="16" t="s">
        <v>1821</v>
      </c>
      <c r="F698" s="10" t="s">
        <v>1822</v>
      </c>
      <c r="G698" s="17" t="s">
        <v>19</v>
      </c>
      <c r="H698" s="11">
        <v>300000</v>
      </c>
      <c r="I698" s="19">
        <v>45474</v>
      </c>
      <c r="J698" s="11">
        <v>55000</v>
      </c>
      <c r="K698" s="12" t="s">
        <v>20</v>
      </c>
      <c r="L698" s="12" t="s">
        <v>158</v>
      </c>
    </row>
    <row r="699" spans="1:12" x14ac:dyDescent="0.25">
      <c r="A699" s="10" t="s">
        <v>1958</v>
      </c>
      <c r="B699" s="14">
        <v>202405</v>
      </c>
      <c r="C699" s="14">
        <v>202405</v>
      </c>
      <c r="D699" s="14" t="s">
        <v>1015</v>
      </c>
      <c r="E699" s="16">
        <v>8658177526</v>
      </c>
      <c r="F699" s="10" t="s">
        <v>1959</v>
      </c>
      <c r="G699" s="17" t="s">
        <v>1778</v>
      </c>
      <c r="H699" s="11">
        <v>290000</v>
      </c>
      <c r="I699" s="19">
        <v>45474</v>
      </c>
      <c r="J699" s="11">
        <v>95000</v>
      </c>
      <c r="K699" s="12" t="s">
        <v>20</v>
      </c>
      <c r="L699" s="12" t="s">
        <v>158</v>
      </c>
    </row>
    <row r="700" spans="1:12" x14ac:dyDescent="0.25">
      <c r="A700" s="10" t="s">
        <v>1806</v>
      </c>
      <c r="B700" s="14">
        <v>202403</v>
      </c>
      <c r="C700" s="14">
        <v>202403</v>
      </c>
      <c r="D700" s="14" t="s">
        <v>1014</v>
      </c>
      <c r="E700" s="16">
        <v>9040137519</v>
      </c>
      <c r="F700" s="10" t="s">
        <v>1807</v>
      </c>
      <c r="G700" s="17" t="s">
        <v>1778</v>
      </c>
      <c r="H700" s="11">
        <v>290000</v>
      </c>
      <c r="I700" s="19">
        <v>45474</v>
      </c>
      <c r="J700" s="11">
        <v>50000</v>
      </c>
      <c r="K700" s="12" t="s">
        <v>20</v>
      </c>
      <c r="L700" s="12" t="s">
        <v>158</v>
      </c>
    </row>
    <row r="701" spans="1:12" x14ac:dyDescent="0.25">
      <c r="A701" s="10" t="s">
        <v>2080</v>
      </c>
      <c r="B701" s="14">
        <v>202406</v>
      </c>
      <c r="C701" s="14">
        <v>202406</v>
      </c>
      <c r="D701" s="14" t="s">
        <v>1014</v>
      </c>
      <c r="E701" s="16">
        <v>8260610399</v>
      </c>
      <c r="F701" s="10" t="s">
        <v>2081</v>
      </c>
      <c r="G701" s="17" t="s">
        <v>1778</v>
      </c>
      <c r="H701" s="11">
        <v>280000</v>
      </c>
      <c r="I701" s="19">
        <v>45474</v>
      </c>
      <c r="J701" s="11">
        <v>68750</v>
      </c>
      <c r="K701" s="12" t="s">
        <v>20</v>
      </c>
      <c r="L701" s="12" t="s">
        <v>158</v>
      </c>
    </row>
    <row r="702" spans="1:12" x14ac:dyDescent="0.25">
      <c r="A702" s="10" t="s">
        <v>1709</v>
      </c>
      <c r="B702" s="14">
        <v>202402</v>
      </c>
      <c r="C702" s="14">
        <v>202402</v>
      </c>
      <c r="D702" s="14" t="s">
        <v>1014</v>
      </c>
      <c r="E702" s="16">
        <v>9348585571</v>
      </c>
      <c r="F702" s="10" t="s">
        <v>1710</v>
      </c>
      <c r="G702" s="17" t="s">
        <v>1778</v>
      </c>
      <c r="H702" s="11">
        <v>250000</v>
      </c>
      <c r="I702" s="19">
        <v>45475</v>
      </c>
      <c r="J702" s="11">
        <v>96666</v>
      </c>
      <c r="K702" s="12" t="s">
        <v>689</v>
      </c>
      <c r="L702" s="12" t="s">
        <v>158</v>
      </c>
    </row>
    <row r="703" spans="1:12" x14ac:dyDescent="0.25">
      <c r="A703" s="10" t="s">
        <v>1992</v>
      </c>
      <c r="B703" s="14">
        <v>202406</v>
      </c>
      <c r="C703" s="14">
        <v>202406</v>
      </c>
      <c r="D703" s="14" t="s">
        <v>1014</v>
      </c>
      <c r="E703" s="16">
        <v>8328827335</v>
      </c>
      <c r="F703" s="10" t="s">
        <v>1627</v>
      </c>
      <c r="G703" s="17" t="s">
        <v>1778</v>
      </c>
      <c r="H703" s="11">
        <v>270000</v>
      </c>
      <c r="I703" s="19">
        <v>45475</v>
      </c>
      <c r="J703" s="11">
        <v>90000</v>
      </c>
      <c r="K703" s="12" t="s">
        <v>689</v>
      </c>
      <c r="L703" s="12" t="s">
        <v>158</v>
      </c>
    </row>
    <row r="704" spans="1:12" x14ac:dyDescent="0.25">
      <c r="A704" s="10" t="s">
        <v>2082</v>
      </c>
      <c r="B704" s="14">
        <v>202407</v>
      </c>
      <c r="C704" s="14">
        <v>202407</v>
      </c>
      <c r="D704" s="14" t="s">
        <v>1014</v>
      </c>
      <c r="E704" s="16">
        <v>7852947419</v>
      </c>
      <c r="F704" s="10" t="s">
        <v>1915</v>
      </c>
      <c r="G704" s="17" t="s">
        <v>1778</v>
      </c>
      <c r="H704" s="11">
        <v>280000</v>
      </c>
      <c r="I704" s="19">
        <v>45475</v>
      </c>
      <c r="J704" s="11">
        <v>5000</v>
      </c>
      <c r="K704" s="12" t="s">
        <v>20</v>
      </c>
      <c r="L704" s="12" t="s">
        <v>142</v>
      </c>
    </row>
    <row r="705" spans="1:12" x14ac:dyDescent="0.25">
      <c r="A705" s="10" t="s">
        <v>2083</v>
      </c>
      <c r="B705" s="14">
        <v>202407</v>
      </c>
      <c r="C705" s="14">
        <v>202407</v>
      </c>
      <c r="D705" s="14" t="s">
        <v>1014</v>
      </c>
      <c r="E705" s="16">
        <v>8260507879</v>
      </c>
      <c r="F705" s="10" t="s">
        <v>2084</v>
      </c>
      <c r="G705" s="17" t="s">
        <v>1778</v>
      </c>
      <c r="H705" s="11">
        <v>280000</v>
      </c>
      <c r="I705" s="19">
        <v>45475</v>
      </c>
      <c r="J705" s="11">
        <v>5000</v>
      </c>
      <c r="K705" s="12" t="s">
        <v>20</v>
      </c>
      <c r="L705" s="12" t="s">
        <v>2009</v>
      </c>
    </row>
    <row r="706" spans="1:12" x14ac:dyDescent="0.25">
      <c r="A706" s="10" t="s">
        <v>2085</v>
      </c>
      <c r="B706" s="14">
        <v>202407</v>
      </c>
      <c r="C706" s="14">
        <v>202407</v>
      </c>
      <c r="D706" s="14" t="s">
        <v>1015</v>
      </c>
      <c r="E706" s="16">
        <v>6372135419</v>
      </c>
      <c r="F706" s="10" t="s">
        <v>2086</v>
      </c>
      <c r="G706" s="17" t="s">
        <v>1778</v>
      </c>
      <c r="H706" s="11">
        <v>280000</v>
      </c>
      <c r="I706" s="19">
        <v>45475</v>
      </c>
      <c r="J706" s="11">
        <v>5000</v>
      </c>
      <c r="K706" s="12" t="s">
        <v>20</v>
      </c>
      <c r="L706" s="12" t="s">
        <v>2009</v>
      </c>
    </row>
    <row r="707" spans="1:12" x14ac:dyDescent="0.25">
      <c r="A707" s="10" t="s">
        <v>2087</v>
      </c>
      <c r="B707" s="14">
        <v>202407</v>
      </c>
      <c r="C707" s="14">
        <v>202407</v>
      </c>
      <c r="D707" s="14" t="s">
        <v>1015</v>
      </c>
      <c r="E707" s="16">
        <v>7873739398</v>
      </c>
      <c r="F707" s="10" t="s">
        <v>2088</v>
      </c>
      <c r="G707" s="17" t="s">
        <v>1778</v>
      </c>
      <c r="H707" s="11">
        <v>318000</v>
      </c>
      <c r="I707" s="19">
        <v>45475</v>
      </c>
      <c r="J707" s="11">
        <v>5000</v>
      </c>
      <c r="K707" s="12" t="s">
        <v>20</v>
      </c>
      <c r="L707" s="12" t="s">
        <v>1899</v>
      </c>
    </row>
    <row r="708" spans="1:12" x14ac:dyDescent="0.25">
      <c r="A708" s="10" t="s">
        <v>2089</v>
      </c>
      <c r="B708" s="14">
        <v>202407</v>
      </c>
      <c r="C708" s="14">
        <v>202407</v>
      </c>
      <c r="D708" s="14" t="s">
        <v>1015</v>
      </c>
      <c r="E708" s="16">
        <v>9040417817</v>
      </c>
      <c r="F708" s="10" t="s">
        <v>2090</v>
      </c>
      <c r="G708" s="17" t="s">
        <v>1778</v>
      </c>
      <c r="H708" s="11">
        <v>318000</v>
      </c>
      <c r="I708" s="19">
        <v>45475</v>
      </c>
      <c r="J708" s="11">
        <v>5000</v>
      </c>
      <c r="K708" s="12" t="s">
        <v>20</v>
      </c>
      <c r="L708" s="12" t="s">
        <v>2009</v>
      </c>
    </row>
    <row r="709" spans="1:12" x14ac:dyDescent="0.25">
      <c r="A709" s="10" t="s">
        <v>2091</v>
      </c>
      <c r="B709" s="14">
        <v>202407</v>
      </c>
      <c r="C709" s="14">
        <v>202407</v>
      </c>
      <c r="D709" s="14" t="s">
        <v>1015</v>
      </c>
      <c r="E709" s="16">
        <v>9951051199</v>
      </c>
      <c r="F709" s="10" t="s">
        <v>2092</v>
      </c>
      <c r="G709" s="17" t="s">
        <v>1778</v>
      </c>
      <c r="H709" s="11">
        <v>318000</v>
      </c>
      <c r="I709" s="19">
        <v>45475</v>
      </c>
      <c r="J709" s="11">
        <v>5000</v>
      </c>
      <c r="K709" s="12" t="s">
        <v>20</v>
      </c>
      <c r="L709" s="12" t="s">
        <v>2073</v>
      </c>
    </row>
    <row r="710" spans="1:12" x14ac:dyDescent="0.25">
      <c r="A710" s="10" t="s">
        <v>1914</v>
      </c>
      <c r="B710" s="14">
        <v>202404</v>
      </c>
      <c r="C710" s="14">
        <v>202404</v>
      </c>
      <c r="D710" s="14" t="s">
        <v>1015</v>
      </c>
      <c r="E710" s="16">
        <v>7852947419</v>
      </c>
      <c r="F710" s="10" t="s">
        <v>1915</v>
      </c>
      <c r="G710" s="17" t="s">
        <v>1792</v>
      </c>
      <c r="H710" s="11">
        <v>260000</v>
      </c>
      <c r="I710" s="19">
        <v>45475</v>
      </c>
      <c r="J710" s="11">
        <v>35000</v>
      </c>
      <c r="K710" s="12" t="s">
        <v>20</v>
      </c>
      <c r="L710" s="12" t="s">
        <v>158</v>
      </c>
    </row>
    <row r="711" spans="1:12" x14ac:dyDescent="0.25">
      <c r="A711" s="10" t="s">
        <v>1960</v>
      </c>
      <c r="B711" s="48">
        <v>202406</v>
      </c>
      <c r="C711" s="48">
        <v>202406</v>
      </c>
      <c r="D711" s="14" t="s">
        <v>1014</v>
      </c>
      <c r="E711" s="48">
        <v>8327727235</v>
      </c>
      <c r="F711" s="27" t="s">
        <v>1961</v>
      </c>
      <c r="G711" s="17" t="s">
        <v>1778</v>
      </c>
      <c r="H711" s="11">
        <v>280000</v>
      </c>
      <c r="I711" s="19">
        <v>45475</v>
      </c>
      <c r="J711" s="11">
        <v>75000</v>
      </c>
      <c r="K711" s="12" t="s">
        <v>20</v>
      </c>
      <c r="L711" s="12" t="s">
        <v>158</v>
      </c>
    </row>
    <row r="712" spans="1:12" x14ac:dyDescent="0.25">
      <c r="A712" s="10" t="s">
        <v>2069</v>
      </c>
      <c r="B712" s="14">
        <v>202406</v>
      </c>
      <c r="C712" s="14">
        <v>202406</v>
      </c>
      <c r="D712" s="14" t="s">
        <v>1014</v>
      </c>
      <c r="E712" s="16">
        <v>9476085956</v>
      </c>
      <c r="F712" s="10" t="s">
        <v>2070</v>
      </c>
      <c r="G712" s="17" t="s">
        <v>1778</v>
      </c>
      <c r="H712" s="11">
        <v>280000</v>
      </c>
      <c r="I712" s="19">
        <v>45476</v>
      </c>
      <c r="J712" s="11">
        <v>16250</v>
      </c>
      <c r="K712" s="12" t="s">
        <v>20</v>
      </c>
      <c r="L712" s="12" t="s">
        <v>158</v>
      </c>
    </row>
    <row r="713" spans="1:12" x14ac:dyDescent="0.25">
      <c r="A713" s="10" t="s">
        <v>2004</v>
      </c>
      <c r="B713" s="14">
        <v>202405</v>
      </c>
      <c r="C713" s="14">
        <v>202405</v>
      </c>
      <c r="D713" s="14" t="s">
        <v>1015</v>
      </c>
      <c r="E713" s="16">
        <v>8457944362</v>
      </c>
      <c r="F713" s="10" t="s">
        <v>1981</v>
      </c>
      <c r="G713" s="17" t="s">
        <v>1778</v>
      </c>
      <c r="H713" s="11">
        <v>280000</v>
      </c>
      <c r="I713" s="19">
        <v>45476</v>
      </c>
      <c r="J713" s="11">
        <v>70000</v>
      </c>
      <c r="K713" s="12" t="s">
        <v>20</v>
      </c>
      <c r="L713" s="12" t="s">
        <v>158</v>
      </c>
    </row>
    <row r="714" spans="1:12" x14ac:dyDescent="0.25">
      <c r="A714" s="10" t="s">
        <v>2093</v>
      </c>
      <c r="B714" s="14">
        <v>202407</v>
      </c>
      <c r="C714" s="14">
        <v>202407</v>
      </c>
      <c r="D714" s="14" t="s">
        <v>1015</v>
      </c>
      <c r="E714" s="16">
        <v>7008569094</v>
      </c>
      <c r="F714" s="10" t="s">
        <v>2094</v>
      </c>
      <c r="G714" s="17" t="s">
        <v>1778</v>
      </c>
      <c r="H714" s="11">
        <v>280000</v>
      </c>
      <c r="I714" s="19">
        <v>45476</v>
      </c>
      <c r="J714" s="11">
        <v>260000</v>
      </c>
      <c r="K714" s="12" t="s">
        <v>20</v>
      </c>
      <c r="L714" s="12" t="s">
        <v>158</v>
      </c>
    </row>
    <row r="715" spans="1:12" x14ac:dyDescent="0.25">
      <c r="A715" s="10" t="s">
        <v>1936</v>
      </c>
      <c r="B715" s="14">
        <v>202405</v>
      </c>
      <c r="C715" s="14">
        <v>202405</v>
      </c>
      <c r="D715" s="14" t="s">
        <v>1014</v>
      </c>
      <c r="E715" s="16">
        <v>8837435966</v>
      </c>
      <c r="F715" s="10" t="s">
        <v>1937</v>
      </c>
      <c r="G715" s="17" t="s">
        <v>1778</v>
      </c>
      <c r="H715" s="11">
        <v>260000</v>
      </c>
      <c r="I715" s="19">
        <v>45477</v>
      </c>
      <c r="J715" s="11">
        <v>86666</v>
      </c>
      <c r="K715" s="12" t="s">
        <v>20</v>
      </c>
      <c r="L715" s="12" t="s">
        <v>158</v>
      </c>
    </row>
    <row r="716" spans="1:12" x14ac:dyDescent="0.25">
      <c r="A716" s="10" t="s">
        <v>1575</v>
      </c>
      <c r="B716" s="14">
        <v>202401</v>
      </c>
      <c r="C716" s="14">
        <v>202401</v>
      </c>
      <c r="D716" s="14" t="s">
        <v>1014</v>
      </c>
      <c r="E716" s="16">
        <v>9495617921</v>
      </c>
      <c r="F716" s="10"/>
      <c r="G716" s="17" t="s">
        <v>77</v>
      </c>
      <c r="H716" s="11">
        <v>270000</v>
      </c>
      <c r="I716" s="19">
        <v>45477</v>
      </c>
      <c r="J716" s="11">
        <v>25000</v>
      </c>
      <c r="K716" s="12" t="s">
        <v>20</v>
      </c>
      <c r="L716" s="12" t="s">
        <v>158</v>
      </c>
    </row>
    <row r="717" spans="1:12" x14ac:dyDescent="0.25">
      <c r="A717" s="10" t="s">
        <v>2037</v>
      </c>
      <c r="B717" s="14">
        <v>202406</v>
      </c>
      <c r="C717" s="14">
        <v>202406</v>
      </c>
      <c r="D717" s="14" t="s">
        <v>1014</v>
      </c>
      <c r="E717" s="16">
        <v>9111088360</v>
      </c>
      <c r="F717" s="10" t="s">
        <v>2038</v>
      </c>
      <c r="G717" s="17" t="s">
        <v>1778</v>
      </c>
      <c r="H717" s="11">
        <v>318600</v>
      </c>
      <c r="I717" s="19">
        <v>45477</v>
      </c>
      <c r="J717" s="11">
        <v>15000</v>
      </c>
      <c r="K717" s="12" t="s">
        <v>20</v>
      </c>
      <c r="L717" s="12" t="s">
        <v>158</v>
      </c>
    </row>
    <row r="718" spans="1:12" x14ac:dyDescent="0.25">
      <c r="A718" s="10" t="s">
        <v>53</v>
      </c>
      <c r="B718" s="14">
        <v>202209</v>
      </c>
      <c r="C718" s="14">
        <v>202209</v>
      </c>
      <c r="D718" s="14" t="s">
        <v>1014</v>
      </c>
      <c r="E718" s="16">
        <v>9692961619</v>
      </c>
      <c r="F718" s="10" t="s">
        <v>55</v>
      </c>
      <c r="G718" s="17" t="s">
        <v>1778</v>
      </c>
      <c r="H718" s="11">
        <v>220000</v>
      </c>
      <c r="I718" s="19">
        <v>45477</v>
      </c>
      <c r="J718" s="11">
        <v>20000</v>
      </c>
      <c r="K718" s="12" t="s">
        <v>20</v>
      </c>
      <c r="L718" s="12" t="s">
        <v>158</v>
      </c>
    </row>
    <row r="719" spans="1:12" x14ac:dyDescent="0.25">
      <c r="A719" s="10" t="s">
        <v>1779</v>
      </c>
      <c r="B719" s="14">
        <v>202403</v>
      </c>
      <c r="C719" s="14">
        <v>202403</v>
      </c>
      <c r="D719" s="14" t="s">
        <v>1014</v>
      </c>
      <c r="E719" s="16">
        <v>7978916934</v>
      </c>
      <c r="F719" s="10" t="s">
        <v>1780</v>
      </c>
      <c r="G719" s="17" t="s">
        <v>1778</v>
      </c>
      <c r="H719" s="11">
        <v>270000</v>
      </c>
      <c r="I719" s="19">
        <v>45477</v>
      </c>
      <c r="J719" s="11">
        <v>63750</v>
      </c>
      <c r="K719" s="12" t="s">
        <v>20</v>
      </c>
      <c r="L719" s="12" t="s">
        <v>158</v>
      </c>
    </row>
    <row r="720" spans="1:12" x14ac:dyDescent="0.25">
      <c r="A720" s="10" t="s">
        <v>1776</v>
      </c>
      <c r="B720" s="14">
        <v>202403</v>
      </c>
      <c r="C720" s="14">
        <v>202403</v>
      </c>
      <c r="D720" s="14" t="s">
        <v>1014</v>
      </c>
      <c r="E720" s="16">
        <v>9731501304</v>
      </c>
      <c r="F720" s="10" t="s">
        <v>1777</v>
      </c>
      <c r="G720" s="17" t="s">
        <v>1778</v>
      </c>
      <c r="H720" s="11">
        <v>270000</v>
      </c>
      <c r="I720" s="19">
        <v>45477</v>
      </c>
      <c r="J720" s="11">
        <v>71000</v>
      </c>
      <c r="K720" s="12" t="s">
        <v>20</v>
      </c>
      <c r="L720" s="12" t="s">
        <v>158</v>
      </c>
    </row>
    <row r="721" spans="1:12" x14ac:dyDescent="0.25">
      <c r="A721" s="10" t="s">
        <v>2095</v>
      </c>
      <c r="B721" s="14">
        <v>202407</v>
      </c>
      <c r="C721" s="14">
        <v>202407</v>
      </c>
      <c r="D721" s="14" t="s">
        <v>1015</v>
      </c>
      <c r="E721" s="16">
        <v>7008534663</v>
      </c>
      <c r="F721" s="10" t="s">
        <v>2096</v>
      </c>
      <c r="G721" s="17" t="s">
        <v>1778</v>
      </c>
      <c r="H721" s="11">
        <v>318600</v>
      </c>
      <c r="I721" s="19">
        <v>45477</v>
      </c>
      <c r="J721" s="11">
        <v>5000</v>
      </c>
      <c r="K721" s="12" t="s">
        <v>20</v>
      </c>
      <c r="L721" s="12" t="s">
        <v>158</v>
      </c>
    </row>
    <row r="722" spans="1:12" x14ac:dyDescent="0.25">
      <c r="A722" s="10" t="s">
        <v>2097</v>
      </c>
      <c r="B722" s="14">
        <v>202407</v>
      </c>
      <c r="C722" s="14">
        <v>202407</v>
      </c>
      <c r="D722" s="14" t="s">
        <v>1014</v>
      </c>
      <c r="E722" s="16">
        <v>8349866668</v>
      </c>
      <c r="F722" s="10" t="s">
        <v>2098</v>
      </c>
      <c r="G722" s="17" t="s">
        <v>1778</v>
      </c>
      <c r="H722" s="11">
        <v>275000</v>
      </c>
      <c r="I722" s="19">
        <v>45477</v>
      </c>
      <c r="J722" s="11">
        <v>5000</v>
      </c>
      <c r="K722" s="12" t="s">
        <v>20</v>
      </c>
      <c r="L722" s="12" t="s">
        <v>158</v>
      </c>
    </row>
    <row r="723" spans="1:12" x14ac:dyDescent="0.25">
      <c r="A723" s="10" t="s">
        <v>2099</v>
      </c>
      <c r="B723" s="14">
        <v>202407</v>
      </c>
      <c r="C723" s="14">
        <v>202407</v>
      </c>
      <c r="D723" s="14" t="s">
        <v>1014</v>
      </c>
      <c r="E723" s="16"/>
      <c r="F723" s="10" t="s">
        <v>2098</v>
      </c>
      <c r="G723" s="17" t="s">
        <v>1778</v>
      </c>
      <c r="H723" s="11">
        <v>275000</v>
      </c>
      <c r="I723" s="19">
        <v>45477</v>
      </c>
      <c r="J723" s="11">
        <v>5000</v>
      </c>
      <c r="K723" s="12" t="s">
        <v>20</v>
      </c>
      <c r="L723" s="12" t="s">
        <v>158</v>
      </c>
    </row>
    <row r="724" spans="1:12" x14ac:dyDescent="0.25">
      <c r="A724" s="10" t="s">
        <v>2100</v>
      </c>
      <c r="B724" s="14">
        <v>202407</v>
      </c>
      <c r="C724" s="14">
        <v>202407</v>
      </c>
      <c r="D724" s="14" t="s">
        <v>1014</v>
      </c>
      <c r="E724" s="16">
        <v>9668105128</v>
      </c>
      <c r="F724" s="10" t="s">
        <v>2101</v>
      </c>
      <c r="G724" s="17" t="s">
        <v>1778</v>
      </c>
      <c r="H724" s="11">
        <v>280000</v>
      </c>
      <c r="I724" s="19">
        <v>45477</v>
      </c>
      <c r="J724" s="11">
        <v>5000</v>
      </c>
      <c r="K724" s="12" t="s">
        <v>20</v>
      </c>
      <c r="L724" s="12" t="s">
        <v>158</v>
      </c>
    </row>
    <row r="725" spans="1:12" x14ac:dyDescent="0.25">
      <c r="A725" s="10" t="s">
        <v>2102</v>
      </c>
      <c r="B725" s="14">
        <v>202407</v>
      </c>
      <c r="C725" s="14">
        <v>202407</v>
      </c>
      <c r="D725" s="14" t="s">
        <v>1014</v>
      </c>
      <c r="E725" s="16">
        <v>9900153396</v>
      </c>
      <c r="F725" s="10" t="s">
        <v>2103</v>
      </c>
      <c r="G725" s="17" t="s">
        <v>1778</v>
      </c>
      <c r="H725" s="11">
        <v>280000</v>
      </c>
      <c r="I725" s="19">
        <v>45477</v>
      </c>
      <c r="J725" s="11">
        <v>5000</v>
      </c>
      <c r="K725" s="12" t="s">
        <v>20</v>
      </c>
      <c r="L725" s="12" t="s">
        <v>158</v>
      </c>
    </row>
    <row r="726" spans="1:12" x14ac:dyDescent="0.25">
      <c r="A726" s="10" t="s">
        <v>2104</v>
      </c>
      <c r="B726" s="14">
        <v>202406</v>
      </c>
      <c r="C726" s="14">
        <v>202406</v>
      </c>
      <c r="D726" s="14" t="s">
        <v>1014</v>
      </c>
      <c r="E726" s="16">
        <v>9424858387</v>
      </c>
      <c r="F726" s="10"/>
      <c r="G726" s="17" t="s">
        <v>1778</v>
      </c>
      <c r="H726" s="11">
        <v>280000</v>
      </c>
      <c r="I726" s="19">
        <v>45478</v>
      </c>
      <c r="J726" s="11">
        <v>200000</v>
      </c>
      <c r="K726" s="12" t="s">
        <v>20</v>
      </c>
      <c r="L726" s="12" t="s">
        <v>158</v>
      </c>
    </row>
    <row r="727" spans="1:12" x14ac:dyDescent="0.25">
      <c r="A727" s="10" t="s">
        <v>1997</v>
      </c>
      <c r="B727" s="14">
        <v>202405</v>
      </c>
      <c r="C727" s="14">
        <v>202405</v>
      </c>
      <c r="D727" s="14" t="s">
        <v>1014</v>
      </c>
      <c r="E727" s="16"/>
      <c r="F727" s="10" t="s">
        <v>1998</v>
      </c>
      <c r="G727" s="17" t="s">
        <v>1792</v>
      </c>
      <c r="H727" s="11">
        <v>260000</v>
      </c>
      <c r="I727" s="19">
        <v>45478</v>
      </c>
      <c r="J727" s="11">
        <v>85000</v>
      </c>
      <c r="K727" s="12" t="s">
        <v>20</v>
      </c>
      <c r="L727" s="12" t="s">
        <v>158</v>
      </c>
    </row>
    <row r="728" spans="1:12" x14ac:dyDescent="0.25">
      <c r="A728" s="10" t="s">
        <v>1950</v>
      </c>
      <c r="B728" s="14">
        <v>202405</v>
      </c>
      <c r="C728" s="14">
        <v>202405</v>
      </c>
      <c r="D728" s="14" t="s">
        <v>1015</v>
      </c>
      <c r="E728" s="16">
        <v>6370494490</v>
      </c>
      <c r="F728" s="10" t="s">
        <v>1951</v>
      </c>
      <c r="G728" s="17" t="s">
        <v>1792</v>
      </c>
      <c r="H728" s="11">
        <v>260000</v>
      </c>
      <c r="I728" s="19">
        <v>45478</v>
      </c>
      <c r="J728" s="11">
        <v>40000</v>
      </c>
      <c r="K728" s="12" t="s">
        <v>20</v>
      </c>
      <c r="L728" s="12" t="s">
        <v>158</v>
      </c>
    </row>
    <row r="729" spans="1:12" x14ac:dyDescent="0.25">
      <c r="A729" s="10" t="s">
        <v>2105</v>
      </c>
      <c r="B729" s="14">
        <v>202405</v>
      </c>
      <c r="C729" s="14">
        <v>202405</v>
      </c>
      <c r="D729" s="14" t="s">
        <v>1015</v>
      </c>
      <c r="E729" s="16">
        <v>9078225834</v>
      </c>
      <c r="F729" s="10" t="s">
        <v>2106</v>
      </c>
      <c r="G729" s="17" t="s">
        <v>1778</v>
      </c>
      <c r="H729" s="11">
        <v>318600</v>
      </c>
      <c r="I729" s="19">
        <v>45478</v>
      </c>
      <c r="J729" s="11">
        <v>5000</v>
      </c>
      <c r="K729" s="12" t="s">
        <v>20</v>
      </c>
      <c r="L729" s="12" t="s">
        <v>158</v>
      </c>
    </row>
    <row r="730" spans="1:12" x14ac:dyDescent="0.25">
      <c r="A730" s="10" t="s">
        <v>2107</v>
      </c>
      <c r="B730" s="14">
        <v>202405</v>
      </c>
      <c r="C730" s="14">
        <v>202405</v>
      </c>
      <c r="D730" s="14" t="s">
        <v>1014</v>
      </c>
      <c r="E730" s="16">
        <v>9645288218</v>
      </c>
      <c r="F730" s="10" t="s">
        <v>1944</v>
      </c>
      <c r="G730" s="17" t="s">
        <v>1792</v>
      </c>
      <c r="H730" s="11">
        <v>270000</v>
      </c>
      <c r="I730" s="19">
        <v>45478</v>
      </c>
      <c r="J730" s="11">
        <v>5000</v>
      </c>
      <c r="K730" s="12" t="s">
        <v>20</v>
      </c>
      <c r="L730" s="12" t="s">
        <v>158</v>
      </c>
    </row>
    <row r="731" spans="1:12" x14ac:dyDescent="0.25">
      <c r="A731" s="10" t="s">
        <v>2108</v>
      </c>
      <c r="B731" s="14">
        <v>202405</v>
      </c>
      <c r="C731" s="14">
        <v>202405</v>
      </c>
      <c r="D731" s="14" t="s">
        <v>1014</v>
      </c>
      <c r="E731" s="16">
        <v>7000786395</v>
      </c>
      <c r="F731" s="10" t="s">
        <v>2109</v>
      </c>
      <c r="G731" s="17" t="s">
        <v>1792</v>
      </c>
      <c r="H731" s="11">
        <v>270000</v>
      </c>
      <c r="I731" s="19">
        <v>45478</v>
      </c>
      <c r="J731" s="11">
        <v>5000</v>
      </c>
      <c r="K731" s="12" t="s">
        <v>20</v>
      </c>
      <c r="L731" s="12" t="s">
        <v>158</v>
      </c>
    </row>
    <row r="732" spans="1:12" x14ac:dyDescent="0.25">
      <c r="A732" s="10" t="s">
        <v>1754</v>
      </c>
      <c r="B732" s="14">
        <v>202401</v>
      </c>
      <c r="C732" s="14">
        <v>202401</v>
      </c>
      <c r="D732" s="14" t="s">
        <v>1014</v>
      </c>
      <c r="E732" s="16">
        <v>9035210110</v>
      </c>
      <c r="F732" s="10" t="s">
        <v>1755</v>
      </c>
      <c r="G732" s="17" t="s">
        <v>1778</v>
      </c>
      <c r="H732" s="11">
        <v>290000</v>
      </c>
      <c r="I732" s="19">
        <v>45478</v>
      </c>
      <c r="J732" s="11">
        <v>15000</v>
      </c>
      <c r="K732" s="12" t="s">
        <v>20</v>
      </c>
      <c r="L732" s="12" t="s">
        <v>158</v>
      </c>
    </row>
    <row r="733" spans="1:12" x14ac:dyDescent="0.25">
      <c r="A733" s="10" t="s">
        <v>1847</v>
      </c>
      <c r="B733" s="14">
        <v>202404</v>
      </c>
      <c r="C733" s="14">
        <v>202404</v>
      </c>
      <c r="D733" s="14" t="s">
        <v>1015</v>
      </c>
      <c r="E733" s="16">
        <v>6370873441</v>
      </c>
      <c r="F733" s="10" t="s">
        <v>1848</v>
      </c>
      <c r="G733" s="17" t="s">
        <v>1778</v>
      </c>
      <c r="H733" s="11">
        <v>270000</v>
      </c>
      <c r="I733" s="19">
        <v>45479</v>
      </c>
      <c r="J733" s="11">
        <v>93333</v>
      </c>
      <c r="K733" s="12" t="s">
        <v>20</v>
      </c>
      <c r="L733" s="12" t="s">
        <v>158</v>
      </c>
    </row>
    <row r="734" spans="1:12" x14ac:dyDescent="0.25">
      <c r="A734" s="10" t="s">
        <v>2110</v>
      </c>
      <c r="B734" s="14">
        <v>202407</v>
      </c>
      <c r="C734" s="14">
        <v>202407</v>
      </c>
      <c r="D734" s="14" t="s">
        <v>1014</v>
      </c>
      <c r="E734" s="16">
        <v>7873073879</v>
      </c>
      <c r="F734" s="10" t="s">
        <v>1840</v>
      </c>
      <c r="G734" s="17" t="s">
        <v>1778</v>
      </c>
      <c r="H734" s="11">
        <v>280000</v>
      </c>
      <c r="I734" s="19">
        <v>45479</v>
      </c>
      <c r="J734" s="11">
        <v>91667</v>
      </c>
      <c r="K734" s="12" t="s">
        <v>20</v>
      </c>
      <c r="L734" s="12" t="s">
        <v>158</v>
      </c>
    </row>
    <row r="735" spans="1:12" x14ac:dyDescent="0.25">
      <c r="A735" s="10" t="s">
        <v>1895</v>
      </c>
      <c r="B735" s="14">
        <v>202404</v>
      </c>
      <c r="C735" s="14">
        <v>202404</v>
      </c>
      <c r="D735" s="14" t="s">
        <v>1014</v>
      </c>
      <c r="E735" s="16">
        <v>9852490894</v>
      </c>
      <c r="F735" s="10" t="s">
        <v>1896</v>
      </c>
      <c r="G735" s="17" t="s">
        <v>1778</v>
      </c>
      <c r="H735" s="11">
        <v>270000</v>
      </c>
      <c r="I735" s="19">
        <v>45479</v>
      </c>
      <c r="J735" s="11">
        <f>80000+61667</f>
        <v>141667</v>
      </c>
      <c r="K735" s="12" t="s">
        <v>20</v>
      </c>
      <c r="L735" s="12" t="s">
        <v>158</v>
      </c>
    </row>
    <row r="736" spans="1:12" x14ac:dyDescent="0.25">
      <c r="A736" s="10" t="s">
        <v>2111</v>
      </c>
      <c r="B736" s="14">
        <v>202407</v>
      </c>
      <c r="C736" s="14">
        <v>202407</v>
      </c>
      <c r="D736" s="14" t="s">
        <v>1014</v>
      </c>
      <c r="E736" s="16">
        <v>7397150068</v>
      </c>
      <c r="F736" s="10" t="s">
        <v>2112</v>
      </c>
      <c r="G736" s="17" t="s">
        <v>1778</v>
      </c>
      <c r="H736" s="11">
        <v>270000</v>
      </c>
      <c r="I736" s="19">
        <v>45479</v>
      </c>
      <c r="J736" s="11">
        <v>10000</v>
      </c>
      <c r="K736" s="12" t="s">
        <v>20</v>
      </c>
      <c r="L736" s="12" t="s">
        <v>158</v>
      </c>
    </row>
    <row r="737" spans="1:12" x14ac:dyDescent="0.25">
      <c r="A737" s="10" t="s">
        <v>2113</v>
      </c>
      <c r="B737" s="14">
        <v>202407</v>
      </c>
      <c r="C737" s="14">
        <v>202407</v>
      </c>
      <c r="D737" s="14" t="s">
        <v>1014</v>
      </c>
      <c r="E737" s="16">
        <v>9439179007</v>
      </c>
      <c r="F737" s="10" t="s">
        <v>2115</v>
      </c>
      <c r="G737" s="17" t="s">
        <v>1792</v>
      </c>
      <c r="H737" s="11">
        <v>295000</v>
      </c>
      <c r="I737" s="19">
        <v>45479</v>
      </c>
      <c r="J737" s="11">
        <v>5000</v>
      </c>
      <c r="K737" s="12" t="s">
        <v>20</v>
      </c>
      <c r="L737" s="12" t="s">
        <v>158</v>
      </c>
    </row>
    <row r="738" spans="1:12" x14ac:dyDescent="0.25">
      <c r="A738" s="10" t="s">
        <v>2114</v>
      </c>
      <c r="B738" s="14">
        <v>202407</v>
      </c>
      <c r="C738" s="14">
        <v>202407</v>
      </c>
      <c r="D738" s="14" t="s">
        <v>1014</v>
      </c>
      <c r="E738" s="16">
        <v>7978271633</v>
      </c>
      <c r="F738" s="10" t="s">
        <v>2116</v>
      </c>
      <c r="G738" s="17" t="s">
        <v>1792</v>
      </c>
      <c r="H738" s="11">
        <v>290000</v>
      </c>
      <c r="I738" s="19">
        <v>45479</v>
      </c>
      <c r="J738" s="11">
        <v>5000</v>
      </c>
      <c r="K738" s="12" t="s">
        <v>20</v>
      </c>
      <c r="L738" s="12" t="s">
        <v>158</v>
      </c>
    </row>
    <row r="739" spans="1:12" x14ac:dyDescent="0.25">
      <c r="A739" s="10" t="s">
        <v>1836</v>
      </c>
      <c r="B739" s="14">
        <v>202404</v>
      </c>
      <c r="C739" s="14">
        <v>202404</v>
      </c>
      <c r="D739" s="14" t="s">
        <v>1014</v>
      </c>
      <c r="E739" s="16">
        <v>7718925432</v>
      </c>
      <c r="F739" s="10" t="s">
        <v>1837</v>
      </c>
      <c r="G739" s="17" t="s">
        <v>1778</v>
      </c>
      <c r="H739" s="11">
        <v>280000</v>
      </c>
      <c r="I739" s="19">
        <v>45481</v>
      </c>
      <c r="J739" s="11">
        <v>85000</v>
      </c>
      <c r="K739" s="12" t="s">
        <v>20</v>
      </c>
      <c r="L739" s="12" t="s">
        <v>158</v>
      </c>
    </row>
    <row r="740" spans="1:12" x14ac:dyDescent="0.25">
      <c r="A740" s="10" t="s">
        <v>1838</v>
      </c>
      <c r="B740" s="14">
        <v>202404</v>
      </c>
      <c r="C740" s="14">
        <v>202404</v>
      </c>
      <c r="D740" s="14" t="s">
        <v>1014</v>
      </c>
      <c r="E740" s="16">
        <v>7887927005</v>
      </c>
      <c r="F740" s="10" t="s">
        <v>1839</v>
      </c>
      <c r="G740" s="17" t="s">
        <v>1778</v>
      </c>
      <c r="H740" s="11">
        <v>280000</v>
      </c>
      <c r="I740" s="19">
        <v>45481</v>
      </c>
      <c r="J740" s="11">
        <v>85000</v>
      </c>
      <c r="K740" s="12" t="s">
        <v>20</v>
      </c>
      <c r="L740" s="12" t="s">
        <v>158</v>
      </c>
    </row>
    <row r="741" spans="1:12" x14ac:dyDescent="0.25">
      <c r="A741" s="10" t="s">
        <v>2028</v>
      </c>
      <c r="B741" s="14">
        <v>202406</v>
      </c>
      <c r="C741" s="14">
        <v>202406</v>
      </c>
      <c r="D741" s="14" t="s">
        <v>1014</v>
      </c>
      <c r="E741" s="16">
        <v>8917287618</v>
      </c>
      <c r="F741" s="10" t="s">
        <v>2029</v>
      </c>
      <c r="G741" s="17" t="s">
        <v>1778</v>
      </c>
      <c r="H741" s="11">
        <v>290000</v>
      </c>
      <c r="I741" s="19">
        <v>45481</v>
      </c>
      <c r="J741" s="11">
        <f>90000+15000</f>
        <v>105000</v>
      </c>
      <c r="K741" s="12" t="s">
        <v>20</v>
      </c>
      <c r="L741" s="12" t="s">
        <v>158</v>
      </c>
    </row>
    <row r="742" spans="1:12" x14ac:dyDescent="0.25">
      <c r="A742" s="10" t="s">
        <v>1921</v>
      </c>
      <c r="B742" s="14">
        <v>202405</v>
      </c>
      <c r="C742" s="14">
        <v>202405</v>
      </c>
      <c r="D742" s="14" t="s">
        <v>1015</v>
      </c>
      <c r="E742" s="16" t="s">
        <v>1922</v>
      </c>
      <c r="F742" s="10" t="s">
        <v>1923</v>
      </c>
      <c r="G742" s="17" t="s">
        <v>1778</v>
      </c>
      <c r="H742" s="11">
        <v>270000</v>
      </c>
      <c r="I742" s="19">
        <v>45481</v>
      </c>
      <c r="J742" s="11">
        <v>55000</v>
      </c>
      <c r="K742" s="12" t="s">
        <v>20</v>
      </c>
      <c r="L742" s="12" t="s">
        <v>158</v>
      </c>
    </row>
    <row r="743" spans="1:12" x14ac:dyDescent="0.25">
      <c r="A743" s="10" t="s">
        <v>2117</v>
      </c>
      <c r="B743" s="14">
        <v>202407</v>
      </c>
      <c r="C743" s="14">
        <v>202407</v>
      </c>
      <c r="D743" s="14" t="s">
        <v>1014</v>
      </c>
      <c r="E743" s="16">
        <v>9439750159</v>
      </c>
      <c r="F743" s="10" t="s">
        <v>2118</v>
      </c>
      <c r="G743" s="17" t="s">
        <v>1778</v>
      </c>
      <c r="H743" s="11">
        <v>318600</v>
      </c>
      <c r="I743" s="19">
        <v>45481</v>
      </c>
      <c r="J743" s="11">
        <v>5000</v>
      </c>
      <c r="K743" s="12" t="s">
        <v>20</v>
      </c>
      <c r="L743" s="12" t="s">
        <v>158</v>
      </c>
    </row>
    <row r="744" spans="1:12" x14ac:dyDescent="0.25">
      <c r="A744" s="10" t="s">
        <v>2021</v>
      </c>
      <c r="B744" s="14">
        <v>202406</v>
      </c>
      <c r="C744" s="14">
        <v>202406</v>
      </c>
      <c r="D744" s="14" t="s">
        <v>1014</v>
      </c>
      <c r="E744" s="16">
        <v>6261802997</v>
      </c>
      <c r="F744" s="10" t="s">
        <v>2023</v>
      </c>
      <c r="G744" s="17" t="s">
        <v>1778</v>
      </c>
      <c r="H744" s="11">
        <v>290000</v>
      </c>
      <c r="I744" s="19">
        <v>45482</v>
      </c>
      <c r="J744" s="11">
        <v>200000</v>
      </c>
      <c r="K744" s="12" t="s">
        <v>20</v>
      </c>
      <c r="L744" s="12" t="s">
        <v>158</v>
      </c>
    </row>
    <row r="745" spans="1:12" x14ac:dyDescent="0.25">
      <c r="A745" s="10" t="s">
        <v>2119</v>
      </c>
      <c r="B745" s="14">
        <v>202407</v>
      </c>
      <c r="C745" s="14">
        <v>202407</v>
      </c>
      <c r="D745" s="14" t="s">
        <v>1014</v>
      </c>
      <c r="E745" s="16">
        <v>9902037501</v>
      </c>
      <c r="F745" s="10" t="s">
        <v>2120</v>
      </c>
      <c r="G745" s="17" t="s">
        <v>1778</v>
      </c>
      <c r="H745" s="11">
        <v>290000</v>
      </c>
      <c r="I745" s="19">
        <v>45482</v>
      </c>
      <c r="J745" s="11">
        <v>98333</v>
      </c>
      <c r="K745" s="12" t="s">
        <v>20</v>
      </c>
      <c r="L745" s="12" t="s">
        <v>158</v>
      </c>
    </row>
    <row r="746" spans="1:12" x14ac:dyDescent="0.25">
      <c r="A746" s="10" t="s">
        <v>1946</v>
      </c>
      <c r="B746" s="14">
        <v>202405</v>
      </c>
      <c r="C746" s="14">
        <v>202405</v>
      </c>
      <c r="D746" s="14" t="s">
        <v>1014</v>
      </c>
      <c r="E746" s="16">
        <v>6370958758</v>
      </c>
      <c r="F746" s="10"/>
      <c r="G746" s="17" t="s">
        <v>1792</v>
      </c>
      <c r="H746" s="11">
        <v>240000</v>
      </c>
      <c r="I746" s="19">
        <v>45482</v>
      </c>
      <c r="J746" s="11">
        <v>50000</v>
      </c>
      <c r="K746" s="12" t="s">
        <v>20</v>
      </c>
      <c r="L746" s="12" t="s">
        <v>158</v>
      </c>
    </row>
    <row r="747" spans="1:12" x14ac:dyDescent="0.25">
      <c r="A747" s="10" t="s">
        <v>866</v>
      </c>
      <c r="B747" s="14">
        <v>202407</v>
      </c>
      <c r="C747" s="14">
        <v>202407</v>
      </c>
      <c r="D747" s="14" t="s">
        <v>1014</v>
      </c>
      <c r="E747" s="16">
        <v>9587361856</v>
      </c>
      <c r="F747" s="10" t="s">
        <v>865</v>
      </c>
      <c r="G747" s="17" t="s">
        <v>1792</v>
      </c>
      <c r="H747" s="11">
        <v>290000</v>
      </c>
      <c r="I747" s="19">
        <v>45483</v>
      </c>
      <c r="J747" s="11">
        <v>100000</v>
      </c>
      <c r="K747" s="12" t="s">
        <v>20</v>
      </c>
      <c r="L747" s="12" t="s">
        <v>158</v>
      </c>
    </row>
    <row r="748" spans="1:12" x14ac:dyDescent="0.25">
      <c r="A748" s="10" t="s">
        <v>2022</v>
      </c>
      <c r="B748" s="14">
        <v>202406</v>
      </c>
      <c r="C748" s="14">
        <v>202406</v>
      </c>
      <c r="D748" s="14" t="s">
        <v>1014</v>
      </c>
      <c r="E748" s="16">
        <v>9669953247</v>
      </c>
      <c r="F748" s="10" t="s">
        <v>2024</v>
      </c>
      <c r="G748" s="17" t="s">
        <v>1778</v>
      </c>
      <c r="H748" s="11">
        <v>290000</v>
      </c>
      <c r="I748" s="19">
        <v>45483</v>
      </c>
      <c r="J748" s="11">
        <v>100000</v>
      </c>
      <c r="K748" s="12" t="s">
        <v>20</v>
      </c>
      <c r="L748" s="12" t="s">
        <v>158</v>
      </c>
    </row>
    <row r="749" spans="1:12" x14ac:dyDescent="0.25">
      <c r="A749" s="10" t="s">
        <v>2121</v>
      </c>
      <c r="B749" s="14">
        <v>202407</v>
      </c>
      <c r="C749" s="14">
        <v>202407</v>
      </c>
      <c r="D749" s="14" t="s">
        <v>1014</v>
      </c>
      <c r="E749" s="16">
        <v>7735719911</v>
      </c>
      <c r="F749" s="10" t="s">
        <v>2122</v>
      </c>
      <c r="G749" s="17" t="s">
        <v>1778</v>
      </c>
      <c r="H749" s="11">
        <v>318000</v>
      </c>
      <c r="I749" s="19">
        <v>45483</v>
      </c>
      <c r="J749" s="11">
        <v>100000</v>
      </c>
      <c r="K749" s="12" t="s">
        <v>20</v>
      </c>
      <c r="L749" s="12" t="s">
        <v>158</v>
      </c>
    </row>
    <row r="750" spans="1:12" x14ac:dyDescent="0.25">
      <c r="A750" s="10" t="s">
        <v>1939</v>
      </c>
      <c r="B750" s="14">
        <v>202405</v>
      </c>
      <c r="C750" s="14">
        <v>202405</v>
      </c>
      <c r="D750" s="14" t="s">
        <v>1014</v>
      </c>
      <c r="E750" s="16">
        <v>9567245198</v>
      </c>
      <c r="F750" s="10" t="s">
        <v>1940</v>
      </c>
      <c r="G750" s="17" t="s">
        <v>1778</v>
      </c>
      <c r="H750" s="11">
        <v>280000</v>
      </c>
      <c r="I750" s="19">
        <v>45483</v>
      </c>
      <c r="J750" s="11">
        <v>60000</v>
      </c>
      <c r="K750" s="12" t="s">
        <v>20</v>
      </c>
      <c r="L750" s="12" t="s">
        <v>158</v>
      </c>
    </row>
    <row r="751" spans="1:12" ht="17.25" customHeight="1" x14ac:dyDescent="0.25">
      <c r="A751" s="10" t="s">
        <v>2123</v>
      </c>
      <c r="B751" s="14">
        <v>202407</v>
      </c>
      <c r="C751" s="14">
        <v>202407</v>
      </c>
      <c r="D751" s="14" t="s">
        <v>1014</v>
      </c>
      <c r="E751" s="16">
        <v>8637267037</v>
      </c>
      <c r="F751" s="10" t="s">
        <v>2126</v>
      </c>
      <c r="G751" s="17" t="s">
        <v>1778</v>
      </c>
      <c r="H751" s="11">
        <v>318000</v>
      </c>
      <c r="I751" s="19">
        <v>45483</v>
      </c>
      <c r="J751" s="11">
        <v>5000</v>
      </c>
      <c r="K751" s="12" t="s">
        <v>20</v>
      </c>
      <c r="L751" s="12" t="s">
        <v>158</v>
      </c>
    </row>
    <row r="752" spans="1:12" x14ac:dyDescent="0.25">
      <c r="A752" s="10" t="s">
        <v>2124</v>
      </c>
      <c r="B752" s="14">
        <v>202407</v>
      </c>
      <c r="C752" s="14">
        <v>202407</v>
      </c>
      <c r="D752" s="14" t="s">
        <v>1014</v>
      </c>
      <c r="E752" s="16">
        <v>9140650497</v>
      </c>
      <c r="F752" s="10" t="s">
        <v>2127</v>
      </c>
      <c r="G752" s="17" t="s">
        <v>1778</v>
      </c>
      <c r="H752" s="11">
        <v>318000</v>
      </c>
      <c r="I752" s="19">
        <v>45483</v>
      </c>
      <c r="J752" s="11">
        <v>5000</v>
      </c>
      <c r="K752" s="12" t="s">
        <v>20</v>
      </c>
      <c r="L752" s="12" t="s">
        <v>158</v>
      </c>
    </row>
    <row r="753" spans="1:12" x14ac:dyDescent="0.25">
      <c r="A753" s="10" t="s">
        <v>2125</v>
      </c>
      <c r="B753" s="14">
        <v>202407</v>
      </c>
      <c r="C753" s="14">
        <v>202407</v>
      </c>
      <c r="D753" s="14" t="s">
        <v>1014</v>
      </c>
      <c r="E753" s="16">
        <v>9556078737</v>
      </c>
      <c r="F753" s="10" t="s">
        <v>2128</v>
      </c>
      <c r="G753" s="17" t="s">
        <v>1778</v>
      </c>
      <c r="H753" s="11">
        <v>318000</v>
      </c>
      <c r="I753" s="19">
        <v>45483</v>
      </c>
      <c r="J753" s="11">
        <v>5000</v>
      </c>
      <c r="K753" s="12" t="s">
        <v>20</v>
      </c>
      <c r="L753" s="12" t="s">
        <v>158</v>
      </c>
    </row>
    <row r="754" spans="1:12" x14ac:dyDescent="0.25">
      <c r="A754" s="10" t="s">
        <v>2052</v>
      </c>
      <c r="B754" s="14">
        <v>202406</v>
      </c>
      <c r="C754" s="14">
        <v>202406</v>
      </c>
      <c r="D754" s="14" t="s">
        <v>1015</v>
      </c>
      <c r="E754" s="16">
        <v>8617696439</v>
      </c>
      <c r="F754" s="10" t="s">
        <v>2053</v>
      </c>
      <c r="G754" s="17" t="s">
        <v>1778</v>
      </c>
      <c r="H754" s="11">
        <v>318000</v>
      </c>
      <c r="I754" s="19">
        <v>45484</v>
      </c>
      <c r="J754" s="11">
        <f>70000+35000</f>
        <v>105000</v>
      </c>
      <c r="K754" s="12" t="s">
        <v>689</v>
      </c>
      <c r="L754" s="12" t="s">
        <v>158</v>
      </c>
    </row>
    <row r="755" spans="1:12" x14ac:dyDescent="0.25">
      <c r="A755" s="10" t="s">
        <v>2017</v>
      </c>
      <c r="B755" s="14">
        <v>202406</v>
      </c>
      <c r="C755" s="14">
        <v>202406</v>
      </c>
      <c r="D755" s="14" t="s">
        <v>1015</v>
      </c>
      <c r="E755" s="16">
        <v>7978079266</v>
      </c>
      <c r="F755" s="10" t="s">
        <v>2018</v>
      </c>
      <c r="G755" s="17" t="s">
        <v>1778</v>
      </c>
      <c r="H755" s="11">
        <v>280000</v>
      </c>
      <c r="I755" s="19">
        <v>45484</v>
      </c>
      <c r="J755" s="11">
        <v>104533</v>
      </c>
      <c r="K755" s="12" t="s">
        <v>20</v>
      </c>
      <c r="L755" s="12" t="s">
        <v>158</v>
      </c>
    </row>
    <row r="756" spans="1:12" x14ac:dyDescent="0.25">
      <c r="A756" s="10" t="s">
        <v>2030</v>
      </c>
      <c r="B756" s="14">
        <v>202406</v>
      </c>
      <c r="C756" s="14">
        <v>202406</v>
      </c>
      <c r="D756" s="14" t="s">
        <v>1014</v>
      </c>
      <c r="E756" s="16">
        <v>8917277756</v>
      </c>
      <c r="F756" s="10" t="s">
        <v>2003</v>
      </c>
      <c r="G756" s="17" t="s">
        <v>1778</v>
      </c>
      <c r="H756" s="11">
        <v>290000</v>
      </c>
      <c r="I756" s="19">
        <v>45484</v>
      </c>
      <c r="J756" s="11">
        <v>66250</v>
      </c>
      <c r="K756" s="12" t="s">
        <v>20</v>
      </c>
      <c r="L756" s="12" t="s">
        <v>158</v>
      </c>
    </row>
    <row r="757" spans="1:12" x14ac:dyDescent="0.25">
      <c r="A757" s="10" t="s">
        <v>2129</v>
      </c>
      <c r="B757" s="14">
        <v>202407</v>
      </c>
      <c r="C757" s="14">
        <v>202407</v>
      </c>
      <c r="D757" s="14" t="s">
        <v>1014</v>
      </c>
      <c r="E757" s="16">
        <v>9575691363</v>
      </c>
      <c r="F757" s="10" t="s">
        <v>2130</v>
      </c>
      <c r="G757" s="17" t="s">
        <v>1778</v>
      </c>
      <c r="H757" s="11">
        <v>270000</v>
      </c>
      <c r="I757" s="19">
        <v>45484</v>
      </c>
      <c r="J757" s="11">
        <v>62500</v>
      </c>
      <c r="K757" s="12" t="s">
        <v>20</v>
      </c>
      <c r="L757" s="12" t="s">
        <v>158</v>
      </c>
    </row>
    <row r="758" spans="1:12" x14ac:dyDescent="0.25">
      <c r="A758" s="10" t="s">
        <v>2021</v>
      </c>
      <c r="B758" s="14">
        <v>202406</v>
      </c>
      <c r="C758" s="14">
        <v>202406</v>
      </c>
      <c r="D758" s="14" t="s">
        <v>1014</v>
      </c>
      <c r="E758" s="16">
        <v>6261802997</v>
      </c>
      <c r="F758" s="10" t="s">
        <v>2023</v>
      </c>
      <c r="G758" s="17" t="s">
        <v>1778</v>
      </c>
      <c r="H758" s="11">
        <v>290000</v>
      </c>
      <c r="I758" s="19">
        <v>45484</v>
      </c>
      <c r="J758" s="11">
        <v>36667</v>
      </c>
      <c r="K758" s="12" t="s">
        <v>20</v>
      </c>
      <c r="L758" s="12" t="s">
        <v>158</v>
      </c>
    </row>
    <row r="759" spans="1:12" x14ac:dyDescent="0.25">
      <c r="A759" s="10" t="s">
        <v>1912</v>
      </c>
      <c r="B759" s="14">
        <v>202404</v>
      </c>
      <c r="C759" s="14">
        <v>202404</v>
      </c>
      <c r="D759" s="14" t="s">
        <v>1015</v>
      </c>
      <c r="E759" s="16">
        <v>9011020036</v>
      </c>
      <c r="F759" s="10" t="s">
        <v>1913</v>
      </c>
      <c r="G759" s="17" t="s">
        <v>1792</v>
      </c>
      <c r="H759" s="11">
        <v>260000</v>
      </c>
      <c r="I759" s="19">
        <v>45485</v>
      </c>
      <c r="J759" s="11">
        <v>20000</v>
      </c>
      <c r="K759" s="12" t="s">
        <v>20</v>
      </c>
      <c r="L759" s="12" t="s">
        <v>158</v>
      </c>
    </row>
    <row r="760" spans="1:12" x14ac:dyDescent="0.25">
      <c r="A760" s="10" t="s">
        <v>2131</v>
      </c>
      <c r="B760" s="14">
        <v>202407</v>
      </c>
      <c r="C760" s="14">
        <v>202407</v>
      </c>
      <c r="D760" s="14" t="s">
        <v>1014</v>
      </c>
      <c r="E760" s="16">
        <v>8103571611</v>
      </c>
      <c r="F760" s="10" t="s">
        <v>2132</v>
      </c>
      <c r="G760" s="17" t="s">
        <v>1778</v>
      </c>
      <c r="H760" s="11">
        <v>290000</v>
      </c>
      <c r="I760" s="19">
        <v>45485</v>
      </c>
      <c r="J760" s="11">
        <v>10000</v>
      </c>
      <c r="K760" s="12" t="s">
        <v>20</v>
      </c>
      <c r="L760" s="12" t="s">
        <v>158</v>
      </c>
    </row>
    <row r="761" spans="1:12" x14ac:dyDescent="0.25">
      <c r="A761" s="10" t="s">
        <v>2022</v>
      </c>
      <c r="B761" s="14">
        <v>202406</v>
      </c>
      <c r="C761" s="14">
        <v>202406</v>
      </c>
      <c r="D761" s="14" t="s">
        <v>1014</v>
      </c>
      <c r="E761" s="16">
        <v>9669953247</v>
      </c>
      <c r="F761" s="10" t="s">
        <v>2024</v>
      </c>
      <c r="G761" s="17" t="s">
        <v>1778</v>
      </c>
      <c r="H761" s="11">
        <v>290000</v>
      </c>
      <c r="I761" s="19">
        <v>45485</v>
      </c>
      <c r="J761" s="11">
        <v>136667</v>
      </c>
      <c r="K761" s="12" t="s">
        <v>20</v>
      </c>
      <c r="L761" s="12" t="s">
        <v>158</v>
      </c>
    </row>
    <row r="762" spans="1:12" x14ac:dyDescent="0.25">
      <c r="A762" s="10" t="s">
        <v>2133</v>
      </c>
      <c r="B762" s="14">
        <v>202407</v>
      </c>
      <c r="C762" s="14">
        <v>202407</v>
      </c>
      <c r="D762" s="14" t="s">
        <v>1014</v>
      </c>
      <c r="E762" s="16"/>
      <c r="F762" s="10"/>
      <c r="G762" s="17" t="s">
        <v>1778</v>
      </c>
      <c r="H762" s="11">
        <v>290000</v>
      </c>
      <c r="I762" s="19">
        <v>45485</v>
      </c>
      <c r="J762" s="11">
        <v>150000</v>
      </c>
      <c r="K762" s="12" t="s">
        <v>20</v>
      </c>
      <c r="L762" s="12" t="s">
        <v>158</v>
      </c>
    </row>
    <row r="763" spans="1:12" x14ac:dyDescent="0.25">
      <c r="A763" s="10" t="s">
        <v>2078</v>
      </c>
      <c r="B763" s="14">
        <v>202406</v>
      </c>
      <c r="C763" s="14">
        <v>202406</v>
      </c>
      <c r="D763" s="14" t="s">
        <v>1014</v>
      </c>
      <c r="E763" s="16">
        <v>9958139119</v>
      </c>
      <c r="F763" s="10" t="s">
        <v>2079</v>
      </c>
      <c r="G763" s="17" t="s">
        <v>1778</v>
      </c>
      <c r="H763" s="11">
        <v>290000</v>
      </c>
      <c r="I763" s="19">
        <v>45485</v>
      </c>
      <c r="J763" s="11">
        <v>150000</v>
      </c>
      <c r="K763" s="12" t="s">
        <v>20</v>
      </c>
      <c r="L763" s="12" t="s">
        <v>158</v>
      </c>
    </row>
    <row r="764" spans="1:12" x14ac:dyDescent="0.25">
      <c r="A764" s="10" t="s">
        <v>2134</v>
      </c>
      <c r="B764" s="14">
        <v>202407</v>
      </c>
      <c r="C764" s="14">
        <v>202407</v>
      </c>
      <c r="D764" s="14" t="s">
        <v>1015</v>
      </c>
      <c r="E764" s="16">
        <v>7008534663</v>
      </c>
      <c r="F764" s="10" t="s">
        <v>2135</v>
      </c>
      <c r="G764" s="17" t="s">
        <v>1778</v>
      </c>
      <c r="H764" s="11">
        <v>290000</v>
      </c>
      <c r="I764" s="19">
        <v>45486</v>
      </c>
      <c r="J764" s="11">
        <v>313600</v>
      </c>
      <c r="K764" s="12" t="s">
        <v>10</v>
      </c>
      <c r="L764" s="12" t="s">
        <v>158</v>
      </c>
    </row>
    <row r="765" spans="1:12" x14ac:dyDescent="0.25">
      <c r="A765" s="10" t="s">
        <v>2087</v>
      </c>
      <c r="B765" s="14">
        <v>202407</v>
      </c>
      <c r="C765" s="14">
        <v>202407</v>
      </c>
      <c r="D765" s="14" t="s">
        <v>1015</v>
      </c>
      <c r="E765" s="16">
        <v>7873739398</v>
      </c>
      <c r="F765" s="10" t="s">
        <v>2088</v>
      </c>
      <c r="G765" s="17" t="s">
        <v>1778</v>
      </c>
      <c r="H765" s="11">
        <f t="shared" ref="H765" si="0">IF(G765="APIDS",318600,295000)</f>
        <v>318600</v>
      </c>
      <c r="I765" s="19">
        <v>45486</v>
      </c>
      <c r="J765" s="11">
        <v>140000</v>
      </c>
      <c r="K765" s="12" t="s">
        <v>689</v>
      </c>
      <c r="L765" s="12" t="s">
        <v>158</v>
      </c>
    </row>
    <row r="766" spans="1:12" x14ac:dyDescent="0.25">
      <c r="A766" s="10" t="s">
        <v>2108</v>
      </c>
      <c r="B766" s="14">
        <v>202405</v>
      </c>
      <c r="C766" s="14">
        <v>202405</v>
      </c>
      <c r="D766" s="14" t="s">
        <v>1014</v>
      </c>
      <c r="E766" s="16">
        <v>7000786395</v>
      </c>
      <c r="F766" s="10" t="s">
        <v>2109</v>
      </c>
      <c r="G766" s="17" t="s">
        <v>1792</v>
      </c>
      <c r="H766" s="11">
        <v>270000</v>
      </c>
      <c r="I766" s="19">
        <v>45488</v>
      </c>
      <c r="J766" s="11">
        <v>65000</v>
      </c>
      <c r="K766" s="12" t="s">
        <v>20</v>
      </c>
      <c r="L766" s="12" t="s">
        <v>158</v>
      </c>
    </row>
    <row r="767" spans="1:12" x14ac:dyDescent="0.25">
      <c r="A767" s="10" t="s">
        <v>2091</v>
      </c>
      <c r="B767" s="14">
        <v>202407</v>
      </c>
      <c r="C767" s="14">
        <v>202407</v>
      </c>
      <c r="D767" s="14" t="s">
        <v>1014</v>
      </c>
      <c r="E767" s="16">
        <v>9951051199</v>
      </c>
      <c r="F767" s="10" t="s">
        <v>2092</v>
      </c>
      <c r="G767" s="17" t="s">
        <v>1778</v>
      </c>
      <c r="H767" s="11">
        <f t="shared" ref="H767" si="1">IF(G767="APIDS",318600,295000)</f>
        <v>318600</v>
      </c>
      <c r="I767" s="19">
        <v>45488</v>
      </c>
      <c r="J767" s="11">
        <v>312000</v>
      </c>
      <c r="K767" s="12" t="s">
        <v>20</v>
      </c>
      <c r="L767" s="12" t="s">
        <v>158</v>
      </c>
    </row>
    <row r="768" spans="1:12" x14ac:dyDescent="0.25">
      <c r="A768" s="10" t="s">
        <v>1794</v>
      </c>
      <c r="B768" s="14">
        <v>202303</v>
      </c>
      <c r="C768" s="14">
        <v>202303</v>
      </c>
      <c r="D768" s="14" t="s">
        <v>1014</v>
      </c>
      <c r="E768" s="16">
        <v>8637255813</v>
      </c>
      <c r="F768" s="10" t="s">
        <v>1795</v>
      </c>
      <c r="G768" s="17" t="s">
        <v>1778</v>
      </c>
      <c r="H768" s="11">
        <v>280000</v>
      </c>
      <c r="I768" s="19">
        <v>45489</v>
      </c>
      <c r="J768" s="11">
        <v>40000</v>
      </c>
      <c r="K768" s="12" t="s">
        <v>20</v>
      </c>
      <c r="L768" s="12" t="s">
        <v>158</v>
      </c>
    </row>
    <row r="769" spans="1:12" x14ac:dyDescent="0.25">
      <c r="A769" s="10" t="s">
        <v>1939</v>
      </c>
      <c r="B769" s="14">
        <v>202405</v>
      </c>
      <c r="C769" s="14">
        <v>202405</v>
      </c>
      <c r="D769" s="14" t="s">
        <v>1014</v>
      </c>
      <c r="E769" s="16">
        <v>9567245198</v>
      </c>
      <c r="F769" s="10" t="s">
        <v>1940</v>
      </c>
      <c r="G769" s="17" t="s">
        <v>1778</v>
      </c>
      <c r="H769" s="11">
        <v>280000</v>
      </c>
      <c r="I769" s="19">
        <v>45489</v>
      </c>
      <c r="J769" s="11">
        <v>75000</v>
      </c>
      <c r="K769" s="12" t="s">
        <v>20</v>
      </c>
      <c r="L769" s="12" t="s">
        <v>158</v>
      </c>
    </row>
    <row r="770" spans="1:12" x14ac:dyDescent="0.25">
      <c r="A770" s="10" t="s">
        <v>1817</v>
      </c>
      <c r="B770" s="14">
        <v>202403</v>
      </c>
      <c r="C770" s="14">
        <v>202403</v>
      </c>
      <c r="D770" s="14" t="s">
        <v>1014</v>
      </c>
      <c r="E770" s="16">
        <v>9003367908</v>
      </c>
      <c r="F770" s="10" t="s">
        <v>1818</v>
      </c>
      <c r="G770" s="17" t="s">
        <v>1792</v>
      </c>
      <c r="H770" s="11">
        <v>255000</v>
      </c>
      <c r="I770" s="19">
        <v>45489</v>
      </c>
      <c r="J770" s="11">
        <v>30000</v>
      </c>
      <c r="K770" s="12" t="s">
        <v>20</v>
      </c>
      <c r="L770" s="12" t="s">
        <v>158</v>
      </c>
    </row>
    <row r="771" spans="1:12" x14ac:dyDescent="0.25">
      <c r="A771" s="10" t="s">
        <v>2114</v>
      </c>
      <c r="B771" s="14">
        <v>202407</v>
      </c>
      <c r="C771" s="14">
        <v>202407</v>
      </c>
      <c r="D771" s="14" t="s">
        <v>1014</v>
      </c>
      <c r="E771" s="16">
        <v>7978271633</v>
      </c>
      <c r="F771" s="10" t="s">
        <v>2116</v>
      </c>
      <c r="G771" s="17" t="s">
        <v>1792</v>
      </c>
      <c r="H771" s="11">
        <v>255000</v>
      </c>
      <c r="I771" s="19">
        <v>45489</v>
      </c>
      <c r="J771" s="11">
        <v>100000</v>
      </c>
      <c r="K771" s="12" t="s">
        <v>20</v>
      </c>
      <c r="L771" s="12" t="s">
        <v>158</v>
      </c>
    </row>
    <row r="772" spans="1:12" x14ac:dyDescent="0.25">
      <c r="A772" t="s">
        <v>2138</v>
      </c>
      <c r="B772" s="14">
        <v>202407</v>
      </c>
      <c r="C772" s="14">
        <v>202407</v>
      </c>
      <c r="D772" s="14" t="s">
        <v>1014</v>
      </c>
      <c r="E772" s="55">
        <v>9039722875</v>
      </c>
      <c r="F772" s="55" t="s">
        <v>2139</v>
      </c>
      <c r="G772" s="17" t="s">
        <v>1778</v>
      </c>
      <c r="H772" s="11">
        <v>280000</v>
      </c>
      <c r="I772" s="19">
        <v>45489</v>
      </c>
      <c r="J772" s="53">
        <v>20000</v>
      </c>
      <c r="K772" s="12" t="s">
        <v>20</v>
      </c>
      <c r="L772" s="12" t="s">
        <v>158</v>
      </c>
    </row>
    <row r="773" spans="1:12" x14ac:dyDescent="0.25">
      <c r="A773" s="10" t="s">
        <v>1184</v>
      </c>
      <c r="B773" s="14" t="s">
        <v>1156</v>
      </c>
      <c r="C773" s="14">
        <v>202309</v>
      </c>
      <c r="D773" s="14" t="s">
        <v>1014</v>
      </c>
      <c r="E773" s="16"/>
      <c r="F773" s="10"/>
      <c r="G773" s="17" t="s">
        <v>1778</v>
      </c>
      <c r="H773" s="11">
        <v>270000</v>
      </c>
      <c r="I773" s="19">
        <v>45489</v>
      </c>
      <c r="J773" s="11">
        <v>45000</v>
      </c>
      <c r="K773" s="12" t="s">
        <v>20</v>
      </c>
      <c r="L773" s="12" t="s">
        <v>158</v>
      </c>
    </row>
    <row r="774" spans="1:12" x14ac:dyDescent="0.25">
      <c r="A774" s="55" t="s">
        <v>2140</v>
      </c>
      <c r="B774" s="14">
        <v>202407</v>
      </c>
      <c r="C774" s="14">
        <v>202407</v>
      </c>
      <c r="D774" s="14" t="s">
        <v>1015</v>
      </c>
      <c r="E774" s="55">
        <v>9348049991</v>
      </c>
      <c r="F774" s="55" t="s">
        <v>2141</v>
      </c>
      <c r="G774" s="17" t="s">
        <v>1778</v>
      </c>
      <c r="H774" s="11">
        <v>270000</v>
      </c>
      <c r="I774" s="19">
        <v>45489</v>
      </c>
      <c r="J774" s="11">
        <v>5000</v>
      </c>
      <c r="K774" s="12" t="s">
        <v>20</v>
      </c>
      <c r="L774" s="12" t="s">
        <v>158</v>
      </c>
    </row>
    <row r="775" spans="1:12" x14ac:dyDescent="0.25">
      <c r="A775" s="10" t="s">
        <v>2136</v>
      </c>
      <c r="B775" s="14">
        <v>202407</v>
      </c>
      <c r="C775" s="14">
        <v>202407</v>
      </c>
      <c r="D775" s="14" t="s">
        <v>1014</v>
      </c>
      <c r="E775" s="16">
        <v>6206375162</v>
      </c>
      <c r="F775" s="10" t="s">
        <v>2137</v>
      </c>
      <c r="G775" s="17" t="s">
        <v>1778</v>
      </c>
      <c r="H775" s="11">
        <v>280000</v>
      </c>
      <c r="I775" s="19">
        <v>45489</v>
      </c>
      <c r="J775" s="11">
        <v>5000</v>
      </c>
      <c r="K775" s="12" t="s">
        <v>20</v>
      </c>
      <c r="L775" s="12" t="s">
        <v>158</v>
      </c>
    </row>
    <row r="776" spans="1:12" x14ac:dyDescent="0.25">
      <c r="A776" s="10" t="s">
        <v>2097</v>
      </c>
      <c r="B776" s="14">
        <v>202407</v>
      </c>
      <c r="C776" s="14">
        <v>202407</v>
      </c>
      <c r="D776" s="14" t="s">
        <v>1014</v>
      </c>
      <c r="E776" s="16">
        <v>8349866668</v>
      </c>
      <c r="F776" s="10" t="s">
        <v>2098</v>
      </c>
      <c r="G776" s="17" t="s">
        <v>1778</v>
      </c>
      <c r="H776" s="11">
        <v>275000</v>
      </c>
      <c r="I776" s="19">
        <v>45490</v>
      </c>
      <c r="J776" s="11">
        <v>50000</v>
      </c>
      <c r="K776" s="12" t="s">
        <v>20</v>
      </c>
      <c r="L776" s="12" t="s">
        <v>158</v>
      </c>
    </row>
    <row r="777" spans="1:12" x14ac:dyDescent="0.25">
      <c r="A777" s="10" t="s">
        <v>2136</v>
      </c>
      <c r="B777" s="14">
        <v>202407</v>
      </c>
      <c r="C777" s="14">
        <v>202407</v>
      </c>
      <c r="D777" s="14" t="s">
        <v>1014</v>
      </c>
      <c r="E777" s="16">
        <v>6206375162</v>
      </c>
      <c r="F777" s="10" t="s">
        <v>2137</v>
      </c>
      <c r="G777" s="17" t="s">
        <v>1778</v>
      </c>
      <c r="H777" s="11">
        <v>280000</v>
      </c>
      <c r="I777" s="19">
        <v>45490</v>
      </c>
      <c r="J777" s="11">
        <v>290000</v>
      </c>
      <c r="K777" s="12" t="s">
        <v>20</v>
      </c>
      <c r="L777" s="12" t="s">
        <v>158</v>
      </c>
    </row>
    <row r="778" spans="1:12" x14ac:dyDescent="0.25">
      <c r="A778" s="10" t="s">
        <v>2089</v>
      </c>
      <c r="B778" s="14">
        <v>202407</v>
      </c>
      <c r="C778" s="14">
        <v>202407</v>
      </c>
      <c r="D778" s="14" t="s">
        <v>1015</v>
      </c>
      <c r="E778" s="16">
        <v>9040417817</v>
      </c>
      <c r="F778" s="10" t="s">
        <v>2090</v>
      </c>
      <c r="G778" s="17" t="s">
        <v>1778</v>
      </c>
      <c r="H778" s="11">
        <v>318000</v>
      </c>
      <c r="I778" s="19">
        <v>45490</v>
      </c>
      <c r="J778" s="11">
        <v>31300</v>
      </c>
      <c r="K778" s="12" t="s">
        <v>20</v>
      </c>
      <c r="L778" s="12" t="s">
        <v>158</v>
      </c>
    </row>
    <row r="779" spans="1:12" x14ac:dyDescent="0.25">
      <c r="A779" s="10" t="s">
        <v>1538</v>
      </c>
      <c r="B779" s="14">
        <v>202304</v>
      </c>
      <c r="C779" s="14">
        <v>202304</v>
      </c>
      <c r="D779" s="14" t="s">
        <v>1014</v>
      </c>
      <c r="E779" s="16"/>
      <c r="F779" s="10" t="s">
        <v>1539</v>
      </c>
      <c r="G779" s="17" t="s">
        <v>77</v>
      </c>
      <c r="H779" s="11">
        <v>270000</v>
      </c>
      <c r="I779" s="19">
        <v>45491</v>
      </c>
      <c r="J779" s="11">
        <v>30000</v>
      </c>
      <c r="K779" s="12" t="s">
        <v>20</v>
      </c>
      <c r="L779" s="12" t="s">
        <v>158</v>
      </c>
    </row>
    <row r="780" spans="1:12" x14ac:dyDescent="0.25">
      <c r="A780" s="10" t="s">
        <v>2111</v>
      </c>
      <c r="B780" s="14">
        <v>202407</v>
      </c>
      <c r="C780" s="14">
        <v>202407</v>
      </c>
      <c r="D780" s="14" t="s">
        <v>1014</v>
      </c>
      <c r="E780" s="16">
        <v>7397150068</v>
      </c>
      <c r="F780" s="10" t="s">
        <v>2112</v>
      </c>
      <c r="G780" s="17" t="s">
        <v>1778</v>
      </c>
      <c r="H780" s="11">
        <v>270000</v>
      </c>
      <c r="I780" s="19">
        <v>45491</v>
      </c>
      <c r="J780" s="11">
        <v>100000</v>
      </c>
      <c r="K780" s="12" t="s">
        <v>20</v>
      </c>
      <c r="L780" s="12" t="s">
        <v>158</v>
      </c>
    </row>
    <row r="781" spans="1:12" x14ac:dyDescent="0.25">
      <c r="A781" s="10" t="s">
        <v>2035</v>
      </c>
      <c r="B781" s="14">
        <v>202406</v>
      </c>
      <c r="C781" s="14">
        <v>202406</v>
      </c>
      <c r="D781" s="14" t="s">
        <v>1014</v>
      </c>
      <c r="E781" s="16">
        <v>6382550992</v>
      </c>
      <c r="F781" s="10" t="s">
        <v>2036</v>
      </c>
      <c r="G781" s="17" t="s">
        <v>1778</v>
      </c>
      <c r="H781" s="11">
        <v>280000</v>
      </c>
      <c r="I781" s="19">
        <v>45491</v>
      </c>
      <c r="J781" s="53">
        <v>67500</v>
      </c>
      <c r="K781" s="12" t="s">
        <v>20</v>
      </c>
      <c r="L781" s="12" t="s">
        <v>158</v>
      </c>
    </row>
    <row r="782" spans="1:12" x14ac:dyDescent="0.25">
      <c r="A782" s="10" t="s">
        <v>1810</v>
      </c>
      <c r="B782" s="14">
        <v>202403</v>
      </c>
      <c r="C782" s="14">
        <v>202403</v>
      </c>
      <c r="D782" s="14" t="s">
        <v>1014</v>
      </c>
      <c r="E782" s="16">
        <v>9644871269</v>
      </c>
      <c r="F782" s="10" t="s">
        <v>1811</v>
      </c>
      <c r="G782" s="17" t="s">
        <v>1792</v>
      </c>
      <c r="H782" s="11">
        <v>265000</v>
      </c>
      <c r="I782" s="19">
        <v>45491</v>
      </c>
      <c r="J782" s="11">
        <v>63000</v>
      </c>
      <c r="K782" s="12" t="s">
        <v>20</v>
      </c>
      <c r="L782" s="12" t="s">
        <v>158</v>
      </c>
    </row>
    <row r="783" spans="1:12" x14ac:dyDescent="0.25">
      <c r="A783" s="55" t="s">
        <v>2142</v>
      </c>
      <c r="B783" s="14">
        <v>202407</v>
      </c>
      <c r="C783" s="14">
        <v>202407</v>
      </c>
      <c r="D783" s="14" t="s">
        <v>1015</v>
      </c>
      <c r="E783" s="55">
        <v>8456937357</v>
      </c>
      <c r="F783" s="55" t="s">
        <v>2172</v>
      </c>
      <c r="G783" s="17" t="s">
        <v>1778</v>
      </c>
      <c r="H783" s="11">
        <v>290000</v>
      </c>
      <c r="I783" s="19">
        <v>45491</v>
      </c>
      <c r="J783" s="11">
        <v>100000</v>
      </c>
      <c r="K783" s="12" t="s">
        <v>20</v>
      </c>
      <c r="L783" s="12" t="s">
        <v>158</v>
      </c>
    </row>
    <row r="784" spans="1:12" x14ac:dyDescent="0.25">
      <c r="A784" s="55" t="s">
        <v>2143</v>
      </c>
      <c r="B784" s="14">
        <v>202407</v>
      </c>
      <c r="C784" s="14">
        <v>202407</v>
      </c>
      <c r="D784" s="14" t="s">
        <v>1015</v>
      </c>
      <c r="E784" s="55">
        <v>8103571611</v>
      </c>
      <c r="F784" s="55" t="s">
        <v>2132</v>
      </c>
      <c r="G784" s="17" t="s">
        <v>1778</v>
      </c>
      <c r="H784" s="11">
        <v>280000</v>
      </c>
      <c r="I784" s="19">
        <v>45492</v>
      </c>
      <c r="J784" s="53">
        <v>280000</v>
      </c>
      <c r="K784" s="12" t="s">
        <v>20</v>
      </c>
      <c r="L784" s="12" t="s">
        <v>158</v>
      </c>
    </row>
    <row r="785" spans="1:13" x14ac:dyDescent="0.25">
      <c r="A785" s="10" t="s">
        <v>1711</v>
      </c>
      <c r="B785" s="14">
        <v>202402</v>
      </c>
      <c r="C785" s="14">
        <v>202402</v>
      </c>
      <c r="D785" s="14" t="s">
        <v>1014</v>
      </c>
      <c r="E785" s="16">
        <v>9027288046</v>
      </c>
      <c r="F785" s="10" t="s">
        <v>1712</v>
      </c>
      <c r="G785" s="17" t="s">
        <v>19</v>
      </c>
      <c r="H785" s="11">
        <v>280000</v>
      </c>
      <c r="I785" s="19">
        <v>45492</v>
      </c>
      <c r="J785" s="11">
        <v>40000</v>
      </c>
      <c r="K785" s="12" t="s">
        <v>20</v>
      </c>
      <c r="L785" s="12" t="s">
        <v>158</v>
      </c>
    </row>
    <row r="786" spans="1:13" x14ac:dyDescent="0.25">
      <c r="A786" s="10" t="s">
        <v>1390</v>
      </c>
      <c r="B786" s="14">
        <v>202311</v>
      </c>
      <c r="C786" s="14">
        <v>202311</v>
      </c>
      <c r="D786" s="14" t="s">
        <v>1014</v>
      </c>
      <c r="E786" s="16">
        <v>9090000869</v>
      </c>
      <c r="F786" s="10" t="s">
        <v>1391</v>
      </c>
      <c r="G786" s="17" t="s">
        <v>19</v>
      </c>
      <c r="H786" s="11">
        <v>270000</v>
      </c>
      <c r="I786" s="19">
        <v>45492</v>
      </c>
      <c r="J786" s="11">
        <v>30000</v>
      </c>
      <c r="K786" s="12" t="s">
        <v>20</v>
      </c>
      <c r="L786" s="12" t="s">
        <v>158</v>
      </c>
    </row>
    <row r="787" spans="1:13" x14ac:dyDescent="0.25">
      <c r="A787" s="10" t="s">
        <v>1907</v>
      </c>
      <c r="B787" s="14">
        <v>202405</v>
      </c>
      <c r="C787" s="14">
        <v>202405</v>
      </c>
      <c r="D787" s="14" t="s">
        <v>1015</v>
      </c>
      <c r="E787" s="16">
        <v>6370171059</v>
      </c>
      <c r="F787" s="10" t="s">
        <v>1908</v>
      </c>
      <c r="G787" s="17" t="s">
        <v>1778</v>
      </c>
      <c r="H787" s="11">
        <v>280000</v>
      </c>
      <c r="I787" s="19">
        <v>45493</v>
      </c>
      <c r="J787" s="11">
        <v>50000</v>
      </c>
      <c r="K787" s="12" t="s">
        <v>20</v>
      </c>
      <c r="L787" s="12" t="s">
        <v>158</v>
      </c>
    </row>
    <row r="788" spans="1:13" x14ac:dyDescent="0.25">
      <c r="A788" s="10" t="s">
        <v>2025</v>
      </c>
      <c r="B788" s="14">
        <v>202406</v>
      </c>
      <c r="C788" s="14">
        <v>202406</v>
      </c>
      <c r="D788" s="14" t="s">
        <v>1014</v>
      </c>
      <c r="E788" s="16">
        <v>8085363713</v>
      </c>
      <c r="F788" s="10" t="s">
        <v>2026</v>
      </c>
      <c r="G788" s="17" t="s">
        <v>1792</v>
      </c>
      <c r="H788" s="11">
        <v>255000</v>
      </c>
      <c r="I788" s="19">
        <v>45493</v>
      </c>
      <c r="J788" s="11">
        <v>63750</v>
      </c>
      <c r="K788" s="12" t="s">
        <v>20</v>
      </c>
      <c r="L788" s="12" t="s">
        <v>158</v>
      </c>
    </row>
    <row r="789" spans="1:13" x14ac:dyDescent="0.25">
      <c r="A789" s="10" t="s">
        <v>2102</v>
      </c>
      <c r="B789" s="14">
        <v>202407</v>
      </c>
      <c r="C789" s="14">
        <v>202407</v>
      </c>
      <c r="D789" s="14" t="s">
        <v>1014</v>
      </c>
      <c r="E789" s="16">
        <v>9900153396</v>
      </c>
      <c r="F789" s="10" t="s">
        <v>2103</v>
      </c>
      <c r="G789" s="17" t="s">
        <v>1778</v>
      </c>
      <c r="H789" s="11">
        <v>280000</v>
      </c>
      <c r="I789" s="19">
        <v>45493</v>
      </c>
      <c r="J789" s="11">
        <v>90000</v>
      </c>
      <c r="K789" s="12" t="s">
        <v>20</v>
      </c>
      <c r="L789" s="12" t="s">
        <v>158</v>
      </c>
    </row>
    <row r="790" spans="1:13" x14ac:dyDescent="0.25">
      <c r="A790" s="10" t="s">
        <v>2117</v>
      </c>
      <c r="B790" s="14">
        <v>202407</v>
      </c>
      <c r="C790" s="14">
        <v>202407</v>
      </c>
      <c r="D790" s="14" t="s">
        <v>1014</v>
      </c>
      <c r="E790" s="16">
        <v>9439750159</v>
      </c>
      <c r="F790" s="10" t="s">
        <v>2118</v>
      </c>
      <c r="G790" s="17" t="s">
        <v>1778</v>
      </c>
      <c r="H790" s="11">
        <v>318600</v>
      </c>
      <c r="I790" s="19">
        <v>45493</v>
      </c>
      <c r="J790" s="11">
        <v>75000</v>
      </c>
      <c r="K790" s="12" t="s">
        <v>20</v>
      </c>
      <c r="L790" s="12" t="s">
        <v>158</v>
      </c>
    </row>
    <row r="791" spans="1:13" x14ac:dyDescent="0.25">
      <c r="A791" s="10" t="s">
        <v>2144</v>
      </c>
      <c r="B791" s="14">
        <v>202407</v>
      </c>
      <c r="C791" s="14">
        <v>202407</v>
      </c>
      <c r="D791" s="14" t="s">
        <v>1014</v>
      </c>
      <c r="E791" s="16">
        <v>8092250893</v>
      </c>
      <c r="F791" s="10" t="s">
        <v>2145</v>
      </c>
      <c r="G791" s="17" t="s">
        <v>1778</v>
      </c>
      <c r="H791" s="11">
        <v>318600</v>
      </c>
      <c r="I791" s="19">
        <v>45493</v>
      </c>
      <c r="J791" s="11">
        <v>5000</v>
      </c>
      <c r="K791" s="12" t="s">
        <v>20</v>
      </c>
      <c r="L791" s="12" t="s">
        <v>158</v>
      </c>
    </row>
    <row r="792" spans="1:13" x14ac:dyDescent="0.25">
      <c r="A792" s="10" t="s">
        <v>2146</v>
      </c>
      <c r="B792" s="14">
        <v>202407</v>
      </c>
      <c r="C792" s="14">
        <v>202407</v>
      </c>
      <c r="D792" s="14" t="s">
        <v>1014</v>
      </c>
      <c r="E792" s="16">
        <v>9348168776</v>
      </c>
      <c r="F792" s="10" t="s">
        <v>2147</v>
      </c>
      <c r="G792" s="17" t="s">
        <v>1778</v>
      </c>
      <c r="H792" s="11">
        <v>318600</v>
      </c>
      <c r="I792" s="19">
        <v>45493</v>
      </c>
      <c r="J792" s="11">
        <v>5000</v>
      </c>
      <c r="K792" s="12" t="s">
        <v>20</v>
      </c>
      <c r="L792" s="12" t="s">
        <v>158</v>
      </c>
    </row>
    <row r="793" spans="1:13" x14ac:dyDescent="0.25">
      <c r="A793" s="10" t="s">
        <v>2148</v>
      </c>
      <c r="B793" s="14">
        <v>202407</v>
      </c>
      <c r="C793" s="14">
        <v>202407</v>
      </c>
      <c r="D793" s="14" t="s">
        <v>1014</v>
      </c>
      <c r="E793" s="16">
        <v>9853317562</v>
      </c>
      <c r="F793" s="10" t="s">
        <v>2149</v>
      </c>
      <c r="G793" s="17" t="s">
        <v>1778</v>
      </c>
      <c r="H793" s="11">
        <v>318600</v>
      </c>
      <c r="I793" s="19">
        <v>45493</v>
      </c>
      <c r="J793" s="11">
        <v>5000</v>
      </c>
      <c r="K793" s="12" t="s">
        <v>902</v>
      </c>
      <c r="L793" s="12" t="s">
        <v>158</v>
      </c>
      <c r="M793" t="s">
        <v>2605</v>
      </c>
    </row>
    <row r="794" spans="1:13" x14ac:dyDescent="0.25">
      <c r="A794" s="10" t="s">
        <v>2148</v>
      </c>
      <c r="B794" s="14">
        <v>202407</v>
      </c>
      <c r="C794" s="14">
        <v>202407</v>
      </c>
      <c r="D794" s="14" t="s">
        <v>1014</v>
      </c>
      <c r="E794" s="16">
        <v>9611245890</v>
      </c>
      <c r="F794" s="10" t="s">
        <v>2150</v>
      </c>
      <c r="G794" s="17" t="s">
        <v>1778</v>
      </c>
      <c r="H794" s="11">
        <v>318600</v>
      </c>
      <c r="I794" s="19">
        <v>45493</v>
      </c>
      <c r="J794" s="11">
        <v>5000</v>
      </c>
      <c r="K794" s="12" t="s">
        <v>20</v>
      </c>
      <c r="L794" s="12" t="s">
        <v>158</v>
      </c>
    </row>
    <row r="795" spans="1:13" x14ac:dyDescent="0.25">
      <c r="A795" s="10" t="s">
        <v>2151</v>
      </c>
      <c r="B795" s="14">
        <v>202407</v>
      </c>
      <c r="C795" s="14">
        <v>202407</v>
      </c>
      <c r="D795" s="14" t="s">
        <v>1015</v>
      </c>
      <c r="E795" s="16">
        <v>7749032456</v>
      </c>
      <c r="F795" s="10" t="s">
        <v>2152</v>
      </c>
      <c r="G795" s="17" t="s">
        <v>1778</v>
      </c>
      <c r="H795" s="11">
        <v>318600</v>
      </c>
      <c r="I795" s="19">
        <v>45493</v>
      </c>
      <c r="J795" s="11">
        <v>5000</v>
      </c>
      <c r="K795" s="12" t="s">
        <v>20</v>
      </c>
      <c r="L795" s="12" t="s">
        <v>158</v>
      </c>
    </row>
    <row r="796" spans="1:13" x14ac:dyDescent="0.25">
      <c r="A796" s="10" t="s">
        <v>2153</v>
      </c>
      <c r="B796" s="14">
        <v>202407</v>
      </c>
      <c r="C796" s="14">
        <v>202407</v>
      </c>
      <c r="D796" s="14" t="s">
        <v>1015</v>
      </c>
      <c r="E796" s="16">
        <v>7377779071</v>
      </c>
      <c r="F796" s="10" t="s">
        <v>2154</v>
      </c>
      <c r="G796" s="17" t="s">
        <v>1778</v>
      </c>
      <c r="H796" s="11">
        <v>318600</v>
      </c>
      <c r="I796" s="19">
        <v>45493</v>
      </c>
      <c r="J796" s="11">
        <v>5000</v>
      </c>
      <c r="K796" s="12" t="s">
        <v>20</v>
      </c>
      <c r="L796" s="12" t="s">
        <v>158</v>
      </c>
    </row>
    <row r="797" spans="1:13" x14ac:dyDescent="0.25">
      <c r="A797" s="10" t="s">
        <v>2155</v>
      </c>
      <c r="B797" s="14">
        <v>202407</v>
      </c>
      <c r="C797" s="14">
        <v>202407</v>
      </c>
      <c r="D797" s="14" t="s">
        <v>1015</v>
      </c>
      <c r="E797" s="16">
        <v>9668665181</v>
      </c>
      <c r="F797" s="10" t="s">
        <v>2156</v>
      </c>
      <c r="G797" s="17" t="s">
        <v>1778</v>
      </c>
      <c r="H797" s="11">
        <v>318600</v>
      </c>
      <c r="I797" s="19">
        <v>45493</v>
      </c>
      <c r="J797" s="11">
        <v>5000</v>
      </c>
      <c r="K797" s="12" t="s">
        <v>20</v>
      </c>
      <c r="L797" s="12" t="s">
        <v>158</v>
      </c>
    </row>
    <row r="798" spans="1:13" x14ac:dyDescent="0.25">
      <c r="A798" s="10" t="s">
        <v>2157</v>
      </c>
      <c r="B798" s="14">
        <v>202407</v>
      </c>
      <c r="C798" s="14">
        <v>202407</v>
      </c>
      <c r="D798" s="14" t="s">
        <v>1015</v>
      </c>
      <c r="E798" s="16">
        <v>9556444583</v>
      </c>
      <c r="F798" s="10" t="s">
        <v>2158</v>
      </c>
      <c r="G798" s="17" t="s">
        <v>1778</v>
      </c>
      <c r="H798" s="11">
        <v>318600</v>
      </c>
      <c r="I798" s="19">
        <v>45493</v>
      </c>
      <c r="J798" s="11">
        <v>5000</v>
      </c>
      <c r="K798" s="12" t="s">
        <v>20</v>
      </c>
      <c r="L798" s="12" t="s">
        <v>158</v>
      </c>
    </row>
    <row r="799" spans="1:13" x14ac:dyDescent="0.25">
      <c r="A799" s="10" t="s">
        <v>2159</v>
      </c>
      <c r="B799" s="14">
        <v>202407</v>
      </c>
      <c r="C799" s="14">
        <v>202407</v>
      </c>
      <c r="D799" s="14" t="s">
        <v>1014</v>
      </c>
      <c r="E799" s="16">
        <v>9553327627</v>
      </c>
      <c r="F799" s="10" t="s">
        <v>2160</v>
      </c>
      <c r="G799" s="17" t="s">
        <v>1778</v>
      </c>
      <c r="H799" s="11">
        <v>318600</v>
      </c>
      <c r="I799" s="19">
        <v>45493</v>
      </c>
      <c r="J799" s="11">
        <v>5000</v>
      </c>
      <c r="K799" s="12" t="s">
        <v>20</v>
      </c>
      <c r="L799" s="12" t="s">
        <v>158</v>
      </c>
    </row>
    <row r="800" spans="1:13" x14ac:dyDescent="0.25">
      <c r="A800" s="10" t="s">
        <v>2107</v>
      </c>
      <c r="B800" s="14">
        <v>202405</v>
      </c>
      <c r="C800" s="14">
        <v>202405</v>
      </c>
      <c r="D800" s="14" t="s">
        <v>1014</v>
      </c>
      <c r="E800" s="16">
        <v>9645288218</v>
      </c>
      <c r="F800" s="10" t="s">
        <v>1944</v>
      </c>
      <c r="G800" s="17" t="s">
        <v>1792</v>
      </c>
      <c r="H800" s="11">
        <v>270000</v>
      </c>
      <c r="I800" s="19">
        <v>45495</v>
      </c>
      <c r="J800" s="11">
        <v>80000</v>
      </c>
      <c r="K800" s="12" t="s">
        <v>20</v>
      </c>
      <c r="L800" s="12" t="s">
        <v>158</v>
      </c>
    </row>
    <row r="801" spans="1:12" x14ac:dyDescent="0.25">
      <c r="A801" s="10" t="s">
        <v>2060</v>
      </c>
      <c r="B801" s="14">
        <v>202405</v>
      </c>
      <c r="C801" s="14">
        <v>202405</v>
      </c>
      <c r="D801" s="14" t="s">
        <v>1014</v>
      </c>
      <c r="E801" s="16">
        <v>8956665843</v>
      </c>
      <c r="F801" s="10" t="s">
        <v>1993</v>
      </c>
      <c r="G801" s="17" t="s">
        <v>1778</v>
      </c>
      <c r="H801" s="11">
        <v>290000</v>
      </c>
      <c r="I801" s="19">
        <v>45495</v>
      </c>
      <c r="J801" s="11">
        <v>104530</v>
      </c>
      <c r="K801" s="12" t="s">
        <v>20</v>
      </c>
      <c r="L801" s="12" t="s">
        <v>158</v>
      </c>
    </row>
    <row r="802" spans="1:12" x14ac:dyDescent="0.25">
      <c r="A802" s="10" t="s">
        <v>1789</v>
      </c>
      <c r="B802" s="14">
        <v>202303</v>
      </c>
      <c r="C802" s="14">
        <v>202303</v>
      </c>
      <c r="D802" s="14" t="s">
        <v>1014</v>
      </c>
      <c r="E802" s="16">
        <v>8260457167</v>
      </c>
      <c r="F802" s="10" t="s">
        <v>1790</v>
      </c>
      <c r="G802" s="17" t="s">
        <v>1778</v>
      </c>
      <c r="H802" s="11">
        <v>280000</v>
      </c>
      <c r="I802" s="19">
        <v>45495</v>
      </c>
      <c r="J802" s="11">
        <v>68750</v>
      </c>
      <c r="K802" s="12" t="s">
        <v>20</v>
      </c>
      <c r="L802" s="12" t="s">
        <v>158</v>
      </c>
    </row>
    <row r="803" spans="1:12" x14ac:dyDescent="0.25">
      <c r="A803" s="10" t="s">
        <v>1931</v>
      </c>
      <c r="B803" s="14">
        <v>202405</v>
      </c>
      <c r="C803" s="14">
        <v>202405</v>
      </c>
      <c r="D803" s="14" t="s">
        <v>1015</v>
      </c>
      <c r="E803" s="16">
        <v>6372749159</v>
      </c>
      <c r="F803" s="10" t="s">
        <v>1932</v>
      </c>
      <c r="G803" s="17" t="s">
        <v>1778</v>
      </c>
      <c r="H803" s="11">
        <v>280000</v>
      </c>
      <c r="I803" s="19">
        <v>45495</v>
      </c>
      <c r="J803" s="11">
        <v>48000</v>
      </c>
      <c r="K803" s="12" t="s">
        <v>689</v>
      </c>
      <c r="L803" s="12" t="s">
        <v>158</v>
      </c>
    </row>
    <row r="804" spans="1:12" x14ac:dyDescent="0.25">
      <c r="A804" s="10" t="s">
        <v>1933</v>
      </c>
      <c r="B804" s="14">
        <v>202405</v>
      </c>
      <c r="C804" s="14">
        <v>202405</v>
      </c>
      <c r="D804" s="14" t="s">
        <v>1015</v>
      </c>
      <c r="E804" s="16">
        <v>9668220059</v>
      </c>
      <c r="F804" s="10" t="s">
        <v>1934</v>
      </c>
      <c r="G804" s="17" t="s">
        <v>1778</v>
      </c>
      <c r="H804" s="11">
        <v>280000</v>
      </c>
      <c r="I804" s="19">
        <v>45495</v>
      </c>
      <c r="J804" s="11">
        <v>48000</v>
      </c>
      <c r="K804" s="12" t="s">
        <v>689</v>
      </c>
      <c r="L804" s="12" t="s">
        <v>158</v>
      </c>
    </row>
    <row r="805" spans="1:12" x14ac:dyDescent="0.25">
      <c r="A805" s="10" t="s">
        <v>2111</v>
      </c>
      <c r="B805" s="14">
        <v>202407</v>
      </c>
      <c r="C805" s="14">
        <v>202407</v>
      </c>
      <c r="D805" s="14" t="s">
        <v>1014</v>
      </c>
      <c r="E805" s="16">
        <v>7397150068</v>
      </c>
      <c r="F805" s="10" t="s">
        <v>2112</v>
      </c>
      <c r="G805" s="17" t="s">
        <v>1778</v>
      </c>
      <c r="H805" s="11">
        <v>270000</v>
      </c>
      <c r="I805" s="19">
        <v>45496</v>
      </c>
      <c r="J805" s="11">
        <v>60000</v>
      </c>
      <c r="K805" s="12" t="s">
        <v>20</v>
      </c>
      <c r="L805" s="12" t="s">
        <v>158</v>
      </c>
    </row>
    <row r="806" spans="1:12" x14ac:dyDescent="0.25">
      <c r="A806" s="10" t="s">
        <v>2085</v>
      </c>
      <c r="B806" s="14">
        <v>202407</v>
      </c>
      <c r="C806" s="14">
        <v>202407</v>
      </c>
      <c r="D806" s="14" t="s">
        <v>1015</v>
      </c>
      <c r="E806" s="16">
        <v>6372135419</v>
      </c>
      <c r="F806" s="10" t="s">
        <v>2086</v>
      </c>
      <c r="G806" s="17" t="s">
        <v>1778</v>
      </c>
      <c r="H806" s="11">
        <v>280000</v>
      </c>
      <c r="I806" s="19">
        <v>45496</v>
      </c>
      <c r="J806" s="11">
        <v>101000</v>
      </c>
      <c r="K806" s="12" t="s">
        <v>20</v>
      </c>
      <c r="L806" s="12" t="s">
        <v>158</v>
      </c>
    </row>
    <row r="807" spans="1:12" x14ac:dyDescent="0.25">
      <c r="A807" s="10" t="s">
        <v>1982</v>
      </c>
      <c r="B807" s="14">
        <v>202405</v>
      </c>
      <c r="C807" s="14">
        <v>202405</v>
      </c>
      <c r="D807" s="14" t="s">
        <v>1015</v>
      </c>
      <c r="E807" s="16">
        <v>9668994742</v>
      </c>
      <c r="F807" s="10" t="s">
        <v>1983</v>
      </c>
      <c r="G807" s="17" t="s">
        <v>1778</v>
      </c>
      <c r="H807" s="11">
        <v>270000</v>
      </c>
      <c r="I807" s="19">
        <v>45496</v>
      </c>
      <c r="J807" s="11">
        <v>95000</v>
      </c>
      <c r="K807" s="12" t="s">
        <v>689</v>
      </c>
      <c r="L807" s="12" t="s">
        <v>158</v>
      </c>
    </row>
    <row r="808" spans="1:12" x14ac:dyDescent="0.25">
      <c r="A808" s="10" t="s">
        <v>2105</v>
      </c>
      <c r="B808" s="14">
        <v>202405</v>
      </c>
      <c r="C808" s="14">
        <v>202405</v>
      </c>
      <c r="D808" s="14" t="s">
        <v>1015</v>
      </c>
      <c r="E808" s="16">
        <v>9078225834</v>
      </c>
      <c r="F808" s="10" t="s">
        <v>2106</v>
      </c>
      <c r="G808" s="17" t="s">
        <v>1778</v>
      </c>
      <c r="H808" s="11">
        <v>318600</v>
      </c>
      <c r="I808" s="19">
        <v>45496</v>
      </c>
      <c r="J808" s="11">
        <v>50000</v>
      </c>
      <c r="K808" s="12" t="s">
        <v>20</v>
      </c>
      <c r="L808" s="12" t="s">
        <v>158</v>
      </c>
    </row>
    <row r="809" spans="1:12" x14ac:dyDescent="0.25">
      <c r="A809" s="10" t="s">
        <v>2022</v>
      </c>
      <c r="B809" s="14">
        <v>202406</v>
      </c>
      <c r="C809" s="14">
        <v>202406</v>
      </c>
      <c r="D809" s="14" t="s">
        <v>1014</v>
      </c>
      <c r="E809" s="16">
        <v>9669953247</v>
      </c>
      <c r="F809" s="10" t="s">
        <v>2024</v>
      </c>
      <c r="G809" s="17" t="s">
        <v>1778</v>
      </c>
      <c r="H809" s="11">
        <v>290000</v>
      </c>
      <c r="I809" s="19">
        <v>45496</v>
      </c>
      <c r="J809" s="11">
        <v>36666</v>
      </c>
      <c r="K809" s="12" t="s">
        <v>20</v>
      </c>
      <c r="L809" s="12" t="s">
        <v>158</v>
      </c>
    </row>
    <row r="810" spans="1:12" x14ac:dyDescent="0.25">
      <c r="A810" s="10" t="s">
        <v>2161</v>
      </c>
      <c r="B810" s="14">
        <v>202407</v>
      </c>
      <c r="C810" s="14">
        <v>202407</v>
      </c>
      <c r="D810" s="14" t="s">
        <v>1015</v>
      </c>
      <c r="E810" s="16">
        <v>8249529120</v>
      </c>
      <c r="F810" s="10" t="s">
        <v>2162</v>
      </c>
      <c r="G810" s="17" t="s">
        <v>1778</v>
      </c>
      <c r="H810" s="11">
        <v>290000</v>
      </c>
      <c r="I810" s="19">
        <v>45496</v>
      </c>
      <c r="J810" s="11">
        <v>10000</v>
      </c>
      <c r="K810" s="12" t="s">
        <v>20</v>
      </c>
      <c r="L810" s="12" t="s">
        <v>158</v>
      </c>
    </row>
    <row r="811" spans="1:12" x14ac:dyDescent="0.25">
      <c r="A811" s="10" t="s">
        <v>1956</v>
      </c>
      <c r="B811" s="14">
        <v>202405</v>
      </c>
      <c r="C811" s="14">
        <v>202405</v>
      </c>
      <c r="D811" s="14" t="s">
        <v>1015</v>
      </c>
      <c r="E811" s="16">
        <v>9778973006</v>
      </c>
      <c r="F811" s="10" t="s">
        <v>1957</v>
      </c>
      <c r="G811" s="17" t="s">
        <v>1778</v>
      </c>
      <c r="H811" s="11">
        <v>290000</v>
      </c>
      <c r="I811" s="19">
        <v>45497</v>
      </c>
      <c r="J811" s="11">
        <v>95000</v>
      </c>
      <c r="K811" s="12" t="s">
        <v>20</v>
      </c>
      <c r="L811" s="12" t="s">
        <v>158</v>
      </c>
    </row>
    <row r="812" spans="1:12" x14ac:dyDescent="0.25">
      <c r="A812" s="10" t="s">
        <v>2069</v>
      </c>
      <c r="B812" s="14">
        <v>202406</v>
      </c>
      <c r="C812" s="14">
        <v>202406</v>
      </c>
      <c r="D812" s="14" t="s">
        <v>1014</v>
      </c>
      <c r="E812" s="16">
        <v>9476085956</v>
      </c>
      <c r="F812" s="10" t="s">
        <v>2070</v>
      </c>
      <c r="G812" s="17" t="s">
        <v>1778</v>
      </c>
      <c r="H812" s="11">
        <v>280000</v>
      </c>
      <c r="I812" s="19">
        <v>45497</v>
      </c>
      <c r="J812" s="11">
        <v>30000</v>
      </c>
      <c r="K812" s="12" t="s">
        <v>20</v>
      </c>
      <c r="L812" s="12" t="s">
        <v>2009</v>
      </c>
    </row>
    <row r="813" spans="1:12" x14ac:dyDescent="0.25">
      <c r="A813" s="10" t="s">
        <v>1992</v>
      </c>
      <c r="B813" s="14">
        <v>202405</v>
      </c>
      <c r="C813" s="14">
        <v>202405</v>
      </c>
      <c r="D813" s="14" t="s">
        <v>1015</v>
      </c>
      <c r="E813" s="16">
        <v>8328827335</v>
      </c>
      <c r="F813" s="10" t="s">
        <v>1627</v>
      </c>
      <c r="G813" s="17" t="s">
        <v>1792</v>
      </c>
      <c r="H813" s="11">
        <v>260000</v>
      </c>
      <c r="I813" s="19">
        <v>45497</v>
      </c>
      <c r="J813" s="11">
        <v>90000</v>
      </c>
      <c r="K813" s="12" t="s">
        <v>20</v>
      </c>
      <c r="L813" s="12" t="s">
        <v>158</v>
      </c>
    </row>
    <row r="814" spans="1:12" x14ac:dyDescent="0.25">
      <c r="A814" s="10" t="s">
        <v>2161</v>
      </c>
      <c r="B814" s="14">
        <v>202407</v>
      </c>
      <c r="C814" s="14">
        <v>202407</v>
      </c>
      <c r="D814" s="14" t="s">
        <v>1015</v>
      </c>
      <c r="E814" s="16">
        <v>8249529120</v>
      </c>
      <c r="F814" s="10" t="s">
        <v>2162</v>
      </c>
      <c r="G814" s="17" t="s">
        <v>1778</v>
      </c>
      <c r="H814" s="11">
        <v>290000</v>
      </c>
      <c r="I814" s="19">
        <v>45497</v>
      </c>
      <c r="J814" s="11">
        <v>89334</v>
      </c>
      <c r="K814" s="12" t="s">
        <v>20</v>
      </c>
      <c r="L814" s="12" t="s">
        <v>158</v>
      </c>
    </row>
    <row r="815" spans="1:12" x14ac:dyDescent="0.25">
      <c r="A815" s="10" t="s">
        <v>1278</v>
      </c>
      <c r="B815" s="14">
        <v>202311</v>
      </c>
      <c r="C815" s="14">
        <v>202311</v>
      </c>
      <c r="D815" s="14" t="s">
        <v>1014</v>
      </c>
      <c r="E815" s="16">
        <v>9820054322</v>
      </c>
      <c r="F815" s="10" t="s">
        <v>1338</v>
      </c>
      <c r="G815" s="17" t="s">
        <v>1778</v>
      </c>
      <c r="H815" s="11">
        <v>250000</v>
      </c>
      <c r="I815" s="19">
        <v>45497</v>
      </c>
      <c r="J815" s="11">
        <v>20000</v>
      </c>
      <c r="K815" s="12" t="s">
        <v>20</v>
      </c>
      <c r="L815" s="12" t="s">
        <v>158</v>
      </c>
    </row>
    <row r="816" spans="1:12" x14ac:dyDescent="0.25">
      <c r="A816" s="10" t="s">
        <v>1727</v>
      </c>
      <c r="B816" s="14">
        <v>202402</v>
      </c>
      <c r="C816" s="14">
        <v>202402</v>
      </c>
      <c r="D816" s="14" t="s">
        <v>1014</v>
      </c>
      <c r="E816" s="16">
        <v>7002125396</v>
      </c>
      <c r="F816" s="10" t="s">
        <v>1728</v>
      </c>
      <c r="G816" s="17" t="s">
        <v>1778</v>
      </c>
      <c r="H816" s="11">
        <v>290000</v>
      </c>
      <c r="I816" s="19">
        <v>45497</v>
      </c>
      <c r="J816" s="11">
        <v>12000</v>
      </c>
      <c r="K816" s="12" t="s">
        <v>20</v>
      </c>
      <c r="L816" s="12" t="s">
        <v>158</v>
      </c>
    </row>
    <row r="817" spans="1:12" x14ac:dyDescent="0.25">
      <c r="A817" s="10" t="s">
        <v>2163</v>
      </c>
      <c r="B817" s="14">
        <v>202408</v>
      </c>
      <c r="C817" s="14">
        <v>202408</v>
      </c>
      <c r="D817" s="14" t="s">
        <v>1015</v>
      </c>
      <c r="E817" s="16">
        <v>8249417550</v>
      </c>
      <c r="F817" s="10" t="s">
        <v>2164</v>
      </c>
      <c r="G817" s="17" t="s">
        <v>1778</v>
      </c>
      <c r="H817" s="11">
        <v>290000</v>
      </c>
      <c r="I817" s="19">
        <v>45497</v>
      </c>
      <c r="J817" s="11">
        <v>5000</v>
      </c>
      <c r="K817" s="12" t="s">
        <v>20</v>
      </c>
      <c r="L817" s="12" t="s">
        <v>158</v>
      </c>
    </row>
    <row r="818" spans="1:12" x14ac:dyDescent="0.25">
      <c r="A818" s="10" t="s">
        <v>2083</v>
      </c>
      <c r="B818" s="14">
        <v>202407</v>
      </c>
      <c r="C818" s="14">
        <v>202407</v>
      </c>
      <c r="D818" s="14" t="s">
        <v>1014</v>
      </c>
      <c r="E818" s="16">
        <v>8260507879</v>
      </c>
      <c r="F818" s="10" t="s">
        <v>2084</v>
      </c>
      <c r="G818" s="17" t="s">
        <v>1778</v>
      </c>
      <c r="H818" s="11">
        <v>280000</v>
      </c>
      <c r="I818" s="19">
        <v>45498</v>
      </c>
      <c r="J818" s="11">
        <v>50000</v>
      </c>
      <c r="K818" s="12" t="s">
        <v>20</v>
      </c>
      <c r="L818" s="12" t="s">
        <v>158</v>
      </c>
    </row>
    <row r="819" spans="1:12" x14ac:dyDescent="0.25">
      <c r="A819" s="10" t="s">
        <v>2067</v>
      </c>
      <c r="B819" s="14">
        <v>202406</v>
      </c>
      <c r="C819" s="14">
        <v>202406</v>
      </c>
      <c r="D819" s="14" t="s">
        <v>1015</v>
      </c>
      <c r="E819" s="16">
        <v>7735920233</v>
      </c>
      <c r="F819" s="10" t="s">
        <v>2068</v>
      </c>
      <c r="G819" s="17" t="s">
        <v>1778</v>
      </c>
      <c r="H819" s="11">
        <v>290000</v>
      </c>
      <c r="I819" s="19">
        <v>45498</v>
      </c>
      <c r="J819" s="11">
        <v>100000</v>
      </c>
      <c r="K819" s="12" t="s">
        <v>20</v>
      </c>
      <c r="L819" s="12" t="s">
        <v>158</v>
      </c>
    </row>
    <row r="820" spans="1:12" x14ac:dyDescent="0.25">
      <c r="A820" s="10" t="s">
        <v>1976</v>
      </c>
      <c r="B820" s="14">
        <v>202405</v>
      </c>
      <c r="C820" s="14">
        <v>202405</v>
      </c>
      <c r="D820" s="14" t="s">
        <v>1015</v>
      </c>
      <c r="E820" s="16">
        <v>6372810182</v>
      </c>
      <c r="F820" s="10" t="s">
        <v>1977</v>
      </c>
      <c r="G820" s="17" t="s">
        <v>1778</v>
      </c>
      <c r="H820" s="11">
        <v>290000</v>
      </c>
      <c r="I820" s="19">
        <v>45498</v>
      </c>
      <c r="J820" s="11">
        <v>45000</v>
      </c>
      <c r="K820" s="12" t="s">
        <v>689</v>
      </c>
      <c r="L820" s="12" t="s">
        <v>158</v>
      </c>
    </row>
    <row r="821" spans="1:12" x14ac:dyDescent="0.25">
      <c r="A821" s="10" t="s">
        <v>2165</v>
      </c>
      <c r="B821" s="14">
        <v>202407</v>
      </c>
      <c r="C821" s="14">
        <v>202407</v>
      </c>
      <c r="D821" s="14" t="s">
        <v>1014</v>
      </c>
      <c r="E821" s="16">
        <v>9938390458</v>
      </c>
      <c r="F821" s="10" t="s">
        <v>2166</v>
      </c>
      <c r="G821" s="17" t="s">
        <v>1778</v>
      </c>
      <c r="H821" s="11">
        <v>313600</v>
      </c>
      <c r="I821" s="19">
        <v>45498</v>
      </c>
      <c r="J821" s="11">
        <v>52166</v>
      </c>
      <c r="K821" s="12" t="s">
        <v>689</v>
      </c>
      <c r="L821" s="12" t="s">
        <v>158</v>
      </c>
    </row>
    <row r="822" spans="1:12" x14ac:dyDescent="0.25">
      <c r="A822" s="10" t="s">
        <v>2167</v>
      </c>
      <c r="B822" s="14">
        <v>202407</v>
      </c>
      <c r="C822" s="14">
        <v>202407</v>
      </c>
      <c r="D822" s="14" t="s">
        <v>1015</v>
      </c>
      <c r="E822" s="16">
        <v>9439179007</v>
      </c>
      <c r="F822" s="10" t="s">
        <v>2115</v>
      </c>
      <c r="G822" s="17" t="s">
        <v>1778</v>
      </c>
      <c r="H822" s="11">
        <v>313600</v>
      </c>
      <c r="I822" s="19">
        <v>45498</v>
      </c>
      <c r="J822" s="11">
        <v>75000</v>
      </c>
      <c r="K822" s="12" t="s">
        <v>20</v>
      </c>
      <c r="L822" s="12" t="s">
        <v>158</v>
      </c>
    </row>
    <row r="823" spans="1:12" x14ac:dyDescent="0.25">
      <c r="A823" s="10" t="s">
        <v>2168</v>
      </c>
      <c r="B823" s="14">
        <v>202407</v>
      </c>
      <c r="C823" s="14">
        <v>202407</v>
      </c>
      <c r="D823" s="14" t="s">
        <v>1015</v>
      </c>
      <c r="E823" s="16">
        <v>8926061648</v>
      </c>
      <c r="F823" s="10" t="s">
        <v>2169</v>
      </c>
      <c r="G823" s="17" t="s">
        <v>1792</v>
      </c>
      <c r="H823" s="11">
        <v>290000</v>
      </c>
      <c r="I823" s="19">
        <v>45498</v>
      </c>
      <c r="J823" s="11">
        <v>5000</v>
      </c>
      <c r="K823" s="12" t="s">
        <v>20</v>
      </c>
      <c r="L823" s="12" t="s">
        <v>158</v>
      </c>
    </row>
    <row r="824" spans="1:12" x14ac:dyDescent="0.25">
      <c r="A824" s="10" t="s">
        <v>2170</v>
      </c>
      <c r="B824" s="14">
        <v>202407</v>
      </c>
      <c r="C824" s="14">
        <v>202407</v>
      </c>
      <c r="D824" s="14" t="s">
        <v>1015</v>
      </c>
      <c r="E824" s="16">
        <v>7609855903</v>
      </c>
      <c r="F824" s="10" t="s">
        <v>2171</v>
      </c>
      <c r="G824" s="17" t="s">
        <v>1778</v>
      </c>
      <c r="H824" s="11">
        <v>313600</v>
      </c>
      <c r="I824" s="19">
        <v>45498</v>
      </c>
      <c r="J824" s="11">
        <v>5000</v>
      </c>
      <c r="K824" s="12" t="s">
        <v>20</v>
      </c>
      <c r="L824" s="12" t="s">
        <v>158</v>
      </c>
    </row>
    <row r="825" spans="1:12" x14ac:dyDescent="0.25">
      <c r="A825" s="10" t="s">
        <v>2144</v>
      </c>
      <c r="B825" s="14">
        <v>202407</v>
      </c>
      <c r="C825" s="14">
        <v>202407</v>
      </c>
      <c r="D825" s="14" t="s">
        <v>1015</v>
      </c>
      <c r="E825" s="16">
        <v>8092250893</v>
      </c>
      <c r="F825" s="10" t="s">
        <v>2145</v>
      </c>
      <c r="G825" s="17" t="s">
        <v>1778</v>
      </c>
      <c r="H825" s="11">
        <v>290000</v>
      </c>
      <c r="I825" s="19">
        <v>45498</v>
      </c>
      <c r="J825" s="11">
        <v>5000</v>
      </c>
      <c r="K825" s="12" t="s">
        <v>20</v>
      </c>
      <c r="L825" s="12" t="s">
        <v>158</v>
      </c>
    </row>
    <row r="826" spans="1:12" x14ac:dyDescent="0.25">
      <c r="A826" s="10" t="s">
        <v>2146</v>
      </c>
      <c r="B826" s="14">
        <v>202407</v>
      </c>
      <c r="C826" s="14">
        <v>202407</v>
      </c>
      <c r="D826" s="14" t="s">
        <v>1015</v>
      </c>
      <c r="E826" s="16">
        <v>9348168776</v>
      </c>
      <c r="F826" s="10" t="s">
        <v>2147</v>
      </c>
      <c r="G826" s="17" t="s">
        <v>1778</v>
      </c>
      <c r="H826" s="11">
        <v>313600</v>
      </c>
      <c r="I826" s="19">
        <v>45498</v>
      </c>
      <c r="J826" s="11">
        <v>5000</v>
      </c>
      <c r="K826" s="12" t="s">
        <v>20</v>
      </c>
      <c r="L826" s="12" t="s">
        <v>158</v>
      </c>
    </row>
    <row r="827" spans="1:12" x14ac:dyDescent="0.25">
      <c r="A827" s="10" t="s">
        <v>2074</v>
      </c>
      <c r="B827" s="14">
        <v>202406</v>
      </c>
      <c r="C827" s="14">
        <v>202406</v>
      </c>
      <c r="D827" s="14" t="s">
        <v>1014</v>
      </c>
      <c r="E827" s="16">
        <v>7978344123</v>
      </c>
      <c r="F827" s="10" t="s">
        <v>2075</v>
      </c>
      <c r="G827" s="17" t="s">
        <v>1778</v>
      </c>
      <c r="H827" s="11">
        <v>280000</v>
      </c>
      <c r="I827" s="19">
        <v>45499</v>
      </c>
      <c r="J827" s="53">
        <v>100000</v>
      </c>
      <c r="K827" s="12" t="s">
        <v>20</v>
      </c>
      <c r="L827" s="12" t="s">
        <v>158</v>
      </c>
    </row>
    <row r="828" spans="1:12" x14ac:dyDescent="0.25">
      <c r="A828" s="10" t="s">
        <v>2043</v>
      </c>
      <c r="B828" s="14">
        <v>202406</v>
      </c>
      <c r="C828" s="14">
        <v>202406</v>
      </c>
      <c r="D828" s="14" t="s">
        <v>1015</v>
      </c>
      <c r="E828" s="16">
        <v>7377078791</v>
      </c>
      <c r="F828" s="10" t="s">
        <v>2044</v>
      </c>
      <c r="G828" s="17" t="s">
        <v>1778</v>
      </c>
      <c r="H828" s="11">
        <v>280000</v>
      </c>
      <c r="I828" s="19">
        <v>45499</v>
      </c>
      <c r="J828" s="11">
        <v>68750</v>
      </c>
      <c r="K828" s="12" t="s">
        <v>20</v>
      </c>
      <c r="L828" s="12" t="s">
        <v>158</v>
      </c>
    </row>
    <row r="829" spans="1:12" x14ac:dyDescent="0.25">
      <c r="A829" s="10" t="s">
        <v>2129</v>
      </c>
      <c r="B829" s="14">
        <v>202407</v>
      </c>
      <c r="C829" s="14">
        <v>202407</v>
      </c>
      <c r="D829" s="14" t="s">
        <v>1014</v>
      </c>
      <c r="E829" s="16">
        <v>9575691363</v>
      </c>
      <c r="F829" s="10" t="s">
        <v>2130</v>
      </c>
      <c r="G829" s="17" t="s">
        <v>1778</v>
      </c>
      <c r="H829" s="11">
        <v>270000</v>
      </c>
      <c r="I829" s="19">
        <v>45499</v>
      </c>
      <c r="J829" s="11">
        <v>67500</v>
      </c>
      <c r="K829" s="12" t="s">
        <v>20</v>
      </c>
      <c r="L829" s="12" t="s">
        <v>158</v>
      </c>
    </row>
    <row r="830" spans="1:12" x14ac:dyDescent="0.25">
      <c r="A830" s="10" t="s">
        <v>2065</v>
      </c>
      <c r="B830" s="14">
        <v>202406</v>
      </c>
      <c r="C830" s="14">
        <v>202406</v>
      </c>
      <c r="D830" s="14" t="s">
        <v>1014</v>
      </c>
      <c r="E830" s="16">
        <v>7694979545</v>
      </c>
      <c r="F830" s="10" t="s">
        <v>2066</v>
      </c>
      <c r="G830" s="17" t="s">
        <v>2006</v>
      </c>
      <c r="H830" s="11">
        <v>260000</v>
      </c>
      <c r="I830" s="19">
        <v>45499</v>
      </c>
      <c r="J830" s="11">
        <v>50000</v>
      </c>
      <c r="K830" s="12" t="s">
        <v>20</v>
      </c>
      <c r="L830" s="12" t="s">
        <v>158</v>
      </c>
    </row>
    <row r="831" spans="1:12" x14ac:dyDescent="0.25">
      <c r="A831" s="10" t="s">
        <v>1964</v>
      </c>
      <c r="B831" s="14">
        <v>202405</v>
      </c>
      <c r="C831" s="14">
        <v>202405</v>
      </c>
      <c r="D831" s="14" t="s">
        <v>1015</v>
      </c>
      <c r="E831" s="16">
        <v>9302595031</v>
      </c>
      <c r="F831" s="10" t="s">
        <v>1965</v>
      </c>
      <c r="G831" s="17" t="s">
        <v>1778</v>
      </c>
      <c r="H831" s="11">
        <v>290000</v>
      </c>
      <c r="I831" s="19">
        <v>45499</v>
      </c>
      <c r="J831" s="11">
        <v>50000</v>
      </c>
      <c r="K831" s="12" t="s">
        <v>20</v>
      </c>
      <c r="L831" s="12" t="s">
        <v>158</v>
      </c>
    </row>
    <row r="832" spans="1:12" x14ac:dyDescent="0.25">
      <c r="A832" s="10" t="s">
        <v>2013</v>
      </c>
      <c r="B832" s="14">
        <v>202405</v>
      </c>
      <c r="C832" s="14">
        <v>202406</v>
      </c>
      <c r="D832" s="14" t="s">
        <v>1015</v>
      </c>
      <c r="E832" s="16">
        <v>9337910745</v>
      </c>
      <c r="F832" s="10" t="s">
        <v>2014</v>
      </c>
      <c r="G832" s="17" t="s">
        <v>1778</v>
      </c>
      <c r="H832" s="11">
        <v>280000</v>
      </c>
      <c r="I832" s="19">
        <v>45500</v>
      </c>
      <c r="J832" s="11">
        <v>50000</v>
      </c>
      <c r="K832" s="12" t="s">
        <v>20</v>
      </c>
      <c r="L832" s="12" t="s">
        <v>158</v>
      </c>
    </row>
    <row r="833" spans="1:12" x14ac:dyDescent="0.25">
      <c r="A833" s="10" t="s">
        <v>1984</v>
      </c>
      <c r="B833" s="14">
        <v>202405</v>
      </c>
      <c r="C833" s="14">
        <v>202405</v>
      </c>
      <c r="D833" s="14" t="s">
        <v>1014</v>
      </c>
      <c r="E833" s="16" t="s">
        <v>1986</v>
      </c>
      <c r="F833" s="10" t="s">
        <v>1985</v>
      </c>
      <c r="G833" s="17" t="s">
        <v>1792</v>
      </c>
      <c r="H833" s="11">
        <v>260000</v>
      </c>
      <c r="I833" s="19">
        <v>45500</v>
      </c>
      <c r="J833" s="11">
        <v>86666</v>
      </c>
      <c r="K833" s="12" t="s">
        <v>689</v>
      </c>
      <c r="L833" s="12" t="s">
        <v>158</v>
      </c>
    </row>
    <row r="834" spans="1:12" x14ac:dyDescent="0.25">
      <c r="A834" s="10" t="s">
        <v>1845</v>
      </c>
      <c r="B834" s="14">
        <v>202404</v>
      </c>
      <c r="C834" s="14">
        <v>202404</v>
      </c>
      <c r="D834" s="14" t="s">
        <v>1015</v>
      </c>
      <c r="E834" s="16">
        <v>9853985734</v>
      </c>
      <c r="F834" s="10" t="s">
        <v>1846</v>
      </c>
      <c r="G834" s="17" t="s">
        <v>1778</v>
      </c>
      <c r="H834" s="11">
        <v>290000</v>
      </c>
      <c r="I834" s="19">
        <v>45500</v>
      </c>
      <c r="J834" s="11">
        <v>71250</v>
      </c>
      <c r="K834" s="12" t="s">
        <v>689</v>
      </c>
      <c r="L834" s="12" t="s">
        <v>158</v>
      </c>
    </row>
    <row r="835" spans="1:12" x14ac:dyDescent="0.25">
      <c r="A835" s="10" t="s">
        <v>2069</v>
      </c>
      <c r="B835" s="14">
        <v>202406</v>
      </c>
      <c r="C835" s="14">
        <v>202406</v>
      </c>
      <c r="D835" s="14" t="s">
        <v>1014</v>
      </c>
      <c r="E835" s="16">
        <v>9476085956</v>
      </c>
      <c r="F835" s="10" t="s">
        <v>2070</v>
      </c>
      <c r="G835" s="17" t="s">
        <v>1778</v>
      </c>
      <c r="H835" s="11">
        <v>280000</v>
      </c>
      <c r="I835" s="19">
        <v>45500</v>
      </c>
      <c r="J835" s="11">
        <v>36250</v>
      </c>
      <c r="K835" s="12" t="s">
        <v>20</v>
      </c>
      <c r="L835" s="12" t="s">
        <v>158</v>
      </c>
    </row>
    <row r="836" spans="1:12" x14ac:dyDescent="0.25">
      <c r="A836" s="10" t="s">
        <v>2054</v>
      </c>
      <c r="B836" s="14">
        <v>202406</v>
      </c>
      <c r="C836" s="14">
        <v>202406</v>
      </c>
      <c r="D836" s="14" t="s">
        <v>1015</v>
      </c>
      <c r="E836" s="16">
        <v>8895528887</v>
      </c>
      <c r="F836" s="10" t="s">
        <v>2055</v>
      </c>
      <c r="G836" s="17" t="s">
        <v>1778</v>
      </c>
      <c r="H836" s="11">
        <v>280000</v>
      </c>
      <c r="I836" s="19">
        <v>45500</v>
      </c>
      <c r="J836" s="11">
        <v>104538</v>
      </c>
      <c r="K836" s="12" t="s">
        <v>20</v>
      </c>
      <c r="L836" s="12" t="s">
        <v>158</v>
      </c>
    </row>
    <row r="837" spans="1:12" x14ac:dyDescent="0.25">
      <c r="A837" s="10" t="s">
        <v>1842</v>
      </c>
      <c r="B837" s="14">
        <v>202404</v>
      </c>
      <c r="C837" s="14">
        <v>202404</v>
      </c>
      <c r="D837" s="14" t="s">
        <v>1015</v>
      </c>
      <c r="E837" s="16">
        <v>7008624080</v>
      </c>
      <c r="F837" s="10" t="s">
        <v>1843</v>
      </c>
      <c r="G837" s="17" t="s">
        <v>1792</v>
      </c>
      <c r="H837" s="11">
        <v>240000</v>
      </c>
      <c r="I837" s="19">
        <v>45502</v>
      </c>
      <c r="J837" s="11">
        <v>95000</v>
      </c>
      <c r="K837" s="12" t="s">
        <v>689</v>
      </c>
      <c r="L837" s="12" t="s">
        <v>158</v>
      </c>
    </row>
    <row r="838" spans="1:12" x14ac:dyDescent="0.25">
      <c r="A838" s="10" t="s">
        <v>2151</v>
      </c>
      <c r="B838" s="14">
        <v>202407</v>
      </c>
      <c r="C838" s="14">
        <v>202407</v>
      </c>
      <c r="D838" s="14" t="s">
        <v>1015</v>
      </c>
      <c r="E838" s="16">
        <v>7749032456</v>
      </c>
      <c r="F838" s="10" t="s">
        <v>2152</v>
      </c>
      <c r="G838" s="17" t="s">
        <v>1778</v>
      </c>
      <c r="H838" s="11">
        <v>318600</v>
      </c>
      <c r="I838" s="19">
        <v>45502</v>
      </c>
      <c r="J838" s="11">
        <v>50000</v>
      </c>
      <c r="K838" s="12" t="s">
        <v>20</v>
      </c>
      <c r="L838" s="12" t="s">
        <v>158</v>
      </c>
    </row>
    <row r="839" spans="1:12" x14ac:dyDescent="0.25">
      <c r="A839" s="10" t="s">
        <v>2138</v>
      </c>
      <c r="B839" s="14">
        <v>202407</v>
      </c>
      <c r="C839" s="14">
        <v>202407</v>
      </c>
      <c r="D839" s="14" t="s">
        <v>1014</v>
      </c>
      <c r="E839" s="16">
        <v>9039722875</v>
      </c>
      <c r="F839" s="10" t="s">
        <v>2139</v>
      </c>
      <c r="G839" s="17" t="s">
        <v>1778</v>
      </c>
      <c r="H839" s="11">
        <v>280000</v>
      </c>
      <c r="I839" s="19">
        <v>45502</v>
      </c>
      <c r="J839" s="11">
        <v>26200</v>
      </c>
      <c r="K839" s="12" t="s">
        <v>20</v>
      </c>
      <c r="L839" s="12" t="s">
        <v>158</v>
      </c>
    </row>
    <row r="840" spans="1:12" x14ac:dyDescent="0.25">
      <c r="A840" s="10" t="s">
        <v>2144</v>
      </c>
      <c r="B840" s="14">
        <v>202407</v>
      </c>
      <c r="C840" s="14">
        <v>202407</v>
      </c>
      <c r="D840" s="14" t="s">
        <v>1014</v>
      </c>
      <c r="E840" s="16">
        <v>8092250893</v>
      </c>
      <c r="F840" s="10" t="s">
        <v>2145</v>
      </c>
      <c r="G840" s="17" t="s">
        <v>1778</v>
      </c>
      <c r="H840" s="11">
        <v>318600</v>
      </c>
      <c r="I840" s="19">
        <v>45502</v>
      </c>
      <c r="J840" s="11">
        <v>72500</v>
      </c>
      <c r="K840" s="12" t="s">
        <v>20</v>
      </c>
      <c r="L840" s="12" t="s">
        <v>158</v>
      </c>
    </row>
    <row r="841" spans="1:12" x14ac:dyDescent="0.25">
      <c r="A841" s="10" t="s">
        <v>2080</v>
      </c>
      <c r="B841" s="14">
        <v>202406</v>
      </c>
      <c r="C841" s="14">
        <v>202406</v>
      </c>
      <c r="D841" s="14" t="s">
        <v>1014</v>
      </c>
      <c r="E841" s="16">
        <v>8260610399</v>
      </c>
      <c r="F841" s="10" t="s">
        <v>2081</v>
      </c>
      <c r="G841" s="17" t="s">
        <v>1778</v>
      </c>
      <c r="H841" s="11">
        <v>280000</v>
      </c>
      <c r="I841" s="19">
        <v>45502</v>
      </c>
      <c r="J841" s="11">
        <v>68750</v>
      </c>
      <c r="K841" s="12" t="s">
        <v>20</v>
      </c>
      <c r="L841" s="12" t="s">
        <v>158</v>
      </c>
    </row>
    <row r="842" spans="1:12" x14ac:dyDescent="0.25">
      <c r="A842" s="10" t="s">
        <v>1867</v>
      </c>
      <c r="B842" s="14">
        <v>202404</v>
      </c>
      <c r="C842" s="14">
        <v>202404</v>
      </c>
      <c r="D842" s="14" t="s">
        <v>1014</v>
      </c>
      <c r="E842" s="16">
        <v>7762041685</v>
      </c>
      <c r="F842" s="10" t="s">
        <v>1853</v>
      </c>
      <c r="G842" s="17" t="s">
        <v>1792</v>
      </c>
      <c r="H842" s="11">
        <v>260000</v>
      </c>
      <c r="I842" s="19">
        <v>45502</v>
      </c>
      <c r="J842" s="11">
        <v>40000</v>
      </c>
      <c r="K842" s="12" t="s">
        <v>20</v>
      </c>
      <c r="L842" s="12" t="s">
        <v>158</v>
      </c>
    </row>
    <row r="843" spans="1:12" x14ac:dyDescent="0.25">
      <c r="A843" s="10" t="s">
        <v>1973</v>
      </c>
      <c r="B843" s="14">
        <v>202405</v>
      </c>
      <c r="C843" s="14">
        <v>202405</v>
      </c>
      <c r="D843" s="14" t="s">
        <v>1015</v>
      </c>
      <c r="E843" s="16">
        <v>8280225730</v>
      </c>
      <c r="F843" s="10" t="s">
        <v>1974</v>
      </c>
      <c r="G843" s="17" t="s">
        <v>1778</v>
      </c>
      <c r="H843" s="11">
        <v>290000</v>
      </c>
      <c r="I843" s="19">
        <v>45503</v>
      </c>
      <c r="J843" s="11">
        <v>86666</v>
      </c>
      <c r="K843" s="12" t="s">
        <v>20</v>
      </c>
      <c r="L843" s="12" t="s">
        <v>158</v>
      </c>
    </row>
    <row r="844" spans="1:12" x14ac:dyDescent="0.25">
      <c r="A844" s="10" t="s">
        <v>2173</v>
      </c>
      <c r="B844" s="14">
        <v>202407</v>
      </c>
      <c r="C844" s="14">
        <v>202407</v>
      </c>
      <c r="D844" s="14" t="s">
        <v>1014</v>
      </c>
      <c r="E844" s="16">
        <v>8770058736</v>
      </c>
      <c r="F844" s="10" t="s">
        <v>2174</v>
      </c>
      <c r="G844" s="17" t="s">
        <v>1778</v>
      </c>
      <c r="H844" s="11">
        <v>290000</v>
      </c>
      <c r="I844" s="19">
        <v>45503</v>
      </c>
      <c r="J844" s="11">
        <v>80000</v>
      </c>
      <c r="K844" s="12" t="s">
        <v>20</v>
      </c>
      <c r="L844" s="12" t="s">
        <v>158</v>
      </c>
    </row>
    <row r="845" spans="1:12" x14ac:dyDescent="0.25">
      <c r="A845" s="10" t="s">
        <v>1942</v>
      </c>
      <c r="B845" s="14">
        <v>202405</v>
      </c>
      <c r="C845" s="14">
        <v>202405</v>
      </c>
      <c r="D845" s="14" t="s">
        <v>1014</v>
      </c>
      <c r="E845" s="16">
        <v>8871308006</v>
      </c>
      <c r="F845" s="10" t="s">
        <v>1943</v>
      </c>
      <c r="G845" s="17" t="s">
        <v>1778</v>
      </c>
      <c r="H845" s="11">
        <v>270000</v>
      </c>
      <c r="I845" s="19">
        <v>45503</v>
      </c>
      <c r="J845" s="11">
        <v>91667</v>
      </c>
      <c r="K845" s="12" t="s">
        <v>20</v>
      </c>
      <c r="L845" s="12" t="s">
        <v>158</v>
      </c>
    </row>
    <row r="846" spans="1:12" x14ac:dyDescent="0.25">
      <c r="A846" s="10" t="s">
        <v>2173</v>
      </c>
      <c r="B846" s="14">
        <v>202407</v>
      </c>
      <c r="C846" s="14">
        <v>202407</v>
      </c>
      <c r="D846" s="14" t="s">
        <v>1014</v>
      </c>
      <c r="E846" s="16">
        <v>8770058736</v>
      </c>
      <c r="F846" s="10" t="s">
        <v>2174</v>
      </c>
      <c r="G846" s="17" t="s">
        <v>1778</v>
      </c>
      <c r="H846" s="11">
        <v>290000</v>
      </c>
      <c r="I846" s="19">
        <v>45503</v>
      </c>
      <c r="J846" s="11">
        <v>10000</v>
      </c>
      <c r="K846" s="12" t="s">
        <v>20</v>
      </c>
      <c r="L846" s="12" t="s">
        <v>158</v>
      </c>
    </row>
    <row r="847" spans="1:12" x14ac:dyDescent="0.25">
      <c r="A847" s="10" t="s">
        <v>2076</v>
      </c>
      <c r="B847" s="14">
        <v>202405</v>
      </c>
      <c r="C847" s="14">
        <v>202405</v>
      </c>
      <c r="D847" s="14" t="s">
        <v>1015</v>
      </c>
      <c r="E847" s="16">
        <v>7325830289</v>
      </c>
      <c r="F847" s="10" t="s">
        <v>2077</v>
      </c>
      <c r="G847" s="17" t="s">
        <v>1778</v>
      </c>
      <c r="H847" s="11">
        <v>290000</v>
      </c>
      <c r="I847" s="19">
        <v>45503</v>
      </c>
      <c r="J847" s="11">
        <v>50000</v>
      </c>
      <c r="K847" s="12" t="s">
        <v>20</v>
      </c>
      <c r="L847" s="12" t="s">
        <v>158</v>
      </c>
    </row>
    <row r="848" spans="1:12" x14ac:dyDescent="0.25">
      <c r="A848" s="10" t="s">
        <v>1893</v>
      </c>
      <c r="B848" s="14">
        <v>202404</v>
      </c>
      <c r="C848" s="14">
        <v>202404</v>
      </c>
      <c r="D848" s="14" t="s">
        <v>1014</v>
      </c>
      <c r="E848" s="16">
        <v>8012765464</v>
      </c>
      <c r="F848" s="10" t="s">
        <v>1894</v>
      </c>
      <c r="G848" s="17" t="s">
        <v>1778</v>
      </c>
      <c r="H848" s="11">
        <v>270000</v>
      </c>
      <c r="I848" s="19">
        <v>45503</v>
      </c>
      <c r="J848" s="11">
        <v>10000</v>
      </c>
      <c r="K848" s="12" t="s">
        <v>20</v>
      </c>
      <c r="L848" s="12" t="s">
        <v>158</v>
      </c>
    </row>
    <row r="849" spans="1:12" x14ac:dyDescent="0.25">
      <c r="A849" s="10" t="s">
        <v>2175</v>
      </c>
      <c r="B849" s="14">
        <v>202407</v>
      </c>
      <c r="C849" s="14">
        <v>202407</v>
      </c>
      <c r="D849" s="14" t="s">
        <v>1015</v>
      </c>
      <c r="E849" s="16">
        <v>8123866112</v>
      </c>
      <c r="F849" s="10" t="s">
        <v>2176</v>
      </c>
      <c r="G849" s="17" t="s">
        <v>1778</v>
      </c>
      <c r="H849" s="11">
        <v>270000</v>
      </c>
      <c r="I849" s="19">
        <v>45503</v>
      </c>
      <c r="J849" s="11">
        <v>5000</v>
      </c>
      <c r="K849" s="12" t="s">
        <v>20</v>
      </c>
      <c r="L849" s="12" t="s">
        <v>158</v>
      </c>
    </row>
    <row r="850" spans="1:12" x14ac:dyDescent="0.25">
      <c r="A850" s="10" t="s">
        <v>2177</v>
      </c>
      <c r="B850" s="14">
        <v>202407</v>
      </c>
      <c r="C850" s="14">
        <v>202407</v>
      </c>
      <c r="D850" s="14" t="s">
        <v>1015</v>
      </c>
      <c r="E850" s="16">
        <v>8093700512</v>
      </c>
      <c r="F850" s="10" t="s">
        <v>2178</v>
      </c>
      <c r="G850" s="17" t="s">
        <v>1778</v>
      </c>
      <c r="H850" s="11">
        <v>270000</v>
      </c>
      <c r="I850" s="19">
        <v>45503</v>
      </c>
      <c r="J850" s="11">
        <v>5000</v>
      </c>
      <c r="K850" s="12" t="s">
        <v>20</v>
      </c>
      <c r="L850" s="12" t="s">
        <v>158</v>
      </c>
    </row>
    <row r="851" spans="1:12" x14ac:dyDescent="0.25">
      <c r="A851" s="10" t="s">
        <v>2179</v>
      </c>
      <c r="B851" s="14">
        <v>202407</v>
      </c>
      <c r="C851" s="14">
        <v>202407</v>
      </c>
      <c r="D851" s="14" t="s">
        <v>1015</v>
      </c>
      <c r="E851" s="16">
        <v>9437650105</v>
      </c>
      <c r="F851" s="10" t="s">
        <v>2180</v>
      </c>
      <c r="G851" s="17" t="s">
        <v>1778</v>
      </c>
      <c r="H851" s="11">
        <v>270000</v>
      </c>
      <c r="I851" s="19">
        <v>45503</v>
      </c>
      <c r="J851" s="11">
        <v>5000</v>
      </c>
      <c r="K851" s="12" t="s">
        <v>20</v>
      </c>
      <c r="L851" s="12" t="s">
        <v>158</v>
      </c>
    </row>
    <row r="852" spans="1:12" x14ac:dyDescent="0.25">
      <c r="A852" s="10" t="s">
        <v>866</v>
      </c>
      <c r="B852" s="14">
        <v>202407</v>
      </c>
      <c r="C852" s="14">
        <v>202407</v>
      </c>
      <c r="D852" s="14" t="s">
        <v>1014</v>
      </c>
      <c r="E852" s="16">
        <v>9587361856</v>
      </c>
      <c r="F852" s="10" t="s">
        <v>865</v>
      </c>
      <c r="G852" s="17" t="s">
        <v>1792</v>
      </c>
      <c r="H852" s="11">
        <v>290000</v>
      </c>
      <c r="I852" s="19">
        <v>45504</v>
      </c>
      <c r="J852" s="11">
        <v>100000</v>
      </c>
      <c r="K852" s="12" t="s">
        <v>20</v>
      </c>
      <c r="L852" s="12" t="s">
        <v>158</v>
      </c>
    </row>
    <row r="853" spans="1:12" x14ac:dyDescent="0.25">
      <c r="A853" s="10" t="s">
        <v>1897</v>
      </c>
      <c r="B853" s="14">
        <v>202404</v>
      </c>
      <c r="C853" s="14">
        <v>202404</v>
      </c>
      <c r="D853" s="14" t="s">
        <v>1015</v>
      </c>
      <c r="E853" s="16">
        <v>9178995836</v>
      </c>
      <c r="F853" s="10" t="s">
        <v>1898</v>
      </c>
      <c r="G853" s="17" t="s">
        <v>1792</v>
      </c>
      <c r="H853" s="11">
        <v>260000</v>
      </c>
      <c r="I853" s="19">
        <v>45504</v>
      </c>
      <c r="J853" s="11">
        <v>50000</v>
      </c>
      <c r="K853" s="12" t="s">
        <v>20</v>
      </c>
      <c r="L853" s="12" t="s">
        <v>158</v>
      </c>
    </row>
    <row r="854" spans="1:12" x14ac:dyDescent="0.25">
      <c r="A854" s="10" t="s">
        <v>2181</v>
      </c>
      <c r="B854" s="14">
        <v>202404</v>
      </c>
      <c r="C854" s="14">
        <v>202404</v>
      </c>
      <c r="D854" s="14" t="s">
        <v>1014</v>
      </c>
      <c r="E854" s="16">
        <v>9611245890</v>
      </c>
      <c r="F854" s="10" t="s">
        <v>2150</v>
      </c>
      <c r="G854" s="17" t="s">
        <v>1792</v>
      </c>
      <c r="H854" s="11">
        <v>260000</v>
      </c>
      <c r="I854" s="19">
        <v>45504</v>
      </c>
      <c r="J854" s="11">
        <v>106000</v>
      </c>
      <c r="K854" s="12" t="s">
        <v>20</v>
      </c>
      <c r="L854" s="12" t="s">
        <v>158</v>
      </c>
    </row>
    <row r="855" spans="1:12" x14ac:dyDescent="0.25">
      <c r="A855" s="43" t="s">
        <v>1649</v>
      </c>
      <c r="B855" s="14">
        <v>202309</v>
      </c>
      <c r="C855" s="14">
        <v>202309</v>
      </c>
      <c r="D855" s="14" t="s">
        <v>1014</v>
      </c>
      <c r="E855" s="16">
        <v>9348339878</v>
      </c>
      <c r="F855" s="10" t="s">
        <v>1650</v>
      </c>
      <c r="G855" s="17" t="s">
        <v>1778</v>
      </c>
      <c r="H855" s="11">
        <v>280000</v>
      </c>
      <c r="I855" s="19">
        <v>45504</v>
      </c>
      <c r="J855" s="11">
        <v>33334</v>
      </c>
      <c r="K855" s="12" t="s">
        <v>20</v>
      </c>
      <c r="L855" s="12" t="s">
        <v>158</v>
      </c>
    </row>
    <row r="856" spans="1:12" x14ac:dyDescent="0.25">
      <c r="A856" s="10" t="s">
        <v>2155</v>
      </c>
      <c r="B856" s="14">
        <v>202407</v>
      </c>
      <c r="C856" s="14">
        <v>202407</v>
      </c>
      <c r="D856" s="14" t="s">
        <v>1014</v>
      </c>
      <c r="E856" s="16">
        <v>9668665181</v>
      </c>
      <c r="F856" s="10" t="s">
        <v>2156</v>
      </c>
      <c r="G856" s="17" t="s">
        <v>1778</v>
      </c>
      <c r="H856" s="11">
        <v>280000</v>
      </c>
      <c r="I856" s="19">
        <v>45504</v>
      </c>
      <c r="J856" s="11">
        <v>20000</v>
      </c>
      <c r="K856" s="12" t="s">
        <v>20</v>
      </c>
      <c r="L856" s="12" t="s">
        <v>158</v>
      </c>
    </row>
    <row r="857" spans="1:12" x14ac:dyDescent="0.25">
      <c r="A857" s="10" t="s">
        <v>2182</v>
      </c>
      <c r="B857" s="14">
        <v>202407</v>
      </c>
      <c r="C857" s="14">
        <v>202407</v>
      </c>
      <c r="D857" s="14" t="s">
        <v>1015</v>
      </c>
      <c r="E857" s="16">
        <v>6370070992</v>
      </c>
      <c r="F857" s="10" t="s">
        <v>2183</v>
      </c>
      <c r="G857" s="17" t="s">
        <v>1778</v>
      </c>
      <c r="H857" s="11">
        <v>280000</v>
      </c>
      <c r="I857" s="19">
        <v>45504</v>
      </c>
      <c r="J857" s="11">
        <v>5000</v>
      </c>
      <c r="K857" s="12" t="s">
        <v>20</v>
      </c>
      <c r="L857" s="12" t="s">
        <v>158</v>
      </c>
    </row>
    <row r="858" spans="1:12" x14ac:dyDescent="0.25">
      <c r="A858" s="10" t="s">
        <v>2047</v>
      </c>
      <c r="B858" s="14">
        <v>202406</v>
      </c>
      <c r="C858" s="14">
        <v>202406</v>
      </c>
      <c r="D858" s="14" t="s">
        <v>1014</v>
      </c>
      <c r="E858" s="16">
        <v>7459003323</v>
      </c>
      <c r="F858" s="10" t="s">
        <v>2048</v>
      </c>
      <c r="G858" s="17" t="s">
        <v>1792</v>
      </c>
      <c r="H858" s="11">
        <v>295000</v>
      </c>
      <c r="I858" s="19">
        <v>45505</v>
      </c>
      <c r="J858" s="11">
        <v>90000</v>
      </c>
      <c r="K858" s="12" t="s">
        <v>20</v>
      </c>
      <c r="L858" s="12" t="s">
        <v>158</v>
      </c>
    </row>
    <row r="859" spans="1:12" x14ac:dyDescent="0.25">
      <c r="A859" s="10" t="s">
        <v>1884</v>
      </c>
      <c r="B859" s="14">
        <v>202404</v>
      </c>
      <c r="C859" s="14">
        <v>202404</v>
      </c>
      <c r="D859" s="14" t="s">
        <v>1014</v>
      </c>
      <c r="E859" s="16">
        <v>6369649815</v>
      </c>
      <c r="F859" s="10" t="s">
        <v>1885</v>
      </c>
      <c r="G859" s="17" t="s">
        <v>1778</v>
      </c>
      <c r="H859" s="11">
        <v>280000</v>
      </c>
      <c r="I859" s="19">
        <v>45472</v>
      </c>
      <c r="J859" s="11">
        <v>54000</v>
      </c>
      <c r="K859" s="12" t="s">
        <v>20</v>
      </c>
      <c r="L859" s="12" t="s">
        <v>158</v>
      </c>
    </row>
    <row r="860" spans="1:12" x14ac:dyDescent="0.25">
      <c r="A860" s="10" t="s">
        <v>2100</v>
      </c>
      <c r="B860" s="14">
        <v>202407</v>
      </c>
      <c r="C860" s="14">
        <v>202407</v>
      </c>
      <c r="D860" s="14" t="s">
        <v>1014</v>
      </c>
      <c r="E860" s="16">
        <v>9668105128</v>
      </c>
      <c r="F860" s="10" t="s">
        <v>2101</v>
      </c>
      <c r="G860" s="17" t="s">
        <v>1778</v>
      </c>
      <c r="H860" s="11">
        <v>280000</v>
      </c>
      <c r="I860" s="19">
        <v>45506</v>
      </c>
      <c r="J860" s="11">
        <v>50000</v>
      </c>
      <c r="K860" s="12" t="s">
        <v>20</v>
      </c>
      <c r="L860" s="12" t="s">
        <v>158</v>
      </c>
    </row>
    <row r="861" spans="1:12" x14ac:dyDescent="0.25">
      <c r="A861" s="10" t="s">
        <v>2005</v>
      </c>
      <c r="B861" s="14">
        <v>202405</v>
      </c>
      <c r="C861" s="14">
        <v>202405</v>
      </c>
      <c r="D861" s="14" t="s">
        <v>1015</v>
      </c>
      <c r="E861" s="48">
        <v>7008252608</v>
      </c>
      <c r="F861" s="27" t="s">
        <v>1959</v>
      </c>
      <c r="G861" s="17" t="s">
        <v>1778</v>
      </c>
      <c r="H861" s="11">
        <v>290000</v>
      </c>
      <c r="I861" s="19">
        <v>45506</v>
      </c>
      <c r="J861" s="53">
        <v>95000</v>
      </c>
      <c r="K861" s="12" t="s">
        <v>20</v>
      </c>
      <c r="L861" s="12" t="s">
        <v>158</v>
      </c>
    </row>
    <row r="862" spans="1:12" x14ac:dyDescent="0.25">
      <c r="A862" s="10" t="s">
        <v>1620</v>
      </c>
      <c r="B862" s="14">
        <v>202402</v>
      </c>
      <c r="C862" s="14">
        <v>202402</v>
      </c>
      <c r="D862" s="14" t="s">
        <v>1014</v>
      </c>
      <c r="E862" s="16">
        <v>637088992</v>
      </c>
      <c r="F862" s="10" t="s">
        <v>1619</v>
      </c>
      <c r="G862" s="17" t="s">
        <v>19</v>
      </c>
      <c r="H862" s="11">
        <v>280000</v>
      </c>
      <c r="I862" s="19">
        <v>45506</v>
      </c>
      <c r="J862" s="11">
        <v>50000</v>
      </c>
      <c r="K862" s="12" t="s">
        <v>20</v>
      </c>
      <c r="L862" s="12" t="s">
        <v>158</v>
      </c>
    </row>
    <row r="863" spans="1:12" x14ac:dyDescent="0.25">
      <c r="A863" s="10" t="s">
        <v>2063</v>
      </c>
      <c r="B863" s="14">
        <v>202406</v>
      </c>
      <c r="C863" s="14">
        <v>202406</v>
      </c>
      <c r="D863" s="14" t="s">
        <v>1015</v>
      </c>
      <c r="E863" s="16">
        <v>9556443864</v>
      </c>
      <c r="F863" s="10" t="s">
        <v>2064</v>
      </c>
      <c r="G863" s="17" t="s">
        <v>1778</v>
      </c>
      <c r="H863" s="11">
        <v>318600</v>
      </c>
      <c r="I863" s="19">
        <v>45506</v>
      </c>
      <c r="J863" s="11">
        <v>75000</v>
      </c>
      <c r="K863" s="12" t="s">
        <v>20</v>
      </c>
      <c r="L863" s="12" t="s">
        <v>158</v>
      </c>
    </row>
    <row r="864" spans="1:12" x14ac:dyDescent="0.25">
      <c r="A864" s="10" t="s">
        <v>2159</v>
      </c>
      <c r="B864" s="14">
        <v>202407</v>
      </c>
      <c r="C864" s="14">
        <v>202407</v>
      </c>
      <c r="D864" s="14" t="s">
        <v>1014</v>
      </c>
      <c r="E864" s="16">
        <v>9553327627</v>
      </c>
      <c r="F864" s="10" t="s">
        <v>2160</v>
      </c>
      <c r="G864" s="17" t="s">
        <v>1778</v>
      </c>
      <c r="H864" s="11">
        <v>318600</v>
      </c>
      <c r="I864" s="19">
        <v>45506</v>
      </c>
      <c r="J864" s="11">
        <v>10000</v>
      </c>
      <c r="K864" s="12" t="s">
        <v>20</v>
      </c>
      <c r="L864" s="12" t="s">
        <v>158</v>
      </c>
    </row>
    <row r="865" spans="1:16384" x14ac:dyDescent="0.25">
      <c r="A865" s="10" t="s">
        <v>2184</v>
      </c>
      <c r="B865" s="14">
        <v>202407</v>
      </c>
      <c r="C865" s="14">
        <v>202407</v>
      </c>
      <c r="D865" s="14" t="s">
        <v>1014</v>
      </c>
      <c r="E865" s="16">
        <v>8847806051</v>
      </c>
      <c r="F865" s="10" t="s">
        <v>2185</v>
      </c>
      <c r="G865" s="17" t="s">
        <v>1778</v>
      </c>
      <c r="H865" s="11">
        <v>318600</v>
      </c>
      <c r="I865" s="19">
        <v>45506</v>
      </c>
      <c r="J865" s="11">
        <v>5000</v>
      </c>
      <c r="K865" s="12" t="s">
        <v>20</v>
      </c>
      <c r="L865" s="12" t="s">
        <v>158</v>
      </c>
    </row>
    <row r="866" spans="1:16384" x14ac:dyDescent="0.25">
      <c r="A866" s="10" t="s">
        <v>1893</v>
      </c>
      <c r="B866" s="14">
        <v>202404</v>
      </c>
      <c r="C866" s="14">
        <v>202404</v>
      </c>
      <c r="D866" s="14" t="s">
        <v>1014</v>
      </c>
      <c r="E866" s="16">
        <v>8012765464</v>
      </c>
      <c r="F866" s="10" t="s">
        <v>1894</v>
      </c>
      <c r="G866" s="17" t="s">
        <v>1778</v>
      </c>
      <c r="H866" s="11">
        <v>270000</v>
      </c>
      <c r="I866" s="19">
        <v>45506</v>
      </c>
      <c r="J866" s="11">
        <v>10000</v>
      </c>
      <c r="K866" s="12" t="s">
        <v>20</v>
      </c>
      <c r="L866" s="12" t="s">
        <v>158</v>
      </c>
    </row>
    <row r="867" spans="1:16384" x14ac:dyDescent="0.25">
      <c r="A867" s="10" t="s">
        <v>2186</v>
      </c>
      <c r="B867" s="14">
        <v>202407</v>
      </c>
      <c r="C867" s="14">
        <v>202407</v>
      </c>
      <c r="D867" s="14" t="s">
        <v>1014</v>
      </c>
      <c r="E867" s="16"/>
      <c r="F867" s="10"/>
      <c r="G867" s="17" t="s">
        <v>1778</v>
      </c>
      <c r="H867" s="11">
        <v>270000</v>
      </c>
      <c r="I867" s="19">
        <v>45506</v>
      </c>
      <c r="J867" s="11">
        <v>5000</v>
      </c>
      <c r="K867" s="12" t="s">
        <v>20</v>
      </c>
      <c r="L867" s="12" t="s">
        <v>158</v>
      </c>
    </row>
    <row r="868" spans="1:16384" x14ac:dyDescent="0.25">
      <c r="A868" s="10" t="s">
        <v>2161</v>
      </c>
      <c r="B868" s="14">
        <v>202407</v>
      </c>
      <c r="C868" s="14">
        <v>202407</v>
      </c>
      <c r="D868" s="14" t="s">
        <v>1015</v>
      </c>
      <c r="E868" s="16">
        <v>8249529120</v>
      </c>
      <c r="F868" s="10" t="s">
        <v>2162</v>
      </c>
      <c r="G868" s="17" t="s">
        <v>1778</v>
      </c>
      <c r="H868" s="11">
        <v>290000</v>
      </c>
      <c r="I868" s="19">
        <v>45507</v>
      </c>
      <c r="J868" s="11">
        <v>99333</v>
      </c>
      <c r="K868" s="12" t="s">
        <v>20</v>
      </c>
      <c r="L868" s="12" t="s">
        <v>158</v>
      </c>
    </row>
    <row r="869" spans="1:16384" x14ac:dyDescent="0.25">
      <c r="A869" s="10" t="s">
        <v>1945</v>
      </c>
      <c r="B869" s="14">
        <v>202404</v>
      </c>
      <c r="C869" s="14">
        <v>202404</v>
      </c>
      <c r="D869" s="14" t="s">
        <v>1015</v>
      </c>
      <c r="E869" s="16">
        <v>7873073879</v>
      </c>
      <c r="F869" s="10" t="s">
        <v>1840</v>
      </c>
      <c r="G869" s="17" t="s">
        <v>1778</v>
      </c>
      <c r="H869" s="11">
        <v>280000</v>
      </c>
      <c r="I869" s="19">
        <v>45507</v>
      </c>
      <c r="J869" s="11">
        <v>91667</v>
      </c>
      <c r="K869" s="12" t="s">
        <v>20</v>
      </c>
      <c r="L869" s="12" t="s">
        <v>158</v>
      </c>
    </row>
    <row r="870" spans="1:16384" x14ac:dyDescent="0.25">
      <c r="A870" s="10" t="s">
        <v>2148</v>
      </c>
      <c r="B870" s="14">
        <v>202407</v>
      </c>
      <c r="C870" s="14">
        <v>202407</v>
      </c>
      <c r="D870" s="14" t="s">
        <v>1015</v>
      </c>
      <c r="E870" s="16">
        <v>9853317562</v>
      </c>
      <c r="F870" s="10" t="s">
        <v>2149</v>
      </c>
      <c r="G870" s="17" t="s">
        <v>1778</v>
      </c>
      <c r="H870" s="11">
        <v>280000</v>
      </c>
      <c r="I870" s="19">
        <v>45507</v>
      </c>
      <c r="J870" s="11">
        <v>106000</v>
      </c>
      <c r="K870" s="12" t="s">
        <v>20</v>
      </c>
      <c r="L870" s="12" t="s">
        <v>158</v>
      </c>
    </row>
    <row r="871" spans="1:16384" x14ac:dyDescent="0.25">
      <c r="A871" s="10" t="s">
        <v>1903</v>
      </c>
      <c r="B871" s="14">
        <v>202404</v>
      </c>
      <c r="C871" s="14">
        <v>202404</v>
      </c>
      <c r="D871" s="14" t="s">
        <v>1014</v>
      </c>
      <c r="E871" s="16">
        <v>9483195630</v>
      </c>
      <c r="F871" s="10" t="s">
        <v>1904</v>
      </c>
      <c r="G871" s="17" t="s">
        <v>1792</v>
      </c>
      <c r="H871" s="11">
        <v>260000</v>
      </c>
      <c r="I871" s="19">
        <v>45509</v>
      </c>
      <c r="J871" s="11">
        <v>63750</v>
      </c>
      <c r="K871" s="12" t="s">
        <v>20</v>
      </c>
      <c r="L871" s="12" t="s">
        <v>158</v>
      </c>
    </row>
    <row r="872" spans="1:16384" x14ac:dyDescent="0.25">
      <c r="A872" s="10" t="s">
        <v>2153</v>
      </c>
      <c r="B872" s="14">
        <v>202407</v>
      </c>
      <c r="C872" s="14">
        <v>202407</v>
      </c>
      <c r="D872" s="14" t="s">
        <v>1015</v>
      </c>
      <c r="E872" s="16">
        <v>7377779071</v>
      </c>
      <c r="F872" s="10" t="s">
        <v>2154</v>
      </c>
      <c r="G872" s="17" t="s">
        <v>1778</v>
      </c>
      <c r="H872" s="11">
        <v>318600</v>
      </c>
      <c r="I872" s="19">
        <v>45509</v>
      </c>
      <c r="J872" s="11">
        <v>92000</v>
      </c>
      <c r="K872" s="12" t="s">
        <v>902</v>
      </c>
      <c r="L872" s="12" t="s">
        <v>158</v>
      </c>
      <c r="M872" t="s">
        <v>2605</v>
      </c>
      <c r="N872" s="14"/>
      <c r="O872" s="14"/>
      <c r="P872" s="14"/>
      <c r="Q872" s="16"/>
      <c r="R872" s="10"/>
      <c r="S872" s="17"/>
      <c r="T872" s="11"/>
      <c r="U872" s="19"/>
      <c r="V872" s="11"/>
      <c r="W872" s="12"/>
      <c r="X872" s="12"/>
      <c r="Y872" s="10"/>
      <c r="Z872" s="14"/>
      <c r="AA872" s="14"/>
      <c r="AB872" s="14"/>
      <c r="AC872" s="16"/>
      <c r="AD872" s="10"/>
      <c r="AE872" s="17"/>
      <c r="AF872" s="11"/>
      <c r="AG872" s="19"/>
      <c r="AH872" s="11"/>
      <c r="AI872" s="12"/>
      <c r="AJ872" s="12"/>
      <c r="AK872" s="10"/>
      <c r="AL872" s="14"/>
      <c r="AM872" s="14"/>
      <c r="AN872" s="14"/>
      <c r="AO872" s="16"/>
      <c r="AP872" s="10"/>
      <c r="AQ872" s="17"/>
      <c r="AR872" s="11"/>
      <c r="AS872" s="19"/>
      <c r="AT872" s="11"/>
      <c r="AU872" s="12"/>
      <c r="AV872" s="12"/>
      <c r="AW872" s="10"/>
      <c r="AX872" s="14"/>
      <c r="AY872" s="14"/>
      <c r="AZ872" s="14"/>
      <c r="BA872" s="16"/>
      <c r="BB872" s="10"/>
      <c r="BC872" s="17"/>
      <c r="BD872" s="11"/>
      <c r="BE872" s="19"/>
      <c r="BF872" s="11"/>
      <c r="BG872" s="12"/>
      <c r="BH872" s="12"/>
      <c r="BI872" s="10"/>
      <c r="BJ872" s="14"/>
      <c r="BK872" s="14"/>
      <c r="BL872" s="14"/>
      <c r="BM872" s="16"/>
      <c r="BN872" s="10"/>
      <c r="BO872" s="17"/>
      <c r="BP872" s="11"/>
      <c r="BQ872" s="19"/>
      <c r="BR872" s="11"/>
      <c r="BS872" s="12"/>
      <c r="BT872" s="12"/>
      <c r="BU872" s="10"/>
      <c r="BV872" s="14"/>
      <c r="BW872" s="14"/>
      <c r="BX872" s="14"/>
      <c r="BY872" s="16"/>
      <c r="BZ872" s="10"/>
      <c r="CA872" s="17"/>
      <c r="CB872" s="11"/>
      <c r="CC872" s="19"/>
      <c r="CD872" s="11"/>
      <c r="CE872" s="12"/>
      <c r="CF872" s="12"/>
      <c r="CG872" s="10"/>
      <c r="CH872" s="14"/>
      <c r="CI872" s="14"/>
      <c r="CJ872" s="14"/>
      <c r="CK872" s="16"/>
      <c r="CL872" s="10"/>
      <c r="CM872" s="17"/>
      <c r="CN872" s="11"/>
      <c r="CO872" s="19"/>
      <c r="CP872" s="11"/>
      <c r="CQ872" s="12"/>
      <c r="CR872" s="12"/>
      <c r="CS872" s="10"/>
      <c r="CT872" s="14"/>
      <c r="CU872" s="14"/>
      <c r="CV872" s="14"/>
      <c r="CW872" s="16"/>
      <c r="CX872" s="10"/>
      <c r="CY872" s="17"/>
      <c r="CZ872" s="11"/>
      <c r="DA872" s="19"/>
      <c r="DB872" s="11"/>
      <c r="DC872" s="12"/>
      <c r="DD872" s="12"/>
      <c r="DE872" s="10"/>
      <c r="DF872" s="14"/>
      <c r="DG872" s="14"/>
      <c r="DH872" s="14"/>
      <c r="DI872" s="16"/>
      <c r="DJ872" s="10"/>
      <c r="DK872" s="17"/>
      <c r="DL872" s="11"/>
      <c r="DM872" s="19"/>
      <c r="DN872" s="11"/>
      <c r="DO872" s="12"/>
      <c r="DP872" s="12"/>
      <c r="DQ872" s="10"/>
      <c r="DR872" s="14"/>
      <c r="DS872" s="14"/>
      <c r="DT872" s="14"/>
      <c r="DU872" s="16"/>
      <c r="DV872" s="10"/>
      <c r="DW872" s="17"/>
      <c r="DX872" s="11"/>
      <c r="DY872" s="19"/>
      <c r="DZ872" s="11"/>
      <c r="EA872" s="12"/>
      <c r="EB872" s="12"/>
      <c r="EC872" s="10"/>
      <c r="ED872" s="14"/>
      <c r="EE872" s="14"/>
      <c r="EF872" s="14"/>
      <c r="EG872" s="16"/>
      <c r="EH872" s="10"/>
      <c r="EI872" s="17"/>
      <c r="EJ872" s="11"/>
      <c r="EK872" s="19"/>
      <c r="EL872" s="11"/>
      <c r="EM872" s="12"/>
      <c r="EN872" s="12"/>
      <c r="EO872" s="10"/>
      <c r="EP872" s="14"/>
      <c r="EQ872" s="14"/>
      <c r="ER872" s="14"/>
      <c r="ES872" s="16"/>
      <c r="ET872" s="10"/>
      <c r="EU872" s="17"/>
      <c r="EV872" s="11"/>
      <c r="EW872" s="19"/>
      <c r="EX872" s="11"/>
      <c r="EY872" s="12"/>
      <c r="EZ872" s="12"/>
      <c r="FA872" s="10"/>
      <c r="FB872" s="14"/>
      <c r="FC872" s="14"/>
      <c r="FD872" s="14"/>
      <c r="FE872" s="16"/>
      <c r="FF872" s="10"/>
      <c r="FG872" s="17"/>
      <c r="FH872" s="11"/>
      <c r="FI872" s="19"/>
      <c r="FJ872" s="11"/>
      <c r="FK872" s="12"/>
      <c r="FL872" s="12"/>
      <c r="FM872" s="10"/>
      <c r="FN872" s="14"/>
      <c r="FO872" s="14"/>
      <c r="FP872" s="14"/>
      <c r="FQ872" s="16"/>
      <c r="FR872" s="10"/>
      <c r="FS872" s="17"/>
      <c r="FT872" s="11"/>
      <c r="FU872" s="19"/>
      <c r="FV872" s="11"/>
      <c r="FW872" s="12"/>
      <c r="FX872" s="12"/>
      <c r="FY872" s="10"/>
      <c r="FZ872" s="14"/>
      <c r="GA872" s="14"/>
      <c r="GB872" s="14"/>
      <c r="GC872" s="16"/>
      <c r="GD872" s="10"/>
      <c r="GE872" s="17"/>
      <c r="GF872" s="11"/>
      <c r="GG872" s="19"/>
      <c r="GH872" s="11"/>
      <c r="GI872" s="12"/>
      <c r="GJ872" s="12"/>
      <c r="GK872" s="10"/>
      <c r="GL872" s="14"/>
      <c r="GM872" s="14"/>
      <c r="GN872" s="14"/>
      <c r="GO872" s="16"/>
      <c r="GP872" s="10"/>
      <c r="GQ872" s="17"/>
      <c r="GR872" s="11"/>
      <c r="GS872" s="19"/>
      <c r="GT872" s="11"/>
      <c r="GU872" s="12"/>
      <c r="GV872" s="12"/>
      <c r="GW872" s="10"/>
      <c r="GX872" s="14"/>
      <c r="GY872" s="14"/>
      <c r="GZ872" s="14"/>
      <c r="HA872" s="16"/>
      <c r="HB872" s="10"/>
      <c r="HC872" s="17"/>
      <c r="HD872" s="11"/>
      <c r="HE872" s="19"/>
      <c r="HF872" s="11"/>
      <c r="HG872" s="12"/>
      <c r="HH872" s="12"/>
      <c r="HI872" s="10"/>
      <c r="HJ872" s="14"/>
      <c r="HK872" s="14"/>
      <c r="HL872" s="14"/>
      <c r="HM872" s="16"/>
      <c r="HN872" s="10"/>
      <c r="HO872" s="17"/>
      <c r="HP872" s="11"/>
      <c r="HQ872" s="19"/>
      <c r="HR872" s="11"/>
      <c r="HS872" s="12"/>
      <c r="HT872" s="12"/>
      <c r="HU872" s="10"/>
      <c r="HV872" s="14"/>
      <c r="HW872" s="14"/>
      <c r="HX872" s="14"/>
      <c r="HY872" s="16"/>
      <c r="HZ872" s="10"/>
      <c r="IA872" s="17"/>
      <c r="IB872" s="11"/>
      <c r="IC872" s="19"/>
      <c r="ID872" s="11"/>
      <c r="IE872" s="12"/>
      <c r="IF872" s="12"/>
      <c r="IG872" s="10"/>
      <c r="IH872" s="14"/>
      <c r="II872" s="14"/>
      <c r="IJ872" s="14"/>
      <c r="IK872" s="16"/>
      <c r="IL872" s="10"/>
      <c r="IM872" s="17"/>
      <c r="IN872" s="11"/>
      <c r="IO872" s="19"/>
      <c r="IP872" s="11"/>
      <c r="IQ872" s="12"/>
      <c r="IR872" s="12"/>
      <c r="IS872" s="10"/>
      <c r="IT872" s="14"/>
      <c r="IU872" s="14"/>
      <c r="IV872" s="14"/>
      <c r="IW872" s="16"/>
      <c r="IX872" s="10"/>
      <c r="IY872" s="17"/>
      <c r="IZ872" s="11"/>
      <c r="JA872" s="19"/>
      <c r="JB872" s="11"/>
      <c r="JC872" s="12"/>
      <c r="JD872" s="12"/>
      <c r="JE872" s="10"/>
      <c r="JF872" s="14"/>
      <c r="JG872" s="14"/>
      <c r="JH872" s="14"/>
      <c r="JI872" s="16"/>
      <c r="JJ872" s="10"/>
      <c r="JK872" s="17"/>
      <c r="JL872" s="11"/>
      <c r="JM872" s="19"/>
      <c r="JN872" s="11"/>
      <c r="JO872" s="12"/>
      <c r="JP872" s="12"/>
      <c r="JQ872" s="10"/>
      <c r="JR872" s="14"/>
      <c r="JS872" s="14"/>
      <c r="JT872" s="14"/>
      <c r="JU872" s="16"/>
      <c r="JV872" s="10"/>
      <c r="JW872" s="17"/>
      <c r="JX872" s="11"/>
      <c r="JY872" s="19"/>
      <c r="JZ872" s="11"/>
      <c r="KA872" s="12"/>
      <c r="KB872" s="12"/>
      <c r="KC872" s="10"/>
      <c r="KD872" s="14"/>
      <c r="KE872" s="14"/>
      <c r="KF872" s="14"/>
      <c r="KG872" s="16"/>
      <c r="KH872" s="10"/>
      <c r="KI872" s="17"/>
      <c r="KJ872" s="11"/>
      <c r="KK872" s="19"/>
      <c r="KL872" s="11"/>
      <c r="KM872" s="12"/>
      <c r="KN872" s="12"/>
      <c r="KO872" s="10"/>
      <c r="KP872" s="14"/>
      <c r="KQ872" s="14"/>
      <c r="KR872" s="14"/>
      <c r="KS872" s="16"/>
      <c r="KT872" s="10"/>
      <c r="KU872" s="17"/>
      <c r="KV872" s="11"/>
      <c r="KW872" s="19"/>
      <c r="KX872" s="11"/>
      <c r="KY872" s="12"/>
      <c r="KZ872" s="12"/>
      <c r="LA872" s="10"/>
      <c r="LB872" s="14"/>
      <c r="LC872" s="14"/>
      <c r="LD872" s="14"/>
      <c r="LE872" s="16"/>
      <c r="LF872" s="10"/>
      <c r="LG872" s="17"/>
      <c r="LH872" s="11"/>
      <c r="LI872" s="19"/>
      <c r="LJ872" s="11"/>
      <c r="LK872" s="12"/>
      <c r="LL872" s="12"/>
      <c r="LM872" s="10"/>
      <c r="LN872" s="14"/>
      <c r="LO872" s="14"/>
      <c r="LP872" s="14"/>
      <c r="LQ872" s="16"/>
      <c r="LR872" s="10"/>
      <c r="LS872" s="17"/>
      <c r="LT872" s="11"/>
      <c r="LU872" s="19"/>
      <c r="LV872" s="11"/>
      <c r="LW872" s="12"/>
      <c r="LX872" s="12"/>
      <c r="LY872" s="10"/>
      <c r="LZ872" s="14"/>
      <c r="MA872" s="14"/>
      <c r="MB872" s="14"/>
      <c r="MC872" s="16"/>
      <c r="MD872" s="10"/>
      <c r="ME872" s="17"/>
      <c r="MF872" s="11"/>
      <c r="MG872" s="19"/>
      <c r="MH872" s="11"/>
      <c r="MI872" s="12"/>
      <c r="MJ872" s="12"/>
      <c r="MK872" s="10"/>
      <c r="ML872" s="14"/>
      <c r="MM872" s="14"/>
      <c r="MN872" s="14"/>
      <c r="MO872" s="16"/>
      <c r="MP872" s="10"/>
      <c r="MQ872" s="17"/>
      <c r="MR872" s="11"/>
      <c r="MS872" s="19"/>
      <c r="MT872" s="11"/>
      <c r="MU872" s="12"/>
      <c r="MV872" s="12"/>
      <c r="MW872" s="10"/>
      <c r="MX872" s="14"/>
      <c r="MY872" s="14"/>
      <c r="MZ872" s="14"/>
      <c r="NA872" s="16"/>
      <c r="NB872" s="10"/>
      <c r="NC872" s="17"/>
      <c r="ND872" s="11"/>
      <c r="NE872" s="19"/>
      <c r="NF872" s="11"/>
      <c r="NG872" s="12"/>
      <c r="NH872" s="12"/>
      <c r="NI872" s="10"/>
      <c r="NJ872" s="14"/>
      <c r="NK872" s="14"/>
      <c r="NL872" s="14"/>
      <c r="NM872" s="16"/>
      <c r="NN872" s="10"/>
      <c r="NO872" s="17"/>
      <c r="NP872" s="11"/>
      <c r="NQ872" s="19"/>
      <c r="NR872" s="11"/>
      <c r="NS872" s="12"/>
      <c r="NT872" s="12"/>
      <c r="NU872" s="10"/>
      <c r="NV872" s="14"/>
      <c r="NW872" s="14"/>
      <c r="NX872" s="14"/>
      <c r="NY872" s="16"/>
      <c r="NZ872" s="10"/>
      <c r="OA872" s="17"/>
      <c r="OB872" s="11"/>
      <c r="OC872" s="19"/>
      <c r="OD872" s="11"/>
      <c r="OE872" s="12"/>
      <c r="OF872" s="12"/>
      <c r="OG872" s="10"/>
      <c r="OH872" s="14"/>
      <c r="OI872" s="14"/>
      <c r="OJ872" s="14"/>
      <c r="OK872" s="16"/>
      <c r="OL872" s="10"/>
      <c r="OM872" s="17"/>
      <c r="ON872" s="11"/>
      <c r="OO872" s="19"/>
      <c r="OP872" s="11"/>
      <c r="OQ872" s="12"/>
      <c r="OR872" s="12"/>
      <c r="OS872" s="10"/>
      <c r="OT872" s="14"/>
      <c r="OU872" s="14"/>
      <c r="OV872" s="14"/>
      <c r="OW872" s="16"/>
      <c r="OX872" s="10"/>
      <c r="OY872" s="17"/>
      <c r="OZ872" s="11"/>
      <c r="PA872" s="19"/>
      <c r="PB872" s="11"/>
      <c r="PC872" s="12"/>
      <c r="PD872" s="12"/>
      <c r="PE872" s="10"/>
      <c r="PF872" s="14"/>
      <c r="PG872" s="14"/>
      <c r="PH872" s="14"/>
      <c r="PI872" s="16"/>
      <c r="PJ872" s="10"/>
      <c r="PK872" s="17"/>
      <c r="PL872" s="11"/>
      <c r="PM872" s="19"/>
      <c r="PN872" s="11"/>
      <c r="PO872" s="12"/>
      <c r="PP872" s="12"/>
      <c r="PQ872" s="10"/>
      <c r="PR872" s="14"/>
      <c r="PS872" s="14"/>
      <c r="PT872" s="14"/>
      <c r="PU872" s="16"/>
      <c r="PV872" s="10"/>
      <c r="PW872" s="17"/>
      <c r="PX872" s="11"/>
      <c r="PY872" s="19"/>
      <c r="PZ872" s="11"/>
      <c r="QA872" s="12"/>
      <c r="QB872" s="12"/>
      <c r="QC872" s="10"/>
      <c r="QD872" s="14"/>
      <c r="QE872" s="14"/>
      <c r="QF872" s="14"/>
      <c r="QG872" s="16"/>
      <c r="QH872" s="10"/>
      <c r="QI872" s="17"/>
      <c r="QJ872" s="11"/>
      <c r="QK872" s="19"/>
      <c r="QL872" s="11"/>
      <c r="QM872" s="12"/>
      <c r="QN872" s="12"/>
      <c r="QO872" s="10"/>
      <c r="QP872" s="14"/>
      <c r="QQ872" s="14"/>
      <c r="QR872" s="14"/>
      <c r="QS872" s="16"/>
      <c r="QT872" s="10"/>
      <c r="QU872" s="17"/>
      <c r="QV872" s="11"/>
      <c r="QW872" s="19"/>
      <c r="QX872" s="11"/>
      <c r="QY872" s="12"/>
      <c r="QZ872" s="12"/>
      <c r="RA872" s="10"/>
      <c r="RB872" s="14"/>
      <c r="RC872" s="14"/>
      <c r="RD872" s="14"/>
      <c r="RE872" s="16"/>
      <c r="RF872" s="10"/>
      <c r="RG872" s="17"/>
      <c r="RH872" s="11"/>
      <c r="RI872" s="19"/>
      <c r="RJ872" s="11"/>
      <c r="RK872" s="12"/>
      <c r="RL872" s="12"/>
      <c r="RM872" s="10"/>
      <c r="RN872" s="14"/>
      <c r="RO872" s="14"/>
      <c r="RP872" s="14"/>
      <c r="RQ872" s="16"/>
      <c r="RR872" s="10"/>
      <c r="RS872" s="17"/>
      <c r="RT872" s="11"/>
      <c r="RU872" s="19"/>
      <c r="RV872" s="11"/>
      <c r="RW872" s="12"/>
      <c r="RX872" s="12"/>
      <c r="RY872" s="10"/>
      <c r="RZ872" s="14"/>
      <c r="SA872" s="14"/>
      <c r="SB872" s="14"/>
      <c r="SC872" s="16"/>
      <c r="SD872" s="10"/>
      <c r="SE872" s="17"/>
      <c r="SF872" s="11"/>
      <c r="SG872" s="19"/>
      <c r="SH872" s="11"/>
      <c r="SI872" s="12"/>
      <c r="SJ872" s="12"/>
      <c r="SK872" s="10"/>
      <c r="SL872" s="14"/>
      <c r="SM872" s="14"/>
      <c r="SN872" s="14"/>
      <c r="SO872" s="16"/>
      <c r="SP872" s="10"/>
      <c r="SQ872" s="17"/>
      <c r="SR872" s="11"/>
      <c r="SS872" s="19"/>
      <c r="ST872" s="11"/>
      <c r="SU872" s="12"/>
      <c r="SV872" s="12"/>
      <c r="SW872" s="10"/>
      <c r="SX872" s="14"/>
      <c r="SY872" s="14"/>
      <c r="SZ872" s="14"/>
      <c r="TA872" s="16"/>
      <c r="TB872" s="10"/>
      <c r="TC872" s="17"/>
      <c r="TD872" s="11"/>
      <c r="TE872" s="19"/>
      <c r="TF872" s="11"/>
      <c r="TG872" s="12"/>
      <c r="TH872" s="12"/>
      <c r="TI872" s="10"/>
      <c r="TJ872" s="14"/>
      <c r="TK872" s="14"/>
      <c r="TL872" s="14"/>
      <c r="TM872" s="16"/>
      <c r="TN872" s="10"/>
      <c r="TO872" s="17"/>
      <c r="TP872" s="11"/>
      <c r="TQ872" s="19"/>
      <c r="TR872" s="11"/>
      <c r="TS872" s="12"/>
      <c r="TT872" s="12"/>
      <c r="TU872" s="10"/>
      <c r="TV872" s="14"/>
      <c r="TW872" s="14"/>
      <c r="TX872" s="14"/>
      <c r="TY872" s="16"/>
      <c r="TZ872" s="10"/>
      <c r="UA872" s="17"/>
      <c r="UB872" s="11"/>
      <c r="UC872" s="19"/>
      <c r="UD872" s="11"/>
      <c r="UE872" s="12"/>
      <c r="UF872" s="12"/>
      <c r="UG872" s="10"/>
      <c r="UH872" s="14"/>
      <c r="UI872" s="14"/>
      <c r="UJ872" s="14"/>
      <c r="UK872" s="16"/>
      <c r="UL872" s="10"/>
      <c r="UM872" s="17"/>
      <c r="UN872" s="11"/>
      <c r="UO872" s="19"/>
      <c r="UP872" s="11"/>
      <c r="UQ872" s="12"/>
      <c r="UR872" s="12"/>
      <c r="US872" s="10"/>
      <c r="UT872" s="14"/>
      <c r="UU872" s="14"/>
      <c r="UV872" s="14"/>
      <c r="UW872" s="16"/>
      <c r="UX872" s="10"/>
      <c r="UY872" s="17"/>
      <c r="UZ872" s="11"/>
      <c r="VA872" s="19"/>
      <c r="VB872" s="11"/>
      <c r="VC872" s="12"/>
      <c r="VD872" s="12"/>
      <c r="VE872" s="10"/>
      <c r="VF872" s="14"/>
      <c r="VG872" s="14"/>
      <c r="VH872" s="14"/>
      <c r="VI872" s="16"/>
      <c r="VJ872" s="10"/>
      <c r="VK872" s="17"/>
      <c r="VL872" s="11"/>
      <c r="VM872" s="19"/>
      <c r="VN872" s="11"/>
      <c r="VO872" s="12"/>
      <c r="VP872" s="12"/>
      <c r="VQ872" s="10"/>
      <c r="VR872" s="14"/>
      <c r="VS872" s="14"/>
      <c r="VT872" s="14"/>
      <c r="VU872" s="16"/>
      <c r="VV872" s="10"/>
      <c r="VW872" s="17"/>
      <c r="VX872" s="11"/>
      <c r="VY872" s="19"/>
      <c r="VZ872" s="11"/>
      <c r="WA872" s="12"/>
      <c r="WB872" s="12"/>
      <c r="WC872" s="10"/>
      <c r="WD872" s="14"/>
      <c r="WE872" s="14"/>
      <c r="WF872" s="14"/>
      <c r="WG872" s="16"/>
      <c r="WH872" s="10"/>
      <c r="WI872" s="17"/>
      <c r="WJ872" s="11"/>
      <c r="WK872" s="19"/>
      <c r="WL872" s="11"/>
      <c r="WM872" s="12"/>
      <c r="WN872" s="12"/>
      <c r="WO872" s="10"/>
      <c r="WP872" s="14"/>
      <c r="WQ872" s="14"/>
      <c r="WR872" s="14"/>
      <c r="WS872" s="16"/>
      <c r="WT872" s="10"/>
      <c r="WU872" s="17"/>
      <c r="WV872" s="11"/>
      <c r="WW872" s="19"/>
      <c r="WX872" s="11"/>
      <c r="WY872" s="12"/>
      <c r="WZ872" s="12"/>
      <c r="XA872" s="10"/>
      <c r="XB872" s="14"/>
      <c r="XC872" s="14"/>
      <c r="XD872" s="14"/>
      <c r="XE872" s="16"/>
      <c r="XF872" s="10"/>
      <c r="XG872" s="17"/>
      <c r="XH872" s="11"/>
      <c r="XI872" s="19"/>
      <c r="XJ872" s="11"/>
      <c r="XK872" s="12"/>
      <c r="XL872" s="12"/>
      <c r="XM872" s="10"/>
      <c r="XN872" s="14"/>
      <c r="XO872" s="14"/>
      <c r="XP872" s="14"/>
      <c r="XQ872" s="16"/>
      <c r="XR872" s="10"/>
      <c r="XS872" s="17"/>
      <c r="XT872" s="11"/>
      <c r="XU872" s="19"/>
      <c r="XV872" s="11"/>
      <c r="XW872" s="12"/>
      <c r="XX872" s="12"/>
      <c r="XY872" s="10"/>
      <c r="XZ872" s="14"/>
      <c r="YA872" s="14"/>
      <c r="YB872" s="14"/>
      <c r="YC872" s="16"/>
      <c r="YD872" s="10"/>
      <c r="YE872" s="17"/>
      <c r="YF872" s="11"/>
      <c r="YG872" s="19"/>
      <c r="YH872" s="11"/>
      <c r="YI872" s="12"/>
      <c r="YJ872" s="12"/>
      <c r="YK872" s="10"/>
      <c r="YL872" s="14"/>
      <c r="YM872" s="14"/>
      <c r="YN872" s="14"/>
      <c r="YO872" s="16"/>
      <c r="YP872" s="10"/>
      <c r="YQ872" s="17"/>
      <c r="YR872" s="11"/>
      <c r="YS872" s="19"/>
      <c r="YT872" s="11"/>
      <c r="YU872" s="12"/>
      <c r="YV872" s="12"/>
      <c r="YW872" s="10"/>
      <c r="YX872" s="14"/>
      <c r="YY872" s="14"/>
      <c r="YZ872" s="14"/>
      <c r="ZA872" s="16"/>
      <c r="ZB872" s="10"/>
      <c r="ZC872" s="17"/>
      <c r="ZD872" s="11"/>
      <c r="ZE872" s="19"/>
      <c r="ZF872" s="11"/>
      <c r="ZG872" s="12"/>
      <c r="ZH872" s="12"/>
      <c r="ZI872" s="10"/>
      <c r="ZJ872" s="14"/>
      <c r="ZK872" s="14"/>
      <c r="ZL872" s="14"/>
      <c r="ZM872" s="16"/>
      <c r="ZN872" s="10"/>
      <c r="ZO872" s="17"/>
      <c r="ZP872" s="11"/>
      <c r="ZQ872" s="19"/>
      <c r="ZR872" s="11"/>
      <c r="ZS872" s="12"/>
      <c r="ZT872" s="12"/>
      <c r="ZU872" s="10"/>
      <c r="ZV872" s="14"/>
      <c r="ZW872" s="14"/>
      <c r="ZX872" s="14"/>
      <c r="ZY872" s="16"/>
      <c r="ZZ872" s="10"/>
      <c r="AAA872" s="17"/>
      <c r="AAB872" s="11"/>
      <c r="AAC872" s="19"/>
      <c r="AAD872" s="11"/>
      <c r="AAE872" s="12"/>
      <c r="AAF872" s="12"/>
      <c r="AAG872" s="10"/>
      <c r="AAH872" s="14"/>
      <c r="AAI872" s="14"/>
      <c r="AAJ872" s="14"/>
      <c r="AAK872" s="16"/>
      <c r="AAL872" s="10"/>
      <c r="AAM872" s="17"/>
      <c r="AAN872" s="11"/>
      <c r="AAO872" s="19"/>
      <c r="AAP872" s="11"/>
      <c r="AAQ872" s="12"/>
      <c r="AAR872" s="12"/>
      <c r="AAS872" s="10"/>
      <c r="AAT872" s="14"/>
      <c r="AAU872" s="14"/>
      <c r="AAV872" s="14"/>
      <c r="AAW872" s="16"/>
      <c r="AAX872" s="10"/>
      <c r="AAY872" s="17"/>
      <c r="AAZ872" s="11"/>
      <c r="ABA872" s="19"/>
      <c r="ABB872" s="11"/>
      <c r="ABC872" s="12"/>
      <c r="ABD872" s="12"/>
      <c r="ABE872" s="10"/>
      <c r="ABF872" s="14"/>
      <c r="ABG872" s="14"/>
      <c r="ABH872" s="14"/>
      <c r="ABI872" s="16"/>
      <c r="ABJ872" s="10"/>
      <c r="ABK872" s="17"/>
      <c r="ABL872" s="11"/>
      <c r="ABM872" s="19"/>
      <c r="ABN872" s="11"/>
      <c r="ABO872" s="12"/>
      <c r="ABP872" s="12"/>
      <c r="ABQ872" s="10"/>
      <c r="ABR872" s="14"/>
      <c r="ABS872" s="14"/>
      <c r="ABT872" s="14"/>
      <c r="ABU872" s="16"/>
      <c r="ABV872" s="10"/>
      <c r="ABW872" s="17"/>
      <c r="ABX872" s="11"/>
      <c r="ABY872" s="19"/>
      <c r="ABZ872" s="11"/>
      <c r="ACA872" s="12"/>
      <c r="ACB872" s="12"/>
      <c r="ACC872" s="10"/>
      <c r="ACD872" s="14"/>
      <c r="ACE872" s="14"/>
      <c r="ACF872" s="14"/>
      <c r="ACG872" s="16"/>
      <c r="ACH872" s="10"/>
      <c r="ACI872" s="17"/>
      <c r="ACJ872" s="11"/>
      <c r="ACK872" s="19"/>
      <c r="ACL872" s="11"/>
      <c r="ACM872" s="12"/>
      <c r="ACN872" s="12"/>
      <c r="ACO872" s="10"/>
      <c r="ACP872" s="14"/>
      <c r="ACQ872" s="14"/>
      <c r="ACR872" s="14"/>
      <c r="ACS872" s="16"/>
      <c r="ACT872" s="10"/>
      <c r="ACU872" s="17"/>
      <c r="ACV872" s="11"/>
      <c r="ACW872" s="19"/>
      <c r="ACX872" s="11"/>
      <c r="ACY872" s="12"/>
      <c r="ACZ872" s="12"/>
      <c r="ADA872" s="10"/>
      <c r="ADB872" s="14"/>
      <c r="ADC872" s="14"/>
      <c r="ADD872" s="14"/>
      <c r="ADE872" s="16"/>
      <c r="ADF872" s="10"/>
      <c r="ADG872" s="17"/>
      <c r="ADH872" s="11"/>
      <c r="ADI872" s="19"/>
      <c r="ADJ872" s="11"/>
      <c r="ADK872" s="12"/>
      <c r="ADL872" s="12"/>
      <c r="ADM872" s="10"/>
      <c r="ADN872" s="14"/>
      <c r="ADO872" s="14"/>
      <c r="ADP872" s="14"/>
      <c r="ADQ872" s="16"/>
      <c r="ADR872" s="10"/>
      <c r="ADS872" s="17"/>
      <c r="ADT872" s="11"/>
      <c r="ADU872" s="19"/>
      <c r="ADV872" s="11"/>
      <c r="ADW872" s="12"/>
      <c r="ADX872" s="12"/>
      <c r="ADY872" s="10"/>
      <c r="ADZ872" s="14"/>
      <c r="AEA872" s="14"/>
      <c r="AEB872" s="14"/>
      <c r="AEC872" s="16"/>
      <c r="AED872" s="10"/>
      <c r="AEE872" s="17"/>
      <c r="AEF872" s="11"/>
      <c r="AEG872" s="19"/>
      <c r="AEH872" s="11"/>
      <c r="AEI872" s="12"/>
      <c r="AEJ872" s="12"/>
      <c r="AEK872" s="10"/>
      <c r="AEL872" s="14"/>
      <c r="AEM872" s="14"/>
      <c r="AEN872" s="14"/>
      <c r="AEO872" s="16"/>
      <c r="AEP872" s="10"/>
      <c r="AEQ872" s="17"/>
      <c r="AER872" s="11"/>
      <c r="AES872" s="19"/>
      <c r="AET872" s="11"/>
      <c r="AEU872" s="12"/>
      <c r="AEV872" s="12"/>
      <c r="AEW872" s="10"/>
      <c r="AEX872" s="14"/>
      <c r="AEY872" s="14"/>
      <c r="AEZ872" s="14"/>
      <c r="AFA872" s="16"/>
      <c r="AFB872" s="10"/>
      <c r="AFC872" s="17"/>
      <c r="AFD872" s="11"/>
      <c r="AFE872" s="19"/>
      <c r="AFF872" s="11"/>
      <c r="AFG872" s="12"/>
      <c r="AFH872" s="12"/>
      <c r="AFI872" s="10"/>
      <c r="AFJ872" s="14"/>
      <c r="AFK872" s="14"/>
      <c r="AFL872" s="14"/>
      <c r="AFM872" s="16"/>
      <c r="AFN872" s="10"/>
      <c r="AFO872" s="17"/>
      <c r="AFP872" s="11"/>
      <c r="AFQ872" s="19"/>
      <c r="AFR872" s="11"/>
      <c r="AFS872" s="12"/>
      <c r="AFT872" s="12"/>
      <c r="AFU872" s="10"/>
      <c r="AFV872" s="14"/>
      <c r="AFW872" s="14"/>
      <c r="AFX872" s="14"/>
      <c r="AFY872" s="16"/>
      <c r="AFZ872" s="10"/>
      <c r="AGA872" s="17"/>
      <c r="AGB872" s="11"/>
      <c r="AGC872" s="19"/>
      <c r="AGD872" s="11"/>
      <c r="AGE872" s="12"/>
      <c r="AGF872" s="12"/>
      <c r="AGG872" s="10"/>
      <c r="AGH872" s="14"/>
      <c r="AGI872" s="14"/>
      <c r="AGJ872" s="14"/>
      <c r="AGK872" s="16"/>
      <c r="AGL872" s="10"/>
      <c r="AGM872" s="17"/>
      <c r="AGN872" s="11"/>
      <c r="AGO872" s="19"/>
      <c r="AGP872" s="11"/>
      <c r="AGQ872" s="12"/>
      <c r="AGR872" s="12"/>
      <c r="AGS872" s="10"/>
      <c r="AGT872" s="14"/>
      <c r="AGU872" s="14"/>
      <c r="AGV872" s="14"/>
      <c r="AGW872" s="16"/>
      <c r="AGX872" s="10"/>
      <c r="AGY872" s="17"/>
      <c r="AGZ872" s="11"/>
      <c r="AHA872" s="19"/>
      <c r="AHB872" s="11"/>
      <c r="AHC872" s="12"/>
      <c r="AHD872" s="12"/>
      <c r="AHE872" s="10"/>
      <c r="AHF872" s="14"/>
      <c r="AHG872" s="14"/>
      <c r="AHH872" s="14"/>
      <c r="AHI872" s="16"/>
      <c r="AHJ872" s="10"/>
      <c r="AHK872" s="17"/>
      <c r="AHL872" s="11"/>
      <c r="AHM872" s="19"/>
      <c r="AHN872" s="11"/>
      <c r="AHO872" s="12"/>
      <c r="AHP872" s="12"/>
      <c r="AHQ872" s="10"/>
      <c r="AHR872" s="14"/>
      <c r="AHS872" s="14"/>
      <c r="AHT872" s="14"/>
      <c r="AHU872" s="16"/>
      <c r="AHV872" s="10"/>
      <c r="AHW872" s="17"/>
      <c r="AHX872" s="11"/>
      <c r="AHY872" s="19"/>
      <c r="AHZ872" s="11"/>
      <c r="AIA872" s="12"/>
      <c r="AIB872" s="12"/>
      <c r="AIC872" s="10"/>
      <c r="AID872" s="14"/>
      <c r="AIE872" s="14"/>
      <c r="AIF872" s="14"/>
      <c r="AIG872" s="16"/>
      <c r="AIH872" s="10"/>
      <c r="AII872" s="17"/>
      <c r="AIJ872" s="11"/>
      <c r="AIK872" s="19"/>
      <c r="AIL872" s="11"/>
      <c r="AIM872" s="12"/>
      <c r="AIN872" s="12"/>
      <c r="AIO872" s="10"/>
      <c r="AIP872" s="14"/>
      <c r="AIQ872" s="14"/>
      <c r="AIR872" s="14"/>
      <c r="AIS872" s="16"/>
      <c r="AIT872" s="10"/>
      <c r="AIU872" s="17"/>
      <c r="AIV872" s="11"/>
      <c r="AIW872" s="19"/>
      <c r="AIX872" s="11"/>
      <c r="AIY872" s="12"/>
      <c r="AIZ872" s="12"/>
      <c r="AJA872" s="10"/>
      <c r="AJB872" s="14"/>
      <c r="AJC872" s="14"/>
      <c r="AJD872" s="14"/>
      <c r="AJE872" s="16"/>
      <c r="AJF872" s="10"/>
      <c r="AJG872" s="17"/>
      <c r="AJH872" s="11"/>
      <c r="AJI872" s="19"/>
      <c r="AJJ872" s="11"/>
      <c r="AJK872" s="12"/>
      <c r="AJL872" s="12"/>
      <c r="AJM872" s="10"/>
      <c r="AJN872" s="14"/>
      <c r="AJO872" s="14"/>
      <c r="AJP872" s="14"/>
      <c r="AJQ872" s="16"/>
      <c r="AJR872" s="10"/>
      <c r="AJS872" s="17"/>
      <c r="AJT872" s="11"/>
      <c r="AJU872" s="19"/>
      <c r="AJV872" s="11"/>
      <c r="AJW872" s="12"/>
      <c r="AJX872" s="12"/>
      <c r="AJY872" s="10"/>
      <c r="AJZ872" s="14"/>
      <c r="AKA872" s="14"/>
      <c r="AKB872" s="14"/>
      <c r="AKC872" s="16"/>
      <c r="AKD872" s="10"/>
      <c r="AKE872" s="17"/>
      <c r="AKF872" s="11"/>
      <c r="AKG872" s="19"/>
      <c r="AKH872" s="11"/>
      <c r="AKI872" s="12"/>
      <c r="AKJ872" s="12"/>
      <c r="AKK872" s="10"/>
      <c r="AKL872" s="14"/>
      <c r="AKM872" s="14"/>
      <c r="AKN872" s="14"/>
      <c r="AKO872" s="16"/>
      <c r="AKP872" s="10"/>
      <c r="AKQ872" s="17"/>
      <c r="AKR872" s="11"/>
      <c r="AKS872" s="19"/>
      <c r="AKT872" s="11"/>
      <c r="AKU872" s="12"/>
      <c r="AKV872" s="12"/>
      <c r="AKW872" s="10"/>
      <c r="AKX872" s="14"/>
      <c r="AKY872" s="14"/>
      <c r="AKZ872" s="14"/>
      <c r="ALA872" s="16"/>
      <c r="ALB872" s="10"/>
      <c r="ALC872" s="17"/>
      <c r="ALD872" s="11"/>
      <c r="ALE872" s="19"/>
      <c r="ALF872" s="11"/>
      <c r="ALG872" s="12"/>
      <c r="ALH872" s="12"/>
      <c r="ALI872" s="10"/>
      <c r="ALJ872" s="14"/>
      <c r="ALK872" s="14"/>
      <c r="ALL872" s="14"/>
      <c r="ALM872" s="16"/>
      <c r="ALN872" s="10"/>
      <c r="ALO872" s="17"/>
      <c r="ALP872" s="11"/>
      <c r="ALQ872" s="19"/>
      <c r="ALR872" s="11"/>
      <c r="ALS872" s="12"/>
      <c r="ALT872" s="12"/>
      <c r="ALU872" s="10"/>
      <c r="ALV872" s="14"/>
      <c r="ALW872" s="14"/>
      <c r="ALX872" s="14"/>
      <c r="ALY872" s="16"/>
      <c r="ALZ872" s="10"/>
      <c r="AMA872" s="17"/>
      <c r="AMB872" s="11"/>
      <c r="AMC872" s="19"/>
      <c r="AMD872" s="11"/>
      <c r="AME872" s="12"/>
      <c r="AMF872" s="12"/>
      <c r="AMG872" s="10"/>
      <c r="AMH872" s="14"/>
      <c r="AMI872" s="14"/>
      <c r="AMJ872" s="14"/>
      <c r="AMK872" s="16"/>
      <c r="AML872" s="10"/>
      <c r="AMM872" s="17"/>
      <c r="AMN872" s="11"/>
      <c r="AMO872" s="19"/>
      <c r="AMP872" s="11"/>
      <c r="AMQ872" s="12"/>
      <c r="AMR872" s="12"/>
      <c r="AMS872" s="10"/>
      <c r="AMT872" s="14"/>
      <c r="AMU872" s="14"/>
      <c r="AMV872" s="14"/>
      <c r="AMW872" s="16"/>
      <c r="AMX872" s="10"/>
      <c r="AMY872" s="17"/>
      <c r="AMZ872" s="11"/>
      <c r="ANA872" s="19"/>
      <c r="ANB872" s="11"/>
      <c r="ANC872" s="12"/>
      <c r="AND872" s="12"/>
      <c r="ANE872" s="10"/>
      <c r="ANF872" s="14"/>
      <c r="ANG872" s="14"/>
      <c r="ANH872" s="14"/>
      <c r="ANI872" s="16"/>
      <c r="ANJ872" s="10"/>
      <c r="ANK872" s="17"/>
      <c r="ANL872" s="11"/>
      <c r="ANM872" s="19"/>
      <c r="ANN872" s="11"/>
      <c r="ANO872" s="12"/>
      <c r="ANP872" s="12"/>
      <c r="ANQ872" s="10"/>
      <c r="ANR872" s="14"/>
      <c r="ANS872" s="14"/>
      <c r="ANT872" s="14"/>
      <c r="ANU872" s="16"/>
      <c r="ANV872" s="10"/>
      <c r="ANW872" s="17"/>
      <c r="ANX872" s="11"/>
      <c r="ANY872" s="19"/>
      <c r="ANZ872" s="11"/>
      <c r="AOA872" s="12"/>
      <c r="AOB872" s="12"/>
      <c r="AOC872" s="10"/>
      <c r="AOD872" s="14"/>
      <c r="AOE872" s="14"/>
      <c r="AOF872" s="14"/>
      <c r="AOG872" s="16"/>
      <c r="AOH872" s="10"/>
      <c r="AOI872" s="17"/>
      <c r="AOJ872" s="11"/>
      <c r="AOK872" s="19"/>
      <c r="AOL872" s="11"/>
      <c r="AOM872" s="12"/>
      <c r="AON872" s="12"/>
      <c r="AOO872" s="10"/>
      <c r="AOP872" s="14"/>
      <c r="AOQ872" s="14"/>
      <c r="AOR872" s="14"/>
      <c r="AOS872" s="16"/>
      <c r="AOT872" s="10"/>
      <c r="AOU872" s="17"/>
      <c r="AOV872" s="11"/>
      <c r="AOW872" s="19"/>
      <c r="AOX872" s="11"/>
      <c r="AOY872" s="12"/>
      <c r="AOZ872" s="12"/>
      <c r="APA872" s="10"/>
      <c r="APB872" s="14"/>
      <c r="APC872" s="14"/>
      <c r="APD872" s="14"/>
      <c r="APE872" s="16"/>
      <c r="APF872" s="10"/>
      <c r="APG872" s="17"/>
      <c r="APH872" s="11"/>
      <c r="API872" s="19"/>
      <c r="APJ872" s="11"/>
      <c r="APK872" s="12"/>
      <c r="APL872" s="12"/>
      <c r="APM872" s="10"/>
      <c r="APN872" s="14"/>
      <c r="APO872" s="14"/>
      <c r="APP872" s="14"/>
      <c r="APQ872" s="16"/>
      <c r="APR872" s="10"/>
      <c r="APS872" s="17"/>
      <c r="APT872" s="11"/>
      <c r="APU872" s="19"/>
      <c r="APV872" s="11"/>
      <c r="APW872" s="12"/>
      <c r="APX872" s="12"/>
      <c r="APY872" s="10"/>
      <c r="APZ872" s="14"/>
      <c r="AQA872" s="14"/>
      <c r="AQB872" s="14"/>
      <c r="AQC872" s="16"/>
      <c r="AQD872" s="10"/>
      <c r="AQE872" s="17"/>
      <c r="AQF872" s="11"/>
      <c r="AQG872" s="19"/>
      <c r="AQH872" s="11"/>
      <c r="AQI872" s="12"/>
      <c r="AQJ872" s="12"/>
      <c r="AQK872" s="10"/>
      <c r="AQL872" s="14"/>
      <c r="AQM872" s="14"/>
      <c r="AQN872" s="14"/>
      <c r="AQO872" s="16"/>
      <c r="AQP872" s="10"/>
      <c r="AQQ872" s="17"/>
      <c r="AQR872" s="11"/>
      <c r="AQS872" s="19"/>
      <c r="AQT872" s="11"/>
      <c r="AQU872" s="12"/>
      <c r="AQV872" s="12"/>
      <c r="AQW872" s="10"/>
      <c r="AQX872" s="14"/>
      <c r="AQY872" s="14"/>
      <c r="AQZ872" s="14"/>
      <c r="ARA872" s="16"/>
      <c r="ARB872" s="10"/>
      <c r="ARC872" s="17"/>
      <c r="ARD872" s="11"/>
      <c r="ARE872" s="19"/>
      <c r="ARF872" s="11"/>
      <c r="ARG872" s="12"/>
      <c r="ARH872" s="12"/>
      <c r="ARI872" s="10"/>
      <c r="ARJ872" s="14"/>
      <c r="ARK872" s="14"/>
      <c r="ARL872" s="14"/>
      <c r="ARM872" s="16"/>
      <c r="ARN872" s="10"/>
      <c r="ARO872" s="17"/>
      <c r="ARP872" s="11"/>
      <c r="ARQ872" s="19"/>
      <c r="ARR872" s="11"/>
      <c r="ARS872" s="12"/>
      <c r="ART872" s="12"/>
      <c r="ARU872" s="10"/>
      <c r="ARV872" s="14"/>
      <c r="ARW872" s="14"/>
      <c r="ARX872" s="14"/>
      <c r="ARY872" s="16"/>
      <c r="ARZ872" s="10"/>
      <c r="ASA872" s="17"/>
      <c r="ASB872" s="11"/>
      <c r="ASC872" s="19"/>
      <c r="ASD872" s="11"/>
      <c r="ASE872" s="12"/>
      <c r="ASF872" s="12"/>
      <c r="ASG872" s="10"/>
      <c r="ASH872" s="14"/>
      <c r="ASI872" s="14"/>
      <c r="ASJ872" s="14"/>
      <c r="ASK872" s="16"/>
      <c r="ASL872" s="10"/>
      <c r="ASM872" s="17"/>
      <c r="ASN872" s="11"/>
      <c r="ASO872" s="19"/>
      <c r="ASP872" s="11"/>
      <c r="ASQ872" s="12"/>
      <c r="ASR872" s="12"/>
      <c r="ASS872" s="10"/>
      <c r="AST872" s="14"/>
      <c r="ASU872" s="14"/>
      <c r="ASV872" s="14"/>
      <c r="ASW872" s="16"/>
      <c r="ASX872" s="10"/>
      <c r="ASY872" s="17"/>
      <c r="ASZ872" s="11"/>
      <c r="ATA872" s="19"/>
      <c r="ATB872" s="11"/>
      <c r="ATC872" s="12"/>
      <c r="ATD872" s="12"/>
      <c r="ATE872" s="10"/>
      <c r="ATF872" s="14"/>
      <c r="ATG872" s="14"/>
      <c r="ATH872" s="14"/>
      <c r="ATI872" s="16"/>
      <c r="ATJ872" s="10"/>
      <c r="ATK872" s="17"/>
      <c r="ATL872" s="11"/>
      <c r="ATM872" s="19"/>
      <c r="ATN872" s="11"/>
      <c r="ATO872" s="12"/>
      <c r="ATP872" s="12"/>
      <c r="ATQ872" s="10"/>
      <c r="ATR872" s="14"/>
      <c r="ATS872" s="14"/>
      <c r="ATT872" s="14"/>
      <c r="ATU872" s="16"/>
      <c r="ATV872" s="10"/>
      <c r="ATW872" s="17"/>
      <c r="ATX872" s="11"/>
      <c r="ATY872" s="19"/>
      <c r="ATZ872" s="11"/>
      <c r="AUA872" s="12"/>
      <c r="AUB872" s="12"/>
      <c r="AUC872" s="10"/>
      <c r="AUD872" s="14"/>
      <c r="AUE872" s="14"/>
      <c r="AUF872" s="14"/>
      <c r="AUG872" s="16"/>
      <c r="AUH872" s="10"/>
      <c r="AUI872" s="17"/>
      <c r="AUJ872" s="11"/>
      <c r="AUK872" s="19"/>
      <c r="AUL872" s="11"/>
      <c r="AUM872" s="12"/>
      <c r="AUN872" s="12"/>
      <c r="AUO872" s="10"/>
      <c r="AUP872" s="14"/>
      <c r="AUQ872" s="14"/>
      <c r="AUR872" s="14"/>
      <c r="AUS872" s="16"/>
      <c r="AUT872" s="10"/>
      <c r="AUU872" s="17"/>
      <c r="AUV872" s="11"/>
      <c r="AUW872" s="19"/>
      <c r="AUX872" s="11"/>
      <c r="AUY872" s="12"/>
      <c r="AUZ872" s="12"/>
      <c r="AVA872" s="10"/>
      <c r="AVB872" s="14"/>
      <c r="AVC872" s="14"/>
      <c r="AVD872" s="14"/>
      <c r="AVE872" s="16"/>
      <c r="AVF872" s="10"/>
      <c r="AVG872" s="17"/>
      <c r="AVH872" s="11"/>
      <c r="AVI872" s="19"/>
      <c r="AVJ872" s="11"/>
      <c r="AVK872" s="12"/>
      <c r="AVL872" s="12"/>
      <c r="AVM872" s="10"/>
      <c r="AVN872" s="14"/>
      <c r="AVO872" s="14"/>
      <c r="AVP872" s="14"/>
      <c r="AVQ872" s="16"/>
      <c r="AVR872" s="10"/>
      <c r="AVS872" s="17"/>
      <c r="AVT872" s="11"/>
      <c r="AVU872" s="19"/>
      <c r="AVV872" s="11"/>
      <c r="AVW872" s="12"/>
      <c r="AVX872" s="12"/>
      <c r="AVY872" s="10"/>
      <c r="AVZ872" s="14"/>
      <c r="AWA872" s="14"/>
      <c r="AWB872" s="14"/>
      <c r="AWC872" s="16"/>
      <c r="AWD872" s="10"/>
      <c r="AWE872" s="17"/>
      <c r="AWF872" s="11"/>
      <c r="AWG872" s="19"/>
      <c r="AWH872" s="11"/>
      <c r="AWI872" s="12"/>
      <c r="AWJ872" s="12"/>
      <c r="AWK872" s="10"/>
      <c r="AWL872" s="14"/>
      <c r="AWM872" s="14"/>
      <c r="AWN872" s="14"/>
      <c r="AWO872" s="16"/>
      <c r="AWP872" s="10"/>
      <c r="AWQ872" s="17"/>
      <c r="AWR872" s="11"/>
      <c r="AWS872" s="19"/>
      <c r="AWT872" s="11"/>
      <c r="AWU872" s="12"/>
      <c r="AWV872" s="12"/>
      <c r="AWW872" s="10"/>
      <c r="AWX872" s="14"/>
      <c r="AWY872" s="14"/>
      <c r="AWZ872" s="14"/>
      <c r="AXA872" s="16"/>
      <c r="AXB872" s="10"/>
      <c r="AXC872" s="17"/>
      <c r="AXD872" s="11"/>
      <c r="AXE872" s="19"/>
      <c r="AXF872" s="11"/>
      <c r="AXG872" s="12"/>
      <c r="AXH872" s="12"/>
      <c r="AXI872" s="10"/>
      <c r="AXJ872" s="14"/>
      <c r="AXK872" s="14"/>
      <c r="AXL872" s="14"/>
      <c r="AXM872" s="16"/>
      <c r="AXN872" s="10"/>
      <c r="AXO872" s="17"/>
      <c r="AXP872" s="11"/>
      <c r="AXQ872" s="19"/>
      <c r="AXR872" s="11"/>
      <c r="AXS872" s="12"/>
      <c r="AXT872" s="12"/>
      <c r="AXU872" s="10"/>
      <c r="AXV872" s="14"/>
      <c r="AXW872" s="14"/>
      <c r="AXX872" s="14"/>
      <c r="AXY872" s="16"/>
      <c r="AXZ872" s="10"/>
      <c r="AYA872" s="17"/>
      <c r="AYB872" s="11"/>
      <c r="AYC872" s="19"/>
      <c r="AYD872" s="11"/>
      <c r="AYE872" s="12"/>
      <c r="AYF872" s="12"/>
      <c r="AYG872" s="10"/>
      <c r="AYH872" s="14"/>
      <c r="AYI872" s="14"/>
      <c r="AYJ872" s="14"/>
      <c r="AYK872" s="16"/>
      <c r="AYL872" s="10"/>
      <c r="AYM872" s="17"/>
      <c r="AYN872" s="11"/>
      <c r="AYO872" s="19"/>
      <c r="AYP872" s="11"/>
      <c r="AYQ872" s="12"/>
      <c r="AYR872" s="12"/>
      <c r="AYS872" s="10"/>
      <c r="AYT872" s="14"/>
      <c r="AYU872" s="14"/>
      <c r="AYV872" s="14"/>
      <c r="AYW872" s="16"/>
      <c r="AYX872" s="10"/>
      <c r="AYY872" s="17"/>
      <c r="AYZ872" s="11"/>
      <c r="AZA872" s="19"/>
      <c r="AZB872" s="11"/>
      <c r="AZC872" s="12"/>
      <c r="AZD872" s="12"/>
      <c r="AZE872" s="10"/>
      <c r="AZF872" s="14"/>
      <c r="AZG872" s="14"/>
      <c r="AZH872" s="14"/>
      <c r="AZI872" s="16"/>
      <c r="AZJ872" s="10"/>
      <c r="AZK872" s="17"/>
      <c r="AZL872" s="11"/>
      <c r="AZM872" s="19"/>
      <c r="AZN872" s="11"/>
      <c r="AZO872" s="12"/>
      <c r="AZP872" s="12"/>
      <c r="AZQ872" s="10"/>
      <c r="AZR872" s="14"/>
      <c r="AZS872" s="14"/>
      <c r="AZT872" s="14"/>
      <c r="AZU872" s="16"/>
      <c r="AZV872" s="10"/>
      <c r="AZW872" s="17"/>
      <c r="AZX872" s="11"/>
      <c r="AZY872" s="19"/>
      <c r="AZZ872" s="11"/>
      <c r="BAA872" s="12"/>
      <c r="BAB872" s="12"/>
      <c r="BAC872" s="10"/>
      <c r="BAD872" s="14"/>
      <c r="BAE872" s="14"/>
      <c r="BAF872" s="14"/>
      <c r="BAG872" s="16"/>
      <c r="BAH872" s="10"/>
      <c r="BAI872" s="17"/>
      <c r="BAJ872" s="11"/>
      <c r="BAK872" s="19"/>
      <c r="BAL872" s="11"/>
      <c r="BAM872" s="12"/>
      <c r="BAN872" s="12"/>
      <c r="BAO872" s="10"/>
      <c r="BAP872" s="14"/>
      <c r="BAQ872" s="14"/>
      <c r="BAR872" s="14"/>
      <c r="BAS872" s="16"/>
      <c r="BAT872" s="10"/>
      <c r="BAU872" s="17"/>
      <c r="BAV872" s="11"/>
      <c r="BAW872" s="19"/>
      <c r="BAX872" s="11"/>
      <c r="BAY872" s="12"/>
      <c r="BAZ872" s="12"/>
      <c r="BBA872" s="10"/>
      <c r="BBB872" s="14"/>
      <c r="BBC872" s="14"/>
      <c r="BBD872" s="14"/>
      <c r="BBE872" s="16"/>
      <c r="BBF872" s="10"/>
      <c r="BBG872" s="17"/>
      <c r="BBH872" s="11"/>
      <c r="BBI872" s="19"/>
      <c r="BBJ872" s="11"/>
      <c r="BBK872" s="12"/>
      <c r="BBL872" s="12"/>
      <c r="BBM872" s="10"/>
      <c r="BBN872" s="14"/>
      <c r="BBO872" s="14"/>
      <c r="BBP872" s="14"/>
      <c r="BBQ872" s="16"/>
      <c r="BBR872" s="10"/>
      <c r="BBS872" s="17"/>
      <c r="BBT872" s="11"/>
      <c r="BBU872" s="19"/>
      <c r="BBV872" s="11"/>
      <c r="BBW872" s="12"/>
      <c r="BBX872" s="12"/>
      <c r="BBY872" s="10"/>
      <c r="BBZ872" s="14"/>
      <c r="BCA872" s="14"/>
      <c r="BCB872" s="14"/>
      <c r="BCC872" s="16"/>
      <c r="BCD872" s="10"/>
      <c r="BCE872" s="17"/>
      <c r="BCF872" s="11"/>
      <c r="BCG872" s="19"/>
      <c r="BCH872" s="11"/>
      <c r="BCI872" s="12"/>
      <c r="BCJ872" s="12"/>
      <c r="BCK872" s="10"/>
      <c r="BCL872" s="14"/>
      <c r="BCM872" s="14"/>
      <c r="BCN872" s="14"/>
      <c r="BCO872" s="16"/>
      <c r="BCP872" s="10"/>
      <c r="BCQ872" s="17"/>
      <c r="BCR872" s="11"/>
      <c r="BCS872" s="19"/>
      <c r="BCT872" s="11"/>
      <c r="BCU872" s="12"/>
      <c r="BCV872" s="12"/>
      <c r="BCW872" s="10"/>
      <c r="BCX872" s="14"/>
      <c r="BCY872" s="14"/>
      <c r="BCZ872" s="14"/>
      <c r="BDA872" s="16"/>
      <c r="BDB872" s="10"/>
      <c r="BDC872" s="17"/>
      <c r="BDD872" s="11"/>
      <c r="BDE872" s="19"/>
      <c r="BDF872" s="11"/>
      <c r="BDG872" s="12"/>
      <c r="BDH872" s="12"/>
      <c r="BDI872" s="10"/>
      <c r="BDJ872" s="14"/>
      <c r="BDK872" s="14"/>
      <c r="BDL872" s="14"/>
      <c r="BDM872" s="16"/>
      <c r="BDN872" s="10"/>
      <c r="BDO872" s="17"/>
      <c r="BDP872" s="11"/>
      <c r="BDQ872" s="19"/>
      <c r="BDR872" s="11"/>
      <c r="BDS872" s="12"/>
      <c r="BDT872" s="12"/>
      <c r="BDU872" s="10"/>
      <c r="BDV872" s="14"/>
      <c r="BDW872" s="14"/>
      <c r="BDX872" s="14"/>
      <c r="BDY872" s="16"/>
      <c r="BDZ872" s="10"/>
      <c r="BEA872" s="17"/>
      <c r="BEB872" s="11"/>
      <c r="BEC872" s="19"/>
      <c r="BED872" s="11"/>
      <c r="BEE872" s="12"/>
      <c r="BEF872" s="12"/>
      <c r="BEG872" s="10"/>
      <c r="BEH872" s="14"/>
      <c r="BEI872" s="14"/>
      <c r="BEJ872" s="14"/>
      <c r="BEK872" s="16"/>
      <c r="BEL872" s="10"/>
      <c r="BEM872" s="17"/>
      <c r="BEN872" s="11"/>
      <c r="BEO872" s="19"/>
      <c r="BEP872" s="11"/>
      <c r="BEQ872" s="12"/>
      <c r="BER872" s="12"/>
      <c r="BES872" s="10"/>
      <c r="BET872" s="14"/>
      <c r="BEU872" s="14"/>
      <c r="BEV872" s="14"/>
      <c r="BEW872" s="16"/>
      <c r="BEX872" s="10"/>
      <c r="BEY872" s="17"/>
      <c r="BEZ872" s="11"/>
      <c r="BFA872" s="19"/>
      <c r="BFB872" s="11"/>
      <c r="BFC872" s="12"/>
      <c r="BFD872" s="12"/>
      <c r="BFE872" s="10"/>
      <c r="BFF872" s="14"/>
      <c r="BFG872" s="14"/>
      <c r="BFH872" s="14"/>
      <c r="BFI872" s="16"/>
      <c r="BFJ872" s="10"/>
      <c r="BFK872" s="17"/>
      <c r="BFL872" s="11"/>
      <c r="BFM872" s="19"/>
      <c r="BFN872" s="11"/>
      <c r="BFO872" s="12"/>
      <c r="BFP872" s="12"/>
      <c r="BFQ872" s="10"/>
      <c r="BFR872" s="14"/>
      <c r="BFS872" s="14"/>
      <c r="BFT872" s="14"/>
      <c r="BFU872" s="16"/>
      <c r="BFV872" s="10"/>
      <c r="BFW872" s="17"/>
      <c r="BFX872" s="11"/>
      <c r="BFY872" s="19"/>
      <c r="BFZ872" s="11"/>
      <c r="BGA872" s="12"/>
      <c r="BGB872" s="12"/>
      <c r="BGC872" s="10"/>
      <c r="BGD872" s="14"/>
      <c r="BGE872" s="14"/>
      <c r="BGF872" s="14"/>
      <c r="BGG872" s="16"/>
      <c r="BGH872" s="10"/>
      <c r="BGI872" s="17"/>
      <c r="BGJ872" s="11"/>
      <c r="BGK872" s="19"/>
      <c r="BGL872" s="11"/>
      <c r="BGM872" s="12"/>
      <c r="BGN872" s="12"/>
      <c r="BGO872" s="10"/>
      <c r="BGP872" s="14"/>
      <c r="BGQ872" s="14"/>
      <c r="BGR872" s="14"/>
      <c r="BGS872" s="16"/>
      <c r="BGT872" s="10"/>
      <c r="BGU872" s="17"/>
      <c r="BGV872" s="11"/>
      <c r="BGW872" s="19"/>
      <c r="BGX872" s="11"/>
      <c r="BGY872" s="12"/>
      <c r="BGZ872" s="12"/>
      <c r="BHA872" s="10"/>
      <c r="BHB872" s="14"/>
      <c r="BHC872" s="14"/>
      <c r="BHD872" s="14"/>
      <c r="BHE872" s="16"/>
      <c r="BHF872" s="10"/>
      <c r="BHG872" s="17"/>
      <c r="BHH872" s="11"/>
      <c r="BHI872" s="19"/>
      <c r="BHJ872" s="11"/>
      <c r="BHK872" s="12"/>
      <c r="BHL872" s="12"/>
      <c r="BHM872" s="10"/>
      <c r="BHN872" s="14"/>
      <c r="BHO872" s="14"/>
      <c r="BHP872" s="14"/>
      <c r="BHQ872" s="16"/>
      <c r="BHR872" s="10"/>
      <c r="BHS872" s="17"/>
      <c r="BHT872" s="11"/>
      <c r="BHU872" s="19"/>
      <c r="BHV872" s="11"/>
      <c r="BHW872" s="12"/>
      <c r="BHX872" s="12"/>
      <c r="BHY872" s="10"/>
      <c r="BHZ872" s="14"/>
      <c r="BIA872" s="14"/>
      <c r="BIB872" s="14"/>
      <c r="BIC872" s="16"/>
      <c r="BID872" s="10"/>
      <c r="BIE872" s="17"/>
      <c r="BIF872" s="11"/>
      <c r="BIG872" s="19"/>
      <c r="BIH872" s="11"/>
      <c r="BII872" s="12"/>
      <c r="BIJ872" s="12"/>
      <c r="BIK872" s="10"/>
      <c r="BIL872" s="14"/>
      <c r="BIM872" s="14"/>
      <c r="BIN872" s="14"/>
      <c r="BIO872" s="16"/>
      <c r="BIP872" s="10"/>
      <c r="BIQ872" s="17"/>
      <c r="BIR872" s="11"/>
      <c r="BIS872" s="19"/>
      <c r="BIT872" s="11"/>
      <c r="BIU872" s="12"/>
      <c r="BIV872" s="12"/>
      <c r="BIW872" s="10"/>
      <c r="BIX872" s="14"/>
      <c r="BIY872" s="14"/>
      <c r="BIZ872" s="14"/>
      <c r="BJA872" s="16"/>
      <c r="BJB872" s="10"/>
      <c r="BJC872" s="17"/>
      <c r="BJD872" s="11"/>
      <c r="BJE872" s="19"/>
      <c r="BJF872" s="11"/>
      <c r="BJG872" s="12"/>
      <c r="BJH872" s="12"/>
      <c r="BJI872" s="10"/>
      <c r="BJJ872" s="14"/>
      <c r="BJK872" s="14"/>
      <c r="BJL872" s="14"/>
      <c r="BJM872" s="16"/>
      <c r="BJN872" s="10"/>
      <c r="BJO872" s="17"/>
      <c r="BJP872" s="11"/>
      <c r="BJQ872" s="19"/>
      <c r="BJR872" s="11"/>
      <c r="BJS872" s="12"/>
      <c r="BJT872" s="12"/>
      <c r="BJU872" s="10"/>
      <c r="BJV872" s="14"/>
      <c r="BJW872" s="14"/>
      <c r="BJX872" s="14"/>
      <c r="BJY872" s="16"/>
      <c r="BJZ872" s="10"/>
      <c r="BKA872" s="17"/>
      <c r="BKB872" s="11"/>
      <c r="BKC872" s="19"/>
      <c r="BKD872" s="11"/>
      <c r="BKE872" s="12"/>
      <c r="BKF872" s="12"/>
      <c r="BKG872" s="10"/>
      <c r="BKH872" s="14"/>
      <c r="BKI872" s="14"/>
      <c r="BKJ872" s="14"/>
      <c r="BKK872" s="16"/>
      <c r="BKL872" s="10"/>
      <c r="BKM872" s="17"/>
      <c r="BKN872" s="11"/>
      <c r="BKO872" s="19"/>
      <c r="BKP872" s="11"/>
      <c r="BKQ872" s="12"/>
      <c r="BKR872" s="12"/>
      <c r="BKS872" s="10"/>
      <c r="BKT872" s="14"/>
      <c r="BKU872" s="14"/>
      <c r="BKV872" s="14"/>
      <c r="BKW872" s="16"/>
      <c r="BKX872" s="10"/>
      <c r="BKY872" s="17"/>
      <c r="BKZ872" s="11"/>
      <c r="BLA872" s="19"/>
      <c r="BLB872" s="11"/>
      <c r="BLC872" s="12"/>
      <c r="BLD872" s="12"/>
      <c r="BLE872" s="10"/>
      <c r="BLF872" s="14"/>
      <c r="BLG872" s="14"/>
      <c r="BLH872" s="14"/>
      <c r="BLI872" s="16"/>
      <c r="BLJ872" s="10"/>
      <c r="BLK872" s="17"/>
      <c r="BLL872" s="11"/>
      <c r="BLM872" s="19"/>
      <c r="BLN872" s="11"/>
      <c r="BLO872" s="12"/>
      <c r="BLP872" s="12"/>
      <c r="BLQ872" s="10"/>
      <c r="BLR872" s="14"/>
      <c r="BLS872" s="14"/>
      <c r="BLT872" s="14"/>
      <c r="BLU872" s="16"/>
      <c r="BLV872" s="10"/>
      <c r="BLW872" s="17"/>
      <c r="BLX872" s="11"/>
      <c r="BLY872" s="19"/>
      <c r="BLZ872" s="11"/>
      <c r="BMA872" s="12"/>
      <c r="BMB872" s="12"/>
      <c r="BMC872" s="10"/>
      <c r="BMD872" s="14"/>
      <c r="BME872" s="14"/>
      <c r="BMF872" s="14"/>
      <c r="BMG872" s="16"/>
      <c r="BMH872" s="10"/>
      <c r="BMI872" s="17"/>
      <c r="BMJ872" s="11"/>
      <c r="BMK872" s="19"/>
      <c r="BML872" s="11"/>
      <c r="BMM872" s="12"/>
      <c r="BMN872" s="12"/>
      <c r="BMO872" s="10"/>
      <c r="BMP872" s="14"/>
      <c r="BMQ872" s="14"/>
      <c r="BMR872" s="14"/>
      <c r="BMS872" s="16"/>
      <c r="BMT872" s="10"/>
      <c r="BMU872" s="17"/>
      <c r="BMV872" s="11"/>
      <c r="BMW872" s="19"/>
      <c r="BMX872" s="11"/>
      <c r="BMY872" s="12"/>
      <c r="BMZ872" s="12"/>
      <c r="BNA872" s="10"/>
      <c r="BNB872" s="14"/>
      <c r="BNC872" s="14"/>
      <c r="BND872" s="14"/>
      <c r="BNE872" s="16"/>
      <c r="BNF872" s="10"/>
      <c r="BNG872" s="17"/>
      <c r="BNH872" s="11"/>
      <c r="BNI872" s="19"/>
      <c r="BNJ872" s="11"/>
      <c r="BNK872" s="12"/>
      <c r="BNL872" s="12"/>
      <c r="BNM872" s="10"/>
      <c r="BNN872" s="14"/>
      <c r="BNO872" s="14"/>
      <c r="BNP872" s="14"/>
      <c r="BNQ872" s="16"/>
      <c r="BNR872" s="10"/>
      <c r="BNS872" s="17"/>
      <c r="BNT872" s="11"/>
      <c r="BNU872" s="19"/>
      <c r="BNV872" s="11"/>
      <c r="BNW872" s="12"/>
      <c r="BNX872" s="12"/>
      <c r="BNY872" s="10"/>
      <c r="BNZ872" s="14"/>
      <c r="BOA872" s="14"/>
      <c r="BOB872" s="14"/>
      <c r="BOC872" s="16"/>
      <c r="BOD872" s="10"/>
      <c r="BOE872" s="17"/>
      <c r="BOF872" s="11"/>
      <c r="BOG872" s="19"/>
      <c r="BOH872" s="11"/>
      <c r="BOI872" s="12"/>
      <c r="BOJ872" s="12"/>
      <c r="BOK872" s="10"/>
      <c r="BOL872" s="14"/>
      <c r="BOM872" s="14"/>
      <c r="BON872" s="14"/>
      <c r="BOO872" s="16"/>
      <c r="BOP872" s="10"/>
      <c r="BOQ872" s="17"/>
      <c r="BOR872" s="11"/>
      <c r="BOS872" s="19"/>
      <c r="BOT872" s="11"/>
      <c r="BOU872" s="12"/>
      <c r="BOV872" s="12"/>
      <c r="BOW872" s="10"/>
      <c r="BOX872" s="14"/>
      <c r="BOY872" s="14"/>
      <c r="BOZ872" s="14"/>
      <c r="BPA872" s="16"/>
      <c r="BPB872" s="10"/>
      <c r="BPC872" s="17"/>
      <c r="BPD872" s="11"/>
      <c r="BPE872" s="19"/>
      <c r="BPF872" s="11"/>
      <c r="BPG872" s="12"/>
      <c r="BPH872" s="12"/>
      <c r="BPI872" s="10"/>
      <c r="BPJ872" s="14"/>
      <c r="BPK872" s="14"/>
      <c r="BPL872" s="14"/>
      <c r="BPM872" s="16"/>
      <c r="BPN872" s="10"/>
      <c r="BPO872" s="17"/>
      <c r="BPP872" s="11"/>
      <c r="BPQ872" s="19"/>
      <c r="BPR872" s="11"/>
      <c r="BPS872" s="12"/>
      <c r="BPT872" s="12"/>
      <c r="BPU872" s="10"/>
      <c r="BPV872" s="14"/>
      <c r="BPW872" s="14"/>
      <c r="BPX872" s="14"/>
      <c r="BPY872" s="16"/>
      <c r="BPZ872" s="10"/>
      <c r="BQA872" s="17"/>
      <c r="BQB872" s="11"/>
      <c r="BQC872" s="19"/>
      <c r="BQD872" s="11"/>
      <c r="BQE872" s="12"/>
      <c r="BQF872" s="12"/>
      <c r="BQG872" s="10"/>
      <c r="BQH872" s="14"/>
      <c r="BQI872" s="14"/>
      <c r="BQJ872" s="14"/>
      <c r="BQK872" s="16"/>
      <c r="BQL872" s="10"/>
      <c r="BQM872" s="17"/>
      <c r="BQN872" s="11"/>
      <c r="BQO872" s="19"/>
      <c r="BQP872" s="11"/>
      <c r="BQQ872" s="12"/>
      <c r="BQR872" s="12"/>
      <c r="BQS872" s="10"/>
      <c r="BQT872" s="14"/>
      <c r="BQU872" s="14"/>
      <c r="BQV872" s="14"/>
      <c r="BQW872" s="16"/>
      <c r="BQX872" s="10"/>
      <c r="BQY872" s="17"/>
      <c r="BQZ872" s="11"/>
      <c r="BRA872" s="19"/>
      <c r="BRB872" s="11"/>
      <c r="BRC872" s="12"/>
      <c r="BRD872" s="12"/>
      <c r="BRE872" s="10"/>
      <c r="BRF872" s="14"/>
      <c r="BRG872" s="14"/>
      <c r="BRH872" s="14"/>
      <c r="BRI872" s="16"/>
      <c r="BRJ872" s="10"/>
      <c r="BRK872" s="17"/>
      <c r="BRL872" s="11"/>
      <c r="BRM872" s="19"/>
      <c r="BRN872" s="11"/>
      <c r="BRO872" s="12"/>
      <c r="BRP872" s="12"/>
      <c r="BRQ872" s="10"/>
      <c r="BRR872" s="14"/>
      <c r="BRS872" s="14"/>
      <c r="BRT872" s="14"/>
      <c r="BRU872" s="16"/>
      <c r="BRV872" s="10"/>
      <c r="BRW872" s="17"/>
      <c r="BRX872" s="11"/>
      <c r="BRY872" s="19"/>
      <c r="BRZ872" s="11"/>
      <c r="BSA872" s="12"/>
      <c r="BSB872" s="12"/>
      <c r="BSC872" s="10"/>
      <c r="BSD872" s="14"/>
      <c r="BSE872" s="14"/>
      <c r="BSF872" s="14"/>
      <c r="BSG872" s="16"/>
      <c r="BSH872" s="10"/>
      <c r="BSI872" s="17"/>
      <c r="BSJ872" s="11"/>
      <c r="BSK872" s="19"/>
      <c r="BSL872" s="11"/>
      <c r="BSM872" s="12"/>
      <c r="BSN872" s="12"/>
      <c r="BSO872" s="10"/>
      <c r="BSP872" s="14"/>
      <c r="BSQ872" s="14"/>
      <c r="BSR872" s="14"/>
      <c r="BSS872" s="16"/>
      <c r="BST872" s="10"/>
      <c r="BSU872" s="17"/>
      <c r="BSV872" s="11"/>
      <c r="BSW872" s="19"/>
      <c r="BSX872" s="11"/>
      <c r="BSY872" s="12"/>
      <c r="BSZ872" s="12"/>
      <c r="BTA872" s="10"/>
      <c r="BTB872" s="14"/>
      <c r="BTC872" s="14"/>
      <c r="BTD872" s="14"/>
      <c r="BTE872" s="16"/>
      <c r="BTF872" s="10"/>
      <c r="BTG872" s="17"/>
      <c r="BTH872" s="11"/>
      <c r="BTI872" s="19"/>
      <c r="BTJ872" s="11"/>
      <c r="BTK872" s="12"/>
      <c r="BTL872" s="12"/>
      <c r="BTM872" s="10"/>
      <c r="BTN872" s="14"/>
      <c r="BTO872" s="14"/>
      <c r="BTP872" s="14"/>
      <c r="BTQ872" s="16"/>
      <c r="BTR872" s="10"/>
      <c r="BTS872" s="17"/>
      <c r="BTT872" s="11"/>
      <c r="BTU872" s="19"/>
      <c r="BTV872" s="11"/>
      <c r="BTW872" s="12"/>
      <c r="BTX872" s="12"/>
      <c r="BTY872" s="10"/>
      <c r="BTZ872" s="14"/>
      <c r="BUA872" s="14"/>
      <c r="BUB872" s="14"/>
      <c r="BUC872" s="16"/>
      <c r="BUD872" s="10"/>
      <c r="BUE872" s="17"/>
      <c r="BUF872" s="11"/>
      <c r="BUG872" s="19"/>
      <c r="BUH872" s="11"/>
      <c r="BUI872" s="12"/>
      <c r="BUJ872" s="12"/>
      <c r="BUK872" s="10"/>
      <c r="BUL872" s="14"/>
      <c r="BUM872" s="14"/>
      <c r="BUN872" s="14"/>
      <c r="BUO872" s="16"/>
      <c r="BUP872" s="10"/>
      <c r="BUQ872" s="17"/>
      <c r="BUR872" s="11"/>
      <c r="BUS872" s="19"/>
      <c r="BUT872" s="11"/>
      <c r="BUU872" s="12"/>
      <c r="BUV872" s="12"/>
      <c r="BUW872" s="10"/>
      <c r="BUX872" s="14"/>
      <c r="BUY872" s="14"/>
      <c r="BUZ872" s="14"/>
      <c r="BVA872" s="16"/>
      <c r="BVB872" s="10"/>
      <c r="BVC872" s="17"/>
      <c r="BVD872" s="11"/>
      <c r="BVE872" s="19"/>
      <c r="BVF872" s="11"/>
      <c r="BVG872" s="12"/>
      <c r="BVH872" s="12"/>
      <c r="BVI872" s="10"/>
      <c r="BVJ872" s="14"/>
      <c r="BVK872" s="14"/>
      <c r="BVL872" s="14"/>
      <c r="BVM872" s="16"/>
      <c r="BVN872" s="10"/>
      <c r="BVO872" s="17"/>
      <c r="BVP872" s="11"/>
      <c r="BVQ872" s="19"/>
      <c r="BVR872" s="11"/>
      <c r="BVS872" s="12"/>
      <c r="BVT872" s="12"/>
      <c r="BVU872" s="10"/>
      <c r="BVV872" s="14"/>
      <c r="BVW872" s="14"/>
      <c r="BVX872" s="14"/>
      <c r="BVY872" s="16"/>
      <c r="BVZ872" s="10"/>
      <c r="BWA872" s="17"/>
      <c r="BWB872" s="11"/>
      <c r="BWC872" s="19"/>
      <c r="BWD872" s="11"/>
      <c r="BWE872" s="12"/>
      <c r="BWF872" s="12"/>
      <c r="BWG872" s="10"/>
      <c r="BWH872" s="14"/>
      <c r="BWI872" s="14"/>
      <c r="BWJ872" s="14"/>
      <c r="BWK872" s="16"/>
      <c r="BWL872" s="10"/>
      <c r="BWM872" s="17"/>
      <c r="BWN872" s="11"/>
      <c r="BWO872" s="19"/>
      <c r="BWP872" s="11"/>
      <c r="BWQ872" s="12"/>
      <c r="BWR872" s="12"/>
      <c r="BWS872" s="10"/>
      <c r="BWT872" s="14"/>
      <c r="BWU872" s="14"/>
      <c r="BWV872" s="14"/>
      <c r="BWW872" s="16"/>
      <c r="BWX872" s="10"/>
      <c r="BWY872" s="17"/>
      <c r="BWZ872" s="11"/>
      <c r="BXA872" s="19"/>
      <c r="BXB872" s="11"/>
      <c r="BXC872" s="12"/>
      <c r="BXD872" s="12"/>
      <c r="BXE872" s="10"/>
      <c r="BXF872" s="14"/>
      <c r="BXG872" s="14"/>
      <c r="BXH872" s="14"/>
      <c r="BXI872" s="16"/>
      <c r="BXJ872" s="10"/>
      <c r="BXK872" s="17"/>
      <c r="BXL872" s="11"/>
      <c r="BXM872" s="19"/>
      <c r="BXN872" s="11"/>
      <c r="BXO872" s="12"/>
      <c r="BXP872" s="12"/>
      <c r="BXQ872" s="10"/>
      <c r="BXR872" s="14"/>
      <c r="BXS872" s="14"/>
      <c r="BXT872" s="14"/>
      <c r="BXU872" s="16"/>
      <c r="BXV872" s="10"/>
      <c r="BXW872" s="17"/>
      <c r="BXX872" s="11"/>
      <c r="BXY872" s="19"/>
      <c r="BXZ872" s="11"/>
      <c r="BYA872" s="12"/>
      <c r="BYB872" s="12"/>
      <c r="BYC872" s="10"/>
      <c r="BYD872" s="14"/>
      <c r="BYE872" s="14"/>
      <c r="BYF872" s="14"/>
      <c r="BYG872" s="16"/>
      <c r="BYH872" s="10"/>
      <c r="BYI872" s="17"/>
      <c r="BYJ872" s="11"/>
      <c r="BYK872" s="19"/>
      <c r="BYL872" s="11"/>
      <c r="BYM872" s="12"/>
      <c r="BYN872" s="12"/>
      <c r="BYO872" s="10"/>
      <c r="BYP872" s="14"/>
      <c r="BYQ872" s="14"/>
      <c r="BYR872" s="14"/>
      <c r="BYS872" s="16"/>
      <c r="BYT872" s="10"/>
      <c r="BYU872" s="17"/>
      <c r="BYV872" s="11"/>
      <c r="BYW872" s="19"/>
      <c r="BYX872" s="11"/>
      <c r="BYY872" s="12"/>
      <c r="BYZ872" s="12"/>
      <c r="BZA872" s="10"/>
      <c r="BZB872" s="14"/>
      <c r="BZC872" s="14"/>
      <c r="BZD872" s="14"/>
      <c r="BZE872" s="16"/>
      <c r="BZF872" s="10"/>
      <c r="BZG872" s="17"/>
      <c r="BZH872" s="11"/>
      <c r="BZI872" s="19"/>
      <c r="BZJ872" s="11"/>
      <c r="BZK872" s="12"/>
      <c r="BZL872" s="12"/>
      <c r="BZM872" s="10"/>
      <c r="BZN872" s="14"/>
      <c r="BZO872" s="14"/>
      <c r="BZP872" s="14"/>
      <c r="BZQ872" s="16"/>
      <c r="BZR872" s="10"/>
      <c r="BZS872" s="17"/>
      <c r="BZT872" s="11"/>
      <c r="BZU872" s="19"/>
      <c r="BZV872" s="11"/>
      <c r="BZW872" s="12"/>
      <c r="BZX872" s="12"/>
      <c r="BZY872" s="10"/>
      <c r="BZZ872" s="14"/>
      <c r="CAA872" s="14"/>
      <c r="CAB872" s="14"/>
      <c r="CAC872" s="16"/>
      <c r="CAD872" s="10"/>
      <c r="CAE872" s="17"/>
      <c r="CAF872" s="11"/>
      <c r="CAG872" s="19"/>
      <c r="CAH872" s="11"/>
      <c r="CAI872" s="12"/>
      <c r="CAJ872" s="12"/>
      <c r="CAK872" s="10"/>
      <c r="CAL872" s="14"/>
      <c r="CAM872" s="14"/>
      <c r="CAN872" s="14"/>
      <c r="CAO872" s="16"/>
      <c r="CAP872" s="10"/>
      <c r="CAQ872" s="17"/>
      <c r="CAR872" s="11"/>
      <c r="CAS872" s="19"/>
      <c r="CAT872" s="11"/>
      <c r="CAU872" s="12"/>
      <c r="CAV872" s="12"/>
      <c r="CAW872" s="10"/>
      <c r="CAX872" s="14"/>
      <c r="CAY872" s="14"/>
      <c r="CAZ872" s="14"/>
      <c r="CBA872" s="16"/>
      <c r="CBB872" s="10"/>
      <c r="CBC872" s="17"/>
      <c r="CBD872" s="11"/>
      <c r="CBE872" s="19"/>
      <c r="CBF872" s="11"/>
      <c r="CBG872" s="12"/>
      <c r="CBH872" s="12"/>
      <c r="CBI872" s="10"/>
      <c r="CBJ872" s="14"/>
      <c r="CBK872" s="14"/>
      <c r="CBL872" s="14"/>
      <c r="CBM872" s="16"/>
      <c r="CBN872" s="10"/>
      <c r="CBO872" s="17"/>
      <c r="CBP872" s="11"/>
      <c r="CBQ872" s="19"/>
      <c r="CBR872" s="11"/>
      <c r="CBS872" s="12"/>
      <c r="CBT872" s="12"/>
      <c r="CBU872" s="10"/>
      <c r="CBV872" s="14"/>
      <c r="CBW872" s="14"/>
      <c r="CBX872" s="14"/>
      <c r="CBY872" s="16"/>
      <c r="CBZ872" s="10"/>
      <c r="CCA872" s="17"/>
      <c r="CCB872" s="11"/>
      <c r="CCC872" s="19"/>
      <c r="CCD872" s="11"/>
      <c r="CCE872" s="12"/>
      <c r="CCF872" s="12"/>
      <c r="CCG872" s="10"/>
      <c r="CCH872" s="14"/>
      <c r="CCI872" s="14"/>
      <c r="CCJ872" s="14"/>
      <c r="CCK872" s="16"/>
      <c r="CCL872" s="10"/>
      <c r="CCM872" s="17"/>
      <c r="CCN872" s="11"/>
      <c r="CCO872" s="19"/>
      <c r="CCP872" s="11"/>
      <c r="CCQ872" s="12"/>
      <c r="CCR872" s="12"/>
      <c r="CCS872" s="10"/>
      <c r="CCT872" s="14"/>
      <c r="CCU872" s="14"/>
      <c r="CCV872" s="14"/>
      <c r="CCW872" s="16"/>
      <c r="CCX872" s="10"/>
      <c r="CCY872" s="17"/>
      <c r="CCZ872" s="11"/>
      <c r="CDA872" s="19"/>
      <c r="CDB872" s="11"/>
      <c r="CDC872" s="12"/>
      <c r="CDD872" s="12"/>
      <c r="CDE872" s="10"/>
      <c r="CDF872" s="14"/>
      <c r="CDG872" s="14"/>
      <c r="CDH872" s="14"/>
      <c r="CDI872" s="16"/>
      <c r="CDJ872" s="10"/>
      <c r="CDK872" s="17"/>
      <c r="CDL872" s="11"/>
      <c r="CDM872" s="19"/>
      <c r="CDN872" s="11"/>
      <c r="CDO872" s="12"/>
      <c r="CDP872" s="12"/>
      <c r="CDQ872" s="10"/>
      <c r="CDR872" s="14"/>
      <c r="CDS872" s="14"/>
      <c r="CDT872" s="14"/>
      <c r="CDU872" s="16"/>
      <c r="CDV872" s="10"/>
      <c r="CDW872" s="17"/>
      <c r="CDX872" s="11"/>
      <c r="CDY872" s="19"/>
      <c r="CDZ872" s="11"/>
      <c r="CEA872" s="12"/>
      <c r="CEB872" s="12"/>
      <c r="CEC872" s="10"/>
      <c r="CED872" s="14"/>
      <c r="CEE872" s="14"/>
      <c r="CEF872" s="14"/>
      <c r="CEG872" s="16"/>
      <c r="CEH872" s="10"/>
      <c r="CEI872" s="17"/>
      <c r="CEJ872" s="11"/>
      <c r="CEK872" s="19"/>
      <c r="CEL872" s="11"/>
      <c r="CEM872" s="12"/>
      <c r="CEN872" s="12"/>
      <c r="CEO872" s="10"/>
      <c r="CEP872" s="14"/>
      <c r="CEQ872" s="14"/>
      <c r="CER872" s="14"/>
      <c r="CES872" s="16"/>
      <c r="CET872" s="10"/>
      <c r="CEU872" s="17"/>
      <c r="CEV872" s="11"/>
      <c r="CEW872" s="19"/>
      <c r="CEX872" s="11"/>
      <c r="CEY872" s="12"/>
      <c r="CEZ872" s="12"/>
      <c r="CFA872" s="10"/>
      <c r="CFB872" s="14"/>
      <c r="CFC872" s="14"/>
      <c r="CFD872" s="14"/>
      <c r="CFE872" s="16"/>
      <c r="CFF872" s="10"/>
      <c r="CFG872" s="17"/>
      <c r="CFH872" s="11"/>
      <c r="CFI872" s="19"/>
      <c r="CFJ872" s="11"/>
      <c r="CFK872" s="12"/>
      <c r="CFL872" s="12"/>
      <c r="CFM872" s="10"/>
      <c r="CFN872" s="14"/>
      <c r="CFO872" s="14"/>
      <c r="CFP872" s="14"/>
      <c r="CFQ872" s="16"/>
      <c r="CFR872" s="10"/>
      <c r="CFS872" s="17"/>
      <c r="CFT872" s="11"/>
      <c r="CFU872" s="19"/>
      <c r="CFV872" s="11"/>
      <c r="CFW872" s="12"/>
      <c r="CFX872" s="12"/>
      <c r="CFY872" s="10"/>
      <c r="CFZ872" s="14"/>
      <c r="CGA872" s="14"/>
      <c r="CGB872" s="14"/>
      <c r="CGC872" s="16"/>
      <c r="CGD872" s="10"/>
      <c r="CGE872" s="17"/>
      <c r="CGF872" s="11"/>
      <c r="CGG872" s="19"/>
      <c r="CGH872" s="11"/>
      <c r="CGI872" s="12"/>
      <c r="CGJ872" s="12"/>
      <c r="CGK872" s="10"/>
      <c r="CGL872" s="14"/>
      <c r="CGM872" s="14"/>
      <c r="CGN872" s="14"/>
      <c r="CGO872" s="16"/>
      <c r="CGP872" s="10"/>
      <c r="CGQ872" s="17"/>
      <c r="CGR872" s="11"/>
      <c r="CGS872" s="19"/>
      <c r="CGT872" s="11"/>
      <c r="CGU872" s="12"/>
      <c r="CGV872" s="12"/>
      <c r="CGW872" s="10"/>
      <c r="CGX872" s="14"/>
      <c r="CGY872" s="14"/>
      <c r="CGZ872" s="14"/>
      <c r="CHA872" s="16"/>
      <c r="CHB872" s="10"/>
      <c r="CHC872" s="17"/>
      <c r="CHD872" s="11"/>
      <c r="CHE872" s="19"/>
      <c r="CHF872" s="11"/>
      <c r="CHG872" s="12"/>
      <c r="CHH872" s="12"/>
      <c r="CHI872" s="10"/>
      <c r="CHJ872" s="14"/>
      <c r="CHK872" s="14"/>
      <c r="CHL872" s="14"/>
      <c r="CHM872" s="16"/>
      <c r="CHN872" s="10"/>
      <c r="CHO872" s="17"/>
      <c r="CHP872" s="11"/>
      <c r="CHQ872" s="19"/>
      <c r="CHR872" s="11"/>
      <c r="CHS872" s="12"/>
      <c r="CHT872" s="12"/>
      <c r="CHU872" s="10"/>
      <c r="CHV872" s="14"/>
      <c r="CHW872" s="14"/>
      <c r="CHX872" s="14"/>
      <c r="CHY872" s="16"/>
      <c r="CHZ872" s="10"/>
      <c r="CIA872" s="17"/>
      <c r="CIB872" s="11"/>
      <c r="CIC872" s="19"/>
      <c r="CID872" s="11"/>
      <c r="CIE872" s="12"/>
      <c r="CIF872" s="12"/>
      <c r="CIG872" s="10"/>
      <c r="CIH872" s="14"/>
      <c r="CII872" s="14"/>
      <c r="CIJ872" s="14"/>
      <c r="CIK872" s="16"/>
      <c r="CIL872" s="10"/>
      <c r="CIM872" s="17"/>
      <c r="CIN872" s="11"/>
      <c r="CIO872" s="19"/>
      <c r="CIP872" s="11"/>
      <c r="CIQ872" s="12"/>
      <c r="CIR872" s="12"/>
      <c r="CIS872" s="10"/>
      <c r="CIT872" s="14"/>
      <c r="CIU872" s="14"/>
      <c r="CIV872" s="14"/>
      <c r="CIW872" s="16"/>
      <c r="CIX872" s="10"/>
      <c r="CIY872" s="17"/>
      <c r="CIZ872" s="11"/>
      <c r="CJA872" s="19"/>
      <c r="CJB872" s="11"/>
      <c r="CJC872" s="12"/>
      <c r="CJD872" s="12"/>
      <c r="CJE872" s="10"/>
      <c r="CJF872" s="14"/>
      <c r="CJG872" s="14"/>
      <c r="CJH872" s="14"/>
      <c r="CJI872" s="16"/>
      <c r="CJJ872" s="10"/>
      <c r="CJK872" s="17"/>
      <c r="CJL872" s="11"/>
      <c r="CJM872" s="19"/>
      <c r="CJN872" s="11"/>
      <c r="CJO872" s="12"/>
      <c r="CJP872" s="12"/>
      <c r="CJQ872" s="10"/>
      <c r="CJR872" s="14"/>
      <c r="CJS872" s="14"/>
      <c r="CJT872" s="14"/>
      <c r="CJU872" s="16"/>
      <c r="CJV872" s="10"/>
      <c r="CJW872" s="17"/>
      <c r="CJX872" s="11"/>
      <c r="CJY872" s="19"/>
      <c r="CJZ872" s="11"/>
      <c r="CKA872" s="12"/>
      <c r="CKB872" s="12"/>
      <c r="CKC872" s="10"/>
      <c r="CKD872" s="14"/>
      <c r="CKE872" s="14"/>
      <c r="CKF872" s="14"/>
      <c r="CKG872" s="16"/>
      <c r="CKH872" s="10"/>
      <c r="CKI872" s="17"/>
      <c r="CKJ872" s="11"/>
      <c r="CKK872" s="19"/>
      <c r="CKL872" s="11"/>
      <c r="CKM872" s="12"/>
      <c r="CKN872" s="12"/>
      <c r="CKO872" s="10"/>
      <c r="CKP872" s="14"/>
      <c r="CKQ872" s="14"/>
      <c r="CKR872" s="14"/>
      <c r="CKS872" s="16"/>
      <c r="CKT872" s="10"/>
      <c r="CKU872" s="17"/>
      <c r="CKV872" s="11"/>
      <c r="CKW872" s="19"/>
      <c r="CKX872" s="11"/>
      <c r="CKY872" s="12"/>
      <c r="CKZ872" s="12"/>
      <c r="CLA872" s="10"/>
      <c r="CLB872" s="14"/>
      <c r="CLC872" s="14"/>
      <c r="CLD872" s="14"/>
      <c r="CLE872" s="16"/>
      <c r="CLF872" s="10"/>
      <c r="CLG872" s="17"/>
      <c r="CLH872" s="11"/>
      <c r="CLI872" s="19"/>
      <c r="CLJ872" s="11"/>
      <c r="CLK872" s="12"/>
      <c r="CLL872" s="12"/>
      <c r="CLM872" s="10"/>
      <c r="CLN872" s="14"/>
      <c r="CLO872" s="14"/>
      <c r="CLP872" s="14"/>
      <c r="CLQ872" s="16"/>
      <c r="CLR872" s="10"/>
      <c r="CLS872" s="17"/>
      <c r="CLT872" s="11"/>
      <c r="CLU872" s="19"/>
      <c r="CLV872" s="11"/>
      <c r="CLW872" s="12"/>
      <c r="CLX872" s="12"/>
      <c r="CLY872" s="10"/>
      <c r="CLZ872" s="14"/>
      <c r="CMA872" s="14"/>
      <c r="CMB872" s="14"/>
      <c r="CMC872" s="16"/>
      <c r="CMD872" s="10"/>
      <c r="CME872" s="17"/>
      <c r="CMF872" s="11"/>
      <c r="CMG872" s="19"/>
      <c r="CMH872" s="11"/>
      <c r="CMI872" s="12"/>
      <c r="CMJ872" s="12"/>
      <c r="CMK872" s="10"/>
      <c r="CML872" s="14"/>
      <c r="CMM872" s="14"/>
      <c r="CMN872" s="14"/>
      <c r="CMO872" s="16"/>
      <c r="CMP872" s="10"/>
      <c r="CMQ872" s="17"/>
      <c r="CMR872" s="11"/>
      <c r="CMS872" s="19"/>
      <c r="CMT872" s="11"/>
      <c r="CMU872" s="12"/>
      <c r="CMV872" s="12"/>
      <c r="CMW872" s="10"/>
      <c r="CMX872" s="14"/>
      <c r="CMY872" s="14"/>
      <c r="CMZ872" s="14"/>
      <c r="CNA872" s="16"/>
      <c r="CNB872" s="10"/>
      <c r="CNC872" s="17"/>
      <c r="CND872" s="11"/>
      <c r="CNE872" s="19"/>
      <c r="CNF872" s="11"/>
      <c r="CNG872" s="12"/>
      <c r="CNH872" s="12"/>
      <c r="CNI872" s="10"/>
      <c r="CNJ872" s="14"/>
      <c r="CNK872" s="14"/>
      <c r="CNL872" s="14"/>
      <c r="CNM872" s="16"/>
      <c r="CNN872" s="10"/>
      <c r="CNO872" s="17"/>
      <c r="CNP872" s="11"/>
      <c r="CNQ872" s="19"/>
      <c r="CNR872" s="11"/>
      <c r="CNS872" s="12"/>
      <c r="CNT872" s="12"/>
      <c r="CNU872" s="10"/>
      <c r="CNV872" s="14"/>
      <c r="CNW872" s="14"/>
      <c r="CNX872" s="14"/>
      <c r="CNY872" s="16"/>
      <c r="CNZ872" s="10"/>
      <c r="COA872" s="17"/>
      <c r="COB872" s="11"/>
      <c r="COC872" s="19"/>
      <c r="COD872" s="11"/>
      <c r="COE872" s="12"/>
      <c r="COF872" s="12"/>
      <c r="COG872" s="10"/>
      <c r="COH872" s="14"/>
      <c r="COI872" s="14"/>
      <c r="COJ872" s="14"/>
      <c r="COK872" s="16"/>
      <c r="COL872" s="10"/>
      <c r="COM872" s="17"/>
      <c r="CON872" s="11"/>
      <c r="COO872" s="19"/>
      <c r="COP872" s="11"/>
      <c r="COQ872" s="12"/>
      <c r="COR872" s="12"/>
      <c r="COS872" s="10"/>
      <c r="COT872" s="14"/>
      <c r="COU872" s="14"/>
      <c r="COV872" s="14"/>
      <c r="COW872" s="16"/>
      <c r="COX872" s="10"/>
      <c r="COY872" s="17"/>
      <c r="COZ872" s="11"/>
      <c r="CPA872" s="19"/>
      <c r="CPB872" s="11"/>
      <c r="CPC872" s="12"/>
      <c r="CPD872" s="12"/>
      <c r="CPE872" s="10"/>
      <c r="CPF872" s="14"/>
      <c r="CPG872" s="14"/>
      <c r="CPH872" s="14"/>
      <c r="CPI872" s="16"/>
      <c r="CPJ872" s="10"/>
      <c r="CPK872" s="17"/>
      <c r="CPL872" s="11"/>
      <c r="CPM872" s="19"/>
      <c r="CPN872" s="11"/>
      <c r="CPO872" s="12"/>
      <c r="CPP872" s="12"/>
      <c r="CPQ872" s="10"/>
      <c r="CPR872" s="14"/>
      <c r="CPS872" s="14"/>
      <c r="CPT872" s="14"/>
      <c r="CPU872" s="16"/>
      <c r="CPV872" s="10"/>
      <c r="CPW872" s="17"/>
      <c r="CPX872" s="11"/>
      <c r="CPY872" s="19"/>
      <c r="CPZ872" s="11"/>
      <c r="CQA872" s="12"/>
      <c r="CQB872" s="12"/>
      <c r="CQC872" s="10"/>
      <c r="CQD872" s="14"/>
      <c r="CQE872" s="14"/>
      <c r="CQF872" s="14"/>
      <c r="CQG872" s="16"/>
      <c r="CQH872" s="10"/>
      <c r="CQI872" s="17"/>
      <c r="CQJ872" s="11"/>
      <c r="CQK872" s="19"/>
      <c r="CQL872" s="11"/>
      <c r="CQM872" s="12"/>
      <c r="CQN872" s="12"/>
      <c r="CQO872" s="10"/>
      <c r="CQP872" s="14"/>
      <c r="CQQ872" s="14"/>
      <c r="CQR872" s="14"/>
      <c r="CQS872" s="16"/>
      <c r="CQT872" s="10"/>
      <c r="CQU872" s="17"/>
      <c r="CQV872" s="11"/>
      <c r="CQW872" s="19"/>
      <c r="CQX872" s="11"/>
      <c r="CQY872" s="12"/>
      <c r="CQZ872" s="12"/>
      <c r="CRA872" s="10"/>
      <c r="CRB872" s="14"/>
      <c r="CRC872" s="14"/>
      <c r="CRD872" s="14"/>
      <c r="CRE872" s="16"/>
      <c r="CRF872" s="10"/>
      <c r="CRG872" s="17"/>
      <c r="CRH872" s="11"/>
      <c r="CRI872" s="19"/>
      <c r="CRJ872" s="11"/>
      <c r="CRK872" s="12"/>
      <c r="CRL872" s="12"/>
      <c r="CRM872" s="10"/>
      <c r="CRN872" s="14"/>
      <c r="CRO872" s="14"/>
      <c r="CRP872" s="14"/>
      <c r="CRQ872" s="16"/>
      <c r="CRR872" s="10"/>
      <c r="CRS872" s="17"/>
      <c r="CRT872" s="11"/>
      <c r="CRU872" s="19"/>
      <c r="CRV872" s="11"/>
      <c r="CRW872" s="12"/>
      <c r="CRX872" s="12"/>
      <c r="CRY872" s="10"/>
      <c r="CRZ872" s="14"/>
      <c r="CSA872" s="14"/>
      <c r="CSB872" s="14"/>
      <c r="CSC872" s="16"/>
      <c r="CSD872" s="10"/>
      <c r="CSE872" s="17"/>
      <c r="CSF872" s="11"/>
      <c r="CSG872" s="19"/>
      <c r="CSH872" s="11"/>
      <c r="CSI872" s="12"/>
      <c r="CSJ872" s="12"/>
      <c r="CSK872" s="10"/>
      <c r="CSL872" s="14"/>
      <c r="CSM872" s="14"/>
      <c r="CSN872" s="14"/>
      <c r="CSO872" s="16"/>
      <c r="CSP872" s="10"/>
      <c r="CSQ872" s="17"/>
      <c r="CSR872" s="11"/>
      <c r="CSS872" s="19"/>
      <c r="CST872" s="11"/>
      <c r="CSU872" s="12"/>
      <c r="CSV872" s="12"/>
      <c r="CSW872" s="10"/>
      <c r="CSX872" s="14"/>
      <c r="CSY872" s="14"/>
      <c r="CSZ872" s="14"/>
      <c r="CTA872" s="16"/>
      <c r="CTB872" s="10"/>
      <c r="CTC872" s="17"/>
      <c r="CTD872" s="11"/>
      <c r="CTE872" s="19"/>
      <c r="CTF872" s="11"/>
      <c r="CTG872" s="12"/>
      <c r="CTH872" s="12"/>
      <c r="CTI872" s="10"/>
      <c r="CTJ872" s="14"/>
      <c r="CTK872" s="14"/>
      <c r="CTL872" s="14"/>
      <c r="CTM872" s="16"/>
      <c r="CTN872" s="10"/>
      <c r="CTO872" s="17"/>
      <c r="CTP872" s="11"/>
      <c r="CTQ872" s="19"/>
      <c r="CTR872" s="11"/>
      <c r="CTS872" s="12"/>
      <c r="CTT872" s="12"/>
      <c r="CTU872" s="10"/>
      <c r="CTV872" s="14"/>
      <c r="CTW872" s="14"/>
      <c r="CTX872" s="14"/>
      <c r="CTY872" s="16"/>
      <c r="CTZ872" s="10"/>
      <c r="CUA872" s="17"/>
      <c r="CUB872" s="11"/>
      <c r="CUC872" s="19"/>
      <c r="CUD872" s="11"/>
      <c r="CUE872" s="12"/>
      <c r="CUF872" s="12"/>
      <c r="CUG872" s="10"/>
      <c r="CUH872" s="14"/>
      <c r="CUI872" s="14"/>
      <c r="CUJ872" s="14"/>
      <c r="CUK872" s="16"/>
      <c r="CUL872" s="10"/>
      <c r="CUM872" s="17"/>
      <c r="CUN872" s="11"/>
      <c r="CUO872" s="19"/>
      <c r="CUP872" s="11"/>
      <c r="CUQ872" s="12"/>
      <c r="CUR872" s="12"/>
      <c r="CUS872" s="10"/>
      <c r="CUT872" s="14"/>
      <c r="CUU872" s="14"/>
      <c r="CUV872" s="14"/>
      <c r="CUW872" s="16"/>
      <c r="CUX872" s="10"/>
      <c r="CUY872" s="17"/>
      <c r="CUZ872" s="11"/>
      <c r="CVA872" s="19"/>
      <c r="CVB872" s="11"/>
      <c r="CVC872" s="12"/>
      <c r="CVD872" s="12"/>
      <c r="CVE872" s="10"/>
      <c r="CVF872" s="14"/>
      <c r="CVG872" s="14"/>
      <c r="CVH872" s="14"/>
      <c r="CVI872" s="16"/>
      <c r="CVJ872" s="10"/>
      <c r="CVK872" s="17"/>
      <c r="CVL872" s="11"/>
      <c r="CVM872" s="19"/>
      <c r="CVN872" s="11"/>
      <c r="CVO872" s="12"/>
      <c r="CVP872" s="12"/>
      <c r="CVQ872" s="10"/>
      <c r="CVR872" s="14"/>
      <c r="CVS872" s="14"/>
      <c r="CVT872" s="14"/>
      <c r="CVU872" s="16"/>
      <c r="CVV872" s="10"/>
      <c r="CVW872" s="17"/>
      <c r="CVX872" s="11"/>
      <c r="CVY872" s="19"/>
      <c r="CVZ872" s="11"/>
      <c r="CWA872" s="12"/>
      <c r="CWB872" s="12"/>
      <c r="CWC872" s="10"/>
      <c r="CWD872" s="14"/>
      <c r="CWE872" s="14"/>
      <c r="CWF872" s="14"/>
      <c r="CWG872" s="16"/>
      <c r="CWH872" s="10"/>
      <c r="CWI872" s="17"/>
      <c r="CWJ872" s="11"/>
      <c r="CWK872" s="19"/>
      <c r="CWL872" s="11"/>
      <c r="CWM872" s="12"/>
      <c r="CWN872" s="12"/>
      <c r="CWO872" s="10"/>
      <c r="CWP872" s="14"/>
      <c r="CWQ872" s="14"/>
      <c r="CWR872" s="14"/>
      <c r="CWS872" s="16"/>
      <c r="CWT872" s="10"/>
      <c r="CWU872" s="17"/>
      <c r="CWV872" s="11"/>
      <c r="CWW872" s="19"/>
      <c r="CWX872" s="11"/>
      <c r="CWY872" s="12"/>
      <c r="CWZ872" s="12"/>
      <c r="CXA872" s="10"/>
      <c r="CXB872" s="14"/>
      <c r="CXC872" s="14"/>
      <c r="CXD872" s="14"/>
      <c r="CXE872" s="16"/>
      <c r="CXF872" s="10"/>
      <c r="CXG872" s="17"/>
      <c r="CXH872" s="11"/>
      <c r="CXI872" s="19"/>
      <c r="CXJ872" s="11"/>
      <c r="CXK872" s="12"/>
      <c r="CXL872" s="12"/>
      <c r="CXM872" s="10"/>
      <c r="CXN872" s="14"/>
      <c r="CXO872" s="14"/>
      <c r="CXP872" s="14"/>
      <c r="CXQ872" s="16"/>
      <c r="CXR872" s="10"/>
      <c r="CXS872" s="17"/>
      <c r="CXT872" s="11"/>
      <c r="CXU872" s="19"/>
      <c r="CXV872" s="11"/>
      <c r="CXW872" s="12"/>
      <c r="CXX872" s="12"/>
      <c r="CXY872" s="10"/>
      <c r="CXZ872" s="14"/>
      <c r="CYA872" s="14"/>
      <c r="CYB872" s="14"/>
      <c r="CYC872" s="16"/>
      <c r="CYD872" s="10"/>
      <c r="CYE872" s="17"/>
      <c r="CYF872" s="11"/>
      <c r="CYG872" s="19"/>
      <c r="CYH872" s="11"/>
      <c r="CYI872" s="12"/>
      <c r="CYJ872" s="12"/>
      <c r="CYK872" s="10"/>
      <c r="CYL872" s="14"/>
      <c r="CYM872" s="14"/>
      <c r="CYN872" s="14"/>
      <c r="CYO872" s="16"/>
      <c r="CYP872" s="10"/>
      <c r="CYQ872" s="17"/>
      <c r="CYR872" s="11"/>
      <c r="CYS872" s="19"/>
      <c r="CYT872" s="11"/>
      <c r="CYU872" s="12"/>
      <c r="CYV872" s="12"/>
      <c r="CYW872" s="10"/>
      <c r="CYX872" s="14"/>
      <c r="CYY872" s="14"/>
      <c r="CYZ872" s="14"/>
      <c r="CZA872" s="16"/>
      <c r="CZB872" s="10"/>
      <c r="CZC872" s="17"/>
      <c r="CZD872" s="11"/>
      <c r="CZE872" s="19"/>
      <c r="CZF872" s="11"/>
      <c r="CZG872" s="12"/>
      <c r="CZH872" s="12"/>
      <c r="CZI872" s="10"/>
      <c r="CZJ872" s="14"/>
      <c r="CZK872" s="14"/>
      <c r="CZL872" s="14"/>
      <c r="CZM872" s="16"/>
      <c r="CZN872" s="10"/>
      <c r="CZO872" s="17"/>
      <c r="CZP872" s="11"/>
      <c r="CZQ872" s="19"/>
      <c r="CZR872" s="11"/>
      <c r="CZS872" s="12"/>
      <c r="CZT872" s="12"/>
      <c r="CZU872" s="10"/>
      <c r="CZV872" s="14"/>
      <c r="CZW872" s="14"/>
      <c r="CZX872" s="14"/>
      <c r="CZY872" s="16"/>
      <c r="CZZ872" s="10"/>
      <c r="DAA872" s="17"/>
      <c r="DAB872" s="11"/>
      <c r="DAC872" s="19"/>
      <c r="DAD872" s="11"/>
      <c r="DAE872" s="12"/>
      <c r="DAF872" s="12"/>
      <c r="DAG872" s="10"/>
      <c r="DAH872" s="14"/>
      <c r="DAI872" s="14"/>
      <c r="DAJ872" s="14"/>
      <c r="DAK872" s="16"/>
      <c r="DAL872" s="10"/>
      <c r="DAM872" s="17"/>
      <c r="DAN872" s="11"/>
      <c r="DAO872" s="19"/>
      <c r="DAP872" s="11"/>
      <c r="DAQ872" s="12"/>
      <c r="DAR872" s="12"/>
      <c r="DAS872" s="10"/>
      <c r="DAT872" s="14"/>
      <c r="DAU872" s="14"/>
      <c r="DAV872" s="14"/>
      <c r="DAW872" s="16"/>
      <c r="DAX872" s="10"/>
      <c r="DAY872" s="17"/>
      <c r="DAZ872" s="11"/>
      <c r="DBA872" s="19"/>
      <c r="DBB872" s="11"/>
      <c r="DBC872" s="12"/>
      <c r="DBD872" s="12"/>
      <c r="DBE872" s="10"/>
      <c r="DBF872" s="14"/>
      <c r="DBG872" s="14"/>
      <c r="DBH872" s="14"/>
      <c r="DBI872" s="16"/>
      <c r="DBJ872" s="10"/>
      <c r="DBK872" s="17"/>
      <c r="DBL872" s="11"/>
      <c r="DBM872" s="19"/>
      <c r="DBN872" s="11"/>
      <c r="DBO872" s="12"/>
      <c r="DBP872" s="12"/>
      <c r="DBQ872" s="10"/>
      <c r="DBR872" s="14"/>
      <c r="DBS872" s="14"/>
      <c r="DBT872" s="14"/>
      <c r="DBU872" s="16"/>
      <c r="DBV872" s="10"/>
      <c r="DBW872" s="17"/>
      <c r="DBX872" s="11"/>
      <c r="DBY872" s="19"/>
      <c r="DBZ872" s="11"/>
      <c r="DCA872" s="12"/>
      <c r="DCB872" s="12"/>
      <c r="DCC872" s="10"/>
      <c r="DCD872" s="14"/>
      <c r="DCE872" s="14"/>
      <c r="DCF872" s="14"/>
      <c r="DCG872" s="16"/>
      <c r="DCH872" s="10"/>
      <c r="DCI872" s="17"/>
      <c r="DCJ872" s="11"/>
      <c r="DCK872" s="19"/>
      <c r="DCL872" s="11"/>
      <c r="DCM872" s="12"/>
      <c r="DCN872" s="12"/>
      <c r="DCO872" s="10"/>
      <c r="DCP872" s="14"/>
      <c r="DCQ872" s="14"/>
      <c r="DCR872" s="14"/>
      <c r="DCS872" s="16"/>
      <c r="DCT872" s="10"/>
      <c r="DCU872" s="17"/>
      <c r="DCV872" s="11"/>
      <c r="DCW872" s="19"/>
      <c r="DCX872" s="11"/>
      <c r="DCY872" s="12"/>
      <c r="DCZ872" s="12"/>
      <c r="DDA872" s="10"/>
      <c r="DDB872" s="14"/>
      <c r="DDC872" s="14"/>
      <c r="DDD872" s="14"/>
      <c r="DDE872" s="16"/>
      <c r="DDF872" s="10"/>
      <c r="DDG872" s="17"/>
      <c r="DDH872" s="11"/>
      <c r="DDI872" s="19"/>
      <c r="DDJ872" s="11"/>
      <c r="DDK872" s="12"/>
      <c r="DDL872" s="12"/>
      <c r="DDM872" s="10"/>
      <c r="DDN872" s="14"/>
      <c r="DDO872" s="14"/>
      <c r="DDP872" s="14"/>
      <c r="DDQ872" s="16"/>
      <c r="DDR872" s="10"/>
      <c r="DDS872" s="17"/>
      <c r="DDT872" s="11"/>
      <c r="DDU872" s="19"/>
      <c r="DDV872" s="11"/>
      <c r="DDW872" s="12"/>
      <c r="DDX872" s="12"/>
      <c r="DDY872" s="10"/>
      <c r="DDZ872" s="14"/>
      <c r="DEA872" s="14"/>
      <c r="DEB872" s="14"/>
      <c r="DEC872" s="16"/>
      <c r="DED872" s="10"/>
      <c r="DEE872" s="17"/>
      <c r="DEF872" s="11"/>
      <c r="DEG872" s="19"/>
      <c r="DEH872" s="11"/>
      <c r="DEI872" s="12"/>
      <c r="DEJ872" s="12"/>
      <c r="DEK872" s="10"/>
      <c r="DEL872" s="14"/>
      <c r="DEM872" s="14"/>
      <c r="DEN872" s="14"/>
      <c r="DEO872" s="16"/>
      <c r="DEP872" s="10"/>
      <c r="DEQ872" s="17"/>
      <c r="DER872" s="11"/>
      <c r="DES872" s="19"/>
      <c r="DET872" s="11"/>
      <c r="DEU872" s="12"/>
      <c r="DEV872" s="12"/>
      <c r="DEW872" s="10"/>
      <c r="DEX872" s="14"/>
      <c r="DEY872" s="14"/>
      <c r="DEZ872" s="14"/>
      <c r="DFA872" s="16"/>
      <c r="DFB872" s="10"/>
      <c r="DFC872" s="17"/>
      <c r="DFD872" s="11"/>
      <c r="DFE872" s="19"/>
      <c r="DFF872" s="11"/>
      <c r="DFG872" s="12"/>
      <c r="DFH872" s="12"/>
      <c r="DFI872" s="10"/>
      <c r="DFJ872" s="14"/>
      <c r="DFK872" s="14"/>
      <c r="DFL872" s="14"/>
      <c r="DFM872" s="16"/>
      <c r="DFN872" s="10"/>
      <c r="DFO872" s="17"/>
      <c r="DFP872" s="11"/>
      <c r="DFQ872" s="19"/>
      <c r="DFR872" s="11"/>
      <c r="DFS872" s="12"/>
      <c r="DFT872" s="12"/>
      <c r="DFU872" s="10"/>
      <c r="DFV872" s="14"/>
      <c r="DFW872" s="14"/>
      <c r="DFX872" s="14"/>
      <c r="DFY872" s="16"/>
      <c r="DFZ872" s="10"/>
      <c r="DGA872" s="17"/>
      <c r="DGB872" s="11"/>
      <c r="DGC872" s="19"/>
      <c r="DGD872" s="11"/>
      <c r="DGE872" s="12"/>
      <c r="DGF872" s="12"/>
      <c r="DGG872" s="10"/>
      <c r="DGH872" s="14"/>
      <c r="DGI872" s="14"/>
      <c r="DGJ872" s="14"/>
      <c r="DGK872" s="16"/>
      <c r="DGL872" s="10"/>
      <c r="DGM872" s="17"/>
      <c r="DGN872" s="11"/>
      <c r="DGO872" s="19"/>
      <c r="DGP872" s="11"/>
      <c r="DGQ872" s="12"/>
      <c r="DGR872" s="12"/>
      <c r="DGS872" s="10"/>
      <c r="DGT872" s="14"/>
      <c r="DGU872" s="14"/>
      <c r="DGV872" s="14"/>
      <c r="DGW872" s="16"/>
      <c r="DGX872" s="10"/>
      <c r="DGY872" s="17"/>
      <c r="DGZ872" s="11"/>
      <c r="DHA872" s="19"/>
      <c r="DHB872" s="11"/>
      <c r="DHC872" s="12"/>
      <c r="DHD872" s="12"/>
      <c r="DHE872" s="10"/>
      <c r="DHF872" s="14"/>
      <c r="DHG872" s="14"/>
      <c r="DHH872" s="14"/>
      <c r="DHI872" s="16"/>
      <c r="DHJ872" s="10"/>
      <c r="DHK872" s="17"/>
      <c r="DHL872" s="11"/>
      <c r="DHM872" s="19"/>
      <c r="DHN872" s="11"/>
      <c r="DHO872" s="12"/>
      <c r="DHP872" s="12"/>
      <c r="DHQ872" s="10"/>
      <c r="DHR872" s="14"/>
      <c r="DHS872" s="14"/>
      <c r="DHT872" s="14"/>
      <c r="DHU872" s="16"/>
      <c r="DHV872" s="10"/>
      <c r="DHW872" s="17"/>
      <c r="DHX872" s="11"/>
      <c r="DHY872" s="19"/>
      <c r="DHZ872" s="11"/>
      <c r="DIA872" s="12"/>
      <c r="DIB872" s="12"/>
      <c r="DIC872" s="10"/>
      <c r="DID872" s="14"/>
      <c r="DIE872" s="14"/>
      <c r="DIF872" s="14"/>
      <c r="DIG872" s="16"/>
      <c r="DIH872" s="10"/>
      <c r="DII872" s="17"/>
      <c r="DIJ872" s="11"/>
      <c r="DIK872" s="19"/>
      <c r="DIL872" s="11"/>
      <c r="DIM872" s="12"/>
      <c r="DIN872" s="12"/>
      <c r="DIO872" s="10"/>
      <c r="DIP872" s="14"/>
      <c r="DIQ872" s="14"/>
      <c r="DIR872" s="14"/>
      <c r="DIS872" s="16"/>
      <c r="DIT872" s="10"/>
      <c r="DIU872" s="17"/>
      <c r="DIV872" s="11"/>
      <c r="DIW872" s="19"/>
      <c r="DIX872" s="11"/>
      <c r="DIY872" s="12"/>
      <c r="DIZ872" s="12"/>
      <c r="DJA872" s="10"/>
      <c r="DJB872" s="14"/>
      <c r="DJC872" s="14"/>
      <c r="DJD872" s="14"/>
      <c r="DJE872" s="16"/>
      <c r="DJF872" s="10"/>
      <c r="DJG872" s="17"/>
      <c r="DJH872" s="11"/>
      <c r="DJI872" s="19"/>
      <c r="DJJ872" s="11"/>
      <c r="DJK872" s="12"/>
      <c r="DJL872" s="12"/>
      <c r="DJM872" s="10"/>
      <c r="DJN872" s="14"/>
      <c r="DJO872" s="14"/>
      <c r="DJP872" s="14"/>
      <c r="DJQ872" s="16"/>
      <c r="DJR872" s="10"/>
      <c r="DJS872" s="17"/>
      <c r="DJT872" s="11"/>
      <c r="DJU872" s="19"/>
      <c r="DJV872" s="11"/>
      <c r="DJW872" s="12"/>
      <c r="DJX872" s="12"/>
      <c r="DJY872" s="10"/>
      <c r="DJZ872" s="14"/>
      <c r="DKA872" s="14"/>
      <c r="DKB872" s="14"/>
      <c r="DKC872" s="16"/>
      <c r="DKD872" s="10"/>
      <c r="DKE872" s="17"/>
      <c r="DKF872" s="11"/>
      <c r="DKG872" s="19"/>
      <c r="DKH872" s="11"/>
      <c r="DKI872" s="12"/>
      <c r="DKJ872" s="12"/>
      <c r="DKK872" s="10"/>
      <c r="DKL872" s="14"/>
      <c r="DKM872" s="14"/>
      <c r="DKN872" s="14"/>
      <c r="DKO872" s="16"/>
      <c r="DKP872" s="10"/>
      <c r="DKQ872" s="17"/>
      <c r="DKR872" s="11"/>
      <c r="DKS872" s="19"/>
      <c r="DKT872" s="11"/>
      <c r="DKU872" s="12"/>
      <c r="DKV872" s="12"/>
      <c r="DKW872" s="10"/>
      <c r="DKX872" s="14"/>
      <c r="DKY872" s="14"/>
      <c r="DKZ872" s="14"/>
      <c r="DLA872" s="16"/>
      <c r="DLB872" s="10"/>
      <c r="DLC872" s="17"/>
      <c r="DLD872" s="11"/>
      <c r="DLE872" s="19"/>
      <c r="DLF872" s="11"/>
      <c r="DLG872" s="12"/>
      <c r="DLH872" s="12"/>
      <c r="DLI872" s="10"/>
      <c r="DLJ872" s="14"/>
      <c r="DLK872" s="14"/>
      <c r="DLL872" s="14"/>
      <c r="DLM872" s="16"/>
      <c r="DLN872" s="10"/>
      <c r="DLO872" s="17"/>
      <c r="DLP872" s="11"/>
      <c r="DLQ872" s="19"/>
      <c r="DLR872" s="11"/>
      <c r="DLS872" s="12"/>
      <c r="DLT872" s="12"/>
      <c r="DLU872" s="10"/>
      <c r="DLV872" s="14"/>
      <c r="DLW872" s="14"/>
      <c r="DLX872" s="14"/>
      <c r="DLY872" s="16"/>
      <c r="DLZ872" s="10"/>
      <c r="DMA872" s="17"/>
      <c r="DMB872" s="11"/>
      <c r="DMC872" s="19"/>
      <c r="DMD872" s="11"/>
      <c r="DME872" s="12"/>
      <c r="DMF872" s="12"/>
      <c r="DMG872" s="10"/>
      <c r="DMH872" s="14"/>
      <c r="DMI872" s="14"/>
      <c r="DMJ872" s="14"/>
      <c r="DMK872" s="16"/>
      <c r="DML872" s="10"/>
      <c r="DMM872" s="17"/>
      <c r="DMN872" s="11"/>
      <c r="DMO872" s="19"/>
      <c r="DMP872" s="11"/>
      <c r="DMQ872" s="12"/>
      <c r="DMR872" s="12"/>
      <c r="DMS872" s="10"/>
      <c r="DMT872" s="14"/>
      <c r="DMU872" s="14"/>
      <c r="DMV872" s="14"/>
      <c r="DMW872" s="16"/>
      <c r="DMX872" s="10"/>
      <c r="DMY872" s="17"/>
      <c r="DMZ872" s="11"/>
      <c r="DNA872" s="19"/>
      <c r="DNB872" s="11"/>
      <c r="DNC872" s="12"/>
      <c r="DND872" s="12"/>
      <c r="DNE872" s="10"/>
      <c r="DNF872" s="14"/>
      <c r="DNG872" s="14"/>
      <c r="DNH872" s="14"/>
      <c r="DNI872" s="16"/>
      <c r="DNJ872" s="10"/>
      <c r="DNK872" s="17"/>
      <c r="DNL872" s="11"/>
      <c r="DNM872" s="19"/>
      <c r="DNN872" s="11"/>
      <c r="DNO872" s="12"/>
      <c r="DNP872" s="12"/>
      <c r="DNQ872" s="10"/>
      <c r="DNR872" s="14"/>
      <c r="DNS872" s="14"/>
      <c r="DNT872" s="14"/>
      <c r="DNU872" s="16"/>
      <c r="DNV872" s="10"/>
      <c r="DNW872" s="17"/>
      <c r="DNX872" s="11"/>
      <c r="DNY872" s="19"/>
      <c r="DNZ872" s="11"/>
      <c r="DOA872" s="12"/>
      <c r="DOB872" s="12"/>
      <c r="DOC872" s="10"/>
      <c r="DOD872" s="14"/>
      <c r="DOE872" s="14"/>
      <c r="DOF872" s="14"/>
      <c r="DOG872" s="16"/>
      <c r="DOH872" s="10"/>
      <c r="DOI872" s="17"/>
      <c r="DOJ872" s="11"/>
      <c r="DOK872" s="19"/>
      <c r="DOL872" s="11"/>
      <c r="DOM872" s="12"/>
      <c r="DON872" s="12"/>
      <c r="DOO872" s="10"/>
      <c r="DOP872" s="14"/>
      <c r="DOQ872" s="14"/>
      <c r="DOR872" s="14"/>
      <c r="DOS872" s="16"/>
      <c r="DOT872" s="10"/>
      <c r="DOU872" s="17"/>
      <c r="DOV872" s="11"/>
      <c r="DOW872" s="19"/>
      <c r="DOX872" s="11"/>
      <c r="DOY872" s="12"/>
      <c r="DOZ872" s="12"/>
      <c r="DPA872" s="10"/>
      <c r="DPB872" s="14"/>
      <c r="DPC872" s="14"/>
      <c r="DPD872" s="14"/>
      <c r="DPE872" s="16"/>
      <c r="DPF872" s="10"/>
      <c r="DPG872" s="17"/>
      <c r="DPH872" s="11"/>
      <c r="DPI872" s="19"/>
      <c r="DPJ872" s="11"/>
      <c r="DPK872" s="12"/>
      <c r="DPL872" s="12"/>
      <c r="DPM872" s="10"/>
      <c r="DPN872" s="14"/>
      <c r="DPO872" s="14"/>
      <c r="DPP872" s="14"/>
      <c r="DPQ872" s="16"/>
      <c r="DPR872" s="10"/>
      <c r="DPS872" s="17"/>
      <c r="DPT872" s="11"/>
      <c r="DPU872" s="19"/>
      <c r="DPV872" s="11"/>
      <c r="DPW872" s="12"/>
      <c r="DPX872" s="12"/>
      <c r="DPY872" s="10"/>
      <c r="DPZ872" s="14"/>
      <c r="DQA872" s="14"/>
      <c r="DQB872" s="14"/>
      <c r="DQC872" s="16"/>
      <c r="DQD872" s="10"/>
      <c r="DQE872" s="17"/>
      <c r="DQF872" s="11"/>
      <c r="DQG872" s="19"/>
      <c r="DQH872" s="11"/>
      <c r="DQI872" s="12"/>
      <c r="DQJ872" s="12"/>
      <c r="DQK872" s="10"/>
      <c r="DQL872" s="14"/>
      <c r="DQM872" s="14"/>
      <c r="DQN872" s="14"/>
      <c r="DQO872" s="16"/>
      <c r="DQP872" s="10"/>
      <c r="DQQ872" s="17"/>
      <c r="DQR872" s="11"/>
      <c r="DQS872" s="19"/>
      <c r="DQT872" s="11"/>
      <c r="DQU872" s="12"/>
      <c r="DQV872" s="12"/>
      <c r="DQW872" s="10"/>
      <c r="DQX872" s="14"/>
      <c r="DQY872" s="14"/>
      <c r="DQZ872" s="14"/>
      <c r="DRA872" s="16"/>
      <c r="DRB872" s="10"/>
      <c r="DRC872" s="17"/>
      <c r="DRD872" s="11"/>
      <c r="DRE872" s="19"/>
      <c r="DRF872" s="11"/>
      <c r="DRG872" s="12"/>
      <c r="DRH872" s="12"/>
      <c r="DRI872" s="10"/>
      <c r="DRJ872" s="14"/>
      <c r="DRK872" s="14"/>
      <c r="DRL872" s="14"/>
      <c r="DRM872" s="16"/>
      <c r="DRN872" s="10"/>
      <c r="DRO872" s="17"/>
      <c r="DRP872" s="11"/>
      <c r="DRQ872" s="19"/>
      <c r="DRR872" s="11"/>
      <c r="DRS872" s="12"/>
      <c r="DRT872" s="12"/>
      <c r="DRU872" s="10"/>
      <c r="DRV872" s="14"/>
      <c r="DRW872" s="14"/>
      <c r="DRX872" s="14"/>
      <c r="DRY872" s="16"/>
      <c r="DRZ872" s="10"/>
      <c r="DSA872" s="17"/>
      <c r="DSB872" s="11"/>
      <c r="DSC872" s="19"/>
      <c r="DSD872" s="11"/>
      <c r="DSE872" s="12"/>
      <c r="DSF872" s="12"/>
      <c r="DSG872" s="10"/>
      <c r="DSH872" s="14"/>
      <c r="DSI872" s="14"/>
      <c r="DSJ872" s="14"/>
      <c r="DSK872" s="16"/>
      <c r="DSL872" s="10"/>
      <c r="DSM872" s="17"/>
      <c r="DSN872" s="11"/>
      <c r="DSO872" s="19"/>
      <c r="DSP872" s="11"/>
      <c r="DSQ872" s="12"/>
      <c r="DSR872" s="12"/>
      <c r="DSS872" s="10"/>
      <c r="DST872" s="14"/>
      <c r="DSU872" s="14"/>
      <c r="DSV872" s="14"/>
      <c r="DSW872" s="16"/>
      <c r="DSX872" s="10"/>
      <c r="DSY872" s="17"/>
      <c r="DSZ872" s="11"/>
      <c r="DTA872" s="19"/>
      <c r="DTB872" s="11"/>
      <c r="DTC872" s="12"/>
      <c r="DTD872" s="12"/>
      <c r="DTE872" s="10"/>
      <c r="DTF872" s="14"/>
      <c r="DTG872" s="14"/>
      <c r="DTH872" s="14"/>
      <c r="DTI872" s="16"/>
      <c r="DTJ872" s="10"/>
      <c r="DTK872" s="17"/>
      <c r="DTL872" s="11"/>
      <c r="DTM872" s="19"/>
      <c r="DTN872" s="11"/>
      <c r="DTO872" s="12"/>
      <c r="DTP872" s="12"/>
      <c r="DTQ872" s="10"/>
      <c r="DTR872" s="14"/>
      <c r="DTS872" s="14"/>
      <c r="DTT872" s="14"/>
      <c r="DTU872" s="16"/>
      <c r="DTV872" s="10"/>
      <c r="DTW872" s="17"/>
      <c r="DTX872" s="11"/>
      <c r="DTY872" s="19"/>
      <c r="DTZ872" s="11"/>
      <c r="DUA872" s="12"/>
      <c r="DUB872" s="12"/>
      <c r="DUC872" s="10"/>
      <c r="DUD872" s="14"/>
      <c r="DUE872" s="14"/>
      <c r="DUF872" s="14"/>
      <c r="DUG872" s="16"/>
      <c r="DUH872" s="10"/>
      <c r="DUI872" s="17"/>
      <c r="DUJ872" s="11"/>
      <c r="DUK872" s="19"/>
      <c r="DUL872" s="11"/>
      <c r="DUM872" s="12"/>
      <c r="DUN872" s="12"/>
      <c r="DUO872" s="10"/>
      <c r="DUP872" s="14"/>
      <c r="DUQ872" s="14"/>
      <c r="DUR872" s="14"/>
      <c r="DUS872" s="16"/>
      <c r="DUT872" s="10"/>
      <c r="DUU872" s="17"/>
      <c r="DUV872" s="11"/>
      <c r="DUW872" s="19"/>
      <c r="DUX872" s="11"/>
      <c r="DUY872" s="12"/>
      <c r="DUZ872" s="12"/>
      <c r="DVA872" s="10"/>
      <c r="DVB872" s="14"/>
      <c r="DVC872" s="14"/>
      <c r="DVD872" s="14"/>
      <c r="DVE872" s="16"/>
      <c r="DVF872" s="10"/>
      <c r="DVG872" s="17"/>
      <c r="DVH872" s="11"/>
      <c r="DVI872" s="19"/>
      <c r="DVJ872" s="11"/>
      <c r="DVK872" s="12"/>
      <c r="DVL872" s="12"/>
      <c r="DVM872" s="10"/>
      <c r="DVN872" s="14"/>
      <c r="DVO872" s="14"/>
      <c r="DVP872" s="14"/>
      <c r="DVQ872" s="16"/>
      <c r="DVR872" s="10"/>
      <c r="DVS872" s="17"/>
      <c r="DVT872" s="11"/>
      <c r="DVU872" s="19"/>
      <c r="DVV872" s="11"/>
      <c r="DVW872" s="12"/>
      <c r="DVX872" s="12"/>
      <c r="DVY872" s="10"/>
      <c r="DVZ872" s="14"/>
      <c r="DWA872" s="14"/>
      <c r="DWB872" s="14"/>
      <c r="DWC872" s="16"/>
      <c r="DWD872" s="10"/>
      <c r="DWE872" s="17"/>
      <c r="DWF872" s="11"/>
      <c r="DWG872" s="19"/>
      <c r="DWH872" s="11"/>
      <c r="DWI872" s="12"/>
      <c r="DWJ872" s="12"/>
      <c r="DWK872" s="10"/>
      <c r="DWL872" s="14"/>
      <c r="DWM872" s="14"/>
      <c r="DWN872" s="14"/>
      <c r="DWO872" s="16"/>
      <c r="DWP872" s="10"/>
      <c r="DWQ872" s="17"/>
      <c r="DWR872" s="11"/>
      <c r="DWS872" s="19"/>
      <c r="DWT872" s="11"/>
      <c r="DWU872" s="12"/>
      <c r="DWV872" s="12"/>
      <c r="DWW872" s="10"/>
      <c r="DWX872" s="14"/>
      <c r="DWY872" s="14"/>
      <c r="DWZ872" s="14"/>
      <c r="DXA872" s="16"/>
      <c r="DXB872" s="10"/>
      <c r="DXC872" s="17"/>
      <c r="DXD872" s="11"/>
      <c r="DXE872" s="19"/>
      <c r="DXF872" s="11"/>
      <c r="DXG872" s="12"/>
      <c r="DXH872" s="12"/>
      <c r="DXI872" s="10"/>
      <c r="DXJ872" s="14"/>
      <c r="DXK872" s="14"/>
      <c r="DXL872" s="14"/>
      <c r="DXM872" s="16"/>
      <c r="DXN872" s="10"/>
      <c r="DXO872" s="17"/>
      <c r="DXP872" s="11"/>
      <c r="DXQ872" s="19"/>
      <c r="DXR872" s="11"/>
      <c r="DXS872" s="12"/>
      <c r="DXT872" s="12"/>
      <c r="DXU872" s="10"/>
      <c r="DXV872" s="14"/>
      <c r="DXW872" s="14"/>
      <c r="DXX872" s="14"/>
      <c r="DXY872" s="16"/>
      <c r="DXZ872" s="10"/>
      <c r="DYA872" s="17"/>
      <c r="DYB872" s="11"/>
      <c r="DYC872" s="19"/>
      <c r="DYD872" s="11"/>
      <c r="DYE872" s="12"/>
      <c r="DYF872" s="12"/>
      <c r="DYG872" s="10"/>
      <c r="DYH872" s="14"/>
      <c r="DYI872" s="14"/>
      <c r="DYJ872" s="14"/>
      <c r="DYK872" s="16"/>
      <c r="DYL872" s="10"/>
      <c r="DYM872" s="17"/>
      <c r="DYN872" s="11"/>
      <c r="DYO872" s="19"/>
      <c r="DYP872" s="11"/>
      <c r="DYQ872" s="12"/>
      <c r="DYR872" s="12"/>
      <c r="DYS872" s="10"/>
      <c r="DYT872" s="14"/>
      <c r="DYU872" s="14"/>
      <c r="DYV872" s="14"/>
      <c r="DYW872" s="16"/>
      <c r="DYX872" s="10"/>
      <c r="DYY872" s="17"/>
      <c r="DYZ872" s="11"/>
      <c r="DZA872" s="19"/>
      <c r="DZB872" s="11"/>
      <c r="DZC872" s="12"/>
      <c r="DZD872" s="12"/>
      <c r="DZE872" s="10"/>
      <c r="DZF872" s="14"/>
      <c r="DZG872" s="14"/>
      <c r="DZH872" s="14"/>
      <c r="DZI872" s="16"/>
      <c r="DZJ872" s="10"/>
      <c r="DZK872" s="17"/>
      <c r="DZL872" s="11"/>
      <c r="DZM872" s="19"/>
      <c r="DZN872" s="11"/>
      <c r="DZO872" s="12"/>
      <c r="DZP872" s="12"/>
      <c r="DZQ872" s="10"/>
      <c r="DZR872" s="14"/>
      <c r="DZS872" s="14"/>
      <c r="DZT872" s="14"/>
      <c r="DZU872" s="16"/>
      <c r="DZV872" s="10"/>
      <c r="DZW872" s="17"/>
      <c r="DZX872" s="11"/>
      <c r="DZY872" s="19"/>
      <c r="DZZ872" s="11"/>
      <c r="EAA872" s="12"/>
      <c r="EAB872" s="12"/>
      <c r="EAC872" s="10"/>
      <c r="EAD872" s="14"/>
      <c r="EAE872" s="14"/>
      <c r="EAF872" s="14"/>
      <c r="EAG872" s="16"/>
      <c r="EAH872" s="10"/>
      <c r="EAI872" s="17"/>
      <c r="EAJ872" s="11"/>
      <c r="EAK872" s="19"/>
      <c r="EAL872" s="11"/>
      <c r="EAM872" s="12"/>
      <c r="EAN872" s="12"/>
      <c r="EAO872" s="10"/>
      <c r="EAP872" s="14"/>
      <c r="EAQ872" s="14"/>
      <c r="EAR872" s="14"/>
      <c r="EAS872" s="16"/>
      <c r="EAT872" s="10"/>
      <c r="EAU872" s="17"/>
      <c r="EAV872" s="11"/>
      <c r="EAW872" s="19"/>
      <c r="EAX872" s="11"/>
      <c r="EAY872" s="12"/>
      <c r="EAZ872" s="12"/>
      <c r="EBA872" s="10"/>
      <c r="EBB872" s="14"/>
      <c r="EBC872" s="14"/>
      <c r="EBD872" s="14"/>
      <c r="EBE872" s="16"/>
      <c r="EBF872" s="10"/>
      <c r="EBG872" s="17"/>
      <c r="EBH872" s="11"/>
      <c r="EBI872" s="19"/>
      <c r="EBJ872" s="11"/>
      <c r="EBK872" s="12"/>
      <c r="EBL872" s="12"/>
      <c r="EBM872" s="10"/>
      <c r="EBN872" s="14"/>
      <c r="EBO872" s="14"/>
      <c r="EBP872" s="14"/>
      <c r="EBQ872" s="16"/>
      <c r="EBR872" s="10"/>
      <c r="EBS872" s="17"/>
      <c r="EBT872" s="11"/>
      <c r="EBU872" s="19"/>
      <c r="EBV872" s="11"/>
      <c r="EBW872" s="12"/>
      <c r="EBX872" s="12"/>
      <c r="EBY872" s="10"/>
      <c r="EBZ872" s="14"/>
      <c r="ECA872" s="14"/>
      <c r="ECB872" s="14"/>
      <c r="ECC872" s="16"/>
      <c r="ECD872" s="10"/>
      <c r="ECE872" s="17"/>
      <c r="ECF872" s="11"/>
      <c r="ECG872" s="19"/>
      <c r="ECH872" s="11"/>
      <c r="ECI872" s="12"/>
      <c r="ECJ872" s="12"/>
      <c r="ECK872" s="10"/>
      <c r="ECL872" s="14"/>
      <c r="ECM872" s="14"/>
      <c r="ECN872" s="14"/>
      <c r="ECO872" s="16"/>
      <c r="ECP872" s="10"/>
      <c r="ECQ872" s="17"/>
      <c r="ECR872" s="11"/>
      <c r="ECS872" s="19"/>
      <c r="ECT872" s="11"/>
      <c r="ECU872" s="12"/>
      <c r="ECV872" s="12"/>
      <c r="ECW872" s="10"/>
      <c r="ECX872" s="14"/>
      <c r="ECY872" s="14"/>
      <c r="ECZ872" s="14"/>
      <c r="EDA872" s="16"/>
      <c r="EDB872" s="10"/>
      <c r="EDC872" s="17"/>
      <c r="EDD872" s="11"/>
      <c r="EDE872" s="19"/>
      <c r="EDF872" s="11"/>
      <c r="EDG872" s="12"/>
      <c r="EDH872" s="12"/>
      <c r="EDI872" s="10"/>
      <c r="EDJ872" s="14"/>
      <c r="EDK872" s="14"/>
      <c r="EDL872" s="14"/>
      <c r="EDM872" s="16"/>
      <c r="EDN872" s="10"/>
      <c r="EDO872" s="17"/>
      <c r="EDP872" s="11"/>
      <c r="EDQ872" s="19"/>
      <c r="EDR872" s="11"/>
      <c r="EDS872" s="12"/>
      <c r="EDT872" s="12"/>
      <c r="EDU872" s="10"/>
      <c r="EDV872" s="14"/>
      <c r="EDW872" s="14"/>
      <c r="EDX872" s="14"/>
      <c r="EDY872" s="16"/>
      <c r="EDZ872" s="10"/>
      <c r="EEA872" s="17"/>
      <c r="EEB872" s="11"/>
      <c r="EEC872" s="19"/>
      <c r="EED872" s="11"/>
      <c r="EEE872" s="12"/>
      <c r="EEF872" s="12"/>
      <c r="EEG872" s="10"/>
      <c r="EEH872" s="14"/>
      <c r="EEI872" s="14"/>
      <c r="EEJ872" s="14"/>
      <c r="EEK872" s="16"/>
      <c r="EEL872" s="10"/>
      <c r="EEM872" s="17"/>
      <c r="EEN872" s="11"/>
      <c r="EEO872" s="19"/>
      <c r="EEP872" s="11"/>
      <c r="EEQ872" s="12"/>
      <c r="EER872" s="12"/>
      <c r="EES872" s="10"/>
      <c r="EET872" s="14"/>
      <c r="EEU872" s="14"/>
      <c r="EEV872" s="14"/>
      <c r="EEW872" s="16"/>
      <c r="EEX872" s="10"/>
      <c r="EEY872" s="17"/>
      <c r="EEZ872" s="11"/>
      <c r="EFA872" s="19"/>
      <c r="EFB872" s="11"/>
      <c r="EFC872" s="12"/>
      <c r="EFD872" s="12"/>
      <c r="EFE872" s="10"/>
      <c r="EFF872" s="14"/>
      <c r="EFG872" s="14"/>
      <c r="EFH872" s="14"/>
      <c r="EFI872" s="16"/>
      <c r="EFJ872" s="10"/>
      <c r="EFK872" s="17"/>
      <c r="EFL872" s="11"/>
      <c r="EFM872" s="19"/>
      <c r="EFN872" s="11"/>
      <c r="EFO872" s="12"/>
      <c r="EFP872" s="12"/>
      <c r="EFQ872" s="10"/>
      <c r="EFR872" s="14"/>
      <c r="EFS872" s="14"/>
      <c r="EFT872" s="14"/>
      <c r="EFU872" s="16"/>
      <c r="EFV872" s="10"/>
      <c r="EFW872" s="17"/>
      <c r="EFX872" s="11"/>
      <c r="EFY872" s="19"/>
      <c r="EFZ872" s="11"/>
      <c r="EGA872" s="12"/>
      <c r="EGB872" s="12"/>
      <c r="EGC872" s="10"/>
      <c r="EGD872" s="14"/>
      <c r="EGE872" s="14"/>
      <c r="EGF872" s="14"/>
      <c r="EGG872" s="16"/>
      <c r="EGH872" s="10"/>
      <c r="EGI872" s="17"/>
      <c r="EGJ872" s="11"/>
      <c r="EGK872" s="19"/>
      <c r="EGL872" s="11"/>
      <c r="EGM872" s="12"/>
      <c r="EGN872" s="12"/>
      <c r="EGO872" s="10"/>
      <c r="EGP872" s="14"/>
      <c r="EGQ872" s="14"/>
      <c r="EGR872" s="14"/>
      <c r="EGS872" s="16"/>
      <c r="EGT872" s="10"/>
      <c r="EGU872" s="17"/>
      <c r="EGV872" s="11"/>
      <c r="EGW872" s="19"/>
      <c r="EGX872" s="11"/>
      <c r="EGY872" s="12"/>
      <c r="EGZ872" s="12"/>
      <c r="EHA872" s="10"/>
      <c r="EHB872" s="14"/>
      <c r="EHC872" s="14"/>
      <c r="EHD872" s="14"/>
      <c r="EHE872" s="16"/>
      <c r="EHF872" s="10"/>
      <c r="EHG872" s="17"/>
      <c r="EHH872" s="11"/>
      <c r="EHI872" s="19"/>
      <c r="EHJ872" s="11"/>
      <c r="EHK872" s="12"/>
      <c r="EHL872" s="12"/>
      <c r="EHM872" s="10"/>
      <c r="EHN872" s="14"/>
      <c r="EHO872" s="14"/>
      <c r="EHP872" s="14"/>
      <c r="EHQ872" s="16"/>
      <c r="EHR872" s="10"/>
      <c r="EHS872" s="17"/>
      <c r="EHT872" s="11"/>
      <c r="EHU872" s="19"/>
      <c r="EHV872" s="11"/>
      <c r="EHW872" s="12"/>
      <c r="EHX872" s="12"/>
      <c r="EHY872" s="10"/>
      <c r="EHZ872" s="14"/>
      <c r="EIA872" s="14"/>
      <c r="EIB872" s="14"/>
      <c r="EIC872" s="16"/>
      <c r="EID872" s="10"/>
      <c r="EIE872" s="17"/>
      <c r="EIF872" s="11"/>
      <c r="EIG872" s="19"/>
      <c r="EIH872" s="11"/>
      <c r="EII872" s="12"/>
      <c r="EIJ872" s="12"/>
      <c r="EIK872" s="10"/>
      <c r="EIL872" s="14"/>
      <c r="EIM872" s="14"/>
      <c r="EIN872" s="14"/>
      <c r="EIO872" s="16"/>
      <c r="EIP872" s="10"/>
      <c r="EIQ872" s="17"/>
      <c r="EIR872" s="11"/>
      <c r="EIS872" s="19"/>
      <c r="EIT872" s="11"/>
      <c r="EIU872" s="12"/>
      <c r="EIV872" s="12"/>
      <c r="EIW872" s="10"/>
      <c r="EIX872" s="14"/>
      <c r="EIY872" s="14"/>
      <c r="EIZ872" s="14"/>
      <c r="EJA872" s="16"/>
      <c r="EJB872" s="10"/>
      <c r="EJC872" s="17"/>
      <c r="EJD872" s="11"/>
      <c r="EJE872" s="19"/>
      <c r="EJF872" s="11"/>
      <c r="EJG872" s="12"/>
      <c r="EJH872" s="12"/>
      <c r="EJI872" s="10"/>
      <c r="EJJ872" s="14"/>
      <c r="EJK872" s="14"/>
      <c r="EJL872" s="14"/>
      <c r="EJM872" s="16"/>
      <c r="EJN872" s="10"/>
      <c r="EJO872" s="17"/>
      <c r="EJP872" s="11"/>
      <c r="EJQ872" s="19"/>
      <c r="EJR872" s="11"/>
      <c r="EJS872" s="12"/>
      <c r="EJT872" s="12"/>
      <c r="EJU872" s="10"/>
      <c r="EJV872" s="14"/>
      <c r="EJW872" s="14"/>
      <c r="EJX872" s="14"/>
      <c r="EJY872" s="16"/>
      <c r="EJZ872" s="10"/>
      <c r="EKA872" s="17"/>
      <c r="EKB872" s="11"/>
      <c r="EKC872" s="19"/>
      <c r="EKD872" s="11"/>
      <c r="EKE872" s="12"/>
      <c r="EKF872" s="12"/>
      <c r="EKG872" s="10"/>
      <c r="EKH872" s="14"/>
      <c r="EKI872" s="14"/>
      <c r="EKJ872" s="14"/>
      <c r="EKK872" s="16"/>
      <c r="EKL872" s="10"/>
      <c r="EKM872" s="17"/>
      <c r="EKN872" s="11"/>
      <c r="EKO872" s="19"/>
      <c r="EKP872" s="11"/>
      <c r="EKQ872" s="12"/>
      <c r="EKR872" s="12"/>
      <c r="EKS872" s="10"/>
      <c r="EKT872" s="14"/>
      <c r="EKU872" s="14"/>
      <c r="EKV872" s="14"/>
      <c r="EKW872" s="16"/>
      <c r="EKX872" s="10"/>
      <c r="EKY872" s="17"/>
      <c r="EKZ872" s="11"/>
      <c r="ELA872" s="19"/>
      <c r="ELB872" s="11"/>
      <c r="ELC872" s="12"/>
      <c r="ELD872" s="12"/>
      <c r="ELE872" s="10"/>
      <c r="ELF872" s="14"/>
      <c r="ELG872" s="14"/>
      <c r="ELH872" s="14"/>
      <c r="ELI872" s="16"/>
      <c r="ELJ872" s="10"/>
      <c r="ELK872" s="17"/>
      <c r="ELL872" s="11"/>
      <c r="ELM872" s="19"/>
      <c r="ELN872" s="11"/>
      <c r="ELO872" s="12"/>
      <c r="ELP872" s="12"/>
      <c r="ELQ872" s="10"/>
      <c r="ELR872" s="14"/>
      <c r="ELS872" s="14"/>
      <c r="ELT872" s="14"/>
      <c r="ELU872" s="16"/>
      <c r="ELV872" s="10"/>
      <c r="ELW872" s="17"/>
      <c r="ELX872" s="11"/>
      <c r="ELY872" s="19"/>
      <c r="ELZ872" s="11"/>
      <c r="EMA872" s="12"/>
      <c r="EMB872" s="12"/>
      <c r="EMC872" s="10"/>
      <c r="EMD872" s="14"/>
      <c r="EME872" s="14"/>
      <c r="EMF872" s="14"/>
      <c r="EMG872" s="16"/>
      <c r="EMH872" s="10"/>
      <c r="EMI872" s="17"/>
      <c r="EMJ872" s="11"/>
      <c r="EMK872" s="19"/>
      <c r="EML872" s="11"/>
      <c r="EMM872" s="12"/>
      <c r="EMN872" s="12"/>
      <c r="EMO872" s="10"/>
      <c r="EMP872" s="14"/>
      <c r="EMQ872" s="14"/>
      <c r="EMR872" s="14"/>
      <c r="EMS872" s="16"/>
      <c r="EMT872" s="10"/>
      <c r="EMU872" s="17"/>
      <c r="EMV872" s="11"/>
      <c r="EMW872" s="19"/>
      <c r="EMX872" s="11"/>
      <c r="EMY872" s="12"/>
      <c r="EMZ872" s="12"/>
      <c r="ENA872" s="10"/>
      <c r="ENB872" s="14"/>
      <c r="ENC872" s="14"/>
      <c r="END872" s="14"/>
      <c r="ENE872" s="16"/>
      <c r="ENF872" s="10"/>
      <c r="ENG872" s="17"/>
      <c r="ENH872" s="11"/>
      <c r="ENI872" s="19"/>
      <c r="ENJ872" s="11"/>
      <c r="ENK872" s="12"/>
      <c r="ENL872" s="12"/>
      <c r="ENM872" s="10"/>
      <c r="ENN872" s="14"/>
      <c r="ENO872" s="14"/>
      <c r="ENP872" s="14"/>
      <c r="ENQ872" s="16"/>
      <c r="ENR872" s="10"/>
      <c r="ENS872" s="17"/>
      <c r="ENT872" s="11"/>
      <c r="ENU872" s="19"/>
      <c r="ENV872" s="11"/>
      <c r="ENW872" s="12"/>
      <c r="ENX872" s="12"/>
      <c r="ENY872" s="10"/>
      <c r="ENZ872" s="14"/>
      <c r="EOA872" s="14"/>
      <c r="EOB872" s="14"/>
      <c r="EOC872" s="16"/>
      <c r="EOD872" s="10"/>
      <c r="EOE872" s="17"/>
      <c r="EOF872" s="11"/>
      <c r="EOG872" s="19"/>
      <c r="EOH872" s="11"/>
      <c r="EOI872" s="12"/>
      <c r="EOJ872" s="12"/>
      <c r="EOK872" s="10"/>
      <c r="EOL872" s="14"/>
      <c r="EOM872" s="14"/>
      <c r="EON872" s="14"/>
      <c r="EOO872" s="16"/>
      <c r="EOP872" s="10"/>
      <c r="EOQ872" s="17"/>
      <c r="EOR872" s="11"/>
      <c r="EOS872" s="19"/>
      <c r="EOT872" s="11"/>
      <c r="EOU872" s="12"/>
      <c r="EOV872" s="12"/>
      <c r="EOW872" s="10"/>
      <c r="EOX872" s="14"/>
      <c r="EOY872" s="14"/>
      <c r="EOZ872" s="14"/>
      <c r="EPA872" s="16"/>
      <c r="EPB872" s="10"/>
      <c r="EPC872" s="17"/>
      <c r="EPD872" s="11"/>
      <c r="EPE872" s="19"/>
      <c r="EPF872" s="11"/>
      <c r="EPG872" s="12"/>
      <c r="EPH872" s="12"/>
      <c r="EPI872" s="10"/>
      <c r="EPJ872" s="14"/>
      <c r="EPK872" s="14"/>
      <c r="EPL872" s="14"/>
      <c r="EPM872" s="16"/>
      <c r="EPN872" s="10"/>
      <c r="EPO872" s="17"/>
      <c r="EPP872" s="11"/>
      <c r="EPQ872" s="19"/>
      <c r="EPR872" s="11"/>
      <c r="EPS872" s="12"/>
      <c r="EPT872" s="12"/>
      <c r="EPU872" s="10"/>
      <c r="EPV872" s="14"/>
      <c r="EPW872" s="14"/>
      <c r="EPX872" s="14"/>
      <c r="EPY872" s="16"/>
      <c r="EPZ872" s="10"/>
      <c r="EQA872" s="17"/>
      <c r="EQB872" s="11"/>
      <c r="EQC872" s="19"/>
      <c r="EQD872" s="11"/>
      <c r="EQE872" s="12"/>
      <c r="EQF872" s="12"/>
      <c r="EQG872" s="10"/>
      <c r="EQH872" s="14"/>
      <c r="EQI872" s="14"/>
      <c r="EQJ872" s="14"/>
      <c r="EQK872" s="16"/>
      <c r="EQL872" s="10"/>
      <c r="EQM872" s="17"/>
      <c r="EQN872" s="11"/>
      <c r="EQO872" s="19"/>
      <c r="EQP872" s="11"/>
      <c r="EQQ872" s="12"/>
      <c r="EQR872" s="12"/>
      <c r="EQS872" s="10"/>
      <c r="EQT872" s="14"/>
      <c r="EQU872" s="14"/>
      <c r="EQV872" s="14"/>
      <c r="EQW872" s="16"/>
      <c r="EQX872" s="10"/>
      <c r="EQY872" s="17"/>
      <c r="EQZ872" s="11"/>
      <c r="ERA872" s="19"/>
      <c r="ERB872" s="11"/>
      <c r="ERC872" s="12"/>
      <c r="ERD872" s="12"/>
      <c r="ERE872" s="10"/>
      <c r="ERF872" s="14"/>
      <c r="ERG872" s="14"/>
      <c r="ERH872" s="14"/>
      <c r="ERI872" s="16"/>
      <c r="ERJ872" s="10"/>
      <c r="ERK872" s="17"/>
      <c r="ERL872" s="11"/>
      <c r="ERM872" s="19"/>
      <c r="ERN872" s="11"/>
      <c r="ERO872" s="12"/>
      <c r="ERP872" s="12"/>
      <c r="ERQ872" s="10"/>
      <c r="ERR872" s="14"/>
      <c r="ERS872" s="14"/>
      <c r="ERT872" s="14"/>
      <c r="ERU872" s="16"/>
      <c r="ERV872" s="10"/>
      <c r="ERW872" s="17"/>
      <c r="ERX872" s="11"/>
      <c r="ERY872" s="19"/>
      <c r="ERZ872" s="11"/>
      <c r="ESA872" s="12"/>
      <c r="ESB872" s="12"/>
      <c r="ESC872" s="10"/>
      <c r="ESD872" s="14"/>
      <c r="ESE872" s="14"/>
      <c r="ESF872" s="14"/>
      <c r="ESG872" s="16"/>
      <c r="ESH872" s="10"/>
      <c r="ESI872" s="17"/>
      <c r="ESJ872" s="11"/>
      <c r="ESK872" s="19"/>
      <c r="ESL872" s="11"/>
      <c r="ESM872" s="12"/>
      <c r="ESN872" s="12"/>
      <c r="ESO872" s="10"/>
      <c r="ESP872" s="14"/>
      <c r="ESQ872" s="14"/>
      <c r="ESR872" s="14"/>
      <c r="ESS872" s="16"/>
      <c r="EST872" s="10"/>
      <c r="ESU872" s="17"/>
      <c r="ESV872" s="11"/>
      <c r="ESW872" s="19"/>
      <c r="ESX872" s="11"/>
      <c r="ESY872" s="12"/>
      <c r="ESZ872" s="12"/>
      <c r="ETA872" s="10"/>
      <c r="ETB872" s="14"/>
      <c r="ETC872" s="14"/>
      <c r="ETD872" s="14"/>
      <c r="ETE872" s="16"/>
      <c r="ETF872" s="10"/>
      <c r="ETG872" s="17"/>
      <c r="ETH872" s="11"/>
      <c r="ETI872" s="19"/>
      <c r="ETJ872" s="11"/>
      <c r="ETK872" s="12"/>
      <c r="ETL872" s="12"/>
      <c r="ETM872" s="10"/>
      <c r="ETN872" s="14"/>
      <c r="ETO872" s="14"/>
      <c r="ETP872" s="14"/>
      <c r="ETQ872" s="16"/>
      <c r="ETR872" s="10"/>
      <c r="ETS872" s="17"/>
      <c r="ETT872" s="11"/>
      <c r="ETU872" s="19"/>
      <c r="ETV872" s="11"/>
      <c r="ETW872" s="12"/>
      <c r="ETX872" s="12"/>
      <c r="ETY872" s="10"/>
      <c r="ETZ872" s="14"/>
      <c r="EUA872" s="14"/>
      <c r="EUB872" s="14"/>
      <c r="EUC872" s="16"/>
      <c r="EUD872" s="10"/>
      <c r="EUE872" s="17"/>
      <c r="EUF872" s="11"/>
      <c r="EUG872" s="19"/>
      <c r="EUH872" s="11"/>
      <c r="EUI872" s="12"/>
      <c r="EUJ872" s="12"/>
      <c r="EUK872" s="10"/>
      <c r="EUL872" s="14"/>
      <c r="EUM872" s="14"/>
      <c r="EUN872" s="14"/>
      <c r="EUO872" s="16"/>
      <c r="EUP872" s="10"/>
      <c r="EUQ872" s="17"/>
      <c r="EUR872" s="11"/>
      <c r="EUS872" s="19"/>
      <c r="EUT872" s="11"/>
      <c r="EUU872" s="12"/>
      <c r="EUV872" s="12"/>
      <c r="EUW872" s="10"/>
      <c r="EUX872" s="14"/>
      <c r="EUY872" s="14"/>
      <c r="EUZ872" s="14"/>
      <c r="EVA872" s="16"/>
      <c r="EVB872" s="10"/>
      <c r="EVC872" s="17"/>
      <c r="EVD872" s="11"/>
      <c r="EVE872" s="19"/>
      <c r="EVF872" s="11"/>
      <c r="EVG872" s="12"/>
      <c r="EVH872" s="12"/>
      <c r="EVI872" s="10"/>
      <c r="EVJ872" s="14"/>
      <c r="EVK872" s="14"/>
      <c r="EVL872" s="14"/>
      <c r="EVM872" s="16"/>
      <c r="EVN872" s="10"/>
      <c r="EVO872" s="17"/>
      <c r="EVP872" s="11"/>
      <c r="EVQ872" s="19"/>
      <c r="EVR872" s="11"/>
      <c r="EVS872" s="12"/>
      <c r="EVT872" s="12"/>
      <c r="EVU872" s="10"/>
      <c r="EVV872" s="14"/>
      <c r="EVW872" s="14"/>
      <c r="EVX872" s="14"/>
      <c r="EVY872" s="16"/>
      <c r="EVZ872" s="10"/>
      <c r="EWA872" s="17"/>
      <c r="EWB872" s="11"/>
      <c r="EWC872" s="19"/>
      <c r="EWD872" s="11"/>
      <c r="EWE872" s="12"/>
      <c r="EWF872" s="12"/>
      <c r="EWG872" s="10"/>
      <c r="EWH872" s="14"/>
      <c r="EWI872" s="14"/>
      <c r="EWJ872" s="14"/>
      <c r="EWK872" s="16"/>
      <c r="EWL872" s="10"/>
      <c r="EWM872" s="17"/>
      <c r="EWN872" s="11"/>
      <c r="EWO872" s="19"/>
      <c r="EWP872" s="11"/>
      <c r="EWQ872" s="12"/>
      <c r="EWR872" s="12"/>
      <c r="EWS872" s="10"/>
      <c r="EWT872" s="14"/>
      <c r="EWU872" s="14"/>
      <c r="EWV872" s="14"/>
      <c r="EWW872" s="16"/>
      <c r="EWX872" s="10"/>
      <c r="EWY872" s="17"/>
      <c r="EWZ872" s="11"/>
      <c r="EXA872" s="19"/>
      <c r="EXB872" s="11"/>
      <c r="EXC872" s="12"/>
      <c r="EXD872" s="12"/>
      <c r="EXE872" s="10"/>
      <c r="EXF872" s="14"/>
      <c r="EXG872" s="14"/>
      <c r="EXH872" s="14"/>
      <c r="EXI872" s="16"/>
      <c r="EXJ872" s="10"/>
      <c r="EXK872" s="17"/>
      <c r="EXL872" s="11"/>
      <c r="EXM872" s="19"/>
      <c r="EXN872" s="11"/>
      <c r="EXO872" s="12"/>
      <c r="EXP872" s="12"/>
      <c r="EXQ872" s="10"/>
      <c r="EXR872" s="14"/>
      <c r="EXS872" s="14"/>
      <c r="EXT872" s="14"/>
      <c r="EXU872" s="16"/>
      <c r="EXV872" s="10"/>
      <c r="EXW872" s="17"/>
      <c r="EXX872" s="11"/>
      <c r="EXY872" s="19"/>
      <c r="EXZ872" s="11"/>
      <c r="EYA872" s="12"/>
      <c r="EYB872" s="12"/>
      <c r="EYC872" s="10"/>
      <c r="EYD872" s="14"/>
      <c r="EYE872" s="14"/>
      <c r="EYF872" s="14"/>
      <c r="EYG872" s="16"/>
      <c r="EYH872" s="10"/>
      <c r="EYI872" s="17"/>
      <c r="EYJ872" s="11"/>
      <c r="EYK872" s="19"/>
      <c r="EYL872" s="11"/>
      <c r="EYM872" s="12"/>
      <c r="EYN872" s="12"/>
      <c r="EYO872" s="10"/>
      <c r="EYP872" s="14"/>
      <c r="EYQ872" s="14"/>
      <c r="EYR872" s="14"/>
      <c r="EYS872" s="16"/>
      <c r="EYT872" s="10"/>
      <c r="EYU872" s="17"/>
      <c r="EYV872" s="11"/>
      <c r="EYW872" s="19"/>
      <c r="EYX872" s="11"/>
      <c r="EYY872" s="12"/>
      <c r="EYZ872" s="12"/>
      <c r="EZA872" s="10"/>
      <c r="EZB872" s="14"/>
      <c r="EZC872" s="14"/>
      <c r="EZD872" s="14"/>
      <c r="EZE872" s="16"/>
      <c r="EZF872" s="10"/>
      <c r="EZG872" s="17"/>
      <c r="EZH872" s="11"/>
      <c r="EZI872" s="19"/>
      <c r="EZJ872" s="11"/>
      <c r="EZK872" s="12"/>
      <c r="EZL872" s="12"/>
      <c r="EZM872" s="10"/>
      <c r="EZN872" s="14"/>
      <c r="EZO872" s="14"/>
      <c r="EZP872" s="14"/>
      <c r="EZQ872" s="16"/>
      <c r="EZR872" s="10"/>
      <c r="EZS872" s="17"/>
      <c r="EZT872" s="11"/>
      <c r="EZU872" s="19"/>
      <c r="EZV872" s="11"/>
      <c r="EZW872" s="12"/>
      <c r="EZX872" s="12"/>
      <c r="EZY872" s="10"/>
      <c r="EZZ872" s="14"/>
      <c r="FAA872" s="14"/>
      <c r="FAB872" s="14"/>
      <c r="FAC872" s="16"/>
      <c r="FAD872" s="10"/>
      <c r="FAE872" s="17"/>
      <c r="FAF872" s="11"/>
      <c r="FAG872" s="19"/>
      <c r="FAH872" s="11"/>
      <c r="FAI872" s="12"/>
      <c r="FAJ872" s="12"/>
      <c r="FAK872" s="10"/>
      <c r="FAL872" s="14"/>
      <c r="FAM872" s="14"/>
      <c r="FAN872" s="14"/>
      <c r="FAO872" s="16"/>
      <c r="FAP872" s="10"/>
      <c r="FAQ872" s="17"/>
      <c r="FAR872" s="11"/>
      <c r="FAS872" s="19"/>
      <c r="FAT872" s="11"/>
      <c r="FAU872" s="12"/>
      <c r="FAV872" s="12"/>
      <c r="FAW872" s="10"/>
      <c r="FAX872" s="14"/>
      <c r="FAY872" s="14"/>
      <c r="FAZ872" s="14"/>
      <c r="FBA872" s="16"/>
      <c r="FBB872" s="10"/>
      <c r="FBC872" s="17"/>
      <c r="FBD872" s="11"/>
      <c r="FBE872" s="19"/>
      <c r="FBF872" s="11"/>
      <c r="FBG872" s="12"/>
      <c r="FBH872" s="12"/>
      <c r="FBI872" s="10"/>
      <c r="FBJ872" s="14"/>
      <c r="FBK872" s="14"/>
      <c r="FBL872" s="14"/>
      <c r="FBM872" s="16"/>
      <c r="FBN872" s="10"/>
      <c r="FBO872" s="17"/>
      <c r="FBP872" s="11"/>
      <c r="FBQ872" s="19"/>
      <c r="FBR872" s="11"/>
      <c r="FBS872" s="12"/>
      <c r="FBT872" s="12"/>
      <c r="FBU872" s="10"/>
      <c r="FBV872" s="14"/>
      <c r="FBW872" s="14"/>
      <c r="FBX872" s="14"/>
      <c r="FBY872" s="16"/>
      <c r="FBZ872" s="10"/>
      <c r="FCA872" s="17"/>
      <c r="FCB872" s="11"/>
      <c r="FCC872" s="19"/>
      <c r="FCD872" s="11"/>
      <c r="FCE872" s="12"/>
      <c r="FCF872" s="12"/>
      <c r="FCG872" s="10"/>
      <c r="FCH872" s="14"/>
      <c r="FCI872" s="14"/>
      <c r="FCJ872" s="14"/>
      <c r="FCK872" s="16"/>
      <c r="FCL872" s="10"/>
      <c r="FCM872" s="17"/>
      <c r="FCN872" s="11"/>
      <c r="FCO872" s="19"/>
      <c r="FCP872" s="11"/>
      <c r="FCQ872" s="12"/>
      <c r="FCR872" s="12"/>
      <c r="FCS872" s="10"/>
      <c r="FCT872" s="14"/>
      <c r="FCU872" s="14"/>
      <c r="FCV872" s="14"/>
      <c r="FCW872" s="16"/>
      <c r="FCX872" s="10"/>
      <c r="FCY872" s="17"/>
      <c r="FCZ872" s="11"/>
      <c r="FDA872" s="19"/>
      <c r="FDB872" s="11"/>
      <c r="FDC872" s="12"/>
      <c r="FDD872" s="12"/>
      <c r="FDE872" s="10"/>
      <c r="FDF872" s="14"/>
      <c r="FDG872" s="14"/>
      <c r="FDH872" s="14"/>
      <c r="FDI872" s="16"/>
      <c r="FDJ872" s="10"/>
      <c r="FDK872" s="17"/>
      <c r="FDL872" s="11"/>
      <c r="FDM872" s="19"/>
      <c r="FDN872" s="11"/>
      <c r="FDO872" s="12"/>
      <c r="FDP872" s="12"/>
      <c r="FDQ872" s="10"/>
      <c r="FDR872" s="14"/>
      <c r="FDS872" s="14"/>
      <c r="FDT872" s="14"/>
      <c r="FDU872" s="16"/>
      <c r="FDV872" s="10"/>
      <c r="FDW872" s="17"/>
      <c r="FDX872" s="11"/>
      <c r="FDY872" s="19"/>
      <c r="FDZ872" s="11"/>
      <c r="FEA872" s="12"/>
      <c r="FEB872" s="12"/>
      <c r="FEC872" s="10"/>
      <c r="FED872" s="14"/>
      <c r="FEE872" s="14"/>
      <c r="FEF872" s="14"/>
      <c r="FEG872" s="16"/>
      <c r="FEH872" s="10"/>
      <c r="FEI872" s="17"/>
      <c r="FEJ872" s="11"/>
      <c r="FEK872" s="19"/>
      <c r="FEL872" s="11"/>
      <c r="FEM872" s="12"/>
      <c r="FEN872" s="12"/>
      <c r="FEO872" s="10"/>
      <c r="FEP872" s="14"/>
      <c r="FEQ872" s="14"/>
      <c r="FER872" s="14"/>
      <c r="FES872" s="16"/>
      <c r="FET872" s="10"/>
      <c r="FEU872" s="17"/>
      <c r="FEV872" s="11"/>
      <c r="FEW872" s="19"/>
      <c r="FEX872" s="11"/>
      <c r="FEY872" s="12"/>
      <c r="FEZ872" s="12"/>
      <c r="FFA872" s="10"/>
      <c r="FFB872" s="14"/>
      <c r="FFC872" s="14"/>
      <c r="FFD872" s="14"/>
      <c r="FFE872" s="16"/>
      <c r="FFF872" s="10"/>
      <c r="FFG872" s="17"/>
      <c r="FFH872" s="11"/>
      <c r="FFI872" s="19"/>
      <c r="FFJ872" s="11"/>
      <c r="FFK872" s="12"/>
      <c r="FFL872" s="12"/>
      <c r="FFM872" s="10"/>
      <c r="FFN872" s="14"/>
      <c r="FFO872" s="14"/>
      <c r="FFP872" s="14"/>
      <c r="FFQ872" s="16"/>
      <c r="FFR872" s="10"/>
      <c r="FFS872" s="17"/>
      <c r="FFT872" s="11"/>
      <c r="FFU872" s="19"/>
      <c r="FFV872" s="11"/>
      <c r="FFW872" s="12"/>
      <c r="FFX872" s="12"/>
      <c r="FFY872" s="10"/>
      <c r="FFZ872" s="14"/>
      <c r="FGA872" s="14"/>
      <c r="FGB872" s="14"/>
      <c r="FGC872" s="16"/>
      <c r="FGD872" s="10"/>
      <c r="FGE872" s="17"/>
      <c r="FGF872" s="11"/>
      <c r="FGG872" s="19"/>
      <c r="FGH872" s="11"/>
      <c r="FGI872" s="12"/>
      <c r="FGJ872" s="12"/>
      <c r="FGK872" s="10"/>
      <c r="FGL872" s="14"/>
      <c r="FGM872" s="14"/>
      <c r="FGN872" s="14"/>
      <c r="FGO872" s="16"/>
      <c r="FGP872" s="10"/>
      <c r="FGQ872" s="17"/>
      <c r="FGR872" s="11"/>
      <c r="FGS872" s="19"/>
      <c r="FGT872" s="11"/>
      <c r="FGU872" s="12"/>
      <c r="FGV872" s="12"/>
      <c r="FGW872" s="10"/>
      <c r="FGX872" s="14"/>
      <c r="FGY872" s="14"/>
      <c r="FGZ872" s="14"/>
      <c r="FHA872" s="16"/>
      <c r="FHB872" s="10"/>
      <c r="FHC872" s="17"/>
      <c r="FHD872" s="11"/>
      <c r="FHE872" s="19"/>
      <c r="FHF872" s="11"/>
      <c r="FHG872" s="12"/>
      <c r="FHH872" s="12"/>
      <c r="FHI872" s="10"/>
      <c r="FHJ872" s="14"/>
      <c r="FHK872" s="14"/>
      <c r="FHL872" s="14"/>
      <c r="FHM872" s="16"/>
      <c r="FHN872" s="10"/>
      <c r="FHO872" s="17"/>
      <c r="FHP872" s="11"/>
      <c r="FHQ872" s="19"/>
      <c r="FHR872" s="11"/>
      <c r="FHS872" s="12"/>
      <c r="FHT872" s="12"/>
      <c r="FHU872" s="10"/>
      <c r="FHV872" s="14"/>
      <c r="FHW872" s="14"/>
      <c r="FHX872" s="14"/>
      <c r="FHY872" s="16"/>
      <c r="FHZ872" s="10"/>
      <c r="FIA872" s="17"/>
      <c r="FIB872" s="11"/>
      <c r="FIC872" s="19"/>
      <c r="FID872" s="11"/>
      <c r="FIE872" s="12"/>
      <c r="FIF872" s="12"/>
      <c r="FIG872" s="10"/>
      <c r="FIH872" s="14"/>
      <c r="FII872" s="14"/>
      <c r="FIJ872" s="14"/>
      <c r="FIK872" s="16"/>
      <c r="FIL872" s="10"/>
      <c r="FIM872" s="17"/>
      <c r="FIN872" s="11"/>
      <c r="FIO872" s="19"/>
      <c r="FIP872" s="11"/>
      <c r="FIQ872" s="12"/>
      <c r="FIR872" s="12"/>
      <c r="FIS872" s="10"/>
      <c r="FIT872" s="14"/>
      <c r="FIU872" s="14"/>
      <c r="FIV872" s="14"/>
      <c r="FIW872" s="16"/>
      <c r="FIX872" s="10"/>
      <c r="FIY872" s="17"/>
      <c r="FIZ872" s="11"/>
      <c r="FJA872" s="19"/>
      <c r="FJB872" s="11"/>
      <c r="FJC872" s="12"/>
      <c r="FJD872" s="12"/>
      <c r="FJE872" s="10"/>
      <c r="FJF872" s="14"/>
      <c r="FJG872" s="14"/>
      <c r="FJH872" s="14"/>
      <c r="FJI872" s="16"/>
      <c r="FJJ872" s="10"/>
      <c r="FJK872" s="17"/>
      <c r="FJL872" s="11"/>
      <c r="FJM872" s="19"/>
      <c r="FJN872" s="11"/>
      <c r="FJO872" s="12"/>
      <c r="FJP872" s="12"/>
      <c r="FJQ872" s="10"/>
      <c r="FJR872" s="14"/>
      <c r="FJS872" s="14"/>
      <c r="FJT872" s="14"/>
      <c r="FJU872" s="16"/>
      <c r="FJV872" s="10"/>
      <c r="FJW872" s="17"/>
      <c r="FJX872" s="11"/>
      <c r="FJY872" s="19"/>
      <c r="FJZ872" s="11"/>
      <c r="FKA872" s="12"/>
      <c r="FKB872" s="12"/>
      <c r="FKC872" s="10"/>
      <c r="FKD872" s="14"/>
      <c r="FKE872" s="14"/>
      <c r="FKF872" s="14"/>
      <c r="FKG872" s="16"/>
      <c r="FKH872" s="10"/>
      <c r="FKI872" s="17"/>
      <c r="FKJ872" s="11"/>
      <c r="FKK872" s="19"/>
      <c r="FKL872" s="11"/>
      <c r="FKM872" s="12"/>
      <c r="FKN872" s="12"/>
      <c r="FKO872" s="10"/>
      <c r="FKP872" s="14"/>
      <c r="FKQ872" s="14"/>
      <c r="FKR872" s="14"/>
      <c r="FKS872" s="16"/>
      <c r="FKT872" s="10"/>
      <c r="FKU872" s="17"/>
      <c r="FKV872" s="11"/>
      <c r="FKW872" s="19"/>
      <c r="FKX872" s="11"/>
      <c r="FKY872" s="12"/>
      <c r="FKZ872" s="12"/>
      <c r="FLA872" s="10"/>
      <c r="FLB872" s="14"/>
      <c r="FLC872" s="14"/>
      <c r="FLD872" s="14"/>
      <c r="FLE872" s="16"/>
      <c r="FLF872" s="10"/>
      <c r="FLG872" s="17"/>
      <c r="FLH872" s="11"/>
      <c r="FLI872" s="19"/>
      <c r="FLJ872" s="11"/>
      <c r="FLK872" s="12"/>
      <c r="FLL872" s="12"/>
      <c r="FLM872" s="10"/>
      <c r="FLN872" s="14"/>
      <c r="FLO872" s="14"/>
      <c r="FLP872" s="14"/>
      <c r="FLQ872" s="16"/>
      <c r="FLR872" s="10"/>
      <c r="FLS872" s="17"/>
      <c r="FLT872" s="11"/>
      <c r="FLU872" s="19"/>
      <c r="FLV872" s="11"/>
      <c r="FLW872" s="12"/>
      <c r="FLX872" s="12"/>
      <c r="FLY872" s="10"/>
      <c r="FLZ872" s="14"/>
      <c r="FMA872" s="14"/>
      <c r="FMB872" s="14"/>
      <c r="FMC872" s="16"/>
      <c r="FMD872" s="10"/>
      <c r="FME872" s="17"/>
      <c r="FMF872" s="11"/>
      <c r="FMG872" s="19"/>
      <c r="FMH872" s="11"/>
      <c r="FMI872" s="12"/>
      <c r="FMJ872" s="12"/>
      <c r="FMK872" s="10"/>
      <c r="FML872" s="14"/>
      <c r="FMM872" s="14"/>
      <c r="FMN872" s="14"/>
      <c r="FMO872" s="16"/>
      <c r="FMP872" s="10"/>
      <c r="FMQ872" s="17"/>
      <c r="FMR872" s="11"/>
      <c r="FMS872" s="19"/>
      <c r="FMT872" s="11"/>
      <c r="FMU872" s="12"/>
      <c r="FMV872" s="12"/>
      <c r="FMW872" s="10"/>
      <c r="FMX872" s="14"/>
      <c r="FMY872" s="14"/>
      <c r="FMZ872" s="14"/>
      <c r="FNA872" s="16"/>
      <c r="FNB872" s="10"/>
      <c r="FNC872" s="17"/>
      <c r="FND872" s="11"/>
      <c r="FNE872" s="19"/>
      <c r="FNF872" s="11"/>
      <c r="FNG872" s="12"/>
      <c r="FNH872" s="12"/>
      <c r="FNI872" s="10"/>
      <c r="FNJ872" s="14"/>
      <c r="FNK872" s="14"/>
      <c r="FNL872" s="14"/>
      <c r="FNM872" s="16"/>
      <c r="FNN872" s="10"/>
      <c r="FNO872" s="17"/>
      <c r="FNP872" s="11"/>
      <c r="FNQ872" s="19"/>
      <c r="FNR872" s="11"/>
      <c r="FNS872" s="12"/>
      <c r="FNT872" s="12"/>
      <c r="FNU872" s="10"/>
      <c r="FNV872" s="14"/>
      <c r="FNW872" s="14"/>
      <c r="FNX872" s="14"/>
      <c r="FNY872" s="16"/>
      <c r="FNZ872" s="10"/>
      <c r="FOA872" s="17"/>
      <c r="FOB872" s="11"/>
      <c r="FOC872" s="19"/>
      <c r="FOD872" s="11"/>
      <c r="FOE872" s="12"/>
      <c r="FOF872" s="12"/>
      <c r="FOG872" s="10"/>
      <c r="FOH872" s="14"/>
      <c r="FOI872" s="14"/>
      <c r="FOJ872" s="14"/>
      <c r="FOK872" s="16"/>
      <c r="FOL872" s="10"/>
      <c r="FOM872" s="17"/>
      <c r="FON872" s="11"/>
      <c r="FOO872" s="19"/>
      <c r="FOP872" s="11"/>
      <c r="FOQ872" s="12"/>
      <c r="FOR872" s="12"/>
      <c r="FOS872" s="10"/>
      <c r="FOT872" s="14"/>
      <c r="FOU872" s="14"/>
      <c r="FOV872" s="14"/>
      <c r="FOW872" s="16"/>
      <c r="FOX872" s="10"/>
      <c r="FOY872" s="17"/>
      <c r="FOZ872" s="11"/>
      <c r="FPA872" s="19"/>
      <c r="FPB872" s="11"/>
      <c r="FPC872" s="12"/>
      <c r="FPD872" s="12"/>
      <c r="FPE872" s="10"/>
      <c r="FPF872" s="14"/>
      <c r="FPG872" s="14"/>
      <c r="FPH872" s="14"/>
      <c r="FPI872" s="16"/>
      <c r="FPJ872" s="10"/>
      <c r="FPK872" s="17"/>
      <c r="FPL872" s="11"/>
      <c r="FPM872" s="19"/>
      <c r="FPN872" s="11"/>
      <c r="FPO872" s="12"/>
      <c r="FPP872" s="12"/>
      <c r="FPQ872" s="10"/>
      <c r="FPR872" s="14"/>
      <c r="FPS872" s="14"/>
      <c r="FPT872" s="14"/>
      <c r="FPU872" s="16"/>
      <c r="FPV872" s="10"/>
      <c r="FPW872" s="17"/>
      <c r="FPX872" s="11"/>
      <c r="FPY872" s="19"/>
      <c r="FPZ872" s="11"/>
      <c r="FQA872" s="12"/>
      <c r="FQB872" s="12"/>
      <c r="FQC872" s="10"/>
      <c r="FQD872" s="14"/>
      <c r="FQE872" s="14"/>
      <c r="FQF872" s="14"/>
      <c r="FQG872" s="16"/>
      <c r="FQH872" s="10"/>
      <c r="FQI872" s="17"/>
      <c r="FQJ872" s="11"/>
      <c r="FQK872" s="19"/>
      <c r="FQL872" s="11"/>
      <c r="FQM872" s="12"/>
      <c r="FQN872" s="12"/>
      <c r="FQO872" s="10"/>
      <c r="FQP872" s="14"/>
      <c r="FQQ872" s="14"/>
      <c r="FQR872" s="14"/>
      <c r="FQS872" s="16"/>
      <c r="FQT872" s="10"/>
      <c r="FQU872" s="17"/>
      <c r="FQV872" s="11"/>
      <c r="FQW872" s="19"/>
      <c r="FQX872" s="11"/>
      <c r="FQY872" s="12"/>
      <c r="FQZ872" s="12"/>
      <c r="FRA872" s="10"/>
      <c r="FRB872" s="14"/>
      <c r="FRC872" s="14"/>
      <c r="FRD872" s="14"/>
      <c r="FRE872" s="16"/>
      <c r="FRF872" s="10"/>
      <c r="FRG872" s="17"/>
      <c r="FRH872" s="11"/>
      <c r="FRI872" s="19"/>
      <c r="FRJ872" s="11"/>
      <c r="FRK872" s="12"/>
      <c r="FRL872" s="12"/>
      <c r="FRM872" s="10"/>
      <c r="FRN872" s="14"/>
      <c r="FRO872" s="14"/>
      <c r="FRP872" s="14"/>
      <c r="FRQ872" s="16"/>
      <c r="FRR872" s="10"/>
      <c r="FRS872" s="17"/>
      <c r="FRT872" s="11"/>
      <c r="FRU872" s="19"/>
      <c r="FRV872" s="11"/>
      <c r="FRW872" s="12"/>
      <c r="FRX872" s="12"/>
      <c r="FRY872" s="10"/>
      <c r="FRZ872" s="14"/>
      <c r="FSA872" s="14"/>
      <c r="FSB872" s="14"/>
      <c r="FSC872" s="16"/>
      <c r="FSD872" s="10"/>
      <c r="FSE872" s="17"/>
      <c r="FSF872" s="11"/>
      <c r="FSG872" s="19"/>
      <c r="FSH872" s="11"/>
      <c r="FSI872" s="12"/>
      <c r="FSJ872" s="12"/>
      <c r="FSK872" s="10"/>
      <c r="FSL872" s="14"/>
      <c r="FSM872" s="14"/>
      <c r="FSN872" s="14"/>
      <c r="FSO872" s="16"/>
      <c r="FSP872" s="10"/>
      <c r="FSQ872" s="17"/>
      <c r="FSR872" s="11"/>
      <c r="FSS872" s="19"/>
      <c r="FST872" s="11"/>
      <c r="FSU872" s="12"/>
      <c r="FSV872" s="12"/>
      <c r="FSW872" s="10"/>
      <c r="FSX872" s="14"/>
      <c r="FSY872" s="14"/>
      <c r="FSZ872" s="14"/>
      <c r="FTA872" s="16"/>
      <c r="FTB872" s="10"/>
      <c r="FTC872" s="17"/>
      <c r="FTD872" s="11"/>
      <c r="FTE872" s="19"/>
      <c r="FTF872" s="11"/>
      <c r="FTG872" s="12"/>
      <c r="FTH872" s="12"/>
      <c r="FTI872" s="10"/>
      <c r="FTJ872" s="14"/>
      <c r="FTK872" s="14"/>
      <c r="FTL872" s="14"/>
      <c r="FTM872" s="16"/>
      <c r="FTN872" s="10"/>
      <c r="FTO872" s="17"/>
      <c r="FTP872" s="11"/>
      <c r="FTQ872" s="19"/>
      <c r="FTR872" s="11"/>
      <c r="FTS872" s="12"/>
      <c r="FTT872" s="12"/>
      <c r="FTU872" s="10"/>
      <c r="FTV872" s="14"/>
      <c r="FTW872" s="14"/>
      <c r="FTX872" s="14"/>
      <c r="FTY872" s="16"/>
      <c r="FTZ872" s="10"/>
      <c r="FUA872" s="17"/>
      <c r="FUB872" s="11"/>
      <c r="FUC872" s="19"/>
      <c r="FUD872" s="11"/>
      <c r="FUE872" s="12"/>
      <c r="FUF872" s="12"/>
      <c r="FUG872" s="10"/>
      <c r="FUH872" s="14"/>
      <c r="FUI872" s="14"/>
      <c r="FUJ872" s="14"/>
      <c r="FUK872" s="16"/>
      <c r="FUL872" s="10"/>
      <c r="FUM872" s="17"/>
      <c r="FUN872" s="11"/>
      <c r="FUO872" s="19"/>
      <c r="FUP872" s="11"/>
      <c r="FUQ872" s="12"/>
      <c r="FUR872" s="12"/>
      <c r="FUS872" s="10"/>
      <c r="FUT872" s="14"/>
      <c r="FUU872" s="14"/>
      <c r="FUV872" s="14"/>
      <c r="FUW872" s="16"/>
      <c r="FUX872" s="10"/>
      <c r="FUY872" s="17"/>
      <c r="FUZ872" s="11"/>
      <c r="FVA872" s="19"/>
      <c r="FVB872" s="11"/>
      <c r="FVC872" s="12"/>
      <c r="FVD872" s="12"/>
      <c r="FVE872" s="10"/>
      <c r="FVF872" s="14"/>
      <c r="FVG872" s="14"/>
      <c r="FVH872" s="14"/>
      <c r="FVI872" s="16"/>
      <c r="FVJ872" s="10"/>
      <c r="FVK872" s="17"/>
      <c r="FVL872" s="11"/>
      <c r="FVM872" s="19"/>
      <c r="FVN872" s="11"/>
      <c r="FVO872" s="12"/>
      <c r="FVP872" s="12"/>
      <c r="FVQ872" s="10"/>
      <c r="FVR872" s="14"/>
      <c r="FVS872" s="14"/>
      <c r="FVT872" s="14"/>
      <c r="FVU872" s="16"/>
      <c r="FVV872" s="10"/>
      <c r="FVW872" s="17"/>
      <c r="FVX872" s="11"/>
      <c r="FVY872" s="19"/>
      <c r="FVZ872" s="11"/>
      <c r="FWA872" s="12"/>
      <c r="FWB872" s="12"/>
      <c r="FWC872" s="10"/>
      <c r="FWD872" s="14"/>
      <c r="FWE872" s="14"/>
      <c r="FWF872" s="14"/>
      <c r="FWG872" s="16"/>
      <c r="FWH872" s="10"/>
      <c r="FWI872" s="17"/>
      <c r="FWJ872" s="11"/>
      <c r="FWK872" s="19"/>
      <c r="FWL872" s="11"/>
      <c r="FWM872" s="12"/>
      <c r="FWN872" s="12"/>
      <c r="FWO872" s="10"/>
      <c r="FWP872" s="14"/>
      <c r="FWQ872" s="14"/>
      <c r="FWR872" s="14"/>
      <c r="FWS872" s="16"/>
      <c r="FWT872" s="10"/>
      <c r="FWU872" s="17"/>
      <c r="FWV872" s="11"/>
      <c r="FWW872" s="19"/>
      <c r="FWX872" s="11"/>
      <c r="FWY872" s="12"/>
      <c r="FWZ872" s="12"/>
      <c r="FXA872" s="10"/>
      <c r="FXB872" s="14"/>
      <c r="FXC872" s="14"/>
      <c r="FXD872" s="14"/>
      <c r="FXE872" s="16"/>
      <c r="FXF872" s="10"/>
      <c r="FXG872" s="17"/>
      <c r="FXH872" s="11"/>
      <c r="FXI872" s="19"/>
      <c r="FXJ872" s="11"/>
      <c r="FXK872" s="12"/>
      <c r="FXL872" s="12"/>
      <c r="FXM872" s="10"/>
      <c r="FXN872" s="14"/>
      <c r="FXO872" s="14"/>
      <c r="FXP872" s="14"/>
      <c r="FXQ872" s="16"/>
      <c r="FXR872" s="10"/>
      <c r="FXS872" s="17"/>
      <c r="FXT872" s="11"/>
      <c r="FXU872" s="19"/>
      <c r="FXV872" s="11"/>
      <c r="FXW872" s="12"/>
      <c r="FXX872" s="12"/>
      <c r="FXY872" s="10"/>
      <c r="FXZ872" s="14"/>
      <c r="FYA872" s="14"/>
      <c r="FYB872" s="14"/>
      <c r="FYC872" s="16"/>
      <c r="FYD872" s="10"/>
      <c r="FYE872" s="17"/>
      <c r="FYF872" s="11"/>
      <c r="FYG872" s="19"/>
      <c r="FYH872" s="11"/>
      <c r="FYI872" s="12"/>
      <c r="FYJ872" s="12"/>
      <c r="FYK872" s="10"/>
      <c r="FYL872" s="14"/>
      <c r="FYM872" s="14"/>
      <c r="FYN872" s="14"/>
      <c r="FYO872" s="16"/>
      <c r="FYP872" s="10"/>
      <c r="FYQ872" s="17"/>
      <c r="FYR872" s="11"/>
      <c r="FYS872" s="19"/>
      <c r="FYT872" s="11"/>
      <c r="FYU872" s="12"/>
      <c r="FYV872" s="12"/>
      <c r="FYW872" s="10"/>
      <c r="FYX872" s="14"/>
      <c r="FYY872" s="14"/>
      <c r="FYZ872" s="14"/>
      <c r="FZA872" s="16"/>
      <c r="FZB872" s="10"/>
      <c r="FZC872" s="17"/>
      <c r="FZD872" s="11"/>
      <c r="FZE872" s="19"/>
      <c r="FZF872" s="11"/>
      <c r="FZG872" s="12"/>
      <c r="FZH872" s="12"/>
      <c r="FZI872" s="10"/>
      <c r="FZJ872" s="14"/>
      <c r="FZK872" s="14"/>
      <c r="FZL872" s="14"/>
      <c r="FZM872" s="16"/>
      <c r="FZN872" s="10"/>
      <c r="FZO872" s="17"/>
      <c r="FZP872" s="11"/>
      <c r="FZQ872" s="19"/>
      <c r="FZR872" s="11"/>
      <c r="FZS872" s="12"/>
      <c r="FZT872" s="12"/>
      <c r="FZU872" s="10"/>
      <c r="FZV872" s="14"/>
      <c r="FZW872" s="14"/>
      <c r="FZX872" s="14"/>
      <c r="FZY872" s="16"/>
      <c r="FZZ872" s="10"/>
      <c r="GAA872" s="17"/>
      <c r="GAB872" s="11"/>
      <c r="GAC872" s="19"/>
      <c r="GAD872" s="11"/>
      <c r="GAE872" s="12"/>
      <c r="GAF872" s="12"/>
      <c r="GAG872" s="10"/>
      <c r="GAH872" s="14"/>
      <c r="GAI872" s="14"/>
      <c r="GAJ872" s="14"/>
      <c r="GAK872" s="16"/>
      <c r="GAL872" s="10"/>
      <c r="GAM872" s="17"/>
      <c r="GAN872" s="11"/>
      <c r="GAO872" s="19"/>
      <c r="GAP872" s="11"/>
      <c r="GAQ872" s="12"/>
      <c r="GAR872" s="12"/>
      <c r="GAS872" s="10"/>
      <c r="GAT872" s="14"/>
      <c r="GAU872" s="14"/>
      <c r="GAV872" s="14"/>
      <c r="GAW872" s="16"/>
      <c r="GAX872" s="10"/>
      <c r="GAY872" s="17"/>
      <c r="GAZ872" s="11"/>
      <c r="GBA872" s="19"/>
      <c r="GBB872" s="11"/>
      <c r="GBC872" s="12"/>
      <c r="GBD872" s="12"/>
      <c r="GBE872" s="10"/>
      <c r="GBF872" s="14"/>
      <c r="GBG872" s="14"/>
      <c r="GBH872" s="14"/>
      <c r="GBI872" s="16"/>
      <c r="GBJ872" s="10"/>
      <c r="GBK872" s="17"/>
      <c r="GBL872" s="11"/>
      <c r="GBM872" s="19"/>
      <c r="GBN872" s="11"/>
      <c r="GBO872" s="12"/>
      <c r="GBP872" s="12"/>
      <c r="GBQ872" s="10"/>
      <c r="GBR872" s="14"/>
      <c r="GBS872" s="14"/>
      <c r="GBT872" s="14"/>
      <c r="GBU872" s="16"/>
      <c r="GBV872" s="10"/>
      <c r="GBW872" s="17"/>
      <c r="GBX872" s="11"/>
      <c r="GBY872" s="19"/>
      <c r="GBZ872" s="11"/>
      <c r="GCA872" s="12"/>
      <c r="GCB872" s="12"/>
      <c r="GCC872" s="10"/>
      <c r="GCD872" s="14"/>
      <c r="GCE872" s="14"/>
      <c r="GCF872" s="14"/>
      <c r="GCG872" s="16"/>
      <c r="GCH872" s="10"/>
      <c r="GCI872" s="17"/>
      <c r="GCJ872" s="11"/>
      <c r="GCK872" s="19"/>
      <c r="GCL872" s="11"/>
      <c r="GCM872" s="12"/>
      <c r="GCN872" s="12"/>
      <c r="GCO872" s="10"/>
      <c r="GCP872" s="14"/>
      <c r="GCQ872" s="14"/>
      <c r="GCR872" s="14"/>
      <c r="GCS872" s="16"/>
      <c r="GCT872" s="10"/>
      <c r="GCU872" s="17"/>
      <c r="GCV872" s="11"/>
      <c r="GCW872" s="19"/>
      <c r="GCX872" s="11"/>
      <c r="GCY872" s="12"/>
      <c r="GCZ872" s="12"/>
      <c r="GDA872" s="10"/>
      <c r="GDB872" s="14"/>
      <c r="GDC872" s="14"/>
      <c r="GDD872" s="14"/>
      <c r="GDE872" s="16"/>
      <c r="GDF872" s="10"/>
      <c r="GDG872" s="17"/>
      <c r="GDH872" s="11"/>
      <c r="GDI872" s="19"/>
      <c r="GDJ872" s="11"/>
      <c r="GDK872" s="12"/>
      <c r="GDL872" s="12"/>
      <c r="GDM872" s="10"/>
      <c r="GDN872" s="14"/>
      <c r="GDO872" s="14"/>
      <c r="GDP872" s="14"/>
      <c r="GDQ872" s="16"/>
      <c r="GDR872" s="10"/>
      <c r="GDS872" s="17"/>
      <c r="GDT872" s="11"/>
      <c r="GDU872" s="19"/>
      <c r="GDV872" s="11"/>
      <c r="GDW872" s="12"/>
      <c r="GDX872" s="12"/>
      <c r="GDY872" s="10"/>
      <c r="GDZ872" s="14"/>
      <c r="GEA872" s="14"/>
      <c r="GEB872" s="14"/>
      <c r="GEC872" s="16"/>
      <c r="GED872" s="10"/>
      <c r="GEE872" s="17"/>
      <c r="GEF872" s="11"/>
      <c r="GEG872" s="19"/>
      <c r="GEH872" s="11"/>
      <c r="GEI872" s="12"/>
      <c r="GEJ872" s="12"/>
      <c r="GEK872" s="10"/>
      <c r="GEL872" s="14"/>
      <c r="GEM872" s="14"/>
      <c r="GEN872" s="14"/>
      <c r="GEO872" s="16"/>
      <c r="GEP872" s="10"/>
      <c r="GEQ872" s="17"/>
      <c r="GER872" s="11"/>
      <c r="GES872" s="19"/>
      <c r="GET872" s="11"/>
      <c r="GEU872" s="12"/>
      <c r="GEV872" s="12"/>
      <c r="GEW872" s="10"/>
      <c r="GEX872" s="14"/>
      <c r="GEY872" s="14"/>
      <c r="GEZ872" s="14"/>
      <c r="GFA872" s="16"/>
      <c r="GFB872" s="10"/>
      <c r="GFC872" s="17"/>
      <c r="GFD872" s="11"/>
      <c r="GFE872" s="19"/>
      <c r="GFF872" s="11"/>
      <c r="GFG872" s="12"/>
      <c r="GFH872" s="12"/>
      <c r="GFI872" s="10"/>
      <c r="GFJ872" s="14"/>
      <c r="GFK872" s="14"/>
      <c r="GFL872" s="14"/>
      <c r="GFM872" s="16"/>
      <c r="GFN872" s="10"/>
      <c r="GFO872" s="17"/>
      <c r="GFP872" s="11"/>
      <c r="GFQ872" s="19"/>
      <c r="GFR872" s="11"/>
      <c r="GFS872" s="12"/>
      <c r="GFT872" s="12"/>
      <c r="GFU872" s="10"/>
      <c r="GFV872" s="14"/>
      <c r="GFW872" s="14"/>
      <c r="GFX872" s="14"/>
      <c r="GFY872" s="16"/>
      <c r="GFZ872" s="10"/>
      <c r="GGA872" s="17"/>
      <c r="GGB872" s="11"/>
      <c r="GGC872" s="19"/>
      <c r="GGD872" s="11"/>
      <c r="GGE872" s="12"/>
      <c r="GGF872" s="12"/>
      <c r="GGG872" s="10"/>
      <c r="GGH872" s="14"/>
      <c r="GGI872" s="14"/>
      <c r="GGJ872" s="14"/>
      <c r="GGK872" s="16"/>
      <c r="GGL872" s="10"/>
      <c r="GGM872" s="17"/>
      <c r="GGN872" s="11"/>
      <c r="GGO872" s="19"/>
      <c r="GGP872" s="11"/>
      <c r="GGQ872" s="12"/>
      <c r="GGR872" s="12"/>
      <c r="GGS872" s="10"/>
      <c r="GGT872" s="14"/>
      <c r="GGU872" s="14"/>
      <c r="GGV872" s="14"/>
      <c r="GGW872" s="16"/>
      <c r="GGX872" s="10"/>
      <c r="GGY872" s="17"/>
      <c r="GGZ872" s="11"/>
      <c r="GHA872" s="19"/>
      <c r="GHB872" s="11"/>
      <c r="GHC872" s="12"/>
      <c r="GHD872" s="12"/>
      <c r="GHE872" s="10"/>
      <c r="GHF872" s="14"/>
      <c r="GHG872" s="14"/>
      <c r="GHH872" s="14"/>
      <c r="GHI872" s="16"/>
      <c r="GHJ872" s="10"/>
      <c r="GHK872" s="17"/>
      <c r="GHL872" s="11"/>
      <c r="GHM872" s="19"/>
      <c r="GHN872" s="11"/>
      <c r="GHO872" s="12"/>
      <c r="GHP872" s="12"/>
      <c r="GHQ872" s="10"/>
      <c r="GHR872" s="14"/>
      <c r="GHS872" s="14"/>
      <c r="GHT872" s="14"/>
      <c r="GHU872" s="16"/>
      <c r="GHV872" s="10"/>
      <c r="GHW872" s="17"/>
      <c r="GHX872" s="11"/>
      <c r="GHY872" s="19"/>
      <c r="GHZ872" s="11"/>
      <c r="GIA872" s="12"/>
      <c r="GIB872" s="12"/>
      <c r="GIC872" s="10"/>
      <c r="GID872" s="14"/>
      <c r="GIE872" s="14"/>
      <c r="GIF872" s="14"/>
      <c r="GIG872" s="16"/>
      <c r="GIH872" s="10"/>
      <c r="GII872" s="17"/>
      <c r="GIJ872" s="11"/>
      <c r="GIK872" s="19"/>
      <c r="GIL872" s="11"/>
      <c r="GIM872" s="12"/>
      <c r="GIN872" s="12"/>
      <c r="GIO872" s="10"/>
      <c r="GIP872" s="14"/>
      <c r="GIQ872" s="14"/>
      <c r="GIR872" s="14"/>
      <c r="GIS872" s="16"/>
      <c r="GIT872" s="10"/>
      <c r="GIU872" s="17"/>
      <c r="GIV872" s="11"/>
      <c r="GIW872" s="19"/>
      <c r="GIX872" s="11"/>
      <c r="GIY872" s="12"/>
      <c r="GIZ872" s="12"/>
      <c r="GJA872" s="10"/>
      <c r="GJB872" s="14"/>
      <c r="GJC872" s="14"/>
      <c r="GJD872" s="14"/>
      <c r="GJE872" s="16"/>
      <c r="GJF872" s="10"/>
      <c r="GJG872" s="17"/>
      <c r="GJH872" s="11"/>
      <c r="GJI872" s="19"/>
      <c r="GJJ872" s="11"/>
      <c r="GJK872" s="12"/>
      <c r="GJL872" s="12"/>
      <c r="GJM872" s="10"/>
      <c r="GJN872" s="14"/>
      <c r="GJO872" s="14"/>
      <c r="GJP872" s="14"/>
      <c r="GJQ872" s="16"/>
      <c r="GJR872" s="10"/>
      <c r="GJS872" s="17"/>
      <c r="GJT872" s="11"/>
      <c r="GJU872" s="19"/>
      <c r="GJV872" s="11"/>
      <c r="GJW872" s="12"/>
      <c r="GJX872" s="12"/>
      <c r="GJY872" s="10"/>
      <c r="GJZ872" s="14"/>
      <c r="GKA872" s="14"/>
      <c r="GKB872" s="14"/>
      <c r="GKC872" s="16"/>
      <c r="GKD872" s="10"/>
      <c r="GKE872" s="17"/>
      <c r="GKF872" s="11"/>
      <c r="GKG872" s="19"/>
      <c r="GKH872" s="11"/>
      <c r="GKI872" s="12"/>
      <c r="GKJ872" s="12"/>
      <c r="GKK872" s="10"/>
      <c r="GKL872" s="14"/>
      <c r="GKM872" s="14"/>
      <c r="GKN872" s="14"/>
      <c r="GKO872" s="16"/>
      <c r="GKP872" s="10"/>
      <c r="GKQ872" s="17"/>
      <c r="GKR872" s="11"/>
      <c r="GKS872" s="19"/>
      <c r="GKT872" s="11"/>
      <c r="GKU872" s="12"/>
      <c r="GKV872" s="12"/>
      <c r="GKW872" s="10"/>
      <c r="GKX872" s="14"/>
      <c r="GKY872" s="14"/>
      <c r="GKZ872" s="14"/>
      <c r="GLA872" s="16"/>
      <c r="GLB872" s="10"/>
      <c r="GLC872" s="17"/>
      <c r="GLD872" s="11"/>
      <c r="GLE872" s="19"/>
      <c r="GLF872" s="11"/>
      <c r="GLG872" s="12"/>
      <c r="GLH872" s="12"/>
      <c r="GLI872" s="10"/>
      <c r="GLJ872" s="14"/>
      <c r="GLK872" s="14"/>
      <c r="GLL872" s="14"/>
      <c r="GLM872" s="16"/>
      <c r="GLN872" s="10"/>
      <c r="GLO872" s="17"/>
      <c r="GLP872" s="11"/>
      <c r="GLQ872" s="19"/>
      <c r="GLR872" s="11"/>
      <c r="GLS872" s="12"/>
      <c r="GLT872" s="12"/>
      <c r="GLU872" s="10"/>
      <c r="GLV872" s="14"/>
      <c r="GLW872" s="14"/>
      <c r="GLX872" s="14"/>
      <c r="GLY872" s="16"/>
      <c r="GLZ872" s="10"/>
      <c r="GMA872" s="17"/>
      <c r="GMB872" s="11"/>
      <c r="GMC872" s="19"/>
      <c r="GMD872" s="11"/>
      <c r="GME872" s="12"/>
      <c r="GMF872" s="12"/>
      <c r="GMG872" s="10"/>
      <c r="GMH872" s="14"/>
      <c r="GMI872" s="14"/>
      <c r="GMJ872" s="14"/>
      <c r="GMK872" s="16"/>
      <c r="GML872" s="10"/>
      <c r="GMM872" s="17"/>
      <c r="GMN872" s="11"/>
      <c r="GMO872" s="19"/>
      <c r="GMP872" s="11"/>
      <c r="GMQ872" s="12"/>
      <c r="GMR872" s="12"/>
      <c r="GMS872" s="10"/>
      <c r="GMT872" s="14"/>
      <c r="GMU872" s="14"/>
      <c r="GMV872" s="14"/>
      <c r="GMW872" s="16"/>
      <c r="GMX872" s="10"/>
      <c r="GMY872" s="17"/>
      <c r="GMZ872" s="11"/>
      <c r="GNA872" s="19"/>
      <c r="GNB872" s="11"/>
      <c r="GNC872" s="12"/>
      <c r="GND872" s="12"/>
      <c r="GNE872" s="10"/>
      <c r="GNF872" s="14"/>
      <c r="GNG872" s="14"/>
      <c r="GNH872" s="14"/>
      <c r="GNI872" s="16"/>
      <c r="GNJ872" s="10"/>
      <c r="GNK872" s="17"/>
      <c r="GNL872" s="11"/>
      <c r="GNM872" s="19"/>
      <c r="GNN872" s="11"/>
      <c r="GNO872" s="12"/>
      <c r="GNP872" s="12"/>
      <c r="GNQ872" s="10"/>
      <c r="GNR872" s="14"/>
      <c r="GNS872" s="14"/>
      <c r="GNT872" s="14"/>
      <c r="GNU872" s="16"/>
      <c r="GNV872" s="10"/>
      <c r="GNW872" s="17"/>
      <c r="GNX872" s="11"/>
      <c r="GNY872" s="19"/>
      <c r="GNZ872" s="11"/>
      <c r="GOA872" s="12"/>
      <c r="GOB872" s="12"/>
      <c r="GOC872" s="10"/>
      <c r="GOD872" s="14"/>
      <c r="GOE872" s="14"/>
      <c r="GOF872" s="14"/>
      <c r="GOG872" s="16"/>
      <c r="GOH872" s="10"/>
      <c r="GOI872" s="17"/>
      <c r="GOJ872" s="11"/>
      <c r="GOK872" s="19"/>
      <c r="GOL872" s="11"/>
      <c r="GOM872" s="12"/>
      <c r="GON872" s="12"/>
      <c r="GOO872" s="10"/>
      <c r="GOP872" s="14"/>
      <c r="GOQ872" s="14"/>
      <c r="GOR872" s="14"/>
      <c r="GOS872" s="16"/>
      <c r="GOT872" s="10"/>
      <c r="GOU872" s="17"/>
      <c r="GOV872" s="11"/>
      <c r="GOW872" s="19"/>
      <c r="GOX872" s="11"/>
      <c r="GOY872" s="12"/>
      <c r="GOZ872" s="12"/>
      <c r="GPA872" s="10"/>
      <c r="GPB872" s="14"/>
      <c r="GPC872" s="14"/>
      <c r="GPD872" s="14"/>
      <c r="GPE872" s="16"/>
      <c r="GPF872" s="10"/>
      <c r="GPG872" s="17"/>
      <c r="GPH872" s="11"/>
      <c r="GPI872" s="19"/>
      <c r="GPJ872" s="11"/>
      <c r="GPK872" s="12"/>
      <c r="GPL872" s="12"/>
      <c r="GPM872" s="10"/>
      <c r="GPN872" s="14"/>
      <c r="GPO872" s="14"/>
      <c r="GPP872" s="14"/>
      <c r="GPQ872" s="16"/>
      <c r="GPR872" s="10"/>
      <c r="GPS872" s="17"/>
      <c r="GPT872" s="11"/>
      <c r="GPU872" s="19"/>
      <c r="GPV872" s="11"/>
      <c r="GPW872" s="12"/>
      <c r="GPX872" s="12"/>
      <c r="GPY872" s="10"/>
      <c r="GPZ872" s="14"/>
      <c r="GQA872" s="14"/>
      <c r="GQB872" s="14"/>
      <c r="GQC872" s="16"/>
      <c r="GQD872" s="10"/>
      <c r="GQE872" s="17"/>
      <c r="GQF872" s="11"/>
      <c r="GQG872" s="19"/>
      <c r="GQH872" s="11"/>
      <c r="GQI872" s="12"/>
      <c r="GQJ872" s="12"/>
      <c r="GQK872" s="10"/>
      <c r="GQL872" s="14"/>
      <c r="GQM872" s="14"/>
      <c r="GQN872" s="14"/>
      <c r="GQO872" s="16"/>
      <c r="GQP872" s="10"/>
      <c r="GQQ872" s="17"/>
      <c r="GQR872" s="11"/>
      <c r="GQS872" s="19"/>
      <c r="GQT872" s="11"/>
      <c r="GQU872" s="12"/>
      <c r="GQV872" s="12"/>
      <c r="GQW872" s="10"/>
      <c r="GQX872" s="14"/>
      <c r="GQY872" s="14"/>
      <c r="GQZ872" s="14"/>
      <c r="GRA872" s="16"/>
      <c r="GRB872" s="10"/>
      <c r="GRC872" s="17"/>
      <c r="GRD872" s="11"/>
      <c r="GRE872" s="19"/>
      <c r="GRF872" s="11"/>
      <c r="GRG872" s="12"/>
      <c r="GRH872" s="12"/>
      <c r="GRI872" s="10"/>
      <c r="GRJ872" s="14"/>
      <c r="GRK872" s="14"/>
      <c r="GRL872" s="14"/>
      <c r="GRM872" s="16"/>
      <c r="GRN872" s="10"/>
      <c r="GRO872" s="17"/>
      <c r="GRP872" s="11"/>
      <c r="GRQ872" s="19"/>
      <c r="GRR872" s="11"/>
      <c r="GRS872" s="12"/>
      <c r="GRT872" s="12"/>
      <c r="GRU872" s="10"/>
      <c r="GRV872" s="14"/>
      <c r="GRW872" s="14"/>
      <c r="GRX872" s="14"/>
      <c r="GRY872" s="16"/>
      <c r="GRZ872" s="10"/>
      <c r="GSA872" s="17"/>
      <c r="GSB872" s="11"/>
      <c r="GSC872" s="19"/>
      <c r="GSD872" s="11"/>
      <c r="GSE872" s="12"/>
      <c r="GSF872" s="12"/>
      <c r="GSG872" s="10"/>
      <c r="GSH872" s="14"/>
      <c r="GSI872" s="14"/>
      <c r="GSJ872" s="14"/>
      <c r="GSK872" s="16"/>
      <c r="GSL872" s="10"/>
      <c r="GSM872" s="17"/>
      <c r="GSN872" s="11"/>
      <c r="GSO872" s="19"/>
      <c r="GSP872" s="11"/>
      <c r="GSQ872" s="12"/>
      <c r="GSR872" s="12"/>
      <c r="GSS872" s="10"/>
      <c r="GST872" s="14"/>
      <c r="GSU872" s="14"/>
      <c r="GSV872" s="14"/>
      <c r="GSW872" s="16"/>
      <c r="GSX872" s="10"/>
      <c r="GSY872" s="17"/>
      <c r="GSZ872" s="11"/>
      <c r="GTA872" s="19"/>
      <c r="GTB872" s="11"/>
      <c r="GTC872" s="12"/>
      <c r="GTD872" s="12"/>
      <c r="GTE872" s="10"/>
      <c r="GTF872" s="14"/>
      <c r="GTG872" s="14"/>
      <c r="GTH872" s="14"/>
      <c r="GTI872" s="16"/>
      <c r="GTJ872" s="10"/>
      <c r="GTK872" s="17"/>
      <c r="GTL872" s="11"/>
      <c r="GTM872" s="19"/>
      <c r="GTN872" s="11"/>
      <c r="GTO872" s="12"/>
      <c r="GTP872" s="12"/>
      <c r="GTQ872" s="10"/>
      <c r="GTR872" s="14"/>
      <c r="GTS872" s="14"/>
      <c r="GTT872" s="14"/>
      <c r="GTU872" s="16"/>
      <c r="GTV872" s="10"/>
      <c r="GTW872" s="17"/>
      <c r="GTX872" s="11"/>
      <c r="GTY872" s="19"/>
      <c r="GTZ872" s="11"/>
      <c r="GUA872" s="12"/>
      <c r="GUB872" s="12"/>
      <c r="GUC872" s="10"/>
      <c r="GUD872" s="14"/>
      <c r="GUE872" s="14"/>
      <c r="GUF872" s="14"/>
      <c r="GUG872" s="16"/>
      <c r="GUH872" s="10"/>
      <c r="GUI872" s="17"/>
      <c r="GUJ872" s="11"/>
      <c r="GUK872" s="19"/>
      <c r="GUL872" s="11"/>
      <c r="GUM872" s="12"/>
      <c r="GUN872" s="12"/>
      <c r="GUO872" s="10"/>
      <c r="GUP872" s="14"/>
      <c r="GUQ872" s="14"/>
      <c r="GUR872" s="14"/>
      <c r="GUS872" s="16"/>
      <c r="GUT872" s="10"/>
      <c r="GUU872" s="17"/>
      <c r="GUV872" s="11"/>
      <c r="GUW872" s="19"/>
      <c r="GUX872" s="11"/>
      <c r="GUY872" s="12"/>
      <c r="GUZ872" s="12"/>
      <c r="GVA872" s="10"/>
      <c r="GVB872" s="14"/>
      <c r="GVC872" s="14"/>
      <c r="GVD872" s="14"/>
      <c r="GVE872" s="16"/>
      <c r="GVF872" s="10"/>
      <c r="GVG872" s="17"/>
      <c r="GVH872" s="11"/>
      <c r="GVI872" s="19"/>
      <c r="GVJ872" s="11"/>
      <c r="GVK872" s="12"/>
      <c r="GVL872" s="12"/>
      <c r="GVM872" s="10"/>
      <c r="GVN872" s="14"/>
      <c r="GVO872" s="14"/>
      <c r="GVP872" s="14"/>
      <c r="GVQ872" s="16"/>
      <c r="GVR872" s="10"/>
      <c r="GVS872" s="17"/>
      <c r="GVT872" s="11"/>
      <c r="GVU872" s="19"/>
      <c r="GVV872" s="11"/>
      <c r="GVW872" s="12"/>
      <c r="GVX872" s="12"/>
      <c r="GVY872" s="10"/>
      <c r="GVZ872" s="14"/>
      <c r="GWA872" s="14"/>
      <c r="GWB872" s="14"/>
      <c r="GWC872" s="16"/>
      <c r="GWD872" s="10"/>
      <c r="GWE872" s="17"/>
      <c r="GWF872" s="11"/>
      <c r="GWG872" s="19"/>
      <c r="GWH872" s="11"/>
      <c r="GWI872" s="12"/>
      <c r="GWJ872" s="12"/>
      <c r="GWK872" s="10"/>
      <c r="GWL872" s="14"/>
      <c r="GWM872" s="14"/>
      <c r="GWN872" s="14"/>
      <c r="GWO872" s="16"/>
      <c r="GWP872" s="10"/>
      <c r="GWQ872" s="17"/>
      <c r="GWR872" s="11"/>
      <c r="GWS872" s="19"/>
      <c r="GWT872" s="11"/>
      <c r="GWU872" s="12"/>
      <c r="GWV872" s="12"/>
      <c r="GWW872" s="10"/>
      <c r="GWX872" s="14"/>
      <c r="GWY872" s="14"/>
      <c r="GWZ872" s="14"/>
      <c r="GXA872" s="16"/>
      <c r="GXB872" s="10"/>
      <c r="GXC872" s="17"/>
      <c r="GXD872" s="11"/>
      <c r="GXE872" s="19"/>
      <c r="GXF872" s="11"/>
      <c r="GXG872" s="12"/>
      <c r="GXH872" s="12"/>
      <c r="GXI872" s="10"/>
      <c r="GXJ872" s="14"/>
      <c r="GXK872" s="14"/>
      <c r="GXL872" s="14"/>
      <c r="GXM872" s="16"/>
      <c r="GXN872" s="10"/>
      <c r="GXO872" s="17"/>
      <c r="GXP872" s="11"/>
      <c r="GXQ872" s="19"/>
      <c r="GXR872" s="11"/>
      <c r="GXS872" s="12"/>
      <c r="GXT872" s="12"/>
      <c r="GXU872" s="10"/>
      <c r="GXV872" s="14"/>
      <c r="GXW872" s="14"/>
      <c r="GXX872" s="14"/>
      <c r="GXY872" s="16"/>
      <c r="GXZ872" s="10"/>
      <c r="GYA872" s="17"/>
      <c r="GYB872" s="11"/>
      <c r="GYC872" s="19"/>
      <c r="GYD872" s="11"/>
      <c r="GYE872" s="12"/>
      <c r="GYF872" s="12"/>
      <c r="GYG872" s="10"/>
      <c r="GYH872" s="14"/>
      <c r="GYI872" s="14"/>
      <c r="GYJ872" s="14"/>
      <c r="GYK872" s="16"/>
      <c r="GYL872" s="10"/>
      <c r="GYM872" s="17"/>
      <c r="GYN872" s="11"/>
      <c r="GYO872" s="19"/>
      <c r="GYP872" s="11"/>
      <c r="GYQ872" s="12"/>
      <c r="GYR872" s="12"/>
      <c r="GYS872" s="10"/>
      <c r="GYT872" s="14"/>
      <c r="GYU872" s="14"/>
      <c r="GYV872" s="14"/>
      <c r="GYW872" s="16"/>
      <c r="GYX872" s="10"/>
      <c r="GYY872" s="17"/>
      <c r="GYZ872" s="11"/>
      <c r="GZA872" s="19"/>
      <c r="GZB872" s="11"/>
      <c r="GZC872" s="12"/>
      <c r="GZD872" s="12"/>
      <c r="GZE872" s="10"/>
      <c r="GZF872" s="14"/>
      <c r="GZG872" s="14"/>
      <c r="GZH872" s="14"/>
      <c r="GZI872" s="16"/>
      <c r="GZJ872" s="10"/>
      <c r="GZK872" s="17"/>
      <c r="GZL872" s="11"/>
      <c r="GZM872" s="19"/>
      <c r="GZN872" s="11"/>
      <c r="GZO872" s="12"/>
      <c r="GZP872" s="12"/>
      <c r="GZQ872" s="10"/>
      <c r="GZR872" s="14"/>
      <c r="GZS872" s="14"/>
      <c r="GZT872" s="14"/>
      <c r="GZU872" s="16"/>
      <c r="GZV872" s="10"/>
      <c r="GZW872" s="17"/>
      <c r="GZX872" s="11"/>
      <c r="GZY872" s="19"/>
      <c r="GZZ872" s="11"/>
      <c r="HAA872" s="12"/>
      <c r="HAB872" s="12"/>
      <c r="HAC872" s="10"/>
      <c r="HAD872" s="14"/>
      <c r="HAE872" s="14"/>
      <c r="HAF872" s="14"/>
      <c r="HAG872" s="16"/>
      <c r="HAH872" s="10"/>
      <c r="HAI872" s="17"/>
      <c r="HAJ872" s="11"/>
      <c r="HAK872" s="19"/>
      <c r="HAL872" s="11"/>
      <c r="HAM872" s="12"/>
      <c r="HAN872" s="12"/>
      <c r="HAO872" s="10"/>
      <c r="HAP872" s="14"/>
      <c r="HAQ872" s="14"/>
      <c r="HAR872" s="14"/>
      <c r="HAS872" s="16"/>
      <c r="HAT872" s="10"/>
      <c r="HAU872" s="17"/>
      <c r="HAV872" s="11"/>
      <c r="HAW872" s="19"/>
      <c r="HAX872" s="11"/>
      <c r="HAY872" s="12"/>
      <c r="HAZ872" s="12"/>
      <c r="HBA872" s="10"/>
      <c r="HBB872" s="14"/>
      <c r="HBC872" s="14"/>
      <c r="HBD872" s="14"/>
      <c r="HBE872" s="16"/>
      <c r="HBF872" s="10"/>
      <c r="HBG872" s="17"/>
      <c r="HBH872" s="11"/>
      <c r="HBI872" s="19"/>
      <c r="HBJ872" s="11"/>
      <c r="HBK872" s="12"/>
      <c r="HBL872" s="12"/>
      <c r="HBM872" s="10"/>
      <c r="HBN872" s="14"/>
      <c r="HBO872" s="14"/>
      <c r="HBP872" s="14"/>
      <c r="HBQ872" s="16"/>
      <c r="HBR872" s="10"/>
      <c r="HBS872" s="17"/>
      <c r="HBT872" s="11"/>
      <c r="HBU872" s="19"/>
      <c r="HBV872" s="11"/>
      <c r="HBW872" s="12"/>
      <c r="HBX872" s="12"/>
      <c r="HBY872" s="10"/>
      <c r="HBZ872" s="14"/>
      <c r="HCA872" s="14"/>
      <c r="HCB872" s="14"/>
      <c r="HCC872" s="16"/>
      <c r="HCD872" s="10"/>
      <c r="HCE872" s="17"/>
      <c r="HCF872" s="11"/>
      <c r="HCG872" s="19"/>
      <c r="HCH872" s="11"/>
      <c r="HCI872" s="12"/>
      <c r="HCJ872" s="12"/>
      <c r="HCK872" s="10"/>
      <c r="HCL872" s="14"/>
      <c r="HCM872" s="14"/>
      <c r="HCN872" s="14"/>
      <c r="HCO872" s="16"/>
      <c r="HCP872" s="10"/>
      <c r="HCQ872" s="17"/>
      <c r="HCR872" s="11"/>
      <c r="HCS872" s="19"/>
      <c r="HCT872" s="11"/>
      <c r="HCU872" s="12"/>
      <c r="HCV872" s="12"/>
      <c r="HCW872" s="10"/>
      <c r="HCX872" s="14"/>
      <c r="HCY872" s="14"/>
      <c r="HCZ872" s="14"/>
      <c r="HDA872" s="16"/>
      <c r="HDB872" s="10"/>
      <c r="HDC872" s="17"/>
      <c r="HDD872" s="11"/>
      <c r="HDE872" s="19"/>
      <c r="HDF872" s="11"/>
      <c r="HDG872" s="12"/>
      <c r="HDH872" s="12"/>
      <c r="HDI872" s="10"/>
      <c r="HDJ872" s="14"/>
      <c r="HDK872" s="14"/>
      <c r="HDL872" s="14"/>
      <c r="HDM872" s="16"/>
      <c r="HDN872" s="10"/>
      <c r="HDO872" s="17"/>
      <c r="HDP872" s="11"/>
      <c r="HDQ872" s="19"/>
      <c r="HDR872" s="11"/>
      <c r="HDS872" s="12"/>
      <c r="HDT872" s="12"/>
      <c r="HDU872" s="10"/>
      <c r="HDV872" s="14"/>
      <c r="HDW872" s="14"/>
      <c r="HDX872" s="14"/>
      <c r="HDY872" s="16"/>
      <c r="HDZ872" s="10"/>
      <c r="HEA872" s="17"/>
      <c r="HEB872" s="11"/>
      <c r="HEC872" s="19"/>
      <c r="HED872" s="11"/>
      <c r="HEE872" s="12"/>
      <c r="HEF872" s="12"/>
      <c r="HEG872" s="10"/>
      <c r="HEH872" s="14"/>
      <c r="HEI872" s="14"/>
      <c r="HEJ872" s="14"/>
      <c r="HEK872" s="16"/>
      <c r="HEL872" s="10"/>
      <c r="HEM872" s="17"/>
      <c r="HEN872" s="11"/>
      <c r="HEO872" s="19"/>
      <c r="HEP872" s="11"/>
      <c r="HEQ872" s="12"/>
      <c r="HER872" s="12"/>
      <c r="HES872" s="10"/>
      <c r="HET872" s="14"/>
      <c r="HEU872" s="14"/>
      <c r="HEV872" s="14"/>
      <c r="HEW872" s="16"/>
      <c r="HEX872" s="10"/>
      <c r="HEY872" s="17"/>
      <c r="HEZ872" s="11"/>
      <c r="HFA872" s="19"/>
      <c r="HFB872" s="11"/>
      <c r="HFC872" s="12"/>
      <c r="HFD872" s="12"/>
      <c r="HFE872" s="10"/>
      <c r="HFF872" s="14"/>
      <c r="HFG872" s="14"/>
      <c r="HFH872" s="14"/>
      <c r="HFI872" s="16"/>
      <c r="HFJ872" s="10"/>
      <c r="HFK872" s="17"/>
      <c r="HFL872" s="11"/>
      <c r="HFM872" s="19"/>
      <c r="HFN872" s="11"/>
      <c r="HFO872" s="12"/>
      <c r="HFP872" s="12"/>
      <c r="HFQ872" s="10"/>
      <c r="HFR872" s="14"/>
      <c r="HFS872" s="14"/>
      <c r="HFT872" s="14"/>
      <c r="HFU872" s="16"/>
      <c r="HFV872" s="10"/>
      <c r="HFW872" s="17"/>
      <c r="HFX872" s="11"/>
      <c r="HFY872" s="19"/>
      <c r="HFZ872" s="11"/>
      <c r="HGA872" s="12"/>
      <c r="HGB872" s="12"/>
      <c r="HGC872" s="10"/>
      <c r="HGD872" s="14"/>
      <c r="HGE872" s="14"/>
      <c r="HGF872" s="14"/>
      <c r="HGG872" s="16"/>
      <c r="HGH872" s="10"/>
      <c r="HGI872" s="17"/>
      <c r="HGJ872" s="11"/>
      <c r="HGK872" s="19"/>
      <c r="HGL872" s="11"/>
      <c r="HGM872" s="12"/>
      <c r="HGN872" s="12"/>
      <c r="HGO872" s="10"/>
      <c r="HGP872" s="14"/>
      <c r="HGQ872" s="14"/>
      <c r="HGR872" s="14"/>
      <c r="HGS872" s="16"/>
      <c r="HGT872" s="10"/>
      <c r="HGU872" s="17"/>
      <c r="HGV872" s="11"/>
      <c r="HGW872" s="19"/>
      <c r="HGX872" s="11"/>
      <c r="HGY872" s="12"/>
      <c r="HGZ872" s="12"/>
      <c r="HHA872" s="10"/>
      <c r="HHB872" s="14"/>
      <c r="HHC872" s="14"/>
      <c r="HHD872" s="14"/>
      <c r="HHE872" s="16"/>
      <c r="HHF872" s="10"/>
      <c r="HHG872" s="17"/>
      <c r="HHH872" s="11"/>
      <c r="HHI872" s="19"/>
      <c r="HHJ872" s="11"/>
      <c r="HHK872" s="12"/>
      <c r="HHL872" s="12"/>
      <c r="HHM872" s="10"/>
      <c r="HHN872" s="14"/>
      <c r="HHO872" s="14"/>
      <c r="HHP872" s="14"/>
      <c r="HHQ872" s="16"/>
      <c r="HHR872" s="10"/>
      <c r="HHS872" s="17"/>
      <c r="HHT872" s="11"/>
      <c r="HHU872" s="19"/>
      <c r="HHV872" s="11"/>
      <c r="HHW872" s="12"/>
      <c r="HHX872" s="12"/>
      <c r="HHY872" s="10"/>
      <c r="HHZ872" s="14"/>
      <c r="HIA872" s="14"/>
      <c r="HIB872" s="14"/>
      <c r="HIC872" s="16"/>
      <c r="HID872" s="10"/>
      <c r="HIE872" s="17"/>
      <c r="HIF872" s="11"/>
      <c r="HIG872" s="19"/>
      <c r="HIH872" s="11"/>
      <c r="HII872" s="12"/>
      <c r="HIJ872" s="12"/>
      <c r="HIK872" s="10"/>
      <c r="HIL872" s="14"/>
      <c r="HIM872" s="14"/>
      <c r="HIN872" s="14"/>
      <c r="HIO872" s="16"/>
      <c r="HIP872" s="10"/>
      <c r="HIQ872" s="17"/>
      <c r="HIR872" s="11"/>
      <c r="HIS872" s="19"/>
      <c r="HIT872" s="11"/>
      <c r="HIU872" s="12"/>
      <c r="HIV872" s="12"/>
      <c r="HIW872" s="10"/>
      <c r="HIX872" s="14"/>
      <c r="HIY872" s="14"/>
      <c r="HIZ872" s="14"/>
      <c r="HJA872" s="16"/>
      <c r="HJB872" s="10"/>
      <c r="HJC872" s="17"/>
      <c r="HJD872" s="11"/>
      <c r="HJE872" s="19"/>
      <c r="HJF872" s="11"/>
      <c r="HJG872" s="12"/>
      <c r="HJH872" s="12"/>
      <c r="HJI872" s="10"/>
      <c r="HJJ872" s="14"/>
      <c r="HJK872" s="14"/>
      <c r="HJL872" s="14"/>
      <c r="HJM872" s="16"/>
      <c r="HJN872" s="10"/>
      <c r="HJO872" s="17"/>
      <c r="HJP872" s="11"/>
      <c r="HJQ872" s="19"/>
      <c r="HJR872" s="11"/>
      <c r="HJS872" s="12"/>
      <c r="HJT872" s="12"/>
      <c r="HJU872" s="10"/>
      <c r="HJV872" s="14"/>
      <c r="HJW872" s="14"/>
      <c r="HJX872" s="14"/>
      <c r="HJY872" s="16"/>
      <c r="HJZ872" s="10"/>
      <c r="HKA872" s="17"/>
      <c r="HKB872" s="11"/>
      <c r="HKC872" s="19"/>
      <c r="HKD872" s="11"/>
      <c r="HKE872" s="12"/>
      <c r="HKF872" s="12"/>
      <c r="HKG872" s="10"/>
      <c r="HKH872" s="14"/>
      <c r="HKI872" s="14"/>
      <c r="HKJ872" s="14"/>
      <c r="HKK872" s="16"/>
      <c r="HKL872" s="10"/>
      <c r="HKM872" s="17"/>
      <c r="HKN872" s="11"/>
      <c r="HKO872" s="19"/>
      <c r="HKP872" s="11"/>
      <c r="HKQ872" s="12"/>
      <c r="HKR872" s="12"/>
      <c r="HKS872" s="10"/>
      <c r="HKT872" s="14"/>
      <c r="HKU872" s="14"/>
      <c r="HKV872" s="14"/>
      <c r="HKW872" s="16"/>
      <c r="HKX872" s="10"/>
      <c r="HKY872" s="17"/>
      <c r="HKZ872" s="11"/>
      <c r="HLA872" s="19"/>
      <c r="HLB872" s="11"/>
      <c r="HLC872" s="12"/>
      <c r="HLD872" s="12"/>
      <c r="HLE872" s="10"/>
      <c r="HLF872" s="14"/>
      <c r="HLG872" s="14"/>
      <c r="HLH872" s="14"/>
      <c r="HLI872" s="16"/>
      <c r="HLJ872" s="10"/>
      <c r="HLK872" s="17"/>
      <c r="HLL872" s="11"/>
      <c r="HLM872" s="19"/>
      <c r="HLN872" s="11"/>
      <c r="HLO872" s="12"/>
      <c r="HLP872" s="12"/>
      <c r="HLQ872" s="10"/>
      <c r="HLR872" s="14"/>
      <c r="HLS872" s="14"/>
      <c r="HLT872" s="14"/>
      <c r="HLU872" s="16"/>
      <c r="HLV872" s="10"/>
      <c r="HLW872" s="17"/>
      <c r="HLX872" s="11"/>
      <c r="HLY872" s="19"/>
      <c r="HLZ872" s="11"/>
      <c r="HMA872" s="12"/>
      <c r="HMB872" s="12"/>
      <c r="HMC872" s="10"/>
      <c r="HMD872" s="14"/>
      <c r="HME872" s="14"/>
      <c r="HMF872" s="14"/>
      <c r="HMG872" s="16"/>
      <c r="HMH872" s="10"/>
      <c r="HMI872" s="17"/>
      <c r="HMJ872" s="11"/>
      <c r="HMK872" s="19"/>
      <c r="HML872" s="11"/>
      <c r="HMM872" s="12"/>
      <c r="HMN872" s="12"/>
      <c r="HMO872" s="10"/>
      <c r="HMP872" s="14"/>
      <c r="HMQ872" s="14"/>
      <c r="HMR872" s="14"/>
      <c r="HMS872" s="16"/>
      <c r="HMT872" s="10"/>
      <c r="HMU872" s="17"/>
      <c r="HMV872" s="11"/>
      <c r="HMW872" s="19"/>
      <c r="HMX872" s="11"/>
      <c r="HMY872" s="12"/>
      <c r="HMZ872" s="12"/>
      <c r="HNA872" s="10"/>
      <c r="HNB872" s="14"/>
      <c r="HNC872" s="14"/>
      <c r="HND872" s="14"/>
      <c r="HNE872" s="16"/>
      <c r="HNF872" s="10"/>
      <c r="HNG872" s="17"/>
      <c r="HNH872" s="11"/>
      <c r="HNI872" s="19"/>
      <c r="HNJ872" s="11"/>
      <c r="HNK872" s="12"/>
      <c r="HNL872" s="12"/>
      <c r="HNM872" s="10"/>
      <c r="HNN872" s="14"/>
      <c r="HNO872" s="14"/>
      <c r="HNP872" s="14"/>
      <c r="HNQ872" s="16"/>
      <c r="HNR872" s="10"/>
      <c r="HNS872" s="17"/>
      <c r="HNT872" s="11"/>
      <c r="HNU872" s="19"/>
      <c r="HNV872" s="11"/>
      <c r="HNW872" s="12"/>
      <c r="HNX872" s="12"/>
      <c r="HNY872" s="10"/>
      <c r="HNZ872" s="14"/>
      <c r="HOA872" s="14"/>
      <c r="HOB872" s="14"/>
      <c r="HOC872" s="16"/>
      <c r="HOD872" s="10"/>
      <c r="HOE872" s="17"/>
      <c r="HOF872" s="11"/>
      <c r="HOG872" s="19"/>
      <c r="HOH872" s="11"/>
      <c r="HOI872" s="12"/>
      <c r="HOJ872" s="12"/>
      <c r="HOK872" s="10"/>
      <c r="HOL872" s="14"/>
      <c r="HOM872" s="14"/>
      <c r="HON872" s="14"/>
      <c r="HOO872" s="16"/>
      <c r="HOP872" s="10"/>
      <c r="HOQ872" s="17"/>
      <c r="HOR872" s="11"/>
      <c r="HOS872" s="19"/>
      <c r="HOT872" s="11"/>
      <c r="HOU872" s="12"/>
      <c r="HOV872" s="12"/>
      <c r="HOW872" s="10"/>
      <c r="HOX872" s="14"/>
      <c r="HOY872" s="14"/>
      <c r="HOZ872" s="14"/>
      <c r="HPA872" s="16"/>
      <c r="HPB872" s="10"/>
      <c r="HPC872" s="17"/>
      <c r="HPD872" s="11"/>
      <c r="HPE872" s="19"/>
      <c r="HPF872" s="11"/>
      <c r="HPG872" s="12"/>
      <c r="HPH872" s="12"/>
      <c r="HPI872" s="10"/>
      <c r="HPJ872" s="14"/>
      <c r="HPK872" s="14"/>
      <c r="HPL872" s="14"/>
      <c r="HPM872" s="16"/>
      <c r="HPN872" s="10"/>
      <c r="HPO872" s="17"/>
      <c r="HPP872" s="11"/>
      <c r="HPQ872" s="19"/>
      <c r="HPR872" s="11"/>
      <c r="HPS872" s="12"/>
      <c r="HPT872" s="12"/>
      <c r="HPU872" s="10"/>
      <c r="HPV872" s="14"/>
      <c r="HPW872" s="14"/>
      <c r="HPX872" s="14"/>
      <c r="HPY872" s="16"/>
      <c r="HPZ872" s="10"/>
      <c r="HQA872" s="17"/>
      <c r="HQB872" s="11"/>
      <c r="HQC872" s="19"/>
      <c r="HQD872" s="11"/>
      <c r="HQE872" s="12"/>
      <c r="HQF872" s="12"/>
      <c r="HQG872" s="10"/>
      <c r="HQH872" s="14"/>
      <c r="HQI872" s="14"/>
      <c r="HQJ872" s="14"/>
      <c r="HQK872" s="16"/>
      <c r="HQL872" s="10"/>
      <c r="HQM872" s="17"/>
      <c r="HQN872" s="11"/>
      <c r="HQO872" s="19"/>
      <c r="HQP872" s="11"/>
      <c r="HQQ872" s="12"/>
      <c r="HQR872" s="12"/>
      <c r="HQS872" s="10"/>
      <c r="HQT872" s="14"/>
      <c r="HQU872" s="14"/>
      <c r="HQV872" s="14"/>
      <c r="HQW872" s="16"/>
      <c r="HQX872" s="10"/>
      <c r="HQY872" s="17"/>
      <c r="HQZ872" s="11"/>
      <c r="HRA872" s="19"/>
      <c r="HRB872" s="11"/>
      <c r="HRC872" s="12"/>
      <c r="HRD872" s="12"/>
      <c r="HRE872" s="10"/>
      <c r="HRF872" s="14"/>
      <c r="HRG872" s="14"/>
      <c r="HRH872" s="14"/>
      <c r="HRI872" s="16"/>
      <c r="HRJ872" s="10"/>
      <c r="HRK872" s="17"/>
      <c r="HRL872" s="11"/>
      <c r="HRM872" s="19"/>
      <c r="HRN872" s="11"/>
      <c r="HRO872" s="12"/>
      <c r="HRP872" s="12"/>
      <c r="HRQ872" s="10"/>
      <c r="HRR872" s="14"/>
      <c r="HRS872" s="14"/>
      <c r="HRT872" s="14"/>
      <c r="HRU872" s="16"/>
      <c r="HRV872" s="10"/>
      <c r="HRW872" s="17"/>
      <c r="HRX872" s="11"/>
      <c r="HRY872" s="19"/>
      <c r="HRZ872" s="11"/>
      <c r="HSA872" s="12"/>
      <c r="HSB872" s="12"/>
      <c r="HSC872" s="10"/>
      <c r="HSD872" s="14"/>
      <c r="HSE872" s="14"/>
      <c r="HSF872" s="14"/>
      <c r="HSG872" s="16"/>
      <c r="HSH872" s="10"/>
      <c r="HSI872" s="17"/>
      <c r="HSJ872" s="11"/>
      <c r="HSK872" s="19"/>
      <c r="HSL872" s="11"/>
      <c r="HSM872" s="12"/>
      <c r="HSN872" s="12"/>
      <c r="HSO872" s="10"/>
      <c r="HSP872" s="14"/>
      <c r="HSQ872" s="14"/>
      <c r="HSR872" s="14"/>
      <c r="HSS872" s="16"/>
      <c r="HST872" s="10"/>
      <c r="HSU872" s="17"/>
      <c r="HSV872" s="11"/>
      <c r="HSW872" s="19"/>
      <c r="HSX872" s="11"/>
      <c r="HSY872" s="12"/>
      <c r="HSZ872" s="12"/>
      <c r="HTA872" s="10"/>
      <c r="HTB872" s="14"/>
      <c r="HTC872" s="14"/>
      <c r="HTD872" s="14"/>
      <c r="HTE872" s="16"/>
      <c r="HTF872" s="10"/>
      <c r="HTG872" s="17"/>
      <c r="HTH872" s="11"/>
      <c r="HTI872" s="19"/>
      <c r="HTJ872" s="11"/>
      <c r="HTK872" s="12"/>
      <c r="HTL872" s="12"/>
      <c r="HTM872" s="10"/>
      <c r="HTN872" s="14"/>
      <c r="HTO872" s="14"/>
      <c r="HTP872" s="14"/>
      <c r="HTQ872" s="16"/>
      <c r="HTR872" s="10"/>
      <c r="HTS872" s="17"/>
      <c r="HTT872" s="11"/>
      <c r="HTU872" s="19"/>
      <c r="HTV872" s="11"/>
      <c r="HTW872" s="12"/>
      <c r="HTX872" s="12"/>
      <c r="HTY872" s="10"/>
      <c r="HTZ872" s="14"/>
      <c r="HUA872" s="14"/>
      <c r="HUB872" s="14"/>
      <c r="HUC872" s="16"/>
      <c r="HUD872" s="10"/>
      <c r="HUE872" s="17"/>
      <c r="HUF872" s="11"/>
      <c r="HUG872" s="19"/>
      <c r="HUH872" s="11"/>
      <c r="HUI872" s="12"/>
      <c r="HUJ872" s="12"/>
      <c r="HUK872" s="10"/>
      <c r="HUL872" s="14"/>
      <c r="HUM872" s="14"/>
      <c r="HUN872" s="14"/>
      <c r="HUO872" s="16"/>
      <c r="HUP872" s="10"/>
      <c r="HUQ872" s="17"/>
      <c r="HUR872" s="11"/>
      <c r="HUS872" s="19"/>
      <c r="HUT872" s="11"/>
      <c r="HUU872" s="12"/>
      <c r="HUV872" s="12"/>
      <c r="HUW872" s="10"/>
      <c r="HUX872" s="14"/>
      <c r="HUY872" s="14"/>
      <c r="HUZ872" s="14"/>
      <c r="HVA872" s="16"/>
      <c r="HVB872" s="10"/>
      <c r="HVC872" s="17"/>
      <c r="HVD872" s="11"/>
      <c r="HVE872" s="19"/>
      <c r="HVF872" s="11"/>
      <c r="HVG872" s="12"/>
      <c r="HVH872" s="12"/>
      <c r="HVI872" s="10"/>
      <c r="HVJ872" s="14"/>
      <c r="HVK872" s="14"/>
      <c r="HVL872" s="14"/>
      <c r="HVM872" s="16"/>
      <c r="HVN872" s="10"/>
      <c r="HVO872" s="17"/>
      <c r="HVP872" s="11"/>
      <c r="HVQ872" s="19"/>
      <c r="HVR872" s="11"/>
      <c r="HVS872" s="12"/>
      <c r="HVT872" s="12"/>
      <c r="HVU872" s="10"/>
      <c r="HVV872" s="14"/>
      <c r="HVW872" s="14"/>
      <c r="HVX872" s="14"/>
      <c r="HVY872" s="16"/>
      <c r="HVZ872" s="10"/>
      <c r="HWA872" s="17"/>
      <c r="HWB872" s="11"/>
      <c r="HWC872" s="19"/>
      <c r="HWD872" s="11"/>
      <c r="HWE872" s="12"/>
      <c r="HWF872" s="12"/>
      <c r="HWG872" s="10"/>
      <c r="HWH872" s="14"/>
      <c r="HWI872" s="14"/>
      <c r="HWJ872" s="14"/>
      <c r="HWK872" s="16"/>
      <c r="HWL872" s="10"/>
      <c r="HWM872" s="17"/>
      <c r="HWN872" s="11"/>
      <c r="HWO872" s="19"/>
      <c r="HWP872" s="11"/>
      <c r="HWQ872" s="12"/>
      <c r="HWR872" s="12"/>
      <c r="HWS872" s="10"/>
      <c r="HWT872" s="14"/>
      <c r="HWU872" s="14"/>
      <c r="HWV872" s="14"/>
      <c r="HWW872" s="16"/>
      <c r="HWX872" s="10"/>
      <c r="HWY872" s="17"/>
      <c r="HWZ872" s="11"/>
      <c r="HXA872" s="19"/>
      <c r="HXB872" s="11"/>
      <c r="HXC872" s="12"/>
      <c r="HXD872" s="12"/>
      <c r="HXE872" s="10"/>
      <c r="HXF872" s="14"/>
      <c r="HXG872" s="14"/>
      <c r="HXH872" s="14"/>
      <c r="HXI872" s="16"/>
      <c r="HXJ872" s="10"/>
      <c r="HXK872" s="17"/>
      <c r="HXL872" s="11"/>
      <c r="HXM872" s="19"/>
      <c r="HXN872" s="11"/>
      <c r="HXO872" s="12"/>
      <c r="HXP872" s="12"/>
      <c r="HXQ872" s="10"/>
      <c r="HXR872" s="14"/>
      <c r="HXS872" s="14"/>
      <c r="HXT872" s="14"/>
      <c r="HXU872" s="16"/>
      <c r="HXV872" s="10"/>
      <c r="HXW872" s="17"/>
      <c r="HXX872" s="11"/>
      <c r="HXY872" s="19"/>
      <c r="HXZ872" s="11"/>
      <c r="HYA872" s="12"/>
      <c r="HYB872" s="12"/>
      <c r="HYC872" s="10"/>
      <c r="HYD872" s="14"/>
      <c r="HYE872" s="14"/>
      <c r="HYF872" s="14"/>
      <c r="HYG872" s="16"/>
      <c r="HYH872" s="10"/>
      <c r="HYI872" s="17"/>
      <c r="HYJ872" s="11"/>
      <c r="HYK872" s="19"/>
      <c r="HYL872" s="11"/>
      <c r="HYM872" s="12"/>
      <c r="HYN872" s="12"/>
      <c r="HYO872" s="10"/>
      <c r="HYP872" s="14"/>
      <c r="HYQ872" s="14"/>
      <c r="HYR872" s="14"/>
      <c r="HYS872" s="16"/>
      <c r="HYT872" s="10"/>
      <c r="HYU872" s="17"/>
      <c r="HYV872" s="11"/>
      <c r="HYW872" s="19"/>
      <c r="HYX872" s="11"/>
      <c r="HYY872" s="12"/>
      <c r="HYZ872" s="12"/>
      <c r="HZA872" s="10"/>
      <c r="HZB872" s="14"/>
      <c r="HZC872" s="14"/>
      <c r="HZD872" s="14"/>
      <c r="HZE872" s="16"/>
      <c r="HZF872" s="10"/>
      <c r="HZG872" s="17"/>
      <c r="HZH872" s="11"/>
      <c r="HZI872" s="19"/>
      <c r="HZJ872" s="11"/>
      <c r="HZK872" s="12"/>
      <c r="HZL872" s="12"/>
      <c r="HZM872" s="10"/>
      <c r="HZN872" s="14"/>
      <c r="HZO872" s="14"/>
      <c r="HZP872" s="14"/>
      <c r="HZQ872" s="16"/>
      <c r="HZR872" s="10"/>
      <c r="HZS872" s="17"/>
      <c r="HZT872" s="11"/>
      <c r="HZU872" s="19"/>
      <c r="HZV872" s="11"/>
      <c r="HZW872" s="12"/>
      <c r="HZX872" s="12"/>
      <c r="HZY872" s="10"/>
      <c r="HZZ872" s="14"/>
      <c r="IAA872" s="14"/>
      <c r="IAB872" s="14"/>
      <c r="IAC872" s="16"/>
      <c r="IAD872" s="10"/>
      <c r="IAE872" s="17"/>
      <c r="IAF872" s="11"/>
      <c r="IAG872" s="19"/>
      <c r="IAH872" s="11"/>
      <c r="IAI872" s="12"/>
      <c r="IAJ872" s="12"/>
      <c r="IAK872" s="10"/>
      <c r="IAL872" s="14"/>
      <c r="IAM872" s="14"/>
      <c r="IAN872" s="14"/>
      <c r="IAO872" s="16"/>
      <c r="IAP872" s="10"/>
      <c r="IAQ872" s="17"/>
      <c r="IAR872" s="11"/>
      <c r="IAS872" s="19"/>
      <c r="IAT872" s="11"/>
      <c r="IAU872" s="12"/>
      <c r="IAV872" s="12"/>
      <c r="IAW872" s="10"/>
      <c r="IAX872" s="14"/>
      <c r="IAY872" s="14"/>
      <c r="IAZ872" s="14"/>
      <c r="IBA872" s="16"/>
      <c r="IBB872" s="10"/>
      <c r="IBC872" s="17"/>
      <c r="IBD872" s="11"/>
      <c r="IBE872" s="19"/>
      <c r="IBF872" s="11"/>
      <c r="IBG872" s="12"/>
      <c r="IBH872" s="12"/>
      <c r="IBI872" s="10"/>
      <c r="IBJ872" s="14"/>
      <c r="IBK872" s="14"/>
      <c r="IBL872" s="14"/>
      <c r="IBM872" s="16"/>
      <c r="IBN872" s="10"/>
      <c r="IBO872" s="17"/>
      <c r="IBP872" s="11"/>
      <c r="IBQ872" s="19"/>
      <c r="IBR872" s="11"/>
      <c r="IBS872" s="12"/>
      <c r="IBT872" s="12"/>
      <c r="IBU872" s="10"/>
      <c r="IBV872" s="14"/>
      <c r="IBW872" s="14"/>
      <c r="IBX872" s="14"/>
      <c r="IBY872" s="16"/>
      <c r="IBZ872" s="10"/>
      <c r="ICA872" s="17"/>
      <c r="ICB872" s="11"/>
      <c r="ICC872" s="19"/>
      <c r="ICD872" s="11"/>
      <c r="ICE872" s="12"/>
      <c r="ICF872" s="12"/>
      <c r="ICG872" s="10"/>
      <c r="ICH872" s="14"/>
      <c r="ICI872" s="14"/>
      <c r="ICJ872" s="14"/>
      <c r="ICK872" s="16"/>
      <c r="ICL872" s="10"/>
      <c r="ICM872" s="17"/>
      <c r="ICN872" s="11"/>
      <c r="ICO872" s="19"/>
      <c r="ICP872" s="11"/>
      <c r="ICQ872" s="12"/>
      <c r="ICR872" s="12"/>
      <c r="ICS872" s="10"/>
      <c r="ICT872" s="14"/>
      <c r="ICU872" s="14"/>
      <c r="ICV872" s="14"/>
      <c r="ICW872" s="16"/>
      <c r="ICX872" s="10"/>
      <c r="ICY872" s="17"/>
      <c r="ICZ872" s="11"/>
      <c r="IDA872" s="19"/>
      <c r="IDB872" s="11"/>
      <c r="IDC872" s="12"/>
      <c r="IDD872" s="12"/>
      <c r="IDE872" s="10"/>
      <c r="IDF872" s="14"/>
      <c r="IDG872" s="14"/>
      <c r="IDH872" s="14"/>
      <c r="IDI872" s="16"/>
      <c r="IDJ872" s="10"/>
      <c r="IDK872" s="17"/>
      <c r="IDL872" s="11"/>
      <c r="IDM872" s="19"/>
      <c r="IDN872" s="11"/>
      <c r="IDO872" s="12"/>
      <c r="IDP872" s="12"/>
      <c r="IDQ872" s="10"/>
      <c r="IDR872" s="14"/>
      <c r="IDS872" s="14"/>
      <c r="IDT872" s="14"/>
      <c r="IDU872" s="16"/>
      <c r="IDV872" s="10"/>
      <c r="IDW872" s="17"/>
      <c r="IDX872" s="11"/>
      <c r="IDY872" s="19"/>
      <c r="IDZ872" s="11"/>
      <c r="IEA872" s="12"/>
      <c r="IEB872" s="12"/>
      <c r="IEC872" s="10"/>
      <c r="IED872" s="14"/>
      <c r="IEE872" s="14"/>
      <c r="IEF872" s="14"/>
      <c r="IEG872" s="16"/>
      <c r="IEH872" s="10"/>
      <c r="IEI872" s="17"/>
      <c r="IEJ872" s="11"/>
      <c r="IEK872" s="19"/>
      <c r="IEL872" s="11"/>
      <c r="IEM872" s="12"/>
      <c r="IEN872" s="12"/>
      <c r="IEO872" s="10"/>
      <c r="IEP872" s="14"/>
      <c r="IEQ872" s="14"/>
      <c r="IER872" s="14"/>
      <c r="IES872" s="16"/>
      <c r="IET872" s="10"/>
      <c r="IEU872" s="17"/>
      <c r="IEV872" s="11"/>
      <c r="IEW872" s="19"/>
      <c r="IEX872" s="11"/>
      <c r="IEY872" s="12"/>
      <c r="IEZ872" s="12"/>
      <c r="IFA872" s="10"/>
      <c r="IFB872" s="14"/>
      <c r="IFC872" s="14"/>
      <c r="IFD872" s="14"/>
      <c r="IFE872" s="16"/>
      <c r="IFF872" s="10"/>
      <c r="IFG872" s="17"/>
      <c r="IFH872" s="11"/>
      <c r="IFI872" s="19"/>
      <c r="IFJ872" s="11"/>
      <c r="IFK872" s="12"/>
      <c r="IFL872" s="12"/>
      <c r="IFM872" s="10"/>
      <c r="IFN872" s="14"/>
      <c r="IFO872" s="14"/>
      <c r="IFP872" s="14"/>
      <c r="IFQ872" s="16"/>
      <c r="IFR872" s="10"/>
      <c r="IFS872" s="17"/>
      <c r="IFT872" s="11"/>
      <c r="IFU872" s="19"/>
      <c r="IFV872" s="11"/>
      <c r="IFW872" s="12"/>
      <c r="IFX872" s="12"/>
      <c r="IFY872" s="10"/>
      <c r="IFZ872" s="14"/>
      <c r="IGA872" s="14"/>
      <c r="IGB872" s="14"/>
      <c r="IGC872" s="16"/>
      <c r="IGD872" s="10"/>
      <c r="IGE872" s="17"/>
      <c r="IGF872" s="11"/>
      <c r="IGG872" s="19"/>
      <c r="IGH872" s="11"/>
      <c r="IGI872" s="12"/>
      <c r="IGJ872" s="12"/>
      <c r="IGK872" s="10"/>
      <c r="IGL872" s="14"/>
      <c r="IGM872" s="14"/>
      <c r="IGN872" s="14"/>
      <c r="IGO872" s="16"/>
      <c r="IGP872" s="10"/>
      <c r="IGQ872" s="17"/>
      <c r="IGR872" s="11"/>
      <c r="IGS872" s="19"/>
      <c r="IGT872" s="11"/>
      <c r="IGU872" s="12"/>
      <c r="IGV872" s="12"/>
      <c r="IGW872" s="10"/>
      <c r="IGX872" s="14"/>
      <c r="IGY872" s="14"/>
      <c r="IGZ872" s="14"/>
      <c r="IHA872" s="16"/>
      <c r="IHB872" s="10"/>
      <c r="IHC872" s="17"/>
      <c r="IHD872" s="11"/>
      <c r="IHE872" s="19"/>
      <c r="IHF872" s="11"/>
      <c r="IHG872" s="12"/>
      <c r="IHH872" s="12"/>
      <c r="IHI872" s="10"/>
      <c r="IHJ872" s="14"/>
      <c r="IHK872" s="14"/>
      <c r="IHL872" s="14"/>
      <c r="IHM872" s="16"/>
      <c r="IHN872" s="10"/>
      <c r="IHO872" s="17"/>
      <c r="IHP872" s="11"/>
      <c r="IHQ872" s="19"/>
      <c r="IHR872" s="11"/>
      <c r="IHS872" s="12"/>
      <c r="IHT872" s="12"/>
      <c r="IHU872" s="10"/>
      <c r="IHV872" s="14"/>
      <c r="IHW872" s="14"/>
      <c r="IHX872" s="14"/>
      <c r="IHY872" s="16"/>
      <c r="IHZ872" s="10"/>
      <c r="IIA872" s="17"/>
      <c r="IIB872" s="11"/>
      <c r="IIC872" s="19"/>
      <c r="IID872" s="11"/>
      <c r="IIE872" s="12"/>
      <c r="IIF872" s="12"/>
      <c r="IIG872" s="10"/>
      <c r="IIH872" s="14"/>
      <c r="III872" s="14"/>
      <c r="IIJ872" s="14"/>
      <c r="IIK872" s="16"/>
      <c r="IIL872" s="10"/>
      <c r="IIM872" s="17"/>
      <c r="IIN872" s="11"/>
      <c r="IIO872" s="19"/>
      <c r="IIP872" s="11"/>
      <c r="IIQ872" s="12"/>
      <c r="IIR872" s="12"/>
      <c r="IIS872" s="10"/>
      <c r="IIT872" s="14"/>
      <c r="IIU872" s="14"/>
      <c r="IIV872" s="14"/>
      <c r="IIW872" s="16"/>
      <c r="IIX872" s="10"/>
      <c r="IIY872" s="17"/>
      <c r="IIZ872" s="11"/>
      <c r="IJA872" s="19"/>
      <c r="IJB872" s="11"/>
      <c r="IJC872" s="12"/>
      <c r="IJD872" s="12"/>
      <c r="IJE872" s="10"/>
      <c r="IJF872" s="14"/>
      <c r="IJG872" s="14"/>
      <c r="IJH872" s="14"/>
      <c r="IJI872" s="16"/>
      <c r="IJJ872" s="10"/>
      <c r="IJK872" s="17"/>
      <c r="IJL872" s="11"/>
      <c r="IJM872" s="19"/>
      <c r="IJN872" s="11"/>
      <c r="IJO872" s="12"/>
      <c r="IJP872" s="12"/>
      <c r="IJQ872" s="10"/>
      <c r="IJR872" s="14"/>
      <c r="IJS872" s="14"/>
      <c r="IJT872" s="14"/>
      <c r="IJU872" s="16"/>
      <c r="IJV872" s="10"/>
      <c r="IJW872" s="17"/>
      <c r="IJX872" s="11"/>
      <c r="IJY872" s="19"/>
      <c r="IJZ872" s="11"/>
      <c r="IKA872" s="12"/>
      <c r="IKB872" s="12"/>
      <c r="IKC872" s="10"/>
      <c r="IKD872" s="14"/>
      <c r="IKE872" s="14"/>
      <c r="IKF872" s="14"/>
      <c r="IKG872" s="16"/>
      <c r="IKH872" s="10"/>
      <c r="IKI872" s="17"/>
      <c r="IKJ872" s="11"/>
      <c r="IKK872" s="19"/>
      <c r="IKL872" s="11"/>
      <c r="IKM872" s="12"/>
      <c r="IKN872" s="12"/>
      <c r="IKO872" s="10"/>
      <c r="IKP872" s="14"/>
      <c r="IKQ872" s="14"/>
      <c r="IKR872" s="14"/>
      <c r="IKS872" s="16"/>
      <c r="IKT872" s="10"/>
      <c r="IKU872" s="17"/>
      <c r="IKV872" s="11"/>
      <c r="IKW872" s="19"/>
      <c r="IKX872" s="11"/>
      <c r="IKY872" s="12"/>
      <c r="IKZ872" s="12"/>
      <c r="ILA872" s="10"/>
      <c r="ILB872" s="14"/>
      <c r="ILC872" s="14"/>
      <c r="ILD872" s="14"/>
      <c r="ILE872" s="16"/>
      <c r="ILF872" s="10"/>
      <c r="ILG872" s="17"/>
      <c r="ILH872" s="11"/>
      <c r="ILI872" s="19"/>
      <c r="ILJ872" s="11"/>
      <c r="ILK872" s="12"/>
      <c r="ILL872" s="12"/>
      <c r="ILM872" s="10"/>
      <c r="ILN872" s="14"/>
      <c r="ILO872" s="14"/>
      <c r="ILP872" s="14"/>
      <c r="ILQ872" s="16"/>
      <c r="ILR872" s="10"/>
      <c r="ILS872" s="17"/>
      <c r="ILT872" s="11"/>
      <c r="ILU872" s="19"/>
      <c r="ILV872" s="11"/>
      <c r="ILW872" s="12"/>
      <c r="ILX872" s="12"/>
      <c r="ILY872" s="10"/>
      <c r="ILZ872" s="14"/>
      <c r="IMA872" s="14"/>
      <c r="IMB872" s="14"/>
      <c r="IMC872" s="16"/>
      <c r="IMD872" s="10"/>
      <c r="IME872" s="17"/>
      <c r="IMF872" s="11"/>
      <c r="IMG872" s="19"/>
      <c r="IMH872" s="11"/>
      <c r="IMI872" s="12"/>
      <c r="IMJ872" s="12"/>
      <c r="IMK872" s="10"/>
      <c r="IML872" s="14"/>
      <c r="IMM872" s="14"/>
      <c r="IMN872" s="14"/>
      <c r="IMO872" s="16"/>
      <c r="IMP872" s="10"/>
      <c r="IMQ872" s="17"/>
      <c r="IMR872" s="11"/>
      <c r="IMS872" s="19"/>
      <c r="IMT872" s="11"/>
      <c r="IMU872" s="12"/>
      <c r="IMV872" s="12"/>
      <c r="IMW872" s="10"/>
      <c r="IMX872" s="14"/>
      <c r="IMY872" s="14"/>
      <c r="IMZ872" s="14"/>
      <c r="INA872" s="16"/>
      <c r="INB872" s="10"/>
      <c r="INC872" s="17"/>
      <c r="IND872" s="11"/>
      <c r="INE872" s="19"/>
      <c r="INF872" s="11"/>
      <c r="ING872" s="12"/>
      <c r="INH872" s="12"/>
      <c r="INI872" s="10"/>
      <c r="INJ872" s="14"/>
      <c r="INK872" s="14"/>
      <c r="INL872" s="14"/>
      <c r="INM872" s="16"/>
      <c r="INN872" s="10"/>
      <c r="INO872" s="17"/>
      <c r="INP872" s="11"/>
      <c r="INQ872" s="19"/>
      <c r="INR872" s="11"/>
      <c r="INS872" s="12"/>
      <c r="INT872" s="12"/>
      <c r="INU872" s="10"/>
      <c r="INV872" s="14"/>
      <c r="INW872" s="14"/>
      <c r="INX872" s="14"/>
      <c r="INY872" s="16"/>
      <c r="INZ872" s="10"/>
      <c r="IOA872" s="17"/>
      <c r="IOB872" s="11"/>
      <c r="IOC872" s="19"/>
      <c r="IOD872" s="11"/>
      <c r="IOE872" s="12"/>
      <c r="IOF872" s="12"/>
      <c r="IOG872" s="10"/>
      <c r="IOH872" s="14"/>
      <c r="IOI872" s="14"/>
      <c r="IOJ872" s="14"/>
      <c r="IOK872" s="16"/>
      <c r="IOL872" s="10"/>
      <c r="IOM872" s="17"/>
      <c r="ION872" s="11"/>
      <c r="IOO872" s="19"/>
      <c r="IOP872" s="11"/>
      <c r="IOQ872" s="12"/>
      <c r="IOR872" s="12"/>
      <c r="IOS872" s="10"/>
      <c r="IOT872" s="14"/>
      <c r="IOU872" s="14"/>
      <c r="IOV872" s="14"/>
      <c r="IOW872" s="16"/>
      <c r="IOX872" s="10"/>
      <c r="IOY872" s="17"/>
      <c r="IOZ872" s="11"/>
      <c r="IPA872" s="19"/>
      <c r="IPB872" s="11"/>
      <c r="IPC872" s="12"/>
      <c r="IPD872" s="12"/>
      <c r="IPE872" s="10"/>
      <c r="IPF872" s="14"/>
      <c r="IPG872" s="14"/>
      <c r="IPH872" s="14"/>
      <c r="IPI872" s="16"/>
      <c r="IPJ872" s="10"/>
      <c r="IPK872" s="17"/>
      <c r="IPL872" s="11"/>
      <c r="IPM872" s="19"/>
      <c r="IPN872" s="11"/>
      <c r="IPO872" s="12"/>
      <c r="IPP872" s="12"/>
      <c r="IPQ872" s="10"/>
      <c r="IPR872" s="14"/>
      <c r="IPS872" s="14"/>
      <c r="IPT872" s="14"/>
      <c r="IPU872" s="16"/>
      <c r="IPV872" s="10"/>
      <c r="IPW872" s="17"/>
      <c r="IPX872" s="11"/>
      <c r="IPY872" s="19"/>
      <c r="IPZ872" s="11"/>
      <c r="IQA872" s="12"/>
      <c r="IQB872" s="12"/>
      <c r="IQC872" s="10"/>
      <c r="IQD872" s="14"/>
      <c r="IQE872" s="14"/>
      <c r="IQF872" s="14"/>
      <c r="IQG872" s="16"/>
      <c r="IQH872" s="10"/>
      <c r="IQI872" s="17"/>
      <c r="IQJ872" s="11"/>
      <c r="IQK872" s="19"/>
      <c r="IQL872" s="11"/>
      <c r="IQM872" s="12"/>
      <c r="IQN872" s="12"/>
      <c r="IQO872" s="10"/>
      <c r="IQP872" s="14"/>
      <c r="IQQ872" s="14"/>
      <c r="IQR872" s="14"/>
      <c r="IQS872" s="16"/>
      <c r="IQT872" s="10"/>
      <c r="IQU872" s="17"/>
      <c r="IQV872" s="11"/>
      <c r="IQW872" s="19"/>
      <c r="IQX872" s="11"/>
      <c r="IQY872" s="12"/>
      <c r="IQZ872" s="12"/>
      <c r="IRA872" s="10"/>
      <c r="IRB872" s="14"/>
      <c r="IRC872" s="14"/>
      <c r="IRD872" s="14"/>
      <c r="IRE872" s="16"/>
      <c r="IRF872" s="10"/>
      <c r="IRG872" s="17"/>
      <c r="IRH872" s="11"/>
      <c r="IRI872" s="19"/>
      <c r="IRJ872" s="11"/>
      <c r="IRK872" s="12"/>
      <c r="IRL872" s="12"/>
      <c r="IRM872" s="10"/>
      <c r="IRN872" s="14"/>
      <c r="IRO872" s="14"/>
      <c r="IRP872" s="14"/>
      <c r="IRQ872" s="16"/>
      <c r="IRR872" s="10"/>
      <c r="IRS872" s="17"/>
      <c r="IRT872" s="11"/>
      <c r="IRU872" s="19"/>
      <c r="IRV872" s="11"/>
      <c r="IRW872" s="12"/>
      <c r="IRX872" s="12"/>
      <c r="IRY872" s="10"/>
      <c r="IRZ872" s="14"/>
      <c r="ISA872" s="14"/>
      <c r="ISB872" s="14"/>
      <c r="ISC872" s="16"/>
      <c r="ISD872" s="10"/>
      <c r="ISE872" s="17"/>
      <c r="ISF872" s="11"/>
      <c r="ISG872" s="19"/>
      <c r="ISH872" s="11"/>
      <c r="ISI872" s="12"/>
      <c r="ISJ872" s="12"/>
      <c r="ISK872" s="10"/>
      <c r="ISL872" s="14"/>
      <c r="ISM872" s="14"/>
      <c r="ISN872" s="14"/>
      <c r="ISO872" s="16"/>
      <c r="ISP872" s="10"/>
      <c r="ISQ872" s="17"/>
      <c r="ISR872" s="11"/>
      <c r="ISS872" s="19"/>
      <c r="IST872" s="11"/>
      <c r="ISU872" s="12"/>
      <c r="ISV872" s="12"/>
      <c r="ISW872" s="10"/>
      <c r="ISX872" s="14"/>
      <c r="ISY872" s="14"/>
      <c r="ISZ872" s="14"/>
      <c r="ITA872" s="16"/>
      <c r="ITB872" s="10"/>
      <c r="ITC872" s="17"/>
      <c r="ITD872" s="11"/>
      <c r="ITE872" s="19"/>
      <c r="ITF872" s="11"/>
      <c r="ITG872" s="12"/>
      <c r="ITH872" s="12"/>
      <c r="ITI872" s="10"/>
      <c r="ITJ872" s="14"/>
      <c r="ITK872" s="14"/>
      <c r="ITL872" s="14"/>
      <c r="ITM872" s="16"/>
      <c r="ITN872" s="10"/>
      <c r="ITO872" s="17"/>
      <c r="ITP872" s="11"/>
      <c r="ITQ872" s="19"/>
      <c r="ITR872" s="11"/>
      <c r="ITS872" s="12"/>
      <c r="ITT872" s="12"/>
      <c r="ITU872" s="10"/>
      <c r="ITV872" s="14"/>
      <c r="ITW872" s="14"/>
      <c r="ITX872" s="14"/>
      <c r="ITY872" s="16"/>
      <c r="ITZ872" s="10"/>
      <c r="IUA872" s="17"/>
      <c r="IUB872" s="11"/>
      <c r="IUC872" s="19"/>
      <c r="IUD872" s="11"/>
      <c r="IUE872" s="12"/>
      <c r="IUF872" s="12"/>
      <c r="IUG872" s="10"/>
      <c r="IUH872" s="14"/>
      <c r="IUI872" s="14"/>
      <c r="IUJ872" s="14"/>
      <c r="IUK872" s="16"/>
      <c r="IUL872" s="10"/>
      <c r="IUM872" s="17"/>
      <c r="IUN872" s="11"/>
      <c r="IUO872" s="19"/>
      <c r="IUP872" s="11"/>
      <c r="IUQ872" s="12"/>
      <c r="IUR872" s="12"/>
      <c r="IUS872" s="10"/>
      <c r="IUT872" s="14"/>
      <c r="IUU872" s="14"/>
      <c r="IUV872" s="14"/>
      <c r="IUW872" s="16"/>
      <c r="IUX872" s="10"/>
      <c r="IUY872" s="17"/>
      <c r="IUZ872" s="11"/>
      <c r="IVA872" s="19"/>
      <c r="IVB872" s="11"/>
      <c r="IVC872" s="12"/>
      <c r="IVD872" s="12"/>
      <c r="IVE872" s="10"/>
      <c r="IVF872" s="14"/>
      <c r="IVG872" s="14"/>
      <c r="IVH872" s="14"/>
      <c r="IVI872" s="16"/>
      <c r="IVJ872" s="10"/>
      <c r="IVK872" s="17"/>
      <c r="IVL872" s="11"/>
      <c r="IVM872" s="19"/>
      <c r="IVN872" s="11"/>
      <c r="IVO872" s="12"/>
      <c r="IVP872" s="12"/>
      <c r="IVQ872" s="10"/>
      <c r="IVR872" s="14"/>
      <c r="IVS872" s="14"/>
      <c r="IVT872" s="14"/>
      <c r="IVU872" s="16"/>
      <c r="IVV872" s="10"/>
      <c r="IVW872" s="17"/>
      <c r="IVX872" s="11"/>
      <c r="IVY872" s="19"/>
      <c r="IVZ872" s="11"/>
      <c r="IWA872" s="12"/>
      <c r="IWB872" s="12"/>
      <c r="IWC872" s="10"/>
      <c r="IWD872" s="14"/>
      <c r="IWE872" s="14"/>
      <c r="IWF872" s="14"/>
      <c r="IWG872" s="16"/>
      <c r="IWH872" s="10"/>
      <c r="IWI872" s="17"/>
      <c r="IWJ872" s="11"/>
      <c r="IWK872" s="19"/>
      <c r="IWL872" s="11"/>
      <c r="IWM872" s="12"/>
      <c r="IWN872" s="12"/>
      <c r="IWO872" s="10"/>
      <c r="IWP872" s="14"/>
      <c r="IWQ872" s="14"/>
      <c r="IWR872" s="14"/>
      <c r="IWS872" s="16"/>
      <c r="IWT872" s="10"/>
      <c r="IWU872" s="17"/>
      <c r="IWV872" s="11"/>
      <c r="IWW872" s="19"/>
      <c r="IWX872" s="11"/>
      <c r="IWY872" s="12"/>
      <c r="IWZ872" s="12"/>
      <c r="IXA872" s="10"/>
      <c r="IXB872" s="14"/>
      <c r="IXC872" s="14"/>
      <c r="IXD872" s="14"/>
      <c r="IXE872" s="16"/>
      <c r="IXF872" s="10"/>
      <c r="IXG872" s="17"/>
      <c r="IXH872" s="11"/>
      <c r="IXI872" s="19"/>
      <c r="IXJ872" s="11"/>
      <c r="IXK872" s="12"/>
      <c r="IXL872" s="12"/>
      <c r="IXM872" s="10"/>
      <c r="IXN872" s="14"/>
      <c r="IXO872" s="14"/>
      <c r="IXP872" s="14"/>
      <c r="IXQ872" s="16"/>
      <c r="IXR872" s="10"/>
      <c r="IXS872" s="17"/>
      <c r="IXT872" s="11"/>
      <c r="IXU872" s="19"/>
      <c r="IXV872" s="11"/>
      <c r="IXW872" s="12"/>
      <c r="IXX872" s="12"/>
      <c r="IXY872" s="10"/>
      <c r="IXZ872" s="14"/>
      <c r="IYA872" s="14"/>
      <c r="IYB872" s="14"/>
      <c r="IYC872" s="16"/>
      <c r="IYD872" s="10"/>
      <c r="IYE872" s="17"/>
      <c r="IYF872" s="11"/>
      <c r="IYG872" s="19"/>
      <c r="IYH872" s="11"/>
      <c r="IYI872" s="12"/>
      <c r="IYJ872" s="12"/>
      <c r="IYK872" s="10"/>
      <c r="IYL872" s="14"/>
      <c r="IYM872" s="14"/>
      <c r="IYN872" s="14"/>
      <c r="IYO872" s="16"/>
      <c r="IYP872" s="10"/>
      <c r="IYQ872" s="17"/>
      <c r="IYR872" s="11"/>
      <c r="IYS872" s="19"/>
      <c r="IYT872" s="11"/>
      <c r="IYU872" s="12"/>
      <c r="IYV872" s="12"/>
      <c r="IYW872" s="10"/>
      <c r="IYX872" s="14"/>
      <c r="IYY872" s="14"/>
      <c r="IYZ872" s="14"/>
      <c r="IZA872" s="16"/>
      <c r="IZB872" s="10"/>
      <c r="IZC872" s="17"/>
      <c r="IZD872" s="11"/>
      <c r="IZE872" s="19"/>
      <c r="IZF872" s="11"/>
      <c r="IZG872" s="12"/>
      <c r="IZH872" s="12"/>
      <c r="IZI872" s="10"/>
      <c r="IZJ872" s="14"/>
      <c r="IZK872" s="14"/>
      <c r="IZL872" s="14"/>
      <c r="IZM872" s="16"/>
      <c r="IZN872" s="10"/>
      <c r="IZO872" s="17"/>
      <c r="IZP872" s="11"/>
      <c r="IZQ872" s="19"/>
      <c r="IZR872" s="11"/>
      <c r="IZS872" s="12"/>
      <c r="IZT872" s="12"/>
      <c r="IZU872" s="10"/>
      <c r="IZV872" s="14"/>
      <c r="IZW872" s="14"/>
      <c r="IZX872" s="14"/>
      <c r="IZY872" s="16"/>
      <c r="IZZ872" s="10"/>
      <c r="JAA872" s="17"/>
      <c r="JAB872" s="11"/>
      <c r="JAC872" s="19"/>
      <c r="JAD872" s="11"/>
      <c r="JAE872" s="12"/>
      <c r="JAF872" s="12"/>
      <c r="JAG872" s="10"/>
      <c r="JAH872" s="14"/>
      <c r="JAI872" s="14"/>
      <c r="JAJ872" s="14"/>
      <c r="JAK872" s="16"/>
      <c r="JAL872" s="10"/>
      <c r="JAM872" s="17"/>
      <c r="JAN872" s="11"/>
      <c r="JAO872" s="19"/>
      <c r="JAP872" s="11"/>
      <c r="JAQ872" s="12"/>
      <c r="JAR872" s="12"/>
      <c r="JAS872" s="10"/>
      <c r="JAT872" s="14"/>
      <c r="JAU872" s="14"/>
      <c r="JAV872" s="14"/>
      <c r="JAW872" s="16"/>
      <c r="JAX872" s="10"/>
      <c r="JAY872" s="17"/>
      <c r="JAZ872" s="11"/>
      <c r="JBA872" s="19"/>
      <c r="JBB872" s="11"/>
      <c r="JBC872" s="12"/>
      <c r="JBD872" s="12"/>
      <c r="JBE872" s="10"/>
      <c r="JBF872" s="14"/>
      <c r="JBG872" s="14"/>
      <c r="JBH872" s="14"/>
      <c r="JBI872" s="16"/>
      <c r="JBJ872" s="10"/>
      <c r="JBK872" s="17"/>
      <c r="JBL872" s="11"/>
      <c r="JBM872" s="19"/>
      <c r="JBN872" s="11"/>
      <c r="JBO872" s="12"/>
      <c r="JBP872" s="12"/>
      <c r="JBQ872" s="10"/>
      <c r="JBR872" s="14"/>
      <c r="JBS872" s="14"/>
      <c r="JBT872" s="14"/>
      <c r="JBU872" s="16"/>
      <c r="JBV872" s="10"/>
      <c r="JBW872" s="17"/>
      <c r="JBX872" s="11"/>
      <c r="JBY872" s="19"/>
      <c r="JBZ872" s="11"/>
      <c r="JCA872" s="12"/>
      <c r="JCB872" s="12"/>
      <c r="JCC872" s="10"/>
      <c r="JCD872" s="14"/>
      <c r="JCE872" s="14"/>
      <c r="JCF872" s="14"/>
      <c r="JCG872" s="16"/>
      <c r="JCH872" s="10"/>
      <c r="JCI872" s="17"/>
      <c r="JCJ872" s="11"/>
      <c r="JCK872" s="19"/>
      <c r="JCL872" s="11"/>
      <c r="JCM872" s="12"/>
      <c r="JCN872" s="12"/>
      <c r="JCO872" s="10"/>
      <c r="JCP872" s="14"/>
      <c r="JCQ872" s="14"/>
      <c r="JCR872" s="14"/>
      <c r="JCS872" s="16"/>
      <c r="JCT872" s="10"/>
      <c r="JCU872" s="17"/>
      <c r="JCV872" s="11"/>
      <c r="JCW872" s="19"/>
      <c r="JCX872" s="11"/>
      <c r="JCY872" s="12"/>
      <c r="JCZ872" s="12"/>
      <c r="JDA872" s="10"/>
      <c r="JDB872" s="14"/>
      <c r="JDC872" s="14"/>
      <c r="JDD872" s="14"/>
      <c r="JDE872" s="16"/>
      <c r="JDF872" s="10"/>
      <c r="JDG872" s="17"/>
      <c r="JDH872" s="11"/>
      <c r="JDI872" s="19"/>
      <c r="JDJ872" s="11"/>
      <c r="JDK872" s="12"/>
      <c r="JDL872" s="12"/>
      <c r="JDM872" s="10"/>
      <c r="JDN872" s="14"/>
      <c r="JDO872" s="14"/>
      <c r="JDP872" s="14"/>
      <c r="JDQ872" s="16"/>
      <c r="JDR872" s="10"/>
      <c r="JDS872" s="17"/>
      <c r="JDT872" s="11"/>
      <c r="JDU872" s="19"/>
      <c r="JDV872" s="11"/>
      <c r="JDW872" s="12"/>
      <c r="JDX872" s="12"/>
      <c r="JDY872" s="10"/>
      <c r="JDZ872" s="14"/>
      <c r="JEA872" s="14"/>
      <c r="JEB872" s="14"/>
      <c r="JEC872" s="16"/>
      <c r="JED872" s="10"/>
      <c r="JEE872" s="17"/>
      <c r="JEF872" s="11"/>
      <c r="JEG872" s="19"/>
      <c r="JEH872" s="11"/>
      <c r="JEI872" s="12"/>
      <c r="JEJ872" s="12"/>
      <c r="JEK872" s="10"/>
      <c r="JEL872" s="14"/>
      <c r="JEM872" s="14"/>
      <c r="JEN872" s="14"/>
      <c r="JEO872" s="16"/>
      <c r="JEP872" s="10"/>
      <c r="JEQ872" s="17"/>
      <c r="JER872" s="11"/>
      <c r="JES872" s="19"/>
      <c r="JET872" s="11"/>
      <c r="JEU872" s="12"/>
      <c r="JEV872" s="12"/>
      <c r="JEW872" s="10"/>
      <c r="JEX872" s="14"/>
      <c r="JEY872" s="14"/>
      <c r="JEZ872" s="14"/>
      <c r="JFA872" s="16"/>
      <c r="JFB872" s="10"/>
      <c r="JFC872" s="17"/>
      <c r="JFD872" s="11"/>
      <c r="JFE872" s="19"/>
      <c r="JFF872" s="11"/>
      <c r="JFG872" s="12"/>
      <c r="JFH872" s="12"/>
      <c r="JFI872" s="10"/>
      <c r="JFJ872" s="14"/>
      <c r="JFK872" s="14"/>
      <c r="JFL872" s="14"/>
      <c r="JFM872" s="16"/>
      <c r="JFN872" s="10"/>
      <c r="JFO872" s="17"/>
      <c r="JFP872" s="11"/>
      <c r="JFQ872" s="19"/>
      <c r="JFR872" s="11"/>
      <c r="JFS872" s="12"/>
      <c r="JFT872" s="12"/>
      <c r="JFU872" s="10"/>
      <c r="JFV872" s="14"/>
      <c r="JFW872" s="14"/>
      <c r="JFX872" s="14"/>
      <c r="JFY872" s="16"/>
      <c r="JFZ872" s="10"/>
      <c r="JGA872" s="17"/>
      <c r="JGB872" s="11"/>
      <c r="JGC872" s="19"/>
      <c r="JGD872" s="11"/>
      <c r="JGE872" s="12"/>
      <c r="JGF872" s="12"/>
      <c r="JGG872" s="10"/>
      <c r="JGH872" s="14"/>
      <c r="JGI872" s="14"/>
      <c r="JGJ872" s="14"/>
      <c r="JGK872" s="16"/>
      <c r="JGL872" s="10"/>
      <c r="JGM872" s="17"/>
      <c r="JGN872" s="11"/>
      <c r="JGO872" s="19"/>
      <c r="JGP872" s="11"/>
      <c r="JGQ872" s="12"/>
      <c r="JGR872" s="12"/>
      <c r="JGS872" s="10"/>
      <c r="JGT872" s="14"/>
      <c r="JGU872" s="14"/>
      <c r="JGV872" s="14"/>
      <c r="JGW872" s="16"/>
      <c r="JGX872" s="10"/>
      <c r="JGY872" s="17"/>
      <c r="JGZ872" s="11"/>
      <c r="JHA872" s="19"/>
      <c r="JHB872" s="11"/>
      <c r="JHC872" s="12"/>
      <c r="JHD872" s="12"/>
      <c r="JHE872" s="10"/>
      <c r="JHF872" s="14"/>
      <c r="JHG872" s="14"/>
      <c r="JHH872" s="14"/>
      <c r="JHI872" s="16"/>
      <c r="JHJ872" s="10"/>
      <c r="JHK872" s="17"/>
      <c r="JHL872" s="11"/>
      <c r="JHM872" s="19"/>
      <c r="JHN872" s="11"/>
      <c r="JHO872" s="12"/>
      <c r="JHP872" s="12"/>
      <c r="JHQ872" s="10"/>
      <c r="JHR872" s="14"/>
      <c r="JHS872" s="14"/>
      <c r="JHT872" s="14"/>
      <c r="JHU872" s="16"/>
      <c r="JHV872" s="10"/>
      <c r="JHW872" s="17"/>
      <c r="JHX872" s="11"/>
      <c r="JHY872" s="19"/>
      <c r="JHZ872" s="11"/>
      <c r="JIA872" s="12"/>
      <c r="JIB872" s="12"/>
      <c r="JIC872" s="10"/>
      <c r="JID872" s="14"/>
      <c r="JIE872" s="14"/>
      <c r="JIF872" s="14"/>
      <c r="JIG872" s="16"/>
      <c r="JIH872" s="10"/>
      <c r="JII872" s="17"/>
      <c r="JIJ872" s="11"/>
      <c r="JIK872" s="19"/>
      <c r="JIL872" s="11"/>
      <c r="JIM872" s="12"/>
      <c r="JIN872" s="12"/>
      <c r="JIO872" s="10"/>
      <c r="JIP872" s="14"/>
      <c r="JIQ872" s="14"/>
      <c r="JIR872" s="14"/>
      <c r="JIS872" s="16"/>
      <c r="JIT872" s="10"/>
      <c r="JIU872" s="17"/>
      <c r="JIV872" s="11"/>
      <c r="JIW872" s="19"/>
      <c r="JIX872" s="11"/>
      <c r="JIY872" s="12"/>
      <c r="JIZ872" s="12"/>
      <c r="JJA872" s="10"/>
      <c r="JJB872" s="14"/>
      <c r="JJC872" s="14"/>
      <c r="JJD872" s="14"/>
      <c r="JJE872" s="16"/>
      <c r="JJF872" s="10"/>
      <c r="JJG872" s="17"/>
      <c r="JJH872" s="11"/>
      <c r="JJI872" s="19"/>
      <c r="JJJ872" s="11"/>
      <c r="JJK872" s="12"/>
      <c r="JJL872" s="12"/>
      <c r="JJM872" s="10"/>
      <c r="JJN872" s="14"/>
      <c r="JJO872" s="14"/>
      <c r="JJP872" s="14"/>
      <c r="JJQ872" s="16"/>
      <c r="JJR872" s="10"/>
      <c r="JJS872" s="17"/>
      <c r="JJT872" s="11"/>
      <c r="JJU872" s="19"/>
      <c r="JJV872" s="11"/>
      <c r="JJW872" s="12"/>
      <c r="JJX872" s="12"/>
      <c r="JJY872" s="10"/>
      <c r="JJZ872" s="14"/>
      <c r="JKA872" s="14"/>
      <c r="JKB872" s="14"/>
      <c r="JKC872" s="16"/>
      <c r="JKD872" s="10"/>
      <c r="JKE872" s="17"/>
      <c r="JKF872" s="11"/>
      <c r="JKG872" s="19"/>
      <c r="JKH872" s="11"/>
      <c r="JKI872" s="12"/>
      <c r="JKJ872" s="12"/>
      <c r="JKK872" s="10"/>
      <c r="JKL872" s="14"/>
      <c r="JKM872" s="14"/>
      <c r="JKN872" s="14"/>
      <c r="JKO872" s="16"/>
      <c r="JKP872" s="10"/>
      <c r="JKQ872" s="17"/>
      <c r="JKR872" s="11"/>
      <c r="JKS872" s="19"/>
      <c r="JKT872" s="11"/>
      <c r="JKU872" s="12"/>
      <c r="JKV872" s="12"/>
      <c r="JKW872" s="10"/>
      <c r="JKX872" s="14"/>
      <c r="JKY872" s="14"/>
      <c r="JKZ872" s="14"/>
      <c r="JLA872" s="16"/>
      <c r="JLB872" s="10"/>
      <c r="JLC872" s="17"/>
      <c r="JLD872" s="11"/>
      <c r="JLE872" s="19"/>
      <c r="JLF872" s="11"/>
      <c r="JLG872" s="12"/>
      <c r="JLH872" s="12"/>
      <c r="JLI872" s="10"/>
      <c r="JLJ872" s="14"/>
      <c r="JLK872" s="14"/>
      <c r="JLL872" s="14"/>
      <c r="JLM872" s="16"/>
      <c r="JLN872" s="10"/>
      <c r="JLO872" s="17"/>
      <c r="JLP872" s="11"/>
      <c r="JLQ872" s="19"/>
      <c r="JLR872" s="11"/>
      <c r="JLS872" s="12"/>
      <c r="JLT872" s="12"/>
      <c r="JLU872" s="10"/>
      <c r="JLV872" s="14"/>
      <c r="JLW872" s="14"/>
      <c r="JLX872" s="14"/>
      <c r="JLY872" s="16"/>
      <c r="JLZ872" s="10"/>
      <c r="JMA872" s="17"/>
      <c r="JMB872" s="11"/>
      <c r="JMC872" s="19"/>
      <c r="JMD872" s="11"/>
      <c r="JME872" s="12"/>
      <c r="JMF872" s="12"/>
      <c r="JMG872" s="10"/>
      <c r="JMH872" s="14"/>
      <c r="JMI872" s="14"/>
      <c r="JMJ872" s="14"/>
      <c r="JMK872" s="16"/>
      <c r="JML872" s="10"/>
      <c r="JMM872" s="17"/>
      <c r="JMN872" s="11"/>
      <c r="JMO872" s="19"/>
      <c r="JMP872" s="11"/>
      <c r="JMQ872" s="12"/>
      <c r="JMR872" s="12"/>
      <c r="JMS872" s="10"/>
      <c r="JMT872" s="14"/>
      <c r="JMU872" s="14"/>
      <c r="JMV872" s="14"/>
      <c r="JMW872" s="16"/>
      <c r="JMX872" s="10"/>
      <c r="JMY872" s="17"/>
      <c r="JMZ872" s="11"/>
      <c r="JNA872" s="19"/>
      <c r="JNB872" s="11"/>
      <c r="JNC872" s="12"/>
      <c r="JND872" s="12"/>
      <c r="JNE872" s="10"/>
      <c r="JNF872" s="14"/>
      <c r="JNG872" s="14"/>
      <c r="JNH872" s="14"/>
      <c r="JNI872" s="16"/>
      <c r="JNJ872" s="10"/>
      <c r="JNK872" s="17"/>
      <c r="JNL872" s="11"/>
      <c r="JNM872" s="19"/>
      <c r="JNN872" s="11"/>
      <c r="JNO872" s="12"/>
      <c r="JNP872" s="12"/>
      <c r="JNQ872" s="10"/>
      <c r="JNR872" s="14"/>
      <c r="JNS872" s="14"/>
      <c r="JNT872" s="14"/>
      <c r="JNU872" s="16"/>
      <c r="JNV872" s="10"/>
      <c r="JNW872" s="17"/>
      <c r="JNX872" s="11"/>
      <c r="JNY872" s="19"/>
      <c r="JNZ872" s="11"/>
      <c r="JOA872" s="12"/>
      <c r="JOB872" s="12"/>
      <c r="JOC872" s="10"/>
      <c r="JOD872" s="14"/>
      <c r="JOE872" s="14"/>
      <c r="JOF872" s="14"/>
      <c r="JOG872" s="16"/>
      <c r="JOH872" s="10"/>
      <c r="JOI872" s="17"/>
      <c r="JOJ872" s="11"/>
      <c r="JOK872" s="19"/>
      <c r="JOL872" s="11"/>
      <c r="JOM872" s="12"/>
      <c r="JON872" s="12"/>
      <c r="JOO872" s="10"/>
      <c r="JOP872" s="14"/>
      <c r="JOQ872" s="14"/>
      <c r="JOR872" s="14"/>
      <c r="JOS872" s="16"/>
      <c r="JOT872" s="10"/>
      <c r="JOU872" s="17"/>
      <c r="JOV872" s="11"/>
      <c r="JOW872" s="19"/>
      <c r="JOX872" s="11"/>
      <c r="JOY872" s="12"/>
      <c r="JOZ872" s="12"/>
      <c r="JPA872" s="10"/>
      <c r="JPB872" s="14"/>
      <c r="JPC872" s="14"/>
      <c r="JPD872" s="14"/>
      <c r="JPE872" s="16"/>
      <c r="JPF872" s="10"/>
      <c r="JPG872" s="17"/>
      <c r="JPH872" s="11"/>
      <c r="JPI872" s="19"/>
      <c r="JPJ872" s="11"/>
      <c r="JPK872" s="12"/>
      <c r="JPL872" s="12"/>
      <c r="JPM872" s="10"/>
      <c r="JPN872" s="14"/>
      <c r="JPO872" s="14"/>
      <c r="JPP872" s="14"/>
      <c r="JPQ872" s="16"/>
      <c r="JPR872" s="10"/>
      <c r="JPS872" s="17"/>
      <c r="JPT872" s="11"/>
      <c r="JPU872" s="19"/>
      <c r="JPV872" s="11"/>
      <c r="JPW872" s="12"/>
      <c r="JPX872" s="12"/>
      <c r="JPY872" s="10"/>
      <c r="JPZ872" s="14"/>
      <c r="JQA872" s="14"/>
      <c r="JQB872" s="14"/>
      <c r="JQC872" s="16"/>
      <c r="JQD872" s="10"/>
      <c r="JQE872" s="17"/>
      <c r="JQF872" s="11"/>
      <c r="JQG872" s="19"/>
      <c r="JQH872" s="11"/>
      <c r="JQI872" s="12"/>
      <c r="JQJ872" s="12"/>
      <c r="JQK872" s="10"/>
      <c r="JQL872" s="14"/>
      <c r="JQM872" s="14"/>
      <c r="JQN872" s="14"/>
      <c r="JQO872" s="16"/>
      <c r="JQP872" s="10"/>
      <c r="JQQ872" s="17"/>
      <c r="JQR872" s="11"/>
      <c r="JQS872" s="19"/>
      <c r="JQT872" s="11"/>
      <c r="JQU872" s="12"/>
      <c r="JQV872" s="12"/>
      <c r="JQW872" s="10"/>
      <c r="JQX872" s="14"/>
      <c r="JQY872" s="14"/>
      <c r="JQZ872" s="14"/>
      <c r="JRA872" s="16"/>
      <c r="JRB872" s="10"/>
      <c r="JRC872" s="17"/>
      <c r="JRD872" s="11"/>
      <c r="JRE872" s="19"/>
      <c r="JRF872" s="11"/>
      <c r="JRG872" s="12"/>
      <c r="JRH872" s="12"/>
      <c r="JRI872" s="10"/>
      <c r="JRJ872" s="14"/>
      <c r="JRK872" s="14"/>
      <c r="JRL872" s="14"/>
      <c r="JRM872" s="16"/>
      <c r="JRN872" s="10"/>
      <c r="JRO872" s="17"/>
      <c r="JRP872" s="11"/>
      <c r="JRQ872" s="19"/>
      <c r="JRR872" s="11"/>
      <c r="JRS872" s="12"/>
      <c r="JRT872" s="12"/>
      <c r="JRU872" s="10"/>
      <c r="JRV872" s="14"/>
      <c r="JRW872" s="14"/>
      <c r="JRX872" s="14"/>
      <c r="JRY872" s="16"/>
      <c r="JRZ872" s="10"/>
      <c r="JSA872" s="17"/>
      <c r="JSB872" s="11"/>
      <c r="JSC872" s="19"/>
      <c r="JSD872" s="11"/>
      <c r="JSE872" s="12"/>
      <c r="JSF872" s="12"/>
      <c r="JSG872" s="10"/>
      <c r="JSH872" s="14"/>
      <c r="JSI872" s="14"/>
      <c r="JSJ872" s="14"/>
      <c r="JSK872" s="16"/>
      <c r="JSL872" s="10"/>
      <c r="JSM872" s="17"/>
      <c r="JSN872" s="11"/>
      <c r="JSO872" s="19"/>
      <c r="JSP872" s="11"/>
      <c r="JSQ872" s="12"/>
      <c r="JSR872" s="12"/>
      <c r="JSS872" s="10"/>
      <c r="JST872" s="14"/>
      <c r="JSU872" s="14"/>
      <c r="JSV872" s="14"/>
      <c r="JSW872" s="16"/>
      <c r="JSX872" s="10"/>
      <c r="JSY872" s="17"/>
      <c r="JSZ872" s="11"/>
      <c r="JTA872" s="19"/>
      <c r="JTB872" s="11"/>
      <c r="JTC872" s="12"/>
      <c r="JTD872" s="12"/>
      <c r="JTE872" s="10"/>
      <c r="JTF872" s="14"/>
      <c r="JTG872" s="14"/>
      <c r="JTH872" s="14"/>
      <c r="JTI872" s="16"/>
      <c r="JTJ872" s="10"/>
      <c r="JTK872" s="17"/>
      <c r="JTL872" s="11"/>
      <c r="JTM872" s="19"/>
      <c r="JTN872" s="11"/>
      <c r="JTO872" s="12"/>
      <c r="JTP872" s="12"/>
      <c r="JTQ872" s="10"/>
      <c r="JTR872" s="14"/>
      <c r="JTS872" s="14"/>
      <c r="JTT872" s="14"/>
      <c r="JTU872" s="16"/>
      <c r="JTV872" s="10"/>
      <c r="JTW872" s="17"/>
      <c r="JTX872" s="11"/>
      <c r="JTY872" s="19"/>
      <c r="JTZ872" s="11"/>
      <c r="JUA872" s="12"/>
      <c r="JUB872" s="12"/>
      <c r="JUC872" s="10"/>
      <c r="JUD872" s="14"/>
      <c r="JUE872" s="14"/>
      <c r="JUF872" s="14"/>
      <c r="JUG872" s="16"/>
      <c r="JUH872" s="10"/>
      <c r="JUI872" s="17"/>
      <c r="JUJ872" s="11"/>
      <c r="JUK872" s="19"/>
      <c r="JUL872" s="11"/>
      <c r="JUM872" s="12"/>
      <c r="JUN872" s="12"/>
      <c r="JUO872" s="10"/>
      <c r="JUP872" s="14"/>
      <c r="JUQ872" s="14"/>
      <c r="JUR872" s="14"/>
      <c r="JUS872" s="16"/>
      <c r="JUT872" s="10"/>
      <c r="JUU872" s="17"/>
      <c r="JUV872" s="11"/>
      <c r="JUW872" s="19"/>
      <c r="JUX872" s="11"/>
      <c r="JUY872" s="12"/>
      <c r="JUZ872" s="12"/>
      <c r="JVA872" s="10"/>
      <c r="JVB872" s="14"/>
      <c r="JVC872" s="14"/>
      <c r="JVD872" s="14"/>
      <c r="JVE872" s="16"/>
      <c r="JVF872" s="10"/>
      <c r="JVG872" s="17"/>
      <c r="JVH872" s="11"/>
      <c r="JVI872" s="19"/>
      <c r="JVJ872" s="11"/>
      <c r="JVK872" s="12"/>
      <c r="JVL872" s="12"/>
      <c r="JVM872" s="10"/>
      <c r="JVN872" s="14"/>
      <c r="JVO872" s="14"/>
      <c r="JVP872" s="14"/>
      <c r="JVQ872" s="16"/>
      <c r="JVR872" s="10"/>
      <c r="JVS872" s="17"/>
      <c r="JVT872" s="11"/>
      <c r="JVU872" s="19"/>
      <c r="JVV872" s="11"/>
      <c r="JVW872" s="12"/>
      <c r="JVX872" s="12"/>
      <c r="JVY872" s="10"/>
      <c r="JVZ872" s="14"/>
      <c r="JWA872" s="14"/>
      <c r="JWB872" s="14"/>
      <c r="JWC872" s="16"/>
      <c r="JWD872" s="10"/>
      <c r="JWE872" s="17"/>
      <c r="JWF872" s="11"/>
      <c r="JWG872" s="19"/>
      <c r="JWH872" s="11"/>
      <c r="JWI872" s="12"/>
      <c r="JWJ872" s="12"/>
      <c r="JWK872" s="10"/>
      <c r="JWL872" s="14"/>
      <c r="JWM872" s="14"/>
      <c r="JWN872" s="14"/>
      <c r="JWO872" s="16"/>
      <c r="JWP872" s="10"/>
      <c r="JWQ872" s="17"/>
      <c r="JWR872" s="11"/>
      <c r="JWS872" s="19"/>
      <c r="JWT872" s="11"/>
      <c r="JWU872" s="12"/>
      <c r="JWV872" s="12"/>
      <c r="JWW872" s="10"/>
      <c r="JWX872" s="14"/>
      <c r="JWY872" s="14"/>
      <c r="JWZ872" s="14"/>
      <c r="JXA872" s="16"/>
      <c r="JXB872" s="10"/>
      <c r="JXC872" s="17"/>
      <c r="JXD872" s="11"/>
      <c r="JXE872" s="19"/>
      <c r="JXF872" s="11"/>
      <c r="JXG872" s="12"/>
      <c r="JXH872" s="12"/>
      <c r="JXI872" s="10"/>
      <c r="JXJ872" s="14"/>
      <c r="JXK872" s="14"/>
      <c r="JXL872" s="14"/>
      <c r="JXM872" s="16"/>
      <c r="JXN872" s="10"/>
      <c r="JXO872" s="17"/>
      <c r="JXP872" s="11"/>
      <c r="JXQ872" s="19"/>
      <c r="JXR872" s="11"/>
      <c r="JXS872" s="12"/>
      <c r="JXT872" s="12"/>
      <c r="JXU872" s="10"/>
      <c r="JXV872" s="14"/>
      <c r="JXW872" s="14"/>
      <c r="JXX872" s="14"/>
      <c r="JXY872" s="16"/>
      <c r="JXZ872" s="10"/>
      <c r="JYA872" s="17"/>
      <c r="JYB872" s="11"/>
      <c r="JYC872" s="19"/>
      <c r="JYD872" s="11"/>
      <c r="JYE872" s="12"/>
      <c r="JYF872" s="12"/>
      <c r="JYG872" s="10"/>
      <c r="JYH872" s="14"/>
      <c r="JYI872" s="14"/>
      <c r="JYJ872" s="14"/>
      <c r="JYK872" s="16"/>
      <c r="JYL872" s="10"/>
      <c r="JYM872" s="17"/>
      <c r="JYN872" s="11"/>
      <c r="JYO872" s="19"/>
      <c r="JYP872" s="11"/>
      <c r="JYQ872" s="12"/>
      <c r="JYR872" s="12"/>
      <c r="JYS872" s="10"/>
      <c r="JYT872" s="14"/>
      <c r="JYU872" s="14"/>
      <c r="JYV872" s="14"/>
      <c r="JYW872" s="16"/>
      <c r="JYX872" s="10"/>
      <c r="JYY872" s="17"/>
      <c r="JYZ872" s="11"/>
      <c r="JZA872" s="19"/>
      <c r="JZB872" s="11"/>
      <c r="JZC872" s="12"/>
      <c r="JZD872" s="12"/>
      <c r="JZE872" s="10"/>
      <c r="JZF872" s="14"/>
      <c r="JZG872" s="14"/>
      <c r="JZH872" s="14"/>
      <c r="JZI872" s="16"/>
      <c r="JZJ872" s="10"/>
      <c r="JZK872" s="17"/>
      <c r="JZL872" s="11"/>
      <c r="JZM872" s="19"/>
      <c r="JZN872" s="11"/>
      <c r="JZO872" s="12"/>
      <c r="JZP872" s="12"/>
      <c r="JZQ872" s="10"/>
      <c r="JZR872" s="14"/>
      <c r="JZS872" s="14"/>
      <c r="JZT872" s="14"/>
      <c r="JZU872" s="16"/>
      <c r="JZV872" s="10"/>
      <c r="JZW872" s="17"/>
      <c r="JZX872" s="11"/>
      <c r="JZY872" s="19"/>
      <c r="JZZ872" s="11"/>
      <c r="KAA872" s="12"/>
      <c r="KAB872" s="12"/>
      <c r="KAC872" s="10"/>
      <c r="KAD872" s="14"/>
      <c r="KAE872" s="14"/>
      <c r="KAF872" s="14"/>
      <c r="KAG872" s="16"/>
      <c r="KAH872" s="10"/>
      <c r="KAI872" s="17"/>
      <c r="KAJ872" s="11"/>
      <c r="KAK872" s="19"/>
      <c r="KAL872" s="11"/>
      <c r="KAM872" s="12"/>
      <c r="KAN872" s="12"/>
      <c r="KAO872" s="10"/>
      <c r="KAP872" s="14"/>
      <c r="KAQ872" s="14"/>
      <c r="KAR872" s="14"/>
      <c r="KAS872" s="16"/>
      <c r="KAT872" s="10"/>
      <c r="KAU872" s="17"/>
      <c r="KAV872" s="11"/>
      <c r="KAW872" s="19"/>
      <c r="KAX872" s="11"/>
      <c r="KAY872" s="12"/>
      <c r="KAZ872" s="12"/>
      <c r="KBA872" s="10"/>
      <c r="KBB872" s="14"/>
      <c r="KBC872" s="14"/>
      <c r="KBD872" s="14"/>
      <c r="KBE872" s="16"/>
      <c r="KBF872" s="10"/>
      <c r="KBG872" s="17"/>
      <c r="KBH872" s="11"/>
      <c r="KBI872" s="19"/>
      <c r="KBJ872" s="11"/>
      <c r="KBK872" s="12"/>
      <c r="KBL872" s="12"/>
      <c r="KBM872" s="10"/>
      <c r="KBN872" s="14"/>
      <c r="KBO872" s="14"/>
      <c r="KBP872" s="14"/>
      <c r="KBQ872" s="16"/>
      <c r="KBR872" s="10"/>
      <c r="KBS872" s="17"/>
      <c r="KBT872" s="11"/>
      <c r="KBU872" s="19"/>
      <c r="KBV872" s="11"/>
      <c r="KBW872" s="12"/>
      <c r="KBX872" s="12"/>
      <c r="KBY872" s="10"/>
      <c r="KBZ872" s="14"/>
      <c r="KCA872" s="14"/>
      <c r="KCB872" s="14"/>
      <c r="KCC872" s="16"/>
      <c r="KCD872" s="10"/>
      <c r="KCE872" s="17"/>
      <c r="KCF872" s="11"/>
      <c r="KCG872" s="19"/>
      <c r="KCH872" s="11"/>
      <c r="KCI872" s="12"/>
      <c r="KCJ872" s="12"/>
      <c r="KCK872" s="10"/>
      <c r="KCL872" s="14"/>
      <c r="KCM872" s="14"/>
      <c r="KCN872" s="14"/>
      <c r="KCO872" s="16"/>
      <c r="KCP872" s="10"/>
      <c r="KCQ872" s="17"/>
      <c r="KCR872" s="11"/>
      <c r="KCS872" s="19"/>
      <c r="KCT872" s="11"/>
      <c r="KCU872" s="12"/>
      <c r="KCV872" s="12"/>
      <c r="KCW872" s="10"/>
      <c r="KCX872" s="14"/>
      <c r="KCY872" s="14"/>
      <c r="KCZ872" s="14"/>
      <c r="KDA872" s="16"/>
      <c r="KDB872" s="10"/>
      <c r="KDC872" s="17"/>
      <c r="KDD872" s="11"/>
      <c r="KDE872" s="19"/>
      <c r="KDF872" s="11"/>
      <c r="KDG872" s="12"/>
      <c r="KDH872" s="12"/>
      <c r="KDI872" s="10"/>
      <c r="KDJ872" s="14"/>
      <c r="KDK872" s="14"/>
      <c r="KDL872" s="14"/>
      <c r="KDM872" s="16"/>
      <c r="KDN872" s="10"/>
      <c r="KDO872" s="17"/>
      <c r="KDP872" s="11"/>
      <c r="KDQ872" s="19"/>
      <c r="KDR872" s="11"/>
      <c r="KDS872" s="12"/>
      <c r="KDT872" s="12"/>
      <c r="KDU872" s="10"/>
      <c r="KDV872" s="14"/>
      <c r="KDW872" s="14"/>
      <c r="KDX872" s="14"/>
      <c r="KDY872" s="16"/>
      <c r="KDZ872" s="10"/>
      <c r="KEA872" s="17"/>
      <c r="KEB872" s="11"/>
      <c r="KEC872" s="19"/>
      <c r="KED872" s="11"/>
      <c r="KEE872" s="12"/>
      <c r="KEF872" s="12"/>
      <c r="KEG872" s="10"/>
      <c r="KEH872" s="14"/>
      <c r="KEI872" s="14"/>
      <c r="KEJ872" s="14"/>
      <c r="KEK872" s="16"/>
      <c r="KEL872" s="10"/>
      <c r="KEM872" s="17"/>
      <c r="KEN872" s="11"/>
      <c r="KEO872" s="19"/>
      <c r="KEP872" s="11"/>
      <c r="KEQ872" s="12"/>
      <c r="KER872" s="12"/>
      <c r="KES872" s="10"/>
      <c r="KET872" s="14"/>
      <c r="KEU872" s="14"/>
      <c r="KEV872" s="14"/>
      <c r="KEW872" s="16"/>
      <c r="KEX872" s="10"/>
      <c r="KEY872" s="17"/>
      <c r="KEZ872" s="11"/>
      <c r="KFA872" s="19"/>
      <c r="KFB872" s="11"/>
      <c r="KFC872" s="12"/>
      <c r="KFD872" s="12"/>
      <c r="KFE872" s="10"/>
      <c r="KFF872" s="14"/>
      <c r="KFG872" s="14"/>
      <c r="KFH872" s="14"/>
      <c r="KFI872" s="16"/>
      <c r="KFJ872" s="10"/>
      <c r="KFK872" s="17"/>
      <c r="KFL872" s="11"/>
      <c r="KFM872" s="19"/>
      <c r="KFN872" s="11"/>
      <c r="KFO872" s="12"/>
      <c r="KFP872" s="12"/>
      <c r="KFQ872" s="10"/>
      <c r="KFR872" s="14"/>
      <c r="KFS872" s="14"/>
      <c r="KFT872" s="14"/>
      <c r="KFU872" s="16"/>
      <c r="KFV872" s="10"/>
      <c r="KFW872" s="17"/>
      <c r="KFX872" s="11"/>
      <c r="KFY872" s="19"/>
      <c r="KFZ872" s="11"/>
      <c r="KGA872" s="12"/>
      <c r="KGB872" s="12"/>
      <c r="KGC872" s="10"/>
      <c r="KGD872" s="14"/>
      <c r="KGE872" s="14"/>
      <c r="KGF872" s="14"/>
      <c r="KGG872" s="16"/>
      <c r="KGH872" s="10"/>
      <c r="KGI872" s="17"/>
      <c r="KGJ872" s="11"/>
      <c r="KGK872" s="19"/>
      <c r="KGL872" s="11"/>
      <c r="KGM872" s="12"/>
      <c r="KGN872" s="12"/>
      <c r="KGO872" s="10"/>
      <c r="KGP872" s="14"/>
      <c r="KGQ872" s="14"/>
      <c r="KGR872" s="14"/>
      <c r="KGS872" s="16"/>
      <c r="KGT872" s="10"/>
      <c r="KGU872" s="17"/>
      <c r="KGV872" s="11"/>
      <c r="KGW872" s="19"/>
      <c r="KGX872" s="11"/>
      <c r="KGY872" s="12"/>
      <c r="KGZ872" s="12"/>
      <c r="KHA872" s="10"/>
      <c r="KHB872" s="14"/>
      <c r="KHC872" s="14"/>
      <c r="KHD872" s="14"/>
      <c r="KHE872" s="16"/>
      <c r="KHF872" s="10"/>
      <c r="KHG872" s="17"/>
      <c r="KHH872" s="11"/>
      <c r="KHI872" s="19"/>
      <c r="KHJ872" s="11"/>
      <c r="KHK872" s="12"/>
      <c r="KHL872" s="12"/>
      <c r="KHM872" s="10"/>
      <c r="KHN872" s="14"/>
      <c r="KHO872" s="14"/>
      <c r="KHP872" s="14"/>
      <c r="KHQ872" s="16"/>
      <c r="KHR872" s="10"/>
      <c r="KHS872" s="17"/>
      <c r="KHT872" s="11"/>
      <c r="KHU872" s="19"/>
      <c r="KHV872" s="11"/>
      <c r="KHW872" s="12"/>
      <c r="KHX872" s="12"/>
      <c r="KHY872" s="10"/>
      <c r="KHZ872" s="14"/>
      <c r="KIA872" s="14"/>
      <c r="KIB872" s="14"/>
      <c r="KIC872" s="16"/>
      <c r="KID872" s="10"/>
      <c r="KIE872" s="17"/>
      <c r="KIF872" s="11"/>
      <c r="KIG872" s="19"/>
      <c r="KIH872" s="11"/>
      <c r="KII872" s="12"/>
      <c r="KIJ872" s="12"/>
      <c r="KIK872" s="10"/>
      <c r="KIL872" s="14"/>
      <c r="KIM872" s="14"/>
      <c r="KIN872" s="14"/>
      <c r="KIO872" s="16"/>
      <c r="KIP872" s="10"/>
      <c r="KIQ872" s="17"/>
      <c r="KIR872" s="11"/>
      <c r="KIS872" s="19"/>
      <c r="KIT872" s="11"/>
      <c r="KIU872" s="12"/>
      <c r="KIV872" s="12"/>
      <c r="KIW872" s="10"/>
      <c r="KIX872" s="14"/>
      <c r="KIY872" s="14"/>
      <c r="KIZ872" s="14"/>
      <c r="KJA872" s="16"/>
      <c r="KJB872" s="10"/>
      <c r="KJC872" s="17"/>
      <c r="KJD872" s="11"/>
      <c r="KJE872" s="19"/>
      <c r="KJF872" s="11"/>
      <c r="KJG872" s="12"/>
      <c r="KJH872" s="12"/>
      <c r="KJI872" s="10"/>
      <c r="KJJ872" s="14"/>
      <c r="KJK872" s="14"/>
      <c r="KJL872" s="14"/>
      <c r="KJM872" s="16"/>
      <c r="KJN872" s="10"/>
      <c r="KJO872" s="17"/>
      <c r="KJP872" s="11"/>
      <c r="KJQ872" s="19"/>
      <c r="KJR872" s="11"/>
      <c r="KJS872" s="12"/>
      <c r="KJT872" s="12"/>
      <c r="KJU872" s="10"/>
      <c r="KJV872" s="14"/>
      <c r="KJW872" s="14"/>
      <c r="KJX872" s="14"/>
      <c r="KJY872" s="16"/>
      <c r="KJZ872" s="10"/>
      <c r="KKA872" s="17"/>
      <c r="KKB872" s="11"/>
      <c r="KKC872" s="19"/>
      <c r="KKD872" s="11"/>
      <c r="KKE872" s="12"/>
      <c r="KKF872" s="12"/>
      <c r="KKG872" s="10"/>
      <c r="KKH872" s="14"/>
      <c r="KKI872" s="14"/>
      <c r="KKJ872" s="14"/>
      <c r="KKK872" s="16"/>
      <c r="KKL872" s="10"/>
      <c r="KKM872" s="17"/>
      <c r="KKN872" s="11"/>
      <c r="KKO872" s="19"/>
      <c r="KKP872" s="11"/>
      <c r="KKQ872" s="12"/>
      <c r="KKR872" s="12"/>
      <c r="KKS872" s="10"/>
      <c r="KKT872" s="14"/>
      <c r="KKU872" s="14"/>
      <c r="KKV872" s="14"/>
      <c r="KKW872" s="16"/>
      <c r="KKX872" s="10"/>
      <c r="KKY872" s="17"/>
      <c r="KKZ872" s="11"/>
      <c r="KLA872" s="19"/>
      <c r="KLB872" s="11"/>
      <c r="KLC872" s="12"/>
      <c r="KLD872" s="12"/>
      <c r="KLE872" s="10"/>
      <c r="KLF872" s="14"/>
      <c r="KLG872" s="14"/>
      <c r="KLH872" s="14"/>
      <c r="KLI872" s="16"/>
      <c r="KLJ872" s="10"/>
      <c r="KLK872" s="17"/>
      <c r="KLL872" s="11"/>
      <c r="KLM872" s="19"/>
      <c r="KLN872" s="11"/>
      <c r="KLO872" s="12"/>
      <c r="KLP872" s="12"/>
      <c r="KLQ872" s="10"/>
      <c r="KLR872" s="14"/>
      <c r="KLS872" s="14"/>
      <c r="KLT872" s="14"/>
      <c r="KLU872" s="16"/>
      <c r="KLV872" s="10"/>
      <c r="KLW872" s="17"/>
      <c r="KLX872" s="11"/>
      <c r="KLY872" s="19"/>
      <c r="KLZ872" s="11"/>
      <c r="KMA872" s="12"/>
      <c r="KMB872" s="12"/>
      <c r="KMC872" s="10"/>
      <c r="KMD872" s="14"/>
      <c r="KME872" s="14"/>
      <c r="KMF872" s="14"/>
      <c r="KMG872" s="16"/>
      <c r="KMH872" s="10"/>
      <c r="KMI872" s="17"/>
      <c r="KMJ872" s="11"/>
      <c r="KMK872" s="19"/>
      <c r="KML872" s="11"/>
      <c r="KMM872" s="12"/>
      <c r="KMN872" s="12"/>
      <c r="KMO872" s="10"/>
      <c r="KMP872" s="14"/>
      <c r="KMQ872" s="14"/>
      <c r="KMR872" s="14"/>
      <c r="KMS872" s="16"/>
      <c r="KMT872" s="10"/>
      <c r="KMU872" s="17"/>
      <c r="KMV872" s="11"/>
      <c r="KMW872" s="19"/>
      <c r="KMX872" s="11"/>
      <c r="KMY872" s="12"/>
      <c r="KMZ872" s="12"/>
      <c r="KNA872" s="10"/>
      <c r="KNB872" s="14"/>
      <c r="KNC872" s="14"/>
      <c r="KND872" s="14"/>
      <c r="KNE872" s="16"/>
      <c r="KNF872" s="10"/>
      <c r="KNG872" s="17"/>
      <c r="KNH872" s="11"/>
      <c r="KNI872" s="19"/>
      <c r="KNJ872" s="11"/>
      <c r="KNK872" s="12"/>
      <c r="KNL872" s="12"/>
      <c r="KNM872" s="10"/>
      <c r="KNN872" s="14"/>
      <c r="KNO872" s="14"/>
      <c r="KNP872" s="14"/>
      <c r="KNQ872" s="16"/>
      <c r="KNR872" s="10"/>
      <c r="KNS872" s="17"/>
      <c r="KNT872" s="11"/>
      <c r="KNU872" s="19"/>
      <c r="KNV872" s="11"/>
      <c r="KNW872" s="12"/>
      <c r="KNX872" s="12"/>
      <c r="KNY872" s="10"/>
      <c r="KNZ872" s="14"/>
      <c r="KOA872" s="14"/>
      <c r="KOB872" s="14"/>
      <c r="KOC872" s="16"/>
      <c r="KOD872" s="10"/>
      <c r="KOE872" s="17"/>
      <c r="KOF872" s="11"/>
      <c r="KOG872" s="19"/>
      <c r="KOH872" s="11"/>
      <c r="KOI872" s="12"/>
      <c r="KOJ872" s="12"/>
      <c r="KOK872" s="10"/>
      <c r="KOL872" s="14"/>
      <c r="KOM872" s="14"/>
      <c r="KON872" s="14"/>
      <c r="KOO872" s="16"/>
      <c r="KOP872" s="10"/>
      <c r="KOQ872" s="17"/>
      <c r="KOR872" s="11"/>
      <c r="KOS872" s="19"/>
      <c r="KOT872" s="11"/>
      <c r="KOU872" s="12"/>
      <c r="KOV872" s="12"/>
      <c r="KOW872" s="10"/>
      <c r="KOX872" s="14"/>
      <c r="KOY872" s="14"/>
      <c r="KOZ872" s="14"/>
      <c r="KPA872" s="16"/>
      <c r="KPB872" s="10"/>
      <c r="KPC872" s="17"/>
      <c r="KPD872" s="11"/>
      <c r="KPE872" s="19"/>
      <c r="KPF872" s="11"/>
      <c r="KPG872" s="12"/>
      <c r="KPH872" s="12"/>
      <c r="KPI872" s="10"/>
      <c r="KPJ872" s="14"/>
      <c r="KPK872" s="14"/>
      <c r="KPL872" s="14"/>
      <c r="KPM872" s="16"/>
      <c r="KPN872" s="10"/>
      <c r="KPO872" s="17"/>
      <c r="KPP872" s="11"/>
      <c r="KPQ872" s="19"/>
      <c r="KPR872" s="11"/>
      <c r="KPS872" s="12"/>
      <c r="KPT872" s="12"/>
      <c r="KPU872" s="10"/>
      <c r="KPV872" s="14"/>
      <c r="KPW872" s="14"/>
      <c r="KPX872" s="14"/>
      <c r="KPY872" s="16"/>
      <c r="KPZ872" s="10"/>
      <c r="KQA872" s="17"/>
      <c r="KQB872" s="11"/>
      <c r="KQC872" s="19"/>
      <c r="KQD872" s="11"/>
      <c r="KQE872" s="12"/>
      <c r="KQF872" s="12"/>
      <c r="KQG872" s="10"/>
      <c r="KQH872" s="14"/>
      <c r="KQI872" s="14"/>
      <c r="KQJ872" s="14"/>
      <c r="KQK872" s="16"/>
      <c r="KQL872" s="10"/>
      <c r="KQM872" s="17"/>
      <c r="KQN872" s="11"/>
      <c r="KQO872" s="19"/>
      <c r="KQP872" s="11"/>
      <c r="KQQ872" s="12"/>
      <c r="KQR872" s="12"/>
      <c r="KQS872" s="10"/>
      <c r="KQT872" s="14"/>
      <c r="KQU872" s="14"/>
      <c r="KQV872" s="14"/>
      <c r="KQW872" s="16"/>
      <c r="KQX872" s="10"/>
      <c r="KQY872" s="17"/>
      <c r="KQZ872" s="11"/>
      <c r="KRA872" s="19"/>
      <c r="KRB872" s="11"/>
      <c r="KRC872" s="12"/>
      <c r="KRD872" s="12"/>
      <c r="KRE872" s="10"/>
      <c r="KRF872" s="14"/>
      <c r="KRG872" s="14"/>
      <c r="KRH872" s="14"/>
      <c r="KRI872" s="16"/>
      <c r="KRJ872" s="10"/>
      <c r="KRK872" s="17"/>
      <c r="KRL872" s="11"/>
      <c r="KRM872" s="19"/>
      <c r="KRN872" s="11"/>
      <c r="KRO872" s="12"/>
      <c r="KRP872" s="12"/>
      <c r="KRQ872" s="10"/>
      <c r="KRR872" s="14"/>
      <c r="KRS872" s="14"/>
      <c r="KRT872" s="14"/>
      <c r="KRU872" s="16"/>
      <c r="KRV872" s="10"/>
      <c r="KRW872" s="17"/>
      <c r="KRX872" s="11"/>
      <c r="KRY872" s="19"/>
      <c r="KRZ872" s="11"/>
      <c r="KSA872" s="12"/>
      <c r="KSB872" s="12"/>
      <c r="KSC872" s="10"/>
      <c r="KSD872" s="14"/>
      <c r="KSE872" s="14"/>
      <c r="KSF872" s="14"/>
      <c r="KSG872" s="16"/>
      <c r="KSH872" s="10"/>
      <c r="KSI872" s="17"/>
      <c r="KSJ872" s="11"/>
      <c r="KSK872" s="19"/>
      <c r="KSL872" s="11"/>
      <c r="KSM872" s="12"/>
      <c r="KSN872" s="12"/>
      <c r="KSO872" s="10"/>
      <c r="KSP872" s="14"/>
      <c r="KSQ872" s="14"/>
      <c r="KSR872" s="14"/>
      <c r="KSS872" s="16"/>
      <c r="KST872" s="10"/>
      <c r="KSU872" s="17"/>
      <c r="KSV872" s="11"/>
      <c r="KSW872" s="19"/>
      <c r="KSX872" s="11"/>
      <c r="KSY872" s="12"/>
      <c r="KSZ872" s="12"/>
      <c r="KTA872" s="10"/>
      <c r="KTB872" s="14"/>
      <c r="KTC872" s="14"/>
      <c r="KTD872" s="14"/>
      <c r="KTE872" s="16"/>
      <c r="KTF872" s="10"/>
      <c r="KTG872" s="17"/>
      <c r="KTH872" s="11"/>
      <c r="KTI872" s="19"/>
      <c r="KTJ872" s="11"/>
      <c r="KTK872" s="12"/>
      <c r="KTL872" s="12"/>
      <c r="KTM872" s="10"/>
      <c r="KTN872" s="14"/>
      <c r="KTO872" s="14"/>
      <c r="KTP872" s="14"/>
      <c r="KTQ872" s="16"/>
      <c r="KTR872" s="10"/>
      <c r="KTS872" s="17"/>
      <c r="KTT872" s="11"/>
      <c r="KTU872" s="19"/>
      <c r="KTV872" s="11"/>
      <c r="KTW872" s="12"/>
      <c r="KTX872" s="12"/>
      <c r="KTY872" s="10"/>
      <c r="KTZ872" s="14"/>
      <c r="KUA872" s="14"/>
      <c r="KUB872" s="14"/>
      <c r="KUC872" s="16"/>
      <c r="KUD872" s="10"/>
      <c r="KUE872" s="17"/>
      <c r="KUF872" s="11"/>
      <c r="KUG872" s="19"/>
      <c r="KUH872" s="11"/>
      <c r="KUI872" s="12"/>
      <c r="KUJ872" s="12"/>
      <c r="KUK872" s="10"/>
      <c r="KUL872" s="14"/>
      <c r="KUM872" s="14"/>
      <c r="KUN872" s="14"/>
      <c r="KUO872" s="16"/>
      <c r="KUP872" s="10"/>
      <c r="KUQ872" s="17"/>
      <c r="KUR872" s="11"/>
      <c r="KUS872" s="19"/>
      <c r="KUT872" s="11"/>
      <c r="KUU872" s="12"/>
      <c r="KUV872" s="12"/>
      <c r="KUW872" s="10"/>
      <c r="KUX872" s="14"/>
      <c r="KUY872" s="14"/>
      <c r="KUZ872" s="14"/>
      <c r="KVA872" s="16"/>
      <c r="KVB872" s="10"/>
      <c r="KVC872" s="17"/>
      <c r="KVD872" s="11"/>
      <c r="KVE872" s="19"/>
      <c r="KVF872" s="11"/>
      <c r="KVG872" s="12"/>
      <c r="KVH872" s="12"/>
      <c r="KVI872" s="10"/>
      <c r="KVJ872" s="14"/>
      <c r="KVK872" s="14"/>
      <c r="KVL872" s="14"/>
      <c r="KVM872" s="16"/>
      <c r="KVN872" s="10"/>
      <c r="KVO872" s="17"/>
      <c r="KVP872" s="11"/>
      <c r="KVQ872" s="19"/>
      <c r="KVR872" s="11"/>
      <c r="KVS872" s="12"/>
      <c r="KVT872" s="12"/>
      <c r="KVU872" s="10"/>
      <c r="KVV872" s="14"/>
      <c r="KVW872" s="14"/>
      <c r="KVX872" s="14"/>
      <c r="KVY872" s="16"/>
      <c r="KVZ872" s="10"/>
      <c r="KWA872" s="17"/>
      <c r="KWB872" s="11"/>
      <c r="KWC872" s="19"/>
      <c r="KWD872" s="11"/>
      <c r="KWE872" s="12"/>
      <c r="KWF872" s="12"/>
      <c r="KWG872" s="10"/>
      <c r="KWH872" s="14"/>
      <c r="KWI872" s="14"/>
      <c r="KWJ872" s="14"/>
      <c r="KWK872" s="16"/>
      <c r="KWL872" s="10"/>
      <c r="KWM872" s="17"/>
      <c r="KWN872" s="11"/>
      <c r="KWO872" s="19"/>
      <c r="KWP872" s="11"/>
      <c r="KWQ872" s="12"/>
      <c r="KWR872" s="12"/>
      <c r="KWS872" s="10"/>
      <c r="KWT872" s="14"/>
      <c r="KWU872" s="14"/>
      <c r="KWV872" s="14"/>
      <c r="KWW872" s="16"/>
      <c r="KWX872" s="10"/>
      <c r="KWY872" s="17"/>
      <c r="KWZ872" s="11"/>
      <c r="KXA872" s="19"/>
      <c r="KXB872" s="11"/>
      <c r="KXC872" s="12"/>
      <c r="KXD872" s="12"/>
      <c r="KXE872" s="10"/>
      <c r="KXF872" s="14"/>
      <c r="KXG872" s="14"/>
      <c r="KXH872" s="14"/>
      <c r="KXI872" s="16"/>
      <c r="KXJ872" s="10"/>
      <c r="KXK872" s="17"/>
      <c r="KXL872" s="11"/>
      <c r="KXM872" s="19"/>
      <c r="KXN872" s="11"/>
      <c r="KXO872" s="12"/>
      <c r="KXP872" s="12"/>
      <c r="KXQ872" s="10"/>
      <c r="KXR872" s="14"/>
      <c r="KXS872" s="14"/>
      <c r="KXT872" s="14"/>
      <c r="KXU872" s="16"/>
      <c r="KXV872" s="10"/>
      <c r="KXW872" s="17"/>
      <c r="KXX872" s="11"/>
      <c r="KXY872" s="19"/>
      <c r="KXZ872" s="11"/>
      <c r="KYA872" s="12"/>
      <c r="KYB872" s="12"/>
      <c r="KYC872" s="10"/>
      <c r="KYD872" s="14"/>
      <c r="KYE872" s="14"/>
      <c r="KYF872" s="14"/>
      <c r="KYG872" s="16"/>
      <c r="KYH872" s="10"/>
      <c r="KYI872" s="17"/>
      <c r="KYJ872" s="11"/>
      <c r="KYK872" s="19"/>
      <c r="KYL872" s="11"/>
      <c r="KYM872" s="12"/>
      <c r="KYN872" s="12"/>
      <c r="KYO872" s="10"/>
      <c r="KYP872" s="14"/>
      <c r="KYQ872" s="14"/>
      <c r="KYR872" s="14"/>
      <c r="KYS872" s="16"/>
      <c r="KYT872" s="10"/>
      <c r="KYU872" s="17"/>
      <c r="KYV872" s="11"/>
      <c r="KYW872" s="19"/>
      <c r="KYX872" s="11"/>
      <c r="KYY872" s="12"/>
      <c r="KYZ872" s="12"/>
      <c r="KZA872" s="10"/>
      <c r="KZB872" s="14"/>
      <c r="KZC872" s="14"/>
      <c r="KZD872" s="14"/>
      <c r="KZE872" s="16"/>
      <c r="KZF872" s="10"/>
      <c r="KZG872" s="17"/>
      <c r="KZH872" s="11"/>
      <c r="KZI872" s="19"/>
      <c r="KZJ872" s="11"/>
      <c r="KZK872" s="12"/>
      <c r="KZL872" s="12"/>
      <c r="KZM872" s="10"/>
      <c r="KZN872" s="14"/>
      <c r="KZO872" s="14"/>
      <c r="KZP872" s="14"/>
      <c r="KZQ872" s="16"/>
      <c r="KZR872" s="10"/>
      <c r="KZS872" s="17"/>
      <c r="KZT872" s="11"/>
      <c r="KZU872" s="19"/>
      <c r="KZV872" s="11"/>
      <c r="KZW872" s="12"/>
      <c r="KZX872" s="12"/>
      <c r="KZY872" s="10"/>
      <c r="KZZ872" s="14"/>
      <c r="LAA872" s="14"/>
      <c r="LAB872" s="14"/>
      <c r="LAC872" s="16"/>
      <c r="LAD872" s="10"/>
      <c r="LAE872" s="17"/>
      <c r="LAF872" s="11"/>
      <c r="LAG872" s="19"/>
      <c r="LAH872" s="11"/>
      <c r="LAI872" s="12"/>
      <c r="LAJ872" s="12"/>
      <c r="LAK872" s="10"/>
      <c r="LAL872" s="14"/>
      <c r="LAM872" s="14"/>
      <c r="LAN872" s="14"/>
      <c r="LAO872" s="16"/>
      <c r="LAP872" s="10"/>
      <c r="LAQ872" s="17"/>
      <c r="LAR872" s="11"/>
      <c r="LAS872" s="19"/>
      <c r="LAT872" s="11"/>
      <c r="LAU872" s="12"/>
      <c r="LAV872" s="12"/>
      <c r="LAW872" s="10"/>
      <c r="LAX872" s="14"/>
      <c r="LAY872" s="14"/>
      <c r="LAZ872" s="14"/>
      <c r="LBA872" s="16"/>
      <c r="LBB872" s="10"/>
      <c r="LBC872" s="17"/>
      <c r="LBD872" s="11"/>
      <c r="LBE872" s="19"/>
      <c r="LBF872" s="11"/>
      <c r="LBG872" s="12"/>
      <c r="LBH872" s="12"/>
      <c r="LBI872" s="10"/>
      <c r="LBJ872" s="14"/>
      <c r="LBK872" s="14"/>
      <c r="LBL872" s="14"/>
      <c r="LBM872" s="16"/>
      <c r="LBN872" s="10"/>
      <c r="LBO872" s="17"/>
      <c r="LBP872" s="11"/>
      <c r="LBQ872" s="19"/>
      <c r="LBR872" s="11"/>
      <c r="LBS872" s="12"/>
      <c r="LBT872" s="12"/>
      <c r="LBU872" s="10"/>
      <c r="LBV872" s="14"/>
      <c r="LBW872" s="14"/>
      <c r="LBX872" s="14"/>
      <c r="LBY872" s="16"/>
      <c r="LBZ872" s="10"/>
      <c r="LCA872" s="17"/>
      <c r="LCB872" s="11"/>
      <c r="LCC872" s="19"/>
      <c r="LCD872" s="11"/>
      <c r="LCE872" s="12"/>
      <c r="LCF872" s="12"/>
      <c r="LCG872" s="10"/>
      <c r="LCH872" s="14"/>
      <c r="LCI872" s="14"/>
      <c r="LCJ872" s="14"/>
      <c r="LCK872" s="16"/>
      <c r="LCL872" s="10"/>
      <c r="LCM872" s="17"/>
      <c r="LCN872" s="11"/>
      <c r="LCO872" s="19"/>
      <c r="LCP872" s="11"/>
      <c r="LCQ872" s="12"/>
      <c r="LCR872" s="12"/>
      <c r="LCS872" s="10"/>
      <c r="LCT872" s="14"/>
      <c r="LCU872" s="14"/>
      <c r="LCV872" s="14"/>
      <c r="LCW872" s="16"/>
      <c r="LCX872" s="10"/>
      <c r="LCY872" s="17"/>
      <c r="LCZ872" s="11"/>
      <c r="LDA872" s="19"/>
      <c r="LDB872" s="11"/>
      <c r="LDC872" s="12"/>
      <c r="LDD872" s="12"/>
      <c r="LDE872" s="10"/>
      <c r="LDF872" s="14"/>
      <c r="LDG872" s="14"/>
      <c r="LDH872" s="14"/>
      <c r="LDI872" s="16"/>
      <c r="LDJ872" s="10"/>
      <c r="LDK872" s="17"/>
      <c r="LDL872" s="11"/>
      <c r="LDM872" s="19"/>
      <c r="LDN872" s="11"/>
      <c r="LDO872" s="12"/>
      <c r="LDP872" s="12"/>
      <c r="LDQ872" s="10"/>
      <c r="LDR872" s="14"/>
      <c r="LDS872" s="14"/>
      <c r="LDT872" s="14"/>
      <c r="LDU872" s="16"/>
      <c r="LDV872" s="10"/>
      <c r="LDW872" s="17"/>
      <c r="LDX872" s="11"/>
      <c r="LDY872" s="19"/>
      <c r="LDZ872" s="11"/>
      <c r="LEA872" s="12"/>
      <c r="LEB872" s="12"/>
      <c r="LEC872" s="10"/>
      <c r="LED872" s="14"/>
      <c r="LEE872" s="14"/>
      <c r="LEF872" s="14"/>
      <c r="LEG872" s="16"/>
      <c r="LEH872" s="10"/>
      <c r="LEI872" s="17"/>
      <c r="LEJ872" s="11"/>
      <c r="LEK872" s="19"/>
      <c r="LEL872" s="11"/>
      <c r="LEM872" s="12"/>
      <c r="LEN872" s="12"/>
      <c r="LEO872" s="10"/>
      <c r="LEP872" s="14"/>
      <c r="LEQ872" s="14"/>
      <c r="LER872" s="14"/>
      <c r="LES872" s="16"/>
      <c r="LET872" s="10"/>
      <c r="LEU872" s="17"/>
      <c r="LEV872" s="11"/>
      <c r="LEW872" s="19"/>
      <c r="LEX872" s="11"/>
      <c r="LEY872" s="12"/>
      <c r="LEZ872" s="12"/>
      <c r="LFA872" s="10"/>
      <c r="LFB872" s="14"/>
      <c r="LFC872" s="14"/>
      <c r="LFD872" s="14"/>
      <c r="LFE872" s="16"/>
      <c r="LFF872" s="10"/>
      <c r="LFG872" s="17"/>
      <c r="LFH872" s="11"/>
      <c r="LFI872" s="19"/>
      <c r="LFJ872" s="11"/>
      <c r="LFK872" s="12"/>
      <c r="LFL872" s="12"/>
      <c r="LFM872" s="10"/>
      <c r="LFN872" s="14"/>
      <c r="LFO872" s="14"/>
      <c r="LFP872" s="14"/>
      <c r="LFQ872" s="16"/>
      <c r="LFR872" s="10"/>
      <c r="LFS872" s="17"/>
      <c r="LFT872" s="11"/>
      <c r="LFU872" s="19"/>
      <c r="LFV872" s="11"/>
      <c r="LFW872" s="12"/>
      <c r="LFX872" s="12"/>
      <c r="LFY872" s="10"/>
      <c r="LFZ872" s="14"/>
      <c r="LGA872" s="14"/>
      <c r="LGB872" s="14"/>
      <c r="LGC872" s="16"/>
      <c r="LGD872" s="10"/>
      <c r="LGE872" s="17"/>
      <c r="LGF872" s="11"/>
      <c r="LGG872" s="19"/>
      <c r="LGH872" s="11"/>
      <c r="LGI872" s="12"/>
      <c r="LGJ872" s="12"/>
      <c r="LGK872" s="10"/>
      <c r="LGL872" s="14"/>
      <c r="LGM872" s="14"/>
      <c r="LGN872" s="14"/>
      <c r="LGO872" s="16"/>
      <c r="LGP872" s="10"/>
      <c r="LGQ872" s="17"/>
      <c r="LGR872" s="11"/>
      <c r="LGS872" s="19"/>
      <c r="LGT872" s="11"/>
      <c r="LGU872" s="12"/>
      <c r="LGV872" s="12"/>
      <c r="LGW872" s="10"/>
      <c r="LGX872" s="14"/>
      <c r="LGY872" s="14"/>
      <c r="LGZ872" s="14"/>
      <c r="LHA872" s="16"/>
      <c r="LHB872" s="10"/>
      <c r="LHC872" s="17"/>
      <c r="LHD872" s="11"/>
      <c r="LHE872" s="19"/>
      <c r="LHF872" s="11"/>
      <c r="LHG872" s="12"/>
      <c r="LHH872" s="12"/>
      <c r="LHI872" s="10"/>
      <c r="LHJ872" s="14"/>
      <c r="LHK872" s="14"/>
      <c r="LHL872" s="14"/>
      <c r="LHM872" s="16"/>
      <c r="LHN872" s="10"/>
      <c r="LHO872" s="17"/>
      <c r="LHP872" s="11"/>
      <c r="LHQ872" s="19"/>
      <c r="LHR872" s="11"/>
      <c r="LHS872" s="12"/>
      <c r="LHT872" s="12"/>
      <c r="LHU872" s="10"/>
      <c r="LHV872" s="14"/>
      <c r="LHW872" s="14"/>
      <c r="LHX872" s="14"/>
      <c r="LHY872" s="16"/>
      <c r="LHZ872" s="10"/>
      <c r="LIA872" s="17"/>
      <c r="LIB872" s="11"/>
      <c r="LIC872" s="19"/>
      <c r="LID872" s="11"/>
      <c r="LIE872" s="12"/>
      <c r="LIF872" s="12"/>
      <c r="LIG872" s="10"/>
      <c r="LIH872" s="14"/>
      <c r="LII872" s="14"/>
      <c r="LIJ872" s="14"/>
      <c r="LIK872" s="16"/>
      <c r="LIL872" s="10"/>
      <c r="LIM872" s="17"/>
      <c r="LIN872" s="11"/>
      <c r="LIO872" s="19"/>
      <c r="LIP872" s="11"/>
      <c r="LIQ872" s="12"/>
      <c r="LIR872" s="12"/>
      <c r="LIS872" s="10"/>
      <c r="LIT872" s="14"/>
      <c r="LIU872" s="14"/>
      <c r="LIV872" s="14"/>
      <c r="LIW872" s="16"/>
      <c r="LIX872" s="10"/>
      <c r="LIY872" s="17"/>
      <c r="LIZ872" s="11"/>
      <c r="LJA872" s="19"/>
      <c r="LJB872" s="11"/>
      <c r="LJC872" s="12"/>
      <c r="LJD872" s="12"/>
      <c r="LJE872" s="10"/>
      <c r="LJF872" s="14"/>
      <c r="LJG872" s="14"/>
      <c r="LJH872" s="14"/>
      <c r="LJI872" s="16"/>
      <c r="LJJ872" s="10"/>
      <c r="LJK872" s="17"/>
      <c r="LJL872" s="11"/>
      <c r="LJM872" s="19"/>
      <c r="LJN872" s="11"/>
      <c r="LJO872" s="12"/>
      <c r="LJP872" s="12"/>
      <c r="LJQ872" s="10"/>
      <c r="LJR872" s="14"/>
      <c r="LJS872" s="14"/>
      <c r="LJT872" s="14"/>
      <c r="LJU872" s="16"/>
      <c r="LJV872" s="10"/>
      <c r="LJW872" s="17"/>
      <c r="LJX872" s="11"/>
      <c r="LJY872" s="19"/>
      <c r="LJZ872" s="11"/>
      <c r="LKA872" s="12"/>
      <c r="LKB872" s="12"/>
      <c r="LKC872" s="10"/>
      <c r="LKD872" s="14"/>
      <c r="LKE872" s="14"/>
      <c r="LKF872" s="14"/>
      <c r="LKG872" s="16"/>
      <c r="LKH872" s="10"/>
      <c r="LKI872" s="17"/>
      <c r="LKJ872" s="11"/>
      <c r="LKK872" s="19"/>
      <c r="LKL872" s="11"/>
      <c r="LKM872" s="12"/>
      <c r="LKN872" s="12"/>
      <c r="LKO872" s="10"/>
      <c r="LKP872" s="14"/>
      <c r="LKQ872" s="14"/>
      <c r="LKR872" s="14"/>
      <c r="LKS872" s="16"/>
      <c r="LKT872" s="10"/>
      <c r="LKU872" s="17"/>
      <c r="LKV872" s="11"/>
      <c r="LKW872" s="19"/>
      <c r="LKX872" s="11"/>
      <c r="LKY872" s="12"/>
      <c r="LKZ872" s="12"/>
      <c r="LLA872" s="10"/>
      <c r="LLB872" s="14"/>
      <c r="LLC872" s="14"/>
      <c r="LLD872" s="14"/>
      <c r="LLE872" s="16"/>
      <c r="LLF872" s="10"/>
      <c r="LLG872" s="17"/>
      <c r="LLH872" s="11"/>
      <c r="LLI872" s="19"/>
      <c r="LLJ872" s="11"/>
      <c r="LLK872" s="12"/>
      <c r="LLL872" s="12"/>
      <c r="LLM872" s="10"/>
      <c r="LLN872" s="14"/>
      <c r="LLO872" s="14"/>
      <c r="LLP872" s="14"/>
      <c r="LLQ872" s="16"/>
      <c r="LLR872" s="10"/>
      <c r="LLS872" s="17"/>
      <c r="LLT872" s="11"/>
      <c r="LLU872" s="19"/>
      <c r="LLV872" s="11"/>
      <c r="LLW872" s="12"/>
      <c r="LLX872" s="12"/>
      <c r="LLY872" s="10"/>
      <c r="LLZ872" s="14"/>
      <c r="LMA872" s="14"/>
      <c r="LMB872" s="14"/>
      <c r="LMC872" s="16"/>
      <c r="LMD872" s="10"/>
      <c r="LME872" s="17"/>
      <c r="LMF872" s="11"/>
      <c r="LMG872" s="19"/>
      <c r="LMH872" s="11"/>
      <c r="LMI872" s="12"/>
      <c r="LMJ872" s="12"/>
      <c r="LMK872" s="10"/>
      <c r="LML872" s="14"/>
      <c r="LMM872" s="14"/>
      <c r="LMN872" s="14"/>
      <c r="LMO872" s="16"/>
      <c r="LMP872" s="10"/>
      <c r="LMQ872" s="17"/>
      <c r="LMR872" s="11"/>
      <c r="LMS872" s="19"/>
      <c r="LMT872" s="11"/>
      <c r="LMU872" s="12"/>
      <c r="LMV872" s="12"/>
      <c r="LMW872" s="10"/>
      <c r="LMX872" s="14"/>
      <c r="LMY872" s="14"/>
      <c r="LMZ872" s="14"/>
      <c r="LNA872" s="16"/>
      <c r="LNB872" s="10"/>
      <c r="LNC872" s="17"/>
      <c r="LND872" s="11"/>
      <c r="LNE872" s="19"/>
      <c r="LNF872" s="11"/>
      <c r="LNG872" s="12"/>
      <c r="LNH872" s="12"/>
      <c r="LNI872" s="10"/>
      <c r="LNJ872" s="14"/>
      <c r="LNK872" s="14"/>
      <c r="LNL872" s="14"/>
      <c r="LNM872" s="16"/>
      <c r="LNN872" s="10"/>
      <c r="LNO872" s="17"/>
      <c r="LNP872" s="11"/>
      <c r="LNQ872" s="19"/>
      <c r="LNR872" s="11"/>
      <c r="LNS872" s="12"/>
      <c r="LNT872" s="12"/>
      <c r="LNU872" s="10"/>
      <c r="LNV872" s="14"/>
      <c r="LNW872" s="14"/>
      <c r="LNX872" s="14"/>
      <c r="LNY872" s="16"/>
      <c r="LNZ872" s="10"/>
      <c r="LOA872" s="17"/>
      <c r="LOB872" s="11"/>
      <c r="LOC872" s="19"/>
      <c r="LOD872" s="11"/>
      <c r="LOE872" s="12"/>
      <c r="LOF872" s="12"/>
      <c r="LOG872" s="10"/>
      <c r="LOH872" s="14"/>
      <c r="LOI872" s="14"/>
      <c r="LOJ872" s="14"/>
      <c r="LOK872" s="16"/>
      <c r="LOL872" s="10"/>
      <c r="LOM872" s="17"/>
      <c r="LON872" s="11"/>
      <c r="LOO872" s="19"/>
      <c r="LOP872" s="11"/>
      <c r="LOQ872" s="12"/>
      <c r="LOR872" s="12"/>
      <c r="LOS872" s="10"/>
      <c r="LOT872" s="14"/>
      <c r="LOU872" s="14"/>
      <c r="LOV872" s="14"/>
      <c r="LOW872" s="16"/>
      <c r="LOX872" s="10"/>
      <c r="LOY872" s="17"/>
      <c r="LOZ872" s="11"/>
      <c r="LPA872" s="19"/>
      <c r="LPB872" s="11"/>
      <c r="LPC872" s="12"/>
      <c r="LPD872" s="12"/>
      <c r="LPE872" s="10"/>
      <c r="LPF872" s="14"/>
      <c r="LPG872" s="14"/>
      <c r="LPH872" s="14"/>
      <c r="LPI872" s="16"/>
      <c r="LPJ872" s="10"/>
      <c r="LPK872" s="17"/>
      <c r="LPL872" s="11"/>
      <c r="LPM872" s="19"/>
      <c r="LPN872" s="11"/>
      <c r="LPO872" s="12"/>
      <c r="LPP872" s="12"/>
      <c r="LPQ872" s="10"/>
      <c r="LPR872" s="14"/>
      <c r="LPS872" s="14"/>
      <c r="LPT872" s="14"/>
      <c r="LPU872" s="16"/>
      <c r="LPV872" s="10"/>
      <c r="LPW872" s="17"/>
      <c r="LPX872" s="11"/>
      <c r="LPY872" s="19"/>
      <c r="LPZ872" s="11"/>
      <c r="LQA872" s="12"/>
      <c r="LQB872" s="12"/>
      <c r="LQC872" s="10"/>
      <c r="LQD872" s="14"/>
      <c r="LQE872" s="14"/>
      <c r="LQF872" s="14"/>
      <c r="LQG872" s="16"/>
      <c r="LQH872" s="10"/>
      <c r="LQI872" s="17"/>
      <c r="LQJ872" s="11"/>
      <c r="LQK872" s="19"/>
      <c r="LQL872" s="11"/>
      <c r="LQM872" s="12"/>
      <c r="LQN872" s="12"/>
      <c r="LQO872" s="10"/>
      <c r="LQP872" s="14"/>
      <c r="LQQ872" s="14"/>
      <c r="LQR872" s="14"/>
      <c r="LQS872" s="16"/>
      <c r="LQT872" s="10"/>
      <c r="LQU872" s="17"/>
      <c r="LQV872" s="11"/>
      <c r="LQW872" s="19"/>
      <c r="LQX872" s="11"/>
      <c r="LQY872" s="12"/>
      <c r="LQZ872" s="12"/>
      <c r="LRA872" s="10"/>
      <c r="LRB872" s="14"/>
      <c r="LRC872" s="14"/>
      <c r="LRD872" s="14"/>
      <c r="LRE872" s="16"/>
      <c r="LRF872" s="10"/>
      <c r="LRG872" s="17"/>
      <c r="LRH872" s="11"/>
      <c r="LRI872" s="19"/>
      <c r="LRJ872" s="11"/>
      <c r="LRK872" s="12"/>
      <c r="LRL872" s="12"/>
      <c r="LRM872" s="10"/>
      <c r="LRN872" s="14"/>
      <c r="LRO872" s="14"/>
      <c r="LRP872" s="14"/>
      <c r="LRQ872" s="16"/>
      <c r="LRR872" s="10"/>
      <c r="LRS872" s="17"/>
      <c r="LRT872" s="11"/>
      <c r="LRU872" s="19"/>
      <c r="LRV872" s="11"/>
      <c r="LRW872" s="12"/>
      <c r="LRX872" s="12"/>
      <c r="LRY872" s="10"/>
      <c r="LRZ872" s="14"/>
      <c r="LSA872" s="14"/>
      <c r="LSB872" s="14"/>
      <c r="LSC872" s="16"/>
      <c r="LSD872" s="10"/>
      <c r="LSE872" s="17"/>
      <c r="LSF872" s="11"/>
      <c r="LSG872" s="19"/>
      <c r="LSH872" s="11"/>
      <c r="LSI872" s="12"/>
      <c r="LSJ872" s="12"/>
      <c r="LSK872" s="10"/>
      <c r="LSL872" s="14"/>
      <c r="LSM872" s="14"/>
      <c r="LSN872" s="14"/>
      <c r="LSO872" s="16"/>
      <c r="LSP872" s="10"/>
      <c r="LSQ872" s="17"/>
      <c r="LSR872" s="11"/>
      <c r="LSS872" s="19"/>
      <c r="LST872" s="11"/>
      <c r="LSU872" s="12"/>
      <c r="LSV872" s="12"/>
      <c r="LSW872" s="10"/>
      <c r="LSX872" s="14"/>
      <c r="LSY872" s="14"/>
      <c r="LSZ872" s="14"/>
      <c r="LTA872" s="16"/>
      <c r="LTB872" s="10"/>
      <c r="LTC872" s="17"/>
      <c r="LTD872" s="11"/>
      <c r="LTE872" s="19"/>
      <c r="LTF872" s="11"/>
      <c r="LTG872" s="12"/>
      <c r="LTH872" s="12"/>
      <c r="LTI872" s="10"/>
      <c r="LTJ872" s="14"/>
      <c r="LTK872" s="14"/>
      <c r="LTL872" s="14"/>
      <c r="LTM872" s="16"/>
      <c r="LTN872" s="10"/>
      <c r="LTO872" s="17"/>
      <c r="LTP872" s="11"/>
      <c r="LTQ872" s="19"/>
      <c r="LTR872" s="11"/>
      <c r="LTS872" s="12"/>
      <c r="LTT872" s="12"/>
      <c r="LTU872" s="10"/>
      <c r="LTV872" s="14"/>
      <c r="LTW872" s="14"/>
      <c r="LTX872" s="14"/>
      <c r="LTY872" s="16"/>
      <c r="LTZ872" s="10"/>
      <c r="LUA872" s="17"/>
      <c r="LUB872" s="11"/>
      <c r="LUC872" s="19"/>
      <c r="LUD872" s="11"/>
      <c r="LUE872" s="12"/>
      <c r="LUF872" s="12"/>
      <c r="LUG872" s="10"/>
      <c r="LUH872" s="14"/>
      <c r="LUI872" s="14"/>
      <c r="LUJ872" s="14"/>
      <c r="LUK872" s="16"/>
      <c r="LUL872" s="10"/>
      <c r="LUM872" s="17"/>
      <c r="LUN872" s="11"/>
      <c r="LUO872" s="19"/>
      <c r="LUP872" s="11"/>
      <c r="LUQ872" s="12"/>
      <c r="LUR872" s="12"/>
      <c r="LUS872" s="10"/>
      <c r="LUT872" s="14"/>
      <c r="LUU872" s="14"/>
      <c r="LUV872" s="14"/>
      <c r="LUW872" s="16"/>
      <c r="LUX872" s="10"/>
      <c r="LUY872" s="17"/>
      <c r="LUZ872" s="11"/>
      <c r="LVA872" s="19"/>
      <c r="LVB872" s="11"/>
      <c r="LVC872" s="12"/>
      <c r="LVD872" s="12"/>
      <c r="LVE872" s="10"/>
      <c r="LVF872" s="14"/>
      <c r="LVG872" s="14"/>
      <c r="LVH872" s="14"/>
      <c r="LVI872" s="16"/>
      <c r="LVJ872" s="10"/>
      <c r="LVK872" s="17"/>
      <c r="LVL872" s="11"/>
      <c r="LVM872" s="19"/>
      <c r="LVN872" s="11"/>
      <c r="LVO872" s="12"/>
      <c r="LVP872" s="12"/>
      <c r="LVQ872" s="10"/>
      <c r="LVR872" s="14"/>
      <c r="LVS872" s="14"/>
      <c r="LVT872" s="14"/>
      <c r="LVU872" s="16"/>
      <c r="LVV872" s="10"/>
      <c r="LVW872" s="17"/>
      <c r="LVX872" s="11"/>
      <c r="LVY872" s="19"/>
      <c r="LVZ872" s="11"/>
      <c r="LWA872" s="12"/>
      <c r="LWB872" s="12"/>
      <c r="LWC872" s="10"/>
      <c r="LWD872" s="14"/>
      <c r="LWE872" s="14"/>
      <c r="LWF872" s="14"/>
      <c r="LWG872" s="16"/>
      <c r="LWH872" s="10"/>
      <c r="LWI872" s="17"/>
      <c r="LWJ872" s="11"/>
      <c r="LWK872" s="19"/>
      <c r="LWL872" s="11"/>
      <c r="LWM872" s="12"/>
      <c r="LWN872" s="12"/>
      <c r="LWO872" s="10"/>
      <c r="LWP872" s="14"/>
      <c r="LWQ872" s="14"/>
      <c r="LWR872" s="14"/>
      <c r="LWS872" s="16"/>
      <c r="LWT872" s="10"/>
      <c r="LWU872" s="17"/>
      <c r="LWV872" s="11"/>
      <c r="LWW872" s="19"/>
      <c r="LWX872" s="11"/>
      <c r="LWY872" s="12"/>
      <c r="LWZ872" s="12"/>
      <c r="LXA872" s="10"/>
      <c r="LXB872" s="14"/>
      <c r="LXC872" s="14"/>
      <c r="LXD872" s="14"/>
      <c r="LXE872" s="16"/>
      <c r="LXF872" s="10"/>
      <c r="LXG872" s="17"/>
      <c r="LXH872" s="11"/>
      <c r="LXI872" s="19"/>
      <c r="LXJ872" s="11"/>
      <c r="LXK872" s="12"/>
      <c r="LXL872" s="12"/>
      <c r="LXM872" s="10"/>
      <c r="LXN872" s="14"/>
      <c r="LXO872" s="14"/>
      <c r="LXP872" s="14"/>
      <c r="LXQ872" s="16"/>
      <c r="LXR872" s="10"/>
      <c r="LXS872" s="17"/>
      <c r="LXT872" s="11"/>
      <c r="LXU872" s="19"/>
      <c r="LXV872" s="11"/>
      <c r="LXW872" s="12"/>
      <c r="LXX872" s="12"/>
      <c r="LXY872" s="10"/>
      <c r="LXZ872" s="14"/>
      <c r="LYA872" s="14"/>
      <c r="LYB872" s="14"/>
      <c r="LYC872" s="16"/>
      <c r="LYD872" s="10"/>
      <c r="LYE872" s="17"/>
      <c r="LYF872" s="11"/>
      <c r="LYG872" s="19"/>
      <c r="LYH872" s="11"/>
      <c r="LYI872" s="12"/>
      <c r="LYJ872" s="12"/>
      <c r="LYK872" s="10"/>
      <c r="LYL872" s="14"/>
      <c r="LYM872" s="14"/>
      <c r="LYN872" s="14"/>
      <c r="LYO872" s="16"/>
      <c r="LYP872" s="10"/>
      <c r="LYQ872" s="17"/>
      <c r="LYR872" s="11"/>
      <c r="LYS872" s="19"/>
      <c r="LYT872" s="11"/>
      <c r="LYU872" s="12"/>
      <c r="LYV872" s="12"/>
      <c r="LYW872" s="10"/>
      <c r="LYX872" s="14"/>
      <c r="LYY872" s="14"/>
      <c r="LYZ872" s="14"/>
      <c r="LZA872" s="16"/>
      <c r="LZB872" s="10"/>
      <c r="LZC872" s="17"/>
      <c r="LZD872" s="11"/>
      <c r="LZE872" s="19"/>
      <c r="LZF872" s="11"/>
      <c r="LZG872" s="12"/>
      <c r="LZH872" s="12"/>
      <c r="LZI872" s="10"/>
      <c r="LZJ872" s="14"/>
      <c r="LZK872" s="14"/>
      <c r="LZL872" s="14"/>
      <c r="LZM872" s="16"/>
      <c r="LZN872" s="10"/>
      <c r="LZO872" s="17"/>
      <c r="LZP872" s="11"/>
      <c r="LZQ872" s="19"/>
      <c r="LZR872" s="11"/>
      <c r="LZS872" s="12"/>
      <c r="LZT872" s="12"/>
      <c r="LZU872" s="10"/>
      <c r="LZV872" s="14"/>
      <c r="LZW872" s="14"/>
      <c r="LZX872" s="14"/>
      <c r="LZY872" s="16"/>
      <c r="LZZ872" s="10"/>
      <c r="MAA872" s="17"/>
      <c r="MAB872" s="11"/>
      <c r="MAC872" s="19"/>
      <c r="MAD872" s="11"/>
      <c r="MAE872" s="12"/>
      <c r="MAF872" s="12"/>
      <c r="MAG872" s="10"/>
      <c r="MAH872" s="14"/>
      <c r="MAI872" s="14"/>
      <c r="MAJ872" s="14"/>
      <c r="MAK872" s="16"/>
      <c r="MAL872" s="10"/>
      <c r="MAM872" s="17"/>
      <c r="MAN872" s="11"/>
      <c r="MAO872" s="19"/>
      <c r="MAP872" s="11"/>
      <c r="MAQ872" s="12"/>
      <c r="MAR872" s="12"/>
      <c r="MAS872" s="10"/>
      <c r="MAT872" s="14"/>
      <c r="MAU872" s="14"/>
      <c r="MAV872" s="14"/>
      <c r="MAW872" s="16"/>
      <c r="MAX872" s="10"/>
      <c r="MAY872" s="17"/>
      <c r="MAZ872" s="11"/>
      <c r="MBA872" s="19"/>
      <c r="MBB872" s="11"/>
      <c r="MBC872" s="12"/>
      <c r="MBD872" s="12"/>
      <c r="MBE872" s="10"/>
      <c r="MBF872" s="14"/>
      <c r="MBG872" s="14"/>
      <c r="MBH872" s="14"/>
      <c r="MBI872" s="16"/>
      <c r="MBJ872" s="10"/>
      <c r="MBK872" s="17"/>
      <c r="MBL872" s="11"/>
      <c r="MBM872" s="19"/>
      <c r="MBN872" s="11"/>
      <c r="MBO872" s="12"/>
      <c r="MBP872" s="12"/>
      <c r="MBQ872" s="10"/>
      <c r="MBR872" s="14"/>
      <c r="MBS872" s="14"/>
      <c r="MBT872" s="14"/>
      <c r="MBU872" s="16"/>
      <c r="MBV872" s="10"/>
      <c r="MBW872" s="17"/>
      <c r="MBX872" s="11"/>
      <c r="MBY872" s="19"/>
      <c r="MBZ872" s="11"/>
      <c r="MCA872" s="12"/>
      <c r="MCB872" s="12"/>
      <c r="MCC872" s="10"/>
      <c r="MCD872" s="14"/>
      <c r="MCE872" s="14"/>
      <c r="MCF872" s="14"/>
      <c r="MCG872" s="16"/>
      <c r="MCH872" s="10"/>
      <c r="MCI872" s="17"/>
      <c r="MCJ872" s="11"/>
      <c r="MCK872" s="19"/>
      <c r="MCL872" s="11"/>
      <c r="MCM872" s="12"/>
      <c r="MCN872" s="12"/>
      <c r="MCO872" s="10"/>
      <c r="MCP872" s="14"/>
      <c r="MCQ872" s="14"/>
      <c r="MCR872" s="14"/>
      <c r="MCS872" s="16"/>
      <c r="MCT872" s="10"/>
      <c r="MCU872" s="17"/>
      <c r="MCV872" s="11"/>
      <c r="MCW872" s="19"/>
      <c r="MCX872" s="11"/>
      <c r="MCY872" s="12"/>
      <c r="MCZ872" s="12"/>
      <c r="MDA872" s="10"/>
      <c r="MDB872" s="14"/>
      <c r="MDC872" s="14"/>
      <c r="MDD872" s="14"/>
      <c r="MDE872" s="16"/>
      <c r="MDF872" s="10"/>
      <c r="MDG872" s="17"/>
      <c r="MDH872" s="11"/>
      <c r="MDI872" s="19"/>
      <c r="MDJ872" s="11"/>
      <c r="MDK872" s="12"/>
      <c r="MDL872" s="12"/>
      <c r="MDM872" s="10"/>
      <c r="MDN872" s="14"/>
      <c r="MDO872" s="14"/>
      <c r="MDP872" s="14"/>
      <c r="MDQ872" s="16"/>
      <c r="MDR872" s="10"/>
      <c r="MDS872" s="17"/>
      <c r="MDT872" s="11"/>
      <c r="MDU872" s="19"/>
      <c r="MDV872" s="11"/>
      <c r="MDW872" s="12"/>
      <c r="MDX872" s="12"/>
      <c r="MDY872" s="10"/>
      <c r="MDZ872" s="14"/>
      <c r="MEA872" s="14"/>
      <c r="MEB872" s="14"/>
      <c r="MEC872" s="16"/>
      <c r="MED872" s="10"/>
      <c r="MEE872" s="17"/>
      <c r="MEF872" s="11"/>
      <c r="MEG872" s="19"/>
      <c r="MEH872" s="11"/>
      <c r="MEI872" s="12"/>
      <c r="MEJ872" s="12"/>
      <c r="MEK872" s="10"/>
      <c r="MEL872" s="14"/>
      <c r="MEM872" s="14"/>
      <c r="MEN872" s="14"/>
      <c r="MEO872" s="16"/>
      <c r="MEP872" s="10"/>
      <c r="MEQ872" s="17"/>
      <c r="MER872" s="11"/>
      <c r="MES872" s="19"/>
      <c r="MET872" s="11"/>
      <c r="MEU872" s="12"/>
      <c r="MEV872" s="12"/>
      <c r="MEW872" s="10"/>
      <c r="MEX872" s="14"/>
      <c r="MEY872" s="14"/>
      <c r="MEZ872" s="14"/>
      <c r="MFA872" s="16"/>
      <c r="MFB872" s="10"/>
      <c r="MFC872" s="17"/>
      <c r="MFD872" s="11"/>
      <c r="MFE872" s="19"/>
      <c r="MFF872" s="11"/>
      <c r="MFG872" s="12"/>
      <c r="MFH872" s="12"/>
      <c r="MFI872" s="10"/>
      <c r="MFJ872" s="14"/>
      <c r="MFK872" s="14"/>
      <c r="MFL872" s="14"/>
      <c r="MFM872" s="16"/>
      <c r="MFN872" s="10"/>
      <c r="MFO872" s="17"/>
      <c r="MFP872" s="11"/>
      <c r="MFQ872" s="19"/>
      <c r="MFR872" s="11"/>
      <c r="MFS872" s="12"/>
      <c r="MFT872" s="12"/>
      <c r="MFU872" s="10"/>
      <c r="MFV872" s="14"/>
      <c r="MFW872" s="14"/>
      <c r="MFX872" s="14"/>
      <c r="MFY872" s="16"/>
      <c r="MFZ872" s="10"/>
      <c r="MGA872" s="17"/>
      <c r="MGB872" s="11"/>
      <c r="MGC872" s="19"/>
      <c r="MGD872" s="11"/>
      <c r="MGE872" s="12"/>
      <c r="MGF872" s="12"/>
      <c r="MGG872" s="10"/>
      <c r="MGH872" s="14"/>
      <c r="MGI872" s="14"/>
      <c r="MGJ872" s="14"/>
      <c r="MGK872" s="16"/>
      <c r="MGL872" s="10"/>
      <c r="MGM872" s="17"/>
      <c r="MGN872" s="11"/>
      <c r="MGO872" s="19"/>
      <c r="MGP872" s="11"/>
      <c r="MGQ872" s="12"/>
      <c r="MGR872" s="12"/>
      <c r="MGS872" s="10"/>
      <c r="MGT872" s="14"/>
      <c r="MGU872" s="14"/>
      <c r="MGV872" s="14"/>
      <c r="MGW872" s="16"/>
      <c r="MGX872" s="10"/>
      <c r="MGY872" s="17"/>
      <c r="MGZ872" s="11"/>
      <c r="MHA872" s="19"/>
      <c r="MHB872" s="11"/>
      <c r="MHC872" s="12"/>
      <c r="MHD872" s="12"/>
      <c r="MHE872" s="10"/>
      <c r="MHF872" s="14"/>
      <c r="MHG872" s="14"/>
      <c r="MHH872" s="14"/>
      <c r="MHI872" s="16"/>
      <c r="MHJ872" s="10"/>
      <c r="MHK872" s="17"/>
      <c r="MHL872" s="11"/>
      <c r="MHM872" s="19"/>
      <c r="MHN872" s="11"/>
      <c r="MHO872" s="12"/>
      <c r="MHP872" s="12"/>
      <c r="MHQ872" s="10"/>
      <c r="MHR872" s="14"/>
      <c r="MHS872" s="14"/>
      <c r="MHT872" s="14"/>
      <c r="MHU872" s="16"/>
      <c r="MHV872" s="10"/>
      <c r="MHW872" s="17"/>
      <c r="MHX872" s="11"/>
      <c r="MHY872" s="19"/>
      <c r="MHZ872" s="11"/>
      <c r="MIA872" s="12"/>
      <c r="MIB872" s="12"/>
      <c r="MIC872" s="10"/>
      <c r="MID872" s="14"/>
      <c r="MIE872" s="14"/>
      <c r="MIF872" s="14"/>
      <c r="MIG872" s="16"/>
      <c r="MIH872" s="10"/>
      <c r="MII872" s="17"/>
      <c r="MIJ872" s="11"/>
      <c r="MIK872" s="19"/>
      <c r="MIL872" s="11"/>
      <c r="MIM872" s="12"/>
      <c r="MIN872" s="12"/>
      <c r="MIO872" s="10"/>
      <c r="MIP872" s="14"/>
      <c r="MIQ872" s="14"/>
      <c r="MIR872" s="14"/>
      <c r="MIS872" s="16"/>
      <c r="MIT872" s="10"/>
      <c r="MIU872" s="17"/>
      <c r="MIV872" s="11"/>
      <c r="MIW872" s="19"/>
      <c r="MIX872" s="11"/>
      <c r="MIY872" s="12"/>
      <c r="MIZ872" s="12"/>
      <c r="MJA872" s="10"/>
      <c r="MJB872" s="14"/>
      <c r="MJC872" s="14"/>
      <c r="MJD872" s="14"/>
      <c r="MJE872" s="16"/>
      <c r="MJF872" s="10"/>
      <c r="MJG872" s="17"/>
      <c r="MJH872" s="11"/>
      <c r="MJI872" s="19"/>
      <c r="MJJ872" s="11"/>
      <c r="MJK872" s="12"/>
      <c r="MJL872" s="12"/>
      <c r="MJM872" s="10"/>
      <c r="MJN872" s="14"/>
      <c r="MJO872" s="14"/>
      <c r="MJP872" s="14"/>
      <c r="MJQ872" s="16"/>
      <c r="MJR872" s="10"/>
      <c r="MJS872" s="17"/>
      <c r="MJT872" s="11"/>
      <c r="MJU872" s="19"/>
      <c r="MJV872" s="11"/>
      <c r="MJW872" s="12"/>
      <c r="MJX872" s="12"/>
      <c r="MJY872" s="10"/>
      <c r="MJZ872" s="14"/>
      <c r="MKA872" s="14"/>
      <c r="MKB872" s="14"/>
      <c r="MKC872" s="16"/>
      <c r="MKD872" s="10"/>
      <c r="MKE872" s="17"/>
      <c r="MKF872" s="11"/>
      <c r="MKG872" s="19"/>
      <c r="MKH872" s="11"/>
      <c r="MKI872" s="12"/>
      <c r="MKJ872" s="12"/>
      <c r="MKK872" s="10"/>
      <c r="MKL872" s="14"/>
      <c r="MKM872" s="14"/>
      <c r="MKN872" s="14"/>
      <c r="MKO872" s="16"/>
      <c r="MKP872" s="10"/>
      <c r="MKQ872" s="17"/>
      <c r="MKR872" s="11"/>
      <c r="MKS872" s="19"/>
      <c r="MKT872" s="11"/>
      <c r="MKU872" s="12"/>
      <c r="MKV872" s="12"/>
      <c r="MKW872" s="10"/>
      <c r="MKX872" s="14"/>
      <c r="MKY872" s="14"/>
      <c r="MKZ872" s="14"/>
      <c r="MLA872" s="16"/>
      <c r="MLB872" s="10"/>
      <c r="MLC872" s="17"/>
      <c r="MLD872" s="11"/>
      <c r="MLE872" s="19"/>
      <c r="MLF872" s="11"/>
      <c r="MLG872" s="12"/>
      <c r="MLH872" s="12"/>
      <c r="MLI872" s="10"/>
      <c r="MLJ872" s="14"/>
      <c r="MLK872" s="14"/>
      <c r="MLL872" s="14"/>
      <c r="MLM872" s="16"/>
      <c r="MLN872" s="10"/>
      <c r="MLO872" s="17"/>
      <c r="MLP872" s="11"/>
      <c r="MLQ872" s="19"/>
      <c r="MLR872" s="11"/>
      <c r="MLS872" s="12"/>
      <c r="MLT872" s="12"/>
      <c r="MLU872" s="10"/>
      <c r="MLV872" s="14"/>
      <c r="MLW872" s="14"/>
      <c r="MLX872" s="14"/>
      <c r="MLY872" s="16"/>
      <c r="MLZ872" s="10"/>
      <c r="MMA872" s="17"/>
      <c r="MMB872" s="11"/>
      <c r="MMC872" s="19"/>
      <c r="MMD872" s="11"/>
      <c r="MME872" s="12"/>
      <c r="MMF872" s="12"/>
      <c r="MMG872" s="10"/>
      <c r="MMH872" s="14"/>
      <c r="MMI872" s="14"/>
      <c r="MMJ872" s="14"/>
      <c r="MMK872" s="16"/>
      <c r="MML872" s="10"/>
      <c r="MMM872" s="17"/>
      <c r="MMN872" s="11"/>
      <c r="MMO872" s="19"/>
      <c r="MMP872" s="11"/>
      <c r="MMQ872" s="12"/>
      <c r="MMR872" s="12"/>
      <c r="MMS872" s="10"/>
      <c r="MMT872" s="14"/>
      <c r="MMU872" s="14"/>
      <c r="MMV872" s="14"/>
      <c r="MMW872" s="16"/>
      <c r="MMX872" s="10"/>
      <c r="MMY872" s="17"/>
      <c r="MMZ872" s="11"/>
      <c r="MNA872" s="19"/>
      <c r="MNB872" s="11"/>
      <c r="MNC872" s="12"/>
      <c r="MND872" s="12"/>
      <c r="MNE872" s="10"/>
      <c r="MNF872" s="14"/>
      <c r="MNG872" s="14"/>
      <c r="MNH872" s="14"/>
      <c r="MNI872" s="16"/>
      <c r="MNJ872" s="10"/>
      <c r="MNK872" s="17"/>
      <c r="MNL872" s="11"/>
      <c r="MNM872" s="19"/>
      <c r="MNN872" s="11"/>
      <c r="MNO872" s="12"/>
      <c r="MNP872" s="12"/>
      <c r="MNQ872" s="10"/>
      <c r="MNR872" s="14"/>
      <c r="MNS872" s="14"/>
      <c r="MNT872" s="14"/>
      <c r="MNU872" s="16"/>
      <c r="MNV872" s="10"/>
      <c r="MNW872" s="17"/>
      <c r="MNX872" s="11"/>
      <c r="MNY872" s="19"/>
      <c r="MNZ872" s="11"/>
      <c r="MOA872" s="12"/>
      <c r="MOB872" s="12"/>
      <c r="MOC872" s="10"/>
      <c r="MOD872" s="14"/>
      <c r="MOE872" s="14"/>
      <c r="MOF872" s="14"/>
      <c r="MOG872" s="16"/>
      <c r="MOH872" s="10"/>
      <c r="MOI872" s="17"/>
      <c r="MOJ872" s="11"/>
      <c r="MOK872" s="19"/>
      <c r="MOL872" s="11"/>
      <c r="MOM872" s="12"/>
      <c r="MON872" s="12"/>
      <c r="MOO872" s="10"/>
      <c r="MOP872" s="14"/>
      <c r="MOQ872" s="14"/>
      <c r="MOR872" s="14"/>
      <c r="MOS872" s="16"/>
      <c r="MOT872" s="10"/>
      <c r="MOU872" s="17"/>
      <c r="MOV872" s="11"/>
      <c r="MOW872" s="19"/>
      <c r="MOX872" s="11"/>
      <c r="MOY872" s="12"/>
      <c r="MOZ872" s="12"/>
      <c r="MPA872" s="10"/>
      <c r="MPB872" s="14"/>
      <c r="MPC872" s="14"/>
      <c r="MPD872" s="14"/>
      <c r="MPE872" s="16"/>
      <c r="MPF872" s="10"/>
      <c r="MPG872" s="17"/>
      <c r="MPH872" s="11"/>
      <c r="MPI872" s="19"/>
      <c r="MPJ872" s="11"/>
      <c r="MPK872" s="12"/>
      <c r="MPL872" s="12"/>
      <c r="MPM872" s="10"/>
      <c r="MPN872" s="14"/>
      <c r="MPO872" s="14"/>
      <c r="MPP872" s="14"/>
      <c r="MPQ872" s="16"/>
      <c r="MPR872" s="10"/>
      <c r="MPS872" s="17"/>
      <c r="MPT872" s="11"/>
      <c r="MPU872" s="19"/>
      <c r="MPV872" s="11"/>
      <c r="MPW872" s="12"/>
      <c r="MPX872" s="12"/>
      <c r="MPY872" s="10"/>
      <c r="MPZ872" s="14"/>
      <c r="MQA872" s="14"/>
      <c r="MQB872" s="14"/>
      <c r="MQC872" s="16"/>
      <c r="MQD872" s="10"/>
      <c r="MQE872" s="17"/>
      <c r="MQF872" s="11"/>
      <c r="MQG872" s="19"/>
      <c r="MQH872" s="11"/>
      <c r="MQI872" s="12"/>
      <c r="MQJ872" s="12"/>
      <c r="MQK872" s="10"/>
      <c r="MQL872" s="14"/>
      <c r="MQM872" s="14"/>
      <c r="MQN872" s="14"/>
      <c r="MQO872" s="16"/>
      <c r="MQP872" s="10"/>
      <c r="MQQ872" s="17"/>
      <c r="MQR872" s="11"/>
      <c r="MQS872" s="19"/>
      <c r="MQT872" s="11"/>
      <c r="MQU872" s="12"/>
      <c r="MQV872" s="12"/>
      <c r="MQW872" s="10"/>
      <c r="MQX872" s="14"/>
      <c r="MQY872" s="14"/>
      <c r="MQZ872" s="14"/>
      <c r="MRA872" s="16"/>
      <c r="MRB872" s="10"/>
      <c r="MRC872" s="17"/>
      <c r="MRD872" s="11"/>
      <c r="MRE872" s="19"/>
      <c r="MRF872" s="11"/>
      <c r="MRG872" s="12"/>
      <c r="MRH872" s="12"/>
      <c r="MRI872" s="10"/>
      <c r="MRJ872" s="14"/>
      <c r="MRK872" s="14"/>
      <c r="MRL872" s="14"/>
      <c r="MRM872" s="16"/>
      <c r="MRN872" s="10"/>
      <c r="MRO872" s="17"/>
      <c r="MRP872" s="11"/>
      <c r="MRQ872" s="19"/>
      <c r="MRR872" s="11"/>
      <c r="MRS872" s="12"/>
      <c r="MRT872" s="12"/>
      <c r="MRU872" s="10"/>
      <c r="MRV872" s="14"/>
      <c r="MRW872" s="14"/>
      <c r="MRX872" s="14"/>
      <c r="MRY872" s="16"/>
      <c r="MRZ872" s="10"/>
      <c r="MSA872" s="17"/>
      <c r="MSB872" s="11"/>
      <c r="MSC872" s="19"/>
      <c r="MSD872" s="11"/>
      <c r="MSE872" s="12"/>
      <c r="MSF872" s="12"/>
      <c r="MSG872" s="10"/>
      <c r="MSH872" s="14"/>
      <c r="MSI872" s="14"/>
      <c r="MSJ872" s="14"/>
      <c r="MSK872" s="16"/>
      <c r="MSL872" s="10"/>
      <c r="MSM872" s="17"/>
      <c r="MSN872" s="11"/>
      <c r="MSO872" s="19"/>
      <c r="MSP872" s="11"/>
      <c r="MSQ872" s="12"/>
      <c r="MSR872" s="12"/>
      <c r="MSS872" s="10"/>
      <c r="MST872" s="14"/>
      <c r="MSU872" s="14"/>
      <c r="MSV872" s="14"/>
      <c r="MSW872" s="16"/>
      <c r="MSX872" s="10"/>
      <c r="MSY872" s="17"/>
      <c r="MSZ872" s="11"/>
      <c r="MTA872" s="19"/>
      <c r="MTB872" s="11"/>
      <c r="MTC872" s="12"/>
      <c r="MTD872" s="12"/>
      <c r="MTE872" s="10"/>
      <c r="MTF872" s="14"/>
      <c r="MTG872" s="14"/>
      <c r="MTH872" s="14"/>
      <c r="MTI872" s="16"/>
      <c r="MTJ872" s="10"/>
      <c r="MTK872" s="17"/>
      <c r="MTL872" s="11"/>
      <c r="MTM872" s="19"/>
      <c r="MTN872" s="11"/>
      <c r="MTO872" s="12"/>
      <c r="MTP872" s="12"/>
      <c r="MTQ872" s="10"/>
      <c r="MTR872" s="14"/>
      <c r="MTS872" s="14"/>
      <c r="MTT872" s="14"/>
      <c r="MTU872" s="16"/>
      <c r="MTV872" s="10"/>
      <c r="MTW872" s="17"/>
      <c r="MTX872" s="11"/>
      <c r="MTY872" s="19"/>
      <c r="MTZ872" s="11"/>
      <c r="MUA872" s="12"/>
      <c r="MUB872" s="12"/>
      <c r="MUC872" s="10"/>
      <c r="MUD872" s="14"/>
      <c r="MUE872" s="14"/>
      <c r="MUF872" s="14"/>
      <c r="MUG872" s="16"/>
      <c r="MUH872" s="10"/>
      <c r="MUI872" s="17"/>
      <c r="MUJ872" s="11"/>
      <c r="MUK872" s="19"/>
      <c r="MUL872" s="11"/>
      <c r="MUM872" s="12"/>
      <c r="MUN872" s="12"/>
      <c r="MUO872" s="10"/>
      <c r="MUP872" s="14"/>
      <c r="MUQ872" s="14"/>
      <c r="MUR872" s="14"/>
      <c r="MUS872" s="16"/>
      <c r="MUT872" s="10"/>
      <c r="MUU872" s="17"/>
      <c r="MUV872" s="11"/>
      <c r="MUW872" s="19"/>
      <c r="MUX872" s="11"/>
      <c r="MUY872" s="12"/>
      <c r="MUZ872" s="12"/>
      <c r="MVA872" s="10"/>
      <c r="MVB872" s="14"/>
      <c r="MVC872" s="14"/>
      <c r="MVD872" s="14"/>
      <c r="MVE872" s="16"/>
      <c r="MVF872" s="10"/>
      <c r="MVG872" s="17"/>
      <c r="MVH872" s="11"/>
      <c r="MVI872" s="19"/>
      <c r="MVJ872" s="11"/>
      <c r="MVK872" s="12"/>
      <c r="MVL872" s="12"/>
      <c r="MVM872" s="10"/>
      <c r="MVN872" s="14"/>
      <c r="MVO872" s="14"/>
      <c r="MVP872" s="14"/>
      <c r="MVQ872" s="16"/>
      <c r="MVR872" s="10"/>
      <c r="MVS872" s="17"/>
      <c r="MVT872" s="11"/>
      <c r="MVU872" s="19"/>
      <c r="MVV872" s="11"/>
      <c r="MVW872" s="12"/>
      <c r="MVX872" s="12"/>
      <c r="MVY872" s="10"/>
      <c r="MVZ872" s="14"/>
      <c r="MWA872" s="14"/>
      <c r="MWB872" s="14"/>
      <c r="MWC872" s="16"/>
      <c r="MWD872" s="10"/>
      <c r="MWE872" s="17"/>
      <c r="MWF872" s="11"/>
      <c r="MWG872" s="19"/>
      <c r="MWH872" s="11"/>
      <c r="MWI872" s="12"/>
      <c r="MWJ872" s="12"/>
      <c r="MWK872" s="10"/>
      <c r="MWL872" s="14"/>
      <c r="MWM872" s="14"/>
      <c r="MWN872" s="14"/>
      <c r="MWO872" s="16"/>
      <c r="MWP872" s="10"/>
      <c r="MWQ872" s="17"/>
      <c r="MWR872" s="11"/>
      <c r="MWS872" s="19"/>
      <c r="MWT872" s="11"/>
      <c r="MWU872" s="12"/>
      <c r="MWV872" s="12"/>
      <c r="MWW872" s="10"/>
      <c r="MWX872" s="14"/>
      <c r="MWY872" s="14"/>
      <c r="MWZ872" s="14"/>
      <c r="MXA872" s="16"/>
      <c r="MXB872" s="10"/>
      <c r="MXC872" s="17"/>
      <c r="MXD872" s="11"/>
      <c r="MXE872" s="19"/>
      <c r="MXF872" s="11"/>
      <c r="MXG872" s="12"/>
      <c r="MXH872" s="12"/>
      <c r="MXI872" s="10"/>
      <c r="MXJ872" s="14"/>
      <c r="MXK872" s="14"/>
      <c r="MXL872" s="14"/>
      <c r="MXM872" s="16"/>
      <c r="MXN872" s="10"/>
      <c r="MXO872" s="17"/>
      <c r="MXP872" s="11"/>
      <c r="MXQ872" s="19"/>
      <c r="MXR872" s="11"/>
      <c r="MXS872" s="12"/>
      <c r="MXT872" s="12"/>
      <c r="MXU872" s="10"/>
      <c r="MXV872" s="14"/>
      <c r="MXW872" s="14"/>
      <c r="MXX872" s="14"/>
      <c r="MXY872" s="16"/>
      <c r="MXZ872" s="10"/>
      <c r="MYA872" s="17"/>
      <c r="MYB872" s="11"/>
      <c r="MYC872" s="19"/>
      <c r="MYD872" s="11"/>
      <c r="MYE872" s="12"/>
      <c r="MYF872" s="12"/>
      <c r="MYG872" s="10"/>
      <c r="MYH872" s="14"/>
      <c r="MYI872" s="14"/>
      <c r="MYJ872" s="14"/>
      <c r="MYK872" s="16"/>
      <c r="MYL872" s="10"/>
      <c r="MYM872" s="17"/>
      <c r="MYN872" s="11"/>
      <c r="MYO872" s="19"/>
      <c r="MYP872" s="11"/>
      <c r="MYQ872" s="12"/>
      <c r="MYR872" s="12"/>
      <c r="MYS872" s="10"/>
      <c r="MYT872" s="14"/>
      <c r="MYU872" s="14"/>
      <c r="MYV872" s="14"/>
      <c r="MYW872" s="16"/>
      <c r="MYX872" s="10"/>
      <c r="MYY872" s="17"/>
      <c r="MYZ872" s="11"/>
      <c r="MZA872" s="19"/>
      <c r="MZB872" s="11"/>
      <c r="MZC872" s="12"/>
      <c r="MZD872" s="12"/>
      <c r="MZE872" s="10"/>
      <c r="MZF872" s="14"/>
      <c r="MZG872" s="14"/>
      <c r="MZH872" s="14"/>
      <c r="MZI872" s="16"/>
      <c r="MZJ872" s="10"/>
      <c r="MZK872" s="17"/>
      <c r="MZL872" s="11"/>
      <c r="MZM872" s="19"/>
      <c r="MZN872" s="11"/>
      <c r="MZO872" s="12"/>
      <c r="MZP872" s="12"/>
      <c r="MZQ872" s="10"/>
      <c r="MZR872" s="14"/>
      <c r="MZS872" s="14"/>
      <c r="MZT872" s="14"/>
      <c r="MZU872" s="16"/>
      <c r="MZV872" s="10"/>
      <c r="MZW872" s="17"/>
      <c r="MZX872" s="11"/>
      <c r="MZY872" s="19"/>
      <c r="MZZ872" s="11"/>
      <c r="NAA872" s="12"/>
      <c r="NAB872" s="12"/>
      <c r="NAC872" s="10"/>
      <c r="NAD872" s="14"/>
      <c r="NAE872" s="14"/>
      <c r="NAF872" s="14"/>
      <c r="NAG872" s="16"/>
      <c r="NAH872" s="10"/>
      <c r="NAI872" s="17"/>
      <c r="NAJ872" s="11"/>
      <c r="NAK872" s="19"/>
      <c r="NAL872" s="11"/>
      <c r="NAM872" s="12"/>
      <c r="NAN872" s="12"/>
      <c r="NAO872" s="10"/>
      <c r="NAP872" s="14"/>
      <c r="NAQ872" s="14"/>
      <c r="NAR872" s="14"/>
      <c r="NAS872" s="16"/>
      <c r="NAT872" s="10"/>
      <c r="NAU872" s="17"/>
      <c r="NAV872" s="11"/>
      <c r="NAW872" s="19"/>
      <c r="NAX872" s="11"/>
      <c r="NAY872" s="12"/>
      <c r="NAZ872" s="12"/>
      <c r="NBA872" s="10"/>
      <c r="NBB872" s="14"/>
      <c r="NBC872" s="14"/>
      <c r="NBD872" s="14"/>
      <c r="NBE872" s="16"/>
      <c r="NBF872" s="10"/>
      <c r="NBG872" s="17"/>
      <c r="NBH872" s="11"/>
      <c r="NBI872" s="19"/>
      <c r="NBJ872" s="11"/>
      <c r="NBK872" s="12"/>
      <c r="NBL872" s="12"/>
      <c r="NBM872" s="10"/>
      <c r="NBN872" s="14"/>
      <c r="NBO872" s="14"/>
      <c r="NBP872" s="14"/>
      <c r="NBQ872" s="16"/>
      <c r="NBR872" s="10"/>
      <c r="NBS872" s="17"/>
      <c r="NBT872" s="11"/>
      <c r="NBU872" s="19"/>
      <c r="NBV872" s="11"/>
      <c r="NBW872" s="12"/>
      <c r="NBX872" s="12"/>
      <c r="NBY872" s="10"/>
      <c r="NBZ872" s="14"/>
      <c r="NCA872" s="14"/>
      <c r="NCB872" s="14"/>
      <c r="NCC872" s="16"/>
      <c r="NCD872" s="10"/>
      <c r="NCE872" s="17"/>
      <c r="NCF872" s="11"/>
      <c r="NCG872" s="19"/>
      <c r="NCH872" s="11"/>
      <c r="NCI872" s="12"/>
      <c r="NCJ872" s="12"/>
      <c r="NCK872" s="10"/>
      <c r="NCL872" s="14"/>
      <c r="NCM872" s="14"/>
      <c r="NCN872" s="14"/>
      <c r="NCO872" s="16"/>
      <c r="NCP872" s="10"/>
      <c r="NCQ872" s="17"/>
      <c r="NCR872" s="11"/>
      <c r="NCS872" s="19"/>
      <c r="NCT872" s="11"/>
      <c r="NCU872" s="12"/>
      <c r="NCV872" s="12"/>
      <c r="NCW872" s="10"/>
      <c r="NCX872" s="14"/>
      <c r="NCY872" s="14"/>
      <c r="NCZ872" s="14"/>
      <c r="NDA872" s="16"/>
      <c r="NDB872" s="10"/>
      <c r="NDC872" s="17"/>
      <c r="NDD872" s="11"/>
      <c r="NDE872" s="19"/>
      <c r="NDF872" s="11"/>
      <c r="NDG872" s="12"/>
      <c r="NDH872" s="12"/>
      <c r="NDI872" s="10"/>
      <c r="NDJ872" s="14"/>
      <c r="NDK872" s="14"/>
      <c r="NDL872" s="14"/>
      <c r="NDM872" s="16"/>
      <c r="NDN872" s="10"/>
      <c r="NDO872" s="17"/>
      <c r="NDP872" s="11"/>
      <c r="NDQ872" s="19"/>
      <c r="NDR872" s="11"/>
      <c r="NDS872" s="12"/>
      <c r="NDT872" s="12"/>
      <c r="NDU872" s="10"/>
      <c r="NDV872" s="14"/>
      <c r="NDW872" s="14"/>
      <c r="NDX872" s="14"/>
      <c r="NDY872" s="16"/>
      <c r="NDZ872" s="10"/>
      <c r="NEA872" s="17"/>
      <c r="NEB872" s="11"/>
      <c r="NEC872" s="19"/>
      <c r="NED872" s="11"/>
      <c r="NEE872" s="12"/>
      <c r="NEF872" s="12"/>
      <c r="NEG872" s="10"/>
      <c r="NEH872" s="14"/>
      <c r="NEI872" s="14"/>
      <c r="NEJ872" s="14"/>
      <c r="NEK872" s="16"/>
      <c r="NEL872" s="10"/>
      <c r="NEM872" s="17"/>
      <c r="NEN872" s="11"/>
      <c r="NEO872" s="19"/>
      <c r="NEP872" s="11"/>
      <c r="NEQ872" s="12"/>
      <c r="NER872" s="12"/>
      <c r="NES872" s="10"/>
      <c r="NET872" s="14"/>
      <c r="NEU872" s="14"/>
      <c r="NEV872" s="14"/>
      <c r="NEW872" s="16"/>
      <c r="NEX872" s="10"/>
      <c r="NEY872" s="17"/>
      <c r="NEZ872" s="11"/>
      <c r="NFA872" s="19"/>
      <c r="NFB872" s="11"/>
      <c r="NFC872" s="12"/>
      <c r="NFD872" s="12"/>
      <c r="NFE872" s="10"/>
      <c r="NFF872" s="14"/>
      <c r="NFG872" s="14"/>
      <c r="NFH872" s="14"/>
      <c r="NFI872" s="16"/>
      <c r="NFJ872" s="10"/>
      <c r="NFK872" s="17"/>
      <c r="NFL872" s="11"/>
      <c r="NFM872" s="19"/>
      <c r="NFN872" s="11"/>
      <c r="NFO872" s="12"/>
      <c r="NFP872" s="12"/>
      <c r="NFQ872" s="10"/>
      <c r="NFR872" s="14"/>
      <c r="NFS872" s="14"/>
      <c r="NFT872" s="14"/>
      <c r="NFU872" s="16"/>
      <c r="NFV872" s="10"/>
      <c r="NFW872" s="17"/>
      <c r="NFX872" s="11"/>
      <c r="NFY872" s="19"/>
      <c r="NFZ872" s="11"/>
      <c r="NGA872" s="12"/>
      <c r="NGB872" s="12"/>
      <c r="NGC872" s="10"/>
      <c r="NGD872" s="14"/>
      <c r="NGE872" s="14"/>
      <c r="NGF872" s="14"/>
      <c r="NGG872" s="16"/>
      <c r="NGH872" s="10"/>
      <c r="NGI872" s="17"/>
      <c r="NGJ872" s="11"/>
      <c r="NGK872" s="19"/>
      <c r="NGL872" s="11"/>
      <c r="NGM872" s="12"/>
      <c r="NGN872" s="12"/>
      <c r="NGO872" s="10"/>
      <c r="NGP872" s="14"/>
      <c r="NGQ872" s="14"/>
      <c r="NGR872" s="14"/>
      <c r="NGS872" s="16"/>
      <c r="NGT872" s="10"/>
      <c r="NGU872" s="17"/>
      <c r="NGV872" s="11"/>
      <c r="NGW872" s="19"/>
      <c r="NGX872" s="11"/>
      <c r="NGY872" s="12"/>
      <c r="NGZ872" s="12"/>
      <c r="NHA872" s="10"/>
      <c r="NHB872" s="14"/>
      <c r="NHC872" s="14"/>
      <c r="NHD872" s="14"/>
      <c r="NHE872" s="16"/>
      <c r="NHF872" s="10"/>
      <c r="NHG872" s="17"/>
      <c r="NHH872" s="11"/>
      <c r="NHI872" s="19"/>
      <c r="NHJ872" s="11"/>
      <c r="NHK872" s="12"/>
      <c r="NHL872" s="12"/>
      <c r="NHM872" s="10"/>
      <c r="NHN872" s="14"/>
      <c r="NHO872" s="14"/>
      <c r="NHP872" s="14"/>
      <c r="NHQ872" s="16"/>
      <c r="NHR872" s="10"/>
      <c r="NHS872" s="17"/>
      <c r="NHT872" s="11"/>
      <c r="NHU872" s="19"/>
      <c r="NHV872" s="11"/>
      <c r="NHW872" s="12"/>
      <c r="NHX872" s="12"/>
      <c r="NHY872" s="10"/>
      <c r="NHZ872" s="14"/>
      <c r="NIA872" s="14"/>
      <c r="NIB872" s="14"/>
      <c r="NIC872" s="16"/>
      <c r="NID872" s="10"/>
      <c r="NIE872" s="17"/>
      <c r="NIF872" s="11"/>
      <c r="NIG872" s="19"/>
      <c r="NIH872" s="11"/>
      <c r="NII872" s="12"/>
      <c r="NIJ872" s="12"/>
      <c r="NIK872" s="10"/>
      <c r="NIL872" s="14"/>
      <c r="NIM872" s="14"/>
      <c r="NIN872" s="14"/>
      <c r="NIO872" s="16"/>
      <c r="NIP872" s="10"/>
      <c r="NIQ872" s="17"/>
      <c r="NIR872" s="11"/>
      <c r="NIS872" s="19"/>
      <c r="NIT872" s="11"/>
      <c r="NIU872" s="12"/>
      <c r="NIV872" s="12"/>
      <c r="NIW872" s="10"/>
      <c r="NIX872" s="14"/>
      <c r="NIY872" s="14"/>
      <c r="NIZ872" s="14"/>
      <c r="NJA872" s="16"/>
      <c r="NJB872" s="10"/>
      <c r="NJC872" s="17"/>
      <c r="NJD872" s="11"/>
      <c r="NJE872" s="19"/>
      <c r="NJF872" s="11"/>
      <c r="NJG872" s="12"/>
      <c r="NJH872" s="12"/>
      <c r="NJI872" s="10"/>
      <c r="NJJ872" s="14"/>
      <c r="NJK872" s="14"/>
      <c r="NJL872" s="14"/>
      <c r="NJM872" s="16"/>
      <c r="NJN872" s="10"/>
      <c r="NJO872" s="17"/>
      <c r="NJP872" s="11"/>
      <c r="NJQ872" s="19"/>
      <c r="NJR872" s="11"/>
      <c r="NJS872" s="12"/>
      <c r="NJT872" s="12"/>
      <c r="NJU872" s="10"/>
      <c r="NJV872" s="14"/>
      <c r="NJW872" s="14"/>
      <c r="NJX872" s="14"/>
      <c r="NJY872" s="16"/>
      <c r="NJZ872" s="10"/>
      <c r="NKA872" s="17"/>
      <c r="NKB872" s="11"/>
      <c r="NKC872" s="19"/>
      <c r="NKD872" s="11"/>
      <c r="NKE872" s="12"/>
      <c r="NKF872" s="12"/>
      <c r="NKG872" s="10"/>
      <c r="NKH872" s="14"/>
      <c r="NKI872" s="14"/>
      <c r="NKJ872" s="14"/>
      <c r="NKK872" s="16"/>
      <c r="NKL872" s="10"/>
      <c r="NKM872" s="17"/>
      <c r="NKN872" s="11"/>
      <c r="NKO872" s="19"/>
      <c r="NKP872" s="11"/>
      <c r="NKQ872" s="12"/>
      <c r="NKR872" s="12"/>
      <c r="NKS872" s="10"/>
      <c r="NKT872" s="14"/>
      <c r="NKU872" s="14"/>
      <c r="NKV872" s="14"/>
      <c r="NKW872" s="16"/>
      <c r="NKX872" s="10"/>
      <c r="NKY872" s="17"/>
      <c r="NKZ872" s="11"/>
      <c r="NLA872" s="19"/>
      <c r="NLB872" s="11"/>
      <c r="NLC872" s="12"/>
      <c r="NLD872" s="12"/>
      <c r="NLE872" s="10"/>
      <c r="NLF872" s="14"/>
      <c r="NLG872" s="14"/>
      <c r="NLH872" s="14"/>
      <c r="NLI872" s="16"/>
      <c r="NLJ872" s="10"/>
      <c r="NLK872" s="17"/>
      <c r="NLL872" s="11"/>
      <c r="NLM872" s="19"/>
      <c r="NLN872" s="11"/>
      <c r="NLO872" s="12"/>
      <c r="NLP872" s="12"/>
      <c r="NLQ872" s="10"/>
      <c r="NLR872" s="14"/>
      <c r="NLS872" s="14"/>
      <c r="NLT872" s="14"/>
      <c r="NLU872" s="16"/>
      <c r="NLV872" s="10"/>
      <c r="NLW872" s="17"/>
      <c r="NLX872" s="11"/>
      <c r="NLY872" s="19"/>
      <c r="NLZ872" s="11"/>
      <c r="NMA872" s="12"/>
      <c r="NMB872" s="12"/>
      <c r="NMC872" s="10"/>
      <c r="NMD872" s="14"/>
      <c r="NME872" s="14"/>
      <c r="NMF872" s="14"/>
      <c r="NMG872" s="16"/>
      <c r="NMH872" s="10"/>
      <c r="NMI872" s="17"/>
      <c r="NMJ872" s="11"/>
      <c r="NMK872" s="19"/>
      <c r="NML872" s="11"/>
      <c r="NMM872" s="12"/>
      <c r="NMN872" s="12"/>
      <c r="NMO872" s="10"/>
      <c r="NMP872" s="14"/>
      <c r="NMQ872" s="14"/>
      <c r="NMR872" s="14"/>
      <c r="NMS872" s="16"/>
      <c r="NMT872" s="10"/>
      <c r="NMU872" s="17"/>
      <c r="NMV872" s="11"/>
      <c r="NMW872" s="19"/>
      <c r="NMX872" s="11"/>
      <c r="NMY872" s="12"/>
      <c r="NMZ872" s="12"/>
      <c r="NNA872" s="10"/>
      <c r="NNB872" s="14"/>
      <c r="NNC872" s="14"/>
      <c r="NND872" s="14"/>
      <c r="NNE872" s="16"/>
      <c r="NNF872" s="10"/>
      <c r="NNG872" s="17"/>
      <c r="NNH872" s="11"/>
      <c r="NNI872" s="19"/>
      <c r="NNJ872" s="11"/>
      <c r="NNK872" s="12"/>
      <c r="NNL872" s="12"/>
      <c r="NNM872" s="10"/>
      <c r="NNN872" s="14"/>
      <c r="NNO872" s="14"/>
      <c r="NNP872" s="14"/>
      <c r="NNQ872" s="16"/>
      <c r="NNR872" s="10"/>
      <c r="NNS872" s="17"/>
      <c r="NNT872" s="11"/>
      <c r="NNU872" s="19"/>
      <c r="NNV872" s="11"/>
      <c r="NNW872" s="12"/>
      <c r="NNX872" s="12"/>
      <c r="NNY872" s="10"/>
      <c r="NNZ872" s="14"/>
      <c r="NOA872" s="14"/>
      <c r="NOB872" s="14"/>
      <c r="NOC872" s="16"/>
      <c r="NOD872" s="10"/>
      <c r="NOE872" s="17"/>
      <c r="NOF872" s="11"/>
      <c r="NOG872" s="19"/>
      <c r="NOH872" s="11"/>
      <c r="NOI872" s="12"/>
      <c r="NOJ872" s="12"/>
      <c r="NOK872" s="10"/>
      <c r="NOL872" s="14"/>
      <c r="NOM872" s="14"/>
      <c r="NON872" s="14"/>
      <c r="NOO872" s="16"/>
      <c r="NOP872" s="10"/>
      <c r="NOQ872" s="17"/>
      <c r="NOR872" s="11"/>
      <c r="NOS872" s="19"/>
      <c r="NOT872" s="11"/>
      <c r="NOU872" s="12"/>
      <c r="NOV872" s="12"/>
      <c r="NOW872" s="10"/>
      <c r="NOX872" s="14"/>
      <c r="NOY872" s="14"/>
      <c r="NOZ872" s="14"/>
      <c r="NPA872" s="16"/>
      <c r="NPB872" s="10"/>
      <c r="NPC872" s="17"/>
      <c r="NPD872" s="11"/>
      <c r="NPE872" s="19"/>
      <c r="NPF872" s="11"/>
      <c r="NPG872" s="12"/>
      <c r="NPH872" s="12"/>
      <c r="NPI872" s="10"/>
      <c r="NPJ872" s="14"/>
      <c r="NPK872" s="14"/>
      <c r="NPL872" s="14"/>
      <c r="NPM872" s="16"/>
      <c r="NPN872" s="10"/>
      <c r="NPO872" s="17"/>
      <c r="NPP872" s="11"/>
      <c r="NPQ872" s="19"/>
      <c r="NPR872" s="11"/>
      <c r="NPS872" s="12"/>
      <c r="NPT872" s="12"/>
      <c r="NPU872" s="10"/>
      <c r="NPV872" s="14"/>
      <c r="NPW872" s="14"/>
      <c r="NPX872" s="14"/>
      <c r="NPY872" s="16"/>
      <c r="NPZ872" s="10"/>
      <c r="NQA872" s="17"/>
      <c r="NQB872" s="11"/>
      <c r="NQC872" s="19"/>
      <c r="NQD872" s="11"/>
      <c r="NQE872" s="12"/>
      <c r="NQF872" s="12"/>
      <c r="NQG872" s="10"/>
      <c r="NQH872" s="14"/>
      <c r="NQI872" s="14"/>
      <c r="NQJ872" s="14"/>
      <c r="NQK872" s="16"/>
      <c r="NQL872" s="10"/>
      <c r="NQM872" s="17"/>
      <c r="NQN872" s="11"/>
      <c r="NQO872" s="19"/>
      <c r="NQP872" s="11"/>
      <c r="NQQ872" s="12"/>
      <c r="NQR872" s="12"/>
      <c r="NQS872" s="10"/>
      <c r="NQT872" s="14"/>
      <c r="NQU872" s="14"/>
      <c r="NQV872" s="14"/>
      <c r="NQW872" s="16"/>
      <c r="NQX872" s="10"/>
      <c r="NQY872" s="17"/>
      <c r="NQZ872" s="11"/>
      <c r="NRA872" s="19"/>
      <c r="NRB872" s="11"/>
      <c r="NRC872" s="12"/>
      <c r="NRD872" s="12"/>
      <c r="NRE872" s="10"/>
      <c r="NRF872" s="14"/>
      <c r="NRG872" s="14"/>
      <c r="NRH872" s="14"/>
      <c r="NRI872" s="16"/>
      <c r="NRJ872" s="10"/>
      <c r="NRK872" s="17"/>
      <c r="NRL872" s="11"/>
      <c r="NRM872" s="19"/>
      <c r="NRN872" s="11"/>
      <c r="NRO872" s="12"/>
      <c r="NRP872" s="12"/>
      <c r="NRQ872" s="10"/>
      <c r="NRR872" s="14"/>
      <c r="NRS872" s="14"/>
      <c r="NRT872" s="14"/>
      <c r="NRU872" s="16"/>
      <c r="NRV872" s="10"/>
      <c r="NRW872" s="17"/>
      <c r="NRX872" s="11"/>
      <c r="NRY872" s="19"/>
      <c r="NRZ872" s="11"/>
      <c r="NSA872" s="12"/>
      <c r="NSB872" s="12"/>
      <c r="NSC872" s="10"/>
      <c r="NSD872" s="14"/>
      <c r="NSE872" s="14"/>
      <c r="NSF872" s="14"/>
      <c r="NSG872" s="16"/>
      <c r="NSH872" s="10"/>
      <c r="NSI872" s="17"/>
      <c r="NSJ872" s="11"/>
      <c r="NSK872" s="19"/>
      <c r="NSL872" s="11"/>
      <c r="NSM872" s="12"/>
      <c r="NSN872" s="12"/>
      <c r="NSO872" s="10"/>
      <c r="NSP872" s="14"/>
      <c r="NSQ872" s="14"/>
      <c r="NSR872" s="14"/>
      <c r="NSS872" s="16"/>
      <c r="NST872" s="10"/>
      <c r="NSU872" s="17"/>
      <c r="NSV872" s="11"/>
      <c r="NSW872" s="19"/>
      <c r="NSX872" s="11"/>
      <c r="NSY872" s="12"/>
      <c r="NSZ872" s="12"/>
      <c r="NTA872" s="10"/>
      <c r="NTB872" s="14"/>
      <c r="NTC872" s="14"/>
      <c r="NTD872" s="14"/>
      <c r="NTE872" s="16"/>
      <c r="NTF872" s="10"/>
      <c r="NTG872" s="17"/>
      <c r="NTH872" s="11"/>
      <c r="NTI872" s="19"/>
      <c r="NTJ872" s="11"/>
      <c r="NTK872" s="12"/>
      <c r="NTL872" s="12"/>
      <c r="NTM872" s="10"/>
      <c r="NTN872" s="14"/>
      <c r="NTO872" s="14"/>
      <c r="NTP872" s="14"/>
      <c r="NTQ872" s="16"/>
      <c r="NTR872" s="10"/>
      <c r="NTS872" s="17"/>
      <c r="NTT872" s="11"/>
      <c r="NTU872" s="19"/>
      <c r="NTV872" s="11"/>
      <c r="NTW872" s="12"/>
      <c r="NTX872" s="12"/>
      <c r="NTY872" s="10"/>
      <c r="NTZ872" s="14"/>
      <c r="NUA872" s="14"/>
      <c r="NUB872" s="14"/>
      <c r="NUC872" s="16"/>
      <c r="NUD872" s="10"/>
      <c r="NUE872" s="17"/>
      <c r="NUF872" s="11"/>
      <c r="NUG872" s="19"/>
      <c r="NUH872" s="11"/>
      <c r="NUI872" s="12"/>
      <c r="NUJ872" s="12"/>
      <c r="NUK872" s="10"/>
      <c r="NUL872" s="14"/>
      <c r="NUM872" s="14"/>
      <c r="NUN872" s="14"/>
      <c r="NUO872" s="16"/>
      <c r="NUP872" s="10"/>
      <c r="NUQ872" s="17"/>
      <c r="NUR872" s="11"/>
      <c r="NUS872" s="19"/>
      <c r="NUT872" s="11"/>
      <c r="NUU872" s="12"/>
      <c r="NUV872" s="12"/>
      <c r="NUW872" s="10"/>
      <c r="NUX872" s="14"/>
      <c r="NUY872" s="14"/>
      <c r="NUZ872" s="14"/>
      <c r="NVA872" s="16"/>
      <c r="NVB872" s="10"/>
      <c r="NVC872" s="17"/>
      <c r="NVD872" s="11"/>
      <c r="NVE872" s="19"/>
      <c r="NVF872" s="11"/>
      <c r="NVG872" s="12"/>
      <c r="NVH872" s="12"/>
      <c r="NVI872" s="10"/>
      <c r="NVJ872" s="14"/>
      <c r="NVK872" s="14"/>
      <c r="NVL872" s="14"/>
      <c r="NVM872" s="16"/>
      <c r="NVN872" s="10"/>
      <c r="NVO872" s="17"/>
      <c r="NVP872" s="11"/>
      <c r="NVQ872" s="19"/>
      <c r="NVR872" s="11"/>
      <c r="NVS872" s="12"/>
      <c r="NVT872" s="12"/>
      <c r="NVU872" s="10"/>
      <c r="NVV872" s="14"/>
      <c r="NVW872" s="14"/>
      <c r="NVX872" s="14"/>
      <c r="NVY872" s="16"/>
      <c r="NVZ872" s="10"/>
      <c r="NWA872" s="17"/>
      <c r="NWB872" s="11"/>
      <c r="NWC872" s="19"/>
      <c r="NWD872" s="11"/>
      <c r="NWE872" s="12"/>
      <c r="NWF872" s="12"/>
      <c r="NWG872" s="10"/>
      <c r="NWH872" s="14"/>
      <c r="NWI872" s="14"/>
      <c r="NWJ872" s="14"/>
      <c r="NWK872" s="16"/>
      <c r="NWL872" s="10"/>
      <c r="NWM872" s="17"/>
      <c r="NWN872" s="11"/>
      <c r="NWO872" s="19"/>
      <c r="NWP872" s="11"/>
      <c r="NWQ872" s="12"/>
      <c r="NWR872" s="12"/>
      <c r="NWS872" s="10"/>
      <c r="NWT872" s="14"/>
      <c r="NWU872" s="14"/>
      <c r="NWV872" s="14"/>
      <c r="NWW872" s="16"/>
      <c r="NWX872" s="10"/>
      <c r="NWY872" s="17"/>
      <c r="NWZ872" s="11"/>
      <c r="NXA872" s="19"/>
      <c r="NXB872" s="11"/>
      <c r="NXC872" s="12"/>
      <c r="NXD872" s="12"/>
      <c r="NXE872" s="10"/>
      <c r="NXF872" s="14"/>
      <c r="NXG872" s="14"/>
      <c r="NXH872" s="14"/>
      <c r="NXI872" s="16"/>
      <c r="NXJ872" s="10"/>
      <c r="NXK872" s="17"/>
      <c r="NXL872" s="11"/>
      <c r="NXM872" s="19"/>
      <c r="NXN872" s="11"/>
      <c r="NXO872" s="12"/>
      <c r="NXP872" s="12"/>
      <c r="NXQ872" s="10"/>
      <c r="NXR872" s="14"/>
      <c r="NXS872" s="14"/>
      <c r="NXT872" s="14"/>
      <c r="NXU872" s="16"/>
      <c r="NXV872" s="10"/>
      <c r="NXW872" s="17"/>
      <c r="NXX872" s="11"/>
      <c r="NXY872" s="19"/>
      <c r="NXZ872" s="11"/>
      <c r="NYA872" s="12"/>
      <c r="NYB872" s="12"/>
      <c r="NYC872" s="10"/>
      <c r="NYD872" s="14"/>
      <c r="NYE872" s="14"/>
      <c r="NYF872" s="14"/>
      <c r="NYG872" s="16"/>
      <c r="NYH872" s="10"/>
      <c r="NYI872" s="17"/>
      <c r="NYJ872" s="11"/>
      <c r="NYK872" s="19"/>
      <c r="NYL872" s="11"/>
      <c r="NYM872" s="12"/>
      <c r="NYN872" s="12"/>
      <c r="NYO872" s="10"/>
      <c r="NYP872" s="14"/>
      <c r="NYQ872" s="14"/>
      <c r="NYR872" s="14"/>
      <c r="NYS872" s="16"/>
      <c r="NYT872" s="10"/>
      <c r="NYU872" s="17"/>
      <c r="NYV872" s="11"/>
      <c r="NYW872" s="19"/>
      <c r="NYX872" s="11"/>
      <c r="NYY872" s="12"/>
      <c r="NYZ872" s="12"/>
      <c r="NZA872" s="10"/>
      <c r="NZB872" s="14"/>
      <c r="NZC872" s="14"/>
      <c r="NZD872" s="14"/>
      <c r="NZE872" s="16"/>
      <c r="NZF872" s="10"/>
      <c r="NZG872" s="17"/>
      <c r="NZH872" s="11"/>
      <c r="NZI872" s="19"/>
      <c r="NZJ872" s="11"/>
      <c r="NZK872" s="12"/>
      <c r="NZL872" s="12"/>
      <c r="NZM872" s="10"/>
      <c r="NZN872" s="14"/>
      <c r="NZO872" s="14"/>
      <c r="NZP872" s="14"/>
      <c r="NZQ872" s="16"/>
      <c r="NZR872" s="10"/>
      <c r="NZS872" s="17"/>
      <c r="NZT872" s="11"/>
      <c r="NZU872" s="19"/>
      <c r="NZV872" s="11"/>
      <c r="NZW872" s="12"/>
      <c r="NZX872" s="12"/>
      <c r="NZY872" s="10"/>
      <c r="NZZ872" s="14"/>
      <c r="OAA872" s="14"/>
      <c r="OAB872" s="14"/>
      <c r="OAC872" s="16"/>
      <c r="OAD872" s="10"/>
      <c r="OAE872" s="17"/>
      <c r="OAF872" s="11"/>
      <c r="OAG872" s="19"/>
      <c r="OAH872" s="11"/>
      <c r="OAI872" s="12"/>
      <c r="OAJ872" s="12"/>
      <c r="OAK872" s="10"/>
      <c r="OAL872" s="14"/>
      <c r="OAM872" s="14"/>
      <c r="OAN872" s="14"/>
      <c r="OAO872" s="16"/>
      <c r="OAP872" s="10"/>
      <c r="OAQ872" s="17"/>
      <c r="OAR872" s="11"/>
      <c r="OAS872" s="19"/>
      <c r="OAT872" s="11"/>
      <c r="OAU872" s="12"/>
      <c r="OAV872" s="12"/>
      <c r="OAW872" s="10"/>
      <c r="OAX872" s="14"/>
      <c r="OAY872" s="14"/>
      <c r="OAZ872" s="14"/>
      <c r="OBA872" s="16"/>
      <c r="OBB872" s="10"/>
      <c r="OBC872" s="17"/>
      <c r="OBD872" s="11"/>
      <c r="OBE872" s="19"/>
      <c r="OBF872" s="11"/>
      <c r="OBG872" s="12"/>
      <c r="OBH872" s="12"/>
      <c r="OBI872" s="10"/>
      <c r="OBJ872" s="14"/>
      <c r="OBK872" s="14"/>
      <c r="OBL872" s="14"/>
      <c r="OBM872" s="16"/>
      <c r="OBN872" s="10"/>
      <c r="OBO872" s="17"/>
      <c r="OBP872" s="11"/>
      <c r="OBQ872" s="19"/>
      <c r="OBR872" s="11"/>
      <c r="OBS872" s="12"/>
      <c r="OBT872" s="12"/>
      <c r="OBU872" s="10"/>
      <c r="OBV872" s="14"/>
      <c r="OBW872" s="14"/>
      <c r="OBX872" s="14"/>
      <c r="OBY872" s="16"/>
      <c r="OBZ872" s="10"/>
      <c r="OCA872" s="17"/>
      <c r="OCB872" s="11"/>
      <c r="OCC872" s="19"/>
      <c r="OCD872" s="11"/>
      <c r="OCE872" s="12"/>
      <c r="OCF872" s="12"/>
      <c r="OCG872" s="10"/>
      <c r="OCH872" s="14"/>
      <c r="OCI872" s="14"/>
      <c r="OCJ872" s="14"/>
      <c r="OCK872" s="16"/>
      <c r="OCL872" s="10"/>
      <c r="OCM872" s="17"/>
      <c r="OCN872" s="11"/>
      <c r="OCO872" s="19"/>
      <c r="OCP872" s="11"/>
      <c r="OCQ872" s="12"/>
      <c r="OCR872" s="12"/>
      <c r="OCS872" s="10"/>
      <c r="OCT872" s="14"/>
      <c r="OCU872" s="14"/>
      <c r="OCV872" s="14"/>
      <c r="OCW872" s="16"/>
      <c r="OCX872" s="10"/>
      <c r="OCY872" s="17"/>
      <c r="OCZ872" s="11"/>
      <c r="ODA872" s="19"/>
      <c r="ODB872" s="11"/>
      <c r="ODC872" s="12"/>
      <c r="ODD872" s="12"/>
      <c r="ODE872" s="10"/>
      <c r="ODF872" s="14"/>
      <c r="ODG872" s="14"/>
      <c r="ODH872" s="14"/>
      <c r="ODI872" s="16"/>
      <c r="ODJ872" s="10"/>
      <c r="ODK872" s="17"/>
      <c r="ODL872" s="11"/>
      <c r="ODM872" s="19"/>
      <c r="ODN872" s="11"/>
      <c r="ODO872" s="12"/>
      <c r="ODP872" s="12"/>
      <c r="ODQ872" s="10"/>
      <c r="ODR872" s="14"/>
      <c r="ODS872" s="14"/>
      <c r="ODT872" s="14"/>
      <c r="ODU872" s="16"/>
      <c r="ODV872" s="10"/>
      <c r="ODW872" s="17"/>
      <c r="ODX872" s="11"/>
      <c r="ODY872" s="19"/>
      <c r="ODZ872" s="11"/>
      <c r="OEA872" s="12"/>
      <c r="OEB872" s="12"/>
      <c r="OEC872" s="10"/>
      <c r="OED872" s="14"/>
      <c r="OEE872" s="14"/>
      <c r="OEF872" s="14"/>
      <c r="OEG872" s="16"/>
      <c r="OEH872" s="10"/>
      <c r="OEI872" s="17"/>
      <c r="OEJ872" s="11"/>
      <c r="OEK872" s="19"/>
      <c r="OEL872" s="11"/>
      <c r="OEM872" s="12"/>
      <c r="OEN872" s="12"/>
      <c r="OEO872" s="10"/>
      <c r="OEP872" s="14"/>
      <c r="OEQ872" s="14"/>
      <c r="OER872" s="14"/>
      <c r="OES872" s="16"/>
      <c r="OET872" s="10"/>
      <c r="OEU872" s="17"/>
      <c r="OEV872" s="11"/>
      <c r="OEW872" s="19"/>
      <c r="OEX872" s="11"/>
      <c r="OEY872" s="12"/>
      <c r="OEZ872" s="12"/>
      <c r="OFA872" s="10"/>
      <c r="OFB872" s="14"/>
      <c r="OFC872" s="14"/>
      <c r="OFD872" s="14"/>
      <c r="OFE872" s="16"/>
      <c r="OFF872" s="10"/>
      <c r="OFG872" s="17"/>
      <c r="OFH872" s="11"/>
      <c r="OFI872" s="19"/>
      <c r="OFJ872" s="11"/>
      <c r="OFK872" s="12"/>
      <c r="OFL872" s="12"/>
      <c r="OFM872" s="10"/>
      <c r="OFN872" s="14"/>
      <c r="OFO872" s="14"/>
      <c r="OFP872" s="14"/>
      <c r="OFQ872" s="16"/>
      <c r="OFR872" s="10"/>
      <c r="OFS872" s="17"/>
      <c r="OFT872" s="11"/>
      <c r="OFU872" s="19"/>
      <c r="OFV872" s="11"/>
      <c r="OFW872" s="12"/>
      <c r="OFX872" s="12"/>
      <c r="OFY872" s="10"/>
      <c r="OFZ872" s="14"/>
      <c r="OGA872" s="14"/>
      <c r="OGB872" s="14"/>
      <c r="OGC872" s="16"/>
      <c r="OGD872" s="10"/>
      <c r="OGE872" s="17"/>
      <c r="OGF872" s="11"/>
      <c r="OGG872" s="19"/>
      <c r="OGH872" s="11"/>
      <c r="OGI872" s="12"/>
      <c r="OGJ872" s="12"/>
      <c r="OGK872" s="10"/>
      <c r="OGL872" s="14"/>
      <c r="OGM872" s="14"/>
      <c r="OGN872" s="14"/>
      <c r="OGO872" s="16"/>
      <c r="OGP872" s="10"/>
      <c r="OGQ872" s="17"/>
      <c r="OGR872" s="11"/>
      <c r="OGS872" s="19"/>
      <c r="OGT872" s="11"/>
      <c r="OGU872" s="12"/>
      <c r="OGV872" s="12"/>
      <c r="OGW872" s="10"/>
      <c r="OGX872" s="14"/>
      <c r="OGY872" s="14"/>
      <c r="OGZ872" s="14"/>
      <c r="OHA872" s="16"/>
      <c r="OHB872" s="10"/>
      <c r="OHC872" s="17"/>
      <c r="OHD872" s="11"/>
      <c r="OHE872" s="19"/>
      <c r="OHF872" s="11"/>
      <c r="OHG872" s="12"/>
      <c r="OHH872" s="12"/>
      <c r="OHI872" s="10"/>
      <c r="OHJ872" s="14"/>
      <c r="OHK872" s="14"/>
      <c r="OHL872" s="14"/>
      <c r="OHM872" s="16"/>
      <c r="OHN872" s="10"/>
      <c r="OHO872" s="17"/>
      <c r="OHP872" s="11"/>
      <c r="OHQ872" s="19"/>
      <c r="OHR872" s="11"/>
      <c r="OHS872" s="12"/>
      <c r="OHT872" s="12"/>
      <c r="OHU872" s="10"/>
      <c r="OHV872" s="14"/>
      <c r="OHW872" s="14"/>
      <c r="OHX872" s="14"/>
      <c r="OHY872" s="16"/>
      <c r="OHZ872" s="10"/>
      <c r="OIA872" s="17"/>
      <c r="OIB872" s="11"/>
      <c r="OIC872" s="19"/>
      <c r="OID872" s="11"/>
      <c r="OIE872" s="12"/>
      <c r="OIF872" s="12"/>
      <c r="OIG872" s="10"/>
      <c r="OIH872" s="14"/>
      <c r="OII872" s="14"/>
      <c r="OIJ872" s="14"/>
      <c r="OIK872" s="16"/>
      <c r="OIL872" s="10"/>
      <c r="OIM872" s="17"/>
      <c r="OIN872" s="11"/>
      <c r="OIO872" s="19"/>
      <c r="OIP872" s="11"/>
      <c r="OIQ872" s="12"/>
      <c r="OIR872" s="12"/>
      <c r="OIS872" s="10"/>
      <c r="OIT872" s="14"/>
      <c r="OIU872" s="14"/>
      <c r="OIV872" s="14"/>
      <c r="OIW872" s="16"/>
      <c r="OIX872" s="10"/>
      <c r="OIY872" s="17"/>
      <c r="OIZ872" s="11"/>
      <c r="OJA872" s="19"/>
      <c r="OJB872" s="11"/>
      <c r="OJC872" s="12"/>
      <c r="OJD872" s="12"/>
      <c r="OJE872" s="10"/>
      <c r="OJF872" s="14"/>
      <c r="OJG872" s="14"/>
      <c r="OJH872" s="14"/>
      <c r="OJI872" s="16"/>
      <c r="OJJ872" s="10"/>
      <c r="OJK872" s="17"/>
      <c r="OJL872" s="11"/>
      <c r="OJM872" s="19"/>
      <c r="OJN872" s="11"/>
      <c r="OJO872" s="12"/>
      <c r="OJP872" s="12"/>
      <c r="OJQ872" s="10"/>
      <c r="OJR872" s="14"/>
      <c r="OJS872" s="14"/>
      <c r="OJT872" s="14"/>
      <c r="OJU872" s="16"/>
      <c r="OJV872" s="10"/>
      <c r="OJW872" s="17"/>
      <c r="OJX872" s="11"/>
      <c r="OJY872" s="19"/>
      <c r="OJZ872" s="11"/>
      <c r="OKA872" s="12"/>
      <c r="OKB872" s="12"/>
      <c r="OKC872" s="10"/>
      <c r="OKD872" s="14"/>
      <c r="OKE872" s="14"/>
      <c r="OKF872" s="14"/>
      <c r="OKG872" s="16"/>
      <c r="OKH872" s="10"/>
      <c r="OKI872" s="17"/>
      <c r="OKJ872" s="11"/>
      <c r="OKK872" s="19"/>
      <c r="OKL872" s="11"/>
      <c r="OKM872" s="12"/>
      <c r="OKN872" s="12"/>
      <c r="OKO872" s="10"/>
      <c r="OKP872" s="14"/>
      <c r="OKQ872" s="14"/>
      <c r="OKR872" s="14"/>
      <c r="OKS872" s="16"/>
      <c r="OKT872" s="10"/>
      <c r="OKU872" s="17"/>
      <c r="OKV872" s="11"/>
      <c r="OKW872" s="19"/>
      <c r="OKX872" s="11"/>
      <c r="OKY872" s="12"/>
      <c r="OKZ872" s="12"/>
      <c r="OLA872" s="10"/>
      <c r="OLB872" s="14"/>
      <c r="OLC872" s="14"/>
      <c r="OLD872" s="14"/>
      <c r="OLE872" s="16"/>
      <c r="OLF872" s="10"/>
      <c r="OLG872" s="17"/>
      <c r="OLH872" s="11"/>
      <c r="OLI872" s="19"/>
      <c r="OLJ872" s="11"/>
      <c r="OLK872" s="12"/>
      <c r="OLL872" s="12"/>
      <c r="OLM872" s="10"/>
      <c r="OLN872" s="14"/>
      <c r="OLO872" s="14"/>
      <c r="OLP872" s="14"/>
      <c r="OLQ872" s="16"/>
      <c r="OLR872" s="10"/>
      <c r="OLS872" s="17"/>
      <c r="OLT872" s="11"/>
      <c r="OLU872" s="19"/>
      <c r="OLV872" s="11"/>
      <c r="OLW872" s="12"/>
      <c r="OLX872" s="12"/>
      <c r="OLY872" s="10"/>
      <c r="OLZ872" s="14"/>
      <c r="OMA872" s="14"/>
      <c r="OMB872" s="14"/>
      <c r="OMC872" s="16"/>
      <c r="OMD872" s="10"/>
      <c r="OME872" s="17"/>
      <c r="OMF872" s="11"/>
      <c r="OMG872" s="19"/>
      <c r="OMH872" s="11"/>
      <c r="OMI872" s="12"/>
      <c r="OMJ872" s="12"/>
      <c r="OMK872" s="10"/>
      <c r="OML872" s="14"/>
      <c r="OMM872" s="14"/>
      <c r="OMN872" s="14"/>
      <c r="OMO872" s="16"/>
      <c r="OMP872" s="10"/>
      <c r="OMQ872" s="17"/>
      <c r="OMR872" s="11"/>
      <c r="OMS872" s="19"/>
      <c r="OMT872" s="11"/>
      <c r="OMU872" s="12"/>
      <c r="OMV872" s="12"/>
      <c r="OMW872" s="10"/>
      <c r="OMX872" s="14"/>
      <c r="OMY872" s="14"/>
      <c r="OMZ872" s="14"/>
      <c r="ONA872" s="16"/>
      <c r="ONB872" s="10"/>
      <c r="ONC872" s="17"/>
      <c r="OND872" s="11"/>
      <c r="ONE872" s="19"/>
      <c r="ONF872" s="11"/>
      <c r="ONG872" s="12"/>
      <c r="ONH872" s="12"/>
      <c r="ONI872" s="10"/>
      <c r="ONJ872" s="14"/>
      <c r="ONK872" s="14"/>
      <c r="ONL872" s="14"/>
      <c r="ONM872" s="16"/>
      <c r="ONN872" s="10"/>
      <c r="ONO872" s="17"/>
      <c r="ONP872" s="11"/>
      <c r="ONQ872" s="19"/>
      <c r="ONR872" s="11"/>
      <c r="ONS872" s="12"/>
      <c r="ONT872" s="12"/>
      <c r="ONU872" s="10"/>
      <c r="ONV872" s="14"/>
      <c r="ONW872" s="14"/>
      <c r="ONX872" s="14"/>
      <c r="ONY872" s="16"/>
      <c r="ONZ872" s="10"/>
      <c r="OOA872" s="17"/>
      <c r="OOB872" s="11"/>
      <c r="OOC872" s="19"/>
      <c r="OOD872" s="11"/>
      <c r="OOE872" s="12"/>
      <c r="OOF872" s="12"/>
      <c r="OOG872" s="10"/>
      <c r="OOH872" s="14"/>
      <c r="OOI872" s="14"/>
      <c r="OOJ872" s="14"/>
      <c r="OOK872" s="16"/>
      <c r="OOL872" s="10"/>
      <c r="OOM872" s="17"/>
      <c r="OON872" s="11"/>
      <c r="OOO872" s="19"/>
      <c r="OOP872" s="11"/>
      <c r="OOQ872" s="12"/>
      <c r="OOR872" s="12"/>
      <c r="OOS872" s="10"/>
      <c r="OOT872" s="14"/>
      <c r="OOU872" s="14"/>
      <c r="OOV872" s="14"/>
      <c r="OOW872" s="16"/>
      <c r="OOX872" s="10"/>
      <c r="OOY872" s="17"/>
      <c r="OOZ872" s="11"/>
      <c r="OPA872" s="19"/>
      <c r="OPB872" s="11"/>
      <c r="OPC872" s="12"/>
      <c r="OPD872" s="12"/>
      <c r="OPE872" s="10"/>
      <c r="OPF872" s="14"/>
      <c r="OPG872" s="14"/>
      <c r="OPH872" s="14"/>
      <c r="OPI872" s="16"/>
      <c r="OPJ872" s="10"/>
      <c r="OPK872" s="17"/>
      <c r="OPL872" s="11"/>
      <c r="OPM872" s="19"/>
      <c r="OPN872" s="11"/>
      <c r="OPO872" s="12"/>
      <c r="OPP872" s="12"/>
      <c r="OPQ872" s="10"/>
      <c r="OPR872" s="14"/>
      <c r="OPS872" s="14"/>
      <c r="OPT872" s="14"/>
      <c r="OPU872" s="16"/>
      <c r="OPV872" s="10"/>
      <c r="OPW872" s="17"/>
      <c r="OPX872" s="11"/>
      <c r="OPY872" s="19"/>
      <c r="OPZ872" s="11"/>
      <c r="OQA872" s="12"/>
      <c r="OQB872" s="12"/>
      <c r="OQC872" s="10"/>
      <c r="OQD872" s="14"/>
      <c r="OQE872" s="14"/>
      <c r="OQF872" s="14"/>
      <c r="OQG872" s="16"/>
      <c r="OQH872" s="10"/>
      <c r="OQI872" s="17"/>
      <c r="OQJ872" s="11"/>
      <c r="OQK872" s="19"/>
      <c r="OQL872" s="11"/>
      <c r="OQM872" s="12"/>
      <c r="OQN872" s="12"/>
      <c r="OQO872" s="10"/>
      <c r="OQP872" s="14"/>
      <c r="OQQ872" s="14"/>
      <c r="OQR872" s="14"/>
      <c r="OQS872" s="16"/>
      <c r="OQT872" s="10"/>
      <c r="OQU872" s="17"/>
      <c r="OQV872" s="11"/>
      <c r="OQW872" s="19"/>
      <c r="OQX872" s="11"/>
      <c r="OQY872" s="12"/>
      <c r="OQZ872" s="12"/>
      <c r="ORA872" s="10"/>
      <c r="ORB872" s="14"/>
      <c r="ORC872" s="14"/>
      <c r="ORD872" s="14"/>
      <c r="ORE872" s="16"/>
      <c r="ORF872" s="10"/>
      <c r="ORG872" s="17"/>
      <c r="ORH872" s="11"/>
      <c r="ORI872" s="19"/>
      <c r="ORJ872" s="11"/>
      <c r="ORK872" s="12"/>
      <c r="ORL872" s="12"/>
      <c r="ORM872" s="10"/>
      <c r="ORN872" s="14"/>
      <c r="ORO872" s="14"/>
      <c r="ORP872" s="14"/>
      <c r="ORQ872" s="16"/>
      <c r="ORR872" s="10"/>
      <c r="ORS872" s="17"/>
      <c r="ORT872" s="11"/>
      <c r="ORU872" s="19"/>
      <c r="ORV872" s="11"/>
      <c r="ORW872" s="12"/>
      <c r="ORX872" s="12"/>
      <c r="ORY872" s="10"/>
      <c r="ORZ872" s="14"/>
      <c r="OSA872" s="14"/>
      <c r="OSB872" s="14"/>
      <c r="OSC872" s="16"/>
      <c r="OSD872" s="10"/>
      <c r="OSE872" s="17"/>
      <c r="OSF872" s="11"/>
      <c r="OSG872" s="19"/>
      <c r="OSH872" s="11"/>
      <c r="OSI872" s="12"/>
      <c r="OSJ872" s="12"/>
      <c r="OSK872" s="10"/>
      <c r="OSL872" s="14"/>
      <c r="OSM872" s="14"/>
      <c r="OSN872" s="14"/>
      <c r="OSO872" s="16"/>
      <c r="OSP872" s="10"/>
      <c r="OSQ872" s="17"/>
      <c r="OSR872" s="11"/>
      <c r="OSS872" s="19"/>
      <c r="OST872" s="11"/>
      <c r="OSU872" s="12"/>
      <c r="OSV872" s="12"/>
      <c r="OSW872" s="10"/>
      <c r="OSX872" s="14"/>
      <c r="OSY872" s="14"/>
      <c r="OSZ872" s="14"/>
      <c r="OTA872" s="16"/>
      <c r="OTB872" s="10"/>
      <c r="OTC872" s="17"/>
      <c r="OTD872" s="11"/>
      <c r="OTE872" s="19"/>
      <c r="OTF872" s="11"/>
      <c r="OTG872" s="12"/>
      <c r="OTH872" s="12"/>
      <c r="OTI872" s="10"/>
      <c r="OTJ872" s="14"/>
      <c r="OTK872" s="14"/>
      <c r="OTL872" s="14"/>
      <c r="OTM872" s="16"/>
      <c r="OTN872" s="10"/>
      <c r="OTO872" s="17"/>
      <c r="OTP872" s="11"/>
      <c r="OTQ872" s="19"/>
      <c r="OTR872" s="11"/>
      <c r="OTS872" s="12"/>
      <c r="OTT872" s="12"/>
      <c r="OTU872" s="10"/>
      <c r="OTV872" s="14"/>
      <c r="OTW872" s="14"/>
      <c r="OTX872" s="14"/>
      <c r="OTY872" s="16"/>
      <c r="OTZ872" s="10"/>
      <c r="OUA872" s="17"/>
      <c r="OUB872" s="11"/>
      <c r="OUC872" s="19"/>
      <c r="OUD872" s="11"/>
      <c r="OUE872" s="12"/>
      <c r="OUF872" s="12"/>
      <c r="OUG872" s="10"/>
      <c r="OUH872" s="14"/>
      <c r="OUI872" s="14"/>
      <c r="OUJ872" s="14"/>
      <c r="OUK872" s="16"/>
      <c r="OUL872" s="10"/>
      <c r="OUM872" s="17"/>
      <c r="OUN872" s="11"/>
      <c r="OUO872" s="19"/>
      <c r="OUP872" s="11"/>
      <c r="OUQ872" s="12"/>
      <c r="OUR872" s="12"/>
      <c r="OUS872" s="10"/>
      <c r="OUT872" s="14"/>
      <c r="OUU872" s="14"/>
      <c r="OUV872" s="14"/>
      <c r="OUW872" s="16"/>
      <c r="OUX872" s="10"/>
      <c r="OUY872" s="17"/>
      <c r="OUZ872" s="11"/>
      <c r="OVA872" s="19"/>
      <c r="OVB872" s="11"/>
      <c r="OVC872" s="12"/>
      <c r="OVD872" s="12"/>
      <c r="OVE872" s="10"/>
      <c r="OVF872" s="14"/>
      <c r="OVG872" s="14"/>
      <c r="OVH872" s="14"/>
      <c r="OVI872" s="16"/>
      <c r="OVJ872" s="10"/>
      <c r="OVK872" s="17"/>
      <c r="OVL872" s="11"/>
      <c r="OVM872" s="19"/>
      <c r="OVN872" s="11"/>
      <c r="OVO872" s="12"/>
      <c r="OVP872" s="12"/>
      <c r="OVQ872" s="10"/>
      <c r="OVR872" s="14"/>
      <c r="OVS872" s="14"/>
      <c r="OVT872" s="14"/>
      <c r="OVU872" s="16"/>
      <c r="OVV872" s="10"/>
      <c r="OVW872" s="17"/>
      <c r="OVX872" s="11"/>
      <c r="OVY872" s="19"/>
      <c r="OVZ872" s="11"/>
      <c r="OWA872" s="12"/>
      <c r="OWB872" s="12"/>
      <c r="OWC872" s="10"/>
      <c r="OWD872" s="14"/>
      <c r="OWE872" s="14"/>
      <c r="OWF872" s="14"/>
      <c r="OWG872" s="16"/>
      <c r="OWH872" s="10"/>
      <c r="OWI872" s="17"/>
      <c r="OWJ872" s="11"/>
      <c r="OWK872" s="19"/>
      <c r="OWL872" s="11"/>
      <c r="OWM872" s="12"/>
      <c r="OWN872" s="12"/>
      <c r="OWO872" s="10"/>
      <c r="OWP872" s="14"/>
      <c r="OWQ872" s="14"/>
      <c r="OWR872" s="14"/>
      <c r="OWS872" s="16"/>
      <c r="OWT872" s="10"/>
      <c r="OWU872" s="17"/>
      <c r="OWV872" s="11"/>
      <c r="OWW872" s="19"/>
      <c r="OWX872" s="11"/>
      <c r="OWY872" s="12"/>
      <c r="OWZ872" s="12"/>
      <c r="OXA872" s="10"/>
      <c r="OXB872" s="14"/>
      <c r="OXC872" s="14"/>
      <c r="OXD872" s="14"/>
      <c r="OXE872" s="16"/>
      <c r="OXF872" s="10"/>
      <c r="OXG872" s="17"/>
      <c r="OXH872" s="11"/>
      <c r="OXI872" s="19"/>
      <c r="OXJ872" s="11"/>
      <c r="OXK872" s="12"/>
      <c r="OXL872" s="12"/>
      <c r="OXM872" s="10"/>
      <c r="OXN872" s="14"/>
      <c r="OXO872" s="14"/>
      <c r="OXP872" s="14"/>
      <c r="OXQ872" s="16"/>
      <c r="OXR872" s="10"/>
      <c r="OXS872" s="17"/>
      <c r="OXT872" s="11"/>
      <c r="OXU872" s="19"/>
      <c r="OXV872" s="11"/>
      <c r="OXW872" s="12"/>
      <c r="OXX872" s="12"/>
      <c r="OXY872" s="10"/>
      <c r="OXZ872" s="14"/>
      <c r="OYA872" s="14"/>
      <c r="OYB872" s="14"/>
      <c r="OYC872" s="16"/>
      <c r="OYD872" s="10"/>
      <c r="OYE872" s="17"/>
      <c r="OYF872" s="11"/>
      <c r="OYG872" s="19"/>
      <c r="OYH872" s="11"/>
      <c r="OYI872" s="12"/>
      <c r="OYJ872" s="12"/>
      <c r="OYK872" s="10"/>
      <c r="OYL872" s="14"/>
      <c r="OYM872" s="14"/>
      <c r="OYN872" s="14"/>
      <c r="OYO872" s="16"/>
      <c r="OYP872" s="10"/>
      <c r="OYQ872" s="17"/>
      <c r="OYR872" s="11"/>
      <c r="OYS872" s="19"/>
      <c r="OYT872" s="11"/>
      <c r="OYU872" s="12"/>
      <c r="OYV872" s="12"/>
      <c r="OYW872" s="10"/>
      <c r="OYX872" s="14"/>
      <c r="OYY872" s="14"/>
      <c r="OYZ872" s="14"/>
      <c r="OZA872" s="16"/>
      <c r="OZB872" s="10"/>
      <c r="OZC872" s="17"/>
      <c r="OZD872" s="11"/>
      <c r="OZE872" s="19"/>
      <c r="OZF872" s="11"/>
      <c r="OZG872" s="12"/>
      <c r="OZH872" s="12"/>
      <c r="OZI872" s="10"/>
      <c r="OZJ872" s="14"/>
      <c r="OZK872" s="14"/>
      <c r="OZL872" s="14"/>
      <c r="OZM872" s="16"/>
      <c r="OZN872" s="10"/>
      <c r="OZO872" s="17"/>
      <c r="OZP872" s="11"/>
      <c r="OZQ872" s="19"/>
      <c r="OZR872" s="11"/>
      <c r="OZS872" s="12"/>
      <c r="OZT872" s="12"/>
      <c r="OZU872" s="10"/>
      <c r="OZV872" s="14"/>
      <c r="OZW872" s="14"/>
      <c r="OZX872" s="14"/>
      <c r="OZY872" s="16"/>
      <c r="OZZ872" s="10"/>
      <c r="PAA872" s="17"/>
      <c r="PAB872" s="11"/>
      <c r="PAC872" s="19"/>
      <c r="PAD872" s="11"/>
      <c r="PAE872" s="12"/>
      <c r="PAF872" s="12"/>
      <c r="PAG872" s="10"/>
      <c r="PAH872" s="14"/>
      <c r="PAI872" s="14"/>
      <c r="PAJ872" s="14"/>
      <c r="PAK872" s="16"/>
      <c r="PAL872" s="10"/>
      <c r="PAM872" s="17"/>
      <c r="PAN872" s="11"/>
      <c r="PAO872" s="19"/>
      <c r="PAP872" s="11"/>
      <c r="PAQ872" s="12"/>
      <c r="PAR872" s="12"/>
      <c r="PAS872" s="10"/>
      <c r="PAT872" s="14"/>
      <c r="PAU872" s="14"/>
      <c r="PAV872" s="14"/>
      <c r="PAW872" s="16"/>
      <c r="PAX872" s="10"/>
      <c r="PAY872" s="17"/>
      <c r="PAZ872" s="11"/>
      <c r="PBA872" s="19"/>
      <c r="PBB872" s="11"/>
      <c r="PBC872" s="12"/>
      <c r="PBD872" s="12"/>
      <c r="PBE872" s="10"/>
      <c r="PBF872" s="14"/>
      <c r="PBG872" s="14"/>
      <c r="PBH872" s="14"/>
      <c r="PBI872" s="16"/>
      <c r="PBJ872" s="10"/>
      <c r="PBK872" s="17"/>
      <c r="PBL872" s="11"/>
      <c r="PBM872" s="19"/>
      <c r="PBN872" s="11"/>
      <c r="PBO872" s="12"/>
      <c r="PBP872" s="12"/>
      <c r="PBQ872" s="10"/>
      <c r="PBR872" s="14"/>
      <c r="PBS872" s="14"/>
      <c r="PBT872" s="14"/>
      <c r="PBU872" s="16"/>
      <c r="PBV872" s="10"/>
      <c r="PBW872" s="17"/>
      <c r="PBX872" s="11"/>
      <c r="PBY872" s="19"/>
      <c r="PBZ872" s="11"/>
      <c r="PCA872" s="12"/>
      <c r="PCB872" s="12"/>
      <c r="PCC872" s="10"/>
      <c r="PCD872" s="14"/>
      <c r="PCE872" s="14"/>
      <c r="PCF872" s="14"/>
      <c r="PCG872" s="16"/>
      <c r="PCH872" s="10"/>
      <c r="PCI872" s="17"/>
      <c r="PCJ872" s="11"/>
      <c r="PCK872" s="19"/>
      <c r="PCL872" s="11"/>
      <c r="PCM872" s="12"/>
      <c r="PCN872" s="12"/>
      <c r="PCO872" s="10"/>
      <c r="PCP872" s="14"/>
      <c r="PCQ872" s="14"/>
      <c r="PCR872" s="14"/>
      <c r="PCS872" s="16"/>
      <c r="PCT872" s="10"/>
      <c r="PCU872" s="17"/>
      <c r="PCV872" s="11"/>
      <c r="PCW872" s="19"/>
      <c r="PCX872" s="11"/>
      <c r="PCY872" s="12"/>
      <c r="PCZ872" s="12"/>
      <c r="PDA872" s="10"/>
      <c r="PDB872" s="14"/>
      <c r="PDC872" s="14"/>
      <c r="PDD872" s="14"/>
      <c r="PDE872" s="16"/>
      <c r="PDF872" s="10"/>
      <c r="PDG872" s="17"/>
      <c r="PDH872" s="11"/>
      <c r="PDI872" s="19"/>
      <c r="PDJ872" s="11"/>
      <c r="PDK872" s="12"/>
      <c r="PDL872" s="12"/>
      <c r="PDM872" s="10"/>
      <c r="PDN872" s="14"/>
      <c r="PDO872" s="14"/>
      <c r="PDP872" s="14"/>
      <c r="PDQ872" s="16"/>
      <c r="PDR872" s="10"/>
      <c r="PDS872" s="17"/>
      <c r="PDT872" s="11"/>
      <c r="PDU872" s="19"/>
      <c r="PDV872" s="11"/>
      <c r="PDW872" s="12"/>
      <c r="PDX872" s="12"/>
      <c r="PDY872" s="10"/>
      <c r="PDZ872" s="14"/>
      <c r="PEA872" s="14"/>
      <c r="PEB872" s="14"/>
      <c r="PEC872" s="16"/>
      <c r="PED872" s="10"/>
      <c r="PEE872" s="17"/>
      <c r="PEF872" s="11"/>
      <c r="PEG872" s="19"/>
      <c r="PEH872" s="11"/>
      <c r="PEI872" s="12"/>
      <c r="PEJ872" s="12"/>
      <c r="PEK872" s="10"/>
      <c r="PEL872" s="14"/>
      <c r="PEM872" s="14"/>
      <c r="PEN872" s="14"/>
      <c r="PEO872" s="16"/>
      <c r="PEP872" s="10"/>
      <c r="PEQ872" s="17"/>
      <c r="PER872" s="11"/>
      <c r="PES872" s="19"/>
      <c r="PET872" s="11"/>
      <c r="PEU872" s="12"/>
      <c r="PEV872" s="12"/>
      <c r="PEW872" s="10"/>
      <c r="PEX872" s="14"/>
      <c r="PEY872" s="14"/>
      <c r="PEZ872" s="14"/>
      <c r="PFA872" s="16"/>
      <c r="PFB872" s="10"/>
      <c r="PFC872" s="17"/>
      <c r="PFD872" s="11"/>
      <c r="PFE872" s="19"/>
      <c r="PFF872" s="11"/>
      <c r="PFG872" s="12"/>
      <c r="PFH872" s="12"/>
      <c r="PFI872" s="10"/>
      <c r="PFJ872" s="14"/>
      <c r="PFK872" s="14"/>
      <c r="PFL872" s="14"/>
      <c r="PFM872" s="16"/>
      <c r="PFN872" s="10"/>
      <c r="PFO872" s="17"/>
      <c r="PFP872" s="11"/>
      <c r="PFQ872" s="19"/>
      <c r="PFR872" s="11"/>
      <c r="PFS872" s="12"/>
      <c r="PFT872" s="12"/>
      <c r="PFU872" s="10"/>
      <c r="PFV872" s="14"/>
      <c r="PFW872" s="14"/>
      <c r="PFX872" s="14"/>
      <c r="PFY872" s="16"/>
      <c r="PFZ872" s="10"/>
      <c r="PGA872" s="17"/>
      <c r="PGB872" s="11"/>
      <c r="PGC872" s="19"/>
      <c r="PGD872" s="11"/>
      <c r="PGE872" s="12"/>
      <c r="PGF872" s="12"/>
      <c r="PGG872" s="10"/>
      <c r="PGH872" s="14"/>
      <c r="PGI872" s="14"/>
      <c r="PGJ872" s="14"/>
      <c r="PGK872" s="16"/>
      <c r="PGL872" s="10"/>
      <c r="PGM872" s="17"/>
      <c r="PGN872" s="11"/>
      <c r="PGO872" s="19"/>
      <c r="PGP872" s="11"/>
      <c r="PGQ872" s="12"/>
      <c r="PGR872" s="12"/>
      <c r="PGS872" s="10"/>
      <c r="PGT872" s="14"/>
      <c r="PGU872" s="14"/>
      <c r="PGV872" s="14"/>
      <c r="PGW872" s="16"/>
      <c r="PGX872" s="10"/>
      <c r="PGY872" s="17"/>
      <c r="PGZ872" s="11"/>
      <c r="PHA872" s="19"/>
      <c r="PHB872" s="11"/>
      <c r="PHC872" s="12"/>
      <c r="PHD872" s="12"/>
      <c r="PHE872" s="10"/>
      <c r="PHF872" s="14"/>
      <c r="PHG872" s="14"/>
      <c r="PHH872" s="14"/>
      <c r="PHI872" s="16"/>
      <c r="PHJ872" s="10"/>
      <c r="PHK872" s="17"/>
      <c r="PHL872" s="11"/>
      <c r="PHM872" s="19"/>
      <c r="PHN872" s="11"/>
      <c r="PHO872" s="12"/>
      <c r="PHP872" s="12"/>
      <c r="PHQ872" s="10"/>
      <c r="PHR872" s="14"/>
      <c r="PHS872" s="14"/>
      <c r="PHT872" s="14"/>
      <c r="PHU872" s="16"/>
      <c r="PHV872" s="10"/>
      <c r="PHW872" s="17"/>
      <c r="PHX872" s="11"/>
      <c r="PHY872" s="19"/>
      <c r="PHZ872" s="11"/>
      <c r="PIA872" s="12"/>
      <c r="PIB872" s="12"/>
      <c r="PIC872" s="10"/>
      <c r="PID872" s="14"/>
      <c r="PIE872" s="14"/>
      <c r="PIF872" s="14"/>
      <c r="PIG872" s="16"/>
      <c r="PIH872" s="10"/>
      <c r="PII872" s="17"/>
      <c r="PIJ872" s="11"/>
      <c r="PIK872" s="19"/>
      <c r="PIL872" s="11"/>
      <c r="PIM872" s="12"/>
      <c r="PIN872" s="12"/>
      <c r="PIO872" s="10"/>
      <c r="PIP872" s="14"/>
      <c r="PIQ872" s="14"/>
      <c r="PIR872" s="14"/>
      <c r="PIS872" s="16"/>
      <c r="PIT872" s="10"/>
      <c r="PIU872" s="17"/>
      <c r="PIV872" s="11"/>
      <c r="PIW872" s="19"/>
      <c r="PIX872" s="11"/>
      <c r="PIY872" s="12"/>
      <c r="PIZ872" s="12"/>
      <c r="PJA872" s="10"/>
      <c r="PJB872" s="14"/>
      <c r="PJC872" s="14"/>
      <c r="PJD872" s="14"/>
      <c r="PJE872" s="16"/>
      <c r="PJF872" s="10"/>
      <c r="PJG872" s="17"/>
      <c r="PJH872" s="11"/>
      <c r="PJI872" s="19"/>
      <c r="PJJ872" s="11"/>
      <c r="PJK872" s="12"/>
      <c r="PJL872" s="12"/>
      <c r="PJM872" s="10"/>
      <c r="PJN872" s="14"/>
      <c r="PJO872" s="14"/>
      <c r="PJP872" s="14"/>
      <c r="PJQ872" s="16"/>
      <c r="PJR872" s="10"/>
      <c r="PJS872" s="17"/>
      <c r="PJT872" s="11"/>
      <c r="PJU872" s="19"/>
      <c r="PJV872" s="11"/>
      <c r="PJW872" s="12"/>
      <c r="PJX872" s="12"/>
      <c r="PJY872" s="10"/>
      <c r="PJZ872" s="14"/>
      <c r="PKA872" s="14"/>
      <c r="PKB872" s="14"/>
      <c r="PKC872" s="16"/>
      <c r="PKD872" s="10"/>
      <c r="PKE872" s="17"/>
      <c r="PKF872" s="11"/>
      <c r="PKG872" s="19"/>
      <c r="PKH872" s="11"/>
      <c r="PKI872" s="12"/>
      <c r="PKJ872" s="12"/>
      <c r="PKK872" s="10"/>
      <c r="PKL872" s="14"/>
      <c r="PKM872" s="14"/>
      <c r="PKN872" s="14"/>
      <c r="PKO872" s="16"/>
      <c r="PKP872" s="10"/>
      <c r="PKQ872" s="17"/>
      <c r="PKR872" s="11"/>
      <c r="PKS872" s="19"/>
      <c r="PKT872" s="11"/>
      <c r="PKU872" s="12"/>
      <c r="PKV872" s="12"/>
      <c r="PKW872" s="10"/>
      <c r="PKX872" s="14"/>
      <c r="PKY872" s="14"/>
      <c r="PKZ872" s="14"/>
      <c r="PLA872" s="16"/>
      <c r="PLB872" s="10"/>
      <c r="PLC872" s="17"/>
      <c r="PLD872" s="11"/>
      <c r="PLE872" s="19"/>
      <c r="PLF872" s="11"/>
      <c r="PLG872" s="12"/>
      <c r="PLH872" s="12"/>
      <c r="PLI872" s="10"/>
      <c r="PLJ872" s="14"/>
      <c r="PLK872" s="14"/>
      <c r="PLL872" s="14"/>
      <c r="PLM872" s="16"/>
      <c r="PLN872" s="10"/>
      <c r="PLO872" s="17"/>
      <c r="PLP872" s="11"/>
      <c r="PLQ872" s="19"/>
      <c r="PLR872" s="11"/>
      <c r="PLS872" s="12"/>
      <c r="PLT872" s="12"/>
      <c r="PLU872" s="10"/>
      <c r="PLV872" s="14"/>
      <c r="PLW872" s="14"/>
      <c r="PLX872" s="14"/>
      <c r="PLY872" s="16"/>
      <c r="PLZ872" s="10"/>
      <c r="PMA872" s="17"/>
      <c r="PMB872" s="11"/>
      <c r="PMC872" s="19"/>
      <c r="PMD872" s="11"/>
      <c r="PME872" s="12"/>
      <c r="PMF872" s="12"/>
      <c r="PMG872" s="10"/>
      <c r="PMH872" s="14"/>
      <c r="PMI872" s="14"/>
      <c r="PMJ872" s="14"/>
      <c r="PMK872" s="16"/>
      <c r="PML872" s="10"/>
      <c r="PMM872" s="17"/>
      <c r="PMN872" s="11"/>
      <c r="PMO872" s="19"/>
      <c r="PMP872" s="11"/>
      <c r="PMQ872" s="12"/>
      <c r="PMR872" s="12"/>
      <c r="PMS872" s="10"/>
      <c r="PMT872" s="14"/>
      <c r="PMU872" s="14"/>
      <c r="PMV872" s="14"/>
      <c r="PMW872" s="16"/>
      <c r="PMX872" s="10"/>
      <c r="PMY872" s="17"/>
      <c r="PMZ872" s="11"/>
      <c r="PNA872" s="19"/>
      <c r="PNB872" s="11"/>
      <c r="PNC872" s="12"/>
      <c r="PND872" s="12"/>
      <c r="PNE872" s="10"/>
      <c r="PNF872" s="14"/>
      <c r="PNG872" s="14"/>
      <c r="PNH872" s="14"/>
      <c r="PNI872" s="16"/>
      <c r="PNJ872" s="10"/>
      <c r="PNK872" s="17"/>
      <c r="PNL872" s="11"/>
      <c r="PNM872" s="19"/>
      <c r="PNN872" s="11"/>
      <c r="PNO872" s="12"/>
      <c r="PNP872" s="12"/>
      <c r="PNQ872" s="10"/>
      <c r="PNR872" s="14"/>
      <c r="PNS872" s="14"/>
      <c r="PNT872" s="14"/>
      <c r="PNU872" s="16"/>
      <c r="PNV872" s="10"/>
      <c r="PNW872" s="17"/>
      <c r="PNX872" s="11"/>
      <c r="PNY872" s="19"/>
      <c r="PNZ872" s="11"/>
      <c r="POA872" s="12"/>
      <c r="POB872" s="12"/>
      <c r="POC872" s="10"/>
      <c r="POD872" s="14"/>
      <c r="POE872" s="14"/>
      <c r="POF872" s="14"/>
      <c r="POG872" s="16"/>
      <c r="POH872" s="10"/>
      <c r="POI872" s="17"/>
      <c r="POJ872" s="11"/>
      <c r="POK872" s="19"/>
      <c r="POL872" s="11"/>
      <c r="POM872" s="12"/>
      <c r="PON872" s="12"/>
      <c r="POO872" s="10"/>
      <c r="POP872" s="14"/>
      <c r="POQ872" s="14"/>
      <c r="POR872" s="14"/>
      <c r="POS872" s="16"/>
      <c r="POT872" s="10"/>
      <c r="POU872" s="17"/>
      <c r="POV872" s="11"/>
      <c r="POW872" s="19"/>
      <c r="POX872" s="11"/>
      <c r="POY872" s="12"/>
      <c r="POZ872" s="12"/>
      <c r="PPA872" s="10"/>
      <c r="PPB872" s="14"/>
      <c r="PPC872" s="14"/>
      <c r="PPD872" s="14"/>
      <c r="PPE872" s="16"/>
      <c r="PPF872" s="10"/>
      <c r="PPG872" s="17"/>
      <c r="PPH872" s="11"/>
      <c r="PPI872" s="19"/>
      <c r="PPJ872" s="11"/>
      <c r="PPK872" s="12"/>
      <c r="PPL872" s="12"/>
      <c r="PPM872" s="10"/>
      <c r="PPN872" s="14"/>
      <c r="PPO872" s="14"/>
      <c r="PPP872" s="14"/>
      <c r="PPQ872" s="16"/>
      <c r="PPR872" s="10"/>
      <c r="PPS872" s="17"/>
      <c r="PPT872" s="11"/>
      <c r="PPU872" s="19"/>
      <c r="PPV872" s="11"/>
      <c r="PPW872" s="12"/>
      <c r="PPX872" s="12"/>
      <c r="PPY872" s="10"/>
      <c r="PPZ872" s="14"/>
      <c r="PQA872" s="14"/>
      <c r="PQB872" s="14"/>
      <c r="PQC872" s="16"/>
      <c r="PQD872" s="10"/>
      <c r="PQE872" s="17"/>
      <c r="PQF872" s="11"/>
      <c r="PQG872" s="19"/>
      <c r="PQH872" s="11"/>
      <c r="PQI872" s="12"/>
      <c r="PQJ872" s="12"/>
      <c r="PQK872" s="10"/>
      <c r="PQL872" s="14"/>
      <c r="PQM872" s="14"/>
      <c r="PQN872" s="14"/>
      <c r="PQO872" s="16"/>
      <c r="PQP872" s="10"/>
      <c r="PQQ872" s="17"/>
      <c r="PQR872" s="11"/>
      <c r="PQS872" s="19"/>
      <c r="PQT872" s="11"/>
      <c r="PQU872" s="12"/>
      <c r="PQV872" s="12"/>
      <c r="PQW872" s="10"/>
      <c r="PQX872" s="14"/>
      <c r="PQY872" s="14"/>
      <c r="PQZ872" s="14"/>
      <c r="PRA872" s="16"/>
      <c r="PRB872" s="10"/>
      <c r="PRC872" s="17"/>
      <c r="PRD872" s="11"/>
      <c r="PRE872" s="19"/>
      <c r="PRF872" s="11"/>
      <c r="PRG872" s="12"/>
      <c r="PRH872" s="12"/>
      <c r="PRI872" s="10"/>
      <c r="PRJ872" s="14"/>
      <c r="PRK872" s="14"/>
      <c r="PRL872" s="14"/>
      <c r="PRM872" s="16"/>
      <c r="PRN872" s="10"/>
      <c r="PRO872" s="17"/>
      <c r="PRP872" s="11"/>
      <c r="PRQ872" s="19"/>
      <c r="PRR872" s="11"/>
      <c r="PRS872" s="12"/>
      <c r="PRT872" s="12"/>
      <c r="PRU872" s="10"/>
      <c r="PRV872" s="14"/>
      <c r="PRW872" s="14"/>
      <c r="PRX872" s="14"/>
      <c r="PRY872" s="16"/>
      <c r="PRZ872" s="10"/>
      <c r="PSA872" s="17"/>
      <c r="PSB872" s="11"/>
      <c r="PSC872" s="19"/>
      <c r="PSD872" s="11"/>
      <c r="PSE872" s="12"/>
      <c r="PSF872" s="12"/>
      <c r="PSG872" s="10"/>
      <c r="PSH872" s="14"/>
      <c r="PSI872" s="14"/>
      <c r="PSJ872" s="14"/>
      <c r="PSK872" s="16"/>
      <c r="PSL872" s="10"/>
      <c r="PSM872" s="17"/>
      <c r="PSN872" s="11"/>
      <c r="PSO872" s="19"/>
      <c r="PSP872" s="11"/>
      <c r="PSQ872" s="12"/>
      <c r="PSR872" s="12"/>
      <c r="PSS872" s="10"/>
      <c r="PST872" s="14"/>
      <c r="PSU872" s="14"/>
      <c r="PSV872" s="14"/>
      <c r="PSW872" s="16"/>
      <c r="PSX872" s="10"/>
      <c r="PSY872" s="17"/>
      <c r="PSZ872" s="11"/>
      <c r="PTA872" s="19"/>
      <c r="PTB872" s="11"/>
      <c r="PTC872" s="12"/>
      <c r="PTD872" s="12"/>
      <c r="PTE872" s="10"/>
      <c r="PTF872" s="14"/>
      <c r="PTG872" s="14"/>
      <c r="PTH872" s="14"/>
      <c r="PTI872" s="16"/>
      <c r="PTJ872" s="10"/>
      <c r="PTK872" s="17"/>
      <c r="PTL872" s="11"/>
      <c r="PTM872" s="19"/>
      <c r="PTN872" s="11"/>
      <c r="PTO872" s="12"/>
      <c r="PTP872" s="12"/>
      <c r="PTQ872" s="10"/>
      <c r="PTR872" s="14"/>
      <c r="PTS872" s="14"/>
      <c r="PTT872" s="14"/>
      <c r="PTU872" s="16"/>
      <c r="PTV872" s="10"/>
      <c r="PTW872" s="17"/>
      <c r="PTX872" s="11"/>
      <c r="PTY872" s="19"/>
      <c r="PTZ872" s="11"/>
      <c r="PUA872" s="12"/>
      <c r="PUB872" s="12"/>
      <c r="PUC872" s="10"/>
      <c r="PUD872" s="14"/>
      <c r="PUE872" s="14"/>
      <c r="PUF872" s="14"/>
      <c r="PUG872" s="16"/>
      <c r="PUH872" s="10"/>
      <c r="PUI872" s="17"/>
      <c r="PUJ872" s="11"/>
      <c r="PUK872" s="19"/>
      <c r="PUL872" s="11"/>
      <c r="PUM872" s="12"/>
      <c r="PUN872" s="12"/>
      <c r="PUO872" s="10"/>
      <c r="PUP872" s="14"/>
      <c r="PUQ872" s="14"/>
      <c r="PUR872" s="14"/>
      <c r="PUS872" s="16"/>
      <c r="PUT872" s="10"/>
      <c r="PUU872" s="17"/>
      <c r="PUV872" s="11"/>
      <c r="PUW872" s="19"/>
      <c r="PUX872" s="11"/>
      <c r="PUY872" s="12"/>
      <c r="PUZ872" s="12"/>
      <c r="PVA872" s="10"/>
      <c r="PVB872" s="14"/>
      <c r="PVC872" s="14"/>
      <c r="PVD872" s="14"/>
      <c r="PVE872" s="16"/>
      <c r="PVF872" s="10"/>
      <c r="PVG872" s="17"/>
      <c r="PVH872" s="11"/>
      <c r="PVI872" s="19"/>
      <c r="PVJ872" s="11"/>
      <c r="PVK872" s="12"/>
      <c r="PVL872" s="12"/>
      <c r="PVM872" s="10"/>
      <c r="PVN872" s="14"/>
      <c r="PVO872" s="14"/>
      <c r="PVP872" s="14"/>
      <c r="PVQ872" s="16"/>
      <c r="PVR872" s="10"/>
      <c r="PVS872" s="17"/>
      <c r="PVT872" s="11"/>
      <c r="PVU872" s="19"/>
      <c r="PVV872" s="11"/>
      <c r="PVW872" s="12"/>
      <c r="PVX872" s="12"/>
      <c r="PVY872" s="10"/>
      <c r="PVZ872" s="14"/>
      <c r="PWA872" s="14"/>
      <c r="PWB872" s="14"/>
      <c r="PWC872" s="16"/>
      <c r="PWD872" s="10"/>
      <c r="PWE872" s="17"/>
      <c r="PWF872" s="11"/>
      <c r="PWG872" s="19"/>
      <c r="PWH872" s="11"/>
      <c r="PWI872" s="12"/>
      <c r="PWJ872" s="12"/>
      <c r="PWK872" s="10"/>
      <c r="PWL872" s="14"/>
      <c r="PWM872" s="14"/>
      <c r="PWN872" s="14"/>
      <c r="PWO872" s="16"/>
      <c r="PWP872" s="10"/>
      <c r="PWQ872" s="17"/>
      <c r="PWR872" s="11"/>
      <c r="PWS872" s="19"/>
      <c r="PWT872" s="11"/>
      <c r="PWU872" s="12"/>
      <c r="PWV872" s="12"/>
      <c r="PWW872" s="10"/>
      <c r="PWX872" s="14"/>
      <c r="PWY872" s="14"/>
      <c r="PWZ872" s="14"/>
      <c r="PXA872" s="16"/>
      <c r="PXB872" s="10"/>
      <c r="PXC872" s="17"/>
      <c r="PXD872" s="11"/>
      <c r="PXE872" s="19"/>
      <c r="PXF872" s="11"/>
      <c r="PXG872" s="12"/>
      <c r="PXH872" s="12"/>
      <c r="PXI872" s="10"/>
      <c r="PXJ872" s="14"/>
      <c r="PXK872" s="14"/>
      <c r="PXL872" s="14"/>
      <c r="PXM872" s="16"/>
      <c r="PXN872" s="10"/>
      <c r="PXO872" s="17"/>
      <c r="PXP872" s="11"/>
      <c r="PXQ872" s="19"/>
      <c r="PXR872" s="11"/>
      <c r="PXS872" s="12"/>
      <c r="PXT872" s="12"/>
      <c r="PXU872" s="10"/>
      <c r="PXV872" s="14"/>
      <c r="PXW872" s="14"/>
      <c r="PXX872" s="14"/>
      <c r="PXY872" s="16"/>
      <c r="PXZ872" s="10"/>
      <c r="PYA872" s="17"/>
      <c r="PYB872" s="11"/>
      <c r="PYC872" s="19"/>
      <c r="PYD872" s="11"/>
      <c r="PYE872" s="12"/>
      <c r="PYF872" s="12"/>
      <c r="PYG872" s="10"/>
      <c r="PYH872" s="14"/>
      <c r="PYI872" s="14"/>
      <c r="PYJ872" s="14"/>
      <c r="PYK872" s="16"/>
      <c r="PYL872" s="10"/>
      <c r="PYM872" s="17"/>
      <c r="PYN872" s="11"/>
      <c r="PYO872" s="19"/>
      <c r="PYP872" s="11"/>
      <c r="PYQ872" s="12"/>
      <c r="PYR872" s="12"/>
      <c r="PYS872" s="10"/>
      <c r="PYT872" s="14"/>
      <c r="PYU872" s="14"/>
      <c r="PYV872" s="14"/>
      <c r="PYW872" s="16"/>
      <c r="PYX872" s="10"/>
      <c r="PYY872" s="17"/>
      <c r="PYZ872" s="11"/>
      <c r="PZA872" s="19"/>
      <c r="PZB872" s="11"/>
      <c r="PZC872" s="12"/>
      <c r="PZD872" s="12"/>
      <c r="PZE872" s="10"/>
      <c r="PZF872" s="14"/>
      <c r="PZG872" s="14"/>
      <c r="PZH872" s="14"/>
      <c r="PZI872" s="16"/>
      <c r="PZJ872" s="10"/>
      <c r="PZK872" s="17"/>
      <c r="PZL872" s="11"/>
      <c r="PZM872" s="19"/>
      <c r="PZN872" s="11"/>
      <c r="PZO872" s="12"/>
      <c r="PZP872" s="12"/>
      <c r="PZQ872" s="10"/>
      <c r="PZR872" s="14"/>
      <c r="PZS872" s="14"/>
      <c r="PZT872" s="14"/>
      <c r="PZU872" s="16"/>
      <c r="PZV872" s="10"/>
      <c r="PZW872" s="17"/>
      <c r="PZX872" s="11"/>
      <c r="PZY872" s="19"/>
      <c r="PZZ872" s="11"/>
      <c r="QAA872" s="12"/>
      <c r="QAB872" s="12"/>
      <c r="QAC872" s="10"/>
      <c r="QAD872" s="14"/>
      <c r="QAE872" s="14"/>
      <c r="QAF872" s="14"/>
      <c r="QAG872" s="16"/>
      <c r="QAH872" s="10"/>
      <c r="QAI872" s="17"/>
      <c r="QAJ872" s="11"/>
      <c r="QAK872" s="19"/>
      <c r="QAL872" s="11"/>
      <c r="QAM872" s="12"/>
      <c r="QAN872" s="12"/>
      <c r="QAO872" s="10"/>
      <c r="QAP872" s="14"/>
      <c r="QAQ872" s="14"/>
      <c r="QAR872" s="14"/>
      <c r="QAS872" s="16"/>
      <c r="QAT872" s="10"/>
      <c r="QAU872" s="17"/>
      <c r="QAV872" s="11"/>
      <c r="QAW872" s="19"/>
      <c r="QAX872" s="11"/>
      <c r="QAY872" s="12"/>
      <c r="QAZ872" s="12"/>
      <c r="QBA872" s="10"/>
      <c r="QBB872" s="14"/>
      <c r="QBC872" s="14"/>
      <c r="QBD872" s="14"/>
      <c r="QBE872" s="16"/>
      <c r="QBF872" s="10"/>
      <c r="QBG872" s="17"/>
      <c r="QBH872" s="11"/>
      <c r="QBI872" s="19"/>
      <c r="QBJ872" s="11"/>
      <c r="QBK872" s="12"/>
      <c r="QBL872" s="12"/>
      <c r="QBM872" s="10"/>
      <c r="QBN872" s="14"/>
      <c r="QBO872" s="14"/>
      <c r="QBP872" s="14"/>
      <c r="QBQ872" s="16"/>
      <c r="QBR872" s="10"/>
      <c r="QBS872" s="17"/>
      <c r="QBT872" s="11"/>
      <c r="QBU872" s="19"/>
      <c r="QBV872" s="11"/>
      <c r="QBW872" s="12"/>
      <c r="QBX872" s="12"/>
      <c r="QBY872" s="10"/>
      <c r="QBZ872" s="14"/>
      <c r="QCA872" s="14"/>
      <c r="QCB872" s="14"/>
      <c r="QCC872" s="16"/>
      <c r="QCD872" s="10"/>
      <c r="QCE872" s="17"/>
      <c r="QCF872" s="11"/>
      <c r="QCG872" s="19"/>
      <c r="QCH872" s="11"/>
      <c r="QCI872" s="12"/>
      <c r="QCJ872" s="12"/>
      <c r="QCK872" s="10"/>
      <c r="QCL872" s="14"/>
      <c r="QCM872" s="14"/>
      <c r="QCN872" s="14"/>
      <c r="QCO872" s="16"/>
      <c r="QCP872" s="10"/>
      <c r="QCQ872" s="17"/>
      <c r="QCR872" s="11"/>
      <c r="QCS872" s="19"/>
      <c r="QCT872" s="11"/>
      <c r="QCU872" s="12"/>
      <c r="QCV872" s="12"/>
      <c r="QCW872" s="10"/>
      <c r="QCX872" s="14"/>
      <c r="QCY872" s="14"/>
      <c r="QCZ872" s="14"/>
      <c r="QDA872" s="16"/>
      <c r="QDB872" s="10"/>
      <c r="QDC872" s="17"/>
      <c r="QDD872" s="11"/>
      <c r="QDE872" s="19"/>
      <c r="QDF872" s="11"/>
      <c r="QDG872" s="12"/>
      <c r="QDH872" s="12"/>
      <c r="QDI872" s="10"/>
      <c r="QDJ872" s="14"/>
      <c r="QDK872" s="14"/>
      <c r="QDL872" s="14"/>
      <c r="QDM872" s="16"/>
      <c r="QDN872" s="10"/>
      <c r="QDO872" s="17"/>
      <c r="QDP872" s="11"/>
      <c r="QDQ872" s="19"/>
      <c r="QDR872" s="11"/>
      <c r="QDS872" s="12"/>
      <c r="QDT872" s="12"/>
      <c r="QDU872" s="10"/>
      <c r="QDV872" s="14"/>
      <c r="QDW872" s="14"/>
      <c r="QDX872" s="14"/>
      <c r="QDY872" s="16"/>
      <c r="QDZ872" s="10"/>
      <c r="QEA872" s="17"/>
      <c r="QEB872" s="11"/>
      <c r="QEC872" s="19"/>
      <c r="QED872" s="11"/>
      <c r="QEE872" s="12"/>
      <c r="QEF872" s="12"/>
      <c r="QEG872" s="10"/>
      <c r="QEH872" s="14"/>
      <c r="QEI872" s="14"/>
      <c r="QEJ872" s="14"/>
      <c r="QEK872" s="16"/>
      <c r="QEL872" s="10"/>
      <c r="QEM872" s="17"/>
      <c r="QEN872" s="11"/>
      <c r="QEO872" s="19"/>
      <c r="QEP872" s="11"/>
      <c r="QEQ872" s="12"/>
      <c r="QER872" s="12"/>
      <c r="QES872" s="10"/>
      <c r="QET872" s="14"/>
      <c r="QEU872" s="14"/>
      <c r="QEV872" s="14"/>
      <c r="QEW872" s="16"/>
      <c r="QEX872" s="10"/>
      <c r="QEY872" s="17"/>
      <c r="QEZ872" s="11"/>
      <c r="QFA872" s="19"/>
      <c r="QFB872" s="11"/>
      <c r="QFC872" s="12"/>
      <c r="QFD872" s="12"/>
      <c r="QFE872" s="10"/>
      <c r="QFF872" s="14"/>
      <c r="QFG872" s="14"/>
      <c r="QFH872" s="14"/>
      <c r="QFI872" s="16"/>
      <c r="QFJ872" s="10"/>
      <c r="QFK872" s="17"/>
      <c r="QFL872" s="11"/>
      <c r="QFM872" s="19"/>
      <c r="QFN872" s="11"/>
      <c r="QFO872" s="12"/>
      <c r="QFP872" s="12"/>
      <c r="QFQ872" s="10"/>
      <c r="QFR872" s="14"/>
      <c r="QFS872" s="14"/>
      <c r="QFT872" s="14"/>
      <c r="QFU872" s="16"/>
      <c r="QFV872" s="10"/>
      <c r="QFW872" s="17"/>
      <c r="QFX872" s="11"/>
      <c r="QFY872" s="19"/>
      <c r="QFZ872" s="11"/>
      <c r="QGA872" s="12"/>
      <c r="QGB872" s="12"/>
      <c r="QGC872" s="10"/>
      <c r="QGD872" s="14"/>
      <c r="QGE872" s="14"/>
      <c r="QGF872" s="14"/>
      <c r="QGG872" s="16"/>
      <c r="QGH872" s="10"/>
      <c r="QGI872" s="17"/>
      <c r="QGJ872" s="11"/>
      <c r="QGK872" s="19"/>
      <c r="QGL872" s="11"/>
      <c r="QGM872" s="12"/>
      <c r="QGN872" s="12"/>
      <c r="QGO872" s="10"/>
      <c r="QGP872" s="14"/>
      <c r="QGQ872" s="14"/>
      <c r="QGR872" s="14"/>
      <c r="QGS872" s="16"/>
      <c r="QGT872" s="10"/>
      <c r="QGU872" s="17"/>
      <c r="QGV872" s="11"/>
      <c r="QGW872" s="19"/>
      <c r="QGX872" s="11"/>
      <c r="QGY872" s="12"/>
      <c r="QGZ872" s="12"/>
      <c r="QHA872" s="10"/>
      <c r="QHB872" s="14"/>
      <c r="QHC872" s="14"/>
      <c r="QHD872" s="14"/>
      <c r="QHE872" s="16"/>
      <c r="QHF872" s="10"/>
      <c r="QHG872" s="17"/>
      <c r="QHH872" s="11"/>
      <c r="QHI872" s="19"/>
      <c r="QHJ872" s="11"/>
      <c r="QHK872" s="12"/>
      <c r="QHL872" s="12"/>
      <c r="QHM872" s="10"/>
      <c r="QHN872" s="14"/>
      <c r="QHO872" s="14"/>
      <c r="QHP872" s="14"/>
      <c r="QHQ872" s="16"/>
      <c r="QHR872" s="10"/>
      <c r="QHS872" s="17"/>
      <c r="QHT872" s="11"/>
      <c r="QHU872" s="19"/>
      <c r="QHV872" s="11"/>
      <c r="QHW872" s="12"/>
      <c r="QHX872" s="12"/>
      <c r="QHY872" s="10"/>
      <c r="QHZ872" s="14"/>
      <c r="QIA872" s="14"/>
      <c r="QIB872" s="14"/>
      <c r="QIC872" s="16"/>
      <c r="QID872" s="10"/>
      <c r="QIE872" s="17"/>
      <c r="QIF872" s="11"/>
      <c r="QIG872" s="19"/>
      <c r="QIH872" s="11"/>
      <c r="QII872" s="12"/>
      <c r="QIJ872" s="12"/>
      <c r="QIK872" s="10"/>
      <c r="QIL872" s="14"/>
      <c r="QIM872" s="14"/>
      <c r="QIN872" s="14"/>
      <c r="QIO872" s="16"/>
      <c r="QIP872" s="10"/>
      <c r="QIQ872" s="17"/>
      <c r="QIR872" s="11"/>
      <c r="QIS872" s="19"/>
      <c r="QIT872" s="11"/>
      <c r="QIU872" s="12"/>
      <c r="QIV872" s="12"/>
      <c r="QIW872" s="10"/>
      <c r="QIX872" s="14"/>
      <c r="QIY872" s="14"/>
      <c r="QIZ872" s="14"/>
      <c r="QJA872" s="16"/>
      <c r="QJB872" s="10"/>
      <c r="QJC872" s="17"/>
      <c r="QJD872" s="11"/>
      <c r="QJE872" s="19"/>
      <c r="QJF872" s="11"/>
      <c r="QJG872" s="12"/>
      <c r="QJH872" s="12"/>
      <c r="QJI872" s="10"/>
      <c r="QJJ872" s="14"/>
      <c r="QJK872" s="14"/>
      <c r="QJL872" s="14"/>
      <c r="QJM872" s="16"/>
      <c r="QJN872" s="10"/>
      <c r="QJO872" s="17"/>
      <c r="QJP872" s="11"/>
      <c r="QJQ872" s="19"/>
      <c r="QJR872" s="11"/>
      <c r="QJS872" s="12"/>
      <c r="QJT872" s="12"/>
      <c r="QJU872" s="10"/>
      <c r="QJV872" s="14"/>
      <c r="QJW872" s="14"/>
      <c r="QJX872" s="14"/>
      <c r="QJY872" s="16"/>
      <c r="QJZ872" s="10"/>
      <c r="QKA872" s="17"/>
      <c r="QKB872" s="11"/>
      <c r="QKC872" s="19"/>
      <c r="QKD872" s="11"/>
      <c r="QKE872" s="12"/>
      <c r="QKF872" s="12"/>
      <c r="QKG872" s="10"/>
      <c r="QKH872" s="14"/>
      <c r="QKI872" s="14"/>
      <c r="QKJ872" s="14"/>
      <c r="QKK872" s="16"/>
      <c r="QKL872" s="10"/>
      <c r="QKM872" s="17"/>
      <c r="QKN872" s="11"/>
      <c r="QKO872" s="19"/>
      <c r="QKP872" s="11"/>
      <c r="QKQ872" s="12"/>
      <c r="QKR872" s="12"/>
      <c r="QKS872" s="10"/>
      <c r="QKT872" s="14"/>
      <c r="QKU872" s="14"/>
      <c r="QKV872" s="14"/>
      <c r="QKW872" s="16"/>
      <c r="QKX872" s="10"/>
      <c r="QKY872" s="17"/>
      <c r="QKZ872" s="11"/>
      <c r="QLA872" s="19"/>
      <c r="QLB872" s="11"/>
      <c r="QLC872" s="12"/>
      <c r="QLD872" s="12"/>
      <c r="QLE872" s="10"/>
      <c r="QLF872" s="14"/>
      <c r="QLG872" s="14"/>
      <c r="QLH872" s="14"/>
      <c r="QLI872" s="16"/>
      <c r="QLJ872" s="10"/>
      <c r="QLK872" s="17"/>
      <c r="QLL872" s="11"/>
      <c r="QLM872" s="19"/>
      <c r="QLN872" s="11"/>
      <c r="QLO872" s="12"/>
      <c r="QLP872" s="12"/>
      <c r="QLQ872" s="10"/>
      <c r="QLR872" s="14"/>
      <c r="QLS872" s="14"/>
      <c r="QLT872" s="14"/>
      <c r="QLU872" s="16"/>
      <c r="QLV872" s="10"/>
      <c r="QLW872" s="17"/>
      <c r="QLX872" s="11"/>
      <c r="QLY872" s="19"/>
      <c r="QLZ872" s="11"/>
      <c r="QMA872" s="12"/>
      <c r="QMB872" s="12"/>
      <c r="QMC872" s="10"/>
      <c r="QMD872" s="14"/>
      <c r="QME872" s="14"/>
      <c r="QMF872" s="14"/>
      <c r="QMG872" s="16"/>
      <c r="QMH872" s="10"/>
      <c r="QMI872" s="17"/>
      <c r="QMJ872" s="11"/>
      <c r="QMK872" s="19"/>
      <c r="QML872" s="11"/>
      <c r="QMM872" s="12"/>
      <c r="QMN872" s="12"/>
      <c r="QMO872" s="10"/>
      <c r="QMP872" s="14"/>
      <c r="QMQ872" s="14"/>
      <c r="QMR872" s="14"/>
      <c r="QMS872" s="16"/>
      <c r="QMT872" s="10"/>
      <c r="QMU872" s="17"/>
      <c r="QMV872" s="11"/>
      <c r="QMW872" s="19"/>
      <c r="QMX872" s="11"/>
      <c r="QMY872" s="12"/>
      <c r="QMZ872" s="12"/>
      <c r="QNA872" s="10"/>
      <c r="QNB872" s="14"/>
      <c r="QNC872" s="14"/>
      <c r="QND872" s="14"/>
      <c r="QNE872" s="16"/>
      <c r="QNF872" s="10"/>
      <c r="QNG872" s="17"/>
      <c r="QNH872" s="11"/>
      <c r="QNI872" s="19"/>
      <c r="QNJ872" s="11"/>
      <c r="QNK872" s="12"/>
      <c r="QNL872" s="12"/>
      <c r="QNM872" s="10"/>
      <c r="QNN872" s="14"/>
      <c r="QNO872" s="14"/>
      <c r="QNP872" s="14"/>
      <c r="QNQ872" s="16"/>
      <c r="QNR872" s="10"/>
      <c r="QNS872" s="17"/>
      <c r="QNT872" s="11"/>
      <c r="QNU872" s="19"/>
      <c r="QNV872" s="11"/>
      <c r="QNW872" s="12"/>
      <c r="QNX872" s="12"/>
      <c r="QNY872" s="10"/>
      <c r="QNZ872" s="14"/>
      <c r="QOA872" s="14"/>
      <c r="QOB872" s="14"/>
      <c r="QOC872" s="16"/>
      <c r="QOD872" s="10"/>
      <c r="QOE872" s="17"/>
      <c r="QOF872" s="11"/>
      <c r="QOG872" s="19"/>
      <c r="QOH872" s="11"/>
      <c r="QOI872" s="12"/>
      <c r="QOJ872" s="12"/>
      <c r="QOK872" s="10"/>
      <c r="QOL872" s="14"/>
      <c r="QOM872" s="14"/>
      <c r="QON872" s="14"/>
      <c r="QOO872" s="16"/>
      <c r="QOP872" s="10"/>
      <c r="QOQ872" s="17"/>
      <c r="QOR872" s="11"/>
      <c r="QOS872" s="19"/>
      <c r="QOT872" s="11"/>
      <c r="QOU872" s="12"/>
      <c r="QOV872" s="12"/>
      <c r="QOW872" s="10"/>
      <c r="QOX872" s="14"/>
      <c r="QOY872" s="14"/>
      <c r="QOZ872" s="14"/>
      <c r="QPA872" s="16"/>
      <c r="QPB872" s="10"/>
      <c r="QPC872" s="17"/>
      <c r="QPD872" s="11"/>
      <c r="QPE872" s="19"/>
      <c r="QPF872" s="11"/>
      <c r="QPG872" s="12"/>
      <c r="QPH872" s="12"/>
      <c r="QPI872" s="10"/>
      <c r="QPJ872" s="14"/>
      <c r="QPK872" s="14"/>
      <c r="QPL872" s="14"/>
      <c r="QPM872" s="16"/>
      <c r="QPN872" s="10"/>
      <c r="QPO872" s="17"/>
      <c r="QPP872" s="11"/>
      <c r="QPQ872" s="19"/>
      <c r="QPR872" s="11"/>
      <c r="QPS872" s="12"/>
      <c r="QPT872" s="12"/>
      <c r="QPU872" s="10"/>
      <c r="QPV872" s="14"/>
      <c r="QPW872" s="14"/>
      <c r="QPX872" s="14"/>
      <c r="QPY872" s="16"/>
      <c r="QPZ872" s="10"/>
      <c r="QQA872" s="17"/>
      <c r="QQB872" s="11"/>
      <c r="QQC872" s="19"/>
      <c r="QQD872" s="11"/>
      <c r="QQE872" s="12"/>
      <c r="QQF872" s="12"/>
      <c r="QQG872" s="10"/>
      <c r="QQH872" s="14"/>
      <c r="QQI872" s="14"/>
      <c r="QQJ872" s="14"/>
      <c r="QQK872" s="16"/>
      <c r="QQL872" s="10"/>
      <c r="QQM872" s="17"/>
      <c r="QQN872" s="11"/>
      <c r="QQO872" s="19"/>
      <c r="QQP872" s="11"/>
      <c r="QQQ872" s="12"/>
      <c r="QQR872" s="12"/>
      <c r="QQS872" s="10"/>
      <c r="QQT872" s="14"/>
      <c r="QQU872" s="14"/>
      <c r="QQV872" s="14"/>
      <c r="QQW872" s="16"/>
      <c r="QQX872" s="10"/>
      <c r="QQY872" s="17"/>
      <c r="QQZ872" s="11"/>
      <c r="QRA872" s="19"/>
      <c r="QRB872" s="11"/>
      <c r="QRC872" s="12"/>
      <c r="QRD872" s="12"/>
      <c r="QRE872" s="10"/>
      <c r="QRF872" s="14"/>
      <c r="QRG872" s="14"/>
      <c r="QRH872" s="14"/>
      <c r="QRI872" s="16"/>
      <c r="QRJ872" s="10"/>
      <c r="QRK872" s="17"/>
      <c r="QRL872" s="11"/>
      <c r="QRM872" s="19"/>
      <c r="QRN872" s="11"/>
      <c r="QRO872" s="12"/>
      <c r="QRP872" s="12"/>
      <c r="QRQ872" s="10"/>
      <c r="QRR872" s="14"/>
      <c r="QRS872" s="14"/>
      <c r="QRT872" s="14"/>
      <c r="QRU872" s="16"/>
      <c r="QRV872" s="10"/>
      <c r="QRW872" s="17"/>
      <c r="QRX872" s="11"/>
      <c r="QRY872" s="19"/>
      <c r="QRZ872" s="11"/>
      <c r="QSA872" s="12"/>
      <c r="QSB872" s="12"/>
      <c r="QSC872" s="10"/>
      <c r="QSD872" s="14"/>
      <c r="QSE872" s="14"/>
      <c r="QSF872" s="14"/>
      <c r="QSG872" s="16"/>
      <c r="QSH872" s="10"/>
      <c r="QSI872" s="17"/>
      <c r="QSJ872" s="11"/>
      <c r="QSK872" s="19"/>
      <c r="QSL872" s="11"/>
      <c r="QSM872" s="12"/>
      <c r="QSN872" s="12"/>
      <c r="QSO872" s="10"/>
      <c r="QSP872" s="14"/>
      <c r="QSQ872" s="14"/>
      <c r="QSR872" s="14"/>
      <c r="QSS872" s="16"/>
      <c r="QST872" s="10"/>
      <c r="QSU872" s="17"/>
      <c r="QSV872" s="11"/>
      <c r="QSW872" s="19"/>
      <c r="QSX872" s="11"/>
      <c r="QSY872" s="12"/>
      <c r="QSZ872" s="12"/>
      <c r="QTA872" s="10"/>
      <c r="QTB872" s="14"/>
      <c r="QTC872" s="14"/>
      <c r="QTD872" s="14"/>
      <c r="QTE872" s="16"/>
      <c r="QTF872" s="10"/>
      <c r="QTG872" s="17"/>
      <c r="QTH872" s="11"/>
      <c r="QTI872" s="19"/>
      <c r="QTJ872" s="11"/>
      <c r="QTK872" s="12"/>
      <c r="QTL872" s="12"/>
      <c r="QTM872" s="10"/>
      <c r="QTN872" s="14"/>
      <c r="QTO872" s="14"/>
      <c r="QTP872" s="14"/>
      <c r="QTQ872" s="16"/>
      <c r="QTR872" s="10"/>
      <c r="QTS872" s="17"/>
      <c r="QTT872" s="11"/>
      <c r="QTU872" s="19"/>
      <c r="QTV872" s="11"/>
      <c r="QTW872" s="12"/>
      <c r="QTX872" s="12"/>
      <c r="QTY872" s="10"/>
      <c r="QTZ872" s="14"/>
      <c r="QUA872" s="14"/>
      <c r="QUB872" s="14"/>
      <c r="QUC872" s="16"/>
      <c r="QUD872" s="10"/>
      <c r="QUE872" s="17"/>
      <c r="QUF872" s="11"/>
      <c r="QUG872" s="19"/>
      <c r="QUH872" s="11"/>
      <c r="QUI872" s="12"/>
      <c r="QUJ872" s="12"/>
      <c r="QUK872" s="10"/>
      <c r="QUL872" s="14"/>
      <c r="QUM872" s="14"/>
      <c r="QUN872" s="14"/>
      <c r="QUO872" s="16"/>
      <c r="QUP872" s="10"/>
      <c r="QUQ872" s="17"/>
      <c r="QUR872" s="11"/>
      <c r="QUS872" s="19"/>
      <c r="QUT872" s="11"/>
      <c r="QUU872" s="12"/>
      <c r="QUV872" s="12"/>
      <c r="QUW872" s="10"/>
      <c r="QUX872" s="14"/>
      <c r="QUY872" s="14"/>
      <c r="QUZ872" s="14"/>
      <c r="QVA872" s="16"/>
      <c r="QVB872" s="10"/>
      <c r="QVC872" s="17"/>
      <c r="QVD872" s="11"/>
      <c r="QVE872" s="19"/>
      <c r="QVF872" s="11"/>
      <c r="QVG872" s="12"/>
      <c r="QVH872" s="12"/>
      <c r="QVI872" s="10"/>
      <c r="QVJ872" s="14"/>
      <c r="QVK872" s="14"/>
      <c r="QVL872" s="14"/>
      <c r="QVM872" s="16"/>
      <c r="QVN872" s="10"/>
      <c r="QVO872" s="17"/>
      <c r="QVP872" s="11"/>
      <c r="QVQ872" s="19"/>
      <c r="QVR872" s="11"/>
      <c r="QVS872" s="12"/>
      <c r="QVT872" s="12"/>
      <c r="QVU872" s="10"/>
      <c r="QVV872" s="14"/>
      <c r="QVW872" s="14"/>
      <c r="QVX872" s="14"/>
      <c r="QVY872" s="16"/>
      <c r="QVZ872" s="10"/>
      <c r="QWA872" s="17"/>
      <c r="QWB872" s="11"/>
      <c r="QWC872" s="19"/>
      <c r="QWD872" s="11"/>
      <c r="QWE872" s="12"/>
      <c r="QWF872" s="12"/>
      <c r="QWG872" s="10"/>
      <c r="QWH872" s="14"/>
      <c r="QWI872" s="14"/>
      <c r="QWJ872" s="14"/>
      <c r="QWK872" s="16"/>
      <c r="QWL872" s="10"/>
      <c r="QWM872" s="17"/>
      <c r="QWN872" s="11"/>
      <c r="QWO872" s="19"/>
      <c r="QWP872" s="11"/>
      <c r="QWQ872" s="12"/>
      <c r="QWR872" s="12"/>
      <c r="QWS872" s="10"/>
      <c r="QWT872" s="14"/>
      <c r="QWU872" s="14"/>
      <c r="QWV872" s="14"/>
      <c r="QWW872" s="16"/>
      <c r="QWX872" s="10"/>
      <c r="QWY872" s="17"/>
      <c r="QWZ872" s="11"/>
      <c r="QXA872" s="19"/>
      <c r="QXB872" s="11"/>
      <c r="QXC872" s="12"/>
      <c r="QXD872" s="12"/>
      <c r="QXE872" s="10"/>
      <c r="QXF872" s="14"/>
      <c r="QXG872" s="14"/>
      <c r="QXH872" s="14"/>
      <c r="QXI872" s="16"/>
      <c r="QXJ872" s="10"/>
      <c r="QXK872" s="17"/>
      <c r="QXL872" s="11"/>
      <c r="QXM872" s="19"/>
      <c r="QXN872" s="11"/>
      <c r="QXO872" s="12"/>
      <c r="QXP872" s="12"/>
      <c r="QXQ872" s="10"/>
      <c r="QXR872" s="14"/>
      <c r="QXS872" s="14"/>
      <c r="QXT872" s="14"/>
      <c r="QXU872" s="16"/>
      <c r="QXV872" s="10"/>
      <c r="QXW872" s="17"/>
      <c r="QXX872" s="11"/>
      <c r="QXY872" s="19"/>
      <c r="QXZ872" s="11"/>
      <c r="QYA872" s="12"/>
      <c r="QYB872" s="12"/>
      <c r="QYC872" s="10"/>
      <c r="QYD872" s="14"/>
      <c r="QYE872" s="14"/>
      <c r="QYF872" s="14"/>
      <c r="QYG872" s="16"/>
      <c r="QYH872" s="10"/>
      <c r="QYI872" s="17"/>
      <c r="QYJ872" s="11"/>
      <c r="QYK872" s="19"/>
      <c r="QYL872" s="11"/>
      <c r="QYM872" s="12"/>
      <c r="QYN872" s="12"/>
      <c r="QYO872" s="10"/>
      <c r="QYP872" s="14"/>
      <c r="QYQ872" s="14"/>
      <c r="QYR872" s="14"/>
      <c r="QYS872" s="16"/>
      <c r="QYT872" s="10"/>
      <c r="QYU872" s="17"/>
      <c r="QYV872" s="11"/>
      <c r="QYW872" s="19"/>
      <c r="QYX872" s="11"/>
      <c r="QYY872" s="12"/>
      <c r="QYZ872" s="12"/>
      <c r="QZA872" s="10"/>
      <c r="QZB872" s="14"/>
      <c r="QZC872" s="14"/>
      <c r="QZD872" s="14"/>
      <c r="QZE872" s="16"/>
      <c r="QZF872" s="10"/>
      <c r="QZG872" s="17"/>
      <c r="QZH872" s="11"/>
      <c r="QZI872" s="19"/>
      <c r="QZJ872" s="11"/>
      <c r="QZK872" s="12"/>
      <c r="QZL872" s="12"/>
      <c r="QZM872" s="10"/>
      <c r="QZN872" s="14"/>
      <c r="QZO872" s="14"/>
      <c r="QZP872" s="14"/>
      <c r="QZQ872" s="16"/>
      <c r="QZR872" s="10"/>
      <c r="QZS872" s="17"/>
      <c r="QZT872" s="11"/>
      <c r="QZU872" s="19"/>
      <c r="QZV872" s="11"/>
      <c r="QZW872" s="12"/>
      <c r="QZX872" s="12"/>
      <c r="QZY872" s="10"/>
      <c r="QZZ872" s="14"/>
      <c r="RAA872" s="14"/>
      <c r="RAB872" s="14"/>
      <c r="RAC872" s="16"/>
      <c r="RAD872" s="10"/>
      <c r="RAE872" s="17"/>
      <c r="RAF872" s="11"/>
      <c r="RAG872" s="19"/>
      <c r="RAH872" s="11"/>
      <c r="RAI872" s="12"/>
      <c r="RAJ872" s="12"/>
      <c r="RAK872" s="10"/>
      <c r="RAL872" s="14"/>
      <c r="RAM872" s="14"/>
      <c r="RAN872" s="14"/>
      <c r="RAO872" s="16"/>
      <c r="RAP872" s="10"/>
      <c r="RAQ872" s="17"/>
      <c r="RAR872" s="11"/>
      <c r="RAS872" s="19"/>
      <c r="RAT872" s="11"/>
      <c r="RAU872" s="12"/>
      <c r="RAV872" s="12"/>
      <c r="RAW872" s="10"/>
      <c r="RAX872" s="14"/>
      <c r="RAY872" s="14"/>
      <c r="RAZ872" s="14"/>
      <c r="RBA872" s="16"/>
      <c r="RBB872" s="10"/>
      <c r="RBC872" s="17"/>
      <c r="RBD872" s="11"/>
      <c r="RBE872" s="19"/>
      <c r="RBF872" s="11"/>
      <c r="RBG872" s="12"/>
      <c r="RBH872" s="12"/>
      <c r="RBI872" s="10"/>
      <c r="RBJ872" s="14"/>
      <c r="RBK872" s="14"/>
      <c r="RBL872" s="14"/>
      <c r="RBM872" s="16"/>
      <c r="RBN872" s="10"/>
      <c r="RBO872" s="17"/>
      <c r="RBP872" s="11"/>
      <c r="RBQ872" s="19"/>
      <c r="RBR872" s="11"/>
      <c r="RBS872" s="12"/>
      <c r="RBT872" s="12"/>
      <c r="RBU872" s="10"/>
      <c r="RBV872" s="14"/>
      <c r="RBW872" s="14"/>
      <c r="RBX872" s="14"/>
      <c r="RBY872" s="16"/>
      <c r="RBZ872" s="10"/>
      <c r="RCA872" s="17"/>
      <c r="RCB872" s="11"/>
      <c r="RCC872" s="19"/>
      <c r="RCD872" s="11"/>
      <c r="RCE872" s="12"/>
      <c r="RCF872" s="12"/>
      <c r="RCG872" s="10"/>
      <c r="RCH872" s="14"/>
      <c r="RCI872" s="14"/>
      <c r="RCJ872" s="14"/>
      <c r="RCK872" s="16"/>
      <c r="RCL872" s="10"/>
      <c r="RCM872" s="17"/>
      <c r="RCN872" s="11"/>
      <c r="RCO872" s="19"/>
      <c r="RCP872" s="11"/>
      <c r="RCQ872" s="12"/>
      <c r="RCR872" s="12"/>
      <c r="RCS872" s="10"/>
      <c r="RCT872" s="14"/>
      <c r="RCU872" s="14"/>
      <c r="RCV872" s="14"/>
      <c r="RCW872" s="16"/>
      <c r="RCX872" s="10"/>
      <c r="RCY872" s="17"/>
      <c r="RCZ872" s="11"/>
      <c r="RDA872" s="19"/>
      <c r="RDB872" s="11"/>
      <c r="RDC872" s="12"/>
      <c r="RDD872" s="12"/>
      <c r="RDE872" s="10"/>
      <c r="RDF872" s="14"/>
      <c r="RDG872" s="14"/>
      <c r="RDH872" s="14"/>
      <c r="RDI872" s="16"/>
      <c r="RDJ872" s="10"/>
      <c r="RDK872" s="17"/>
      <c r="RDL872" s="11"/>
      <c r="RDM872" s="19"/>
      <c r="RDN872" s="11"/>
      <c r="RDO872" s="12"/>
      <c r="RDP872" s="12"/>
      <c r="RDQ872" s="10"/>
      <c r="RDR872" s="14"/>
      <c r="RDS872" s="14"/>
      <c r="RDT872" s="14"/>
      <c r="RDU872" s="16"/>
      <c r="RDV872" s="10"/>
      <c r="RDW872" s="17"/>
      <c r="RDX872" s="11"/>
      <c r="RDY872" s="19"/>
      <c r="RDZ872" s="11"/>
      <c r="REA872" s="12"/>
      <c r="REB872" s="12"/>
      <c r="REC872" s="10"/>
      <c r="RED872" s="14"/>
      <c r="REE872" s="14"/>
      <c r="REF872" s="14"/>
      <c r="REG872" s="16"/>
      <c r="REH872" s="10"/>
      <c r="REI872" s="17"/>
      <c r="REJ872" s="11"/>
      <c r="REK872" s="19"/>
      <c r="REL872" s="11"/>
      <c r="REM872" s="12"/>
      <c r="REN872" s="12"/>
      <c r="REO872" s="10"/>
      <c r="REP872" s="14"/>
      <c r="REQ872" s="14"/>
      <c r="RER872" s="14"/>
      <c r="RES872" s="16"/>
      <c r="RET872" s="10"/>
      <c r="REU872" s="17"/>
      <c r="REV872" s="11"/>
      <c r="REW872" s="19"/>
      <c r="REX872" s="11"/>
      <c r="REY872" s="12"/>
      <c r="REZ872" s="12"/>
      <c r="RFA872" s="10"/>
      <c r="RFB872" s="14"/>
      <c r="RFC872" s="14"/>
      <c r="RFD872" s="14"/>
      <c r="RFE872" s="16"/>
      <c r="RFF872" s="10"/>
      <c r="RFG872" s="17"/>
      <c r="RFH872" s="11"/>
      <c r="RFI872" s="19"/>
      <c r="RFJ872" s="11"/>
      <c r="RFK872" s="12"/>
      <c r="RFL872" s="12"/>
      <c r="RFM872" s="10"/>
      <c r="RFN872" s="14"/>
      <c r="RFO872" s="14"/>
      <c r="RFP872" s="14"/>
      <c r="RFQ872" s="16"/>
      <c r="RFR872" s="10"/>
      <c r="RFS872" s="17"/>
      <c r="RFT872" s="11"/>
      <c r="RFU872" s="19"/>
      <c r="RFV872" s="11"/>
      <c r="RFW872" s="12"/>
      <c r="RFX872" s="12"/>
      <c r="RFY872" s="10"/>
      <c r="RFZ872" s="14"/>
      <c r="RGA872" s="14"/>
      <c r="RGB872" s="14"/>
      <c r="RGC872" s="16"/>
      <c r="RGD872" s="10"/>
      <c r="RGE872" s="17"/>
      <c r="RGF872" s="11"/>
      <c r="RGG872" s="19"/>
      <c r="RGH872" s="11"/>
      <c r="RGI872" s="12"/>
      <c r="RGJ872" s="12"/>
      <c r="RGK872" s="10"/>
      <c r="RGL872" s="14"/>
      <c r="RGM872" s="14"/>
      <c r="RGN872" s="14"/>
      <c r="RGO872" s="16"/>
      <c r="RGP872" s="10"/>
      <c r="RGQ872" s="17"/>
      <c r="RGR872" s="11"/>
      <c r="RGS872" s="19"/>
      <c r="RGT872" s="11"/>
      <c r="RGU872" s="12"/>
      <c r="RGV872" s="12"/>
      <c r="RGW872" s="10"/>
      <c r="RGX872" s="14"/>
      <c r="RGY872" s="14"/>
      <c r="RGZ872" s="14"/>
      <c r="RHA872" s="16"/>
      <c r="RHB872" s="10"/>
      <c r="RHC872" s="17"/>
      <c r="RHD872" s="11"/>
      <c r="RHE872" s="19"/>
      <c r="RHF872" s="11"/>
      <c r="RHG872" s="12"/>
      <c r="RHH872" s="12"/>
      <c r="RHI872" s="10"/>
      <c r="RHJ872" s="14"/>
      <c r="RHK872" s="14"/>
      <c r="RHL872" s="14"/>
      <c r="RHM872" s="16"/>
      <c r="RHN872" s="10"/>
      <c r="RHO872" s="17"/>
      <c r="RHP872" s="11"/>
      <c r="RHQ872" s="19"/>
      <c r="RHR872" s="11"/>
      <c r="RHS872" s="12"/>
      <c r="RHT872" s="12"/>
      <c r="RHU872" s="10"/>
      <c r="RHV872" s="14"/>
      <c r="RHW872" s="14"/>
      <c r="RHX872" s="14"/>
      <c r="RHY872" s="16"/>
      <c r="RHZ872" s="10"/>
      <c r="RIA872" s="17"/>
      <c r="RIB872" s="11"/>
      <c r="RIC872" s="19"/>
      <c r="RID872" s="11"/>
      <c r="RIE872" s="12"/>
      <c r="RIF872" s="12"/>
      <c r="RIG872" s="10"/>
      <c r="RIH872" s="14"/>
      <c r="RII872" s="14"/>
      <c r="RIJ872" s="14"/>
      <c r="RIK872" s="16"/>
      <c r="RIL872" s="10"/>
      <c r="RIM872" s="17"/>
      <c r="RIN872" s="11"/>
      <c r="RIO872" s="19"/>
      <c r="RIP872" s="11"/>
      <c r="RIQ872" s="12"/>
      <c r="RIR872" s="12"/>
      <c r="RIS872" s="10"/>
      <c r="RIT872" s="14"/>
      <c r="RIU872" s="14"/>
      <c r="RIV872" s="14"/>
      <c r="RIW872" s="16"/>
      <c r="RIX872" s="10"/>
      <c r="RIY872" s="17"/>
      <c r="RIZ872" s="11"/>
      <c r="RJA872" s="19"/>
      <c r="RJB872" s="11"/>
      <c r="RJC872" s="12"/>
      <c r="RJD872" s="12"/>
      <c r="RJE872" s="10"/>
      <c r="RJF872" s="14"/>
      <c r="RJG872" s="14"/>
      <c r="RJH872" s="14"/>
      <c r="RJI872" s="16"/>
      <c r="RJJ872" s="10"/>
      <c r="RJK872" s="17"/>
      <c r="RJL872" s="11"/>
      <c r="RJM872" s="19"/>
      <c r="RJN872" s="11"/>
      <c r="RJO872" s="12"/>
      <c r="RJP872" s="12"/>
      <c r="RJQ872" s="10"/>
      <c r="RJR872" s="14"/>
      <c r="RJS872" s="14"/>
      <c r="RJT872" s="14"/>
      <c r="RJU872" s="16"/>
      <c r="RJV872" s="10"/>
      <c r="RJW872" s="17"/>
      <c r="RJX872" s="11"/>
      <c r="RJY872" s="19"/>
      <c r="RJZ872" s="11"/>
      <c r="RKA872" s="12"/>
      <c r="RKB872" s="12"/>
      <c r="RKC872" s="10"/>
      <c r="RKD872" s="14"/>
      <c r="RKE872" s="14"/>
      <c r="RKF872" s="14"/>
      <c r="RKG872" s="16"/>
      <c r="RKH872" s="10"/>
      <c r="RKI872" s="17"/>
      <c r="RKJ872" s="11"/>
      <c r="RKK872" s="19"/>
      <c r="RKL872" s="11"/>
      <c r="RKM872" s="12"/>
      <c r="RKN872" s="12"/>
      <c r="RKO872" s="10"/>
      <c r="RKP872" s="14"/>
      <c r="RKQ872" s="14"/>
      <c r="RKR872" s="14"/>
      <c r="RKS872" s="16"/>
      <c r="RKT872" s="10"/>
      <c r="RKU872" s="17"/>
      <c r="RKV872" s="11"/>
      <c r="RKW872" s="19"/>
      <c r="RKX872" s="11"/>
      <c r="RKY872" s="12"/>
      <c r="RKZ872" s="12"/>
      <c r="RLA872" s="10"/>
      <c r="RLB872" s="14"/>
      <c r="RLC872" s="14"/>
      <c r="RLD872" s="14"/>
      <c r="RLE872" s="16"/>
      <c r="RLF872" s="10"/>
      <c r="RLG872" s="17"/>
      <c r="RLH872" s="11"/>
      <c r="RLI872" s="19"/>
      <c r="RLJ872" s="11"/>
      <c r="RLK872" s="12"/>
      <c r="RLL872" s="12"/>
      <c r="RLM872" s="10"/>
      <c r="RLN872" s="14"/>
      <c r="RLO872" s="14"/>
      <c r="RLP872" s="14"/>
      <c r="RLQ872" s="16"/>
      <c r="RLR872" s="10"/>
      <c r="RLS872" s="17"/>
      <c r="RLT872" s="11"/>
      <c r="RLU872" s="19"/>
      <c r="RLV872" s="11"/>
      <c r="RLW872" s="12"/>
      <c r="RLX872" s="12"/>
      <c r="RLY872" s="10"/>
      <c r="RLZ872" s="14"/>
      <c r="RMA872" s="14"/>
      <c r="RMB872" s="14"/>
      <c r="RMC872" s="16"/>
      <c r="RMD872" s="10"/>
      <c r="RME872" s="17"/>
      <c r="RMF872" s="11"/>
      <c r="RMG872" s="19"/>
      <c r="RMH872" s="11"/>
      <c r="RMI872" s="12"/>
      <c r="RMJ872" s="12"/>
      <c r="RMK872" s="10"/>
      <c r="RML872" s="14"/>
      <c r="RMM872" s="14"/>
      <c r="RMN872" s="14"/>
      <c r="RMO872" s="16"/>
      <c r="RMP872" s="10"/>
      <c r="RMQ872" s="17"/>
      <c r="RMR872" s="11"/>
      <c r="RMS872" s="19"/>
      <c r="RMT872" s="11"/>
      <c r="RMU872" s="12"/>
      <c r="RMV872" s="12"/>
      <c r="RMW872" s="10"/>
      <c r="RMX872" s="14"/>
      <c r="RMY872" s="14"/>
      <c r="RMZ872" s="14"/>
      <c r="RNA872" s="16"/>
      <c r="RNB872" s="10"/>
      <c r="RNC872" s="17"/>
      <c r="RND872" s="11"/>
      <c r="RNE872" s="19"/>
      <c r="RNF872" s="11"/>
      <c r="RNG872" s="12"/>
      <c r="RNH872" s="12"/>
      <c r="RNI872" s="10"/>
      <c r="RNJ872" s="14"/>
      <c r="RNK872" s="14"/>
      <c r="RNL872" s="14"/>
      <c r="RNM872" s="16"/>
      <c r="RNN872" s="10"/>
      <c r="RNO872" s="17"/>
      <c r="RNP872" s="11"/>
      <c r="RNQ872" s="19"/>
      <c r="RNR872" s="11"/>
      <c r="RNS872" s="12"/>
      <c r="RNT872" s="12"/>
      <c r="RNU872" s="10"/>
      <c r="RNV872" s="14"/>
      <c r="RNW872" s="14"/>
      <c r="RNX872" s="14"/>
      <c r="RNY872" s="16"/>
      <c r="RNZ872" s="10"/>
      <c r="ROA872" s="17"/>
      <c r="ROB872" s="11"/>
      <c r="ROC872" s="19"/>
      <c r="ROD872" s="11"/>
      <c r="ROE872" s="12"/>
      <c r="ROF872" s="12"/>
      <c r="ROG872" s="10"/>
      <c r="ROH872" s="14"/>
      <c r="ROI872" s="14"/>
      <c r="ROJ872" s="14"/>
      <c r="ROK872" s="16"/>
      <c r="ROL872" s="10"/>
      <c r="ROM872" s="17"/>
      <c r="RON872" s="11"/>
      <c r="ROO872" s="19"/>
      <c r="ROP872" s="11"/>
      <c r="ROQ872" s="12"/>
      <c r="ROR872" s="12"/>
      <c r="ROS872" s="10"/>
      <c r="ROT872" s="14"/>
      <c r="ROU872" s="14"/>
      <c r="ROV872" s="14"/>
      <c r="ROW872" s="16"/>
      <c r="ROX872" s="10"/>
      <c r="ROY872" s="17"/>
      <c r="ROZ872" s="11"/>
      <c r="RPA872" s="19"/>
      <c r="RPB872" s="11"/>
      <c r="RPC872" s="12"/>
      <c r="RPD872" s="12"/>
      <c r="RPE872" s="10"/>
      <c r="RPF872" s="14"/>
      <c r="RPG872" s="14"/>
      <c r="RPH872" s="14"/>
      <c r="RPI872" s="16"/>
      <c r="RPJ872" s="10"/>
      <c r="RPK872" s="17"/>
      <c r="RPL872" s="11"/>
      <c r="RPM872" s="19"/>
      <c r="RPN872" s="11"/>
      <c r="RPO872" s="12"/>
      <c r="RPP872" s="12"/>
      <c r="RPQ872" s="10"/>
      <c r="RPR872" s="14"/>
      <c r="RPS872" s="14"/>
      <c r="RPT872" s="14"/>
      <c r="RPU872" s="16"/>
      <c r="RPV872" s="10"/>
      <c r="RPW872" s="17"/>
      <c r="RPX872" s="11"/>
      <c r="RPY872" s="19"/>
      <c r="RPZ872" s="11"/>
      <c r="RQA872" s="12"/>
      <c r="RQB872" s="12"/>
      <c r="RQC872" s="10"/>
      <c r="RQD872" s="14"/>
      <c r="RQE872" s="14"/>
      <c r="RQF872" s="14"/>
      <c r="RQG872" s="16"/>
      <c r="RQH872" s="10"/>
      <c r="RQI872" s="17"/>
      <c r="RQJ872" s="11"/>
      <c r="RQK872" s="19"/>
      <c r="RQL872" s="11"/>
      <c r="RQM872" s="12"/>
      <c r="RQN872" s="12"/>
      <c r="RQO872" s="10"/>
      <c r="RQP872" s="14"/>
      <c r="RQQ872" s="14"/>
      <c r="RQR872" s="14"/>
      <c r="RQS872" s="16"/>
      <c r="RQT872" s="10"/>
      <c r="RQU872" s="17"/>
      <c r="RQV872" s="11"/>
      <c r="RQW872" s="19"/>
      <c r="RQX872" s="11"/>
      <c r="RQY872" s="12"/>
      <c r="RQZ872" s="12"/>
      <c r="RRA872" s="10"/>
      <c r="RRB872" s="14"/>
      <c r="RRC872" s="14"/>
      <c r="RRD872" s="14"/>
      <c r="RRE872" s="16"/>
      <c r="RRF872" s="10"/>
      <c r="RRG872" s="17"/>
      <c r="RRH872" s="11"/>
      <c r="RRI872" s="19"/>
      <c r="RRJ872" s="11"/>
      <c r="RRK872" s="12"/>
      <c r="RRL872" s="12"/>
      <c r="RRM872" s="10"/>
      <c r="RRN872" s="14"/>
      <c r="RRO872" s="14"/>
      <c r="RRP872" s="14"/>
      <c r="RRQ872" s="16"/>
      <c r="RRR872" s="10"/>
      <c r="RRS872" s="17"/>
      <c r="RRT872" s="11"/>
      <c r="RRU872" s="19"/>
      <c r="RRV872" s="11"/>
      <c r="RRW872" s="12"/>
      <c r="RRX872" s="12"/>
      <c r="RRY872" s="10"/>
      <c r="RRZ872" s="14"/>
      <c r="RSA872" s="14"/>
      <c r="RSB872" s="14"/>
      <c r="RSC872" s="16"/>
      <c r="RSD872" s="10"/>
      <c r="RSE872" s="17"/>
      <c r="RSF872" s="11"/>
      <c r="RSG872" s="19"/>
      <c r="RSH872" s="11"/>
      <c r="RSI872" s="12"/>
      <c r="RSJ872" s="12"/>
      <c r="RSK872" s="10"/>
      <c r="RSL872" s="14"/>
      <c r="RSM872" s="14"/>
      <c r="RSN872" s="14"/>
      <c r="RSO872" s="16"/>
      <c r="RSP872" s="10"/>
      <c r="RSQ872" s="17"/>
      <c r="RSR872" s="11"/>
      <c r="RSS872" s="19"/>
      <c r="RST872" s="11"/>
      <c r="RSU872" s="12"/>
      <c r="RSV872" s="12"/>
      <c r="RSW872" s="10"/>
      <c r="RSX872" s="14"/>
      <c r="RSY872" s="14"/>
      <c r="RSZ872" s="14"/>
      <c r="RTA872" s="16"/>
      <c r="RTB872" s="10"/>
      <c r="RTC872" s="17"/>
      <c r="RTD872" s="11"/>
      <c r="RTE872" s="19"/>
      <c r="RTF872" s="11"/>
      <c r="RTG872" s="12"/>
      <c r="RTH872" s="12"/>
      <c r="RTI872" s="10"/>
      <c r="RTJ872" s="14"/>
      <c r="RTK872" s="14"/>
      <c r="RTL872" s="14"/>
      <c r="RTM872" s="16"/>
      <c r="RTN872" s="10"/>
      <c r="RTO872" s="17"/>
      <c r="RTP872" s="11"/>
      <c r="RTQ872" s="19"/>
      <c r="RTR872" s="11"/>
      <c r="RTS872" s="12"/>
      <c r="RTT872" s="12"/>
      <c r="RTU872" s="10"/>
      <c r="RTV872" s="14"/>
      <c r="RTW872" s="14"/>
      <c r="RTX872" s="14"/>
      <c r="RTY872" s="16"/>
      <c r="RTZ872" s="10"/>
      <c r="RUA872" s="17"/>
      <c r="RUB872" s="11"/>
      <c r="RUC872" s="19"/>
      <c r="RUD872" s="11"/>
      <c r="RUE872" s="12"/>
      <c r="RUF872" s="12"/>
      <c r="RUG872" s="10"/>
      <c r="RUH872" s="14"/>
      <c r="RUI872" s="14"/>
      <c r="RUJ872" s="14"/>
      <c r="RUK872" s="16"/>
      <c r="RUL872" s="10"/>
      <c r="RUM872" s="17"/>
      <c r="RUN872" s="11"/>
      <c r="RUO872" s="19"/>
      <c r="RUP872" s="11"/>
      <c r="RUQ872" s="12"/>
      <c r="RUR872" s="12"/>
      <c r="RUS872" s="10"/>
      <c r="RUT872" s="14"/>
      <c r="RUU872" s="14"/>
      <c r="RUV872" s="14"/>
      <c r="RUW872" s="16"/>
      <c r="RUX872" s="10"/>
      <c r="RUY872" s="17"/>
      <c r="RUZ872" s="11"/>
      <c r="RVA872" s="19"/>
      <c r="RVB872" s="11"/>
      <c r="RVC872" s="12"/>
      <c r="RVD872" s="12"/>
      <c r="RVE872" s="10"/>
      <c r="RVF872" s="14"/>
      <c r="RVG872" s="14"/>
      <c r="RVH872" s="14"/>
      <c r="RVI872" s="16"/>
      <c r="RVJ872" s="10"/>
      <c r="RVK872" s="17"/>
      <c r="RVL872" s="11"/>
      <c r="RVM872" s="19"/>
      <c r="RVN872" s="11"/>
      <c r="RVO872" s="12"/>
      <c r="RVP872" s="12"/>
      <c r="RVQ872" s="10"/>
      <c r="RVR872" s="14"/>
      <c r="RVS872" s="14"/>
      <c r="RVT872" s="14"/>
      <c r="RVU872" s="16"/>
      <c r="RVV872" s="10"/>
      <c r="RVW872" s="17"/>
      <c r="RVX872" s="11"/>
      <c r="RVY872" s="19"/>
      <c r="RVZ872" s="11"/>
      <c r="RWA872" s="12"/>
      <c r="RWB872" s="12"/>
      <c r="RWC872" s="10"/>
      <c r="RWD872" s="14"/>
      <c r="RWE872" s="14"/>
      <c r="RWF872" s="14"/>
      <c r="RWG872" s="16"/>
      <c r="RWH872" s="10"/>
      <c r="RWI872" s="17"/>
      <c r="RWJ872" s="11"/>
      <c r="RWK872" s="19"/>
      <c r="RWL872" s="11"/>
      <c r="RWM872" s="12"/>
      <c r="RWN872" s="12"/>
      <c r="RWO872" s="10"/>
      <c r="RWP872" s="14"/>
      <c r="RWQ872" s="14"/>
      <c r="RWR872" s="14"/>
      <c r="RWS872" s="16"/>
      <c r="RWT872" s="10"/>
      <c r="RWU872" s="17"/>
      <c r="RWV872" s="11"/>
      <c r="RWW872" s="19"/>
      <c r="RWX872" s="11"/>
      <c r="RWY872" s="12"/>
      <c r="RWZ872" s="12"/>
      <c r="RXA872" s="10"/>
      <c r="RXB872" s="14"/>
      <c r="RXC872" s="14"/>
      <c r="RXD872" s="14"/>
      <c r="RXE872" s="16"/>
      <c r="RXF872" s="10"/>
      <c r="RXG872" s="17"/>
      <c r="RXH872" s="11"/>
      <c r="RXI872" s="19"/>
      <c r="RXJ872" s="11"/>
      <c r="RXK872" s="12"/>
      <c r="RXL872" s="12"/>
      <c r="RXM872" s="10"/>
      <c r="RXN872" s="14"/>
      <c r="RXO872" s="14"/>
      <c r="RXP872" s="14"/>
      <c r="RXQ872" s="16"/>
      <c r="RXR872" s="10"/>
      <c r="RXS872" s="17"/>
      <c r="RXT872" s="11"/>
      <c r="RXU872" s="19"/>
      <c r="RXV872" s="11"/>
      <c r="RXW872" s="12"/>
      <c r="RXX872" s="12"/>
      <c r="RXY872" s="10"/>
      <c r="RXZ872" s="14"/>
      <c r="RYA872" s="14"/>
      <c r="RYB872" s="14"/>
      <c r="RYC872" s="16"/>
      <c r="RYD872" s="10"/>
      <c r="RYE872" s="17"/>
      <c r="RYF872" s="11"/>
      <c r="RYG872" s="19"/>
      <c r="RYH872" s="11"/>
      <c r="RYI872" s="12"/>
      <c r="RYJ872" s="12"/>
      <c r="RYK872" s="10"/>
      <c r="RYL872" s="14"/>
      <c r="RYM872" s="14"/>
      <c r="RYN872" s="14"/>
      <c r="RYO872" s="16"/>
      <c r="RYP872" s="10"/>
      <c r="RYQ872" s="17"/>
      <c r="RYR872" s="11"/>
      <c r="RYS872" s="19"/>
      <c r="RYT872" s="11"/>
      <c r="RYU872" s="12"/>
      <c r="RYV872" s="12"/>
      <c r="RYW872" s="10"/>
      <c r="RYX872" s="14"/>
      <c r="RYY872" s="14"/>
      <c r="RYZ872" s="14"/>
      <c r="RZA872" s="16"/>
      <c r="RZB872" s="10"/>
      <c r="RZC872" s="17"/>
      <c r="RZD872" s="11"/>
      <c r="RZE872" s="19"/>
      <c r="RZF872" s="11"/>
      <c r="RZG872" s="12"/>
      <c r="RZH872" s="12"/>
      <c r="RZI872" s="10"/>
      <c r="RZJ872" s="14"/>
      <c r="RZK872" s="14"/>
      <c r="RZL872" s="14"/>
      <c r="RZM872" s="16"/>
      <c r="RZN872" s="10"/>
      <c r="RZO872" s="17"/>
      <c r="RZP872" s="11"/>
      <c r="RZQ872" s="19"/>
      <c r="RZR872" s="11"/>
      <c r="RZS872" s="12"/>
      <c r="RZT872" s="12"/>
      <c r="RZU872" s="10"/>
      <c r="RZV872" s="14"/>
      <c r="RZW872" s="14"/>
      <c r="RZX872" s="14"/>
      <c r="RZY872" s="16"/>
      <c r="RZZ872" s="10"/>
      <c r="SAA872" s="17"/>
      <c r="SAB872" s="11"/>
      <c r="SAC872" s="19"/>
      <c r="SAD872" s="11"/>
      <c r="SAE872" s="12"/>
      <c r="SAF872" s="12"/>
      <c r="SAG872" s="10"/>
      <c r="SAH872" s="14"/>
      <c r="SAI872" s="14"/>
      <c r="SAJ872" s="14"/>
      <c r="SAK872" s="16"/>
      <c r="SAL872" s="10"/>
      <c r="SAM872" s="17"/>
      <c r="SAN872" s="11"/>
      <c r="SAO872" s="19"/>
      <c r="SAP872" s="11"/>
      <c r="SAQ872" s="12"/>
      <c r="SAR872" s="12"/>
      <c r="SAS872" s="10"/>
      <c r="SAT872" s="14"/>
      <c r="SAU872" s="14"/>
      <c r="SAV872" s="14"/>
      <c r="SAW872" s="16"/>
      <c r="SAX872" s="10"/>
      <c r="SAY872" s="17"/>
      <c r="SAZ872" s="11"/>
      <c r="SBA872" s="19"/>
      <c r="SBB872" s="11"/>
      <c r="SBC872" s="12"/>
      <c r="SBD872" s="12"/>
      <c r="SBE872" s="10"/>
      <c r="SBF872" s="14"/>
      <c r="SBG872" s="14"/>
      <c r="SBH872" s="14"/>
      <c r="SBI872" s="16"/>
      <c r="SBJ872" s="10"/>
      <c r="SBK872" s="17"/>
      <c r="SBL872" s="11"/>
      <c r="SBM872" s="19"/>
      <c r="SBN872" s="11"/>
      <c r="SBO872" s="12"/>
      <c r="SBP872" s="12"/>
      <c r="SBQ872" s="10"/>
      <c r="SBR872" s="14"/>
      <c r="SBS872" s="14"/>
      <c r="SBT872" s="14"/>
      <c r="SBU872" s="16"/>
      <c r="SBV872" s="10"/>
      <c r="SBW872" s="17"/>
      <c r="SBX872" s="11"/>
      <c r="SBY872" s="19"/>
      <c r="SBZ872" s="11"/>
      <c r="SCA872" s="12"/>
      <c r="SCB872" s="12"/>
      <c r="SCC872" s="10"/>
      <c r="SCD872" s="14"/>
      <c r="SCE872" s="14"/>
      <c r="SCF872" s="14"/>
      <c r="SCG872" s="16"/>
      <c r="SCH872" s="10"/>
      <c r="SCI872" s="17"/>
      <c r="SCJ872" s="11"/>
      <c r="SCK872" s="19"/>
      <c r="SCL872" s="11"/>
      <c r="SCM872" s="12"/>
      <c r="SCN872" s="12"/>
      <c r="SCO872" s="10"/>
      <c r="SCP872" s="14"/>
      <c r="SCQ872" s="14"/>
      <c r="SCR872" s="14"/>
      <c r="SCS872" s="16"/>
      <c r="SCT872" s="10"/>
      <c r="SCU872" s="17"/>
      <c r="SCV872" s="11"/>
      <c r="SCW872" s="19"/>
      <c r="SCX872" s="11"/>
      <c r="SCY872" s="12"/>
      <c r="SCZ872" s="12"/>
      <c r="SDA872" s="10"/>
      <c r="SDB872" s="14"/>
      <c r="SDC872" s="14"/>
      <c r="SDD872" s="14"/>
      <c r="SDE872" s="16"/>
      <c r="SDF872" s="10"/>
      <c r="SDG872" s="17"/>
      <c r="SDH872" s="11"/>
      <c r="SDI872" s="19"/>
      <c r="SDJ872" s="11"/>
      <c r="SDK872" s="12"/>
      <c r="SDL872" s="12"/>
      <c r="SDM872" s="10"/>
      <c r="SDN872" s="14"/>
      <c r="SDO872" s="14"/>
      <c r="SDP872" s="14"/>
      <c r="SDQ872" s="16"/>
      <c r="SDR872" s="10"/>
      <c r="SDS872" s="17"/>
      <c r="SDT872" s="11"/>
      <c r="SDU872" s="19"/>
      <c r="SDV872" s="11"/>
      <c r="SDW872" s="12"/>
      <c r="SDX872" s="12"/>
      <c r="SDY872" s="10"/>
      <c r="SDZ872" s="14"/>
      <c r="SEA872" s="14"/>
      <c r="SEB872" s="14"/>
      <c r="SEC872" s="16"/>
      <c r="SED872" s="10"/>
      <c r="SEE872" s="17"/>
      <c r="SEF872" s="11"/>
      <c r="SEG872" s="19"/>
      <c r="SEH872" s="11"/>
      <c r="SEI872" s="12"/>
      <c r="SEJ872" s="12"/>
      <c r="SEK872" s="10"/>
      <c r="SEL872" s="14"/>
      <c r="SEM872" s="14"/>
      <c r="SEN872" s="14"/>
      <c r="SEO872" s="16"/>
      <c r="SEP872" s="10"/>
      <c r="SEQ872" s="17"/>
      <c r="SER872" s="11"/>
      <c r="SES872" s="19"/>
      <c r="SET872" s="11"/>
      <c r="SEU872" s="12"/>
      <c r="SEV872" s="12"/>
      <c r="SEW872" s="10"/>
      <c r="SEX872" s="14"/>
      <c r="SEY872" s="14"/>
      <c r="SEZ872" s="14"/>
      <c r="SFA872" s="16"/>
      <c r="SFB872" s="10"/>
      <c r="SFC872" s="17"/>
      <c r="SFD872" s="11"/>
      <c r="SFE872" s="19"/>
      <c r="SFF872" s="11"/>
      <c r="SFG872" s="12"/>
      <c r="SFH872" s="12"/>
      <c r="SFI872" s="10"/>
      <c r="SFJ872" s="14"/>
      <c r="SFK872" s="14"/>
      <c r="SFL872" s="14"/>
      <c r="SFM872" s="16"/>
      <c r="SFN872" s="10"/>
      <c r="SFO872" s="17"/>
      <c r="SFP872" s="11"/>
      <c r="SFQ872" s="19"/>
      <c r="SFR872" s="11"/>
      <c r="SFS872" s="12"/>
      <c r="SFT872" s="12"/>
      <c r="SFU872" s="10"/>
      <c r="SFV872" s="14"/>
      <c r="SFW872" s="14"/>
      <c r="SFX872" s="14"/>
      <c r="SFY872" s="16"/>
      <c r="SFZ872" s="10"/>
      <c r="SGA872" s="17"/>
      <c r="SGB872" s="11"/>
      <c r="SGC872" s="19"/>
      <c r="SGD872" s="11"/>
      <c r="SGE872" s="12"/>
      <c r="SGF872" s="12"/>
      <c r="SGG872" s="10"/>
      <c r="SGH872" s="14"/>
      <c r="SGI872" s="14"/>
      <c r="SGJ872" s="14"/>
      <c r="SGK872" s="16"/>
      <c r="SGL872" s="10"/>
      <c r="SGM872" s="17"/>
      <c r="SGN872" s="11"/>
      <c r="SGO872" s="19"/>
      <c r="SGP872" s="11"/>
      <c r="SGQ872" s="12"/>
      <c r="SGR872" s="12"/>
      <c r="SGS872" s="10"/>
      <c r="SGT872" s="14"/>
      <c r="SGU872" s="14"/>
      <c r="SGV872" s="14"/>
      <c r="SGW872" s="16"/>
      <c r="SGX872" s="10"/>
      <c r="SGY872" s="17"/>
      <c r="SGZ872" s="11"/>
      <c r="SHA872" s="19"/>
      <c r="SHB872" s="11"/>
      <c r="SHC872" s="12"/>
      <c r="SHD872" s="12"/>
      <c r="SHE872" s="10"/>
      <c r="SHF872" s="14"/>
      <c r="SHG872" s="14"/>
      <c r="SHH872" s="14"/>
      <c r="SHI872" s="16"/>
      <c r="SHJ872" s="10"/>
      <c r="SHK872" s="17"/>
      <c r="SHL872" s="11"/>
      <c r="SHM872" s="19"/>
      <c r="SHN872" s="11"/>
      <c r="SHO872" s="12"/>
      <c r="SHP872" s="12"/>
      <c r="SHQ872" s="10"/>
      <c r="SHR872" s="14"/>
      <c r="SHS872" s="14"/>
      <c r="SHT872" s="14"/>
      <c r="SHU872" s="16"/>
      <c r="SHV872" s="10"/>
      <c r="SHW872" s="17"/>
      <c r="SHX872" s="11"/>
      <c r="SHY872" s="19"/>
      <c r="SHZ872" s="11"/>
      <c r="SIA872" s="12"/>
      <c r="SIB872" s="12"/>
      <c r="SIC872" s="10"/>
      <c r="SID872" s="14"/>
      <c r="SIE872" s="14"/>
      <c r="SIF872" s="14"/>
      <c r="SIG872" s="16"/>
      <c r="SIH872" s="10"/>
      <c r="SII872" s="17"/>
      <c r="SIJ872" s="11"/>
      <c r="SIK872" s="19"/>
      <c r="SIL872" s="11"/>
      <c r="SIM872" s="12"/>
      <c r="SIN872" s="12"/>
      <c r="SIO872" s="10"/>
      <c r="SIP872" s="14"/>
      <c r="SIQ872" s="14"/>
      <c r="SIR872" s="14"/>
      <c r="SIS872" s="16"/>
      <c r="SIT872" s="10"/>
      <c r="SIU872" s="17"/>
      <c r="SIV872" s="11"/>
      <c r="SIW872" s="19"/>
      <c r="SIX872" s="11"/>
      <c r="SIY872" s="12"/>
      <c r="SIZ872" s="12"/>
      <c r="SJA872" s="10"/>
      <c r="SJB872" s="14"/>
      <c r="SJC872" s="14"/>
      <c r="SJD872" s="14"/>
      <c r="SJE872" s="16"/>
      <c r="SJF872" s="10"/>
      <c r="SJG872" s="17"/>
      <c r="SJH872" s="11"/>
      <c r="SJI872" s="19"/>
      <c r="SJJ872" s="11"/>
      <c r="SJK872" s="12"/>
      <c r="SJL872" s="12"/>
      <c r="SJM872" s="10"/>
      <c r="SJN872" s="14"/>
      <c r="SJO872" s="14"/>
      <c r="SJP872" s="14"/>
      <c r="SJQ872" s="16"/>
      <c r="SJR872" s="10"/>
      <c r="SJS872" s="17"/>
      <c r="SJT872" s="11"/>
      <c r="SJU872" s="19"/>
      <c r="SJV872" s="11"/>
      <c r="SJW872" s="12"/>
      <c r="SJX872" s="12"/>
      <c r="SJY872" s="10"/>
      <c r="SJZ872" s="14"/>
      <c r="SKA872" s="14"/>
      <c r="SKB872" s="14"/>
      <c r="SKC872" s="16"/>
      <c r="SKD872" s="10"/>
      <c r="SKE872" s="17"/>
      <c r="SKF872" s="11"/>
      <c r="SKG872" s="19"/>
      <c r="SKH872" s="11"/>
      <c r="SKI872" s="12"/>
      <c r="SKJ872" s="12"/>
      <c r="SKK872" s="10"/>
      <c r="SKL872" s="14"/>
      <c r="SKM872" s="14"/>
      <c r="SKN872" s="14"/>
      <c r="SKO872" s="16"/>
      <c r="SKP872" s="10"/>
      <c r="SKQ872" s="17"/>
      <c r="SKR872" s="11"/>
      <c r="SKS872" s="19"/>
      <c r="SKT872" s="11"/>
      <c r="SKU872" s="12"/>
      <c r="SKV872" s="12"/>
      <c r="SKW872" s="10"/>
      <c r="SKX872" s="14"/>
      <c r="SKY872" s="14"/>
      <c r="SKZ872" s="14"/>
      <c r="SLA872" s="16"/>
      <c r="SLB872" s="10"/>
      <c r="SLC872" s="17"/>
      <c r="SLD872" s="11"/>
      <c r="SLE872" s="19"/>
      <c r="SLF872" s="11"/>
      <c r="SLG872" s="12"/>
      <c r="SLH872" s="12"/>
      <c r="SLI872" s="10"/>
      <c r="SLJ872" s="14"/>
      <c r="SLK872" s="14"/>
      <c r="SLL872" s="14"/>
      <c r="SLM872" s="16"/>
      <c r="SLN872" s="10"/>
      <c r="SLO872" s="17"/>
      <c r="SLP872" s="11"/>
      <c r="SLQ872" s="19"/>
      <c r="SLR872" s="11"/>
      <c r="SLS872" s="12"/>
      <c r="SLT872" s="12"/>
      <c r="SLU872" s="10"/>
      <c r="SLV872" s="14"/>
      <c r="SLW872" s="14"/>
      <c r="SLX872" s="14"/>
      <c r="SLY872" s="16"/>
      <c r="SLZ872" s="10"/>
      <c r="SMA872" s="17"/>
      <c r="SMB872" s="11"/>
      <c r="SMC872" s="19"/>
      <c r="SMD872" s="11"/>
      <c r="SME872" s="12"/>
      <c r="SMF872" s="12"/>
      <c r="SMG872" s="10"/>
      <c r="SMH872" s="14"/>
      <c r="SMI872" s="14"/>
      <c r="SMJ872" s="14"/>
      <c r="SMK872" s="16"/>
      <c r="SML872" s="10"/>
      <c r="SMM872" s="17"/>
      <c r="SMN872" s="11"/>
      <c r="SMO872" s="19"/>
      <c r="SMP872" s="11"/>
      <c r="SMQ872" s="12"/>
      <c r="SMR872" s="12"/>
      <c r="SMS872" s="10"/>
      <c r="SMT872" s="14"/>
      <c r="SMU872" s="14"/>
      <c r="SMV872" s="14"/>
      <c r="SMW872" s="16"/>
      <c r="SMX872" s="10"/>
      <c r="SMY872" s="17"/>
      <c r="SMZ872" s="11"/>
      <c r="SNA872" s="19"/>
      <c r="SNB872" s="11"/>
      <c r="SNC872" s="12"/>
      <c r="SND872" s="12"/>
      <c r="SNE872" s="10"/>
      <c r="SNF872" s="14"/>
      <c r="SNG872" s="14"/>
      <c r="SNH872" s="14"/>
      <c r="SNI872" s="16"/>
      <c r="SNJ872" s="10"/>
      <c r="SNK872" s="17"/>
      <c r="SNL872" s="11"/>
      <c r="SNM872" s="19"/>
      <c r="SNN872" s="11"/>
      <c r="SNO872" s="12"/>
      <c r="SNP872" s="12"/>
      <c r="SNQ872" s="10"/>
      <c r="SNR872" s="14"/>
      <c r="SNS872" s="14"/>
      <c r="SNT872" s="14"/>
      <c r="SNU872" s="16"/>
      <c r="SNV872" s="10"/>
      <c r="SNW872" s="17"/>
      <c r="SNX872" s="11"/>
      <c r="SNY872" s="19"/>
      <c r="SNZ872" s="11"/>
      <c r="SOA872" s="12"/>
      <c r="SOB872" s="12"/>
      <c r="SOC872" s="10"/>
      <c r="SOD872" s="14"/>
      <c r="SOE872" s="14"/>
      <c r="SOF872" s="14"/>
      <c r="SOG872" s="16"/>
      <c r="SOH872" s="10"/>
      <c r="SOI872" s="17"/>
      <c r="SOJ872" s="11"/>
      <c r="SOK872" s="19"/>
      <c r="SOL872" s="11"/>
      <c r="SOM872" s="12"/>
      <c r="SON872" s="12"/>
      <c r="SOO872" s="10"/>
      <c r="SOP872" s="14"/>
      <c r="SOQ872" s="14"/>
      <c r="SOR872" s="14"/>
      <c r="SOS872" s="16"/>
      <c r="SOT872" s="10"/>
      <c r="SOU872" s="17"/>
      <c r="SOV872" s="11"/>
      <c r="SOW872" s="19"/>
      <c r="SOX872" s="11"/>
      <c r="SOY872" s="12"/>
      <c r="SOZ872" s="12"/>
      <c r="SPA872" s="10"/>
      <c r="SPB872" s="14"/>
      <c r="SPC872" s="14"/>
      <c r="SPD872" s="14"/>
      <c r="SPE872" s="16"/>
      <c r="SPF872" s="10"/>
      <c r="SPG872" s="17"/>
      <c r="SPH872" s="11"/>
      <c r="SPI872" s="19"/>
      <c r="SPJ872" s="11"/>
      <c r="SPK872" s="12"/>
      <c r="SPL872" s="12"/>
      <c r="SPM872" s="10"/>
      <c r="SPN872" s="14"/>
      <c r="SPO872" s="14"/>
      <c r="SPP872" s="14"/>
      <c r="SPQ872" s="16"/>
      <c r="SPR872" s="10"/>
      <c r="SPS872" s="17"/>
      <c r="SPT872" s="11"/>
      <c r="SPU872" s="19"/>
      <c r="SPV872" s="11"/>
      <c r="SPW872" s="12"/>
      <c r="SPX872" s="12"/>
      <c r="SPY872" s="10"/>
      <c r="SPZ872" s="14"/>
      <c r="SQA872" s="14"/>
      <c r="SQB872" s="14"/>
      <c r="SQC872" s="16"/>
      <c r="SQD872" s="10"/>
      <c r="SQE872" s="17"/>
      <c r="SQF872" s="11"/>
      <c r="SQG872" s="19"/>
      <c r="SQH872" s="11"/>
      <c r="SQI872" s="12"/>
      <c r="SQJ872" s="12"/>
      <c r="SQK872" s="10"/>
      <c r="SQL872" s="14"/>
      <c r="SQM872" s="14"/>
      <c r="SQN872" s="14"/>
      <c r="SQO872" s="16"/>
      <c r="SQP872" s="10"/>
      <c r="SQQ872" s="17"/>
      <c r="SQR872" s="11"/>
      <c r="SQS872" s="19"/>
      <c r="SQT872" s="11"/>
      <c r="SQU872" s="12"/>
      <c r="SQV872" s="12"/>
      <c r="SQW872" s="10"/>
      <c r="SQX872" s="14"/>
      <c r="SQY872" s="14"/>
      <c r="SQZ872" s="14"/>
      <c r="SRA872" s="16"/>
      <c r="SRB872" s="10"/>
      <c r="SRC872" s="17"/>
      <c r="SRD872" s="11"/>
      <c r="SRE872" s="19"/>
      <c r="SRF872" s="11"/>
      <c r="SRG872" s="12"/>
      <c r="SRH872" s="12"/>
      <c r="SRI872" s="10"/>
      <c r="SRJ872" s="14"/>
      <c r="SRK872" s="14"/>
      <c r="SRL872" s="14"/>
      <c r="SRM872" s="16"/>
      <c r="SRN872" s="10"/>
      <c r="SRO872" s="17"/>
      <c r="SRP872" s="11"/>
      <c r="SRQ872" s="19"/>
      <c r="SRR872" s="11"/>
      <c r="SRS872" s="12"/>
      <c r="SRT872" s="12"/>
      <c r="SRU872" s="10"/>
      <c r="SRV872" s="14"/>
      <c r="SRW872" s="14"/>
      <c r="SRX872" s="14"/>
      <c r="SRY872" s="16"/>
      <c r="SRZ872" s="10"/>
      <c r="SSA872" s="17"/>
      <c r="SSB872" s="11"/>
      <c r="SSC872" s="19"/>
      <c r="SSD872" s="11"/>
      <c r="SSE872" s="12"/>
      <c r="SSF872" s="12"/>
      <c r="SSG872" s="10"/>
      <c r="SSH872" s="14"/>
      <c r="SSI872" s="14"/>
      <c r="SSJ872" s="14"/>
      <c r="SSK872" s="16"/>
      <c r="SSL872" s="10"/>
      <c r="SSM872" s="17"/>
      <c r="SSN872" s="11"/>
      <c r="SSO872" s="19"/>
      <c r="SSP872" s="11"/>
      <c r="SSQ872" s="12"/>
      <c r="SSR872" s="12"/>
      <c r="SSS872" s="10"/>
      <c r="SST872" s="14"/>
      <c r="SSU872" s="14"/>
      <c r="SSV872" s="14"/>
      <c r="SSW872" s="16"/>
      <c r="SSX872" s="10"/>
      <c r="SSY872" s="17"/>
      <c r="SSZ872" s="11"/>
      <c r="STA872" s="19"/>
      <c r="STB872" s="11"/>
      <c r="STC872" s="12"/>
      <c r="STD872" s="12"/>
      <c r="STE872" s="10"/>
      <c r="STF872" s="14"/>
      <c r="STG872" s="14"/>
      <c r="STH872" s="14"/>
      <c r="STI872" s="16"/>
      <c r="STJ872" s="10"/>
      <c r="STK872" s="17"/>
      <c r="STL872" s="11"/>
      <c r="STM872" s="19"/>
      <c r="STN872" s="11"/>
      <c r="STO872" s="12"/>
      <c r="STP872" s="12"/>
      <c r="STQ872" s="10"/>
      <c r="STR872" s="14"/>
      <c r="STS872" s="14"/>
      <c r="STT872" s="14"/>
      <c r="STU872" s="16"/>
      <c r="STV872" s="10"/>
      <c r="STW872" s="17"/>
      <c r="STX872" s="11"/>
      <c r="STY872" s="19"/>
      <c r="STZ872" s="11"/>
      <c r="SUA872" s="12"/>
      <c r="SUB872" s="12"/>
      <c r="SUC872" s="10"/>
      <c r="SUD872" s="14"/>
      <c r="SUE872" s="14"/>
      <c r="SUF872" s="14"/>
      <c r="SUG872" s="16"/>
      <c r="SUH872" s="10"/>
      <c r="SUI872" s="17"/>
      <c r="SUJ872" s="11"/>
      <c r="SUK872" s="19"/>
      <c r="SUL872" s="11"/>
      <c r="SUM872" s="12"/>
      <c r="SUN872" s="12"/>
      <c r="SUO872" s="10"/>
      <c r="SUP872" s="14"/>
      <c r="SUQ872" s="14"/>
      <c r="SUR872" s="14"/>
      <c r="SUS872" s="16"/>
      <c r="SUT872" s="10"/>
      <c r="SUU872" s="17"/>
      <c r="SUV872" s="11"/>
      <c r="SUW872" s="19"/>
      <c r="SUX872" s="11"/>
      <c r="SUY872" s="12"/>
      <c r="SUZ872" s="12"/>
      <c r="SVA872" s="10"/>
      <c r="SVB872" s="14"/>
      <c r="SVC872" s="14"/>
      <c r="SVD872" s="14"/>
      <c r="SVE872" s="16"/>
      <c r="SVF872" s="10"/>
      <c r="SVG872" s="17"/>
      <c r="SVH872" s="11"/>
      <c r="SVI872" s="19"/>
      <c r="SVJ872" s="11"/>
      <c r="SVK872" s="12"/>
      <c r="SVL872" s="12"/>
      <c r="SVM872" s="10"/>
      <c r="SVN872" s="14"/>
      <c r="SVO872" s="14"/>
      <c r="SVP872" s="14"/>
      <c r="SVQ872" s="16"/>
      <c r="SVR872" s="10"/>
      <c r="SVS872" s="17"/>
      <c r="SVT872" s="11"/>
      <c r="SVU872" s="19"/>
      <c r="SVV872" s="11"/>
      <c r="SVW872" s="12"/>
      <c r="SVX872" s="12"/>
      <c r="SVY872" s="10"/>
      <c r="SVZ872" s="14"/>
      <c r="SWA872" s="14"/>
      <c r="SWB872" s="14"/>
      <c r="SWC872" s="16"/>
      <c r="SWD872" s="10"/>
      <c r="SWE872" s="17"/>
      <c r="SWF872" s="11"/>
      <c r="SWG872" s="19"/>
      <c r="SWH872" s="11"/>
      <c r="SWI872" s="12"/>
      <c r="SWJ872" s="12"/>
      <c r="SWK872" s="10"/>
      <c r="SWL872" s="14"/>
      <c r="SWM872" s="14"/>
      <c r="SWN872" s="14"/>
      <c r="SWO872" s="16"/>
      <c r="SWP872" s="10"/>
      <c r="SWQ872" s="17"/>
      <c r="SWR872" s="11"/>
      <c r="SWS872" s="19"/>
      <c r="SWT872" s="11"/>
      <c r="SWU872" s="12"/>
      <c r="SWV872" s="12"/>
      <c r="SWW872" s="10"/>
      <c r="SWX872" s="14"/>
      <c r="SWY872" s="14"/>
      <c r="SWZ872" s="14"/>
      <c r="SXA872" s="16"/>
      <c r="SXB872" s="10"/>
      <c r="SXC872" s="17"/>
      <c r="SXD872" s="11"/>
      <c r="SXE872" s="19"/>
      <c r="SXF872" s="11"/>
      <c r="SXG872" s="12"/>
      <c r="SXH872" s="12"/>
      <c r="SXI872" s="10"/>
      <c r="SXJ872" s="14"/>
      <c r="SXK872" s="14"/>
      <c r="SXL872" s="14"/>
      <c r="SXM872" s="16"/>
      <c r="SXN872" s="10"/>
      <c r="SXO872" s="17"/>
      <c r="SXP872" s="11"/>
      <c r="SXQ872" s="19"/>
      <c r="SXR872" s="11"/>
      <c r="SXS872" s="12"/>
      <c r="SXT872" s="12"/>
      <c r="SXU872" s="10"/>
      <c r="SXV872" s="14"/>
      <c r="SXW872" s="14"/>
      <c r="SXX872" s="14"/>
      <c r="SXY872" s="16"/>
      <c r="SXZ872" s="10"/>
      <c r="SYA872" s="17"/>
      <c r="SYB872" s="11"/>
      <c r="SYC872" s="19"/>
      <c r="SYD872" s="11"/>
      <c r="SYE872" s="12"/>
      <c r="SYF872" s="12"/>
      <c r="SYG872" s="10"/>
      <c r="SYH872" s="14"/>
      <c r="SYI872" s="14"/>
      <c r="SYJ872" s="14"/>
      <c r="SYK872" s="16"/>
      <c r="SYL872" s="10"/>
      <c r="SYM872" s="17"/>
      <c r="SYN872" s="11"/>
      <c r="SYO872" s="19"/>
      <c r="SYP872" s="11"/>
      <c r="SYQ872" s="12"/>
      <c r="SYR872" s="12"/>
      <c r="SYS872" s="10"/>
      <c r="SYT872" s="14"/>
      <c r="SYU872" s="14"/>
      <c r="SYV872" s="14"/>
      <c r="SYW872" s="16"/>
      <c r="SYX872" s="10"/>
      <c r="SYY872" s="17"/>
      <c r="SYZ872" s="11"/>
      <c r="SZA872" s="19"/>
      <c r="SZB872" s="11"/>
      <c r="SZC872" s="12"/>
      <c r="SZD872" s="12"/>
      <c r="SZE872" s="10"/>
      <c r="SZF872" s="14"/>
      <c r="SZG872" s="14"/>
      <c r="SZH872" s="14"/>
      <c r="SZI872" s="16"/>
      <c r="SZJ872" s="10"/>
      <c r="SZK872" s="17"/>
      <c r="SZL872" s="11"/>
      <c r="SZM872" s="19"/>
      <c r="SZN872" s="11"/>
      <c r="SZO872" s="12"/>
      <c r="SZP872" s="12"/>
      <c r="SZQ872" s="10"/>
      <c r="SZR872" s="14"/>
      <c r="SZS872" s="14"/>
      <c r="SZT872" s="14"/>
      <c r="SZU872" s="16"/>
      <c r="SZV872" s="10"/>
      <c r="SZW872" s="17"/>
      <c r="SZX872" s="11"/>
      <c r="SZY872" s="19"/>
      <c r="SZZ872" s="11"/>
      <c r="TAA872" s="12"/>
      <c r="TAB872" s="12"/>
      <c r="TAC872" s="10"/>
      <c r="TAD872" s="14"/>
      <c r="TAE872" s="14"/>
      <c r="TAF872" s="14"/>
      <c r="TAG872" s="16"/>
      <c r="TAH872" s="10"/>
      <c r="TAI872" s="17"/>
      <c r="TAJ872" s="11"/>
      <c r="TAK872" s="19"/>
      <c r="TAL872" s="11"/>
      <c r="TAM872" s="12"/>
      <c r="TAN872" s="12"/>
      <c r="TAO872" s="10"/>
      <c r="TAP872" s="14"/>
      <c r="TAQ872" s="14"/>
      <c r="TAR872" s="14"/>
      <c r="TAS872" s="16"/>
      <c r="TAT872" s="10"/>
      <c r="TAU872" s="17"/>
      <c r="TAV872" s="11"/>
      <c r="TAW872" s="19"/>
      <c r="TAX872" s="11"/>
      <c r="TAY872" s="12"/>
      <c r="TAZ872" s="12"/>
      <c r="TBA872" s="10"/>
      <c r="TBB872" s="14"/>
      <c r="TBC872" s="14"/>
      <c r="TBD872" s="14"/>
      <c r="TBE872" s="16"/>
      <c r="TBF872" s="10"/>
      <c r="TBG872" s="17"/>
      <c r="TBH872" s="11"/>
      <c r="TBI872" s="19"/>
      <c r="TBJ872" s="11"/>
      <c r="TBK872" s="12"/>
      <c r="TBL872" s="12"/>
      <c r="TBM872" s="10"/>
      <c r="TBN872" s="14"/>
      <c r="TBO872" s="14"/>
      <c r="TBP872" s="14"/>
      <c r="TBQ872" s="16"/>
      <c r="TBR872" s="10"/>
      <c r="TBS872" s="17"/>
      <c r="TBT872" s="11"/>
      <c r="TBU872" s="19"/>
      <c r="TBV872" s="11"/>
      <c r="TBW872" s="12"/>
      <c r="TBX872" s="12"/>
      <c r="TBY872" s="10"/>
      <c r="TBZ872" s="14"/>
      <c r="TCA872" s="14"/>
      <c r="TCB872" s="14"/>
      <c r="TCC872" s="16"/>
      <c r="TCD872" s="10"/>
      <c r="TCE872" s="17"/>
      <c r="TCF872" s="11"/>
      <c r="TCG872" s="19"/>
      <c r="TCH872" s="11"/>
      <c r="TCI872" s="12"/>
      <c r="TCJ872" s="12"/>
      <c r="TCK872" s="10"/>
      <c r="TCL872" s="14"/>
      <c r="TCM872" s="14"/>
      <c r="TCN872" s="14"/>
      <c r="TCO872" s="16"/>
      <c r="TCP872" s="10"/>
      <c r="TCQ872" s="17"/>
      <c r="TCR872" s="11"/>
      <c r="TCS872" s="19"/>
      <c r="TCT872" s="11"/>
      <c r="TCU872" s="12"/>
      <c r="TCV872" s="12"/>
      <c r="TCW872" s="10"/>
      <c r="TCX872" s="14"/>
      <c r="TCY872" s="14"/>
      <c r="TCZ872" s="14"/>
      <c r="TDA872" s="16"/>
      <c r="TDB872" s="10"/>
      <c r="TDC872" s="17"/>
      <c r="TDD872" s="11"/>
      <c r="TDE872" s="19"/>
      <c r="TDF872" s="11"/>
      <c r="TDG872" s="12"/>
      <c r="TDH872" s="12"/>
      <c r="TDI872" s="10"/>
      <c r="TDJ872" s="14"/>
      <c r="TDK872" s="14"/>
      <c r="TDL872" s="14"/>
      <c r="TDM872" s="16"/>
      <c r="TDN872" s="10"/>
      <c r="TDO872" s="17"/>
      <c r="TDP872" s="11"/>
      <c r="TDQ872" s="19"/>
      <c r="TDR872" s="11"/>
      <c r="TDS872" s="12"/>
      <c r="TDT872" s="12"/>
      <c r="TDU872" s="10"/>
      <c r="TDV872" s="14"/>
      <c r="TDW872" s="14"/>
      <c r="TDX872" s="14"/>
      <c r="TDY872" s="16"/>
      <c r="TDZ872" s="10"/>
      <c r="TEA872" s="17"/>
      <c r="TEB872" s="11"/>
      <c r="TEC872" s="19"/>
      <c r="TED872" s="11"/>
      <c r="TEE872" s="12"/>
      <c r="TEF872" s="12"/>
      <c r="TEG872" s="10"/>
      <c r="TEH872" s="14"/>
      <c r="TEI872" s="14"/>
      <c r="TEJ872" s="14"/>
      <c r="TEK872" s="16"/>
      <c r="TEL872" s="10"/>
      <c r="TEM872" s="17"/>
      <c r="TEN872" s="11"/>
      <c r="TEO872" s="19"/>
      <c r="TEP872" s="11"/>
      <c r="TEQ872" s="12"/>
      <c r="TER872" s="12"/>
      <c r="TES872" s="10"/>
      <c r="TET872" s="14"/>
      <c r="TEU872" s="14"/>
      <c r="TEV872" s="14"/>
      <c r="TEW872" s="16"/>
      <c r="TEX872" s="10"/>
      <c r="TEY872" s="17"/>
      <c r="TEZ872" s="11"/>
      <c r="TFA872" s="19"/>
      <c r="TFB872" s="11"/>
      <c r="TFC872" s="12"/>
      <c r="TFD872" s="12"/>
      <c r="TFE872" s="10"/>
      <c r="TFF872" s="14"/>
      <c r="TFG872" s="14"/>
      <c r="TFH872" s="14"/>
      <c r="TFI872" s="16"/>
      <c r="TFJ872" s="10"/>
      <c r="TFK872" s="17"/>
      <c r="TFL872" s="11"/>
      <c r="TFM872" s="19"/>
      <c r="TFN872" s="11"/>
      <c r="TFO872" s="12"/>
      <c r="TFP872" s="12"/>
      <c r="TFQ872" s="10"/>
      <c r="TFR872" s="14"/>
      <c r="TFS872" s="14"/>
      <c r="TFT872" s="14"/>
      <c r="TFU872" s="16"/>
      <c r="TFV872" s="10"/>
      <c r="TFW872" s="17"/>
      <c r="TFX872" s="11"/>
      <c r="TFY872" s="19"/>
      <c r="TFZ872" s="11"/>
      <c r="TGA872" s="12"/>
      <c r="TGB872" s="12"/>
      <c r="TGC872" s="10"/>
      <c r="TGD872" s="14"/>
      <c r="TGE872" s="14"/>
      <c r="TGF872" s="14"/>
      <c r="TGG872" s="16"/>
      <c r="TGH872" s="10"/>
      <c r="TGI872" s="17"/>
      <c r="TGJ872" s="11"/>
      <c r="TGK872" s="19"/>
      <c r="TGL872" s="11"/>
      <c r="TGM872" s="12"/>
      <c r="TGN872" s="12"/>
      <c r="TGO872" s="10"/>
      <c r="TGP872" s="14"/>
      <c r="TGQ872" s="14"/>
      <c r="TGR872" s="14"/>
      <c r="TGS872" s="16"/>
      <c r="TGT872" s="10"/>
      <c r="TGU872" s="17"/>
      <c r="TGV872" s="11"/>
      <c r="TGW872" s="19"/>
      <c r="TGX872" s="11"/>
      <c r="TGY872" s="12"/>
      <c r="TGZ872" s="12"/>
      <c r="THA872" s="10"/>
      <c r="THB872" s="14"/>
      <c r="THC872" s="14"/>
      <c r="THD872" s="14"/>
      <c r="THE872" s="16"/>
      <c r="THF872" s="10"/>
      <c r="THG872" s="17"/>
      <c r="THH872" s="11"/>
      <c r="THI872" s="19"/>
      <c r="THJ872" s="11"/>
      <c r="THK872" s="12"/>
      <c r="THL872" s="12"/>
      <c r="THM872" s="10"/>
      <c r="THN872" s="14"/>
      <c r="THO872" s="14"/>
      <c r="THP872" s="14"/>
      <c r="THQ872" s="16"/>
      <c r="THR872" s="10"/>
      <c r="THS872" s="17"/>
      <c r="THT872" s="11"/>
      <c r="THU872" s="19"/>
      <c r="THV872" s="11"/>
      <c r="THW872" s="12"/>
      <c r="THX872" s="12"/>
      <c r="THY872" s="10"/>
      <c r="THZ872" s="14"/>
      <c r="TIA872" s="14"/>
      <c r="TIB872" s="14"/>
      <c r="TIC872" s="16"/>
      <c r="TID872" s="10"/>
      <c r="TIE872" s="17"/>
      <c r="TIF872" s="11"/>
      <c r="TIG872" s="19"/>
      <c r="TIH872" s="11"/>
      <c r="TII872" s="12"/>
      <c r="TIJ872" s="12"/>
      <c r="TIK872" s="10"/>
      <c r="TIL872" s="14"/>
      <c r="TIM872" s="14"/>
      <c r="TIN872" s="14"/>
      <c r="TIO872" s="16"/>
      <c r="TIP872" s="10"/>
      <c r="TIQ872" s="17"/>
      <c r="TIR872" s="11"/>
      <c r="TIS872" s="19"/>
      <c r="TIT872" s="11"/>
      <c r="TIU872" s="12"/>
      <c r="TIV872" s="12"/>
      <c r="TIW872" s="10"/>
      <c r="TIX872" s="14"/>
      <c r="TIY872" s="14"/>
      <c r="TIZ872" s="14"/>
      <c r="TJA872" s="16"/>
      <c r="TJB872" s="10"/>
      <c r="TJC872" s="17"/>
      <c r="TJD872" s="11"/>
      <c r="TJE872" s="19"/>
      <c r="TJF872" s="11"/>
      <c r="TJG872" s="12"/>
      <c r="TJH872" s="12"/>
      <c r="TJI872" s="10"/>
      <c r="TJJ872" s="14"/>
      <c r="TJK872" s="14"/>
      <c r="TJL872" s="14"/>
      <c r="TJM872" s="16"/>
      <c r="TJN872" s="10"/>
      <c r="TJO872" s="17"/>
      <c r="TJP872" s="11"/>
      <c r="TJQ872" s="19"/>
      <c r="TJR872" s="11"/>
      <c r="TJS872" s="12"/>
      <c r="TJT872" s="12"/>
      <c r="TJU872" s="10"/>
      <c r="TJV872" s="14"/>
      <c r="TJW872" s="14"/>
      <c r="TJX872" s="14"/>
      <c r="TJY872" s="16"/>
      <c r="TJZ872" s="10"/>
      <c r="TKA872" s="17"/>
      <c r="TKB872" s="11"/>
      <c r="TKC872" s="19"/>
      <c r="TKD872" s="11"/>
      <c r="TKE872" s="12"/>
      <c r="TKF872" s="12"/>
      <c r="TKG872" s="10"/>
      <c r="TKH872" s="14"/>
      <c r="TKI872" s="14"/>
      <c r="TKJ872" s="14"/>
      <c r="TKK872" s="16"/>
      <c r="TKL872" s="10"/>
      <c r="TKM872" s="17"/>
      <c r="TKN872" s="11"/>
      <c r="TKO872" s="19"/>
      <c r="TKP872" s="11"/>
      <c r="TKQ872" s="12"/>
      <c r="TKR872" s="12"/>
      <c r="TKS872" s="10"/>
      <c r="TKT872" s="14"/>
      <c r="TKU872" s="14"/>
      <c r="TKV872" s="14"/>
      <c r="TKW872" s="16"/>
      <c r="TKX872" s="10"/>
      <c r="TKY872" s="17"/>
      <c r="TKZ872" s="11"/>
      <c r="TLA872" s="19"/>
      <c r="TLB872" s="11"/>
      <c r="TLC872" s="12"/>
      <c r="TLD872" s="12"/>
      <c r="TLE872" s="10"/>
      <c r="TLF872" s="14"/>
      <c r="TLG872" s="14"/>
      <c r="TLH872" s="14"/>
      <c r="TLI872" s="16"/>
      <c r="TLJ872" s="10"/>
      <c r="TLK872" s="17"/>
      <c r="TLL872" s="11"/>
      <c r="TLM872" s="19"/>
      <c r="TLN872" s="11"/>
      <c r="TLO872" s="12"/>
      <c r="TLP872" s="12"/>
      <c r="TLQ872" s="10"/>
      <c r="TLR872" s="14"/>
      <c r="TLS872" s="14"/>
      <c r="TLT872" s="14"/>
      <c r="TLU872" s="16"/>
      <c r="TLV872" s="10"/>
      <c r="TLW872" s="17"/>
      <c r="TLX872" s="11"/>
      <c r="TLY872" s="19"/>
      <c r="TLZ872" s="11"/>
      <c r="TMA872" s="12"/>
      <c r="TMB872" s="12"/>
      <c r="TMC872" s="10"/>
      <c r="TMD872" s="14"/>
      <c r="TME872" s="14"/>
      <c r="TMF872" s="14"/>
      <c r="TMG872" s="16"/>
      <c r="TMH872" s="10"/>
      <c r="TMI872" s="17"/>
      <c r="TMJ872" s="11"/>
      <c r="TMK872" s="19"/>
      <c r="TML872" s="11"/>
      <c r="TMM872" s="12"/>
      <c r="TMN872" s="12"/>
      <c r="TMO872" s="10"/>
      <c r="TMP872" s="14"/>
      <c r="TMQ872" s="14"/>
      <c r="TMR872" s="14"/>
      <c r="TMS872" s="16"/>
      <c r="TMT872" s="10"/>
      <c r="TMU872" s="17"/>
      <c r="TMV872" s="11"/>
      <c r="TMW872" s="19"/>
      <c r="TMX872" s="11"/>
      <c r="TMY872" s="12"/>
      <c r="TMZ872" s="12"/>
      <c r="TNA872" s="10"/>
      <c r="TNB872" s="14"/>
      <c r="TNC872" s="14"/>
      <c r="TND872" s="14"/>
      <c r="TNE872" s="16"/>
      <c r="TNF872" s="10"/>
      <c r="TNG872" s="17"/>
      <c r="TNH872" s="11"/>
      <c r="TNI872" s="19"/>
      <c r="TNJ872" s="11"/>
      <c r="TNK872" s="12"/>
      <c r="TNL872" s="12"/>
      <c r="TNM872" s="10"/>
      <c r="TNN872" s="14"/>
      <c r="TNO872" s="14"/>
      <c r="TNP872" s="14"/>
      <c r="TNQ872" s="16"/>
      <c r="TNR872" s="10"/>
      <c r="TNS872" s="17"/>
      <c r="TNT872" s="11"/>
      <c r="TNU872" s="19"/>
      <c r="TNV872" s="11"/>
      <c r="TNW872" s="12"/>
      <c r="TNX872" s="12"/>
      <c r="TNY872" s="10"/>
      <c r="TNZ872" s="14"/>
      <c r="TOA872" s="14"/>
      <c r="TOB872" s="14"/>
      <c r="TOC872" s="16"/>
      <c r="TOD872" s="10"/>
      <c r="TOE872" s="17"/>
      <c r="TOF872" s="11"/>
      <c r="TOG872" s="19"/>
      <c r="TOH872" s="11"/>
      <c r="TOI872" s="12"/>
      <c r="TOJ872" s="12"/>
      <c r="TOK872" s="10"/>
      <c r="TOL872" s="14"/>
      <c r="TOM872" s="14"/>
      <c r="TON872" s="14"/>
      <c r="TOO872" s="16"/>
      <c r="TOP872" s="10"/>
      <c r="TOQ872" s="17"/>
      <c r="TOR872" s="11"/>
      <c r="TOS872" s="19"/>
      <c r="TOT872" s="11"/>
      <c r="TOU872" s="12"/>
      <c r="TOV872" s="12"/>
      <c r="TOW872" s="10"/>
      <c r="TOX872" s="14"/>
      <c r="TOY872" s="14"/>
      <c r="TOZ872" s="14"/>
      <c r="TPA872" s="16"/>
      <c r="TPB872" s="10"/>
      <c r="TPC872" s="17"/>
      <c r="TPD872" s="11"/>
      <c r="TPE872" s="19"/>
      <c r="TPF872" s="11"/>
      <c r="TPG872" s="12"/>
      <c r="TPH872" s="12"/>
      <c r="TPI872" s="10"/>
      <c r="TPJ872" s="14"/>
      <c r="TPK872" s="14"/>
      <c r="TPL872" s="14"/>
      <c r="TPM872" s="16"/>
      <c r="TPN872" s="10"/>
      <c r="TPO872" s="17"/>
      <c r="TPP872" s="11"/>
      <c r="TPQ872" s="19"/>
      <c r="TPR872" s="11"/>
      <c r="TPS872" s="12"/>
      <c r="TPT872" s="12"/>
      <c r="TPU872" s="10"/>
      <c r="TPV872" s="14"/>
      <c r="TPW872" s="14"/>
      <c r="TPX872" s="14"/>
      <c r="TPY872" s="16"/>
      <c r="TPZ872" s="10"/>
      <c r="TQA872" s="17"/>
      <c r="TQB872" s="11"/>
      <c r="TQC872" s="19"/>
      <c r="TQD872" s="11"/>
      <c r="TQE872" s="12"/>
      <c r="TQF872" s="12"/>
      <c r="TQG872" s="10"/>
      <c r="TQH872" s="14"/>
      <c r="TQI872" s="14"/>
      <c r="TQJ872" s="14"/>
      <c r="TQK872" s="16"/>
      <c r="TQL872" s="10"/>
      <c r="TQM872" s="17"/>
      <c r="TQN872" s="11"/>
      <c r="TQO872" s="19"/>
      <c r="TQP872" s="11"/>
      <c r="TQQ872" s="12"/>
      <c r="TQR872" s="12"/>
      <c r="TQS872" s="10"/>
      <c r="TQT872" s="14"/>
      <c r="TQU872" s="14"/>
      <c r="TQV872" s="14"/>
      <c r="TQW872" s="16"/>
      <c r="TQX872" s="10"/>
      <c r="TQY872" s="17"/>
      <c r="TQZ872" s="11"/>
      <c r="TRA872" s="19"/>
      <c r="TRB872" s="11"/>
      <c r="TRC872" s="12"/>
      <c r="TRD872" s="12"/>
      <c r="TRE872" s="10"/>
      <c r="TRF872" s="14"/>
      <c r="TRG872" s="14"/>
      <c r="TRH872" s="14"/>
      <c r="TRI872" s="16"/>
      <c r="TRJ872" s="10"/>
      <c r="TRK872" s="17"/>
      <c r="TRL872" s="11"/>
      <c r="TRM872" s="19"/>
      <c r="TRN872" s="11"/>
      <c r="TRO872" s="12"/>
      <c r="TRP872" s="12"/>
      <c r="TRQ872" s="10"/>
      <c r="TRR872" s="14"/>
      <c r="TRS872" s="14"/>
      <c r="TRT872" s="14"/>
      <c r="TRU872" s="16"/>
      <c r="TRV872" s="10"/>
      <c r="TRW872" s="17"/>
      <c r="TRX872" s="11"/>
      <c r="TRY872" s="19"/>
      <c r="TRZ872" s="11"/>
      <c r="TSA872" s="12"/>
      <c r="TSB872" s="12"/>
      <c r="TSC872" s="10"/>
      <c r="TSD872" s="14"/>
      <c r="TSE872" s="14"/>
      <c r="TSF872" s="14"/>
      <c r="TSG872" s="16"/>
      <c r="TSH872" s="10"/>
      <c r="TSI872" s="17"/>
      <c r="TSJ872" s="11"/>
      <c r="TSK872" s="19"/>
      <c r="TSL872" s="11"/>
      <c r="TSM872" s="12"/>
      <c r="TSN872" s="12"/>
      <c r="TSO872" s="10"/>
      <c r="TSP872" s="14"/>
      <c r="TSQ872" s="14"/>
      <c r="TSR872" s="14"/>
      <c r="TSS872" s="16"/>
      <c r="TST872" s="10"/>
      <c r="TSU872" s="17"/>
      <c r="TSV872" s="11"/>
      <c r="TSW872" s="19"/>
      <c r="TSX872" s="11"/>
      <c r="TSY872" s="12"/>
      <c r="TSZ872" s="12"/>
      <c r="TTA872" s="10"/>
      <c r="TTB872" s="14"/>
      <c r="TTC872" s="14"/>
      <c r="TTD872" s="14"/>
      <c r="TTE872" s="16"/>
      <c r="TTF872" s="10"/>
      <c r="TTG872" s="17"/>
      <c r="TTH872" s="11"/>
      <c r="TTI872" s="19"/>
      <c r="TTJ872" s="11"/>
      <c r="TTK872" s="12"/>
      <c r="TTL872" s="12"/>
      <c r="TTM872" s="10"/>
      <c r="TTN872" s="14"/>
      <c r="TTO872" s="14"/>
      <c r="TTP872" s="14"/>
      <c r="TTQ872" s="16"/>
      <c r="TTR872" s="10"/>
      <c r="TTS872" s="17"/>
      <c r="TTT872" s="11"/>
      <c r="TTU872" s="19"/>
      <c r="TTV872" s="11"/>
      <c r="TTW872" s="12"/>
      <c r="TTX872" s="12"/>
      <c r="TTY872" s="10"/>
      <c r="TTZ872" s="14"/>
      <c r="TUA872" s="14"/>
      <c r="TUB872" s="14"/>
      <c r="TUC872" s="16"/>
      <c r="TUD872" s="10"/>
      <c r="TUE872" s="17"/>
      <c r="TUF872" s="11"/>
      <c r="TUG872" s="19"/>
      <c r="TUH872" s="11"/>
      <c r="TUI872" s="12"/>
      <c r="TUJ872" s="12"/>
      <c r="TUK872" s="10"/>
      <c r="TUL872" s="14"/>
      <c r="TUM872" s="14"/>
      <c r="TUN872" s="14"/>
      <c r="TUO872" s="16"/>
      <c r="TUP872" s="10"/>
      <c r="TUQ872" s="17"/>
      <c r="TUR872" s="11"/>
      <c r="TUS872" s="19"/>
      <c r="TUT872" s="11"/>
      <c r="TUU872" s="12"/>
      <c r="TUV872" s="12"/>
      <c r="TUW872" s="10"/>
      <c r="TUX872" s="14"/>
      <c r="TUY872" s="14"/>
      <c r="TUZ872" s="14"/>
      <c r="TVA872" s="16"/>
      <c r="TVB872" s="10"/>
      <c r="TVC872" s="17"/>
      <c r="TVD872" s="11"/>
      <c r="TVE872" s="19"/>
      <c r="TVF872" s="11"/>
      <c r="TVG872" s="12"/>
      <c r="TVH872" s="12"/>
      <c r="TVI872" s="10"/>
      <c r="TVJ872" s="14"/>
      <c r="TVK872" s="14"/>
      <c r="TVL872" s="14"/>
      <c r="TVM872" s="16"/>
      <c r="TVN872" s="10"/>
      <c r="TVO872" s="17"/>
      <c r="TVP872" s="11"/>
      <c r="TVQ872" s="19"/>
      <c r="TVR872" s="11"/>
      <c r="TVS872" s="12"/>
      <c r="TVT872" s="12"/>
      <c r="TVU872" s="10"/>
      <c r="TVV872" s="14"/>
      <c r="TVW872" s="14"/>
      <c r="TVX872" s="14"/>
      <c r="TVY872" s="16"/>
      <c r="TVZ872" s="10"/>
      <c r="TWA872" s="17"/>
      <c r="TWB872" s="11"/>
      <c r="TWC872" s="19"/>
      <c r="TWD872" s="11"/>
      <c r="TWE872" s="12"/>
      <c r="TWF872" s="12"/>
      <c r="TWG872" s="10"/>
      <c r="TWH872" s="14"/>
      <c r="TWI872" s="14"/>
      <c r="TWJ872" s="14"/>
      <c r="TWK872" s="16"/>
      <c r="TWL872" s="10"/>
      <c r="TWM872" s="17"/>
      <c r="TWN872" s="11"/>
      <c r="TWO872" s="19"/>
      <c r="TWP872" s="11"/>
      <c r="TWQ872" s="12"/>
      <c r="TWR872" s="12"/>
      <c r="TWS872" s="10"/>
      <c r="TWT872" s="14"/>
      <c r="TWU872" s="14"/>
      <c r="TWV872" s="14"/>
      <c r="TWW872" s="16"/>
      <c r="TWX872" s="10"/>
      <c r="TWY872" s="17"/>
      <c r="TWZ872" s="11"/>
      <c r="TXA872" s="19"/>
      <c r="TXB872" s="11"/>
      <c r="TXC872" s="12"/>
      <c r="TXD872" s="12"/>
      <c r="TXE872" s="10"/>
      <c r="TXF872" s="14"/>
      <c r="TXG872" s="14"/>
      <c r="TXH872" s="14"/>
      <c r="TXI872" s="16"/>
      <c r="TXJ872" s="10"/>
      <c r="TXK872" s="17"/>
      <c r="TXL872" s="11"/>
      <c r="TXM872" s="19"/>
      <c r="TXN872" s="11"/>
      <c r="TXO872" s="12"/>
      <c r="TXP872" s="12"/>
      <c r="TXQ872" s="10"/>
      <c r="TXR872" s="14"/>
      <c r="TXS872" s="14"/>
      <c r="TXT872" s="14"/>
      <c r="TXU872" s="16"/>
      <c r="TXV872" s="10"/>
      <c r="TXW872" s="17"/>
      <c r="TXX872" s="11"/>
      <c r="TXY872" s="19"/>
      <c r="TXZ872" s="11"/>
      <c r="TYA872" s="12"/>
      <c r="TYB872" s="12"/>
      <c r="TYC872" s="10"/>
      <c r="TYD872" s="14"/>
      <c r="TYE872" s="14"/>
      <c r="TYF872" s="14"/>
      <c r="TYG872" s="16"/>
      <c r="TYH872" s="10"/>
      <c r="TYI872" s="17"/>
      <c r="TYJ872" s="11"/>
      <c r="TYK872" s="19"/>
      <c r="TYL872" s="11"/>
      <c r="TYM872" s="12"/>
      <c r="TYN872" s="12"/>
      <c r="TYO872" s="10"/>
      <c r="TYP872" s="14"/>
      <c r="TYQ872" s="14"/>
      <c r="TYR872" s="14"/>
      <c r="TYS872" s="16"/>
      <c r="TYT872" s="10"/>
      <c r="TYU872" s="17"/>
      <c r="TYV872" s="11"/>
      <c r="TYW872" s="19"/>
      <c r="TYX872" s="11"/>
      <c r="TYY872" s="12"/>
      <c r="TYZ872" s="12"/>
      <c r="TZA872" s="10"/>
      <c r="TZB872" s="14"/>
      <c r="TZC872" s="14"/>
      <c r="TZD872" s="14"/>
      <c r="TZE872" s="16"/>
      <c r="TZF872" s="10"/>
      <c r="TZG872" s="17"/>
      <c r="TZH872" s="11"/>
      <c r="TZI872" s="19"/>
      <c r="TZJ872" s="11"/>
      <c r="TZK872" s="12"/>
      <c r="TZL872" s="12"/>
      <c r="TZM872" s="10"/>
      <c r="TZN872" s="14"/>
      <c r="TZO872" s="14"/>
      <c r="TZP872" s="14"/>
      <c r="TZQ872" s="16"/>
      <c r="TZR872" s="10"/>
      <c r="TZS872" s="17"/>
      <c r="TZT872" s="11"/>
      <c r="TZU872" s="19"/>
      <c r="TZV872" s="11"/>
      <c r="TZW872" s="12"/>
      <c r="TZX872" s="12"/>
      <c r="TZY872" s="10"/>
      <c r="TZZ872" s="14"/>
      <c r="UAA872" s="14"/>
      <c r="UAB872" s="14"/>
      <c r="UAC872" s="16"/>
      <c r="UAD872" s="10"/>
      <c r="UAE872" s="17"/>
      <c r="UAF872" s="11"/>
      <c r="UAG872" s="19"/>
      <c r="UAH872" s="11"/>
      <c r="UAI872" s="12"/>
      <c r="UAJ872" s="12"/>
      <c r="UAK872" s="10"/>
      <c r="UAL872" s="14"/>
      <c r="UAM872" s="14"/>
      <c r="UAN872" s="14"/>
      <c r="UAO872" s="16"/>
      <c r="UAP872" s="10"/>
      <c r="UAQ872" s="17"/>
      <c r="UAR872" s="11"/>
      <c r="UAS872" s="19"/>
      <c r="UAT872" s="11"/>
      <c r="UAU872" s="12"/>
      <c r="UAV872" s="12"/>
      <c r="UAW872" s="10"/>
      <c r="UAX872" s="14"/>
      <c r="UAY872" s="14"/>
      <c r="UAZ872" s="14"/>
      <c r="UBA872" s="16"/>
      <c r="UBB872" s="10"/>
      <c r="UBC872" s="17"/>
      <c r="UBD872" s="11"/>
      <c r="UBE872" s="19"/>
      <c r="UBF872" s="11"/>
      <c r="UBG872" s="12"/>
      <c r="UBH872" s="12"/>
      <c r="UBI872" s="10"/>
      <c r="UBJ872" s="14"/>
      <c r="UBK872" s="14"/>
      <c r="UBL872" s="14"/>
      <c r="UBM872" s="16"/>
      <c r="UBN872" s="10"/>
      <c r="UBO872" s="17"/>
      <c r="UBP872" s="11"/>
      <c r="UBQ872" s="19"/>
      <c r="UBR872" s="11"/>
      <c r="UBS872" s="12"/>
      <c r="UBT872" s="12"/>
      <c r="UBU872" s="10"/>
      <c r="UBV872" s="14"/>
      <c r="UBW872" s="14"/>
      <c r="UBX872" s="14"/>
      <c r="UBY872" s="16"/>
      <c r="UBZ872" s="10"/>
      <c r="UCA872" s="17"/>
      <c r="UCB872" s="11"/>
      <c r="UCC872" s="19"/>
      <c r="UCD872" s="11"/>
      <c r="UCE872" s="12"/>
      <c r="UCF872" s="12"/>
      <c r="UCG872" s="10"/>
      <c r="UCH872" s="14"/>
      <c r="UCI872" s="14"/>
      <c r="UCJ872" s="14"/>
      <c r="UCK872" s="16"/>
      <c r="UCL872" s="10"/>
      <c r="UCM872" s="17"/>
      <c r="UCN872" s="11"/>
      <c r="UCO872" s="19"/>
      <c r="UCP872" s="11"/>
      <c r="UCQ872" s="12"/>
      <c r="UCR872" s="12"/>
      <c r="UCS872" s="10"/>
      <c r="UCT872" s="14"/>
      <c r="UCU872" s="14"/>
      <c r="UCV872" s="14"/>
      <c r="UCW872" s="16"/>
      <c r="UCX872" s="10"/>
      <c r="UCY872" s="17"/>
      <c r="UCZ872" s="11"/>
      <c r="UDA872" s="19"/>
      <c r="UDB872" s="11"/>
      <c r="UDC872" s="12"/>
      <c r="UDD872" s="12"/>
      <c r="UDE872" s="10"/>
      <c r="UDF872" s="14"/>
      <c r="UDG872" s="14"/>
      <c r="UDH872" s="14"/>
      <c r="UDI872" s="16"/>
      <c r="UDJ872" s="10"/>
      <c r="UDK872" s="17"/>
      <c r="UDL872" s="11"/>
      <c r="UDM872" s="19"/>
      <c r="UDN872" s="11"/>
      <c r="UDO872" s="12"/>
      <c r="UDP872" s="12"/>
      <c r="UDQ872" s="10"/>
      <c r="UDR872" s="14"/>
      <c r="UDS872" s="14"/>
      <c r="UDT872" s="14"/>
      <c r="UDU872" s="16"/>
      <c r="UDV872" s="10"/>
      <c r="UDW872" s="17"/>
      <c r="UDX872" s="11"/>
      <c r="UDY872" s="19"/>
      <c r="UDZ872" s="11"/>
      <c r="UEA872" s="12"/>
      <c r="UEB872" s="12"/>
      <c r="UEC872" s="10"/>
      <c r="UED872" s="14"/>
      <c r="UEE872" s="14"/>
      <c r="UEF872" s="14"/>
      <c r="UEG872" s="16"/>
      <c r="UEH872" s="10"/>
      <c r="UEI872" s="17"/>
      <c r="UEJ872" s="11"/>
      <c r="UEK872" s="19"/>
      <c r="UEL872" s="11"/>
      <c r="UEM872" s="12"/>
      <c r="UEN872" s="12"/>
      <c r="UEO872" s="10"/>
      <c r="UEP872" s="14"/>
      <c r="UEQ872" s="14"/>
      <c r="UER872" s="14"/>
      <c r="UES872" s="16"/>
      <c r="UET872" s="10"/>
      <c r="UEU872" s="17"/>
      <c r="UEV872" s="11"/>
      <c r="UEW872" s="19"/>
      <c r="UEX872" s="11"/>
      <c r="UEY872" s="12"/>
      <c r="UEZ872" s="12"/>
      <c r="UFA872" s="10"/>
      <c r="UFB872" s="14"/>
      <c r="UFC872" s="14"/>
      <c r="UFD872" s="14"/>
      <c r="UFE872" s="16"/>
      <c r="UFF872" s="10"/>
      <c r="UFG872" s="17"/>
      <c r="UFH872" s="11"/>
      <c r="UFI872" s="19"/>
      <c r="UFJ872" s="11"/>
      <c r="UFK872" s="12"/>
      <c r="UFL872" s="12"/>
      <c r="UFM872" s="10"/>
      <c r="UFN872" s="14"/>
      <c r="UFO872" s="14"/>
      <c r="UFP872" s="14"/>
      <c r="UFQ872" s="16"/>
      <c r="UFR872" s="10"/>
      <c r="UFS872" s="17"/>
      <c r="UFT872" s="11"/>
      <c r="UFU872" s="19"/>
      <c r="UFV872" s="11"/>
      <c r="UFW872" s="12"/>
      <c r="UFX872" s="12"/>
      <c r="UFY872" s="10"/>
      <c r="UFZ872" s="14"/>
      <c r="UGA872" s="14"/>
      <c r="UGB872" s="14"/>
      <c r="UGC872" s="16"/>
      <c r="UGD872" s="10"/>
      <c r="UGE872" s="17"/>
      <c r="UGF872" s="11"/>
      <c r="UGG872" s="19"/>
      <c r="UGH872" s="11"/>
      <c r="UGI872" s="12"/>
      <c r="UGJ872" s="12"/>
      <c r="UGK872" s="10"/>
      <c r="UGL872" s="14"/>
      <c r="UGM872" s="14"/>
      <c r="UGN872" s="14"/>
      <c r="UGO872" s="16"/>
      <c r="UGP872" s="10"/>
      <c r="UGQ872" s="17"/>
      <c r="UGR872" s="11"/>
      <c r="UGS872" s="19"/>
      <c r="UGT872" s="11"/>
      <c r="UGU872" s="12"/>
      <c r="UGV872" s="12"/>
      <c r="UGW872" s="10"/>
      <c r="UGX872" s="14"/>
      <c r="UGY872" s="14"/>
      <c r="UGZ872" s="14"/>
      <c r="UHA872" s="16"/>
      <c r="UHB872" s="10"/>
      <c r="UHC872" s="17"/>
      <c r="UHD872" s="11"/>
      <c r="UHE872" s="19"/>
      <c r="UHF872" s="11"/>
      <c r="UHG872" s="12"/>
      <c r="UHH872" s="12"/>
      <c r="UHI872" s="10"/>
      <c r="UHJ872" s="14"/>
      <c r="UHK872" s="14"/>
      <c r="UHL872" s="14"/>
      <c r="UHM872" s="16"/>
      <c r="UHN872" s="10"/>
      <c r="UHO872" s="17"/>
      <c r="UHP872" s="11"/>
      <c r="UHQ872" s="19"/>
      <c r="UHR872" s="11"/>
      <c r="UHS872" s="12"/>
      <c r="UHT872" s="12"/>
      <c r="UHU872" s="10"/>
      <c r="UHV872" s="14"/>
      <c r="UHW872" s="14"/>
      <c r="UHX872" s="14"/>
      <c r="UHY872" s="16"/>
      <c r="UHZ872" s="10"/>
      <c r="UIA872" s="17"/>
      <c r="UIB872" s="11"/>
      <c r="UIC872" s="19"/>
      <c r="UID872" s="11"/>
      <c r="UIE872" s="12"/>
      <c r="UIF872" s="12"/>
      <c r="UIG872" s="10"/>
      <c r="UIH872" s="14"/>
      <c r="UII872" s="14"/>
      <c r="UIJ872" s="14"/>
      <c r="UIK872" s="16"/>
      <c r="UIL872" s="10"/>
      <c r="UIM872" s="17"/>
      <c r="UIN872" s="11"/>
      <c r="UIO872" s="19"/>
      <c r="UIP872" s="11"/>
      <c r="UIQ872" s="12"/>
      <c r="UIR872" s="12"/>
      <c r="UIS872" s="10"/>
      <c r="UIT872" s="14"/>
      <c r="UIU872" s="14"/>
      <c r="UIV872" s="14"/>
      <c r="UIW872" s="16"/>
      <c r="UIX872" s="10"/>
      <c r="UIY872" s="17"/>
      <c r="UIZ872" s="11"/>
      <c r="UJA872" s="19"/>
      <c r="UJB872" s="11"/>
      <c r="UJC872" s="12"/>
      <c r="UJD872" s="12"/>
      <c r="UJE872" s="10"/>
      <c r="UJF872" s="14"/>
      <c r="UJG872" s="14"/>
      <c r="UJH872" s="14"/>
      <c r="UJI872" s="16"/>
      <c r="UJJ872" s="10"/>
      <c r="UJK872" s="17"/>
      <c r="UJL872" s="11"/>
      <c r="UJM872" s="19"/>
      <c r="UJN872" s="11"/>
      <c r="UJO872" s="12"/>
      <c r="UJP872" s="12"/>
      <c r="UJQ872" s="10"/>
      <c r="UJR872" s="14"/>
      <c r="UJS872" s="14"/>
      <c r="UJT872" s="14"/>
      <c r="UJU872" s="16"/>
      <c r="UJV872" s="10"/>
      <c r="UJW872" s="17"/>
      <c r="UJX872" s="11"/>
      <c r="UJY872" s="19"/>
      <c r="UJZ872" s="11"/>
      <c r="UKA872" s="12"/>
      <c r="UKB872" s="12"/>
      <c r="UKC872" s="10"/>
      <c r="UKD872" s="14"/>
      <c r="UKE872" s="14"/>
      <c r="UKF872" s="14"/>
      <c r="UKG872" s="16"/>
      <c r="UKH872" s="10"/>
      <c r="UKI872" s="17"/>
      <c r="UKJ872" s="11"/>
      <c r="UKK872" s="19"/>
      <c r="UKL872" s="11"/>
      <c r="UKM872" s="12"/>
      <c r="UKN872" s="12"/>
      <c r="UKO872" s="10"/>
      <c r="UKP872" s="14"/>
      <c r="UKQ872" s="14"/>
      <c r="UKR872" s="14"/>
      <c r="UKS872" s="16"/>
      <c r="UKT872" s="10"/>
      <c r="UKU872" s="17"/>
      <c r="UKV872" s="11"/>
      <c r="UKW872" s="19"/>
      <c r="UKX872" s="11"/>
      <c r="UKY872" s="12"/>
      <c r="UKZ872" s="12"/>
      <c r="ULA872" s="10"/>
      <c r="ULB872" s="14"/>
      <c r="ULC872" s="14"/>
      <c r="ULD872" s="14"/>
      <c r="ULE872" s="16"/>
      <c r="ULF872" s="10"/>
      <c r="ULG872" s="17"/>
      <c r="ULH872" s="11"/>
      <c r="ULI872" s="19"/>
      <c r="ULJ872" s="11"/>
      <c r="ULK872" s="12"/>
      <c r="ULL872" s="12"/>
      <c r="ULM872" s="10"/>
      <c r="ULN872" s="14"/>
      <c r="ULO872" s="14"/>
      <c r="ULP872" s="14"/>
      <c r="ULQ872" s="16"/>
      <c r="ULR872" s="10"/>
      <c r="ULS872" s="17"/>
      <c r="ULT872" s="11"/>
      <c r="ULU872" s="19"/>
      <c r="ULV872" s="11"/>
      <c r="ULW872" s="12"/>
      <c r="ULX872" s="12"/>
      <c r="ULY872" s="10"/>
      <c r="ULZ872" s="14"/>
      <c r="UMA872" s="14"/>
      <c r="UMB872" s="14"/>
      <c r="UMC872" s="16"/>
      <c r="UMD872" s="10"/>
      <c r="UME872" s="17"/>
      <c r="UMF872" s="11"/>
      <c r="UMG872" s="19"/>
      <c r="UMH872" s="11"/>
      <c r="UMI872" s="12"/>
      <c r="UMJ872" s="12"/>
      <c r="UMK872" s="10"/>
      <c r="UML872" s="14"/>
      <c r="UMM872" s="14"/>
      <c r="UMN872" s="14"/>
      <c r="UMO872" s="16"/>
      <c r="UMP872" s="10"/>
      <c r="UMQ872" s="17"/>
      <c r="UMR872" s="11"/>
      <c r="UMS872" s="19"/>
      <c r="UMT872" s="11"/>
      <c r="UMU872" s="12"/>
      <c r="UMV872" s="12"/>
      <c r="UMW872" s="10"/>
      <c r="UMX872" s="14"/>
      <c r="UMY872" s="14"/>
      <c r="UMZ872" s="14"/>
      <c r="UNA872" s="16"/>
      <c r="UNB872" s="10"/>
      <c r="UNC872" s="17"/>
      <c r="UND872" s="11"/>
      <c r="UNE872" s="19"/>
      <c r="UNF872" s="11"/>
      <c r="UNG872" s="12"/>
      <c r="UNH872" s="12"/>
      <c r="UNI872" s="10"/>
      <c r="UNJ872" s="14"/>
      <c r="UNK872" s="14"/>
      <c r="UNL872" s="14"/>
      <c r="UNM872" s="16"/>
      <c r="UNN872" s="10"/>
      <c r="UNO872" s="17"/>
      <c r="UNP872" s="11"/>
      <c r="UNQ872" s="19"/>
      <c r="UNR872" s="11"/>
      <c r="UNS872" s="12"/>
      <c r="UNT872" s="12"/>
      <c r="UNU872" s="10"/>
      <c r="UNV872" s="14"/>
      <c r="UNW872" s="14"/>
      <c r="UNX872" s="14"/>
      <c r="UNY872" s="16"/>
      <c r="UNZ872" s="10"/>
      <c r="UOA872" s="17"/>
      <c r="UOB872" s="11"/>
      <c r="UOC872" s="19"/>
      <c r="UOD872" s="11"/>
      <c r="UOE872" s="12"/>
      <c r="UOF872" s="12"/>
      <c r="UOG872" s="10"/>
      <c r="UOH872" s="14"/>
      <c r="UOI872" s="14"/>
      <c r="UOJ872" s="14"/>
      <c r="UOK872" s="16"/>
      <c r="UOL872" s="10"/>
      <c r="UOM872" s="17"/>
      <c r="UON872" s="11"/>
      <c r="UOO872" s="19"/>
      <c r="UOP872" s="11"/>
      <c r="UOQ872" s="12"/>
      <c r="UOR872" s="12"/>
      <c r="UOS872" s="10"/>
      <c r="UOT872" s="14"/>
      <c r="UOU872" s="14"/>
      <c r="UOV872" s="14"/>
      <c r="UOW872" s="16"/>
      <c r="UOX872" s="10"/>
      <c r="UOY872" s="17"/>
      <c r="UOZ872" s="11"/>
      <c r="UPA872" s="19"/>
      <c r="UPB872" s="11"/>
      <c r="UPC872" s="12"/>
      <c r="UPD872" s="12"/>
      <c r="UPE872" s="10"/>
      <c r="UPF872" s="14"/>
      <c r="UPG872" s="14"/>
      <c r="UPH872" s="14"/>
      <c r="UPI872" s="16"/>
      <c r="UPJ872" s="10"/>
      <c r="UPK872" s="17"/>
      <c r="UPL872" s="11"/>
      <c r="UPM872" s="19"/>
      <c r="UPN872" s="11"/>
      <c r="UPO872" s="12"/>
      <c r="UPP872" s="12"/>
      <c r="UPQ872" s="10"/>
      <c r="UPR872" s="14"/>
      <c r="UPS872" s="14"/>
      <c r="UPT872" s="14"/>
      <c r="UPU872" s="16"/>
      <c r="UPV872" s="10"/>
      <c r="UPW872" s="17"/>
      <c r="UPX872" s="11"/>
      <c r="UPY872" s="19"/>
      <c r="UPZ872" s="11"/>
      <c r="UQA872" s="12"/>
      <c r="UQB872" s="12"/>
      <c r="UQC872" s="10"/>
      <c r="UQD872" s="14"/>
      <c r="UQE872" s="14"/>
      <c r="UQF872" s="14"/>
      <c r="UQG872" s="16"/>
      <c r="UQH872" s="10"/>
      <c r="UQI872" s="17"/>
      <c r="UQJ872" s="11"/>
      <c r="UQK872" s="19"/>
      <c r="UQL872" s="11"/>
      <c r="UQM872" s="12"/>
      <c r="UQN872" s="12"/>
      <c r="UQO872" s="10"/>
      <c r="UQP872" s="14"/>
      <c r="UQQ872" s="14"/>
      <c r="UQR872" s="14"/>
      <c r="UQS872" s="16"/>
      <c r="UQT872" s="10"/>
      <c r="UQU872" s="17"/>
      <c r="UQV872" s="11"/>
      <c r="UQW872" s="19"/>
      <c r="UQX872" s="11"/>
      <c r="UQY872" s="12"/>
      <c r="UQZ872" s="12"/>
      <c r="URA872" s="10"/>
      <c r="URB872" s="14"/>
      <c r="URC872" s="14"/>
      <c r="URD872" s="14"/>
      <c r="URE872" s="16"/>
      <c r="URF872" s="10"/>
      <c r="URG872" s="17"/>
      <c r="URH872" s="11"/>
      <c r="URI872" s="19"/>
      <c r="URJ872" s="11"/>
      <c r="URK872" s="12"/>
      <c r="URL872" s="12"/>
      <c r="URM872" s="10"/>
      <c r="URN872" s="14"/>
      <c r="URO872" s="14"/>
      <c r="URP872" s="14"/>
      <c r="URQ872" s="16"/>
      <c r="URR872" s="10"/>
      <c r="URS872" s="17"/>
      <c r="URT872" s="11"/>
      <c r="URU872" s="19"/>
      <c r="URV872" s="11"/>
      <c r="URW872" s="12"/>
      <c r="URX872" s="12"/>
      <c r="URY872" s="10"/>
      <c r="URZ872" s="14"/>
      <c r="USA872" s="14"/>
      <c r="USB872" s="14"/>
      <c r="USC872" s="16"/>
      <c r="USD872" s="10"/>
      <c r="USE872" s="17"/>
      <c r="USF872" s="11"/>
      <c r="USG872" s="19"/>
      <c r="USH872" s="11"/>
      <c r="USI872" s="12"/>
      <c r="USJ872" s="12"/>
      <c r="USK872" s="10"/>
      <c r="USL872" s="14"/>
      <c r="USM872" s="14"/>
      <c r="USN872" s="14"/>
      <c r="USO872" s="16"/>
      <c r="USP872" s="10"/>
      <c r="USQ872" s="17"/>
      <c r="USR872" s="11"/>
      <c r="USS872" s="19"/>
      <c r="UST872" s="11"/>
      <c r="USU872" s="12"/>
      <c r="USV872" s="12"/>
      <c r="USW872" s="10"/>
      <c r="USX872" s="14"/>
      <c r="USY872" s="14"/>
      <c r="USZ872" s="14"/>
      <c r="UTA872" s="16"/>
      <c r="UTB872" s="10"/>
      <c r="UTC872" s="17"/>
      <c r="UTD872" s="11"/>
      <c r="UTE872" s="19"/>
      <c r="UTF872" s="11"/>
      <c r="UTG872" s="12"/>
      <c r="UTH872" s="12"/>
      <c r="UTI872" s="10"/>
      <c r="UTJ872" s="14"/>
      <c r="UTK872" s="14"/>
      <c r="UTL872" s="14"/>
      <c r="UTM872" s="16"/>
      <c r="UTN872" s="10"/>
      <c r="UTO872" s="17"/>
      <c r="UTP872" s="11"/>
      <c r="UTQ872" s="19"/>
      <c r="UTR872" s="11"/>
      <c r="UTS872" s="12"/>
      <c r="UTT872" s="12"/>
      <c r="UTU872" s="10"/>
      <c r="UTV872" s="14"/>
      <c r="UTW872" s="14"/>
      <c r="UTX872" s="14"/>
      <c r="UTY872" s="16"/>
      <c r="UTZ872" s="10"/>
      <c r="UUA872" s="17"/>
      <c r="UUB872" s="11"/>
      <c r="UUC872" s="19"/>
      <c r="UUD872" s="11"/>
      <c r="UUE872" s="12"/>
      <c r="UUF872" s="12"/>
      <c r="UUG872" s="10"/>
      <c r="UUH872" s="14"/>
      <c r="UUI872" s="14"/>
      <c r="UUJ872" s="14"/>
      <c r="UUK872" s="16"/>
      <c r="UUL872" s="10"/>
      <c r="UUM872" s="17"/>
      <c r="UUN872" s="11"/>
      <c r="UUO872" s="19"/>
      <c r="UUP872" s="11"/>
      <c r="UUQ872" s="12"/>
      <c r="UUR872" s="12"/>
      <c r="UUS872" s="10"/>
      <c r="UUT872" s="14"/>
      <c r="UUU872" s="14"/>
      <c r="UUV872" s="14"/>
      <c r="UUW872" s="16"/>
      <c r="UUX872" s="10"/>
      <c r="UUY872" s="17"/>
      <c r="UUZ872" s="11"/>
      <c r="UVA872" s="19"/>
      <c r="UVB872" s="11"/>
      <c r="UVC872" s="12"/>
      <c r="UVD872" s="12"/>
      <c r="UVE872" s="10"/>
      <c r="UVF872" s="14"/>
      <c r="UVG872" s="14"/>
      <c r="UVH872" s="14"/>
      <c r="UVI872" s="16"/>
      <c r="UVJ872" s="10"/>
      <c r="UVK872" s="17"/>
      <c r="UVL872" s="11"/>
      <c r="UVM872" s="19"/>
      <c r="UVN872" s="11"/>
      <c r="UVO872" s="12"/>
      <c r="UVP872" s="12"/>
      <c r="UVQ872" s="10"/>
      <c r="UVR872" s="14"/>
      <c r="UVS872" s="14"/>
      <c r="UVT872" s="14"/>
      <c r="UVU872" s="16"/>
      <c r="UVV872" s="10"/>
      <c r="UVW872" s="17"/>
      <c r="UVX872" s="11"/>
      <c r="UVY872" s="19"/>
      <c r="UVZ872" s="11"/>
      <c r="UWA872" s="12"/>
      <c r="UWB872" s="12"/>
      <c r="UWC872" s="10"/>
      <c r="UWD872" s="14"/>
      <c r="UWE872" s="14"/>
      <c r="UWF872" s="14"/>
      <c r="UWG872" s="16"/>
      <c r="UWH872" s="10"/>
      <c r="UWI872" s="17"/>
      <c r="UWJ872" s="11"/>
      <c r="UWK872" s="19"/>
      <c r="UWL872" s="11"/>
      <c r="UWM872" s="12"/>
      <c r="UWN872" s="12"/>
      <c r="UWO872" s="10"/>
      <c r="UWP872" s="14"/>
      <c r="UWQ872" s="14"/>
      <c r="UWR872" s="14"/>
      <c r="UWS872" s="16"/>
      <c r="UWT872" s="10"/>
      <c r="UWU872" s="17"/>
      <c r="UWV872" s="11"/>
      <c r="UWW872" s="19"/>
      <c r="UWX872" s="11"/>
      <c r="UWY872" s="12"/>
      <c r="UWZ872" s="12"/>
      <c r="UXA872" s="10"/>
      <c r="UXB872" s="14"/>
      <c r="UXC872" s="14"/>
      <c r="UXD872" s="14"/>
      <c r="UXE872" s="16"/>
      <c r="UXF872" s="10"/>
      <c r="UXG872" s="17"/>
      <c r="UXH872" s="11"/>
      <c r="UXI872" s="19"/>
      <c r="UXJ872" s="11"/>
      <c r="UXK872" s="12"/>
      <c r="UXL872" s="12"/>
      <c r="UXM872" s="10"/>
      <c r="UXN872" s="14"/>
      <c r="UXO872" s="14"/>
      <c r="UXP872" s="14"/>
      <c r="UXQ872" s="16"/>
      <c r="UXR872" s="10"/>
      <c r="UXS872" s="17"/>
      <c r="UXT872" s="11"/>
      <c r="UXU872" s="19"/>
      <c r="UXV872" s="11"/>
      <c r="UXW872" s="12"/>
      <c r="UXX872" s="12"/>
      <c r="UXY872" s="10"/>
      <c r="UXZ872" s="14"/>
      <c r="UYA872" s="14"/>
      <c r="UYB872" s="14"/>
      <c r="UYC872" s="16"/>
      <c r="UYD872" s="10"/>
      <c r="UYE872" s="17"/>
      <c r="UYF872" s="11"/>
      <c r="UYG872" s="19"/>
      <c r="UYH872" s="11"/>
      <c r="UYI872" s="12"/>
      <c r="UYJ872" s="12"/>
      <c r="UYK872" s="10"/>
      <c r="UYL872" s="14"/>
      <c r="UYM872" s="14"/>
      <c r="UYN872" s="14"/>
      <c r="UYO872" s="16"/>
      <c r="UYP872" s="10"/>
      <c r="UYQ872" s="17"/>
      <c r="UYR872" s="11"/>
      <c r="UYS872" s="19"/>
      <c r="UYT872" s="11"/>
      <c r="UYU872" s="12"/>
      <c r="UYV872" s="12"/>
      <c r="UYW872" s="10"/>
      <c r="UYX872" s="14"/>
      <c r="UYY872" s="14"/>
      <c r="UYZ872" s="14"/>
      <c r="UZA872" s="16"/>
      <c r="UZB872" s="10"/>
      <c r="UZC872" s="17"/>
      <c r="UZD872" s="11"/>
      <c r="UZE872" s="19"/>
      <c r="UZF872" s="11"/>
      <c r="UZG872" s="12"/>
      <c r="UZH872" s="12"/>
      <c r="UZI872" s="10"/>
      <c r="UZJ872" s="14"/>
      <c r="UZK872" s="14"/>
      <c r="UZL872" s="14"/>
      <c r="UZM872" s="16"/>
      <c r="UZN872" s="10"/>
      <c r="UZO872" s="17"/>
      <c r="UZP872" s="11"/>
      <c r="UZQ872" s="19"/>
      <c r="UZR872" s="11"/>
      <c r="UZS872" s="12"/>
      <c r="UZT872" s="12"/>
      <c r="UZU872" s="10"/>
      <c r="UZV872" s="14"/>
      <c r="UZW872" s="14"/>
      <c r="UZX872" s="14"/>
      <c r="UZY872" s="16"/>
      <c r="UZZ872" s="10"/>
      <c r="VAA872" s="17"/>
      <c r="VAB872" s="11"/>
      <c r="VAC872" s="19"/>
      <c r="VAD872" s="11"/>
      <c r="VAE872" s="12"/>
      <c r="VAF872" s="12"/>
      <c r="VAG872" s="10"/>
      <c r="VAH872" s="14"/>
      <c r="VAI872" s="14"/>
      <c r="VAJ872" s="14"/>
      <c r="VAK872" s="16"/>
      <c r="VAL872" s="10"/>
      <c r="VAM872" s="17"/>
      <c r="VAN872" s="11"/>
      <c r="VAO872" s="19"/>
      <c r="VAP872" s="11"/>
      <c r="VAQ872" s="12"/>
      <c r="VAR872" s="12"/>
      <c r="VAS872" s="10"/>
      <c r="VAT872" s="14"/>
      <c r="VAU872" s="14"/>
      <c r="VAV872" s="14"/>
      <c r="VAW872" s="16"/>
      <c r="VAX872" s="10"/>
      <c r="VAY872" s="17"/>
      <c r="VAZ872" s="11"/>
      <c r="VBA872" s="19"/>
      <c r="VBB872" s="11"/>
      <c r="VBC872" s="12"/>
      <c r="VBD872" s="12"/>
      <c r="VBE872" s="10"/>
      <c r="VBF872" s="14"/>
      <c r="VBG872" s="14"/>
      <c r="VBH872" s="14"/>
      <c r="VBI872" s="16"/>
      <c r="VBJ872" s="10"/>
      <c r="VBK872" s="17"/>
      <c r="VBL872" s="11"/>
      <c r="VBM872" s="19"/>
      <c r="VBN872" s="11"/>
      <c r="VBO872" s="12"/>
      <c r="VBP872" s="12"/>
      <c r="VBQ872" s="10"/>
      <c r="VBR872" s="14"/>
      <c r="VBS872" s="14"/>
      <c r="VBT872" s="14"/>
      <c r="VBU872" s="16"/>
      <c r="VBV872" s="10"/>
      <c r="VBW872" s="17"/>
      <c r="VBX872" s="11"/>
      <c r="VBY872" s="19"/>
      <c r="VBZ872" s="11"/>
      <c r="VCA872" s="12"/>
      <c r="VCB872" s="12"/>
      <c r="VCC872" s="10"/>
      <c r="VCD872" s="14"/>
      <c r="VCE872" s="14"/>
      <c r="VCF872" s="14"/>
      <c r="VCG872" s="16"/>
      <c r="VCH872" s="10"/>
      <c r="VCI872" s="17"/>
      <c r="VCJ872" s="11"/>
      <c r="VCK872" s="19"/>
      <c r="VCL872" s="11"/>
      <c r="VCM872" s="12"/>
      <c r="VCN872" s="12"/>
      <c r="VCO872" s="10"/>
      <c r="VCP872" s="14"/>
      <c r="VCQ872" s="14"/>
      <c r="VCR872" s="14"/>
      <c r="VCS872" s="16"/>
      <c r="VCT872" s="10"/>
      <c r="VCU872" s="17"/>
      <c r="VCV872" s="11"/>
      <c r="VCW872" s="19"/>
      <c r="VCX872" s="11"/>
      <c r="VCY872" s="12"/>
      <c r="VCZ872" s="12"/>
      <c r="VDA872" s="10"/>
      <c r="VDB872" s="14"/>
      <c r="VDC872" s="14"/>
      <c r="VDD872" s="14"/>
      <c r="VDE872" s="16"/>
      <c r="VDF872" s="10"/>
      <c r="VDG872" s="17"/>
      <c r="VDH872" s="11"/>
      <c r="VDI872" s="19"/>
      <c r="VDJ872" s="11"/>
      <c r="VDK872" s="12"/>
      <c r="VDL872" s="12"/>
      <c r="VDM872" s="10"/>
      <c r="VDN872" s="14"/>
      <c r="VDO872" s="14"/>
      <c r="VDP872" s="14"/>
      <c r="VDQ872" s="16"/>
      <c r="VDR872" s="10"/>
      <c r="VDS872" s="17"/>
      <c r="VDT872" s="11"/>
      <c r="VDU872" s="19"/>
      <c r="VDV872" s="11"/>
      <c r="VDW872" s="12"/>
      <c r="VDX872" s="12"/>
      <c r="VDY872" s="10"/>
      <c r="VDZ872" s="14"/>
      <c r="VEA872" s="14"/>
      <c r="VEB872" s="14"/>
      <c r="VEC872" s="16"/>
      <c r="VED872" s="10"/>
      <c r="VEE872" s="17"/>
      <c r="VEF872" s="11"/>
      <c r="VEG872" s="19"/>
      <c r="VEH872" s="11"/>
      <c r="VEI872" s="12"/>
      <c r="VEJ872" s="12"/>
      <c r="VEK872" s="10"/>
      <c r="VEL872" s="14"/>
      <c r="VEM872" s="14"/>
      <c r="VEN872" s="14"/>
      <c r="VEO872" s="16"/>
      <c r="VEP872" s="10"/>
      <c r="VEQ872" s="17"/>
      <c r="VER872" s="11"/>
      <c r="VES872" s="19"/>
      <c r="VET872" s="11"/>
      <c r="VEU872" s="12"/>
      <c r="VEV872" s="12"/>
      <c r="VEW872" s="10"/>
      <c r="VEX872" s="14"/>
      <c r="VEY872" s="14"/>
      <c r="VEZ872" s="14"/>
      <c r="VFA872" s="16"/>
      <c r="VFB872" s="10"/>
      <c r="VFC872" s="17"/>
      <c r="VFD872" s="11"/>
      <c r="VFE872" s="19"/>
      <c r="VFF872" s="11"/>
      <c r="VFG872" s="12"/>
      <c r="VFH872" s="12"/>
      <c r="VFI872" s="10"/>
      <c r="VFJ872" s="14"/>
      <c r="VFK872" s="14"/>
      <c r="VFL872" s="14"/>
      <c r="VFM872" s="16"/>
      <c r="VFN872" s="10"/>
      <c r="VFO872" s="17"/>
      <c r="VFP872" s="11"/>
      <c r="VFQ872" s="19"/>
      <c r="VFR872" s="11"/>
      <c r="VFS872" s="12"/>
      <c r="VFT872" s="12"/>
      <c r="VFU872" s="10"/>
      <c r="VFV872" s="14"/>
      <c r="VFW872" s="14"/>
      <c r="VFX872" s="14"/>
      <c r="VFY872" s="16"/>
      <c r="VFZ872" s="10"/>
      <c r="VGA872" s="17"/>
      <c r="VGB872" s="11"/>
      <c r="VGC872" s="19"/>
      <c r="VGD872" s="11"/>
      <c r="VGE872" s="12"/>
      <c r="VGF872" s="12"/>
      <c r="VGG872" s="10"/>
      <c r="VGH872" s="14"/>
      <c r="VGI872" s="14"/>
      <c r="VGJ872" s="14"/>
      <c r="VGK872" s="16"/>
      <c r="VGL872" s="10"/>
      <c r="VGM872" s="17"/>
      <c r="VGN872" s="11"/>
      <c r="VGO872" s="19"/>
      <c r="VGP872" s="11"/>
      <c r="VGQ872" s="12"/>
      <c r="VGR872" s="12"/>
      <c r="VGS872" s="10"/>
      <c r="VGT872" s="14"/>
      <c r="VGU872" s="14"/>
      <c r="VGV872" s="14"/>
      <c r="VGW872" s="16"/>
      <c r="VGX872" s="10"/>
      <c r="VGY872" s="17"/>
      <c r="VGZ872" s="11"/>
      <c r="VHA872" s="19"/>
      <c r="VHB872" s="11"/>
      <c r="VHC872" s="12"/>
      <c r="VHD872" s="12"/>
      <c r="VHE872" s="10"/>
      <c r="VHF872" s="14"/>
      <c r="VHG872" s="14"/>
      <c r="VHH872" s="14"/>
      <c r="VHI872" s="16"/>
      <c r="VHJ872" s="10"/>
      <c r="VHK872" s="17"/>
      <c r="VHL872" s="11"/>
      <c r="VHM872" s="19"/>
      <c r="VHN872" s="11"/>
      <c r="VHO872" s="12"/>
      <c r="VHP872" s="12"/>
      <c r="VHQ872" s="10"/>
      <c r="VHR872" s="14"/>
      <c r="VHS872" s="14"/>
      <c r="VHT872" s="14"/>
      <c r="VHU872" s="16"/>
      <c r="VHV872" s="10"/>
      <c r="VHW872" s="17"/>
      <c r="VHX872" s="11"/>
      <c r="VHY872" s="19"/>
      <c r="VHZ872" s="11"/>
      <c r="VIA872" s="12"/>
      <c r="VIB872" s="12"/>
      <c r="VIC872" s="10"/>
      <c r="VID872" s="14"/>
      <c r="VIE872" s="14"/>
      <c r="VIF872" s="14"/>
      <c r="VIG872" s="16"/>
      <c r="VIH872" s="10"/>
      <c r="VII872" s="17"/>
      <c r="VIJ872" s="11"/>
      <c r="VIK872" s="19"/>
      <c r="VIL872" s="11"/>
      <c r="VIM872" s="12"/>
      <c r="VIN872" s="12"/>
      <c r="VIO872" s="10"/>
      <c r="VIP872" s="14"/>
      <c r="VIQ872" s="14"/>
      <c r="VIR872" s="14"/>
      <c r="VIS872" s="16"/>
      <c r="VIT872" s="10"/>
      <c r="VIU872" s="17"/>
      <c r="VIV872" s="11"/>
      <c r="VIW872" s="19"/>
      <c r="VIX872" s="11"/>
      <c r="VIY872" s="12"/>
      <c r="VIZ872" s="12"/>
      <c r="VJA872" s="10"/>
      <c r="VJB872" s="14"/>
      <c r="VJC872" s="14"/>
      <c r="VJD872" s="14"/>
      <c r="VJE872" s="16"/>
      <c r="VJF872" s="10"/>
      <c r="VJG872" s="17"/>
      <c r="VJH872" s="11"/>
      <c r="VJI872" s="19"/>
      <c r="VJJ872" s="11"/>
      <c r="VJK872" s="12"/>
      <c r="VJL872" s="12"/>
      <c r="VJM872" s="10"/>
      <c r="VJN872" s="14"/>
      <c r="VJO872" s="14"/>
      <c r="VJP872" s="14"/>
      <c r="VJQ872" s="16"/>
      <c r="VJR872" s="10"/>
      <c r="VJS872" s="17"/>
      <c r="VJT872" s="11"/>
      <c r="VJU872" s="19"/>
      <c r="VJV872" s="11"/>
      <c r="VJW872" s="12"/>
      <c r="VJX872" s="12"/>
      <c r="VJY872" s="10"/>
      <c r="VJZ872" s="14"/>
      <c r="VKA872" s="14"/>
      <c r="VKB872" s="14"/>
      <c r="VKC872" s="16"/>
      <c r="VKD872" s="10"/>
      <c r="VKE872" s="17"/>
      <c r="VKF872" s="11"/>
      <c r="VKG872" s="19"/>
      <c r="VKH872" s="11"/>
      <c r="VKI872" s="12"/>
      <c r="VKJ872" s="12"/>
      <c r="VKK872" s="10"/>
      <c r="VKL872" s="14"/>
      <c r="VKM872" s="14"/>
      <c r="VKN872" s="14"/>
      <c r="VKO872" s="16"/>
      <c r="VKP872" s="10"/>
      <c r="VKQ872" s="17"/>
      <c r="VKR872" s="11"/>
      <c r="VKS872" s="19"/>
      <c r="VKT872" s="11"/>
      <c r="VKU872" s="12"/>
      <c r="VKV872" s="12"/>
      <c r="VKW872" s="10"/>
      <c r="VKX872" s="14"/>
      <c r="VKY872" s="14"/>
      <c r="VKZ872" s="14"/>
      <c r="VLA872" s="16"/>
      <c r="VLB872" s="10"/>
      <c r="VLC872" s="17"/>
      <c r="VLD872" s="11"/>
      <c r="VLE872" s="19"/>
      <c r="VLF872" s="11"/>
      <c r="VLG872" s="12"/>
      <c r="VLH872" s="12"/>
      <c r="VLI872" s="10"/>
      <c r="VLJ872" s="14"/>
      <c r="VLK872" s="14"/>
      <c r="VLL872" s="14"/>
      <c r="VLM872" s="16"/>
      <c r="VLN872" s="10"/>
      <c r="VLO872" s="17"/>
      <c r="VLP872" s="11"/>
      <c r="VLQ872" s="19"/>
      <c r="VLR872" s="11"/>
      <c r="VLS872" s="12"/>
      <c r="VLT872" s="12"/>
      <c r="VLU872" s="10"/>
      <c r="VLV872" s="14"/>
      <c r="VLW872" s="14"/>
      <c r="VLX872" s="14"/>
      <c r="VLY872" s="16"/>
      <c r="VLZ872" s="10"/>
      <c r="VMA872" s="17"/>
      <c r="VMB872" s="11"/>
      <c r="VMC872" s="19"/>
      <c r="VMD872" s="11"/>
      <c r="VME872" s="12"/>
      <c r="VMF872" s="12"/>
      <c r="VMG872" s="10"/>
      <c r="VMH872" s="14"/>
      <c r="VMI872" s="14"/>
      <c r="VMJ872" s="14"/>
      <c r="VMK872" s="16"/>
      <c r="VML872" s="10"/>
      <c r="VMM872" s="17"/>
      <c r="VMN872" s="11"/>
      <c r="VMO872" s="19"/>
      <c r="VMP872" s="11"/>
      <c r="VMQ872" s="12"/>
      <c r="VMR872" s="12"/>
      <c r="VMS872" s="10"/>
      <c r="VMT872" s="14"/>
      <c r="VMU872" s="14"/>
      <c r="VMV872" s="14"/>
      <c r="VMW872" s="16"/>
      <c r="VMX872" s="10"/>
      <c r="VMY872" s="17"/>
      <c r="VMZ872" s="11"/>
      <c r="VNA872" s="19"/>
      <c r="VNB872" s="11"/>
      <c r="VNC872" s="12"/>
      <c r="VND872" s="12"/>
      <c r="VNE872" s="10"/>
      <c r="VNF872" s="14"/>
      <c r="VNG872" s="14"/>
      <c r="VNH872" s="14"/>
      <c r="VNI872" s="16"/>
      <c r="VNJ872" s="10"/>
      <c r="VNK872" s="17"/>
      <c r="VNL872" s="11"/>
      <c r="VNM872" s="19"/>
      <c r="VNN872" s="11"/>
      <c r="VNO872" s="12"/>
      <c r="VNP872" s="12"/>
      <c r="VNQ872" s="10"/>
      <c r="VNR872" s="14"/>
      <c r="VNS872" s="14"/>
      <c r="VNT872" s="14"/>
      <c r="VNU872" s="16"/>
      <c r="VNV872" s="10"/>
      <c r="VNW872" s="17"/>
      <c r="VNX872" s="11"/>
      <c r="VNY872" s="19"/>
      <c r="VNZ872" s="11"/>
      <c r="VOA872" s="12"/>
      <c r="VOB872" s="12"/>
      <c r="VOC872" s="10"/>
      <c r="VOD872" s="14"/>
      <c r="VOE872" s="14"/>
      <c r="VOF872" s="14"/>
      <c r="VOG872" s="16"/>
      <c r="VOH872" s="10"/>
      <c r="VOI872" s="17"/>
      <c r="VOJ872" s="11"/>
      <c r="VOK872" s="19"/>
      <c r="VOL872" s="11"/>
      <c r="VOM872" s="12"/>
      <c r="VON872" s="12"/>
      <c r="VOO872" s="10"/>
      <c r="VOP872" s="14"/>
      <c r="VOQ872" s="14"/>
      <c r="VOR872" s="14"/>
      <c r="VOS872" s="16"/>
      <c r="VOT872" s="10"/>
      <c r="VOU872" s="17"/>
      <c r="VOV872" s="11"/>
      <c r="VOW872" s="19"/>
      <c r="VOX872" s="11"/>
      <c r="VOY872" s="12"/>
      <c r="VOZ872" s="12"/>
      <c r="VPA872" s="10"/>
      <c r="VPB872" s="14"/>
      <c r="VPC872" s="14"/>
      <c r="VPD872" s="14"/>
      <c r="VPE872" s="16"/>
      <c r="VPF872" s="10"/>
      <c r="VPG872" s="17"/>
      <c r="VPH872" s="11"/>
      <c r="VPI872" s="19"/>
      <c r="VPJ872" s="11"/>
      <c r="VPK872" s="12"/>
      <c r="VPL872" s="12"/>
      <c r="VPM872" s="10"/>
      <c r="VPN872" s="14"/>
      <c r="VPO872" s="14"/>
      <c r="VPP872" s="14"/>
      <c r="VPQ872" s="16"/>
      <c r="VPR872" s="10"/>
      <c r="VPS872" s="17"/>
      <c r="VPT872" s="11"/>
      <c r="VPU872" s="19"/>
      <c r="VPV872" s="11"/>
      <c r="VPW872" s="12"/>
      <c r="VPX872" s="12"/>
      <c r="VPY872" s="10"/>
      <c r="VPZ872" s="14"/>
      <c r="VQA872" s="14"/>
      <c r="VQB872" s="14"/>
      <c r="VQC872" s="16"/>
      <c r="VQD872" s="10"/>
      <c r="VQE872" s="17"/>
      <c r="VQF872" s="11"/>
      <c r="VQG872" s="19"/>
      <c r="VQH872" s="11"/>
      <c r="VQI872" s="12"/>
      <c r="VQJ872" s="12"/>
      <c r="VQK872" s="10"/>
      <c r="VQL872" s="14"/>
      <c r="VQM872" s="14"/>
      <c r="VQN872" s="14"/>
      <c r="VQO872" s="16"/>
      <c r="VQP872" s="10"/>
      <c r="VQQ872" s="17"/>
      <c r="VQR872" s="11"/>
      <c r="VQS872" s="19"/>
      <c r="VQT872" s="11"/>
      <c r="VQU872" s="12"/>
      <c r="VQV872" s="12"/>
      <c r="VQW872" s="10"/>
      <c r="VQX872" s="14"/>
      <c r="VQY872" s="14"/>
      <c r="VQZ872" s="14"/>
      <c r="VRA872" s="16"/>
      <c r="VRB872" s="10"/>
      <c r="VRC872" s="17"/>
      <c r="VRD872" s="11"/>
      <c r="VRE872" s="19"/>
      <c r="VRF872" s="11"/>
      <c r="VRG872" s="12"/>
      <c r="VRH872" s="12"/>
      <c r="VRI872" s="10"/>
      <c r="VRJ872" s="14"/>
      <c r="VRK872" s="14"/>
      <c r="VRL872" s="14"/>
      <c r="VRM872" s="16"/>
      <c r="VRN872" s="10"/>
      <c r="VRO872" s="17"/>
      <c r="VRP872" s="11"/>
      <c r="VRQ872" s="19"/>
      <c r="VRR872" s="11"/>
      <c r="VRS872" s="12"/>
      <c r="VRT872" s="12"/>
      <c r="VRU872" s="10"/>
      <c r="VRV872" s="14"/>
      <c r="VRW872" s="14"/>
      <c r="VRX872" s="14"/>
      <c r="VRY872" s="16"/>
      <c r="VRZ872" s="10"/>
      <c r="VSA872" s="17"/>
      <c r="VSB872" s="11"/>
      <c r="VSC872" s="19"/>
      <c r="VSD872" s="11"/>
      <c r="VSE872" s="12"/>
      <c r="VSF872" s="12"/>
      <c r="VSG872" s="10"/>
      <c r="VSH872" s="14"/>
      <c r="VSI872" s="14"/>
      <c r="VSJ872" s="14"/>
      <c r="VSK872" s="16"/>
      <c r="VSL872" s="10"/>
      <c r="VSM872" s="17"/>
      <c r="VSN872" s="11"/>
      <c r="VSO872" s="19"/>
      <c r="VSP872" s="11"/>
      <c r="VSQ872" s="12"/>
      <c r="VSR872" s="12"/>
      <c r="VSS872" s="10"/>
      <c r="VST872" s="14"/>
      <c r="VSU872" s="14"/>
      <c r="VSV872" s="14"/>
      <c r="VSW872" s="16"/>
      <c r="VSX872" s="10"/>
      <c r="VSY872" s="17"/>
      <c r="VSZ872" s="11"/>
      <c r="VTA872" s="19"/>
      <c r="VTB872" s="11"/>
      <c r="VTC872" s="12"/>
      <c r="VTD872" s="12"/>
      <c r="VTE872" s="10"/>
      <c r="VTF872" s="14"/>
      <c r="VTG872" s="14"/>
      <c r="VTH872" s="14"/>
      <c r="VTI872" s="16"/>
      <c r="VTJ872" s="10"/>
      <c r="VTK872" s="17"/>
      <c r="VTL872" s="11"/>
      <c r="VTM872" s="19"/>
      <c r="VTN872" s="11"/>
      <c r="VTO872" s="12"/>
      <c r="VTP872" s="12"/>
      <c r="VTQ872" s="10"/>
      <c r="VTR872" s="14"/>
      <c r="VTS872" s="14"/>
      <c r="VTT872" s="14"/>
      <c r="VTU872" s="16"/>
      <c r="VTV872" s="10"/>
      <c r="VTW872" s="17"/>
      <c r="VTX872" s="11"/>
      <c r="VTY872" s="19"/>
      <c r="VTZ872" s="11"/>
      <c r="VUA872" s="12"/>
      <c r="VUB872" s="12"/>
      <c r="VUC872" s="10"/>
      <c r="VUD872" s="14"/>
      <c r="VUE872" s="14"/>
      <c r="VUF872" s="14"/>
      <c r="VUG872" s="16"/>
      <c r="VUH872" s="10"/>
      <c r="VUI872" s="17"/>
      <c r="VUJ872" s="11"/>
      <c r="VUK872" s="19"/>
      <c r="VUL872" s="11"/>
      <c r="VUM872" s="12"/>
      <c r="VUN872" s="12"/>
      <c r="VUO872" s="10"/>
      <c r="VUP872" s="14"/>
      <c r="VUQ872" s="14"/>
      <c r="VUR872" s="14"/>
      <c r="VUS872" s="16"/>
      <c r="VUT872" s="10"/>
      <c r="VUU872" s="17"/>
      <c r="VUV872" s="11"/>
      <c r="VUW872" s="19"/>
      <c r="VUX872" s="11"/>
      <c r="VUY872" s="12"/>
      <c r="VUZ872" s="12"/>
      <c r="VVA872" s="10"/>
      <c r="VVB872" s="14"/>
      <c r="VVC872" s="14"/>
      <c r="VVD872" s="14"/>
      <c r="VVE872" s="16"/>
      <c r="VVF872" s="10"/>
      <c r="VVG872" s="17"/>
      <c r="VVH872" s="11"/>
      <c r="VVI872" s="19"/>
      <c r="VVJ872" s="11"/>
      <c r="VVK872" s="12"/>
      <c r="VVL872" s="12"/>
      <c r="VVM872" s="10"/>
      <c r="VVN872" s="14"/>
      <c r="VVO872" s="14"/>
      <c r="VVP872" s="14"/>
      <c r="VVQ872" s="16"/>
      <c r="VVR872" s="10"/>
      <c r="VVS872" s="17"/>
      <c r="VVT872" s="11"/>
      <c r="VVU872" s="19"/>
      <c r="VVV872" s="11"/>
      <c r="VVW872" s="12"/>
      <c r="VVX872" s="12"/>
      <c r="VVY872" s="10"/>
      <c r="VVZ872" s="14"/>
      <c r="VWA872" s="14"/>
      <c r="VWB872" s="14"/>
      <c r="VWC872" s="16"/>
      <c r="VWD872" s="10"/>
      <c r="VWE872" s="17"/>
      <c r="VWF872" s="11"/>
      <c r="VWG872" s="19"/>
      <c r="VWH872" s="11"/>
      <c r="VWI872" s="12"/>
      <c r="VWJ872" s="12"/>
      <c r="VWK872" s="10"/>
      <c r="VWL872" s="14"/>
      <c r="VWM872" s="14"/>
      <c r="VWN872" s="14"/>
      <c r="VWO872" s="16"/>
      <c r="VWP872" s="10"/>
      <c r="VWQ872" s="17"/>
      <c r="VWR872" s="11"/>
      <c r="VWS872" s="19"/>
      <c r="VWT872" s="11"/>
      <c r="VWU872" s="12"/>
      <c r="VWV872" s="12"/>
      <c r="VWW872" s="10"/>
      <c r="VWX872" s="14"/>
      <c r="VWY872" s="14"/>
      <c r="VWZ872" s="14"/>
      <c r="VXA872" s="16"/>
      <c r="VXB872" s="10"/>
      <c r="VXC872" s="17"/>
      <c r="VXD872" s="11"/>
      <c r="VXE872" s="19"/>
      <c r="VXF872" s="11"/>
      <c r="VXG872" s="12"/>
      <c r="VXH872" s="12"/>
      <c r="VXI872" s="10"/>
      <c r="VXJ872" s="14"/>
      <c r="VXK872" s="14"/>
      <c r="VXL872" s="14"/>
      <c r="VXM872" s="16"/>
      <c r="VXN872" s="10"/>
      <c r="VXO872" s="17"/>
      <c r="VXP872" s="11"/>
      <c r="VXQ872" s="19"/>
      <c r="VXR872" s="11"/>
      <c r="VXS872" s="12"/>
      <c r="VXT872" s="12"/>
      <c r="VXU872" s="10"/>
      <c r="VXV872" s="14"/>
      <c r="VXW872" s="14"/>
      <c r="VXX872" s="14"/>
      <c r="VXY872" s="16"/>
      <c r="VXZ872" s="10"/>
      <c r="VYA872" s="17"/>
      <c r="VYB872" s="11"/>
      <c r="VYC872" s="19"/>
      <c r="VYD872" s="11"/>
      <c r="VYE872" s="12"/>
      <c r="VYF872" s="12"/>
      <c r="VYG872" s="10"/>
      <c r="VYH872" s="14"/>
      <c r="VYI872" s="14"/>
      <c r="VYJ872" s="14"/>
      <c r="VYK872" s="16"/>
      <c r="VYL872" s="10"/>
      <c r="VYM872" s="17"/>
      <c r="VYN872" s="11"/>
      <c r="VYO872" s="19"/>
      <c r="VYP872" s="11"/>
      <c r="VYQ872" s="12"/>
      <c r="VYR872" s="12"/>
      <c r="VYS872" s="10"/>
      <c r="VYT872" s="14"/>
      <c r="VYU872" s="14"/>
      <c r="VYV872" s="14"/>
      <c r="VYW872" s="16"/>
      <c r="VYX872" s="10"/>
      <c r="VYY872" s="17"/>
      <c r="VYZ872" s="11"/>
      <c r="VZA872" s="19"/>
      <c r="VZB872" s="11"/>
      <c r="VZC872" s="12"/>
      <c r="VZD872" s="12"/>
      <c r="VZE872" s="10"/>
      <c r="VZF872" s="14"/>
      <c r="VZG872" s="14"/>
      <c r="VZH872" s="14"/>
      <c r="VZI872" s="16"/>
      <c r="VZJ872" s="10"/>
      <c r="VZK872" s="17"/>
      <c r="VZL872" s="11"/>
      <c r="VZM872" s="19"/>
      <c r="VZN872" s="11"/>
      <c r="VZO872" s="12"/>
      <c r="VZP872" s="12"/>
      <c r="VZQ872" s="10"/>
      <c r="VZR872" s="14"/>
      <c r="VZS872" s="14"/>
      <c r="VZT872" s="14"/>
      <c r="VZU872" s="16"/>
      <c r="VZV872" s="10"/>
      <c r="VZW872" s="17"/>
      <c r="VZX872" s="11"/>
      <c r="VZY872" s="19"/>
      <c r="VZZ872" s="11"/>
      <c r="WAA872" s="12"/>
      <c r="WAB872" s="12"/>
      <c r="WAC872" s="10"/>
      <c r="WAD872" s="14"/>
      <c r="WAE872" s="14"/>
      <c r="WAF872" s="14"/>
      <c r="WAG872" s="16"/>
      <c r="WAH872" s="10"/>
      <c r="WAI872" s="17"/>
      <c r="WAJ872" s="11"/>
      <c r="WAK872" s="19"/>
      <c r="WAL872" s="11"/>
      <c r="WAM872" s="12"/>
      <c r="WAN872" s="12"/>
      <c r="WAO872" s="10"/>
      <c r="WAP872" s="14"/>
      <c r="WAQ872" s="14"/>
      <c r="WAR872" s="14"/>
      <c r="WAS872" s="16"/>
      <c r="WAT872" s="10"/>
      <c r="WAU872" s="17"/>
      <c r="WAV872" s="11"/>
      <c r="WAW872" s="19"/>
      <c r="WAX872" s="11"/>
      <c r="WAY872" s="12"/>
      <c r="WAZ872" s="12"/>
      <c r="WBA872" s="10"/>
      <c r="WBB872" s="14"/>
      <c r="WBC872" s="14"/>
      <c r="WBD872" s="14"/>
      <c r="WBE872" s="16"/>
      <c r="WBF872" s="10"/>
      <c r="WBG872" s="17"/>
      <c r="WBH872" s="11"/>
      <c r="WBI872" s="19"/>
      <c r="WBJ872" s="11"/>
      <c r="WBK872" s="12"/>
      <c r="WBL872" s="12"/>
      <c r="WBM872" s="10"/>
      <c r="WBN872" s="14"/>
      <c r="WBO872" s="14"/>
      <c r="WBP872" s="14"/>
      <c r="WBQ872" s="16"/>
      <c r="WBR872" s="10"/>
      <c r="WBS872" s="17"/>
      <c r="WBT872" s="11"/>
      <c r="WBU872" s="19"/>
      <c r="WBV872" s="11"/>
      <c r="WBW872" s="12"/>
      <c r="WBX872" s="12"/>
      <c r="WBY872" s="10"/>
      <c r="WBZ872" s="14"/>
      <c r="WCA872" s="14"/>
      <c r="WCB872" s="14"/>
      <c r="WCC872" s="16"/>
      <c r="WCD872" s="10"/>
      <c r="WCE872" s="17"/>
      <c r="WCF872" s="11"/>
      <c r="WCG872" s="19"/>
      <c r="WCH872" s="11"/>
      <c r="WCI872" s="12"/>
      <c r="WCJ872" s="12"/>
      <c r="WCK872" s="10"/>
      <c r="WCL872" s="14"/>
      <c r="WCM872" s="14"/>
      <c r="WCN872" s="14"/>
      <c r="WCO872" s="16"/>
      <c r="WCP872" s="10"/>
      <c r="WCQ872" s="17"/>
      <c r="WCR872" s="11"/>
      <c r="WCS872" s="19"/>
      <c r="WCT872" s="11"/>
      <c r="WCU872" s="12"/>
      <c r="WCV872" s="12"/>
      <c r="WCW872" s="10"/>
      <c r="WCX872" s="14"/>
      <c r="WCY872" s="14"/>
      <c r="WCZ872" s="14"/>
      <c r="WDA872" s="16"/>
      <c r="WDB872" s="10"/>
      <c r="WDC872" s="17"/>
      <c r="WDD872" s="11"/>
      <c r="WDE872" s="19"/>
      <c r="WDF872" s="11"/>
      <c r="WDG872" s="12"/>
      <c r="WDH872" s="12"/>
      <c r="WDI872" s="10"/>
      <c r="WDJ872" s="14"/>
      <c r="WDK872" s="14"/>
      <c r="WDL872" s="14"/>
      <c r="WDM872" s="16"/>
      <c r="WDN872" s="10"/>
      <c r="WDO872" s="17"/>
      <c r="WDP872" s="11"/>
      <c r="WDQ872" s="19"/>
      <c r="WDR872" s="11"/>
      <c r="WDS872" s="12"/>
      <c r="WDT872" s="12"/>
      <c r="WDU872" s="10"/>
      <c r="WDV872" s="14"/>
      <c r="WDW872" s="14"/>
      <c r="WDX872" s="14"/>
      <c r="WDY872" s="16"/>
      <c r="WDZ872" s="10"/>
      <c r="WEA872" s="17"/>
      <c r="WEB872" s="11"/>
      <c r="WEC872" s="19"/>
      <c r="WED872" s="11"/>
      <c r="WEE872" s="12"/>
      <c r="WEF872" s="12"/>
      <c r="WEG872" s="10"/>
      <c r="WEH872" s="14"/>
      <c r="WEI872" s="14"/>
      <c r="WEJ872" s="14"/>
      <c r="WEK872" s="16"/>
      <c r="WEL872" s="10"/>
      <c r="WEM872" s="17"/>
      <c r="WEN872" s="11"/>
      <c r="WEO872" s="19"/>
      <c r="WEP872" s="11"/>
      <c r="WEQ872" s="12"/>
      <c r="WER872" s="12"/>
      <c r="WES872" s="10"/>
      <c r="WET872" s="14"/>
      <c r="WEU872" s="14"/>
      <c r="WEV872" s="14"/>
      <c r="WEW872" s="16"/>
      <c r="WEX872" s="10"/>
      <c r="WEY872" s="17"/>
      <c r="WEZ872" s="11"/>
      <c r="WFA872" s="19"/>
      <c r="WFB872" s="11"/>
      <c r="WFC872" s="12"/>
      <c r="WFD872" s="12"/>
      <c r="WFE872" s="10"/>
      <c r="WFF872" s="14"/>
      <c r="WFG872" s="14"/>
      <c r="WFH872" s="14"/>
      <c r="WFI872" s="16"/>
      <c r="WFJ872" s="10"/>
      <c r="WFK872" s="17"/>
      <c r="WFL872" s="11"/>
      <c r="WFM872" s="19"/>
      <c r="WFN872" s="11"/>
      <c r="WFO872" s="12"/>
      <c r="WFP872" s="12"/>
      <c r="WFQ872" s="10"/>
      <c r="WFR872" s="14"/>
      <c r="WFS872" s="14"/>
      <c r="WFT872" s="14"/>
      <c r="WFU872" s="16"/>
      <c r="WFV872" s="10"/>
      <c r="WFW872" s="17"/>
      <c r="WFX872" s="11"/>
      <c r="WFY872" s="19"/>
      <c r="WFZ872" s="11"/>
      <c r="WGA872" s="12"/>
      <c r="WGB872" s="12"/>
      <c r="WGC872" s="10"/>
      <c r="WGD872" s="14"/>
      <c r="WGE872" s="14"/>
      <c r="WGF872" s="14"/>
      <c r="WGG872" s="16"/>
      <c r="WGH872" s="10"/>
      <c r="WGI872" s="17"/>
      <c r="WGJ872" s="11"/>
      <c r="WGK872" s="19"/>
      <c r="WGL872" s="11"/>
      <c r="WGM872" s="12"/>
      <c r="WGN872" s="12"/>
      <c r="WGO872" s="10"/>
      <c r="WGP872" s="14"/>
      <c r="WGQ872" s="14"/>
      <c r="WGR872" s="14"/>
      <c r="WGS872" s="16"/>
      <c r="WGT872" s="10"/>
      <c r="WGU872" s="17"/>
      <c r="WGV872" s="11"/>
      <c r="WGW872" s="19"/>
      <c r="WGX872" s="11"/>
      <c r="WGY872" s="12"/>
      <c r="WGZ872" s="12"/>
      <c r="WHA872" s="10"/>
      <c r="WHB872" s="14"/>
      <c r="WHC872" s="14"/>
      <c r="WHD872" s="14"/>
      <c r="WHE872" s="16"/>
      <c r="WHF872" s="10"/>
      <c r="WHG872" s="17"/>
      <c r="WHH872" s="11"/>
      <c r="WHI872" s="19"/>
      <c r="WHJ872" s="11"/>
      <c r="WHK872" s="12"/>
      <c r="WHL872" s="12"/>
      <c r="WHM872" s="10"/>
      <c r="WHN872" s="14"/>
      <c r="WHO872" s="14"/>
      <c r="WHP872" s="14"/>
      <c r="WHQ872" s="16"/>
      <c r="WHR872" s="10"/>
      <c r="WHS872" s="17"/>
      <c r="WHT872" s="11"/>
      <c r="WHU872" s="19"/>
      <c r="WHV872" s="11"/>
      <c r="WHW872" s="12"/>
      <c r="WHX872" s="12"/>
      <c r="WHY872" s="10"/>
      <c r="WHZ872" s="14"/>
      <c r="WIA872" s="14"/>
      <c r="WIB872" s="14"/>
      <c r="WIC872" s="16"/>
      <c r="WID872" s="10"/>
      <c r="WIE872" s="17"/>
      <c r="WIF872" s="11"/>
      <c r="WIG872" s="19"/>
      <c r="WIH872" s="11"/>
      <c r="WII872" s="12"/>
      <c r="WIJ872" s="12"/>
      <c r="WIK872" s="10"/>
      <c r="WIL872" s="14"/>
      <c r="WIM872" s="14"/>
      <c r="WIN872" s="14"/>
      <c r="WIO872" s="16"/>
      <c r="WIP872" s="10"/>
      <c r="WIQ872" s="17"/>
      <c r="WIR872" s="11"/>
      <c r="WIS872" s="19"/>
      <c r="WIT872" s="11"/>
      <c r="WIU872" s="12"/>
      <c r="WIV872" s="12"/>
      <c r="WIW872" s="10"/>
      <c r="WIX872" s="14"/>
      <c r="WIY872" s="14"/>
      <c r="WIZ872" s="14"/>
      <c r="WJA872" s="16"/>
      <c r="WJB872" s="10"/>
      <c r="WJC872" s="17"/>
      <c r="WJD872" s="11"/>
      <c r="WJE872" s="19"/>
      <c r="WJF872" s="11"/>
      <c r="WJG872" s="12"/>
      <c r="WJH872" s="12"/>
      <c r="WJI872" s="10"/>
      <c r="WJJ872" s="14"/>
      <c r="WJK872" s="14"/>
      <c r="WJL872" s="14"/>
      <c r="WJM872" s="16"/>
      <c r="WJN872" s="10"/>
      <c r="WJO872" s="17"/>
      <c r="WJP872" s="11"/>
      <c r="WJQ872" s="19"/>
      <c r="WJR872" s="11"/>
      <c r="WJS872" s="12"/>
      <c r="WJT872" s="12"/>
      <c r="WJU872" s="10"/>
      <c r="WJV872" s="14"/>
      <c r="WJW872" s="14"/>
      <c r="WJX872" s="14"/>
      <c r="WJY872" s="16"/>
      <c r="WJZ872" s="10"/>
      <c r="WKA872" s="17"/>
      <c r="WKB872" s="11"/>
      <c r="WKC872" s="19"/>
      <c r="WKD872" s="11"/>
      <c r="WKE872" s="12"/>
      <c r="WKF872" s="12"/>
      <c r="WKG872" s="10"/>
      <c r="WKH872" s="14"/>
      <c r="WKI872" s="14"/>
      <c r="WKJ872" s="14"/>
      <c r="WKK872" s="16"/>
      <c r="WKL872" s="10"/>
      <c r="WKM872" s="17"/>
      <c r="WKN872" s="11"/>
      <c r="WKO872" s="19"/>
      <c r="WKP872" s="11"/>
      <c r="WKQ872" s="12"/>
      <c r="WKR872" s="12"/>
      <c r="WKS872" s="10"/>
      <c r="WKT872" s="14"/>
      <c r="WKU872" s="14"/>
      <c r="WKV872" s="14"/>
      <c r="WKW872" s="16"/>
      <c r="WKX872" s="10"/>
      <c r="WKY872" s="17"/>
      <c r="WKZ872" s="11"/>
      <c r="WLA872" s="19"/>
      <c r="WLB872" s="11"/>
      <c r="WLC872" s="12"/>
      <c r="WLD872" s="12"/>
      <c r="WLE872" s="10"/>
      <c r="WLF872" s="14"/>
      <c r="WLG872" s="14"/>
      <c r="WLH872" s="14"/>
      <c r="WLI872" s="16"/>
      <c r="WLJ872" s="10"/>
      <c r="WLK872" s="17"/>
      <c r="WLL872" s="11"/>
      <c r="WLM872" s="19"/>
      <c r="WLN872" s="11"/>
      <c r="WLO872" s="12"/>
      <c r="WLP872" s="12"/>
      <c r="WLQ872" s="10"/>
      <c r="WLR872" s="14"/>
      <c r="WLS872" s="14"/>
      <c r="WLT872" s="14"/>
      <c r="WLU872" s="16"/>
      <c r="WLV872" s="10"/>
      <c r="WLW872" s="17"/>
      <c r="WLX872" s="11"/>
      <c r="WLY872" s="19"/>
      <c r="WLZ872" s="11"/>
      <c r="WMA872" s="12"/>
      <c r="WMB872" s="12"/>
      <c r="WMC872" s="10"/>
      <c r="WMD872" s="14"/>
      <c r="WME872" s="14"/>
      <c r="WMF872" s="14"/>
      <c r="WMG872" s="16"/>
      <c r="WMH872" s="10"/>
      <c r="WMI872" s="17"/>
      <c r="WMJ872" s="11"/>
      <c r="WMK872" s="19"/>
      <c r="WML872" s="11"/>
      <c r="WMM872" s="12"/>
      <c r="WMN872" s="12"/>
      <c r="WMO872" s="10"/>
      <c r="WMP872" s="14"/>
      <c r="WMQ872" s="14"/>
      <c r="WMR872" s="14"/>
      <c r="WMS872" s="16"/>
      <c r="WMT872" s="10"/>
      <c r="WMU872" s="17"/>
      <c r="WMV872" s="11"/>
      <c r="WMW872" s="19"/>
      <c r="WMX872" s="11"/>
      <c r="WMY872" s="12"/>
      <c r="WMZ872" s="12"/>
      <c r="WNA872" s="10"/>
      <c r="WNB872" s="14"/>
      <c r="WNC872" s="14"/>
      <c r="WND872" s="14"/>
      <c r="WNE872" s="16"/>
      <c r="WNF872" s="10"/>
      <c r="WNG872" s="17"/>
      <c r="WNH872" s="11"/>
      <c r="WNI872" s="19"/>
      <c r="WNJ872" s="11"/>
      <c r="WNK872" s="12"/>
      <c r="WNL872" s="12"/>
      <c r="WNM872" s="10"/>
      <c r="WNN872" s="14"/>
      <c r="WNO872" s="14"/>
      <c r="WNP872" s="14"/>
      <c r="WNQ872" s="16"/>
      <c r="WNR872" s="10"/>
      <c r="WNS872" s="17"/>
      <c r="WNT872" s="11"/>
      <c r="WNU872" s="19"/>
      <c r="WNV872" s="11"/>
      <c r="WNW872" s="12"/>
      <c r="WNX872" s="12"/>
      <c r="WNY872" s="10"/>
      <c r="WNZ872" s="14"/>
      <c r="WOA872" s="14"/>
      <c r="WOB872" s="14"/>
      <c r="WOC872" s="16"/>
      <c r="WOD872" s="10"/>
      <c r="WOE872" s="17"/>
      <c r="WOF872" s="11"/>
      <c r="WOG872" s="19"/>
      <c r="WOH872" s="11"/>
      <c r="WOI872" s="12"/>
      <c r="WOJ872" s="12"/>
      <c r="WOK872" s="10"/>
      <c r="WOL872" s="14"/>
      <c r="WOM872" s="14"/>
      <c r="WON872" s="14"/>
      <c r="WOO872" s="16"/>
      <c r="WOP872" s="10"/>
      <c r="WOQ872" s="17"/>
      <c r="WOR872" s="11"/>
      <c r="WOS872" s="19"/>
      <c r="WOT872" s="11"/>
      <c r="WOU872" s="12"/>
      <c r="WOV872" s="12"/>
      <c r="WOW872" s="10"/>
      <c r="WOX872" s="14"/>
      <c r="WOY872" s="14"/>
      <c r="WOZ872" s="14"/>
      <c r="WPA872" s="16"/>
      <c r="WPB872" s="10"/>
      <c r="WPC872" s="17"/>
      <c r="WPD872" s="11"/>
      <c r="WPE872" s="19"/>
      <c r="WPF872" s="11"/>
      <c r="WPG872" s="12"/>
      <c r="WPH872" s="12"/>
      <c r="WPI872" s="10"/>
      <c r="WPJ872" s="14"/>
      <c r="WPK872" s="14"/>
      <c r="WPL872" s="14"/>
      <c r="WPM872" s="16"/>
      <c r="WPN872" s="10"/>
      <c r="WPO872" s="17"/>
      <c r="WPP872" s="11"/>
      <c r="WPQ872" s="19"/>
      <c r="WPR872" s="11"/>
      <c r="WPS872" s="12"/>
      <c r="WPT872" s="12"/>
      <c r="WPU872" s="10"/>
      <c r="WPV872" s="14"/>
      <c r="WPW872" s="14"/>
      <c r="WPX872" s="14"/>
      <c r="WPY872" s="16"/>
      <c r="WPZ872" s="10"/>
      <c r="WQA872" s="17"/>
      <c r="WQB872" s="11"/>
      <c r="WQC872" s="19"/>
      <c r="WQD872" s="11"/>
      <c r="WQE872" s="12"/>
      <c r="WQF872" s="12"/>
      <c r="WQG872" s="10"/>
      <c r="WQH872" s="14"/>
      <c r="WQI872" s="14"/>
      <c r="WQJ872" s="14"/>
      <c r="WQK872" s="16"/>
      <c r="WQL872" s="10"/>
      <c r="WQM872" s="17"/>
      <c r="WQN872" s="11"/>
      <c r="WQO872" s="19"/>
      <c r="WQP872" s="11"/>
      <c r="WQQ872" s="12"/>
      <c r="WQR872" s="12"/>
      <c r="WQS872" s="10"/>
      <c r="WQT872" s="14"/>
      <c r="WQU872" s="14"/>
      <c r="WQV872" s="14"/>
      <c r="WQW872" s="16"/>
      <c r="WQX872" s="10"/>
      <c r="WQY872" s="17"/>
      <c r="WQZ872" s="11"/>
      <c r="WRA872" s="19"/>
      <c r="WRB872" s="11"/>
      <c r="WRC872" s="12"/>
      <c r="WRD872" s="12"/>
      <c r="WRE872" s="10"/>
      <c r="WRF872" s="14"/>
      <c r="WRG872" s="14"/>
      <c r="WRH872" s="14"/>
      <c r="WRI872" s="16"/>
      <c r="WRJ872" s="10"/>
      <c r="WRK872" s="17"/>
      <c r="WRL872" s="11"/>
      <c r="WRM872" s="19"/>
      <c r="WRN872" s="11"/>
      <c r="WRO872" s="12"/>
      <c r="WRP872" s="12"/>
      <c r="WRQ872" s="10"/>
      <c r="WRR872" s="14"/>
      <c r="WRS872" s="14"/>
      <c r="WRT872" s="14"/>
      <c r="WRU872" s="16"/>
      <c r="WRV872" s="10"/>
      <c r="WRW872" s="17"/>
      <c r="WRX872" s="11"/>
      <c r="WRY872" s="19"/>
      <c r="WRZ872" s="11"/>
      <c r="WSA872" s="12"/>
      <c r="WSB872" s="12"/>
      <c r="WSC872" s="10"/>
      <c r="WSD872" s="14"/>
      <c r="WSE872" s="14"/>
      <c r="WSF872" s="14"/>
      <c r="WSG872" s="16"/>
      <c r="WSH872" s="10"/>
      <c r="WSI872" s="17"/>
      <c r="WSJ872" s="11"/>
      <c r="WSK872" s="19"/>
      <c r="WSL872" s="11"/>
      <c r="WSM872" s="12"/>
      <c r="WSN872" s="12"/>
      <c r="WSO872" s="10"/>
      <c r="WSP872" s="14"/>
      <c r="WSQ872" s="14"/>
      <c r="WSR872" s="14"/>
      <c r="WSS872" s="16"/>
      <c r="WST872" s="10"/>
      <c r="WSU872" s="17"/>
      <c r="WSV872" s="11"/>
      <c r="WSW872" s="19"/>
      <c r="WSX872" s="11"/>
      <c r="WSY872" s="12"/>
      <c r="WSZ872" s="12"/>
      <c r="WTA872" s="10"/>
      <c r="WTB872" s="14"/>
      <c r="WTC872" s="14"/>
      <c r="WTD872" s="14"/>
      <c r="WTE872" s="16"/>
      <c r="WTF872" s="10"/>
      <c r="WTG872" s="17"/>
      <c r="WTH872" s="11"/>
      <c r="WTI872" s="19"/>
      <c r="WTJ872" s="11"/>
      <c r="WTK872" s="12"/>
      <c r="WTL872" s="12"/>
      <c r="WTM872" s="10"/>
      <c r="WTN872" s="14"/>
      <c r="WTO872" s="14"/>
      <c r="WTP872" s="14"/>
      <c r="WTQ872" s="16"/>
      <c r="WTR872" s="10"/>
      <c r="WTS872" s="17"/>
      <c r="WTT872" s="11"/>
      <c r="WTU872" s="19"/>
      <c r="WTV872" s="11"/>
      <c r="WTW872" s="12"/>
      <c r="WTX872" s="12"/>
      <c r="WTY872" s="10"/>
      <c r="WTZ872" s="14"/>
      <c r="WUA872" s="14"/>
      <c r="WUB872" s="14"/>
      <c r="WUC872" s="16"/>
      <c r="WUD872" s="10"/>
      <c r="WUE872" s="17"/>
      <c r="WUF872" s="11"/>
      <c r="WUG872" s="19"/>
      <c r="WUH872" s="11"/>
      <c r="WUI872" s="12"/>
      <c r="WUJ872" s="12"/>
      <c r="WUK872" s="10"/>
      <c r="WUL872" s="14"/>
      <c r="WUM872" s="14"/>
      <c r="WUN872" s="14"/>
      <c r="WUO872" s="16"/>
      <c r="WUP872" s="10"/>
      <c r="WUQ872" s="17"/>
      <c r="WUR872" s="11"/>
      <c r="WUS872" s="19"/>
      <c r="WUT872" s="11"/>
      <c r="WUU872" s="12"/>
      <c r="WUV872" s="12"/>
      <c r="WUW872" s="10"/>
      <c r="WUX872" s="14"/>
      <c r="WUY872" s="14"/>
      <c r="WUZ872" s="14"/>
      <c r="WVA872" s="16"/>
      <c r="WVB872" s="10"/>
      <c r="WVC872" s="17"/>
      <c r="WVD872" s="11"/>
      <c r="WVE872" s="19"/>
      <c r="WVF872" s="11"/>
      <c r="WVG872" s="12"/>
      <c r="WVH872" s="12"/>
      <c r="WVI872" s="10"/>
      <c r="WVJ872" s="14"/>
      <c r="WVK872" s="14"/>
      <c r="WVL872" s="14"/>
      <c r="WVM872" s="16"/>
      <c r="WVN872" s="10"/>
      <c r="WVO872" s="17"/>
      <c r="WVP872" s="11"/>
      <c r="WVQ872" s="19"/>
      <c r="WVR872" s="11"/>
      <c r="WVS872" s="12"/>
      <c r="WVT872" s="12"/>
      <c r="WVU872" s="10"/>
      <c r="WVV872" s="14"/>
      <c r="WVW872" s="14"/>
      <c r="WVX872" s="14"/>
      <c r="WVY872" s="16"/>
      <c r="WVZ872" s="10"/>
      <c r="WWA872" s="17"/>
      <c r="WWB872" s="11"/>
      <c r="WWC872" s="19"/>
      <c r="WWD872" s="11"/>
      <c r="WWE872" s="12"/>
      <c r="WWF872" s="12"/>
      <c r="WWG872" s="10"/>
      <c r="WWH872" s="14"/>
      <c r="WWI872" s="14"/>
      <c r="WWJ872" s="14"/>
      <c r="WWK872" s="16"/>
      <c r="WWL872" s="10"/>
      <c r="WWM872" s="17"/>
      <c r="WWN872" s="11"/>
      <c r="WWO872" s="19"/>
      <c r="WWP872" s="11"/>
      <c r="WWQ872" s="12"/>
      <c r="WWR872" s="12"/>
      <c r="WWS872" s="10"/>
      <c r="WWT872" s="14"/>
      <c r="WWU872" s="14"/>
      <c r="WWV872" s="14"/>
      <c r="WWW872" s="16"/>
      <c r="WWX872" s="10"/>
      <c r="WWY872" s="17"/>
      <c r="WWZ872" s="11"/>
      <c r="WXA872" s="19"/>
      <c r="WXB872" s="11"/>
      <c r="WXC872" s="12"/>
      <c r="WXD872" s="12"/>
      <c r="WXE872" s="10"/>
      <c r="WXF872" s="14"/>
      <c r="WXG872" s="14"/>
      <c r="WXH872" s="14"/>
      <c r="WXI872" s="16"/>
      <c r="WXJ872" s="10"/>
      <c r="WXK872" s="17"/>
      <c r="WXL872" s="11"/>
      <c r="WXM872" s="19"/>
      <c r="WXN872" s="11"/>
      <c r="WXO872" s="12"/>
      <c r="WXP872" s="12"/>
      <c r="WXQ872" s="10"/>
      <c r="WXR872" s="14"/>
      <c r="WXS872" s="14"/>
      <c r="WXT872" s="14"/>
      <c r="WXU872" s="16"/>
      <c r="WXV872" s="10"/>
      <c r="WXW872" s="17"/>
      <c r="WXX872" s="11"/>
      <c r="WXY872" s="19"/>
      <c r="WXZ872" s="11"/>
      <c r="WYA872" s="12"/>
      <c r="WYB872" s="12"/>
      <c r="WYC872" s="10"/>
      <c r="WYD872" s="14"/>
      <c r="WYE872" s="14"/>
      <c r="WYF872" s="14"/>
      <c r="WYG872" s="16"/>
      <c r="WYH872" s="10"/>
      <c r="WYI872" s="17"/>
      <c r="WYJ872" s="11"/>
      <c r="WYK872" s="19"/>
      <c r="WYL872" s="11"/>
      <c r="WYM872" s="12"/>
      <c r="WYN872" s="12"/>
      <c r="WYO872" s="10"/>
      <c r="WYP872" s="14"/>
      <c r="WYQ872" s="14"/>
      <c r="WYR872" s="14"/>
      <c r="WYS872" s="16"/>
      <c r="WYT872" s="10"/>
      <c r="WYU872" s="17"/>
      <c r="WYV872" s="11"/>
      <c r="WYW872" s="19"/>
      <c r="WYX872" s="11"/>
      <c r="WYY872" s="12"/>
      <c r="WYZ872" s="12"/>
      <c r="WZA872" s="10"/>
      <c r="WZB872" s="14"/>
      <c r="WZC872" s="14"/>
      <c r="WZD872" s="14"/>
      <c r="WZE872" s="16"/>
      <c r="WZF872" s="10"/>
      <c r="WZG872" s="17"/>
      <c r="WZH872" s="11"/>
      <c r="WZI872" s="19"/>
      <c r="WZJ872" s="11"/>
      <c r="WZK872" s="12"/>
      <c r="WZL872" s="12"/>
      <c r="WZM872" s="10"/>
      <c r="WZN872" s="14"/>
      <c r="WZO872" s="14"/>
      <c r="WZP872" s="14"/>
      <c r="WZQ872" s="16"/>
      <c r="WZR872" s="10"/>
      <c r="WZS872" s="17"/>
      <c r="WZT872" s="11"/>
      <c r="WZU872" s="19"/>
      <c r="WZV872" s="11"/>
      <c r="WZW872" s="12"/>
      <c r="WZX872" s="12"/>
      <c r="WZY872" s="10"/>
      <c r="WZZ872" s="14"/>
      <c r="XAA872" s="14"/>
      <c r="XAB872" s="14"/>
      <c r="XAC872" s="16"/>
      <c r="XAD872" s="10"/>
      <c r="XAE872" s="17"/>
      <c r="XAF872" s="11"/>
      <c r="XAG872" s="19"/>
      <c r="XAH872" s="11"/>
      <c r="XAI872" s="12"/>
      <c r="XAJ872" s="12"/>
      <c r="XAK872" s="10"/>
      <c r="XAL872" s="14"/>
      <c r="XAM872" s="14"/>
      <c r="XAN872" s="14"/>
      <c r="XAO872" s="16"/>
      <c r="XAP872" s="10"/>
      <c r="XAQ872" s="17"/>
      <c r="XAR872" s="11"/>
      <c r="XAS872" s="19"/>
      <c r="XAT872" s="11"/>
      <c r="XAU872" s="12"/>
      <c r="XAV872" s="12"/>
      <c r="XAW872" s="10"/>
      <c r="XAX872" s="14"/>
      <c r="XAY872" s="14"/>
      <c r="XAZ872" s="14"/>
      <c r="XBA872" s="16"/>
      <c r="XBB872" s="10"/>
      <c r="XBC872" s="17"/>
      <c r="XBD872" s="11"/>
      <c r="XBE872" s="19"/>
      <c r="XBF872" s="11"/>
      <c r="XBG872" s="12"/>
      <c r="XBH872" s="12"/>
      <c r="XBI872" s="10"/>
      <c r="XBJ872" s="14"/>
      <c r="XBK872" s="14"/>
      <c r="XBL872" s="14"/>
      <c r="XBM872" s="16"/>
      <c r="XBN872" s="10"/>
      <c r="XBO872" s="17"/>
      <c r="XBP872" s="11"/>
      <c r="XBQ872" s="19"/>
      <c r="XBR872" s="11"/>
      <c r="XBS872" s="12"/>
      <c r="XBT872" s="12"/>
      <c r="XBU872" s="10"/>
      <c r="XBV872" s="14"/>
      <c r="XBW872" s="14"/>
      <c r="XBX872" s="14"/>
      <c r="XBY872" s="16"/>
      <c r="XBZ872" s="10"/>
      <c r="XCA872" s="17"/>
      <c r="XCB872" s="11"/>
      <c r="XCC872" s="19"/>
      <c r="XCD872" s="11"/>
      <c r="XCE872" s="12"/>
      <c r="XCF872" s="12"/>
      <c r="XCG872" s="10"/>
      <c r="XCH872" s="14"/>
      <c r="XCI872" s="14"/>
      <c r="XCJ872" s="14"/>
      <c r="XCK872" s="16"/>
      <c r="XCL872" s="10"/>
      <c r="XCM872" s="17"/>
      <c r="XCN872" s="11"/>
      <c r="XCO872" s="19"/>
      <c r="XCP872" s="11"/>
      <c r="XCQ872" s="12"/>
      <c r="XCR872" s="12"/>
      <c r="XCS872" s="10"/>
      <c r="XCT872" s="14"/>
      <c r="XCU872" s="14"/>
      <c r="XCV872" s="14"/>
      <c r="XCW872" s="16"/>
      <c r="XCX872" s="10"/>
      <c r="XCY872" s="17"/>
      <c r="XCZ872" s="11"/>
      <c r="XDA872" s="19"/>
      <c r="XDB872" s="11"/>
      <c r="XDC872" s="12"/>
      <c r="XDD872" s="12"/>
      <c r="XDE872" s="10"/>
      <c r="XDF872" s="14"/>
      <c r="XDG872" s="14"/>
      <c r="XDH872" s="14"/>
      <c r="XDI872" s="16"/>
      <c r="XDJ872" s="10"/>
      <c r="XDK872" s="17"/>
      <c r="XDL872" s="11"/>
      <c r="XDM872" s="19"/>
      <c r="XDN872" s="11"/>
      <c r="XDO872" s="12"/>
      <c r="XDP872" s="12"/>
      <c r="XDQ872" s="10"/>
      <c r="XDR872" s="14"/>
      <c r="XDS872" s="14"/>
      <c r="XDT872" s="14"/>
      <c r="XDU872" s="16"/>
      <c r="XDV872" s="10"/>
      <c r="XDW872" s="17"/>
      <c r="XDX872" s="11"/>
      <c r="XDY872" s="19"/>
      <c r="XDZ872" s="11"/>
      <c r="XEA872" s="12"/>
      <c r="XEB872" s="12"/>
      <c r="XEC872" s="10"/>
      <c r="XED872" s="14"/>
      <c r="XEE872" s="14"/>
      <c r="XEF872" s="14"/>
      <c r="XEG872" s="16"/>
      <c r="XEH872" s="10"/>
      <c r="XEI872" s="17"/>
      <c r="XEJ872" s="11"/>
      <c r="XEK872" s="19"/>
      <c r="XEL872" s="11"/>
      <c r="XEM872" s="12"/>
      <c r="XEN872" s="12"/>
      <c r="XEO872" s="10"/>
      <c r="XEP872" s="14"/>
      <c r="XEQ872" s="14"/>
      <c r="XER872" s="14"/>
      <c r="XES872" s="16"/>
      <c r="XET872" s="10"/>
      <c r="XEU872" s="17"/>
      <c r="XEV872" s="11"/>
      <c r="XEW872" s="19"/>
      <c r="XEX872" s="11"/>
      <c r="XEY872" s="12"/>
      <c r="XEZ872" s="12"/>
      <c r="XFA872" s="10"/>
      <c r="XFB872" s="14"/>
      <c r="XFC872" s="14"/>
      <c r="XFD872" s="14"/>
    </row>
    <row r="873" spans="1:16384" x14ac:dyDescent="0.25">
      <c r="A873" s="10" t="s">
        <v>1950</v>
      </c>
      <c r="B873" s="14">
        <v>202405</v>
      </c>
      <c r="C873" s="14">
        <v>202405</v>
      </c>
      <c r="D873" s="14" t="s">
        <v>1015</v>
      </c>
      <c r="E873" s="16">
        <v>6370494490</v>
      </c>
      <c r="F873" s="10" t="s">
        <v>1951</v>
      </c>
      <c r="G873" s="17" t="s">
        <v>1792</v>
      </c>
      <c r="H873" s="11">
        <v>260000</v>
      </c>
      <c r="I873" s="19">
        <v>45509</v>
      </c>
      <c r="J873" s="11">
        <v>18000</v>
      </c>
      <c r="K873" s="12" t="s">
        <v>20</v>
      </c>
      <c r="L873" s="12" t="s">
        <v>158</v>
      </c>
    </row>
    <row r="874" spans="1:16384" x14ac:dyDescent="0.25">
      <c r="A874" s="10" t="s">
        <v>1815</v>
      </c>
      <c r="B874" s="14">
        <v>202403</v>
      </c>
      <c r="C874" s="14">
        <v>202403</v>
      </c>
      <c r="D874" s="14" t="s">
        <v>1014</v>
      </c>
      <c r="E874" s="16">
        <v>8327739908</v>
      </c>
      <c r="F874" s="10"/>
      <c r="G874" s="17" t="s">
        <v>1778</v>
      </c>
      <c r="H874" s="11">
        <v>265000</v>
      </c>
      <c r="I874" s="19">
        <v>45509</v>
      </c>
      <c r="J874" s="11">
        <v>65000</v>
      </c>
      <c r="K874" s="12" t="s">
        <v>20</v>
      </c>
      <c r="L874" s="12" t="s">
        <v>158</v>
      </c>
    </row>
    <row r="875" spans="1:16384" x14ac:dyDescent="0.25">
      <c r="A875" s="10" t="s">
        <v>2085</v>
      </c>
      <c r="B875" s="14">
        <v>202407</v>
      </c>
      <c r="C875" s="14">
        <v>202407</v>
      </c>
      <c r="D875" s="14" t="s">
        <v>1015</v>
      </c>
      <c r="E875" s="16">
        <v>6372135419</v>
      </c>
      <c r="F875" s="10" t="s">
        <v>2086</v>
      </c>
      <c r="G875" s="17" t="s">
        <v>1778</v>
      </c>
      <c r="H875" s="11">
        <v>280000</v>
      </c>
      <c r="I875" s="19">
        <v>45509</v>
      </c>
      <c r="J875" s="11">
        <v>106000</v>
      </c>
      <c r="K875" s="12" t="s">
        <v>20</v>
      </c>
      <c r="L875" s="12" t="s">
        <v>158</v>
      </c>
    </row>
    <row r="876" spans="1:16384" x14ac:dyDescent="0.25">
      <c r="A876" s="10" t="s">
        <v>2187</v>
      </c>
      <c r="B876" s="14">
        <v>202408</v>
      </c>
      <c r="C876" s="14">
        <v>202408</v>
      </c>
      <c r="D876" s="14" t="s">
        <v>1015</v>
      </c>
      <c r="E876" s="16">
        <v>9737177328</v>
      </c>
      <c r="F876" s="10" t="s">
        <v>127</v>
      </c>
      <c r="G876" s="17" t="s">
        <v>1778</v>
      </c>
      <c r="H876" s="11">
        <v>280000</v>
      </c>
      <c r="I876" s="19">
        <v>45509</v>
      </c>
      <c r="J876" s="11">
        <v>5000</v>
      </c>
      <c r="K876" s="12" t="s">
        <v>20</v>
      </c>
      <c r="L876" s="12" t="s">
        <v>158</v>
      </c>
    </row>
    <row r="877" spans="1:16384" x14ac:dyDescent="0.25">
      <c r="A877" s="10" t="s">
        <v>2188</v>
      </c>
      <c r="B877" s="14">
        <v>202407</v>
      </c>
      <c r="C877" s="14">
        <v>202407</v>
      </c>
      <c r="D877" s="14" t="s">
        <v>1015</v>
      </c>
      <c r="E877" s="16">
        <v>7205881321</v>
      </c>
      <c r="F877" s="10" t="s">
        <v>2189</v>
      </c>
      <c r="G877" s="17" t="s">
        <v>1778</v>
      </c>
      <c r="H877" s="11">
        <v>280000</v>
      </c>
      <c r="I877" s="19">
        <v>45510</v>
      </c>
      <c r="J877" s="11">
        <v>60000</v>
      </c>
      <c r="K877" s="12" t="s">
        <v>20</v>
      </c>
      <c r="L877" s="12" t="s">
        <v>158</v>
      </c>
    </row>
    <row r="878" spans="1:16384" x14ac:dyDescent="0.25">
      <c r="A878" s="43" t="s">
        <v>2190</v>
      </c>
      <c r="B878" s="14">
        <v>202408</v>
      </c>
      <c r="C878" s="14">
        <v>202408</v>
      </c>
      <c r="D878" s="14" t="s">
        <v>1014</v>
      </c>
      <c r="E878" s="16">
        <v>9880225476</v>
      </c>
      <c r="F878" s="10"/>
      <c r="G878" s="17" t="s">
        <v>1778</v>
      </c>
      <c r="H878" s="11">
        <v>280000</v>
      </c>
      <c r="I878" s="19">
        <v>45510</v>
      </c>
      <c r="J878" s="11">
        <v>82600</v>
      </c>
      <c r="K878" s="12" t="s">
        <v>20</v>
      </c>
      <c r="L878" s="12" t="s">
        <v>158</v>
      </c>
    </row>
    <row r="879" spans="1:16384" x14ac:dyDescent="0.25">
      <c r="A879" s="10" t="s">
        <v>1624</v>
      </c>
      <c r="B879" s="14">
        <v>202401</v>
      </c>
      <c r="C879" s="14">
        <v>202401</v>
      </c>
      <c r="D879" s="14" t="s">
        <v>1014</v>
      </c>
      <c r="E879" s="16">
        <v>7377879972</v>
      </c>
      <c r="F879" s="10" t="s">
        <v>1625</v>
      </c>
      <c r="G879" s="17" t="s">
        <v>1778</v>
      </c>
      <c r="H879" s="11">
        <v>250000</v>
      </c>
      <c r="I879" s="19">
        <v>45510</v>
      </c>
      <c r="J879" s="11">
        <v>5000</v>
      </c>
      <c r="K879" s="12" t="s">
        <v>20</v>
      </c>
      <c r="L879" s="12" t="s">
        <v>158</v>
      </c>
    </row>
    <row r="880" spans="1:16384" x14ac:dyDescent="0.25">
      <c r="A880" s="10" t="s">
        <v>2108</v>
      </c>
      <c r="B880" s="14">
        <v>202405</v>
      </c>
      <c r="C880" s="14">
        <v>202405</v>
      </c>
      <c r="D880" s="14" t="s">
        <v>1014</v>
      </c>
      <c r="E880" s="16">
        <v>7000786395</v>
      </c>
      <c r="F880" s="10" t="s">
        <v>2109</v>
      </c>
      <c r="G880" s="17" t="s">
        <v>1792</v>
      </c>
      <c r="H880" s="11">
        <v>270000</v>
      </c>
      <c r="I880" s="19">
        <v>45510</v>
      </c>
      <c r="J880" s="11">
        <v>70000</v>
      </c>
      <c r="K880" s="12" t="s">
        <v>20</v>
      </c>
      <c r="L880" s="12" t="s">
        <v>158</v>
      </c>
    </row>
    <row r="881" spans="1:12" x14ac:dyDescent="0.25">
      <c r="A881" s="10" t="s">
        <v>2001</v>
      </c>
      <c r="B881" s="14">
        <v>202405</v>
      </c>
      <c r="C881" s="14">
        <v>202405</v>
      </c>
      <c r="D881" s="14" t="s">
        <v>1015</v>
      </c>
      <c r="E881" s="16" t="s">
        <v>2002</v>
      </c>
      <c r="F881" s="50" t="s">
        <v>2003</v>
      </c>
      <c r="G881" s="17" t="s">
        <v>1778</v>
      </c>
      <c r="H881" s="11">
        <v>290000</v>
      </c>
      <c r="I881" s="19">
        <v>45510</v>
      </c>
      <c r="J881" s="11">
        <v>66250</v>
      </c>
      <c r="K881" s="12" t="s">
        <v>20</v>
      </c>
      <c r="L881" s="12" t="s">
        <v>158</v>
      </c>
    </row>
    <row r="882" spans="1:12" x14ac:dyDescent="0.25">
      <c r="A882" s="10" t="s">
        <v>1406</v>
      </c>
      <c r="B882" s="14">
        <v>202311</v>
      </c>
      <c r="C882" s="14">
        <v>202311</v>
      </c>
      <c r="D882" s="14" t="s">
        <v>1014</v>
      </c>
      <c r="E882" s="16">
        <v>8660831754</v>
      </c>
      <c r="F882" s="10" t="s">
        <v>1916</v>
      </c>
      <c r="G882" s="17" t="s">
        <v>1778</v>
      </c>
      <c r="H882" s="11">
        <v>290000</v>
      </c>
      <c r="I882" s="19">
        <v>45510</v>
      </c>
      <c r="J882" s="11">
        <v>60000</v>
      </c>
      <c r="K882" s="12" t="s">
        <v>20</v>
      </c>
      <c r="L882" s="12" t="s">
        <v>158</v>
      </c>
    </row>
    <row r="883" spans="1:12" x14ac:dyDescent="0.25">
      <c r="A883" s="10" t="s">
        <v>1538</v>
      </c>
      <c r="B883" s="14">
        <v>202304</v>
      </c>
      <c r="C883" s="14">
        <v>202304</v>
      </c>
      <c r="D883" s="14" t="s">
        <v>1015</v>
      </c>
      <c r="E883" s="16"/>
      <c r="F883" s="10" t="s">
        <v>1539</v>
      </c>
      <c r="G883" s="17" t="s">
        <v>1792</v>
      </c>
      <c r="H883" s="11">
        <v>290000</v>
      </c>
      <c r="I883" s="19">
        <v>45511</v>
      </c>
      <c r="J883" s="11">
        <v>40000</v>
      </c>
      <c r="K883" s="12" t="s">
        <v>20</v>
      </c>
      <c r="L883" s="12" t="s">
        <v>158</v>
      </c>
    </row>
    <row r="884" spans="1:12" x14ac:dyDescent="0.25">
      <c r="A884" s="10" t="s">
        <v>1946</v>
      </c>
      <c r="B884" s="14">
        <v>202405</v>
      </c>
      <c r="C884" s="14">
        <v>202405</v>
      </c>
      <c r="D884" s="14" t="s">
        <v>1014</v>
      </c>
      <c r="E884" s="16">
        <v>6370958758</v>
      </c>
      <c r="F884" s="10"/>
      <c r="G884" s="17" t="s">
        <v>1792</v>
      </c>
      <c r="H884" s="11">
        <v>290000</v>
      </c>
      <c r="I884" s="19">
        <v>45511</v>
      </c>
      <c r="J884" s="11">
        <v>50000</v>
      </c>
      <c r="K884" s="12" t="s">
        <v>20</v>
      </c>
      <c r="L884" s="12" t="s">
        <v>158</v>
      </c>
    </row>
    <row r="885" spans="1:12" x14ac:dyDescent="0.25">
      <c r="A885" s="10" t="s">
        <v>1960</v>
      </c>
      <c r="B885" s="14">
        <v>202405</v>
      </c>
      <c r="C885" s="14">
        <v>202405</v>
      </c>
      <c r="D885" s="14" t="s">
        <v>1015</v>
      </c>
      <c r="E885" s="16">
        <v>8327727235</v>
      </c>
      <c r="F885" s="10" t="s">
        <v>1961</v>
      </c>
      <c r="G885" s="17" t="s">
        <v>1792</v>
      </c>
      <c r="H885" s="11">
        <v>260000</v>
      </c>
      <c r="I885" s="19">
        <v>45511</v>
      </c>
      <c r="J885" s="11">
        <v>70000</v>
      </c>
      <c r="K885" s="12" t="s">
        <v>20</v>
      </c>
      <c r="L885" s="12" t="s">
        <v>158</v>
      </c>
    </row>
    <row r="886" spans="1:12" x14ac:dyDescent="0.25">
      <c r="A886" s="10" t="s">
        <v>1997</v>
      </c>
      <c r="B886" s="14">
        <v>202405</v>
      </c>
      <c r="C886" s="14">
        <v>202405</v>
      </c>
      <c r="D886" s="14" t="s">
        <v>1014</v>
      </c>
      <c r="E886" s="16"/>
      <c r="F886" s="10" t="s">
        <v>1998</v>
      </c>
      <c r="G886" s="17" t="s">
        <v>1792</v>
      </c>
      <c r="H886" s="11">
        <v>260000</v>
      </c>
      <c r="I886" s="19">
        <v>45511</v>
      </c>
      <c r="J886" s="11">
        <v>85000</v>
      </c>
      <c r="K886" s="12" t="s">
        <v>20</v>
      </c>
      <c r="L886" s="12" t="s">
        <v>158</v>
      </c>
    </row>
    <row r="887" spans="1:12" x14ac:dyDescent="0.25">
      <c r="A887" s="10" t="s">
        <v>1469</v>
      </c>
      <c r="B887" s="14">
        <v>202312</v>
      </c>
      <c r="C887" s="14">
        <v>202312</v>
      </c>
      <c r="D887" s="14" t="s">
        <v>1014</v>
      </c>
      <c r="E887" s="16">
        <v>8904652972</v>
      </c>
      <c r="F887" s="10" t="s">
        <v>1470</v>
      </c>
      <c r="G887" s="17" t="s">
        <v>1778</v>
      </c>
      <c r="H887" s="11">
        <v>270000</v>
      </c>
      <c r="I887" s="19">
        <v>45511</v>
      </c>
      <c r="J887" s="11">
        <v>15000</v>
      </c>
      <c r="K887" s="12" t="s">
        <v>20</v>
      </c>
      <c r="L887" s="12" t="s">
        <v>158</v>
      </c>
    </row>
    <row r="888" spans="1:12" x14ac:dyDescent="0.25">
      <c r="A888" s="10" t="s">
        <v>1624</v>
      </c>
      <c r="B888" s="14">
        <v>202401</v>
      </c>
      <c r="C888" s="14">
        <v>202401</v>
      </c>
      <c r="D888" s="14" t="s">
        <v>1014</v>
      </c>
      <c r="E888" s="16">
        <v>7377879972</v>
      </c>
      <c r="F888" s="10" t="s">
        <v>1625</v>
      </c>
      <c r="G888" s="17" t="s">
        <v>1778</v>
      </c>
      <c r="H888" s="11">
        <v>270000</v>
      </c>
      <c r="I888" s="19">
        <v>45511</v>
      </c>
      <c r="J888" s="11">
        <v>30000</v>
      </c>
      <c r="K888" s="12" t="s">
        <v>20</v>
      </c>
      <c r="L888" s="12" t="s">
        <v>158</v>
      </c>
    </row>
    <row r="889" spans="1:12" x14ac:dyDescent="0.25">
      <c r="A889" s="10" t="s">
        <v>2191</v>
      </c>
      <c r="B889" s="14">
        <v>202408</v>
      </c>
      <c r="C889" s="14">
        <v>202408</v>
      </c>
      <c r="D889" s="14" t="s">
        <v>1014</v>
      </c>
      <c r="E889" s="16">
        <v>7566860655</v>
      </c>
      <c r="F889" s="10" t="s">
        <v>2192</v>
      </c>
      <c r="G889" s="17" t="s">
        <v>1778</v>
      </c>
      <c r="H889" s="11">
        <v>290000</v>
      </c>
      <c r="I889" s="19">
        <v>45511</v>
      </c>
      <c r="J889" s="11">
        <v>5000</v>
      </c>
      <c r="K889" s="12" t="s">
        <v>20</v>
      </c>
      <c r="L889" s="12" t="s">
        <v>158</v>
      </c>
    </row>
    <row r="890" spans="1:12" x14ac:dyDescent="0.25">
      <c r="A890" s="10" t="s">
        <v>2193</v>
      </c>
      <c r="B890" s="14">
        <v>202408</v>
      </c>
      <c r="C890" s="14">
        <v>202408</v>
      </c>
      <c r="D890" s="14" t="s">
        <v>1014</v>
      </c>
      <c r="E890" s="16">
        <v>8982618964</v>
      </c>
      <c r="F890" s="10" t="s">
        <v>2194</v>
      </c>
      <c r="G890" s="17" t="s">
        <v>1778</v>
      </c>
      <c r="H890" s="11">
        <v>290000</v>
      </c>
      <c r="I890" s="19">
        <v>45511</v>
      </c>
      <c r="J890" s="11">
        <v>5000</v>
      </c>
      <c r="K890" s="12" t="s">
        <v>20</v>
      </c>
      <c r="L890" s="12" t="s">
        <v>158</v>
      </c>
    </row>
    <row r="891" spans="1:12" x14ac:dyDescent="0.25">
      <c r="A891" s="10" t="s">
        <v>2195</v>
      </c>
      <c r="B891" s="14">
        <v>202408</v>
      </c>
      <c r="C891" s="14">
        <v>202408</v>
      </c>
      <c r="D891" s="14" t="s">
        <v>1014</v>
      </c>
      <c r="E891" s="16">
        <v>8340473608</v>
      </c>
      <c r="F891" s="10" t="s">
        <v>2196</v>
      </c>
      <c r="G891" s="17" t="s">
        <v>1778</v>
      </c>
      <c r="H891" s="11">
        <v>318600</v>
      </c>
      <c r="I891" s="19">
        <v>45511</v>
      </c>
      <c r="J891" s="11">
        <v>5000</v>
      </c>
      <c r="K891" s="12" t="s">
        <v>20</v>
      </c>
      <c r="L891" s="12" t="s">
        <v>158</v>
      </c>
    </row>
    <row r="892" spans="1:12" x14ac:dyDescent="0.25">
      <c r="A892" s="10" t="s">
        <v>2197</v>
      </c>
      <c r="B892" s="14">
        <v>202408</v>
      </c>
      <c r="C892" s="14">
        <v>202408</v>
      </c>
      <c r="D892" s="14" t="s">
        <v>1015</v>
      </c>
      <c r="E892" s="16">
        <v>9777981935</v>
      </c>
      <c r="F892" s="10" t="s">
        <v>2198</v>
      </c>
      <c r="G892" s="17" t="s">
        <v>1778</v>
      </c>
      <c r="H892" s="11">
        <v>318600</v>
      </c>
      <c r="I892" s="19">
        <v>45511</v>
      </c>
      <c r="J892" s="11">
        <v>5000</v>
      </c>
      <c r="K892" s="12" t="s">
        <v>20</v>
      </c>
      <c r="L892" s="12" t="s">
        <v>158</v>
      </c>
    </row>
    <row r="893" spans="1:12" x14ac:dyDescent="0.25">
      <c r="A893" s="10" t="s">
        <v>2199</v>
      </c>
      <c r="B893" s="14">
        <v>202408</v>
      </c>
      <c r="C893" s="14">
        <v>202408</v>
      </c>
      <c r="D893" s="14" t="s">
        <v>1015</v>
      </c>
      <c r="E893" s="16">
        <v>8260636334</v>
      </c>
      <c r="F893" s="10" t="s">
        <v>2200</v>
      </c>
      <c r="G893" s="17" t="s">
        <v>1778</v>
      </c>
      <c r="H893" s="11">
        <v>290000</v>
      </c>
      <c r="I893" s="19">
        <v>45511</v>
      </c>
      <c r="J893" s="11">
        <v>5000</v>
      </c>
      <c r="K893" s="12" t="s">
        <v>20</v>
      </c>
      <c r="L893" s="12" t="s">
        <v>158</v>
      </c>
    </row>
    <row r="894" spans="1:12" x14ac:dyDescent="0.25">
      <c r="A894" s="10" t="s">
        <v>2201</v>
      </c>
      <c r="B894" s="14">
        <v>202408</v>
      </c>
      <c r="C894" s="14">
        <v>202408</v>
      </c>
      <c r="D894" s="14" t="s">
        <v>1015</v>
      </c>
      <c r="E894" s="16">
        <v>8105989475</v>
      </c>
      <c r="F894" s="10" t="s">
        <v>2202</v>
      </c>
      <c r="G894" s="17" t="s">
        <v>1778</v>
      </c>
      <c r="H894" s="11">
        <v>290000</v>
      </c>
      <c r="I894" s="19">
        <v>45511</v>
      </c>
      <c r="J894" s="11">
        <v>5000</v>
      </c>
      <c r="K894" s="12" t="s">
        <v>20</v>
      </c>
      <c r="L894" s="12" t="s">
        <v>158</v>
      </c>
    </row>
    <row r="895" spans="1:12" x14ac:dyDescent="0.25">
      <c r="A895" s="10" t="s">
        <v>2203</v>
      </c>
      <c r="B895" s="14">
        <v>202408</v>
      </c>
      <c r="C895" s="14">
        <v>202408</v>
      </c>
      <c r="D895" s="14" t="s">
        <v>1015</v>
      </c>
      <c r="E895" s="16">
        <v>9535193353</v>
      </c>
      <c r="F895" s="10" t="s">
        <v>2204</v>
      </c>
      <c r="G895" s="17" t="s">
        <v>1778</v>
      </c>
      <c r="H895" s="11">
        <v>290000</v>
      </c>
      <c r="I895" s="19">
        <v>45511</v>
      </c>
      <c r="J895" s="11">
        <v>5000</v>
      </c>
      <c r="K895" s="12" t="s">
        <v>20</v>
      </c>
      <c r="L895" s="12" t="s">
        <v>158</v>
      </c>
    </row>
    <row r="896" spans="1:12" x14ac:dyDescent="0.25">
      <c r="A896" s="10" t="s">
        <v>2205</v>
      </c>
      <c r="B896" s="14">
        <v>202408</v>
      </c>
      <c r="C896" s="14">
        <v>202408</v>
      </c>
      <c r="D896" s="14" t="s">
        <v>1015</v>
      </c>
      <c r="E896" s="16">
        <v>7205263396</v>
      </c>
      <c r="F896" s="10" t="s">
        <v>2206</v>
      </c>
      <c r="G896" s="17" t="s">
        <v>1778</v>
      </c>
      <c r="H896" s="11">
        <v>290000</v>
      </c>
      <c r="I896" s="19">
        <v>45511</v>
      </c>
      <c r="J896" s="11">
        <v>5000</v>
      </c>
      <c r="K896" s="12" t="s">
        <v>20</v>
      </c>
      <c r="L896" s="12" t="s">
        <v>158</v>
      </c>
    </row>
    <row r="897" spans="1:12" x14ac:dyDescent="0.25">
      <c r="A897" s="10" t="s">
        <v>2207</v>
      </c>
      <c r="B897" s="14">
        <v>202408</v>
      </c>
      <c r="C897" s="14">
        <v>202408</v>
      </c>
      <c r="D897" s="14" t="s">
        <v>1015</v>
      </c>
      <c r="E897" s="16">
        <v>9438793990</v>
      </c>
      <c r="F897" s="10" t="s">
        <v>2208</v>
      </c>
      <c r="G897" s="17" t="s">
        <v>1778</v>
      </c>
      <c r="H897" s="11">
        <v>290000</v>
      </c>
      <c r="I897" s="19">
        <v>45511</v>
      </c>
      <c r="J897" s="11">
        <v>5000</v>
      </c>
      <c r="K897" s="12" t="s">
        <v>20</v>
      </c>
      <c r="L897" s="12" t="s">
        <v>158</v>
      </c>
    </row>
    <row r="898" spans="1:12" x14ac:dyDescent="0.25">
      <c r="A898" s="10" t="s">
        <v>2097</v>
      </c>
      <c r="B898" s="14">
        <v>202407</v>
      </c>
      <c r="C898" s="14">
        <v>202407</v>
      </c>
      <c r="D898" s="14" t="s">
        <v>1014</v>
      </c>
      <c r="E898" s="16">
        <v>8349866668</v>
      </c>
      <c r="F898" s="10" t="s">
        <v>2098</v>
      </c>
      <c r="G898" s="17" t="s">
        <v>1778</v>
      </c>
      <c r="H898" s="11">
        <v>275000</v>
      </c>
      <c r="I898" s="19">
        <v>45512</v>
      </c>
      <c r="J898" s="11">
        <v>70000</v>
      </c>
      <c r="K898" s="12" t="s">
        <v>20</v>
      </c>
      <c r="L898" s="12" t="s">
        <v>158</v>
      </c>
    </row>
    <row r="899" spans="1:12" x14ac:dyDescent="0.25">
      <c r="A899" s="10" t="s">
        <v>2140</v>
      </c>
      <c r="B899" s="14">
        <v>202407</v>
      </c>
      <c r="C899" s="14">
        <v>202407</v>
      </c>
      <c r="D899" s="14" t="s">
        <v>1015</v>
      </c>
      <c r="E899" s="16">
        <v>9348049991</v>
      </c>
      <c r="F899" s="10" t="s">
        <v>2141</v>
      </c>
      <c r="G899" s="17" t="s">
        <v>1778</v>
      </c>
      <c r="H899" s="11">
        <v>270000</v>
      </c>
      <c r="I899" s="19">
        <v>45512</v>
      </c>
      <c r="J899" s="11">
        <v>40000</v>
      </c>
      <c r="K899" s="12" t="s">
        <v>20</v>
      </c>
      <c r="L899" s="12" t="s">
        <v>158</v>
      </c>
    </row>
    <row r="900" spans="1:12" x14ac:dyDescent="0.25">
      <c r="A900" s="10" t="s">
        <v>2089</v>
      </c>
      <c r="B900" s="14">
        <v>202407</v>
      </c>
      <c r="C900" s="14">
        <v>202407</v>
      </c>
      <c r="D900" s="14" t="s">
        <v>1015</v>
      </c>
      <c r="E900" s="16">
        <v>9040417817</v>
      </c>
      <c r="F900" s="10" t="s">
        <v>2090</v>
      </c>
      <c r="G900" s="17" t="s">
        <v>1778</v>
      </c>
      <c r="H900" s="11">
        <v>318000</v>
      </c>
      <c r="I900" s="19">
        <v>45512</v>
      </c>
      <c r="J900" s="11">
        <v>100000</v>
      </c>
      <c r="K900" s="12" t="s">
        <v>20</v>
      </c>
      <c r="L900" s="12" t="s">
        <v>2009</v>
      </c>
    </row>
    <row r="901" spans="1:12" x14ac:dyDescent="0.25">
      <c r="A901" s="10" t="s">
        <v>2165</v>
      </c>
      <c r="B901" s="14">
        <v>202407</v>
      </c>
      <c r="C901" s="14">
        <v>202407</v>
      </c>
      <c r="D901" s="14" t="s">
        <v>1014</v>
      </c>
      <c r="E901" s="16">
        <v>9938390458</v>
      </c>
      <c r="F901" s="10" t="s">
        <v>2166</v>
      </c>
      <c r="G901" s="17" t="s">
        <v>1778</v>
      </c>
      <c r="H901" s="11">
        <v>313600</v>
      </c>
      <c r="I901" s="19">
        <v>45512</v>
      </c>
      <c r="J901" s="11">
        <v>52166</v>
      </c>
      <c r="K901" s="12" t="s">
        <v>689</v>
      </c>
      <c r="L901" s="12" t="s">
        <v>158</v>
      </c>
    </row>
    <row r="902" spans="1:12" x14ac:dyDescent="0.25">
      <c r="A902" s="10" t="s">
        <v>2209</v>
      </c>
      <c r="B902" s="14">
        <v>202408</v>
      </c>
      <c r="C902" s="14">
        <v>202408</v>
      </c>
      <c r="D902" s="14" t="s">
        <v>1015</v>
      </c>
      <c r="E902" s="16">
        <v>9880225476</v>
      </c>
      <c r="F902" s="10" t="s">
        <v>2211</v>
      </c>
      <c r="G902" s="17" t="s">
        <v>1778</v>
      </c>
      <c r="H902" s="11">
        <v>313600</v>
      </c>
      <c r="I902" s="19">
        <v>45512</v>
      </c>
      <c r="J902" s="11">
        <v>5000</v>
      </c>
      <c r="K902" s="12" t="s">
        <v>689</v>
      </c>
      <c r="L902" s="12" t="s">
        <v>158</v>
      </c>
    </row>
    <row r="903" spans="1:12" x14ac:dyDescent="0.25">
      <c r="A903" s="10" t="s">
        <v>2210</v>
      </c>
      <c r="B903" s="14">
        <v>202408</v>
      </c>
      <c r="C903" s="14">
        <v>202408</v>
      </c>
      <c r="D903" s="14" t="s">
        <v>1015</v>
      </c>
      <c r="E903" s="16">
        <v>9437526613</v>
      </c>
      <c r="F903" s="10" t="s">
        <v>2212</v>
      </c>
      <c r="G903" s="17" t="s">
        <v>1778</v>
      </c>
      <c r="H903" s="11">
        <v>313600</v>
      </c>
      <c r="I903" s="19">
        <v>45512</v>
      </c>
      <c r="J903" s="11">
        <v>5000</v>
      </c>
      <c r="K903" s="12" t="s">
        <v>689</v>
      </c>
      <c r="L903" s="12" t="s">
        <v>158</v>
      </c>
    </row>
    <row r="904" spans="1:12" x14ac:dyDescent="0.25">
      <c r="A904" s="10" t="s">
        <v>2017</v>
      </c>
      <c r="B904" s="14">
        <v>202406</v>
      </c>
      <c r="C904" s="14">
        <v>202406</v>
      </c>
      <c r="D904" s="14" t="s">
        <v>1015</v>
      </c>
      <c r="E904" s="16">
        <v>7978079266</v>
      </c>
      <c r="F904" s="10" t="s">
        <v>2018</v>
      </c>
      <c r="G904" s="17" t="s">
        <v>1778</v>
      </c>
      <c r="H904" s="11">
        <v>280000</v>
      </c>
      <c r="I904" s="19">
        <v>45513</v>
      </c>
      <c r="J904" s="11">
        <v>104547</v>
      </c>
      <c r="K904" s="12" t="s">
        <v>20</v>
      </c>
      <c r="L904" s="12" t="s">
        <v>158</v>
      </c>
    </row>
    <row r="905" spans="1:12" x14ac:dyDescent="0.25">
      <c r="A905" s="10" t="s">
        <v>1820</v>
      </c>
      <c r="B905" s="14">
        <v>202403</v>
      </c>
      <c r="C905" s="14">
        <v>202403</v>
      </c>
      <c r="D905" s="14" t="s">
        <v>1014</v>
      </c>
      <c r="E905" s="16" t="s">
        <v>1821</v>
      </c>
      <c r="F905" s="10" t="s">
        <v>1822</v>
      </c>
      <c r="G905" s="17" t="s">
        <v>19</v>
      </c>
      <c r="H905" s="11">
        <v>300000</v>
      </c>
      <c r="I905" s="19">
        <v>45513</v>
      </c>
      <c r="J905" s="11">
        <v>55000</v>
      </c>
      <c r="K905" s="12" t="s">
        <v>20</v>
      </c>
      <c r="L905" s="12" t="s">
        <v>158</v>
      </c>
    </row>
    <row r="906" spans="1:12" x14ac:dyDescent="0.25">
      <c r="A906" s="10" t="s">
        <v>2052</v>
      </c>
      <c r="B906" s="14">
        <v>202406</v>
      </c>
      <c r="C906" s="14">
        <v>202406</v>
      </c>
      <c r="D906" s="14" t="s">
        <v>1015</v>
      </c>
      <c r="E906" s="16">
        <v>8617696439</v>
      </c>
      <c r="F906" s="10" t="s">
        <v>2053</v>
      </c>
      <c r="G906" s="17" t="s">
        <v>1778</v>
      </c>
      <c r="H906" s="11">
        <v>318000</v>
      </c>
      <c r="I906" s="19">
        <v>45513</v>
      </c>
      <c r="J906" s="11">
        <f>70000+35000</f>
        <v>105000</v>
      </c>
      <c r="K906" s="12" t="s">
        <v>689</v>
      </c>
      <c r="L906" s="12" t="s">
        <v>158</v>
      </c>
    </row>
    <row r="907" spans="1:12" x14ac:dyDescent="0.25">
      <c r="A907" s="10" t="s">
        <v>1538</v>
      </c>
      <c r="B907" s="14">
        <v>202304</v>
      </c>
      <c r="C907" s="14">
        <v>202304</v>
      </c>
      <c r="D907" s="14" t="s">
        <v>1015</v>
      </c>
      <c r="E907" s="16"/>
      <c r="F907" s="10" t="s">
        <v>1539</v>
      </c>
      <c r="G907" s="17" t="s">
        <v>1792</v>
      </c>
      <c r="H907" s="11">
        <v>290000</v>
      </c>
      <c r="I907" s="19">
        <v>45513</v>
      </c>
      <c r="J907" s="11">
        <v>5000</v>
      </c>
      <c r="K907" s="12" t="s">
        <v>20</v>
      </c>
      <c r="L907" s="12" t="s">
        <v>158</v>
      </c>
    </row>
    <row r="908" spans="1:12" x14ac:dyDescent="0.25">
      <c r="A908" s="10" t="s">
        <v>2213</v>
      </c>
      <c r="B908" s="14">
        <v>202408</v>
      </c>
      <c r="C908" s="14">
        <v>202408</v>
      </c>
      <c r="D908" s="14" t="s">
        <v>1015</v>
      </c>
      <c r="E908" s="16">
        <v>8249343299</v>
      </c>
      <c r="F908" s="10" t="s">
        <v>2216</v>
      </c>
      <c r="G908" s="17" t="s">
        <v>1778</v>
      </c>
      <c r="H908" s="11">
        <v>318000</v>
      </c>
      <c r="I908" s="19">
        <v>45513</v>
      </c>
      <c r="J908" s="11">
        <v>5000</v>
      </c>
      <c r="K908" s="12" t="s">
        <v>20</v>
      </c>
      <c r="L908" s="12" t="s">
        <v>158</v>
      </c>
    </row>
    <row r="909" spans="1:12" x14ac:dyDescent="0.25">
      <c r="A909" s="10" t="s">
        <v>2214</v>
      </c>
      <c r="B909" s="14">
        <v>202408</v>
      </c>
      <c r="C909" s="14">
        <v>202408</v>
      </c>
      <c r="D909" s="14" t="s">
        <v>1015</v>
      </c>
      <c r="E909" s="16">
        <v>9090242131</v>
      </c>
      <c r="F909" s="10" t="s">
        <v>2217</v>
      </c>
      <c r="G909" s="17" t="s">
        <v>1778</v>
      </c>
      <c r="H909" s="11">
        <v>318000</v>
      </c>
      <c r="I909" s="19">
        <v>45513</v>
      </c>
      <c r="J909" s="11">
        <v>5000</v>
      </c>
      <c r="K909" s="12" t="s">
        <v>20</v>
      </c>
      <c r="L909" s="12" t="s">
        <v>158</v>
      </c>
    </row>
    <row r="910" spans="1:12" x14ac:dyDescent="0.25">
      <c r="A910" s="10" t="s">
        <v>2215</v>
      </c>
      <c r="B910" s="14">
        <v>202408</v>
      </c>
      <c r="C910" s="14">
        <v>202408</v>
      </c>
      <c r="D910" s="14" t="s">
        <v>1015</v>
      </c>
      <c r="E910" s="16">
        <v>9547106708</v>
      </c>
      <c r="F910" s="10" t="s">
        <v>2218</v>
      </c>
      <c r="G910" s="17" t="s">
        <v>1778</v>
      </c>
      <c r="H910" s="11">
        <v>318000</v>
      </c>
      <c r="I910" s="19">
        <v>45513</v>
      </c>
      <c r="J910" s="11">
        <v>5000</v>
      </c>
      <c r="K910" s="12" t="s">
        <v>20</v>
      </c>
      <c r="L910" s="12" t="s">
        <v>158</v>
      </c>
    </row>
    <row r="911" spans="1:12" x14ac:dyDescent="0.25">
      <c r="A911" s="10" t="s">
        <v>2219</v>
      </c>
      <c r="B911" s="14">
        <v>202408</v>
      </c>
      <c r="C911" s="14">
        <v>202408</v>
      </c>
      <c r="D911" s="14" t="s">
        <v>1015</v>
      </c>
      <c r="E911" s="16">
        <v>8879565265</v>
      </c>
      <c r="F911" s="10" t="s">
        <v>2220</v>
      </c>
      <c r="G911" s="17" t="s">
        <v>1778</v>
      </c>
      <c r="H911" s="11">
        <v>318000</v>
      </c>
      <c r="I911" s="19">
        <v>45514</v>
      </c>
      <c r="J911" s="11">
        <v>313000</v>
      </c>
      <c r="K911" s="12" t="s">
        <v>903</v>
      </c>
      <c r="L911" s="12" t="s">
        <v>158</v>
      </c>
    </row>
    <row r="912" spans="1:12" x14ac:dyDescent="0.25">
      <c r="A912" s="10" t="s">
        <v>2221</v>
      </c>
      <c r="B912" s="14">
        <v>202408</v>
      </c>
      <c r="C912" s="14">
        <v>202408</v>
      </c>
      <c r="D912" s="14" t="s">
        <v>1015</v>
      </c>
      <c r="E912" s="16"/>
      <c r="F912" s="10"/>
      <c r="G912" s="17" t="s">
        <v>1778</v>
      </c>
      <c r="H912" s="11">
        <v>318000</v>
      </c>
      <c r="I912" s="19">
        <v>45514</v>
      </c>
      <c r="J912" s="11">
        <v>50000</v>
      </c>
      <c r="K912" s="12" t="s">
        <v>20</v>
      </c>
      <c r="L912" s="12" t="s">
        <v>158</v>
      </c>
    </row>
    <row r="913" spans="1:12" x14ac:dyDescent="0.25">
      <c r="A913" s="10" t="s">
        <v>2222</v>
      </c>
      <c r="B913" s="14">
        <v>202408</v>
      </c>
      <c r="C913" s="14">
        <v>202408</v>
      </c>
      <c r="D913" s="14" t="s">
        <v>1015</v>
      </c>
      <c r="E913" s="16">
        <v>8123866112</v>
      </c>
      <c r="F913" s="10" t="s">
        <v>2176</v>
      </c>
      <c r="G913" s="17" t="s">
        <v>1778</v>
      </c>
      <c r="H913" s="11">
        <v>318000</v>
      </c>
      <c r="I913" s="19">
        <v>45516</v>
      </c>
      <c r="J913" s="11">
        <v>151500</v>
      </c>
      <c r="K913" s="12" t="s">
        <v>20</v>
      </c>
      <c r="L913" s="12" t="s">
        <v>158</v>
      </c>
    </row>
    <row r="914" spans="1:12" x14ac:dyDescent="0.25">
      <c r="A914" s="10" t="s">
        <v>2083</v>
      </c>
      <c r="B914" s="14">
        <v>202407</v>
      </c>
      <c r="C914" s="14">
        <v>202407</v>
      </c>
      <c r="D914" s="14" t="s">
        <v>1014</v>
      </c>
      <c r="E914" s="16">
        <v>8260507879</v>
      </c>
      <c r="F914" s="10" t="s">
        <v>2084</v>
      </c>
      <c r="G914" s="17" t="s">
        <v>1778</v>
      </c>
      <c r="H914" s="11">
        <v>280000</v>
      </c>
      <c r="I914" s="19">
        <v>45516</v>
      </c>
      <c r="J914" s="11">
        <v>50000</v>
      </c>
      <c r="K914" s="12" t="s">
        <v>20</v>
      </c>
      <c r="L914" s="12" t="s">
        <v>158</v>
      </c>
    </row>
    <row r="915" spans="1:12" x14ac:dyDescent="0.25">
      <c r="A915" s="10" t="s">
        <v>2087</v>
      </c>
      <c r="B915" s="14">
        <v>202407</v>
      </c>
      <c r="C915" s="14">
        <v>202407</v>
      </c>
      <c r="D915" s="14" t="s">
        <v>1015</v>
      </c>
      <c r="E915" s="16">
        <v>7873739398</v>
      </c>
      <c r="F915" s="10" t="s">
        <v>2088</v>
      </c>
      <c r="G915" s="17" t="s">
        <v>1778</v>
      </c>
      <c r="H915" s="11">
        <v>318000</v>
      </c>
      <c r="I915" s="19">
        <v>45516</v>
      </c>
      <c r="J915" s="11">
        <v>150000</v>
      </c>
      <c r="K915" s="12" t="s">
        <v>20</v>
      </c>
      <c r="L915" s="12" t="s">
        <v>158</v>
      </c>
    </row>
    <row r="916" spans="1:12" x14ac:dyDescent="0.25">
      <c r="A916" s="10" t="s">
        <v>2117</v>
      </c>
      <c r="B916" s="14">
        <v>202407</v>
      </c>
      <c r="C916" s="14">
        <v>202407</v>
      </c>
      <c r="D916" s="14" t="s">
        <v>1014</v>
      </c>
      <c r="E916" s="16">
        <v>9439750159</v>
      </c>
      <c r="F916" s="10" t="s">
        <v>2118</v>
      </c>
      <c r="G916" s="17" t="s">
        <v>1778</v>
      </c>
      <c r="H916" s="11">
        <v>318600</v>
      </c>
      <c r="I916" s="19">
        <v>45517</v>
      </c>
      <c r="J916" s="11">
        <v>75000</v>
      </c>
      <c r="K916" s="12" t="s">
        <v>20</v>
      </c>
      <c r="L916" s="12" t="s">
        <v>158</v>
      </c>
    </row>
    <row r="917" spans="1:12" x14ac:dyDescent="0.25">
      <c r="A917" s="10" t="s">
        <v>2221</v>
      </c>
      <c r="B917" s="14">
        <v>202408</v>
      </c>
      <c r="C917" s="14">
        <v>202408</v>
      </c>
      <c r="D917" s="14" t="s">
        <v>1015</v>
      </c>
      <c r="E917" s="16"/>
      <c r="F917" s="10"/>
      <c r="G917" s="17" t="s">
        <v>1778</v>
      </c>
      <c r="H917" s="11">
        <v>318000</v>
      </c>
      <c r="I917" s="19">
        <v>45517</v>
      </c>
      <c r="J917" s="11">
        <v>50000</v>
      </c>
      <c r="K917" s="12" t="s">
        <v>20</v>
      </c>
      <c r="L917" s="12" t="s">
        <v>158</v>
      </c>
    </row>
    <row r="918" spans="1:12" x14ac:dyDescent="0.25">
      <c r="A918" s="10" t="s">
        <v>2163</v>
      </c>
      <c r="B918" s="14">
        <v>202408</v>
      </c>
      <c r="C918" s="14">
        <v>202408</v>
      </c>
      <c r="D918" s="14" t="s">
        <v>1015</v>
      </c>
      <c r="E918" s="16">
        <v>8249417550</v>
      </c>
      <c r="F918" s="10" t="s">
        <v>2164</v>
      </c>
      <c r="G918" s="17" t="s">
        <v>1778</v>
      </c>
      <c r="H918" s="11">
        <v>290000</v>
      </c>
      <c r="I918" s="19">
        <v>45517</v>
      </c>
      <c r="J918" s="11">
        <v>10000</v>
      </c>
      <c r="K918" s="12" t="s">
        <v>20</v>
      </c>
      <c r="L918" s="12" t="s">
        <v>158</v>
      </c>
    </row>
    <row r="919" spans="1:12" x14ac:dyDescent="0.25">
      <c r="A919" s="10" t="s">
        <v>1570</v>
      </c>
      <c r="B919" s="14">
        <v>202401</v>
      </c>
      <c r="C919" s="14">
        <v>202401</v>
      </c>
      <c r="D919" s="14" t="s">
        <v>1014</v>
      </c>
      <c r="E919" s="16">
        <v>6260648072</v>
      </c>
      <c r="F919" s="10" t="s">
        <v>1571</v>
      </c>
      <c r="G919" s="17" t="s">
        <v>77</v>
      </c>
      <c r="H919" s="11">
        <v>260000</v>
      </c>
      <c r="I919" s="19">
        <v>45517</v>
      </c>
      <c r="J919" s="11">
        <v>25000</v>
      </c>
      <c r="K919" s="12" t="s">
        <v>20</v>
      </c>
      <c r="L919" s="12" t="s">
        <v>158</v>
      </c>
    </row>
    <row r="920" spans="1:12" x14ac:dyDescent="0.25">
      <c r="A920" s="10" t="s">
        <v>2013</v>
      </c>
      <c r="B920" s="14">
        <v>202405</v>
      </c>
      <c r="C920" s="14">
        <v>202406</v>
      </c>
      <c r="D920" s="14" t="s">
        <v>1015</v>
      </c>
      <c r="E920" s="16">
        <v>9337910745</v>
      </c>
      <c r="F920" s="10" t="s">
        <v>2014</v>
      </c>
      <c r="G920" s="17" t="s">
        <v>1778</v>
      </c>
      <c r="H920" s="11">
        <v>280000</v>
      </c>
      <c r="I920" s="19">
        <v>45517</v>
      </c>
      <c r="J920" s="11">
        <v>25000</v>
      </c>
      <c r="K920" s="12" t="s">
        <v>20</v>
      </c>
      <c r="L920" s="12" t="s">
        <v>158</v>
      </c>
    </row>
    <row r="921" spans="1:12" x14ac:dyDescent="0.25">
      <c r="A921" s="10" t="s">
        <v>2054</v>
      </c>
      <c r="B921" s="14">
        <v>202406</v>
      </c>
      <c r="C921" s="14">
        <v>202406</v>
      </c>
      <c r="D921" s="14" t="s">
        <v>1015</v>
      </c>
      <c r="E921" s="16">
        <v>8895528887</v>
      </c>
      <c r="F921" s="10" t="s">
        <v>2055</v>
      </c>
      <c r="G921" s="17" t="s">
        <v>1778</v>
      </c>
      <c r="H921" s="11">
        <v>280000</v>
      </c>
      <c r="I921" s="19">
        <v>45517</v>
      </c>
      <c r="J921" s="11">
        <v>104538</v>
      </c>
      <c r="K921" s="12" t="s">
        <v>20</v>
      </c>
      <c r="L921" s="12" t="s">
        <v>158</v>
      </c>
    </row>
    <row r="922" spans="1:12" x14ac:dyDescent="0.25">
      <c r="A922" s="10" t="s">
        <v>2225</v>
      </c>
      <c r="B922" s="14">
        <v>202408</v>
      </c>
      <c r="C922" s="14">
        <v>202408</v>
      </c>
      <c r="D922" s="14" t="s">
        <v>1015</v>
      </c>
      <c r="E922" s="16">
        <v>7377373757</v>
      </c>
      <c r="F922" s="10" t="s">
        <v>2226</v>
      </c>
      <c r="G922" s="17" t="s">
        <v>1778</v>
      </c>
      <c r="H922" s="11">
        <v>280000</v>
      </c>
      <c r="I922" s="19">
        <v>45517</v>
      </c>
      <c r="J922" s="11">
        <v>5000</v>
      </c>
      <c r="K922" s="12" t="s">
        <v>20</v>
      </c>
      <c r="L922" s="12" t="s">
        <v>158</v>
      </c>
    </row>
    <row r="923" spans="1:12" x14ac:dyDescent="0.25">
      <c r="A923" s="10" t="s">
        <v>2227</v>
      </c>
      <c r="B923" s="14">
        <v>202408</v>
      </c>
      <c r="C923" s="14">
        <v>202408</v>
      </c>
      <c r="D923" s="14" t="s">
        <v>1015</v>
      </c>
      <c r="E923" s="16">
        <v>7339978482</v>
      </c>
      <c r="F923" s="10" t="s">
        <v>2228</v>
      </c>
      <c r="G923" s="17" t="s">
        <v>1778</v>
      </c>
      <c r="H923" s="11">
        <v>280000</v>
      </c>
      <c r="I923" s="19">
        <v>45517</v>
      </c>
      <c r="J923" s="11">
        <v>5000</v>
      </c>
      <c r="K923" s="12" t="s">
        <v>20</v>
      </c>
      <c r="L923" s="12" t="s">
        <v>158</v>
      </c>
    </row>
    <row r="924" spans="1:12" x14ac:dyDescent="0.25">
      <c r="A924" s="10" t="s">
        <v>2223</v>
      </c>
      <c r="B924" s="14">
        <v>202408</v>
      </c>
      <c r="C924" s="14">
        <v>202408</v>
      </c>
      <c r="D924" s="14" t="s">
        <v>1015</v>
      </c>
      <c r="E924" s="16">
        <v>9873381254</v>
      </c>
      <c r="F924" s="10" t="s">
        <v>2224</v>
      </c>
      <c r="G924" s="17" t="s">
        <v>1778</v>
      </c>
      <c r="H924" s="11">
        <v>280000</v>
      </c>
      <c r="I924" s="19">
        <v>45517</v>
      </c>
      <c r="J924" s="11">
        <v>5000</v>
      </c>
      <c r="K924" s="12" t="s">
        <v>20</v>
      </c>
      <c r="L924" s="12" t="s">
        <v>158</v>
      </c>
    </row>
    <row r="925" spans="1:12" x14ac:dyDescent="0.25">
      <c r="A925" s="10" t="s">
        <v>2025</v>
      </c>
      <c r="B925" s="14">
        <v>202406</v>
      </c>
      <c r="C925" s="14">
        <v>202406</v>
      </c>
      <c r="D925" s="14" t="s">
        <v>1014</v>
      </c>
      <c r="E925" s="16">
        <v>8085363713</v>
      </c>
      <c r="F925" s="10" t="s">
        <v>2026</v>
      </c>
      <c r="G925" s="17" t="s">
        <v>1792</v>
      </c>
      <c r="H925" s="11">
        <v>255000</v>
      </c>
      <c r="I925" s="19">
        <v>45518</v>
      </c>
      <c r="J925" s="11">
        <v>50000</v>
      </c>
      <c r="K925" s="12" t="s">
        <v>20</v>
      </c>
      <c r="L925" s="12" t="s">
        <v>158</v>
      </c>
    </row>
    <row r="926" spans="1:12" x14ac:dyDescent="0.25">
      <c r="A926" s="10" t="s">
        <v>2102</v>
      </c>
      <c r="B926" s="14">
        <v>202407</v>
      </c>
      <c r="C926" s="14">
        <v>202407</v>
      </c>
      <c r="D926" s="14" t="s">
        <v>1014</v>
      </c>
      <c r="E926" s="16">
        <v>9900153396</v>
      </c>
      <c r="F926" s="10" t="s">
        <v>2103</v>
      </c>
      <c r="G926" s="17" t="s">
        <v>1778</v>
      </c>
      <c r="H926" s="11">
        <v>280000</v>
      </c>
      <c r="I926" s="19">
        <v>45518</v>
      </c>
      <c r="J926" s="11">
        <v>90000</v>
      </c>
      <c r="K926" s="12" t="s">
        <v>20</v>
      </c>
      <c r="L926" s="12" t="s">
        <v>158</v>
      </c>
    </row>
    <row r="927" spans="1:12" x14ac:dyDescent="0.25">
      <c r="A927" s="10" t="s">
        <v>2035</v>
      </c>
      <c r="B927" s="14">
        <v>202406</v>
      </c>
      <c r="C927" s="14">
        <v>202406</v>
      </c>
      <c r="D927" s="14" t="s">
        <v>1014</v>
      </c>
      <c r="E927" s="16">
        <v>6382550992</v>
      </c>
      <c r="F927" s="10" t="s">
        <v>2036</v>
      </c>
      <c r="G927" s="17" t="s">
        <v>1778</v>
      </c>
      <c r="H927" s="11">
        <v>280000</v>
      </c>
      <c r="I927" s="19">
        <v>45518</v>
      </c>
      <c r="J927" s="11">
        <v>67500</v>
      </c>
      <c r="K927" s="12" t="s">
        <v>20</v>
      </c>
      <c r="L927" s="12" t="s">
        <v>158</v>
      </c>
    </row>
    <row r="928" spans="1:12" x14ac:dyDescent="0.25">
      <c r="A928" s="10" t="s">
        <v>2229</v>
      </c>
      <c r="B928" s="14">
        <v>202408</v>
      </c>
      <c r="C928" s="14">
        <v>202408</v>
      </c>
      <c r="D928" s="14" t="s">
        <v>1015</v>
      </c>
      <c r="E928" s="16">
        <v>9937646995</v>
      </c>
      <c r="F928" s="10" t="s">
        <v>2232</v>
      </c>
      <c r="G928" s="17" t="s">
        <v>1778</v>
      </c>
      <c r="H928" s="11">
        <v>280000</v>
      </c>
      <c r="I928" s="19">
        <v>45518</v>
      </c>
      <c r="J928" s="11">
        <v>5000</v>
      </c>
      <c r="K928" s="12" t="s">
        <v>20</v>
      </c>
      <c r="L928" s="12" t="s">
        <v>158</v>
      </c>
    </row>
    <row r="929" spans="1:12" x14ac:dyDescent="0.25">
      <c r="A929" s="10" t="s">
        <v>2230</v>
      </c>
      <c r="B929" s="14">
        <v>202408</v>
      </c>
      <c r="C929" s="14">
        <v>202408</v>
      </c>
      <c r="D929" s="14" t="s">
        <v>1015</v>
      </c>
      <c r="E929" s="16">
        <v>9337945650</v>
      </c>
      <c r="F929" s="10" t="s">
        <v>2233</v>
      </c>
      <c r="G929" s="17" t="s">
        <v>1778</v>
      </c>
      <c r="H929" s="11">
        <v>280000</v>
      </c>
      <c r="I929" s="19">
        <v>45518</v>
      </c>
      <c r="J929" s="11">
        <v>5000</v>
      </c>
      <c r="K929" s="12" t="s">
        <v>20</v>
      </c>
      <c r="L929" s="12" t="s">
        <v>158</v>
      </c>
    </row>
    <row r="930" spans="1:12" x14ac:dyDescent="0.25">
      <c r="A930" s="10" t="s">
        <v>2231</v>
      </c>
      <c r="B930" s="14">
        <v>202408</v>
      </c>
      <c r="C930" s="14">
        <v>202408</v>
      </c>
      <c r="D930" s="14" t="s">
        <v>1015</v>
      </c>
      <c r="E930" s="16">
        <v>7008919871</v>
      </c>
      <c r="F930" s="10" t="s">
        <v>2234</v>
      </c>
      <c r="G930" s="17" t="s">
        <v>1778</v>
      </c>
      <c r="H930" s="11">
        <v>280000</v>
      </c>
      <c r="I930" s="19">
        <v>45518</v>
      </c>
      <c r="J930" s="11">
        <v>5000</v>
      </c>
      <c r="K930" s="12" t="s">
        <v>20</v>
      </c>
      <c r="L930" s="12" t="s">
        <v>158</v>
      </c>
    </row>
    <row r="931" spans="1:12" x14ac:dyDescent="0.25">
      <c r="A931" s="10" t="s">
        <v>1727</v>
      </c>
      <c r="B931" s="14">
        <v>202402</v>
      </c>
      <c r="C931" s="14">
        <v>202402</v>
      </c>
      <c r="D931" s="14" t="s">
        <v>1014</v>
      </c>
      <c r="E931" s="16">
        <v>7002125396</v>
      </c>
      <c r="F931" s="10" t="s">
        <v>1728</v>
      </c>
      <c r="G931" s="17" t="s">
        <v>1778</v>
      </c>
      <c r="H931" s="11">
        <v>290000</v>
      </c>
      <c r="I931" s="19">
        <v>45518</v>
      </c>
      <c r="J931" s="11">
        <v>12000</v>
      </c>
      <c r="K931" s="12" t="s">
        <v>20</v>
      </c>
      <c r="L931" s="12" t="s">
        <v>158</v>
      </c>
    </row>
    <row r="932" spans="1:12" x14ac:dyDescent="0.25">
      <c r="A932" s="10" t="s">
        <v>2043</v>
      </c>
      <c r="B932" s="14">
        <v>202406</v>
      </c>
      <c r="C932" s="14">
        <v>202406</v>
      </c>
      <c r="D932" s="14" t="s">
        <v>1015</v>
      </c>
      <c r="E932" s="16">
        <v>7377078791</v>
      </c>
      <c r="F932" s="10" t="s">
        <v>2044</v>
      </c>
      <c r="G932" s="17" t="s">
        <v>1778</v>
      </c>
      <c r="H932" s="11">
        <v>280000</v>
      </c>
      <c r="I932" s="19">
        <v>45518</v>
      </c>
      <c r="J932" s="11">
        <v>68750</v>
      </c>
      <c r="K932" s="12" t="s">
        <v>20</v>
      </c>
      <c r="L932" s="12" t="s">
        <v>158</v>
      </c>
    </row>
    <row r="933" spans="1:12" x14ac:dyDescent="0.25">
      <c r="A933" s="10" t="s">
        <v>2049</v>
      </c>
      <c r="B933" s="14">
        <v>202406</v>
      </c>
      <c r="C933" s="14">
        <v>202406</v>
      </c>
      <c r="D933" s="14" t="s">
        <v>1015</v>
      </c>
      <c r="E933" s="16">
        <v>7735578292</v>
      </c>
      <c r="F933" s="10" t="s">
        <v>2050</v>
      </c>
      <c r="G933" s="17" t="s">
        <v>1778</v>
      </c>
      <c r="H933" s="11">
        <v>318000</v>
      </c>
      <c r="I933" s="19">
        <v>45519</v>
      </c>
      <c r="J933" s="11">
        <v>90000</v>
      </c>
      <c r="K933" s="12" t="s">
        <v>20</v>
      </c>
      <c r="L933" s="12" t="s">
        <v>158</v>
      </c>
    </row>
    <row r="934" spans="1:12" x14ac:dyDescent="0.25">
      <c r="A934" s="10" t="s">
        <v>2235</v>
      </c>
      <c r="B934" s="14">
        <v>202408</v>
      </c>
      <c r="C934" s="14">
        <v>202408</v>
      </c>
      <c r="D934" s="14" t="s">
        <v>1015</v>
      </c>
      <c r="E934" s="16">
        <v>7019748324</v>
      </c>
      <c r="F934" s="10" t="s">
        <v>2236</v>
      </c>
      <c r="G934" s="17" t="s">
        <v>1778</v>
      </c>
      <c r="H934" s="11">
        <v>318000</v>
      </c>
      <c r="I934" s="19">
        <v>45519</v>
      </c>
      <c r="J934" s="11">
        <v>5000</v>
      </c>
      <c r="K934" s="12" t="s">
        <v>20</v>
      </c>
      <c r="L934" s="12" t="s">
        <v>158</v>
      </c>
    </row>
    <row r="935" spans="1:12" x14ac:dyDescent="0.25">
      <c r="A935" s="10" t="s">
        <v>2163</v>
      </c>
      <c r="B935" s="14">
        <v>202408</v>
      </c>
      <c r="C935" s="14">
        <v>202408</v>
      </c>
      <c r="D935" s="14" t="s">
        <v>1015</v>
      </c>
      <c r="E935" s="16">
        <v>8249417550</v>
      </c>
      <c r="F935" s="10" t="s">
        <v>2164</v>
      </c>
      <c r="G935" s="17" t="s">
        <v>1778</v>
      </c>
      <c r="H935" s="11">
        <v>290000</v>
      </c>
      <c r="I935" s="19">
        <v>45520</v>
      </c>
      <c r="J935" s="11">
        <v>50000</v>
      </c>
      <c r="K935" s="12" t="s">
        <v>20</v>
      </c>
      <c r="L935" s="12" t="s">
        <v>158</v>
      </c>
    </row>
    <row r="936" spans="1:12" x14ac:dyDescent="0.25">
      <c r="A936" s="10" t="s">
        <v>2237</v>
      </c>
      <c r="B936" s="14">
        <v>202408</v>
      </c>
      <c r="C936" s="14">
        <v>202408</v>
      </c>
      <c r="D936" s="14" t="s">
        <v>1015</v>
      </c>
      <c r="E936" s="16">
        <v>9535193353</v>
      </c>
      <c r="F936" s="10" t="s">
        <v>2238</v>
      </c>
      <c r="G936" s="17" t="s">
        <v>1778</v>
      </c>
      <c r="H936" s="11">
        <v>290000</v>
      </c>
      <c r="I936" s="19">
        <v>45520</v>
      </c>
      <c r="J936" s="11">
        <v>20000</v>
      </c>
      <c r="K936" s="12" t="s">
        <v>20</v>
      </c>
      <c r="L936" s="12" t="s">
        <v>158</v>
      </c>
    </row>
    <row r="937" spans="1:12" x14ac:dyDescent="0.25">
      <c r="A937" s="10" t="s">
        <v>2207</v>
      </c>
      <c r="B937" s="14">
        <v>202408</v>
      </c>
      <c r="C937" s="14">
        <v>202408</v>
      </c>
      <c r="D937" s="14" t="s">
        <v>1015</v>
      </c>
      <c r="E937" s="16">
        <v>9438793990</v>
      </c>
      <c r="F937" s="10" t="s">
        <v>2208</v>
      </c>
      <c r="G937" s="17" t="s">
        <v>1778</v>
      </c>
      <c r="H937" s="11">
        <v>290000</v>
      </c>
      <c r="I937" s="19">
        <v>45520</v>
      </c>
      <c r="J937" s="11">
        <v>100000</v>
      </c>
      <c r="K937" s="12" t="s">
        <v>20</v>
      </c>
      <c r="L937" s="12" t="s">
        <v>158</v>
      </c>
    </row>
    <row r="938" spans="1:12" x14ac:dyDescent="0.25">
      <c r="A938" s="10" t="s">
        <v>2177</v>
      </c>
      <c r="B938" s="14">
        <v>202407</v>
      </c>
      <c r="C938" s="14">
        <v>202407</v>
      </c>
      <c r="D938" s="14" t="s">
        <v>1015</v>
      </c>
      <c r="E938" s="16">
        <v>8093700512</v>
      </c>
      <c r="F938" s="10" t="s">
        <v>2178</v>
      </c>
      <c r="G938" s="17" t="s">
        <v>1778</v>
      </c>
      <c r="H938" s="11">
        <v>270000</v>
      </c>
      <c r="I938" s="19">
        <v>45520</v>
      </c>
      <c r="J938" s="11">
        <v>78400</v>
      </c>
      <c r="K938" s="12" t="s">
        <v>20</v>
      </c>
      <c r="L938" s="12" t="s">
        <v>158</v>
      </c>
    </row>
    <row r="939" spans="1:12" x14ac:dyDescent="0.25">
      <c r="A939" s="10" t="s">
        <v>1737</v>
      </c>
      <c r="B939" s="14">
        <v>202401</v>
      </c>
      <c r="C939" s="14">
        <v>202401</v>
      </c>
      <c r="D939" s="14" t="s">
        <v>1014</v>
      </c>
      <c r="E939" s="16">
        <v>8374879289</v>
      </c>
      <c r="F939" s="10" t="s">
        <v>1738</v>
      </c>
      <c r="G939" s="17" t="s">
        <v>19</v>
      </c>
      <c r="H939" s="11">
        <v>290000</v>
      </c>
      <c r="I939" s="19">
        <v>45520</v>
      </c>
      <c r="J939" s="11">
        <v>24000</v>
      </c>
      <c r="K939" s="12" t="s">
        <v>689</v>
      </c>
      <c r="L939" s="12" t="s">
        <v>158</v>
      </c>
    </row>
    <row r="940" spans="1:12" x14ac:dyDescent="0.25">
      <c r="A940" s="10" t="s">
        <v>1925</v>
      </c>
      <c r="B940" s="14">
        <v>202405</v>
      </c>
      <c r="C940" s="14">
        <v>202405</v>
      </c>
      <c r="D940" s="14" t="s">
        <v>1015</v>
      </c>
      <c r="E940" s="16">
        <v>9337938344</v>
      </c>
      <c r="F940" s="10" t="s">
        <v>1926</v>
      </c>
      <c r="G940" s="17" t="s">
        <v>1778</v>
      </c>
      <c r="H940" s="11">
        <v>290000</v>
      </c>
      <c r="I940" s="19">
        <v>45520</v>
      </c>
      <c r="J940" s="11">
        <v>30000</v>
      </c>
      <c r="K940" s="12" t="s">
        <v>689</v>
      </c>
      <c r="L940" s="12" t="s">
        <v>158</v>
      </c>
    </row>
    <row r="941" spans="1:12" x14ac:dyDescent="0.25">
      <c r="A941" s="10" t="s">
        <v>2121</v>
      </c>
      <c r="B941" s="14">
        <v>202407</v>
      </c>
      <c r="C941" s="14">
        <v>202407</v>
      </c>
      <c r="D941" s="14" t="s">
        <v>1014</v>
      </c>
      <c r="E941" s="16">
        <v>7735719911</v>
      </c>
      <c r="F941" s="10" t="s">
        <v>2122</v>
      </c>
      <c r="G941" s="17" t="s">
        <v>1778</v>
      </c>
      <c r="H941" s="11">
        <v>318000</v>
      </c>
      <c r="I941" s="19">
        <v>45521</v>
      </c>
      <c r="J941" s="11">
        <v>100000</v>
      </c>
      <c r="K941" s="12" t="s">
        <v>20</v>
      </c>
      <c r="L941" s="12" t="s">
        <v>158</v>
      </c>
    </row>
    <row r="942" spans="1:12" x14ac:dyDescent="0.25">
      <c r="A942" s="10" t="s">
        <v>2225</v>
      </c>
      <c r="B942" s="14">
        <v>202408</v>
      </c>
      <c r="C942" s="14">
        <v>202408</v>
      </c>
      <c r="D942" s="14" t="s">
        <v>1015</v>
      </c>
      <c r="E942" s="16">
        <v>7377373757</v>
      </c>
      <c r="F942" s="10" t="s">
        <v>2226</v>
      </c>
      <c r="G942" s="17" t="s">
        <v>1778</v>
      </c>
      <c r="H942" s="11">
        <v>280000</v>
      </c>
      <c r="I942" s="19">
        <v>45521</v>
      </c>
      <c r="J942" s="11">
        <v>100000</v>
      </c>
      <c r="K942" s="12" t="s">
        <v>20</v>
      </c>
      <c r="L942" s="12" t="s">
        <v>158</v>
      </c>
    </row>
    <row r="943" spans="1:12" x14ac:dyDescent="0.25">
      <c r="A943" s="10" t="s">
        <v>1823</v>
      </c>
      <c r="B943" s="14">
        <v>202303</v>
      </c>
      <c r="C943" s="14">
        <v>202303</v>
      </c>
      <c r="D943" s="14" t="s">
        <v>1014</v>
      </c>
      <c r="E943" s="16">
        <v>6283148140</v>
      </c>
      <c r="F943" s="10"/>
      <c r="G943" s="17" t="s">
        <v>1792</v>
      </c>
      <c r="H943" s="11">
        <v>260000</v>
      </c>
      <c r="I943" s="19">
        <v>45521</v>
      </c>
      <c r="J943" s="11">
        <v>35000</v>
      </c>
      <c r="K943" s="12" t="s">
        <v>20</v>
      </c>
      <c r="L943" s="12" t="s">
        <v>158</v>
      </c>
    </row>
    <row r="944" spans="1:12" x14ac:dyDescent="0.25">
      <c r="A944" s="10" t="s">
        <v>2049</v>
      </c>
      <c r="B944" s="14">
        <v>202406</v>
      </c>
      <c r="C944" s="14">
        <v>202406</v>
      </c>
      <c r="D944" s="14" t="s">
        <v>1015</v>
      </c>
      <c r="E944" s="16">
        <v>7735578292</v>
      </c>
      <c r="F944" s="10" t="s">
        <v>2050</v>
      </c>
      <c r="G944" s="17" t="s">
        <v>1778</v>
      </c>
      <c r="H944" s="11">
        <v>318000</v>
      </c>
      <c r="I944" s="19">
        <v>45521</v>
      </c>
      <c r="J944" s="11">
        <v>60000</v>
      </c>
      <c r="K944" s="12" t="s">
        <v>20</v>
      </c>
      <c r="L944" s="12" t="s">
        <v>158</v>
      </c>
    </row>
    <row r="945" spans="1:12" x14ac:dyDescent="0.25">
      <c r="A945" s="10" t="s">
        <v>2219</v>
      </c>
      <c r="B945" s="14">
        <v>202408</v>
      </c>
      <c r="C945" s="14">
        <v>202408</v>
      </c>
      <c r="D945" s="14" t="s">
        <v>1015</v>
      </c>
      <c r="E945" s="16">
        <v>8879565265</v>
      </c>
      <c r="F945" s="10" t="s">
        <v>2220</v>
      </c>
      <c r="G945" s="17" t="s">
        <v>1778</v>
      </c>
      <c r="H945" s="11">
        <v>318000</v>
      </c>
      <c r="I945" s="19">
        <v>45521</v>
      </c>
      <c r="J945" s="11">
        <v>5000</v>
      </c>
      <c r="K945" s="12" t="s">
        <v>20</v>
      </c>
      <c r="L945" s="12" t="s">
        <v>158</v>
      </c>
    </row>
    <row r="946" spans="1:12" x14ac:dyDescent="0.25">
      <c r="A946" s="10" t="s">
        <v>2201</v>
      </c>
      <c r="B946" s="14">
        <v>202408</v>
      </c>
      <c r="C946" s="14">
        <v>202408</v>
      </c>
      <c r="D946" s="14" t="s">
        <v>1015</v>
      </c>
      <c r="E946" s="16">
        <v>8105989475</v>
      </c>
      <c r="F946" s="10" t="s">
        <v>2202</v>
      </c>
      <c r="G946" s="17" t="s">
        <v>1778</v>
      </c>
      <c r="H946" s="11">
        <v>290000</v>
      </c>
      <c r="I946" s="19">
        <v>45523</v>
      </c>
      <c r="J946" s="11">
        <v>115000</v>
      </c>
      <c r="K946" s="12" t="s">
        <v>20</v>
      </c>
      <c r="L946" s="12" t="s">
        <v>158</v>
      </c>
    </row>
    <row r="947" spans="1:12" x14ac:dyDescent="0.25">
      <c r="A947" s="10" t="s">
        <v>1697</v>
      </c>
      <c r="B947" s="14">
        <v>202402</v>
      </c>
      <c r="C947" s="14">
        <v>202402</v>
      </c>
      <c r="D947" s="14" t="s">
        <v>1014</v>
      </c>
      <c r="E947" s="16">
        <v>7008091508</v>
      </c>
      <c r="F947" s="10" t="s">
        <v>1698</v>
      </c>
      <c r="G947" s="17" t="s">
        <v>2006</v>
      </c>
      <c r="H947" s="11">
        <v>270000</v>
      </c>
      <c r="I947" s="19">
        <v>45523</v>
      </c>
      <c r="J947" s="11">
        <v>75000</v>
      </c>
      <c r="K947" s="12" t="s">
        <v>20</v>
      </c>
      <c r="L947" s="12" t="s">
        <v>158</v>
      </c>
    </row>
    <row r="948" spans="1:12" x14ac:dyDescent="0.25">
      <c r="A948" s="10" t="s">
        <v>2239</v>
      </c>
      <c r="B948" s="14">
        <v>202408</v>
      </c>
      <c r="C948" s="14">
        <v>202408</v>
      </c>
      <c r="D948" s="14" t="s">
        <v>1014</v>
      </c>
      <c r="E948" s="16">
        <v>8847806051</v>
      </c>
      <c r="F948" s="10" t="s">
        <v>2185</v>
      </c>
      <c r="G948" s="17" t="s">
        <v>2006</v>
      </c>
      <c r="H948" s="11">
        <v>290000</v>
      </c>
      <c r="I948" s="19">
        <v>45523</v>
      </c>
      <c r="J948" s="11">
        <v>50000</v>
      </c>
      <c r="K948" s="12" t="s">
        <v>20</v>
      </c>
      <c r="L948" s="12" t="s">
        <v>158</v>
      </c>
    </row>
    <row r="949" spans="1:12" x14ac:dyDescent="0.25">
      <c r="A949" s="10" t="s">
        <v>2240</v>
      </c>
      <c r="B949" s="14">
        <v>202408</v>
      </c>
      <c r="C949" s="14">
        <v>202408</v>
      </c>
      <c r="D949" s="14" t="s">
        <v>1014</v>
      </c>
      <c r="E949" s="16">
        <v>9668283467</v>
      </c>
      <c r="F949" s="10" t="s">
        <v>2241</v>
      </c>
      <c r="G949" s="17" t="s">
        <v>2006</v>
      </c>
      <c r="H949" s="11">
        <v>290000</v>
      </c>
      <c r="I949" s="19">
        <v>45523</v>
      </c>
      <c r="J949" s="11">
        <v>50000</v>
      </c>
      <c r="K949" s="12" t="s">
        <v>20</v>
      </c>
      <c r="L949" s="12" t="s">
        <v>158</v>
      </c>
    </row>
    <row r="950" spans="1:12" x14ac:dyDescent="0.25">
      <c r="A950" s="10" t="s">
        <v>2239</v>
      </c>
      <c r="B950" s="14">
        <v>202408</v>
      </c>
      <c r="C950" s="14">
        <v>202408</v>
      </c>
      <c r="D950" s="14" t="s">
        <v>1015</v>
      </c>
      <c r="E950" s="16">
        <v>8847806051</v>
      </c>
      <c r="F950" s="10" t="s">
        <v>2185</v>
      </c>
      <c r="G950" s="17" t="s">
        <v>2006</v>
      </c>
      <c r="H950" s="11">
        <v>290000</v>
      </c>
      <c r="I950" s="19">
        <v>45523</v>
      </c>
      <c r="J950" s="11">
        <v>5000</v>
      </c>
      <c r="K950" s="12" t="s">
        <v>20</v>
      </c>
      <c r="L950" s="12" t="s">
        <v>158</v>
      </c>
    </row>
    <row r="951" spans="1:12" x14ac:dyDescent="0.25">
      <c r="A951" s="10" t="s">
        <v>2240</v>
      </c>
      <c r="B951" s="14">
        <v>202408</v>
      </c>
      <c r="C951" s="14">
        <v>202408</v>
      </c>
      <c r="D951" s="14" t="s">
        <v>1015</v>
      </c>
      <c r="E951" s="16">
        <v>9668283467</v>
      </c>
      <c r="F951" s="10" t="s">
        <v>2241</v>
      </c>
      <c r="G951" s="17" t="s">
        <v>2006</v>
      </c>
      <c r="H951" s="11">
        <v>290000</v>
      </c>
      <c r="I951" s="19">
        <v>45523</v>
      </c>
      <c r="J951" s="11">
        <v>5000</v>
      </c>
      <c r="K951" s="12" t="s">
        <v>20</v>
      </c>
      <c r="L951" s="12" t="s">
        <v>158</v>
      </c>
    </row>
    <row r="952" spans="1:12" x14ac:dyDescent="0.25">
      <c r="A952" s="10" t="s">
        <v>2242</v>
      </c>
      <c r="B952" s="14">
        <v>202408</v>
      </c>
      <c r="C952" s="14">
        <v>202408</v>
      </c>
      <c r="D952" s="14" t="s">
        <v>1015</v>
      </c>
      <c r="E952" s="16">
        <v>9480945849</v>
      </c>
      <c r="F952" s="10" t="s">
        <v>2243</v>
      </c>
      <c r="G952" s="17" t="s">
        <v>1778</v>
      </c>
      <c r="H952" s="11">
        <v>290000</v>
      </c>
      <c r="I952" s="19">
        <v>45523</v>
      </c>
      <c r="J952" s="11">
        <v>5000</v>
      </c>
      <c r="K952" s="12" t="s">
        <v>20</v>
      </c>
      <c r="L952" s="12" t="s">
        <v>158</v>
      </c>
    </row>
    <row r="953" spans="1:12" x14ac:dyDescent="0.25">
      <c r="A953" s="10" t="s">
        <v>2138</v>
      </c>
      <c r="B953" s="14">
        <v>202407</v>
      </c>
      <c r="C953" s="14">
        <v>202407</v>
      </c>
      <c r="D953" s="14" t="s">
        <v>1014</v>
      </c>
      <c r="E953" s="16">
        <v>9039722875</v>
      </c>
      <c r="F953" s="10" t="s">
        <v>2139</v>
      </c>
      <c r="G953" s="17" t="s">
        <v>1778</v>
      </c>
      <c r="H953" s="11">
        <v>280000</v>
      </c>
      <c r="I953" s="19">
        <v>45524</v>
      </c>
      <c r="J953" s="11">
        <v>46200</v>
      </c>
      <c r="K953" s="12" t="s">
        <v>20</v>
      </c>
      <c r="L953" s="12" t="s">
        <v>158</v>
      </c>
    </row>
    <row r="954" spans="1:12" x14ac:dyDescent="0.25">
      <c r="A954" s="10" t="s">
        <v>2213</v>
      </c>
      <c r="B954" s="14">
        <v>202408</v>
      </c>
      <c r="C954" s="14">
        <v>202408</v>
      </c>
      <c r="D954" s="14" t="s">
        <v>1015</v>
      </c>
      <c r="E954" s="16">
        <v>8249343299</v>
      </c>
      <c r="F954" s="10" t="s">
        <v>2216</v>
      </c>
      <c r="G954" s="17" t="s">
        <v>1778</v>
      </c>
      <c r="H954" s="11">
        <v>318000</v>
      </c>
      <c r="I954" s="19">
        <v>45524</v>
      </c>
      <c r="J954" s="11">
        <v>68750</v>
      </c>
      <c r="K954" s="12" t="s">
        <v>20</v>
      </c>
      <c r="L954" s="12" t="s">
        <v>158</v>
      </c>
    </row>
    <row r="955" spans="1:12" x14ac:dyDescent="0.25">
      <c r="A955" s="10" t="s">
        <v>2255</v>
      </c>
      <c r="B955" s="14">
        <v>202407</v>
      </c>
      <c r="C955" s="14">
        <v>202407</v>
      </c>
      <c r="D955" s="14" t="s">
        <v>1014</v>
      </c>
      <c r="E955" s="16">
        <v>9902037501</v>
      </c>
      <c r="F955" s="50" t="s">
        <v>2120</v>
      </c>
      <c r="G955" s="17" t="s">
        <v>1778</v>
      </c>
      <c r="H955" s="11">
        <v>290000</v>
      </c>
      <c r="I955" s="19">
        <v>45524</v>
      </c>
      <c r="J955" s="11">
        <v>50000</v>
      </c>
      <c r="K955" s="12" t="s">
        <v>20</v>
      </c>
      <c r="L955" s="12" t="s">
        <v>158</v>
      </c>
    </row>
    <row r="956" spans="1:12" x14ac:dyDescent="0.25">
      <c r="A956" s="10" t="s">
        <v>2191</v>
      </c>
      <c r="B956" s="14">
        <v>202408</v>
      </c>
      <c r="C956" s="14">
        <v>202408</v>
      </c>
      <c r="D956" s="14" t="s">
        <v>1014</v>
      </c>
      <c r="E956" s="16">
        <v>7566860655</v>
      </c>
      <c r="F956" s="10" t="s">
        <v>2192</v>
      </c>
      <c r="G956" s="17" t="s">
        <v>1778</v>
      </c>
      <c r="H956" s="11">
        <v>290000</v>
      </c>
      <c r="I956" s="19">
        <v>45524</v>
      </c>
      <c r="J956" s="11">
        <v>90000</v>
      </c>
      <c r="K956" s="12" t="s">
        <v>20</v>
      </c>
      <c r="L956" s="12" t="s">
        <v>158</v>
      </c>
    </row>
    <row r="957" spans="1:12" x14ac:dyDescent="0.25">
      <c r="A957" s="10" t="s">
        <v>2223</v>
      </c>
      <c r="B957" s="14">
        <v>202408</v>
      </c>
      <c r="C957" s="14">
        <v>202408</v>
      </c>
      <c r="D957" s="14" t="s">
        <v>1015</v>
      </c>
      <c r="E957" s="16">
        <v>9873381254</v>
      </c>
      <c r="F957" s="10" t="s">
        <v>2224</v>
      </c>
      <c r="G957" s="17" t="s">
        <v>1778</v>
      </c>
      <c r="H957" s="11">
        <v>280000</v>
      </c>
      <c r="I957" s="19">
        <v>45525</v>
      </c>
      <c r="J957" s="11">
        <v>60000</v>
      </c>
      <c r="K957" s="12" t="s">
        <v>20</v>
      </c>
      <c r="L957" s="12" t="s">
        <v>158</v>
      </c>
    </row>
    <row r="958" spans="1:12" x14ac:dyDescent="0.25">
      <c r="A958" s="10" t="s">
        <v>1725</v>
      </c>
      <c r="B958" s="14">
        <v>202401</v>
      </c>
      <c r="C958" s="14">
        <v>202401</v>
      </c>
      <c r="D958" s="14" t="s">
        <v>1015</v>
      </c>
      <c r="E958" s="16">
        <v>8249631804</v>
      </c>
      <c r="F958" s="10" t="s">
        <v>1726</v>
      </c>
      <c r="G958" s="17" t="s">
        <v>77</v>
      </c>
      <c r="H958" s="11">
        <v>255000</v>
      </c>
      <c r="I958" s="19">
        <v>45525</v>
      </c>
      <c r="J958" s="11">
        <v>7777</v>
      </c>
      <c r="K958" s="12" t="s">
        <v>20</v>
      </c>
      <c r="L958" s="12" t="s">
        <v>158</v>
      </c>
    </row>
    <row r="959" spans="1:12" x14ac:dyDescent="0.25">
      <c r="A959" s="10" t="s">
        <v>2197</v>
      </c>
      <c r="B959" s="14">
        <v>202408</v>
      </c>
      <c r="C959" s="14">
        <v>202408</v>
      </c>
      <c r="D959" s="14" t="s">
        <v>1015</v>
      </c>
      <c r="E959" s="16">
        <v>9777981935</v>
      </c>
      <c r="F959" s="10" t="s">
        <v>2198</v>
      </c>
      <c r="G959" s="17" t="s">
        <v>1778</v>
      </c>
      <c r="H959" s="11">
        <v>318600</v>
      </c>
      <c r="I959" s="19">
        <v>45525</v>
      </c>
      <c r="J959" s="11">
        <v>29000</v>
      </c>
      <c r="K959" s="12" t="s">
        <v>20</v>
      </c>
      <c r="L959" s="12" t="s">
        <v>158</v>
      </c>
    </row>
    <row r="960" spans="1:12" x14ac:dyDescent="0.25">
      <c r="A960" s="10" t="s">
        <v>2191</v>
      </c>
      <c r="B960" s="14">
        <v>202408</v>
      </c>
      <c r="C960" s="14">
        <v>202408</v>
      </c>
      <c r="D960" s="14" t="s">
        <v>1014</v>
      </c>
      <c r="E960" s="16">
        <v>7566860655</v>
      </c>
      <c r="F960" s="10" t="s">
        <v>2192</v>
      </c>
      <c r="G960" s="17" t="s">
        <v>1778</v>
      </c>
      <c r="H960" s="11">
        <v>290000</v>
      </c>
      <c r="I960" s="19">
        <v>45525</v>
      </c>
      <c r="J960" s="11">
        <v>7666</v>
      </c>
      <c r="K960" s="12" t="s">
        <v>20</v>
      </c>
      <c r="L960" s="12" t="s">
        <v>158</v>
      </c>
    </row>
    <row r="961" spans="1:12" x14ac:dyDescent="0.25">
      <c r="A961" s="10" t="s">
        <v>2151</v>
      </c>
      <c r="B961" s="14">
        <v>202407</v>
      </c>
      <c r="C961" s="14">
        <v>202407</v>
      </c>
      <c r="D961" s="14" t="s">
        <v>1015</v>
      </c>
      <c r="E961" s="16">
        <v>7749032456</v>
      </c>
      <c r="F961" s="10" t="s">
        <v>2152</v>
      </c>
      <c r="G961" s="17" t="s">
        <v>1778</v>
      </c>
      <c r="H961" s="11">
        <v>318600</v>
      </c>
      <c r="I961" s="19">
        <v>45525</v>
      </c>
      <c r="J961" s="11">
        <v>50000</v>
      </c>
      <c r="K961" s="12" t="s">
        <v>20</v>
      </c>
      <c r="L961" s="12" t="s">
        <v>158</v>
      </c>
    </row>
    <row r="962" spans="1:12" x14ac:dyDescent="0.25">
      <c r="A962" s="10" t="s">
        <v>2179</v>
      </c>
      <c r="B962" s="14">
        <v>202407</v>
      </c>
      <c r="C962" s="14">
        <v>202407</v>
      </c>
      <c r="D962" s="14" t="s">
        <v>1015</v>
      </c>
      <c r="E962" s="16">
        <v>9437650105</v>
      </c>
      <c r="F962" s="10" t="s">
        <v>2180</v>
      </c>
      <c r="G962" s="17" t="s">
        <v>1778</v>
      </c>
      <c r="H962" s="11">
        <v>270000</v>
      </c>
      <c r="I962" s="19">
        <v>45525</v>
      </c>
      <c r="J962" s="11">
        <v>72500</v>
      </c>
      <c r="K962" s="12" t="s">
        <v>20</v>
      </c>
      <c r="L962" s="12" t="s">
        <v>158</v>
      </c>
    </row>
    <row r="963" spans="1:12" x14ac:dyDescent="0.25">
      <c r="A963" s="43" t="s">
        <v>2227</v>
      </c>
      <c r="B963" s="14">
        <v>202408</v>
      </c>
      <c r="C963" s="14">
        <v>202408</v>
      </c>
      <c r="D963" s="14" t="s">
        <v>1015</v>
      </c>
      <c r="E963" s="16">
        <v>7339978482</v>
      </c>
      <c r="F963" s="10" t="s">
        <v>2228</v>
      </c>
      <c r="G963" s="17" t="s">
        <v>1778</v>
      </c>
      <c r="H963" s="11">
        <v>280000</v>
      </c>
      <c r="I963" s="19">
        <v>45525</v>
      </c>
      <c r="J963" s="11">
        <v>24166</v>
      </c>
      <c r="K963" s="12" t="s">
        <v>20</v>
      </c>
      <c r="L963" s="12" t="s">
        <v>158</v>
      </c>
    </row>
    <row r="964" spans="1:12" x14ac:dyDescent="0.25">
      <c r="A964" s="10" t="s">
        <v>1964</v>
      </c>
      <c r="B964" s="14">
        <v>202405</v>
      </c>
      <c r="C964" s="14">
        <v>202405</v>
      </c>
      <c r="D964" s="14" t="s">
        <v>1015</v>
      </c>
      <c r="E964" s="16">
        <v>9302595031</v>
      </c>
      <c r="F964" s="10" t="s">
        <v>1965</v>
      </c>
      <c r="G964" s="17" t="s">
        <v>1778</v>
      </c>
      <c r="H964" s="11">
        <v>290000</v>
      </c>
      <c r="I964" s="19">
        <v>45526</v>
      </c>
      <c r="J964" s="11">
        <v>40000</v>
      </c>
      <c r="K964" s="12" t="s">
        <v>20</v>
      </c>
      <c r="L964" s="12" t="s">
        <v>158</v>
      </c>
    </row>
    <row r="965" spans="1:12" x14ac:dyDescent="0.25">
      <c r="A965" s="10" t="s">
        <v>1711</v>
      </c>
      <c r="B965" s="14">
        <v>202402</v>
      </c>
      <c r="C965" s="14">
        <v>202402</v>
      </c>
      <c r="D965" s="14" t="s">
        <v>1014</v>
      </c>
      <c r="E965" s="16">
        <v>9027288046</v>
      </c>
      <c r="F965" s="10" t="s">
        <v>1712</v>
      </c>
      <c r="G965" s="17" t="s">
        <v>19</v>
      </c>
      <c r="H965" s="11">
        <v>280000</v>
      </c>
      <c r="I965" s="19">
        <v>45526</v>
      </c>
      <c r="J965" s="11">
        <v>40000</v>
      </c>
      <c r="K965" s="12" t="s">
        <v>20</v>
      </c>
      <c r="L965" s="12" t="s">
        <v>158</v>
      </c>
    </row>
    <row r="966" spans="1:12" x14ac:dyDescent="0.25">
      <c r="A966" s="10" t="s">
        <v>1721</v>
      </c>
      <c r="B966" s="14">
        <v>202402</v>
      </c>
      <c r="C966" s="14">
        <v>202402</v>
      </c>
      <c r="D966" s="14" t="s">
        <v>1014</v>
      </c>
      <c r="E966" s="16">
        <v>7854078563</v>
      </c>
      <c r="F966" s="10" t="s">
        <v>1722</v>
      </c>
      <c r="G966" s="17" t="s">
        <v>77</v>
      </c>
      <c r="H966" s="11">
        <v>240000</v>
      </c>
      <c r="I966" s="19">
        <v>45526</v>
      </c>
      <c r="J966" s="11">
        <v>15000</v>
      </c>
      <c r="K966" s="12" t="s">
        <v>20</v>
      </c>
      <c r="L966" s="12" t="s">
        <v>158</v>
      </c>
    </row>
    <row r="967" spans="1:12" x14ac:dyDescent="0.25">
      <c r="A967" s="10" t="s">
        <v>2168</v>
      </c>
      <c r="B967" s="14">
        <v>202407</v>
      </c>
      <c r="C967" s="14">
        <v>202407</v>
      </c>
      <c r="D967" s="14" t="s">
        <v>1015</v>
      </c>
      <c r="E967" s="16">
        <v>8926061648</v>
      </c>
      <c r="F967" s="10" t="s">
        <v>2169</v>
      </c>
      <c r="G967" s="17" t="s">
        <v>1792</v>
      </c>
      <c r="H967" s="11">
        <v>290000</v>
      </c>
      <c r="I967" s="19">
        <v>45526</v>
      </c>
      <c r="J967" s="11">
        <v>75900</v>
      </c>
      <c r="K967" s="12" t="s">
        <v>20</v>
      </c>
      <c r="L967" s="12" t="s">
        <v>158</v>
      </c>
    </row>
    <row r="968" spans="1:12" x14ac:dyDescent="0.25">
      <c r="A968" s="10" t="s">
        <v>1884</v>
      </c>
      <c r="B968" s="14">
        <v>202404</v>
      </c>
      <c r="C968" s="14">
        <v>202404</v>
      </c>
      <c r="D968" s="14" t="s">
        <v>1014</v>
      </c>
      <c r="E968" s="16">
        <v>6369649815</v>
      </c>
      <c r="F968" s="10" t="s">
        <v>1885</v>
      </c>
      <c r="G968" s="17" t="s">
        <v>1778</v>
      </c>
      <c r="H968" s="11">
        <v>280000</v>
      </c>
      <c r="I968" s="19">
        <v>45526</v>
      </c>
      <c r="J968" s="11">
        <v>54000</v>
      </c>
      <c r="K968" s="12" t="s">
        <v>20</v>
      </c>
      <c r="L968" s="12" t="s">
        <v>158</v>
      </c>
    </row>
    <row r="969" spans="1:12" x14ac:dyDescent="0.25">
      <c r="A969" s="10" t="s">
        <v>2244</v>
      </c>
      <c r="B969" s="14">
        <v>202408</v>
      </c>
      <c r="C969" s="14">
        <v>202408</v>
      </c>
      <c r="D969" s="14" t="s">
        <v>1015</v>
      </c>
      <c r="E969" s="16">
        <v>7008170994</v>
      </c>
      <c r="F969" s="10" t="s">
        <v>2248</v>
      </c>
      <c r="G969" s="17" t="s">
        <v>1778</v>
      </c>
      <c r="H969" s="11">
        <v>280000</v>
      </c>
      <c r="I969" s="19">
        <v>45526</v>
      </c>
      <c r="J969" s="11">
        <v>5000</v>
      </c>
      <c r="K969" s="12" t="s">
        <v>20</v>
      </c>
      <c r="L969" s="12" t="s">
        <v>158</v>
      </c>
    </row>
    <row r="970" spans="1:12" x14ac:dyDescent="0.25">
      <c r="A970" s="10" t="s">
        <v>2245</v>
      </c>
      <c r="B970" s="14">
        <v>202408</v>
      </c>
      <c r="C970" s="14">
        <v>202408</v>
      </c>
      <c r="D970" s="14" t="s">
        <v>1015</v>
      </c>
      <c r="E970" s="16"/>
      <c r="F970" s="10" t="s">
        <v>2249</v>
      </c>
      <c r="G970" s="17" t="s">
        <v>1778</v>
      </c>
      <c r="H970" s="11">
        <v>290000</v>
      </c>
      <c r="I970" s="19">
        <v>45526</v>
      </c>
      <c r="J970" s="11">
        <v>5000</v>
      </c>
      <c r="K970" s="12" t="s">
        <v>20</v>
      </c>
      <c r="L970" s="12" t="s">
        <v>158</v>
      </c>
    </row>
    <row r="971" spans="1:12" x14ac:dyDescent="0.25">
      <c r="A971" s="10" t="s">
        <v>2246</v>
      </c>
      <c r="B971" s="14">
        <v>202408</v>
      </c>
      <c r="C971" s="14">
        <v>202408</v>
      </c>
      <c r="D971" s="14" t="s">
        <v>1015</v>
      </c>
      <c r="E971" s="16"/>
      <c r="F971" s="10" t="s">
        <v>2250</v>
      </c>
      <c r="G971" s="17" t="s">
        <v>1778</v>
      </c>
      <c r="H971" s="11">
        <v>290000</v>
      </c>
      <c r="I971" s="19">
        <v>45526</v>
      </c>
      <c r="J971" s="11">
        <v>5000</v>
      </c>
      <c r="K971" s="12" t="s">
        <v>20</v>
      </c>
      <c r="L971" s="12" t="s">
        <v>158</v>
      </c>
    </row>
    <row r="972" spans="1:12" x14ac:dyDescent="0.25">
      <c r="A972" s="10" t="s">
        <v>2247</v>
      </c>
      <c r="B972" s="14">
        <v>202408</v>
      </c>
      <c r="C972" s="14">
        <v>202408</v>
      </c>
      <c r="D972" s="14" t="s">
        <v>1015</v>
      </c>
      <c r="E972" s="16">
        <v>7600686936</v>
      </c>
      <c r="F972" s="10" t="s">
        <v>2251</v>
      </c>
      <c r="G972" s="17" t="s">
        <v>1778</v>
      </c>
      <c r="H972" s="11">
        <v>318600</v>
      </c>
      <c r="I972" s="19">
        <v>45526</v>
      </c>
      <c r="J972" s="11">
        <v>5000</v>
      </c>
      <c r="K972" s="12" t="s">
        <v>20</v>
      </c>
      <c r="L972" s="12" t="s">
        <v>158</v>
      </c>
    </row>
    <row r="973" spans="1:12" x14ac:dyDescent="0.25">
      <c r="A973" s="10" t="s">
        <v>2148</v>
      </c>
      <c r="B973" s="14">
        <v>202407</v>
      </c>
      <c r="C973" s="14">
        <v>202407</v>
      </c>
      <c r="D973" s="14" t="s">
        <v>1014</v>
      </c>
      <c r="E973" s="16">
        <v>9853317562</v>
      </c>
      <c r="F973" s="10" t="s">
        <v>2149</v>
      </c>
      <c r="G973" s="17" t="s">
        <v>1778</v>
      </c>
      <c r="H973" s="11">
        <v>318600</v>
      </c>
      <c r="I973" s="19">
        <v>45527</v>
      </c>
      <c r="J973" s="11">
        <v>99000</v>
      </c>
      <c r="K973" s="12" t="s">
        <v>20</v>
      </c>
      <c r="L973" s="12" t="s">
        <v>158</v>
      </c>
    </row>
    <row r="974" spans="1:12" x14ac:dyDescent="0.25">
      <c r="A974" s="10" t="s">
        <v>2028</v>
      </c>
      <c r="B974" s="14">
        <v>202406</v>
      </c>
      <c r="C974" s="14">
        <v>202406</v>
      </c>
      <c r="D974" s="14" t="s">
        <v>1014</v>
      </c>
      <c r="E974" s="16">
        <v>8917287618</v>
      </c>
      <c r="F974" s="10" t="s">
        <v>2029</v>
      </c>
      <c r="G974" s="17" t="s">
        <v>1778</v>
      </c>
      <c r="H974" s="11">
        <v>290000</v>
      </c>
      <c r="I974" s="19">
        <v>45527</v>
      </c>
      <c r="J974" s="11">
        <v>100000</v>
      </c>
      <c r="K974" s="12" t="s">
        <v>20</v>
      </c>
      <c r="L974" s="12" t="s">
        <v>158</v>
      </c>
    </row>
    <row r="975" spans="1:12" x14ac:dyDescent="0.25">
      <c r="A975" s="10" t="s">
        <v>2227</v>
      </c>
      <c r="B975" s="14">
        <v>202408</v>
      </c>
      <c r="C975" s="14">
        <v>202408</v>
      </c>
      <c r="D975" s="14" t="s">
        <v>1015</v>
      </c>
      <c r="E975" s="16">
        <v>7339978482</v>
      </c>
      <c r="F975" s="10" t="s">
        <v>2228</v>
      </c>
      <c r="G975" s="17" t="s">
        <v>1778</v>
      </c>
      <c r="H975" s="11">
        <v>280000</v>
      </c>
      <c r="I975" s="19">
        <v>45527</v>
      </c>
      <c r="J975" s="11">
        <v>40000</v>
      </c>
      <c r="K975" s="12" t="s">
        <v>20</v>
      </c>
      <c r="L975" s="12" t="s">
        <v>158</v>
      </c>
    </row>
    <row r="976" spans="1:12" x14ac:dyDescent="0.25">
      <c r="A976" s="10" t="s">
        <v>2252</v>
      </c>
      <c r="B976" s="14">
        <v>202408</v>
      </c>
      <c r="C976" s="14">
        <v>202408</v>
      </c>
      <c r="D976" s="14" t="s">
        <v>1015</v>
      </c>
      <c r="E976" s="16">
        <v>7479452777</v>
      </c>
      <c r="F976" s="10" t="s">
        <v>2254</v>
      </c>
      <c r="G976" s="17" t="s">
        <v>1778</v>
      </c>
      <c r="H976" s="11">
        <v>280000</v>
      </c>
      <c r="I976" s="19">
        <v>45527</v>
      </c>
      <c r="J976" s="11">
        <v>5000</v>
      </c>
      <c r="K976" s="12" t="s">
        <v>20</v>
      </c>
      <c r="L976" s="12" t="s">
        <v>158</v>
      </c>
    </row>
    <row r="977" spans="1:12" x14ac:dyDescent="0.25">
      <c r="A977" s="10" t="s">
        <v>2253</v>
      </c>
      <c r="B977" s="14">
        <v>202408</v>
      </c>
      <c r="C977" s="14">
        <v>202408</v>
      </c>
      <c r="D977" s="14" t="s">
        <v>1015</v>
      </c>
      <c r="E977" s="16">
        <v>7479452777</v>
      </c>
      <c r="F977" s="10" t="s">
        <v>2254</v>
      </c>
      <c r="G977" s="17" t="s">
        <v>1778</v>
      </c>
      <c r="H977" s="11">
        <v>290000</v>
      </c>
      <c r="I977" s="19">
        <v>45527</v>
      </c>
      <c r="J977" s="11">
        <v>5000</v>
      </c>
      <c r="K977" s="12" t="s">
        <v>20</v>
      </c>
      <c r="L977" s="12" t="s">
        <v>158</v>
      </c>
    </row>
    <row r="978" spans="1:12" x14ac:dyDescent="0.25">
      <c r="A978" s="10" t="s">
        <v>2215</v>
      </c>
      <c r="B978" s="14">
        <v>202408</v>
      </c>
      <c r="C978" s="14">
        <v>202408</v>
      </c>
      <c r="D978" s="14" t="s">
        <v>1015</v>
      </c>
      <c r="E978" s="16">
        <v>9547106708</v>
      </c>
      <c r="F978" s="10" t="s">
        <v>2218</v>
      </c>
      <c r="G978" s="17" t="s">
        <v>1778</v>
      </c>
      <c r="H978" s="11">
        <v>318000</v>
      </c>
      <c r="I978" s="19">
        <v>45528</v>
      </c>
      <c r="J978" s="11">
        <v>68750</v>
      </c>
      <c r="K978" s="12" t="s">
        <v>20</v>
      </c>
      <c r="L978" s="12" t="s">
        <v>158</v>
      </c>
    </row>
    <row r="979" spans="1:12" x14ac:dyDescent="0.25">
      <c r="A979" s="10" t="s">
        <v>1921</v>
      </c>
      <c r="B979" s="14">
        <v>202405</v>
      </c>
      <c r="C979" s="14">
        <v>202405</v>
      </c>
      <c r="D979" s="14" t="s">
        <v>1015</v>
      </c>
      <c r="E979" s="16" t="s">
        <v>1922</v>
      </c>
      <c r="F979" s="10" t="s">
        <v>1923</v>
      </c>
      <c r="G979" s="17" t="s">
        <v>1778</v>
      </c>
      <c r="H979" s="11">
        <v>270000</v>
      </c>
      <c r="I979" s="19">
        <v>45528</v>
      </c>
      <c r="J979" s="11">
        <v>35000</v>
      </c>
      <c r="K979" s="12" t="s">
        <v>20</v>
      </c>
      <c r="L979" s="12" t="s">
        <v>158</v>
      </c>
    </row>
    <row r="980" spans="1:12" x14ac:dyDescent="0.25">
      <c r="A980" s="10" t="s">
        <v>2144</v>
      </c>
      <c r="B980" s="14">
        <v>202407</v>
      </c>
      <c r="C980" s="14">
        <v>202407</v>
      </c>
      <c r="D980" s="14" t="s">
        <v>1014</v>
      </c>
      <c r="E980" s="16">
        <v>8092250893</v>
      </c>
      <c r="F980" s="10" t="s">
        <v>2145</v>
      </c>
      <c r="G980" s="17" t="s">
        <v>1778</v>
      </c>
      <c r="H980" s="11">
        <v>318600</v>
      </c>
      <c r="I980" s="19">
        <v>45528</v>
      </c>
      <c r="J980" s="11">
        <v>72500</v>
      </c>
      <c r="K980" s="12" t="s">
        <v>20</v>
      </c>
      <c r="L980" s="12" t="s">
        <v>158</v>
      </c>
    </row>
    <row r="981" spans="1:12" x14ac:dyDescent="0.25">
      <c r="A981" s="10" t="s">
        <v>1956</v>
      </c>
      <c r="B981" s="14">
        <v>202405</v>
      </c>
      <c r="C981" s="14">
        <v>202405</v>
      </c>
      <c r="D981" s="14" t="s">
        <v>1015</v>
      </c>
      <c r="E981" s="16">
        <v>9778973006</v>
      </c>
      <c r="F981" s="10" t="s">
        <v>1957</v>
      </c>
      <c r="G981" s="17" t="s">
        <v>1778</v>
      </c>
      <c r="H981" s="11">
        <v>290000</v>
      </c>
      <c r="I981" s="19">
        <v>45528</v>
      </c>
      <c r="J981" s="11">
        <v>95000</v>
      </c>
      <c r="K981" s="12" t="s">
        <v>20</v>
      </c>
      <c r="L981" s="12" t="s">
        <v>158</v>
      </c>
    </row>
    <row r="982" spans="1:12" x14ac:dyDescent="0.25">
      <c r="A982" s="10" t="s">
        <v>2060</v>
      </c>
      <c r="B982" s="14">
        <v>202405</v>
      </c>
      <c r="C982" s="14">
        <v>202405</v>
      </c>
      <c r="D982" s="14" t="s">
        <v>1014</v>
      </c>
      <c r="E982" s="16">
        <v>8956665843</v>
      </c>
      <c r="F982" s="10" t="s">
        <v>1993</v>
      </c>
      <c r="G982" s="17" t="s">
        <v>1778</v>
      </c>
      <c r="H982" s="11">
        <v>290000</v>
      </c>
      <c r="I982" s="19">
        <v>45530</v>
      </c>
      <c r="J982" s="11">
        <v>104530</v>
      </c>
      <c r="K982" s="12" t="s">
        <v>20</v>
      </c>
      <c r="L982" s="12" t="s">
        <v>158</v>
      </c>
    </row>
    <row r="983" spans="1:12" x14ac:dyDescent="0.25">
      <c r="A983" s="58" t="s">
        <v>604</v>
      </c>
      <c r="B983" s="14">
        <v>202301</v>
      </c>
      <c r="C983" s="14">
        <v>202301</v>
      </c>
      <c r="D983" s="14" t="s">
        <v>1014</v>
      </c>
      <c r="E983" s="28">
        <v>8871308975</v>
      </c>
      <c r="F983" s="10" t="s">
        <v>605</v>
      </c>
      <c r="G983" s="18" t="s">
        <v>19</v>
      </c>
      <c r="H983" s="26">
        <v>270000</v>
      </c>
      <c r="I983" s="19">
        <v>45530</v>
      </c>
      <c r="J983" s="15">
        <v>25000</v>
      </c>
      <c r="K983" s="12" t="s">
        <v>20</v>
      </c>
      <c r="L983" s="12" t="s">
        <v>158</v>
      </c>
    </row>
    <row r="984" spans="1:12" x14ac:dyDescent="0.25">
      <c r="A984" s="10" t="s">
        <v>2107</v>
      </c>
      <c r="B984" s="14">
        <v>202405</v>
      </c>
      <c r="C984" s="14">
        <v>202405</v>
      </c>
      <c r="D984" s="14" t="s">
        <v>1014</v>
      </c>
      <c r="E984" s="16">
        <v>9645288218</v>
      </c>
      <c r="F984" s="10" t="s">
        <v>1944</v>
      </c>
      <c r="G984" s="17" t="s">
        <v>1792</v>
      </c>
      <c r="H984" s="11">
        <v>270000</v>
      </c>
      <c r="I984" s="19">
        <v>45530</v>
      </c>
      <c r="J984" s="11">
        <v>80000</v>
      </c>
      <c r="K984" s="12" t="s">
        <v>20</v>
      </c>
      <c r="L984" s="12" t="s">
        <v>158</v>
      </c>
    </row>
    <row r="985" spans="1:12" x14ac:dyDescent="0.25">
      <c r="A985" s="10" t="s">
        <v>2203</v>
      </c>
      <c r="B985" s="14">
        <v>202408</v>
      </c>
      <c r="C985" s="14">
        <v>202408</v>
      </c>
      <c r="D985" s="14" t="s">
        <v>1015</v>
      </c>
      <c r="E985" s="16">
        <v>9535193353</v>
      </c>
      <c r="F985" s="10" t="s">
        <v>2204</v>
      </c>
      <c r="G985" s="17" t="s">
        <v>1778</v>
      </c>
      <c r="H985" s="11">
        <v>290000</v>
      </c>
      <c r="I985" s="19">
        <v>45530</v>
      </c>
      <c r="J985" s="11">
        <v>30000</v>
      </c>
      <c r="K985" s="12" t="s">
        <v>20</v>
      </c>
      <c r="L985" s="12" t="s">
        <v>158</v>
      </c>
    </row>
    <row r="986" spans="1:12" x14ac:dyDescent="0.25">
      <c r="A986" s="10" t="s">
        <v>2129</v>
      </c>
      <c r="B986" s="14">
        <v>202407</v>
      </c>
      <c r="C986" s="14">
        <v>202407</v>
      </c>
      <c r="D986" s="14" t="s">
        <v>1014</v>
      </c>
      <c r="E986" s="16">
        <v>9575691363</v>
      </c>
      <c r="F986" s="10" t="s">
        <v>2130</v>
      </c>
      <c r="G986" s="17" t="s">
        <v>1778</v>
      </c>
      <c r="H986" s="11">
        <v>270000</v>
      </c>
      <c r="I986" s="19">
        <v>45531</v>
      </c>
      <c r="J986" s="11">
        <v>67500</v>
      </c>
      <c r="K986" s="12" t="s">
        <v>20</v>
      </c>
      <c r="L986" s="12" t="s">
        <v>158</v>
      </c>
    </row>
    <row r="987" spans="1:12" x14ac:dyDescent="0.25">
      <c r="A987" s="10" t="s">
        <v>1880</v>
      </c>
      <c r="B987" s="14">
        <v>202404</v>
      </c>
      <c r="C987" s="14">
        <v>202404</v>
      </c>
      <c r="D987" s="14" t="s">
        <v>1014</v>
      </c>
      <c r="E987" s="16">
        <v>8319455838</v>
      </c>
      <c r="F987" s="10" t="s">
        <v>1881</v>
      </c>
      <c r="G987" s="17" t="s">
        <v>1778</v>
      </c>
      <c r="H987" s="11">
        <v>280000</v>
      </c>
      <c r="I987" s="19">
        <v>45531</v>
      </c>
      <c r="J987" s="11">
        <v>50000</v>
      </c>
      <c r="K987" s="12" t="s">
        <v>20</v>
      </c>
      <c r="L987" s="12" t="s">
        <v>158</v>
      </c>
    </row>
    <row r="988" spans="1:12" x14ac:dyDescent="0.25">
      <c r="A988" s="10" t="s">
        <v>1884</v>
      </c>
      <c r="B988" s="14">
        <v>202404</v>
      </c>
      <c r="C988" s="14">
        <v>202404</v>
      </c>
      <c r="D988" s="14" t="s">
        <v>1014</v>
      </c>
      <c r="E988" s="16">
        <v>6369649815</v>
      </c>
      <c r="F988" s="10" t="s">
        <v>1885</v>
      </c>
      <c r="G988" s="17" t="s">
        <v>1778</v>
      </c>
      <c r="H988" s="11">
        <v>280000</v>
      </c>
      <c r="I988" s="19">
        <v>45531</v>
      </c>
      <c r="J988" s="11">
        <v>40000</v>
      </c>
      <c r="K988" s="12" t="s">
        <v>20</v>
      </c>
      <c r="L988" s="12" t="s">
        <v>158</v>
      </c>
    </row>
    <row r="989" spans="1:12" x14ac:dyDescent="0.25">
      <c r="A989" s="10" t="s">
        <v>1982</v>
      </c>
      <c r="B989" s="14">
        <v>202405</v>
      </c>
      <c r="C989" s="14">
        <v>202405</v>
      </c>
      <c r="D989" s="14" t="s">
        <v>1015</v>
      </c>
      <c r="E989" s="16">
        <v>9668994742</v>
      </c>
      <c r="F989" s="10" t="s">
        <v>1983</v>
      </c>
      <c r="G989" s="17" t="s">
        <v>1778</v>
      </c>
      <c r="H989" s="11">
        <v>270000</v>
      </c>
      <c r="I989" s="19">
        <v>45531</v>
      </c>
      <c r="J989" s="11">
        <v>95000</v>
      </c>
      <c r="K989" s="12" t="s">
        <v>689</v>
      </c>
      <c r="L989" s="12" t="s">
        <v>158</v>
      </c>
    </row>
    <row r="990" spans="1:12" x14ac:dyDescent="0.25">
      <c r="A990" s="10" t="s">
        <v>2065</v>
      </c>
      <c r="B990" s="14">
        <v>202406</v>
      </c>
      <c r="C990" s="14">
        <v>202406</v>
      </c>
      <c r="D990" s="14" t="s">
        <v>1014</v>
      </c>
      <c r="E990" s="16">
        <v>7694979545</v>
      </c>
      <c r="F990" s="10" t="s">
        <v>2066</v>
      </c>
      <c r="G990" s="17" t="s">
        <v>2006</v>
      </c>
      <c r="H990" s="11">
        <v>260000</v>
      </c>
      <c r="I990" s="19">
        <v>45532</v>
      </c>
      <c r="J990" s="11">
        <v>50000</v>
      </c>
      <c r="K990" s="12" t="s">
        <v>20</v>
      </c>
      <c r="L990" s="12" t="s">
        <v>158</v>
      </c>
    </row>
    <row r="991" spans="1:12" x14ac:dyDescent="0.25">
      <c r="A991" s="10" t="s">
        <v>2105</v>
      </c>
      <c r="B991" s="14">
        <v>202405</v>
      </c>
      <c r="C991" s="14">
        <v>202405</v>
      </c>
      <c r="D991" s="14" t="s">
        <v>1015</v>
      </c>
      <c r="E991" s="16">
        <v>9078225834</v>
      </c>
      <c r="F991" s="10" t="s">
        <v>2106</v>
      </c>
      <c r="G991" s="17" t="s">
        <v>1778</v>
      </c>
      <c r="H991" s="11">
        <v>318600</v>
      </c>
      <c r="I991" s="19">
        <v>45532</v>
      </c>
      <c r="J991" s="11">
        <v>50000</v>
      </c>
      <c r="K991" s="12" t="s">
        <v>20</v>
      </c>
      <c r="L991" s="12" t="s">
        <v>158</v>
      </c>
    </row>
    <row r="992" spans="1:12" x14ac:dyDescent="0.25">
      <c r="A992" s="10" t="s">
        <v>2069</v>
      </c>
      <c r="B992" s="14">
        <v>202406</v>
      </c>
      <c r="C992" s="14">
        <v>202406</v>
      </c>
      <c r="D992" s="14" t="s">
        <v>1014</v>
      </c>
      <c r="E992" s="16">
        <v>9476085956</v>
      </c>
      <c r="F992" s="10" t="s">
        <v>2070</v>
      </c>
      <c r="G992" s="17" t="s">
        <v>1778</v>
      </c>
      <c r="H992" s="11">
        <v>280000</v>
      </c>
      <c r="I992" s="19">
        <v>45532</v>
      </c>
      <c r="J992" s="11">
        <v>66250</v>
      </c>
      <c r="K992" s="12" t="s">
        <v>20</v>
      </c>
      <c r="L992" s="12" t="s">
        <v>158</v>
      </c>
    </row>
    <row r="993" spans="1:12" x14ac:dyDescent="0.25">
      <c r="A993" s="10" t="s">
        <v>2133</v>
      </c>
      <c r="B993" s="14">
        <v>202408</v>
      </c>
      <c r="C993" s="14">
        <v>202408</v>
      </c>
      <c r="D993" s="14" t="s">
        <v>1014</v>
      </c>
      <c r="E993" s="16">
        <v>7411274576</v>
      </c>
      <c r="F993" s="10" t="s">
        <v>2256</v>
      </c>
      <c r="G993" s="17" t="s">
        <v>1778</v>
      </c>
      <c r="H993" s="11">
        <v>290000</v>
      </c>
      <c r="I993" s="19">
        <v>45532</v>
      </c>
      <c r="J993" s="11">
        <v>60000</v>
      </c>
      <c r="K993" s="12" t="s">
        <v>20</v>
      </c>
      <c r="L993" s="12" t="s">
        <v>158</v>
      </c>
    </row>
    <row r="994" spans="1:12" x14ac:dyDescent="0.25">
      <c r="A994" s="10" t="s">
        <v>2076</v>
      </c>
      <c r="B994" s="14">
        <v>202405</v>
      </c>
      <c r="C994" s="14">
        <v>202405</v>
      </c>
      <c r="D994" s="14" t="s">
        <v>1015</v>
      </c>
      <c r="E994" s="16">
        <v>7325830289</v>
      </c>
      <c r="F994" s="10" t="s">
        <v>2077</v>
      </c>
      <c r="G994" s="17" t="s">
        <v>1778</v>
      </c>
      <c r="H994" s="11">
        <v>290000</v>
      </c>
      <c r="I994" s="19">
        <v>45532</v>
      </c>
      <c r="J994" s="11">
        <v>30000</v>
      </c>
      <c r="K994" s="12" t="s">
        <v>20</v>
      </c>
      <c r="L994" s="12" t="s">
        <v>158</v>
      </c>
    </row>
    <row r="995" spans="1:12" x14ac:dyDescent="0.25">
      <c r="A995" s="10" t="s">
        <v>2076</v>
      </c>
      <c r="B995" s="14">
        <v>202405</v>
      </c>
      <c r="C995" s="14">
        <v>202405</v>
      </c>
      <c r="D995" s="14" t="s">
        <v>1015</v>
      </c>
      <c r="E995" s="16">
        <v>7325830289</v>
      </c>
      <c r="F995" s="10" t="s">
        <v>2077</v>
      </c>
      <c r="G995" s="17" t="s">
        <v>1778</v>
      </c>
      <c r="H995" s="11">
        <v>290000</v>
      </c>
      <c r="I995" s="19">
        <v>45533</v>
      </c>
      <c r="J995" s="11">
        <v>20000</v>
      </c>
      <c r="K995" s="12" t="s">
        <v>20</v>
      </c>
      <c r="L995" s="12" t="s">
        <v>158</v>
      </c>
    </row>
    <row r="996" spans="1:12" x14ac:dyDescent="0.25">
      <c r="A996" s="10" t="s">
        <v>2015</v>
      </c>
      <c r="B996" s="14">
        <v>202406</v>
      </c>
      <c r="C996" s="14">
        <v>202406</v>
      </c>
      <c r="D996" s="14" t="s">
        <v>1015</v>
      </c>
      <c r="E996" s="16">
        <v>407067625</v>
      </c>
      <c r="F996" s="10" t="s">
        <v>2016</v>
      </c>
      <c r="G996" s="17" t="s">
        <v>1778</v>
      </c>
      <c r="H996" s="11">
        <v>280000</v>
      </c>
      <c r="I996" s="19">
        <v>45533</v>
      </c>
      <c r="J996" s="11">
        <v>100000</v>
      </c>
      <c r="K996" s="12" t="s">
        <v>20</v>
      </c>
      <c r="L996" s="12" t="s">
        <v>158</v>
      </c>
    </row>
    <row r="997" spans="1:12" x14ac:dyDescent="0.25">
      <c r="A997" s="10" t="s">
        <v>2067</v>
      </c>
      <c r="B997" s="14">
        <v>202406</v>
      </c>
      <c r="C997" s="14">
        <v>202406</v>
      </c>
      <c r="D997" s="14" t="s">
        <v>1015</v>
      </c>
      <c r="E997" s="16">
        <v>7735920233</v>
      </c>
      <c r="F997" s="10" t="s">
        <v>2068</v>
      </c>
      <c r="G997" s="17" t="s">
        <v>1778</v>
      </c>
      <c r="H997" s="11">
        <v>290000</v>
      </c>
      <c r="I997" s="19">
        <v>45533</v>
      </c>
      <c r="J997" s="11">
        <v>85000</v>
      </c>
      <c r="K997" s="12" t="s">
        <v>20</v>
      </c>
      <c r="L997" s="12" t="s">
        <v>158</v>
      </c>
    </row>
    <row r="998" spans="1:12" x14ac:dyDescent="0.25">
      <c r="A998" s="10" t="s">
        <v>2257</v>
      </c>
      <c r="B998" s="14">
        <v>202408</v>
      </c>
      <c r="C998" s="14">
        <v>202408</v>
      </c>
      <c r="D998" s="14" t="s">
        <v>1015</v>
      </c>
      <c r="E998" s="16">
        <v>8249104746</v>
      </c>
      <c r="F998" s="10" t="s">
        <v>2258</v>
      </c>
      <c r="G998" s="17" t="s">
        <v>1778</v>
      </c>
      <c r="H998" s="11">
        <v>290000</v>
      </c>
      <c r="I998" s="19">
        <v>45533</v>
      </c>
      <c r="J998" s="11">
        <v>5000</v>
      </c>
      <c r="K998" s="12" t="s">
        <v>20</v>
      </c>
      <c r="L998" s="12" t="s">
        <v>158</v>
      </c>
    </row>
    <row r="999" spans="1:12" x14ac:dyDescent="0.25">
      <c r="A999" s="10" t="s">
        <v>2259</v>
      </c>
      <c r="B999" s="14">
        <v>202408</v>
      </c>
      <c r="C999" s="14">
        <v>202408</v>
      </c>
      <c r="D999" s="14" t="s">
        <v>1015</v>
      </c>
      <c r="E999" s="16"/>
      <c r="F999" s="10"/>
      <c r="G999" s="17" t="s">
        <v>1778</v>
      </c>
      <c r="H999" s="11">
        <v>290000</v>
      </c>
      <c r="I999" s="19">
        <v>45533</v>
      </c>
      <c r="J999" s="11">
        <v>5000</v>
      </c>
      <c r="K999" s="12" t="s">
        <v>20</v>
      </c>
      <c r="L999" s="12" t="s">
        <v>158</v>
      </c>
    </row>
    <row r="1000" spans="1:12" x14ac:dyDescent="0.25">
      <c r="A1000" s="10" t="s">
        <v>2063</v>
      </c>
      <c r="B1000" s="14">
        <v>202406</v>
      </c>
      <c r="C1000" s="14">
        <v>202406</v>
      </c>
      <c r="D1000" s="14" t="s">
        <v>1015</v>
      </c>
      <c r="E1000" s="16">
        <v>9556443864</v>
      </c>
      <c r="F1000" s="10" t="s">
        <v>2064</v>
      </c>
      <c r="G1000" s="17" t="s">
        <v>1778</v>
      </c>
      <c r="H1000" s="11">
        <v>318600</v>
      </c>
      <c r="I1000" s="19">
        <v>45534</v>
      </c>
      <c r="J1000" s="11">
        <v>100000</v>
      </c>
      <c r="K1000" s="12" t="s">
        <v>20</v>
      </c>
      <c r="L1000" s="12" t="s">
        <v>158</v>
      </c>
    </row>
    <row r="1001" spans="1:12" x14ac:dyDescent="0.25">
      <c r="A1001" s="10" t="s">
        <v>1861</v>
      </c>
      <c r="B1001" s="14">
        <v>202404</v>
      </c>
      <c r="C1001" s="14">
        <v>202404</v>
      </c>
      <c r="D1001" s="14" t="s">
        <v>1015</v>
      </c>
      <c r="E1001" s="16">
        <v>8093957601</v>
      </c>
      <c r="F1001" s="10" t="s">
        <v>1862</v>
      </c>
      <c r="G1001" s="17" t="s">
        <v>1778</v>
      </c>
      <c r="H1001" s="11">
        <v>290000</v>
      </c>
      <c r="I1001" s="19">
        <v>45534</v>
      </c>
      <c r="J1001" s="11">
        <v>70000</v>
      </c>
      <c r="K1001" s="12" t="s">
        <v>20</v>
      </c>
      <c r="L1001" s="12" t="s">
        <v>158</v>
      </c>
    </row>
    <row r="1002" spans="1:12" x14ac:dyDescent="0.25">
      <c r="A1002" s="10" t="s">
        <v>2181</v>
      </c>
      <c r="B1002" s="14">
        <v>202404</v>
      </c>
      <c r="C1002" s="14">
        <v>202404</v>
      </c>
      <c r="D1002" s="14" t="s">
        <v>1014</v>
      </c>
      <c r="E1002" s="16">
        <v>9611245890</v>
      </c>
      <c r="F1002" s="10" t="s">
        <v>2150</v>
      </c>
      <c r="G1002" s="17" t="s">
        <v>1792</v>
      </c>
      <c r="H1002" s="11">
        <v>260000</v>
      </c>
      <c r="I1002" s="19">
        <v>45534</v>
      </c>
      <c r="J1002" s="11">
        <v>106000</v>
      </c>
      <c r="K1002" s="12" t="s">
        <v>20</v>
      </c>
      <c r="L1002" s="12" t="s">
        <v>158</v>
      </c>
    </row>
    <row r="1003" spans="1:12" x14ac:dyDescent="0.25">
      <c r="A1003" s="10" t="s">
        <v>2260</v>
      </c>
      <c r="B1003" s="14">
        <v>202408</v>
      </c>
      <c r="C1003" s="14">
        <v>202408</v>
      </c>
      <c r="D1003" s="14" t="s">
        <v>1015</v>
      </c>
      <c r="E1003" s="16">
        <v>6387050025</v>
      </c>
      <c r="F1003" s="10" t="s">
        <v>2261</v>
      </c>
      <c r="G1003" s="17" t="s">
        <v>1778</v>
      </c>
      <c r="H1003" s="11">
        <v>290000</v>
      </c>
      <c r="I1003" s="19">
        <v>45535</v>
      </c>
      <c r="J1003" s="11">
        <v>95000</v>
      </c>
      <c r="K1003" s="12" t="s">
        <v>20</v>
      </c>
      <c r="L1003" s="12" t="s">
        <v>158</v>
      </c>
    </row>
    <row r="1004" spans="1:12" x14ac:dyDescent="0.25">
      <c r="A1004" s="10" t="s">
        <v>2074</v>
      </c>
      <c r="B1004" s="14">
        <v>202406</v>
      </c>
      <c r="C1004" s="14">
        <v>202406</v>
      </c>
      <c r="D1004" s="14" t="s">
        <v>1014</v>
      </c>
      <c r="E1004" s="16">
        <v>7978344123</v>
      </c>
      <c r="F1004" s="10" t="s">
        <v>2075</v>
      </c>
      <c r="G1004" s="17" t="s">
        <v>1778</v>
      </c>
      <c r="H1004" s="11">
        <v>280000</v>
      </c>
      <c r="I1004" s="19">
        <v>45535</v>
      </c>
      <c r="J1004" s="11">
        <v>50000</v>
      </c>
      <c r="K1004" s="12" t="s">
        <v>20</v>
      </c>
      <c r="L1004" s="12" t="s">
        <v>158</v>
      </c>
    </row>
    <row r="1005" spans="1:12" x14ac:dyDescent="0.25">
      <c r="A1005" s="10" t="s">
        <v>1786</v>
      </c>
      <c r="B1005" s="14">
        <v>202403</v>
      </c>
      <c r="C1005" s="14">
        <v>202403</v>
      </c>
      <c r="D1005" s="14" t="s">
        <v>1014</v>
      </c>
      <c r="E1005" s="16">
        <v>7008919871</v>
      </c>
      <c r="F1005" s="10" t="s">
        <v>1787</v>
      </c>
      <c r="G1005" s="17" t="s">
        <v>1778</v>
      </c>
      <c r="H1005" s="11">
        <v>280000</v>
      </c>
      <c r="I1005" s="19">
        <v>45535</v>
      </c>
      <c r="J1005" s="11">
        <v>70000</v>
      </c>
      <c r="K1005" s="12" t="s">
        <v>20</v>
      </c>
      <c r="L1005" s="12" t="s">
        <v>158</v>
      </c>
    </row>
    <row r="1006" spans="1:12" x14ac:dyDescent="0.25">
      <c r="A1006" s="10" t="s">
        <v>2080</v>
      </c>
      <c r="B1006" s="14">
        <v>202406</v>
      </c>
      <c r="C1006" s="14">
        <v>202406</v>
      </c>
      <c r="D1006" s="14" t="s">
        <v>1014</v>
      </c>
      <c r="E1006" s="16">
        <v>8260610399</v>
      </c>
      <c r="F1006" s="10" t="s">
        <v>2081</v>
      </c>
      <c r="G1006" s="17" t="s">
        <v>1778</v>
      </c>
      <c r="H1006" s="11">
        <v>280000</v>
      </c>
      <c r="I1006" s="19">
        <v>45537</v>
      </c>
      <c r="J1006" s="11">
        <v>68750</v>
      </c>
      <c r="K1006" s="12" t="s">
        <v>20</v>
      </c>
      <c r="L1006" s="12" t="s">
        <v>158</v>
      </c>
    </row>
    <row r="1007" spans="1:12" x14ac:dyDescent="0.25">
      <c r="A1007" s="10" t="s">
        <v>2253</v>
      </c>
      <c r="B1007" s="14">
        <v>202408</v>
      </c>
      <c r="C1007" s="14">
        <v>202408</v>
      </c>
      <c r="D1007" s="14" t="s">
        <v>1015</v>
      </c>
      <c r="E1007" s="16">
        <v>7479452777</v>
      </c>
      <c r="F1007" s="10" t="s">
        <v>2254</v>
      </c>
      <c r="G1007" s="17" t="s">
        <v>1778</v>
      </c>
      <c r="H1007" s="11">
        <v>290000</v>
      </c>
      <c r="I1007" s="19">
        <v>45537</v>
      </c>
      <c r="J1007" s="11">
        <v>100000</v>
      </c>
      <c r="K1007" s="12" t="s">
        <v>20</v>
      </c>
      <c r="L1007" s="12" t="s">
        <v>158</v>
      </c>
    </row>
    <row r="1008" spans="1:12" x14ac:dyDescent="0.25">
      <c r="A1008" s="10" t="s">
        <v>2155</v>
      </c>
      <c r="B1008" s="14">
        <v>202407</v>
      </c>
      <c r="C1008" s="14">
        <v>202407</v>
      </c>
      <c r="D1008" s="14" t="s">
        <v>1015</v>
      </c>
      <c r="E1008" s="16">
        <v>9668665181</v>
      </c>
      <c r="F1008" s="10" t="s">
        <v>2156</v>
      </c>
      <c r="G1008" s="17" t="s">
        <v>1778</v>
      </c>
      <c r="H1008" s="11">
        <v>318600</v>
      </c>
      <c r="I1008" s="19">
        <v>45537</v>
      </c>
      <c r="J1008" s="11">
        <v>25000</v>
      </c>
      <c r="K1008" s="12" t="s">
        <v>20</v>
      </c>
      <c r="L1008" s="12" t="s">
        <v>158</v>
      </c>
    </row>
    <row r="1009" spans="1:12" x14ac:dyDescent="0.25">
      <c r="A1009" s="10" t="s">
        <v>2237</v>
      </c>
      <c r="B1009" s="14">
        <v>202408</v>
      </c>
      <c r="C1009" s="14">
        <v>202408</v>
      </c>
      <c r="D1009" s="14" t="s">
        <v>1015</v>
      </c>
      <c r="E1009" s="16">
        <v>9535193353</v>
      </c>
      <c r="F1009" s="10" t="s">
        <v>2238</v>
      </c>
      <c r="G1009" s="17" t="s">
        <v>1778</v>
      </c>
      <c r="H1009" s="11">
        <v>290000</v>
      </c>
      <c r="I1009" s="19">
        <v>45537</v>
      </c>
      <c r="J1009" s="11">
        <v>60000</v>
      </c>
      <c r="K1009" s="12" t="s">
        <v>20</v>
      </c>
      <c r="L1009" s="12" t="s">
        <v>158</v>
      </c>
    </row>
    <row r="1010" spans="1:12" x14ac:dyDescent="0.25">
      <c r="A1010" s="10" t="s">
        <v>2219</v>
      </c>
      <c r="B1010" s="14">
        <v>202408</v>
      </c>
      <c r="C1010" s="14">
        <v>202408</v>
      </c>
      <c r="D1010" s="14" t="s">
        <v>1015</v>
      </c>
      <c r="E1010" s="16">
        <v>8879565265</v>
      </c>
      <c r="F1010" s="10" t="s">
        <v>2220</v>
      </c>
      <c r="G1010" s="17" t="s">
        <v>1778</v>
      </c>
      <c r="H1010" s="11">
        <v>318000</v>
      </c>
      <c r="I1010" s="19">
        <v>45538</v>
      </c>
      <c r="J1010" s="11">
        <v>300000</v>
      </c>
      <c r="K1010" s="12" t="s">
        <v>903</v>
      </c>
      <c r="L1010" s="12" t="s">
        <v>158</v>
      </c>
    </row>
    <row r="1011" spans="1:12" x14ac:dyDescent="0.25">
      <c r="A1011" s="10" t="s">
        <v>2262</v>
      </c>
      <c r="B1011" s="14">
        <v>202408</v>
      </c>
      <c r="C1011" s="14">
        <v>202408</v>
      </c>
      <c r="D1011" s="14" t="s">
        <v>1015</v>
      </c>
      <c r="E1011" s="16">
        <v>6387050025</v>
      </c>
      <c r="F1011" s="10" t="s">
        <v>2261</v>
      </c>
      <c r="G1011" s="17" t="s">
        <v>1778</v>
      </c>
      <c r="H1011" s="11">
        <v>318000</v>
      </c>
      <c r="I1011" s="19">
        <v>45538</v>
      </c>
      <c r="J1011" s="11">
        <v>5000</v>
      </c>
      <c r="K1011" s="12" t="s">
        <v>20</v>
      </c>
      <c r="L1011" s="12" t="s">
        <v>158</v>
      </c>
    </row>
    <row r="1012" spans="1:12" x14ac:dyDescent="0.25">
      <c r="A1012" s="10" t="s">
        <v>2263</v>
      </c>
      <c r="B1012" s="14">
        <v>202408</v>
      </c>
      <c r="C1012" s="14">
        <v>202408</v>
      </c>
      <c r="D1012" s="14" t="s">
        <v>1015</v>
      </c>
      <c r="E1012" s="16">
        <v>7075523279</v>
      </c>
      <c r="F1012" s="10" t="s">
        <v>2265</v>
      </c>
      <c r="G1012" s="17" t="s">
        <v>1778</v>
      </c>
      <c r="H1012" s="11">
        <v>318000</v>
      </c>
      <c r="I1012" s="19">
        <v>45538</v>
      </c>
      <c r="J1012" s="11">
        <v>5000</v>
      </c>
      <c r="K1012" s="12" t="s">
        <v>20</v>
      </c>
      <c r="L1012" s="12" t="s">
        <v>158</v>
      </c>
    </row>
    <row r="1013" spans="1:12" x14ac:dyDescent="0.25">
      <c r="A1013" s="10" t="s">
        <v>2264</v>
      </c>
      <c r="B1013" s="14">
        <v>202408</v>
      </c>
      <c r="C1013" s="14">
        <v>202408</v>
      </c>
      <c r="D1013" s="14" t="s">
        <v>1015</v>
      </c>
      <c r="E1013" s="16">
        <v>9100931847</v>
      </c>
      <c r="F1013" s="10" t="s">
        <v>2266</v>
      </c>
      <c r="G1013" s="17" t="s">
        <v>1778</v>
      </c>
      <c r="H1013" s="11">
        <v>318000</v>
      </c>
      <c r="I1013" s="19">
        <v>45538</v>
      </c>
      <c r="J1013" s="11">
        <v>5000</v>
      </c>
      <c r="K1013" s="12" t="s">
        <v>20</v>
      </c>
      <c r="L1013" s="12" t="s">
        <v>158</v>
      </c>
    </row>
    <row r="1014" spans="1:12" x14ac:dyDescent="0.25">
      <c r="A1014" s="10" t="s">
        <v>2013</v>
      </c>
      <c r="B1014" s="14">
        <v>202405</v>
      </c>
      <c r="C1014" s="14">
        <v>202406</v>
      </c>
      <c r="D1014" s="14" t="s">
        <v>1015</v>
      </c>
      <c r="E1014" s="16">
        <v>9337910745</v>
      </c>
      <c r="F1014" s="10" t="s">
        <v>2014</v>
      </c>
      <c r="G1014" s="17" t="s">
        <v>1778</v>
      </c>
      <c r="H1014" s="11">
        <v>280000</v>
      </c>
      <c r="I1014" s="19">
        <v>45539</v>
      </c>
      <c r="J1014" s="11">
        <v>80000</v>
      </c>
      <c r="K1014" s="12" t="s">
        <v>20</v>
      </c>
      <c r="L1014" s="12" t="s">
        <v>158</v>
      </c>
    </row>
    <row r="1015" spans="1:12" x14ac:dyDescent="0.25">
      <c r="A1015" s="10" t="s">
        <v>2108</v>
      </c>
      <c r="B1015" s="14">
        <v>202405</v>
      </c>
      <c r="C1015" s="14">
        <v>202405</v>
      </c>
      <c r="D1015" s="14" t="s">
        <v>1014</v>
      </c>
      <c r="E1015" s="16">
        <v>7000786395</v>
      </c>
      <c r="F1015" s="10" t="s">
        <v>2109</v>
      </c>
      <c r="G1015" s="17" t="s">
        <v>1792</v>
      </c>
      <c r="H1015" s="11">
        <v>270000</v>
      </c>
      <c r="I1015" s="19">
        <v>45539</v>
      </c>
      <c r="J1015" s="11">
        <v>70000</v>
      </c>
      <c r="K1015" s="12" t="s">
        <v>20</v>
      </c>
      <c r="L1015" s="12" t="s">
        <v>158</v>
      </c>
    </row>
    <row r="1016" spans="1:12" x14ac:dyDescent="0.25">
      <c r="A1016" s="10" t="s">
        <v>866</v>
      </c>
      <c r="B1016" s="14">
        <v>202407</v>
      </c>
      <c r="C1016" s="14">
        <v>202407</v>
      </c>
      <c r="D1016" s="14" t="s">
        <v>1014</v>
      </c>
      <c r="E1016" s="16">
        <v>9587361856</v>
      </c>
      <c r="F1016" s="10" t="s">
        <v>865</v>
      </c>
      <c r="G1016" s="17" t="s">
        <v>1792</v>
      </c>
      <c r="H1016" s="11">
        <v>290000</v>
      </c>
      <c r="I1016" s="19">
        <v>45539</v>
      </c>
      <c r="J1016" s="11">
        <v>65000</v>
      </c>
      <c r="K1016" s="12" t="s">
        <v>20</v>
      </c>
      <c r="L1016" s="12" t="s">
        <v>158</v>
      </c>
    </row>
    <row r="1017" spans="1:12" x14ac:dyDescent="0.25">
      <c r="A1017" s="10" t="s">
        <v>2173</v>
      </c>
      <c r="B1017" s="14">
        <v>202407</v>
      </c>
      <c r="C1017" s="14">
        <v>202407</v>
      </c>
      <c r="D1017" s="14" t="s">
        <v>1014</v>
      </c>
      <c r="E1017" s="16">
        <v>8770058736</v>
      </c>
      <c r="F1017" s="10" t="s">
        <v>2174</v>
      </c>
      <c r="G1017" s="17" t="s">
        <v>1778</v>
      </c>
      <c r="H1017" s="11">
        <v>290000</v>
      </c>
      <c r="I1017" s="19">
        <v>45539</v>
      </c>
      <c r="J1017" s="11">
        <v>80000</v>
      </c>
      <c r="K1017" s="12" t="s">
        <v>20</v>
      </c>
      <c r="L1017" s="12" t="s">
        <v>158</v>
      </c>
    </row>
    <row r="1018" spans="1:12" x14ac:dyDescent="0.25">
      <c r="A1018" s="10" t="s">
        <v>2089</v>
      </c>
      <c r="B1018" s="14">
        <v>202407</v>
      </c>
      <c r="C1018" s="14">
        <v>202407</v>
      </c>
      <c r="D1018" s="14" t="s">
        <v>1015</v>
      </c>
      <c r="E1018" s="16">
        <v>9040417817</v>
      </c>
      <c r="F1018" s="10" t="s">
        <v>2090</v>
      </c>
      <c r="G1018" s="17" t="s">
        <v>1778</v>
      </c>
      <c r="H1018" s="11">
        <v>318000</v>
      </c>
      <c r="I1018" s="19">
        <v>45540</v>
      </c>
      <c r="J1018" s="11">
        <v>106091</v>
      </c>
      <c r="K1018" s="12" t="s">
        <v>20</v>
      </c>
      <c r="L1018" s="12" t="s">
        <v>158</v>
      </c>
    </row>
    <row r="1019" spans="1:12" x14ac:dyDescent="0.25">
      <c r="A1019" s="40" t="s">
        <v>2123</v>
      </c>
      <c r="B1019" s="14">
        <v>202407</v>
      </c>
      <c r="C1019" s="14">
        <v>202407</v>
      </c>
      <c r="D1019" s="14" t="s">
        <v>1014</v>
      </c>
      <c r="E1019" s="16">
        <v>8637267037</v>
      </c>
      <c r="F1019" s="10" t="s">
        <v>2126</v>
      </c>
      <c r="G1019" s="17" t="s">
        <v>1778</v>
      </c>
      <c r="H1019" s="11">
        <v>318000</v>
      </c>
      <c r="I1019" s="19">
        <v>45540</v>
      </c>
      <c r="J1019" s="11">
        <v>100000</v>
      </c>
      <c r="K1019" s="12" t="s">
        <v>20</v>
      </c>
      <c r="L1019" s="12" t="s">
        <v>158</v>
      </c>
    </row>
    <row r="1020" spans="1:12" x14ac:dyDescent="0.25">
      <c r="A1020" s="10" t="s">
        <v>2267</v>
      </c>
      <c r="B1020" s="14">
        <v>202409</v>
      </c>
      <c r="C1020" s="14">
        <v>202409</v>
      </c>
      <c r="D1020" s="14" t="s">
        <v>1015</v>
      </c>
      <c r="E1020" s="16">
        <v>7876154936</v>
      </c>
      <c r="F1020" s="10" t="s">
        <v>2270</v>
      </c>
      <c r="G1020" s="17" t="s">
        <v>1778</v>
      </c>
      <c r="H1020" s="11">
        <v>318000</v>
      </c>
      <c r="I1020" s="19">
        <v>45540</v>
      </c>
      <c r="J1020" s="11">
        <v>5000</v>
      </c>
      <c r="K1020" s="12" t="s">
        <v>20</v>
      </c>
      <c r="L1020" s="12" t="s">
        <v>158</v>
      </c>
    </row>
    <row r="1021" spans="1:12" x14ac:dyDescent="0.25">
      <c r="A1021" s="10" t="s">
        <v>2268</v>
      </c>
      <c r="B1021" s="14">
        <v>202409</v>
      </c>
      <c r="C1021" s="14">
        <v>202409</v>
      </c>
      <c r="D1021" s="14" t="s">
        <v>1015</v>
      </c>
      <c r="E1021" s="16">
        <v>8144483024</v>
      </c>
      <c r="F1021" s="10" t="s">
        <v>2271</v>
      </c>
      <c r="G1021" s="17" t="s">
        <v>1778</v>
      </c>
      <c r="H1021" s="11">
        <v>318000</v>
      </c>
      <c r="I1021" s="19">
        <v>45540</v>
      </c>
      <c r="J1021" s="11">
        <v>5000</v>
      </c>
      <c r="K1021" s="12" t="s">
        <v>20</v>
      </c>
      <c r="L1021" s="12" t="s">
        <v>158</v>
      </c>
    </row>
    <row r="1022" spans="1:12" x14ac:dyDescent="0.25">
      <c r="A1022" s="10" t="s">
        <v>2269</v>
      </c>
      <c r="B1022" s="14">
        <v>202409</v>
      </c>
      <c r="C1022" s="14">
        <v>202409</v>
      </c>
      <c r="D1022" s="14" t="s">
        <v>1015</v>
      </c>
      <c r="E1022" s="16">
        <v>7008022481</v>
      </c>
      <c r="F1022" s="10" t="s">
        <v>2272</v>
      </c>
      <c r="G1022" s="17" t="s">
        <v>1778</v>
      </c>
      <c r="H1022" s="11">
        <v>318000</v>
      </c>
      <c r="I1022" s="19">
        <v>45540</v>
      </c>
      <c r="J1022" s="11">
        <v>5000</v>
      </c>
      <c r="K1022" s="12" t="s">
        <v>20</v>
      </c>
      <c r="L1022" s="12" t="s">
        <v>158</v>
      </c>
    </row>
    <row r="1023" spans="1:12" x14ac:dyDescent="0.25">
      <c r="A1023" s="10" t="s">
        <v>1946</v>
      </c>
      <c r="B1023" s="14">
        <v>202405</v>
      </c>
      <c r="C1023" s="14">
        <v>202405</v>
      </c>
      <c r="D1023" s="14" t="s">
        <v>1014</v>
      </c>
      <c r="E1023" s="16">
        <v>6370958758</v>
      </c>
      <c r="F1023" s="10"/>
      <c r="G1023" s="17" t="s">
        <v>1792</v>
      </c>
      <c r="H1023" s="11">
        <v>240000</v>
      </c>
      <c r="I1023" s="19">
        <v>45540</v>
      </c>
      <c r="J1023" s="11">
        <v>85000</v>
      </c>
      <c r="K1023" s="12" t="s">
        <v>20</v>
      </c>
      <c r="L1023" s="12" t="s">
        <v>158</v>
      </c>
    </row>
    <row r="1024" spans="1:12" x14ac:dyDescent="0.25">
      <c r="A1024" s="10" t="s">
        <v>2159</v>
      </c>
      <c r="B1024" s="14">
        <v>202407</v>
      </c>
      <c r="C1024" s="14">
        <v>202407</v>
      </c>
      <c r="D1024" s="14" t="s">
        <v>1014</v>
      </c>
      <c r="E1024" s="16">
        <v>9553327627</v>
      </c>
      <c r="F1024" s="10" t="s">
        <v>2160</v>
      </c>
      <c r="G1024" s="17" t="s">
        <v>1778</v>
      </c>
      <c r="H1024" s="11">
        <v>318600</v>
      </c>
      <c r="I1024" s="19">
        <v>45541</v>
      </c>
      <c r="J1024" s="11">
        <v>303000</v>
      </c>
      <c r="K1024" s="12" t="s">
        <v>903</v>
      </c>
      <c r="L1024" s="12" t="s">
        <v>158</v>
      </c>
    </row>
    <row r="1025" spans="1:13" x14ac:dyDescent="0.25">
      <c r="A1025" s="10" t="s">
        <v>2165</v>
      </c>
      <c r="B1025" s="14">
        <v>202407</v>
      </c>
      <c r="C1025" s="14">
        <v>202407</v>
      </c>
      <c r="D1025" s="14" t="s">
        <v>1014</v>
      </c>
      <c r="E1025" s="16">
        <v>9938390458</v>
      </c>
      <c r="F1025" s="10" t="s">
        <v>2166</v>
      </c>
      <c r="G1025" s="17" t="s">
        <v>1778</v>
      </c>
      <c r="H1025" s="11">
        <v>313600</v>
      </c>
      <c r="I1025" s="19">
        <v>45541</v>
      </c>
      <c r="J1025" s="11">
        <v>52166</v>
      </c>
      <c r="K1025" s="12" t="s">
        <v>689</v>
      </c>
      <c r="L1025" s="12" t="s">
        <v>158</v>
      </c>
    </row>
    <row r="1026" spans="1:13" x14ac:dyDescent="0.25">
      <c r="A1026" s="10" t="s">
        <v>2097</v>
      </c>
      <c r="B1026" s="14">
        <v>202407</v>
      </c>
      <c r="C1026" s="14">
        <v>202407</v>
      </c>
      <c r="D1026" s="14" t="s">
        <v>1014</v>
      </c>
      <c r="E1026" s="16">
        <v>8349866668</v>
      </c>
      <c r="F1026" s="50" t="s">
        <v>2098</v>
      </c>
      <c r="G1026" s="17" t="s">
        <v>1778</v>
      </c>
      <c r="H1026" s="11">
        <v>275000</v>
      </c>
      <c r="I1026" s="19">
        <v>45543</v>
      </c>
      <c r="J1026" s="11">
        <v>50000</v>
      </c>
      <c r="K1026" s="12" t="s">
        <v>20</v>
      </c>
      <c r="L1026" s="12" t="s">
        <v>158</v>
      </c>
    </row>
    <row r="1027" spans="1:13" x14ac:dyDescent="0.25">
      <c r="A1027" s="40" t="s">
        <v>1784</v>
      </c>
      <c r="B1027" s="14">
        <v>202403</v>
      </c>
      <c r="C1027" s="14">
        <v>202403</v>
      </c>
      <c r="D1027" s="14" t="s">
        <v>1014</v>
      </c>
      <c r="E1027" s="16"/>
      <c r="F1027" s="50" t="s">
        <v>1785</v>
      </c>
      <c r="G1027" s="17" t="s">
        <v>1778</v>
      </c>
      <c r="H1027" s="11">
        <v>280000</v>
      </c>
      <c r="I1027" s="19">
        <v>45543</v>
      </c>
      <c r="J1027" s="11">
        <v>30000</v>
      </c>
      <c r="K1027" s="12" t="s">
        <v>20</v>
      </c>
      <c r="L1027" s="12" t="s">
        <v>158</v>
      </c>
    </row>
    <row r="1028" spans="1:13" x14ac:dyDescent="0.25">
      <c r="A1028" s="10" t="s">
        <v>2153</v>
      </c>
      <c r="B1028" s="14">
        <v>202407</v>
      </c>
      <c r="C1028" s="14">
        <v>202407</v>
      </c>
      <c r="D1028" s="14" t="s">
        <v>1015</v>
      </c>
      <c r="E1028" s="16">
        <v>7377779071</v>
      </c>
      <c r="F1028" s="10" t="s">
        <v>2154</v>
      </c>
      <c r="G1028" s="17" t="s">
        <v>1778</v>
      </c>
      <c r="H1028" s="11">
        <v>318600</v>
      </c>
      <c r="I1028" s="19">
        <v>45543</v>
      </c>
      <c r="J1028" s="11">
        <v>97000</v>
      </c>
      <c r="K1028" s="12" t="s">
        <v>902</v>
      </c>
      <c r="L1028" s="12" t="s">
        <v>158</v>
      </c>
      <c r="M1028" t="s">
        <v>2605</v>
      </c>
    </row>
    <row r="1029" spans="1:13" x14ac:dyDescent="0.25">
      <c r="A1029" s="10" t="s">
        <v>1893</v>
      </c>
      <c r="B1029" s="14">
        <v>202404</v>
      </c>
      <c r="C1029" s="14">
        <v>202404</v>
      </c>
      <c r="D1029" s="14" t="s">
        <v>1014</v>
      </c>
      <c r="E1029" s="16">
        <v>8012765464</v>
      </c>
      <c r="F1029" s="10" t="s">
        <v>1894</v>
      </c>
      <c r="G1029" s="17" t="s">
        <v>1778</v>
      </c>
      <c r="H1029" s="11">
        <v>270000</v>
      </c>
      <c r="I1029" s="19">
        <v>45544</v>
      </c>
      <c r="J1029" s="11">
        <v>300000</v>
      </c>
      <c r="K1029" s="12" t="s">
        <v>903</v>
      </c>
      <c r="L1029" s="12" t="s">
        <v>158</v>
      </c>
    </row>
    <row r="1030" spans="1:13" x14ac:dyDescent="0.25">
      <c r="A1030" s="40" t="s">
        <v>2273</v>
      </c>
      <c r="B1030" s="14">
        <v>202409</v>
      </c>
      <c r="C1030" s="14">
        <v>202409</v>
      </c>
      <c r="D1030" s="14" t="s">
        <v>1015</v>
      </c>
      <c r="E1030" s="16"/>
      <c r="F1030" s="10"/>
      <c r="G1030" s="17" t="s">
        <v>1778</v>
      </c>
      <c r="H1030" s="11">
        <v>270000</v>
      </c>
      <c r="I1030" s="19">
        <v>45544</v>
      </c>
      <c r="J1030" s="11">
        <v>40000</v>
      </c>
      <c r="K1030" s="12" t="s">
        <v>20</v>
      </c>
      <c r="L1030" s="12" t="s">
        <v>158</v>
      </c>
    </row>
    <row r="1031" spans="1:13" x14ac:dyDescent="0.25">
      <c r="A1031" s="10" t="s">
        <v>2274</v>
      </c>
      <c r="B1031" s="14">
        <v>202409</v>
      </c>
      <c r="C1031" s="14">
        <v>202409</v>
      </c>
      <c r="D1031" s="14" t="s">
        <v>1015</v>
      </c>
      <c r="E1031" s="16">
        <v>7337310547</v>
      </c>
      <c r="F1031" s="10" t="s">
        <v>2281</v>
      </c>
      <c r="G1031" s="17" t="s">
        <v>1778</v>
      </c>
      <c r="H1031" s="11">
        <v>318600</v>
      </c>
      <c r="I1031" s="19">
        <v>45544</v>
      </c>
      <c r="J1031" s="11">
        <v>5000</v>
      </c>
      <c r="K1031" s="12" t="s">
        <v>20</v>
      </c>
      <c r="L1031" s="12" t="s">
        <v>158</v>
      </c>
    </row>
    <row r="1032" spans="1:13" x14ac:dyDescent="0.25">
      <c r="A1032" s="10" t="s">
        <v>2275</v>
      </c>
      <c r="B1032" s="14">
        <v>202409</v>
      </c>
      <c r="C1032" s="14">
        <v>202409</v>
      </c>
      <c r="D1032" s="14" t="s">
        <v>1015</v>
      </c>
      <c r="E1032" s="16">
        <v>8249977030</v>
      </c>
      <c r="F1032" s="10" t="s">
        <v>2282</v>
      </c>
      <c r="G1032" s="17" t="s">
        <v>1778</v>
      </c>
      <c r="H1032" s="11">
        <v>318600</v>
      </c>
      <c r="I1032" s="19">
        <v>45544</v>
      </c>
      <c r="J1032" s="11">
        <v>5000</v>
      </c>
      <c r="K1032" s="12" t="s">
        <v>20</v>
      </c>
      <c r="L1032" s="12" t="s">
        <v>158</v>
      </c>
    </row>
    <row r="1033" spans="1:13" x14ac:dyDescent="0.25">
      <c r="A1033" s="10" t="s">
        <v>2276</v>
      </c>
      <c r="B1033" s="14">
        <v>202409</v>
      </c>
      <c r="C1033" s="14">
        <v>202409</v>
      </c>
      <c r="D1033" s="14" t="s">
        <v>1015</v>
      </c>
      <c r="E1033" s="16">
        <v>7008415295</v>
      </c>
      <c r="F1033" s="10" t="s">
        <v>2283</v>
      </c>
      <c r="G1033" s="17" t="s">
        <v>1778</v>
      </c>
      <c r="H1033" s="11">
        <v>318600</v>
      </c>
      <c r="I1033" s="19">
        <v>45544</v>
      </c>
      <c r="J1033" s="11">
        <v>5000</v>
      </c>
      <c r="K1033" s="12" t="s">
        <v>20</v>
      </c>
      <c r="L1033" s="12" t="s">
        <v>158</v>
      </c>
    </row>
    <row r="1034" spans="1:13" x14ac:dyDescent="0.25">
      <c r="A1034" s="10" t="s">
        <v>2277</v>
      </c>
      <c r="B1034" s="14">
        <v>202409</v>
      </c>
      <c r="C1034" s="14">
        <v>202409</v>
      </c>
      <c r="D1034" s="14" t="s">
        <v>1015</v>
      </c>
      <c r="E1034" s="16">
        <v>6370267455</v>
      </c>
      <c r="F1034" s="10" t="s">
        <v>2284</v>
      </c>
      <c r="G1034" s="17" t="s">
        <v>1778</v>
      </c>
      <c r="H1034" s="11">
        <v>318600</v>
      </c>
      <c r="I1034" s="19">
        <v>45544</v>
      </c>
      <c r="J1034" s="11">
        <v>5000</v>
      </c>
      <c r="K1034" s="12" t="s">
        <v>20</v>
      </c>
      <c r="L1034" s="12" t="s">
        <v>158</v>
      </c>
    </row>
    <row r="1035" spans="1:13" x14ac:dyDescent="0.25">
      <c r="A1035" s="10" t="s">
        <v>2278</v>
      </c>
      <c r="B1035" s="14">
        <v>202409</v>
      </c>
      <c r="C1035" s="14">
        <v>202409</v>
      </c>
      <c r="D1035" s="14" t="s">
        <v>1015</v>
      </c>
      <c r="E1035" s="16" t="s">
        <v>2280</v>
      </c>
      <c r="F1035" s="10" t="s">
        <v>2285</v>
      </c>
      <c r="G1035" s="17" t="s">
        <v>1778</v>
      </c>
      <c r="H1035" s="11">
        <v>318600</v>
      </c>
      <c r="I1035" s="19">
        <v>45544</v>
      </c>
      <c r="J1035" s="11">
        <v>5000</v>
      </c>
      <c r="K1035" s="12" t="s">
        <v>20</v>
      </c>
      <c r="L1035" s="12" t="s">
        <v>158</v>
      </c>
    </row>
    <row r="1036" spans="1:13" x14ac:dyDescent="0.25">
      <c r="A1036" s="10" t="s">
        <v>2279</v>
      </c>
      <c r="B1036" s="14">
        <v>202409</v>
      </c>
      <c r="C1036" s="14">
        <v>202409</v>
      </c>
      <c r="D1036" s="14" t="s">
        <v>1015</v>
      </c>
      <c r="E1036" s="16">
        <v>7848805706</v>
      </c>
      <c r="F1036" s="10" t="s">
        <v>2286</v>
      </c>
      <c r="G1036" s="17" t="s">
        <v>1778</v>
      </c>
      <c r="H1036" s="11">
        <v>318600</v>
      </c>
      <c r="I1036" s="19">
        <v>45544</v>
      </c>
      <c r="J1036" s="11">
        <v>5000</v>
      </c>
      <c r="K1036" s="12" t="s">
        <v>20</v>
      </c>
      <c r="L1036" s="12" t="s">
        <v>158</v>
      </c>
    </row>
    <row r="1037" spans="1:13" x14ac:dyDescent="0.25">
      <c r="A1037" s="10" t="s">
        <v>2242</v>
      </c>
      <c r="B1037" s="14">
        <v>202408</v>
      </c>
      <c r="C1037" s="14">
        <v>202408</v>
      </c>
      <c r="D1037" s="14" t="s">
        <v>1014</v>
      </c>
      <c r="E1037" s="16">
        <v>8982618964</v>
      </c>
      <c r="F1037" s="10" t="s">
        <v>2194</v>
      </c>
      <c r="G1037" s="17" t="s">
        <v>1778</v>
      </c>
      <c r="H1037" s="11">
        <v>290000</v>
      </c>
      <c r="I1037" s="19">
        <v>45545</v>
      </c>
      <c r="J1037" s="11">
        <v>345000</v>
      </c>
      <c r="K1037" s="12" t="s">
        <v>903</v>
      </c>
      <c r="L1037" s="12" t="s">
        <v>158</v>
      </c>
    </row>
    <row r="1038" spans="1:13" x14ac:dyDescent="0.25">
      <c r="A1038" s="10" t="s">
        <v>1851</v>
      </c>
      <c r="B1038" s="14">
        <v>202304</v>
      </c>
      <c r="C1038" s="14">
        <v>202304</v>
      </c>
      <c r="D1038" s="14" t="s">
        <v>1014</v>
      </c>
      <c r="E1038" s="16" t="s">
        <v>1852</v>
      </c>
      <c r="F1038" s="10" t="s">
        <v>1853</v>
      </c>
      <c r="G1038" s="17" t="s">
        <v>1778</v>
      </c>
      <c r="H1038" s="11">
        <v>260000</v>
      </c>
      <c r="I1038" s="19">
        <v>45545</v>
      </c>
      <c r="J1038" s="11">
        <v>40000</v>
      </c>
      <c r="K1038" s="12" t="s">
        <v>20</v>
      </c>
      <c r="L1038" s="12" t="s">
        <v>158</v>
      </c>
    </row>
    <row r="1039" spans="1:13" x14ac:dyDescent="0.25">
      <c r="A1039" s="10" t="s">
        <v>2168</v>
      </c>
      <c r="B1039" s="14">
        <v>202407</v>
      </c>
      <c r="C1039" s="14">
        <v>202407</v>
      </c>
      <c r="D1039" s="14" t="s">
        <v>1015</v>
      </c>
      <c r="E1039" s="16">
        <v>8926061648</v>
      </c>
      <c r="F1039" s="10" t="s">
        <v>2169</v>
      </c>
      <c r="G1039" s="17" t="s">
        <v>1792</v>
      </c>
      <c r="H1039" s="11">
        <v>290000</v>
      </c>
      <c r="I1039" s="19">
        <v>45546</v>
      </c>
      <c r="J1039" s="11">
        <v>75900</v>
      </c>
      <c r="K1039" s="12" t="s">
        <v>20</v>
      </c>
      <c r="L1039" s="12" t="s">
        <v>158</v>
      </c>
    </row>
    <row r="1040" spans="1:13" x14ac:dyDescent="0.25">
      <c r="A1040" s="10" t="s">
        <v>2287</v>
      </c>
      <c r="B1040" s="14">
        <v>202407</v>
      </c>
      <c r="C1040" s="14">
        <v>202407</v>
      </c>
      <c r="D1040" s="14" t="s">
        <v>1014</v>
      </c>
      <c r="E1040" s="16"/>
      <c r="F1040" s="10" t="s">
        <v>2265</v>
      </c>
      <c r="G1040" s="17" t="s">
        <v>2288</v>
      </c>
      <c r="H1040" s="11">
        <v>290000</v>
      </c>
      <c r="I1040" s="19">
        <v>45546</v>
      </c>
      <c r="J1040" s="11">
        <v>10000</v>
      </c>
      <c r="K1040" s="12" t="s">
        <v>20</v>
      </c>
      <c r="L1040" s="12" t="s">
        <v>158</v>
      </c>
    </row>
    <row r="1041" spans="1:12" x14ac:dyDescent="0.25">
      <c r="A1041" s="10" t="s">
        <v>2195</v>
      </c>
      <c r="B1041" s="14">
        <v>202408</v>
      </c>
      <c r="C1041" s="14">
        <v>202408</v>
      </c>
      <c r="D1041" s="14" t="s">
        <v>1014</v>
      </c>
      <c r="E1041" s="16">
        <v>8340473608</v>
      </c>
      <c r="F1041" s="10" t="s">
        <v>2196</v>
      </c>
      <c r="G1041" s="17" t="s">
        <v>1778</v>
      </c>
      <c r="H1041" s="11">
        <v>318600</v>
      </c>
      <c r="I1041" s="19">
        <v>45546</v>
      </c>
      <c r="J1041" s="11">
        <v>57000</v>
      </c>
      <c r="K1041" s="12" t="s">
        <v>20</v>
      </c>
      <c r="L1041" s="12" t="s">
        <v>158</v>
      </c>
    </row>
    <row r="1042" spans="1:12" x14ac:dyDescent="0.25">
      <c r="A1042" s="10" t="s">
        <v>2210</v>
      </c>
      <c r="B1042" s="14">
        <v>202408</v>
      </c>
      <c r="C1042" s="14">
        <v>202408</v>
      </c>
      <c r="D1042" s="14" t="s">
        <v>1015</v>
      </c>
      <c r="E1042" s="16">
        <v>9437526613</v>
      </c>
      <c r="F1042" s="10" t="s">
        <v>2212</v>
      </c>
      <c r="G1042" s="17" t="s">
        <v>1778</v>
      </c>
      <c r="H1042" s="11">
        <v>313600</v>
      </c>
      <c r="I1042" s="19">
        <v>45546</v>
      </c>
      <c r="J1042" s="11">
        <v>78250</v>
      </c>
      <c r="K1042" s="12" t="s">
        <v>689</v>
      </c>
      <c r="L1042" s="12" t="s">
        <v>158</v>
      </c>
    </row>
    <row r="1043" spans="1:12" x14ac:dyDescent="0.25">
      <c r="A1043" s="10" t="s">
        <v>2240</v>
      </c>
      <c r="B1043" s="14">
        <v>202408</v>
      </c>
      <c r="C1043" s="14">
        <v>202408</v>
      </c>
      <c r="D1043" s="14" t="s">
        <v>1014</v>
      </c>
      <c r="E1043" s="16">
        <v>9668283467</v>
      </c>
      <c r="F1043" s="10" t="s">
        <v>2241</v>
      </c>
      <c r="G1043" s="17" t="s">
        <v>2006</v>
      </c>
      <c r="H1043" s="11">
        <v>290000</v>
      </c>
      <c r="I1043" s="19">
        <v>45546</v>
      </c>
      <c r="J1043" s="11">
        <v>75834</v>
      </c>
      <c r="K1043" s="12" t="s">
        <v>20</v>
      </c>
      <c r="L1043" s="12" t="s">
        <v>158</v>
      </c>
    </row>
    <row r="1044" spans="1:12" x14ac:dyDescent="0.25">
      <c r="A1044" s="10" t="s">
        <v>2221</v>
      </c>
      <c r="B1044" s="14">
        <v>202408</v>
      </c>
      <c r="C1044" s="14">
        <v>202408</v>
      </c>
      <c r="D1044" s="14" t="s">
        <v>1015</v>
      </c>
      <c r="E1044" s="16"/>
      <c r="F1044" s="10"/>
      <c r="G1044" s="17" t="s">
        <v>1778</v>
      </c>
      <c r="H1044" s="11">
        <v>318000</v>
      </c>
      <c r="I1044" s="19">
        <v>45546</v>
      </c>
      <c r="J1044" s="11">
        <v>50000</v>
      </c>
      <c r="K1044" s="12" t="s">
        <v>20</v>
      </c>
      <c r="L1044" s="12" t="s">
        <v>158</v>
      </c>
    </row>
    <row r="1045" spans="1:12" x14ac:dyDescent="0.25">
      <c r="A1045" s="10" t="s">
        <v>2182</v>
      </c>
      <c r="B1045" s="14">
        <v>202407</v>
      </c>
      <c r="C1045" s="14">
        <v>202407</v>
      </c>
      <c r="D1045" s="14" t="s">
        <v>1015</v>
      </c>
      <c r="E1045" s="16">
        <v>6370070992</v>
      </c>
      <c r="F1045" s="10" t="s">
        <v>2183</v>
      </c>
      <c r="G1045" s="17" t="s">
        <v>1778</v>
      </c>
      <c r="H1045" s="11">
        <v>280000</v>
      </c>
      <c r="I1045" s="19">
        <v>45547</v>
      </c>
      <c r="J1045" s="11">
        <v>62600</v>
      </c>
      <c r="K1045" s="12" t="s">
        <v>20</v>
      </c>
      <c r="L1045" s="12" t="s">
        <v>158</v>
      </c>
    </row>
    <row r="1046" spans="1:12" x14ac:dyDescent="0.25">
      <c r="A1046" s="10" t="s">
        <v>2213</v>
      </c>
      <c r="B1046" s="14">
        <v>202408</v>
      </c>
      <c r="C1046" s="14">
        <v>202408</v>
      </c>
      <c r="D1046" s="14" t="s">
        <v>1015</v>
      </c>
      <c r="E1046" s="16">
        <v>8249343299</v>
      </c>
      <c r="F1046" s="10" t="s">
        <v>2216</v>
      </c>
      <c r="G1046" s="17" t="s">
        <v>1778</v>
      </c>
      <c r="H1046" s="11">
        <v>318000</v>
      </c>
      <c r="I1046" s="19">
        <v>45547</v>
      </c>
      <c r="J1046" s="11">
        <v>68750</v>
      </c>
      <c r="K1046" s="12" t="s">
        <v>20</v>
      </c>
      <c r="L1046" s="12" t="s">
        <v>158</v>
      </c>
    </row>
    <row r="1047" spans="1:12" x14ac:dyDescent="0.25">
      <c r="A1047" s="40" t="s">
        <v>2289</v>
      </c>
      <c r="B1047" s="14">
        <v>202408</v>
      </c>
      <c r="C1047" s="14">
        <v>202408</v>
      </c>
      <c r="D1047" s="14" t="s">
        <v>1015</v>
      </c>
      <c r="E1047" s="16">
        <v>9090427386</v>
      </c>
      <c r="F1047" s="50" t="s">
        <v>2249</v>
      </c>
      <c r="G1047" s="17" t="s">
        <v>1778</v>
      </c>
      <c r="H1047" s="11">
        <v>318000</v>
      </c>
      <c r="I1047" s="19">
        <v>45547</v>
      </c>
      <c r="J1047" s="11">
        <v>90000</v>
      </c>
      <c r="K1047" s="12" t="s">
        <v>20</v>
      </c>
      <c r="L1047" s="12" t="s">
        <v>158</v>
      </c>
    </row>
    <row r="1048" spans="1:12" x14ac:dyDescent="0.25">
      <c r="A1048" s="10" t="s">
        <v>1184</v>
      </c>
      <c r="B1048" s="14" t="s">
        <v>1156</v>
      </c>
      <c r="C1048" s="14">
        <v>202309</v>
      </c>
      <c r="D1048" s="14" t="s">
        <v>1014</v>
      </c>
      <c r="E1048" s="16"/>
      <c r="F1048" s="10"/>
      <c r="G1048" s="17" t="s">
        <v>1778</v>
      </c>
      <c r="H1048" s="11">
        <v>270000</v>
      </c>
      <c r="I1048" s="19">
        <v>45547</v>
      </c>
      <c r="J1048" s="11">
        <v>45000</v>
      </c>
      <c r="K1048" s="12" t="s">
        <v>20</v>
      </c>
      <c r="L1048" s="12" t="s">
        <v>158</v>
      </c>
    </row>
    <row r="1049" spans="1:12" x14ac:dyDescent="0.25">
      <c r="A1049" s="10" t="s">
        <v>2033</v>
      </c>
      <c r="B1049" s="14">
        <v>202406</v>
      </c>
      <c r="C1049" s="14">
        <v>202406</v>
      </c>
      <c r="D1049" s="14" t="s">
        <v>1014</v>
      </c>
      <c r="E1049" s="16">
        <v>7082062269</v>
      </c>
      <c r="F1049" s="10" t="s">
        <v>2034</v>
      </c>
      <c r="G1049" s="17" t="s">
        <v>1778</v>
      </c>
      <c r="H1049" s="11">
        <v>280000</v>
      </c>
      <c r="I1049" s="19">
        <v>45547</v>
      </c>
      <c r="J1049" s="11">
        <v>83000</v>
      </c>
      <c r="K1049" s="12" t="s">
        <v>20</v>
      </c>
      <c r="L1049" s="12" t="s">
        <v>158</v>
      </c>
    </row>
    <row r="1050" spans="1:12" x14ac:dyDescent="0.25">
      <c r="A1050" s="10" t="s">
        <v>2193</v>
      </c>
      <c r="B1050" s="14">
        <v>202408</v>
      </c>
      <c r="C1050" s="14">
        <v>202408</v>
      </c>
      <c r="D1050" s="14" t="s">
        <v>1014</v>
      </c>
      <c r="E1050" s="16">
        <v>8982618964</v>
      </c>
      <c r="F1050" s="10" t="s">
        <v>2194</v>
      </c>
      <c r="G1050" s="17" t="s">
        <v>1778</v>
      </c>
      <c r="H1050" s="11">
        <v>290000</v>
      </c>
      <c r="I1050" s="19">
        <v>45548</v>
      </c>
      <c r="J1050" s="11">
        <v>275000</v>
      </c>
      <c r="K1050" s="12" t="s">
        <v>903</v>
      </c>
      <c r="L1050" s="12" t="s">
        <v>158</v>
      </c>
    </row>
    <row r="1051" spans="1:12" x14ac:dyDescent="0.25">
      <c r="A1051" s="10" t="s">
        <v>2290</v>
      </c>
      <c r="B1051" s="14">
        <v>202409</v>
      </c>
      <c r="C1051" s="14">
        <v>202409</v>
      </c>
      <c r="D1051" s="14" t="s">
        <v>1015</v>
      </c>
      <c r="E1051" s="16">
        <v>9438455976</v>
      </c>
      <c r="F1051" s="10" t="s">
        <v>2285</v>
      </c>
      <c r="G1051" s="17" t="s">
        <v>1778</v>
      </c>
      <c r="H1051" s="11">
        <v>290000</v>
      </c>
      <c r="I1051" s="19">
        <v>45548</v>
      </c>
      <c r="J1051" s="11">
        <v>90000</v>
      </c>
      <c r="K1051" s="12" t="s">
        <v>20</v>
      </c>
      <c r="L1051" s="12" t="s">
        <v>158</v>
      </c>
    </row>
    <row r="1052" spans="1:12" x14ac:dyDescent="0.25">
      <c r="A1052" s="10" t="s">
        <v>2225</v>
      </c>
      <c r="B1052" s="14">
        <v>202408</v>
      </c>
      <c r="C1052" s="14">
        <v>202408</v>
      </c>
      <c r="D1052" s="14" t="s">
        <v>1015</v>
      </c>
      <c r="E1052" s="16">
        <v>7377373757</v>
      </c>
      <c r="F1052" s="10" t="s">
        <v>2226</v>
      </c>
      <c r="G1052" s="17" t="s">
        <v>1778</v>
      </c>
      <c r="H1052" s="11">
        <v>280000</v>
      </c>
      <c r="I1052" s="19">
        <v>45549</v>
      </c>
      <c r="J1052" s="11">
        <v>95000</v>
      </c>
      <c r="K1052" s="12" t="s">
        <v>20</v>
      </c>
      <c r="L1052" s="12" t="s">
        <v>158</v>
      </c>
    </row>
    <row r="1053" spans="1:12" x14ac:dyDescent="0.25">
      <c r="A1053" s="10" t="s">
        <v>2230</v>
      </c>
      <c r="B1053" s="14">
        <v>202408</v>
      </c>
      <c r="C1053" s="14">
        <v>202408</v>
      </c>
      <c r="D1053" s="14" t="s">
        <v>1015</v>
      </c>
      <c r="E1053" s="16">
        <v>9337945650</v>
      </c>
      <c r="F1053" s="10" t="s">
        <v>2233</v>
      </c>
      <c r="G1053" s="17" t="s">
        <v>1778</v>
      </c>
      <c r="H1053" s="11">
        <v>280000</v>
      </c>
      <c r="I1053" s="19">
        <v>45549</v>
      </c>
      <c r="J1053" s="11">
        <v>270000</v>
      </c>
      <c r="K1053" s="12" t="s">
        <v>903</v>
      </c>
      <c r="L1053" s="12" t="s">
        <v>158</v>
      </c>
    </row>
    <row r="1054" spans="1:12" x14ac:dyDescent="0.25">
      <c r="A1054" s="10" t="s">
        <v>2290</v>
      </c>
      <c r="B1054" s="14">
        <v>202409</v>
      </c>
      <c r="C1054" s="14">
        <v>202409</v>
      </c>
      <c r="D1054" s="14" t="s">
        <v>1015</v>
      </c>
      <c r="E1054" s="16">
        <v>9438455976</v>
      </c>
      <c r="F1054" s="10" t="s">
        <v>2285</v>
      </c>
      <c r="G1054" s="17" t="s">
        <v>1778</v>
      </c>
      <c r="H1054" s="11">
        <v>290000</v>
      </c>
      <c r="I1054" s="19">
        <v>45549</v>
      </c>
      <c r="J1054" s="11">
        <v>10000</v>
      </c>
      <c r="K1054" s="12" t="s">
        <v>20</v>
      </c>
      <c r="L1054" s="12" t="s">
        <v>158</v>
      </c>
    </row>
    <row r="1055" spans="1:12" x14ac:dyDescent="0.25">
      <c r="A1055" s="10" t="s">
        <v>2205</v>
      </c>
      <c r="B1055" s="14">
        <v>202408</v>
      </c>
      <c r="C1055" s="14">
        <v>202408</v>
      </c>
      <c r="D1055" s="14" t="s">
        <v>1015</v>
      </c>
      <c r="E1055" s="16">
        <v>7205263396</v>
      </c>
      <c r="F1055" s="10" t="s">
        <v>2206</v>
      </c>
      <c r="G1055" s="17" t="s">
        <v>1778</v>
      </c>
      <c r="H1055" s="11">
        <v>290000</v>
      </c>
      <c r="I1055" s="19">
        <v>45551</v>
      </c>
      <c r="J1055" s="11">
        <v>200000</v>
      </c>
      <c r="K1055" s="12" t="s">
        <v>903</v>
      </c>
      <c r="L1055" s="12" t="s">
        <v>158</v>
      </c>
    </row>
    <row r="1056" spans="1:12" x14ac:dyDescent="0.25">
      <c r="A1056" s="10" t="s">
        <v>2074</v>
      </c>
      <c r="B1056" s="14">
        <v>202406</v>
      </c>
      <c r="C1056" s="14">
        <v>202406</v>
      </c>
      <c r="D1056" s="14" t="s">
        <v>1014</v>
      </c>
      <c r="E1056" s="16">
        <v>7978344123</v>
      </c>
      <c r="F1056" s="10" t="s">
        <v>2075</v>
      </c>
      <c r="G1056" s="17" t="s">
        <v>1778</v>
      </c>
      <c r="H1056" s="11">
        <v>280000</v>
      </c>
      <c r="I1056" s="19">
        <v>45551</v>
      </c>
      <c r="J1056" s="53">
        <v>40000</v>
      </c>
      <c r="K1056" s="12" t="s">
        <v>20</v>
      </c>
      <c r="L1056" s="12" t="s">
        <v>158</v>
      </c>
    </row>
    <row r="1057" spans="1:12" x14ac:dyDescent="0.25">
      <c r="A1057" s="10" t="s">
        <v>2215</v>
      </c>
      <c r="B1057" s="14">
        <v>202408</v>
      </c>
      <c r="C1057" s="14">
        <v>202408</v>
      </c>
      <c r="D1057" s="14" t="s">
        <v>1015</v>
      </c>
      <c r="E1057" s="16">
        <v>9547106708</v>
      </c>
      <c r="F1057" s="10" t="s">
        <v>2218</v>
      </c>
      <c r="G1057" s="17" t="s">
        <v>1778</v>
      </c>
      <c r="H1057" s="11">
        <v>318000</v>
      </c>
      <c r="I1057" s="19">
        <v>45551</v>
      </c>
      <c r="J1057" s="11">
        <v>68750</v>
      </c>
      <c r="K1057" s="12" t="s">
        <v>20</v>
      </c>
      <c r="L1057" s="12" t="s">
        <v>158</v>
      </c>
    </row>
    <row r="1058" spans="1:12" x14ac:dyDescent="0.25">
      <c r="A1058" s="10" t="s">
        <v>2205</v>
      </c>
      <c r="B1058" s="14">
        <v>202408</v>
      </c>
      <c r="C1058" s="14">
        <v>202408</v>
      </c>
      <c r="D1058" s="14" t="s">
        <v>1015</v>
      </c>
      <c r="E1058" s="16">
        <v>7205263396</v>
      </c>
      <c r="F1058" s="10" t="s">
        <v>2206</v>
      </c>
      <c r="G1058" s="17" t="s">
        <v>1778</v>
      </c>
      <c r="H1058" s="11">
        <v>290000</v>
      </c>
      <c r="I1058" s="19">
        <v>45551</v>
      </c>
      <c r="J1058" s="11">
        <v>50000</v>
      </c>
      <c r="K1058" s="12" t="s">
        <v>20</v>
      </c>
      <c r="L1058" s="12" t="s">
        <v>158</v>
      </c>
    </row>
    <row r="1059" spans="1:12" x14ac:dyDescent="0.25">
      <c r="A1059" s="10" t="s">
        <v>2199</v>
      </c>
      <c r="B1059" s="14">
        <v>202408</v>
      </c>
      <c r="C1059" s="14">
        <v>202408</v>
      </c>
      <c r="D1059" s="14" t="s">
        <v>1015</v>
      </c>
      <c r="E1059" s="16">
        <v>8260636334</v>
      </c>
      <c r="F1059" s="10" t="s">
        <v>2200</v>
      </c>
      <c r="G1059" s="17" t="s">
        <v>1778</v>
      </c>
      <c r="H1059" s="11">
        <v>290000</v>
      </c>
      <c r="I1059" s="19">
        <v>45552</v>
      </c>
      <c r="J1059" s="11">
        <v>298000</v>
      </c>
      <c r="K1059" s="12" t="s">
        <v>20</v>
      </c>
      <c r="L1059" s="12" t="s">
        <v>158</v>
      </c>
    </row>
    <row r="1060" spans="1:12" x14ac:dyDescent="0.25">
      <c r="A1060" s="10" t="s">
        <v>2107</v>
      </c>
      <c r="B1060" s="14">
        <v>202405</v>
      </c>
      <c r="C1060" s="14">
        <v>202405</v>
      </c>
      <c r="D1060" s="14" t="s">
        <v>1014</v>
      </c>
      <c r="E1060" s="16">
        <v>9645288218</v>
      </c>
      <c r="F1060" s="10" t="s">
        <v>1944</v>
      </c>
      <c r="G1060" s="17" t="s">
        <v>1792</v>
      </c>
      <c r="H1060" s="11">
        <v>270000</v>
      </c>
      <c r="I1060" s="19">
        <v>45552</v>
      </c>
      <c r="J1060" s="11">
        <v>50000</v>
      </c>
      <c r="K1060" s="12" t="s">
        <v>20</v>
      </c>
      <c r="L1060" s="12" t="s">
        <v>158</v>
      </c>
    </row>
    <row r="1061" spans="1:12" x14ac:dyDescent="0.25">
      <c r="A1061" s="10" t="s">
        <v>2291</v>
      </c>
      <c r="B1061" s="14">
        <v>202409</v>
      </c>
      <c r="C1061" s="14">
        <v>202409</v>
      </c>
      <c r="D1061" s="14" t="s">
        <v>1014</v>
      </c>
      <c r="E1061" s="16">
        <v>9663551949</v>
      </c>
      <c r="F1061" s="10" t="s">
        <v>2292</v>
      </c>
      <c r="G1061" s="17" t="s">
        <v>2288</v>
      </c>
      <c r="H1061" s="11">
        <v>80000</v>
      </c>
      <c r="I1061" s="19">
        <v>45552</v>
      </c>
      <c r="J1061" s="11">
        <v>30000</v>
      </c>
      <c r="K1061" s="12" t="s">
        <v>20</v>
      </c>
      <c r="L1061" s="12" t="s">
        <v>158</v>
      </c>
    </row>
    <row r="1062" spans="1:12" x14ac:dyDescent="0.25">
      <c r="A1062" s="10" t="s">
        <v>2293</v>
      </c>
      <c r="B1062" s="14">
        <v>202409</v>
      </c>
      <c r="C1062" s="14">
        <v>202409</v>
      </c>
      <c r="D1062" s="14" t="s">
        <v>1014</v>
      </c>
      <c r="E1062" s="16">
        <v>9337682776</v>
      </c>
      <c r="F1062" s="10" t="s">
        <v>1735</v>
      </c>
      <c r="G1062" s="17" t="s">
        <v>1778</v>
      </c>
      <c r="H1062" s="11">
        <v>318000</v>
      </c>
      <c r="I1062" s="19">
        <v>45552</v>
      </c>
      <c r="J1062" s="11">
        <v>5000</v>
      </c>
      <c r="K1062" s="12" t="s">
        <v>20</v>
      </c>
      <c r="L1062" s="12" t="s">
        <v>158</v>
      </c>
    </row>
    <row r="1063" spans="1:12" x14ac:dyDescent="0.25">
      <c r="A1063" s="10" t="s">
        <v>2294</v>
      </c>
      <c r="B1063" s="14">
        <v>202409</v>
      </c>
      <c r="C1063" s="14">
        <v>202409</v>
      </c>
      <c r="D1063" s="14" t="s">
        <v>1014</v>
      </c>
      <c r="E1063" s="16">
        <v>8596884399</v>
      </c>
      <c r="F1063" s="10" t="s">
        <v>2297</v>
      </c>
      <c r="G1063" s="17" t="s">
        <v>1792</v>
      </c>
      <c r="H1063" s="11">
        <v>295000</v>
      </c>
      <c r="I1063" s="19">
        <v>45552</v>
      </c>
      <c r="J1063" s="11">
        <v>5000</v>
      </c>
      <c r="K1063" s="12" t="s">
        <v>20</v>
      </c>
      <c r="L1063" s="12" t="s">
        <v>158</v>
      </c>
    </row>
    <row r="1064" spans="1:12" x14ac:dyDescent="0.25">
      <c r="A1064" s="10" t="s">
        <v>2295</v>
      </c>
      <c r="B1064" s="14">
        <v>202409</v>
      </c>
      <c r="C1064" s="14">
        <v>202409</v>
      </c>
      <c r="D1064" s="14" t="s">
        <v>1014</v>
      </c>
      <c r="E1064" s="16">
        <v>9439103403</v>
      </c>
      <c r="F1064" s="10" t="s">
        <v>2298</v>
      </c>
      <c r="G1064" s="17" t="s">
        <v>1778</v>
      </c>
      <c r="H1064" s="11">
        <v>318000</v>
      </c>
      <c r="I1064" s="19">
        <v>45552</v>
      </c>
      <c r="J1064" s="11">
        <v>5000</v>
      </c>
      <c r="K1064" s="12" t="s">
        <v>20</v>
      </c>
      <c r="L1064" s="12" t="s">
        <v>158</v>
      </c>
    </row>
    <row r="1065" spans="1:12" x14ac:dyDescent="0.25">
      <c r="A1065" s="10" t="s">
        <v>2296</v>
      </c>
      <c r="B1065" s="14">
        <v>202409</v>
      </c>
      <c r="C1065" s="14">
        <v>202409</v>
      </c>
      <c r="D1065" s="14" t="s">
        <v>1014</v>
      </c>
      <c r="E1065" s="16">
        <v>9861671340</v>
      </c>
      <c r="F1065" s="10" t="s">
        <v>2299</v>
      </c>
      <c r="G1065" s="17" t="s">
        <v>1778</v>
      </c>
      <c r="H1065" s="11">
        <v>318000</v>
      </c>
      <c r="I1065" s="19">
        <v>45552</v>
      </c>
      <c r="J1065" s="11">
        <v>5000</v>
      </c>
      <c r="K1065" s="12" t="s">
        <v>20</v>
      </c>
      <c r="L1065" s="12" t="s">
        <v>158</v>
      </c>
    </row>
    <row r="1066" spans="1:12" x14ac:dyDescent="0.25">
      <c r="A1066" s="10" t="s">
        <v>2300</v>
      </c>
      <c r="B1066" s="14">
        <v>202409</v>
      </c>
      <c r="C1066" s="14">
        <v>202409</v>
      </c>
      <c r="D1066" s="14" t="s">
        <v>1014</v>
      </c>
      <c r="E1066" s="16">
        <v>9584521462</v>
      </c>
      <c r="F1066" s="10" t="s">
        <v>2301</v>
      </c>
      <c r="G1066" s="17" t="s">
        <v>1778</v>
      </c>
      <c r="H1066" s="11">
        <v>318000</v>
      </c>
      <c r="I1066" s="19">
        <v>45552</v>
      </c>
      <c r="J1066" s="11">
        <v>5000</v>
      </c>
      <c r="K1066" s="12" t="s">
        <v>20</v>
      </c>
      <c r="L1066" s="12" t="s">
        <v>158</v>
      </c>
    </row>
    <row r="1067" spans="1:12" x14ac:dyDescent="0.25">
      <c r="A1067" s="10" t="s">
        <v>2083</v>
      </c>
      <c r="B1067" s="14">
        <v>202407</v>
      </c>
      <c r="C1067" s="14">
        <v>202407</v>
      </c>
      <c r="D1067" s="14" t="s">
        <v>1014</v>
      </c>
      <c r="E1067" s="16">
        <v>8260507879</v>
      </c>
      <c r="F1067" s="10" t="s">
        <v>2084</v>
      </c>
      <c r="G1067" s="17" t="s">
        <v>1778</v>
      </c>
      <c r="H1067" s="11">
        <v>280000</v>
      </c>
      <c r="I1067" s="19">
        <v>45553</v>
      </c>
      <c r="J1067" s="11">
        <v>50000</v>
      </c>
      <c r="K1067" s="12" t="s">
        <v>20</v>
      </c>
      <c r="L1067" s="12" t="s">
        <v>158</v>
      </c>
    </row>
    <row r="1068" spans="1:12" x14ac:dyDescent="0.25">
      <c r="A1068" s="10" t="s">
        <v>2117</v>
      </c>
      <c r="B1068" s="14">
        <v>202407</v>
      </c>
      <c r="C1068" s="14">
        <v>202407</v>
      </c>
      <c r="D1068" s="14" t="s">
        <v>1014</v>
      </c>
      <c r="E1068" s="16">
        <v>9439750159</v>
      </c>
      <c r="F1068" s="10" t="s">
        <v>2118</v>
      </c>
      <c r="G1068" s="17" t="s">
        <v>1778</v>
      </c>
      <c r="H1068" s="11">
        <v>318600</v>
      </c>
      <c r="I1068" s="19">
        <v>45553</v>
      </c>
      <c r="J1068" s="11">
        <v>75000</v>
      </c>
      <c r="K1068" s="12" t="s">
        <v>20</v>
      </c>
      <c r="L1068" s="12" t="s">
        <v>158</v>
      </c>
    </row>
    <row r="1069" spans="1:12" x14ac:dyDescent="0.25">
      <c r="A1069" s="10" t="s">
        <v>2037</v>
      </c>
      <c r="B1069" s="14">
        <v>202406</v>
      </c>
      <c r="C1069" s="14">
        <v>202406</v>
      </c>
      <c r="D1069" s="14" t="s">
        <v>1014</v>
      </c>
      <c r="E1069" s="16">
        <v>9111088360</v>
      </c>
      <c r="F1069" s="10" t="s">
        <v>2038</v>
      </c>
      <c r="G1069" s="17" t="s">
        <v>1778</v>
      </c>
      <c r="H1069" s="11">
        <v>318600</v>
      </c>
      <c r="I1069" s="19">
        <v>45553</v>
      </c>
      <c r="J1069" s="11">
        <v>55000</v>
      </c>
      <c r="K1069" s="12" t="s">
        <v>20</v>
      </c>
      <c r="L1069" s="12" t="s">
        <v>158</v>
      </c>
    </row>
    <row r="1070" spans="1:12" x14ac:dyDescent="0.25">
      <c r="A1070" s="10" t="s">
        <v>2177</v>
      </c>
      <c r="B1070" s="14">
        <v>202407</v>
      </c>
      <c r="C1070" s="14">
        <v>202407</v>
      </c>
      <c r="D1070" s="14" t="s">
        <v>1015</v>
      </c>
      <c r="E1070" s="16">
        <v>8093700512</v>
      </c>
      <c r="F1070" s="10" t="s">
        <v>2178</v>
      </c>
      <c r="G1070" s="17" t="s">
        <v>1778</v>
      </c>
      <c r="H1070" s="11">
        <v>270000</v>
      </c>
      <c r="I1070" s="19">
        <v>45553</v>
      </c>
      <c r="J1070" s="11">
        <v>78400</v>
      </c>
      <c r="K1070" s="12" t="s">
        <v>20</v>
      </c>
      <c r="L1070" s="12" t="s">
        <v>158</v>
      </c>
    </row>
    <row r="1071" spans="1:12" x14ac:dyDescent="0.25">
      <c r="A1071" s="10" t="s">
        <v>2163</v>
      </c>
      <c r="B1071" s="14">
        <v>202408</v>
      </c>
      <c r="C1071" s="14">
        <v>202408</v>
      </c>
      <c r="D1071" s="14" t="s">
        <v>1015</v>
      </c>
      <c r="E1071" s="16">
        <v>8249417550</v>
      </c>
      <c r="F1071" s="10" t="s">
        <v>2164</v>
      </c>
      <c r="G1071" s="17" t="s">
        <v>1778</v>
      </c>
      <c r="H1071" s="11">
        <v>290000</v>
      </c>
      <c r="I1071" s="19">
        <v>45553</v>
      </c>
      <c r="J1071" s="11">
        <v>60000</v>
      </c>
      <c r="K1071" s="12" t="s">
        <v>20</v>
      </c>
      <c r="L1071" s="12" t="s">
        <v>158</v>
      </c>
    </row>
    <row r="1072" spans="1:12" x14ac:dyDescent="0.25">
      <c r="A1072" s="10" t="s">
        <v>2302</v>
      </c>
      <c r="B1072" s="14">
        <v>202409</v>
      </c>
      <c r="C1072" s="14">
        <v>202409</v>
      </c>
      <c r="D1072" s="14" t="s">
        <v>1015</v>
      </c>
      <c r="E1072" s="16">
        <v>9742942006</v>
      </c>
      <c r="F1072" s="10" t="s">
        <v>2303</v>
      </c>
      <c r="G1072" s="17" t="s">
        <v>1778</v>
      </c>
      <c r="H1072" s="11">
        <v>290000</v>
      </c>
      <c r="I1072" s="19">
        <v>45553</v>
      </c>
      <c r="J1072" s="11">
        <v>50000</v>
      </c>
      <c r="K1072" s="12" t="s">
        <v>20</v>
      </c>
      <c r="L1072" s="12" t="s">
        <v>158</v>
      </c>
    </row>
    <row r="1073" spans="1:12" x14ac:dyDescent="0.25">
      <c r="A1073" s="10" t="s">
        <v>2197</v>
      </c>
      <c r="B1073" s="14">
        <v>202408</v>
      </c>
      <c r="C1073" s="14">
        <v>202408</v>
      </c>
      <c r="D1073" s="14" t="s">
        <v>1015</v>
      </c>
      <c r="E1073" s="16">
        <v>9777981935</v>
      </c>
      <c r="F1073" s="10" t="s">
        <v>2198</v>
      </c>
      <c r="G1073" s="17" t="s">
        <v>1778</v>
      </c>
      <c r="H1073" s="11">
        <v>318600</v>
      </c>
      <c r="I1073" s="19">
        <v>45554</v>
      </c>
      <c r="J1073" s="11">
        <v>87000</v>
      </c>
      <c r="K1073" s="12" t="s">
        <v>20</v>
      </c>
      <c r="L1073" s="12" t="s">
        <v>158</v>
      </c>
    </row>
    <row r="1074" spans="1:12" x14ac:dyDescent="0.25">
      <c r="A1074" s="10" t="s">
        <v>1880</v>
      </c>
      <c r="B1074" s="14">
        <v>202404</v>
      </c>
      <c r="C1074" s="14">
        <v>202404</v>
      </c>
      <c r="D1074" s="14" t="s">
        <v>1014</v>
      </c>
      <c r="E1074" s="16">
        <v>8319455838</v>
      </c>
      <c r="F1074" s="10" t="s">
        <v>1881</v>
      </c>
      <c r="G1074" s="17" t="s">
        <v>1778</v>
      </c>
      <c r="H1074" s="11">
        <v>280000</v>
      </c>
      <c r="I1074" s="19">
        <v>45554</v>
      </c>
      <c r="J1074" s="11">
        <v>42000</v>
      </c>
      <c r="K1074" s="12" t="s">
        <v>20</v>
      </c>
      <c r="L1074" s="12" t="s">
        <v>158</v>
      </c>
    </row>
    <row r="1075" spans="1:12" x14ac:dyDescent="0.25">
      <c r="A1075" s="10" t="s">
        <v>2033</v>
      </c>
      <c r="B1075" s="14">
        <v>202406</v>
      </c>
      <c r="C1075" s="14">
        <v>202406</v>
      </c>
      <c r="D1075" s="14" t="s">
        <v>1014</v>
      </c>
      <c r="E1075" s="16">
        <v>7082062269</v>
      </c>
      <c r="F1075" s="10" t="s">
        <v>2034</v>
      </c>
      <c r="G1075" s="17" t="s">
        <v>1778</v>
      </c>
      <c r="H1075" s="11">
        <v>280000</v>
      </c>
      <c r="I1075" s="19">
        <v>45554</v>
      </c>
      <c r="J1075" s="11">
        <v>55000</v>
      </c>
      <c r="K1075" s="12" t="s">
        <v>20</v>
      </c>
      <c r="L1075" s="12" t="s">
        <v>158</v>
      </c>
    </row>
    <row r="1076" spans="1:12" x14ac:dyDescent="0.25">
      <c r="A1076" s="10" t="s">
        <v>2277</v>
      </c>
      <c r="B1076" s="14">
        <v>202409</v>
      </c>
      <c r="C1076" s="14">
        <v>202409</v>
      </c>
      <c r="D1076" s="14" t="s">
        <v>1015</v>
      </c>
      <c r="E1076" s="16">
        <v>6370267455</v>
      </c>
      <c r="F1076" s="10" t="s">
        <v>2284</v>
      </c>
      <c r="G1076" s="17" t="s">
        <v>1778</v>
      </c>
      <c r="H1076" s="11">
        <v>318600</v>
      </c>
      <c r="I1076" s="19">
        <v>45554</v>
      </c>
      <c r="J1076" s="11">
        <v>26550</v>
      </c>
      <c r="K1076" s="12" t="s">
        <v>20</v>
      </c>
      <c r="L1076" s="12" t="s">
        <v>158</v>
      </c>
    </row>
    <row r="1077" spans="1:12" x14ac:dyDescent="0.25">
      <c r="A1077" s="40" t="s">
        <v>1824</v>
      </c>
      <c r="B1077" s="14">
        <v>202312</v>
      </c>
      <c r="C1077" s="14">
        <v>202312</v>
      </c>
      <c r="D1077" s="14" t="s">
        <v>1014</v>
      </c>
      <c r="E1077" s="16">
        <v>9754186373</v>
      </c>
      <c r="F1077" s="10" t="s">
        <v>1493</v>
      </c>
      <c r="G1077" s="17" t="s">
        <v>1792</v>
      </c>
      <c r="H1077" s="11">
        <v>260000</v>
      </c>
      <c r="I1077" s="19">
        <v>45554</v>
      </c>
      <c r="J1077" s="11">
        <v>50000</v>
      </c>
      <c r="K1077" s="12" t="s">
        <v>20</v>
      </c>
      <c r="L1077" s="12" t="s">
        <v>158</v>
      </c>
    </row>
    <row r="1078" spans="1:12" x14ac:dyDescent="0.25">
      <c r="A1078" s="10" t="s">
        <v>1931</v>
      </c>
      <c r="B1078" s="14">
        <v>202405</v>
      </c>
      <c r="C1078" s="14">
        <v>202405</v>
      </c>
      <c r="D1078" s="14" t="s">
        <v>1015</v>
      </c>
      <c r="E1078" s="16">
        <v>6372749159</v>
      </c>
      <c r="F1078" s="10" t="s">
        <v>1932</v>
      </c>
      <c r="G1078" s="17" t="s">
        <v>1778</v>
      </c>
      <c r="H1078" s="11">
        <v>280000</v>
      </c>
      <c r="I1078" s="19">
        <v>45554</v>
      </c>
      <c r="J1078" s="11">
        <v>24000</v>
      </c>
      <c r="K1078" s="12" t="s">
        <v>689</v>
      </c>
      <c r="L1078" s="12" t="s">
        <v>158</v>
      </c>
    </row>
    <row r="1079" spans="1:12" x14ac:dyDescent="0.25">
      <c r="A1079" s="10" t="s">
        <v>1933</v>
      </c>
      <c r="B1079" s="14">
        <v>202405</v>
      </c>
      <c r="C1079" s="14">
        <v>202405</v>
      </c>
      <c r="D1079" s="14" t="s">
        <v>1015</v>
      </c>
      <c r="E1079" s="16">
        <v>9668220059</v>
      </c>
      <c r="F1079" s="10" t="s">
        <v>1934</v>
      </c>
      <c r="G1079" s="17" t="s">
        <v>1778</v>
      </c>
      <c r="H1079" s="11">
        <v>280000</v>
      </c>
      <c r="I1079" s="19">
        <v>45554</v>
      </c>
      <c r="J1079" s="11">
        <v>24000</v>
      </c>
      <c r="K1079" s="12" t="s">
        <v>689</v>
      </c>
      <c r="L1079" s="12" t="s">
        <v>158</v>
      </c>
    </row>
    <row r="1080" spans="1:12" x14ac:dyDescent="0.25">
      <c r="A1080" s="10" t="s">
        <v>2304</v>
      </c>
      <c r="B1080" s="14">
        <v>202406</v>
      </c>
      <c r="C1080" s="14">
        <v>202406</v>
      </c>
      <c r="D1080" s="14" t="s">
        <v>1014</v>
      </c>
      <c r="E1080" s="16">
        <v>8249224087</v>
      </c>
      <c r="F1080" s="10" t="s">
        <v>2309</v>
      </c>
      <c r="G1080" s="17" t="s">
        <v>1778</v>
      </c>
      <c r="H1080" s="11">
        <v>280000</v>
      </c>
      <c r="I1080" s="19">
        <v>45554</v>
      </c>
      <c r="J1080" s="11">
        <v>5000</v>
      </c>
      <c r="K1080" s="12" t="s">
        <v>689</v>
      </c>
      <c r="L1080" s="12" t="s">
        <v>158</v>
      </c>
    </row>
    <row r="1081" spans="1:12" x14ac:dyDescent="0.25">
      <c r="A1081" s="10" t="s">
        <v>2317</v>
      </c>
      <c r="B1081" s="14">
        <v>202409</v>
      </c>
      <c r="C1081" s="14">
        <v>202409</v>
      </c>
      <c r="D1081" s="14" t="s">
        <v>1015</v>
      </c>
      <c r="E1081" s="16">
        <v>7992455134</v>
      </c>
      <c r="F1081" s="10" t="s">
        <v>2310</v>
      </c>
      <c r="G1081" s="17" t="s">
        <v>1778</v>
      </c>
      <c r="H1081" s="11">
        <v>318000</v>
      </c>
      <c r="I1081" s="19">
        <v>45554</v>
      </c>
      <c r="J1081" s="11">
        <v>5000</v>
      </c>
      <c r="K1081" s="12" t="s">
        <v>689</v>
      </c>
      <c r="L1081" s="12" t="s">
        <v>158</v>
      </c>
    </row>
    <row r="1082" spans="1:12" x14ac:dyDescent="0.25">
      <c r="A1082" s="10" t="s">
        <v>2305</v>
      </c>
      <c r="B1082" s="14">
        <v>202406</v>
      </c>
      <c r="C1082" s="14">
        <v>202406</v>
      </c>
      <c r="D1082" s="14" t="s">
        <v>1014</v>
      </c>
      <c r="E1082" s="16">
        <v>8457888767</v>
      </c>
      <c r="F1082" s="10" t="s">
        <v>2311</v>
      </c>
      <c r="G1082" s="17" t="s">
        <v>1778</v>
      </c>
      <c r="H1082" s="11">
        <v>318000</v>
      </c>
      <c r="I1082" s="19">
        <v>45554</v>
      </c>
      <c r="J1082" s="11">
        <v>5000</v>
      </c>
      <c r="K1082" s="12" t="s">
        <v>689</v>
      </c>
      <c r="L1082" s="12" t="s">
        <v>158</v>
      </c>
    </row>
    <row r="1083" spans="1:12" x14ac:dyDescent="0.25">
      <c r="A1083" s="10" t="s">
        <v>2306</v>
      </c>
      <c r="B1083" s="14">
        <v>202409</v>
      </c>
      <c r="C1083" s="14">
        <v>202409</v>
      </c>
      <c r="D1083" s="14" t="s">
        <v>1015</v>
      </c>
      <c r="E1083" s="16">
        <v>8249054797</v>
      </c>
      <c r="F1083" s="10" t="s">
        <v>2312</v>
      </c>
      <c r="G1083" s="17" t="s">
        <v>1778</v>
      </c>
      <c r="H1083" s="11">
        <v>295000</v>
      </c>
      <c r="I1083" s="19">
        <v>45554</v>
      </c>
      <c r="J1083" s="11">
        <v>5000</v>
      </c>
      <c r="K1083" s="12" t="s">
        <v>689</v>
      </c>
      <c r="L1083" s="12" t="s">
        <v>158</v>
      </c>
    </row>
    <row r="1084" spans="1:12" x14ac:dyDescent="0.25">
      <c r="A1084" s="10" t="s">
        <v>2318</v>
      </c>
      <c r="B1084" s="14">
        <v>202406</v>
      </c>
      <c r="C1084" s="14">
        <v>202406</v>
      </c>
      <c r="D1084" s="14" t="s">
        <v>1014</v>
      </c>
      <c r="E1084" s="16">
        <v>9916681432</v>
      </c>
      <c r="F1084" s="10" t="s">
        <v>2313</v>
      </c>
      <c r="G1084" s="17" t="s">
        <v>1778</v>
      </c>
      <c r="H1084" s="11">
        <v>318000</v>
      </c>
      <c r="I1084" s="19">
        <v>45554</v>
      </c>
      <c r="J1084" s="11">
        <v>5000</v>
      </c>
      <c r="K1084" s="12" t="s">
        <v>689</v>
      </c>
      <c r="L1084" s="12" t="s">
        <v>158</v>
      </c>
    </row>
    <row r="1085" spans="1:12" x14ac:dyDescent="0.25">
      <c r="A1085" s="10" t="s">
        <v>2319</v>
      </c>
      <c r="B1085" s="14">
        <v>202409</v>
      </c>
      <c r="C1085" s="14">
        <v>202409</v>
      </c>
      <c r="D1085" s="14" t="s">
        <v>1015</v>
      </c>
      <c r="E1085" s="16">
        <v>8017090517</v>
      </c>
      <c r="F1085" s="10" t="s">
        <v>2314</v>
      </c>
      <c r="G1085" s="17" t="s">
        <v>1778</v>
      </c>
      <c r="H1085" s="11">
        <v>318600</v>
      </c>
      <c r="I1085" s="19">
        <v>45554</v>
      </c>
      <c r="J1085" s="11">
        <v>5000</v>
      </c>
      <c r="K1085" s="12" t="s">
        <v>689</v>
      </c>
      <c r="L1085" s="12" t="s">
        <v>158</v>
      </c>
    </row>
    <row r="1086" spans="1:12" x14ac:dyDescent="0.25">
      <c r="A1086" s="10" t="s">
        <v>2307</v>
      </c>
      <c r="B1086" s="14">
        <v>202406</v>
      </c>
      <c r="C1086" s="14">
        <v>202406</v>
      </c>
      <c r="D1086" s="14" t="s">
        <v>1014</v>
      </c>
      <c r="E1086" s="16">
        <v>7381788387</v>
      </c>
      <c r="F1086" s="10" t="s">
        <v>2315</v>
      </c>
      <c r="G1086" s="17" t="s">
        <v>1778</v>
      </c>
      <c r="H1086" s="11">
        <v>318600</v>
      </c>
      <c r="I1086" s="19">
        <v>45554</v>
      </c>
      <c r="J1086" s="11">
        <v>5000</v>
      </c>
      <c r="K1086" s="12" t="s">
        <v>689</v>
      </c>
      <c r="L1086" s="12" t="s">
        <v>158</v>
      </c>
    </row>
    <row r="1087" spans="1:12" x14ac:dyDescent="0.25">
      <c r="A1087" s="10" t="s">
        <v>2308</v>
      </c>
      <c r="B1087" s="14">
        <v>202409</v>
      </c>
      <c r="C1087" s="14">
        <v>202409</v>
      </c>
      <c r="D1087" s="14" t="s">
        <v>1015</v>
      </c>
      <c r="E1087" s="16">
        <v>9407390681</v>
      </c>
      <c r="F1087" s="10" t="s">
        <v>2316</v>
      </c>
      <c r="G1087" s="17" t="s">
        <v>1778</v>
      </c>
      <c r="H1087" s="11">
        <v>313600</v>
      </c>
      <c r="I1087" s="19">
        <v>45554</v>
      </c>
      <c r="J1087" s="11">
        <v>5000</v>
      </c>
      <c r="K1087" s="12" t="s">
        <v>689</v>
      </c>
      <c r="L1087" s="12" t="s">
        <v>158</v>
      </c>
    </row>
    <row r="1088" spans="1:12" x14ac:dyDescent="0.25">
      <c r="A1088" s="40" t="s">
        <v>2320</v>
      </c>
      <c r="B1088" s="14">
        <v>202409</v>
      </c>
      <c r="C1088" s="14">
        <v>202409</v>
      </c>
      <c r="D1088" s="14" t="s">
        <v>1015</v>
      </c>
      <c r="E1088" s="16">
        <v>9556203077</v>
      </c>
      <c r="F1088" s="50" t="s">
        <v>2321</v>
      </c>
      <c r="G1088" s="17" t="s">
        <v>1778</v>
      </c>
      <c r="H1088" s="11">
        <v>313600</v>
      </c>
      <c r="I1088" s="19">
        <v>45555</v>
      </c>
      <c r="J1088" s="11">
        <v>313600</v>
      </c>
      <c r="K1088" s="12" t="s">
        <v>20</v>
      </c>
      <c r="L1088" s="12" t="s">
        <v>158</v>
      </c>
    </row>
    <row r="1089" spans="1:13" x14ac:dyDescent="0.25">
      <c r="A1089" s="10" t="s">
        <v>1284</v>
      </c>
      <c r="B1089" s="14">
        <v>202311</v>
      </c>
      <c r="C1089" s="14">
        <v>202311</v>
      </c>
      <c r="D1089" s="14" t="s">
        <v>1014</v>
      </c>
      <c r="E1089" s="16">
        <v>8624067392</v>
      </c>
      <c r="F1089" s="10" t="s">
        <v>1491</v>
      </c>
      <c r="G1089" s="17" t="s">
        <v>1778</v>
      </c>
      <c r="H1089" s="11">
        <v>280000</v>
      </c>
      <c r="I1089" s="19">
        <v>45555</v>
      </c>
      <c r="J1089" s="11">
        <v>25000</v>
      </c>
      <c r="K1089" s="12" t="s">
        <v>689</v>
      </c>
      <c r="L1089" s="12" t="s">
        <v>158</v>
      </c>
    </row>
    <row r="1090" spans="1:13" x14ac:dyDescent="0.25">
      <c r="A1090" s="10" t="s">
        <v>2322</v>
      </c>
      <c r="B1090" s="14">
        <v>202409</v>
      </c>
      <c r="C1090" s="14">
        <v>202409</v>
      </c>
      <c r="D1090" s="14" t="s">
        <v>1015</v>
      </c>
      <c r="E1090" s="16">
        <v>8249929214</v>
      </c>
      <c r="F1090" s="10" t="s">
        <v>2326</v>
      </c>
      <c r="G1090" s="17" t="s">
        <v>1778</v>
      </c>
      <c r="H1090" s="11">
        <v>313600</v>
      </c>
      <c r="I1090" s="19">
        <v>45555</v>
      </c>
      <c r="J1090" s="11">
        <v>5000</v>
      </c>
      <c r="K1090" s="12" t="s">
        <v>689</v>
      </c>
      <c r="L1090" s="12" t="s">
        <v>158</v>
      </c>
    </row>
    <row r="1091" spans="1:13" x14ac:dyDescent="0.25">
      <c r="A1091" s="10" t="s">
        <v>2323</v>
      </c>
      <c r="B1091" s="14">
        <v>202409</v>
      </c>
      <c r="C1091" s="14">
        <v>202409</v>
      </c>
      <c r="D1091" s="14" t="s">
        <v>1015</v>
      </c>
      <c r="E1091" s="16">
        <v>9078667605</v>
      </c>
      <c r="F1091" s="10" t="s">
        <v>2327</v>
      </c>
      <c r="G1091" s="17" t="s">
        <v>1778</v>
      </c>
      <c r="H1091" s="11">
        <v>313600</v>
      </c>
      <c r="I1091" s="19">
        <v>45555</v>
      </c>
      <c r="J1091" s="11">
        <v>5000</v>
      </c>
      <c r="K1091" s="12" t="s">
        <v>689</v>
      </c>
      <c r="L1091" s="12" t="s">
        <v>158</v>
      </c>
    </row>
    <row r="1092" spans="1:13" x14ac:dyDescent="0.25">
      <c r="A1092" s="10" t="s">
        <v>2324</v>
      </c>
      <c r="B1092" s="14">
        <v>202409</v>
      </c>
      <c r="C1092" s="14">
        <v>202409</v>
      </c>
      <c r="D1092" s="14" t="s">
        <v>1015</v>
      </c>
      <c r="E1092" s="16">
        <v>8144757055</v>
      </c>
      <c r="F1092" s="10" t="s">
        <v>2328</v>
      </c>
      <c r="G1092" s="17" t="s">
        <v>1778</v>
      </c>
      <c r="H1092" s="11">
        <v>313600</v>
      </c>
      <c r="I1092" s="19">
        <v>45555</v>
      </c>
      <c r="J1092" s="11">
        <v>5000</v>
      </c>
      <c r="K1092" s="12" t="s">
        <v>689</v>
      </c>
      <c r="L1092" s="12" t="s">
        <v>158</v>
      </c>
    </row>
    <row r="1093" spans="1:13" x14ac:dyDescent="0.25">
      <c r="A1093" s="10" t="s">
        <v>2325</v>
      </c>
      <c r="B1093" s="14">
        <v>202409</v>
      </c>
      <c r="C1093" s="14">
        <v>202409</v>
      </c>
      <c r="D1093" s="14" t="s">
        <v>1015</v>
      </c>
      <c r="E1093" s="16">
        <v>9335741705</v>
      </c>
      <c r="F1093" s="10" t="s">
        <v>2329</v>
      </c>
      <c r="G1093" s="17" t="s">
        <v>1778</v>
      </c>
      <c r="H1093" s="11">
        <v>313600</v>
      </c>
      <c r="I1093" s="19">
        <v>45555</v>
      </c>
      <c r="J1093" s="11">
        <v>5000</v>
      </c>
      <c r="K1093" s="12" t="s">
        <v>689</v>
      </c>
      <c r="L1093" s="12" t="s">
        <v>158</v>
      </c>
    </row>
    <row r="1094" spans="1:13" x14ac:dyDescent="0.25">
      <c r="A1094" s="10" t="s">
        <v>2333</v>
      </c>
      <c r="B1094" s="14">
        <v>202409</v>
      </c>
      <c r="C1094" s="14">
        <v>202409</v>
      </c>
      <c r="D1094" s="14" t="s">
        <v>1014</v>
      </c>
      <c r="E1094" s="16">
        <v>8249977030</v>
      </c>
      <c r="F1094" s="10" t="s">
        <v>2334</v>
      </c>
      <c r="G1094" s="17" t="s">
        <v>1778</v>
      </c>
      <c r="H1094" s="11">
        <v>313600</v>
      </c>
      <c r="I1094" s="19">
        <v>45556</v>
      </c>
      <c r="J1094" s="11">
        <v>100000</v>
      </c>
      <c r="K1094" s="12" t="s">
        <v>902</v>
      </c>
      <c r="L1094" s="12" t="s">
        <v>158</v>
      </c>
      <c r="M1094" t="s">
        <v>2605</v>
      </c>
    </row>
    <row r="1095" spans="1:13" x14ac:dyDescent="0.25">
      <c r="A1095" s="10" t="s">
        <v>2097</v>
      </c>
      <c r="B1095" s="14">
        <v>202407</v>
      </c>
      <c r="C1095" s="14">
        <v>202407</v>
      </c>
      <c r="D1095" s="14" t="s">
        <v>1014</v>
      </c>
      <c r="E1095" s="16">
        <v>8349866668</v>
      </c>
      <c r="F1095" s="10" t="s">
        <v>2098</v>
      </c>
      <c r="G1095" s="17" t="s">
        <v>1778</v>
      </c>
      <c r="H1095" s="11">
        <v>275000</v>
      </c>
      <c r="I1095" s="19">
        <v>45556</v>
      </c>
      <c r="J1095" s="11">
        <v>51250</v>
      </c>
      <c r="K1095" s="12" t="s">
        <v>20</v>
      </c>
      <c r="L1095" s="12" t="s">
        <v>158</v>
      </c>
    </row>
    <row r="1096" spans="1:13" x14ac:dyDescent="0.25">
      <c r="A1096" s="10" t="s">
        <v>2104</v>
      </c>
      <c r="B1096" s="14">
        <v>202406</v>
      </c>
      <c r="C1096" s="14">
        <v>202406</v>
      </c>
      <c r="D1096" s="14" t="s">
        <v>1014</v>
      </c>
      <c r="E1096" s="16">
        <v>9424858387</v>
      </c>
      <c r="F1096" s="10"/>
      <c r="G1096" s="17" t="s">
        <v>1778</v>
      </c>
      <c r="H1096" s="11">
        <v>280000</v>
      </c>
      <c r="I1096" s="19">
        <v>45556</v>
      </c>
      <c r="J1096" s="11">
        <v>85000</v>
      </c>
      <c r="K1096" s="12" t="s">
        <v>20</v>
      </c>
      <c r="L1096" s="12" t="s">
        <v>158</v>
      </c>
    </row>
    <row r="1097" spans="1:13" x14ac:dyDescent="0.25">
      <c r="A1097" s="10" t="s">
        <v>2085</v>
      </c>
      <c r="B1097" s="14">
        <v>202407</v>
      </c>
      <c r="C1097" s="14">
        <v>202407</v>
      </c>
      <c r="D1097" s="14" t="s">
        <v>1015</v>
      </c>
      <c r="E1097" s="16">
        <v>6372135419</v>
      </c>
      <c r="F1097" s="10" t="s">
        <v>2086</v>
      </c>
      <c r="G1097" s="17" t="s">
        <v>1778</v>
      </c>
      <c r="H1097" s="11">
        <v>280000</v>
      </c>
      <c r="I1097" s="19">
        <v>45556</v>
      </c>
      <c r="J1097" s="11">
        <v>106000</v>
      </c>
      <c r="K1097" s="12" t="s">
        <v>20</v>
      </c>
      <c r="L1097" s="12" t="s">
        <v>158</v>
      </c>
    </row>
    <row r="1098" spans="1:13" x14ac:dyDescent="0.25">
      <c r="A1098" s="10" t="s">
        <v>2331</v>
      </c>
      <c r="B1098" s="14">
        <v>202409</v>
      </c>
      <c r="C1098" s="14">
        <v>202409</v>
      </c>
      <c r="D1098" s="14" t="s">
        <v>1014</v>
      </c>
      <c r="E1098" s="16">
        <v>7008804974</v>
      </c>
      <c r="F1098" s="10" t="s">
        <v>2332</v>
      </c>
      <c r="G1098" s="17" t="s">
        <v>1778</v>
      </c>
      <c r="H1098" s="11">
        <v>280000</v>
      </c>
      <c r="I1098" s="19">
        <v>45556</v>
      </c>
      <c r="J1098" s="11">
        <v>5000</v>
      </c>
      <c r="K1098" s="12" t="s">
        <v>20</v>
      </c>
      <c r="L1098" s="12" t="s">
        <v>158</v>
      </c>
    </row>
    <row r="1099" spans="1:13" x14ac:dyDescent="0.25">
      <c r="A1099" s="10" t="s">
        <v>2151</v>
      </c>
      <c r="B1099" s="14">
        <v>202407</v>
      </c>
      <c r="C1099" s="14">
        <v>202407</v>
      </c>
      <c r="D1099" s="14" t="s">
        <v>1015</v>
      </c>
      <c r="E1099" s="16">
        <v>7749032456</v>
      </c>
      <c r="F1099" s="10" t="s">
        <v>2152</v>
      </c>
      <c r="G1099" s="17" t="s">
        <v>1778</v>
      </c>
      <c r="H1099" s="11">
        <v>318600</v>
      </c>
      <c r="I1099" s="19">
        <v>45558</v>
      </c>
      <c r="J1099" s="11">
        <v>75000</v>
      </c>
      <c r="K1099" s="12" t="s">
        <v>20</v>
      </c>
      <c r="L1099" s="12" t="s">
        <v>158</v>
      </c>
    </row>
    <row r="1100" spans="1:13" x14ac:dyDescent="0.25">
      <c r="A1100" s="10" t="s">
        <v>2308</v>
      </c>
      <c r="B1100" s="14">
        <v>202409</v>
      </c>
      <c r="C1100" s="14">
        <v>202409</v>
      </c>
      <c r="D1100" s="14" t="s">
        <v>1015</v>
      </c>
      <c r="E1100" s="16">
        <v>9407390681</v>
      </c>
      <c r="F1100" s="10" t="s">
        <v>2316</v>
      </c>
      <c r="G1100" s="17" t="s">
        <v>1778</v>
      </c>
      <c r="H1100" s="11">
        <v>313600</v>
      </c>
      <c r="I1100" s="19">
        <v>45558</v>
      </c>
      <c r="J1100" s="11">
        <v>102870</v>
      </c>
      <c r="K1100" s="12" t="s">
        <v>689</v>
      </c>
      <c r="L1100" s="12" t="s">
        <v>158</v>
      </c>
    </row>
    <row r="1101" spans="1:13" x14ac:dyDescent="0.25">
      <c r="A1101" s="10" t="s">
        <v>2319</v>
      </c>
      <c r="B1101" s="14">
        <v>202409</v>
      </c>
      <c r="C1101" s="14">
        <v>202409</v>
      </c>
      <c r="D1101" s="14" t="s">
        <v>1015</v>
      </c>
      <c r="E1101" s="16">
        <v>8017090517</v>
      </c>
      <c r="F1101" s="10" t="s">
        <v>2314</v>
      </c>
      <c r="G1101" s="17" t="s">
        <v>1778</v>
      </c>
      <c r="H1101" s="11">
        <v>318600</v>
      </c>
      <c r="I1101" s="19">
        <v>45558</v>
      </c>
      <c r="J1101" s="11">
        <v>100000</v>
      </c>
      <c r="K1101" s="12" t="s">
        <v>689</v>
      </c>
      <c r="L1101" s="12" t="s">
        <v>158</v>
      </c>
    </row>
    <row r="1102" spans="1:13" x14ac:dyDescent="0.25">
      <c r="A1102" s="10" t="s">
        <v>2300</v>
      </c>
      <c r="B1102" s="14">
        <v>202409</v>
      </c>
      <c r="C1102" s="14">
        <v>202409</v>
      </c>
      <c r="D1102" s="14" t="s">
        <v>1014</v>
      </c>
      <c r="E1102" s="16">
        <v>9584521462</v>
      </c>
      <c r="F1102" s="10" t="s">
        <v>2301</v>
      </c>
      <c r="G1102" s="17" t="s">
        <v>1778</v>
      </c>
      <c r="H1102" s="11">
        <v>318000</v>
      </c>
      <c r="I1102" s="19">
        <v>45558</v>
      </c>
      <c r="J1102" s="11">
        <v>105000</v>
      </c>
      <c r="K1102" s="12" t="s">
        <v>20</v>
      </c>
      <c r="L1102" s="12" t="s">
        <v>158</v>
      </c>
    </row>
    <row r="1103" spans="1:13" x14ac:dyDescent="0.25">
      <c r="A1103" s="10" t="s">
        <v>2035</v>
      </c>
      <c r="B1103" s="14">
        <v>202406</v>
      </c>
      <c r="C1103" s="14">
        <v>202406</v>
      </c>
      <c r="D1103" s="14" t="s">
        <v>1014</v>
      </c>
      <c r="E1103" s="16">
        <v>6382550992</v>
      </c>
      <c r="F1103" s="10" t="s">
        <v>2036</v>
      </c>
      <c r="G1103" s="17" t="s">
        <v>1778</v>
      </c>
      <c r="H1103" s="11">
        <v>280000</v>
      </c>
      <c r="I1103" s="19">
        <v>45559</v>
      </c>
      <c r="J1103" s="11">
        <f>48300+19200</f>
        <v>67500</v>
      </c>
      <c r="K1103" s="12" t="s">
        <v>20</v>
      </c>
      <c r="L1103" s="12" t="s">
        <v>158</v>
      </c>
    </row>
    <row r="1104" spans="1:13" x14ac:dyDescent="0.25">
      <c r="A1104" s="10" t="s">
        <v>2274</v>
      </c>
      <c r="B1104" s="14">
        <v>202409</v>
      </c>
      <c r="C1104" s="14">
        <v>202409</v>
      </c>
      <c r="D1104" s="14" t="s">
        <v>1015</v>
      </c>
      <c r="E1104" s="16">
        <v>7337310547</v>
      </c>
      <c r="F1104" s="10" t="s">
        <v>2281</v>
      </c>
      <c r="G1104" s="17" t="s">
        <v>1778</v>
      </c>
      <c r="H1104" s="11">
        <v>318600</v>
      </c>
      <c r="I1104" s="19">
        <v>45559</v>
      </c>
      <c r="J1104" s="11">
        <v>104533</v>
      </c>
      <c r="K1104" s="12" t="s">
        <v>20</v>
      </c>
      <c r="L1104" s="12" t="s">
        <v>158</v>
      </c>
    </row>
    <row r="1105" spans="1:12" x14ac:dyDescent="0.25">
      <c r="A1105" s="10" t="s">
        <v>2319</v>
      </c>
      <c r="B1105" s="14">
        <v>202409</v>
      </c>
      <c r="C1105" s="14">
        <v>202409</v>
      </c>
      <c r="D1105" s="14" t="s">
        <v>1015</v>
      </c>
      <c r="E1105" s="16">
        <v>8017090517</v>
      </c>
      <c r="F1105" s="10" t="s">
        <v>2314</v>
      </c>
      <c r="G1105" s="17" t="s">
        <v>1778</v>
      </c>
      <c r="H1105" s="11">
        <v>318600</v>
      </c>
      <c r="I1105" s="19">
        <v>45559</v>
      </c>
      <c r="J1105" s="11">
        <v>100000</v>
      </c>
      <c r="K1105" s="12" t="s">
        <v>20</v>
      </c>
      <c r="L1105" s="12" t="s">
        <v>158</v>
      </c>
    </row>
    <row r="1106" spans="1:12" x14ac:dyDescent="0.25">
      <c r="A1106" s="10" t="s">
        <v>1734</v>
      </c>
      <c r="B1106" s="14">
        <v>202402</v>
      </c>
      <c r="C1106" s="14">
        <v>202402</v>
      </c>
      <c r="D1106" s="14" t="s">
        <v>1014</v>
      </c>
      <c r="E1106" s="16">
        <v>9337682776</v>
      </c>
      <c r="F1106" s="50" t="s">
        <v>1735</v>
      </c>
      <c r="G1106" s="17" t="s">
        <v>1778</v>
      </c>
      <c r="H1106" s="11">
        <v>318600</v>
      </c>
      <c r="I1106" s="19">
        <v>45559</v>
      </c>
      <c r="J1106" s="11">
        <v>65000</v>
      </c>
      <c r="K1106" s="12" t="s">
        <v>20</v>
      </c>
      <c r="L1106" s="12" t="s">
        <v>158</v>
      </c>
    </row>
    <row r="1107" spans="1:12" x14ac:dyDescent="0.25">
      <c r="A1107" s="10" t="s">
        <v>2043</v>
      </c>
      <c r="B1107" s="14">
        <v>202406</v>
      </c>
      <c r="C1107" s="14">
        <v>202406</v>
      </c>
      <c r="D1107" s="14" t="s">
        <v>1015</v>
      </c>
      <c r="E1107" s="16">
        <v>7377078791</v>
      </c>
      <c r="F1107" s="10" t="s">
        <v>2044</v>
      </c>
      <c r="G1107" s="17" t="s">
        <v>1778</v>
      </c>
      <c r="H1107" s="11">
        <v>280000</v>
      </c>
      <c r="I1107" s="19">
        <v>45559</v>
      </c>
      <c r="J1107" s="11">
        <v>68750</v>
      </c>
      <c r="K1107" s="12" t="s">
        <v>20</v>
      </c>
      <c r="L1107" s="12" t="s">
        <v>158</v>
      </c>
    </row>
    <row r="1108" spans="1:12" x14ac:dyDescent="0.25">
      <c r="A1108" s="10" t="s">
        <v>2148</v>
      </c>
      <c r="B1108" s="14">
        <v>202407</v>
      </c>
      <c r="C1108" s="14">
        <v>202407</v>
      </c>
      <c r="D1108" s="14" t="s">
        <v>1014</v>
      </c>
      <c r="E1108" s="16">
        <v>9853317562</v>
      </c>
      <c r="F1108" s="10" t="s">
        <v>2149</v>
      </c>
      <c r="G1108" s="17" t="s">
        <v>1778</v>
      </c>
      <c r="H1108" s="11">
        <v>318600</v>
      </c>
      <c r="I1108" s="19">
        <v>45560</v>
      </c>
      <c r="J1108" s="11">
        <v>100000</v>
      </c>
      <c r="K1108" s="12" t="s">
        <v>20</v>
      </c>
      <c r="L1108" s="12" t="s">
        <v>158</v>
      </c>
    </row>
    <row r="1109" spans="1:12" x14ac:dyDescent="0.25">
      <c r="A1109" s="10" t="s">
        <v>2138</v>
      </c>
      <c r="B1109" s="14">
        <v>202407</v>
      </c>
      <c r="C1109" s="14">
        <v>202407</v>
      </c>
      <c r="D1109" s="14" t="s">
        <v>1014</v>
      </c>
      <c r="E1109" s="16">
        <v>9039722875</v>
      </c>
      <c r="F1109" s="10" t="s">
        <v>2139</v>
      </c>
      <c r="G1109" s="17" t="s">
        <v>1778</v>
      </c>
      <c r="H1109" s="11">
        <v>280000</v>
      </c>
      <c r="I1109" s="19">
        <v>45560</v>
      </c>
      <c r="J1109" s="11">
        <v>180000</v>
      </c>
      <c r="K1109" s="12" t="s">
        <v>20</v>
      </c>
      <c r="L1109" s="12" t="s">
        <v>158</v>
      </c>
    </row>
    <row r="1110" spans="1:12" x14ac:dyDescent="0.25">
      <c r="A1110" s="10" t="s">
        <v>2201</v>
      </c>
      <c r="B1110" s="14">
        <v>202408</v>
      </c>
      <c r="C1110" s="14">
        <v>202408</v>
      </c>
      <c r="D1110" s="14" t="s">
        <v>1015</v>
      </c>
      <c r="E1110" s="16">
        <v>8105989475</v>
      </c>
      <c r="F1110" s="10" t="s">
        <v>2202</v>
      </c>
      <c r="G1110" s="17" t="s">
        <v>1778</v>
      </c>
      <c r="H1110" s="11">
        <v>290000</v>
      </c>
      <c r="I1110" s="19">
        <v>45560</v>
      </c>
      <c r="J1110" s="11">
        <v>80000</v>
      </c>
      <c r="K1110" s="12" t="s">
        <v>20</v>
      </c>
      <c r="L1110" s="12" t="s">
        <v>158</v>
      </c>
    </row>
    <row r="1111" spans="1:12" x14ac:dyDescent="0.25">
      <c r="A1111" s="10" t="s">
        <v>2227</v>
      </c>
      <c r="B1111" s="14">
        <v>202408</v>
      </c>
      <c r="C1111" s="14">
        <v>202408</v>
      </c>
      <c r="D1111" s="14" t="s">
        <v>1015</v>
      </c>
      <c r="E1111" s="16">
        <v>7339978482</v>
      </c>
      <c r="F1111" s="50" t="s">
        <v>2228</v>
      </c>
      <c r="G1111" s="17" t="s">
        <v>1778</v>
      </c>
      <c r="H1111" s="11">
        <v>280000</v>
      </c>
      <c r="I1111" s="19">
        <v>45560</v>
      </c>
      <c r="J1111" s="11">
        <v>40000</v>
      </c>
      <c r="K1111" s="12" t="s">
        <v>20</v>
      </c>
      <c r="L1111" s="12" t="s">
        <v>158</v>
      </c>
    </row>
    <row r="1112" spans="1:12" x14ac:dyDescent="0.25">
      <c r="A1112" s="10" t="s">
        <v>2335</v>
      </c>
      <c r="B1112" s="14">
        <v>202409</v>
      </c>
      <c r="C1112" s="14">
        <v>202409</v>
      </c>
      <c r="D1112" s="14" t="s">
        <v>1015</v>
      </c>
      <c r="E1112" s="16">
        <v>9731679668</v>
      </c>
      <c r="F1112" s="10" t="s">
        <v>2336</v>
      </c>
      <c r="G1112" s="17" t="s">
        <v>1778</v>
      </c>
      <c r="H1112" s="11">
        <v>280000</v>
      </c>
      <c r="I1112" s="19">
        <v>45561</v>
      </c>
      <c r="J1112" s="11">
        <v>300000</v>
      </c>
      <c r="K1112" s="12" t="s">
        <v>20</v>
      </c>
      <c r="L1112" s="12" t="s">
        <v>158</v>
      </c>
    </row>
    <row r="1113" spans="1:12" x14ac:dyDescent="0.25">
      <c r="A1113" s="10" t="s">
        <v>2306</v>
      </c>
      <c r="B1113" s="14">
        <v>202409</v>
      </c>
      <c r="C1113" s="14">
        <v>202409</v>
      </c>
      <c r="D1113" s="14" t="s">
        <v>1015</v>
      </c>
      <c r="E1113" s="16">
        <v>8249054797</v>
      </c>
      <c r="F1113" s="10" t="s">
        <v>2312</v>
      </c>
      <c r="G1113" s="17" t="s">
        <v>1778</v>
      </c>
      <c r="H1113" s="11">
        <v>295000</v>
      </c>
      <c r="I1113" s="19">
        <v>45561</v>
      </c>
      <c r="J1113" s="11">
        <v>58000</v>
      </c>
      <c r="K1113" s="12" t="s">
        <v>20</v>
      </c>
      <c r="L1113" s="12" t="s">
        <v>158</v>
      </c>
    </row>
    <row r="1114" spans="1:12" x14ac:dyDescent="0.25">
      <c r="A1114" s="10" t="s">
        <v>2337</v>
      </c>
      <c r="B1114" s="14">
        <v>202409</v>
      </c>
      <c r="C1114" s="14">
        <v>202409</v>
      </c>
      <c r="D1114" s="14" t="s">
        <v>1015</v>
      </c>
      <c r="E1114" s="16">
        <v>7008804974</v>
      </c>
      <c r="F1114" s="10" t="s">
        <v>2332</v>
      </c>
      <c r="G1114" s="17" t="s">
        <v>1778</v>
      </c>
      <c r="H1114" s="11">
        <v>318600</v>
      </c>
      <c r="I1114" s="19">
        <v>45561</v>
      </c>
      <c r="J1114" s="11">
        <v>5000</v>
      </c>
      <c r="K1114" s="12" t="s">
        <v>689</v>
      </c>
      <c r="L1114" s="12" t="s">
        <v>158</v>
      </c>
    </row>
    <row r="1115" spans="1:12" x14ac:dyDescent="0.25">
      <c r="A1115" s="10" t="s">
        <v>2338</v>
      </c>
      <c r="B1115" s="14">
        <v>202409</v>
      </c>
      <c r="C1115" s="14">
        <v>202409</v>
      </c>
      <c r="D1115" s="14" t="s">
        <v>1014</v>
      </c>
      <c r="E1115" s="16">
        <v>9437785044</v>
      </c>
      <c r="F1115" s="10" t="s">
        <v>2344</v>
      </c>
      <c r="G1115" s="17" t="s">
        <v>1778</v>
      </c>
      <c r="H1115" s="11">
        <v>280000</v>
      </c>
      <c r="I1115" s="19">
        <v>45561</v>
      </c>
      <c r="J1115" s="11">
        <v>5000</v>
      </c>
      <c r="K1115" s="12" t="s">
        <v>689</v>
      </c>
      <c r="L1115" s="12" t="s">
        <v>158</v>
      </c>
    </row>
    <row r="1116" spans="1:12" x14ac:dyDescent="0.25">
      <c r="A1116" s="10" t="s">
        <v>2339</v>
      </c>
      <c r="B1116" s="14">
        <v>202409</v>
      </c>
      <c r="C1116" s="14">
        <v>202409</v>
      </c>
      <c r="D1116" s="14" t="s">
        <v>1014</v>
      </c>
      <c r="E1116" s="16">
        <v>9556594693</v>
      </c>
      <c r="F1116" s="10" t="s">
        <v>2345</v>
      </c>
      <c r="G1116" s="17" t="s">
        <v>1778</v>
      </c>
      <c r="H1116" s="11">
        <v>318600</v>
      </c>
      <c r="I1116" s="19">
        <v>45561</v>
      </c>
      <c r="J1116" s="11">
        <v>5000</v>
      </c>
      <c r="K1116" s="12" t="s">
        <v>689</v>
      </c>
      <c r="L1116" s="12" t="s">
        <v>158</v>
      </c>
    </row>
    <row r="1117" spans="1:12" x14ac:dyDescent="0.25">
      <c r="A1117" s="10" t="s">
        <v>2340</v>
      </c>
      <c r="B1117" s="14">
        <v>202409</v>
      </c>
      <c r="C1117" s="14">
        <v>202409</v>
      </c>
      <c r="D1117" s="14" t="s">
        <v>1014</v>
      </c>
      <c r="E1117" s="16">
        <v>9515776041</v>
      </c>
      <c r="F1117" s="10" t="s">
        <v>2346</v>
      </c>
      <c r="G1117" s="17" t="s">
        <v>1778</v>
      </c>
      <c r="H1117" s="11">
        <v>280000</v>
      </c>
      <c r="I1117" s="19">
        <v>45561</v>
      </c>
      <c r="J1117" s="11">
        <v>5000</v>
      </c>
      <c r="K1117" s="12" t="s">
        <v>689</v>
      </c>
      <c r="L1117" s="12" t="s">
        <v>158</v>
      </c>
    </row>
    <row r="1118" spans="1:12" x14ac:dyDescent="0.25">
      <c r="A1118" s="10" t="s">
        <v>2341</v>
      </c>
      <c r="B1118" s="14">
        <v>202409</v>
      </c>
      <c r="C1118" s="14">
        <v>202409</v>
      </c>
      <c r="D1118" s="14" t="s">
        <v>1015</v>
      </c>
      <c r="E1118" s="16">
        <v>8074122524</v>
      </c>
      <c r="F1118" s="10" t="s">
        <v>2347</v>
      </c>
      <c r="G1118" s="17" t="s">
        <v>1778</v>
      </c>
      <c r="H1118" s="11">
        <v>280000</v>
      </c>
      <c r="I1118" s="19">
        <v>45561</v>
      </c>
      <c r="J1118" s="11">
        <v>5000</v>
      </c>
      <c r="K1118" s="12" t="s">
        <v>689</v>
      </c>
      <c r="L1118" s="12" t="s">
        <v>158</v>
      </c>
    </row>
    <row r="1119" spans="1:12" x14ac:dyDescent="0.25">
      <c r="A1119" s="10" t="s">
        <v>2342</v>
      </c>
      <c r="B1119" s="14">
        <v>202409</v>
      </c>
      <c r="C1119" s="14">
        <v>202409</v>
      </c>
      <c r="D1119" s="14" t="s">
        <v>1015</v>
      </c>
      <c r="E1119" s="16">
        <v>9348824057</v>
      </c>
      <c r="F1119" s="10" t="s">
        <v>2348</v>
      </c>
      <c r="G1119" s="17" t="s">
        <v>1778</v>
      </c>
      <c r="H1119" s="11">
        <v>280000</v>
      </c>
      <c r="I1119" s="19">
        <v>45561</v>
      </c>
      <c r="J1119" s="11">
        <v>5000</v>
      </c>
      <c r="K1119" s="12" t="s">
        <v>689</v>
      </c>
      <c r="L1119" s="12" t="s">
        <v>158</v>
      </c>
    </row>
    <row r="1120" spans="1:12" x14ac:dyDescent="0.25">
      <c r="A1120" s="10" t="s">
        <v>2343</v>
      </c>
      <c r="B1120" s="14">
        <v>202409</v>
      </c>
      <c r="C1120" s="14">
        <v>202409</v>
      </c>
      <c r="D1120" s="14" t="s">
        <v>1015</v>
      </c>
      <c r="E1120" s="16">
        <v>9610152365</v>
      </c>
      <c r="F1120" s="10" t="s">
        <v>2349</v>
      </c>
      <c r="G1120" s="17" t="s">
        <v>1778</v>
      </c>
      <c r="H1120" s="11">
        <v>295000</v>
      </c>
      <c r="I1120" s="19">
        <v>45561</v>
      </c>
      <c r="J1120" s="11">
        <v>5000</v>
      </c>
      <c r="K1120" s="12" t="s">
        <v>689</v>
      </c>
      <c r="L1120" s="12" t="s">
        <v>158</v>
      </c>
    </row>
    <row r="1121" spans="1:12" x14ac:dyDescent="0.25">
      <c r="A1121" s="10" t="s">
        <v>2179</v>
      </c>
      <c r="B1121" s="14">
        <v>202407</v>
      </c>
      <c r="C1121" s="14">
        <v>202407</v>
      </c>
      <c r="D1121" s="14" t="s">
        <v>1015</v>
      </c>
      <c r="E1121" s="16">
        <v>9437650105</v>
      </c>
      <c r="F1121" s="10" t="s">
        <v>2180</v>
      </c>
      <c r="G1121" s="17" t="s">
        <v>1778</v>
      </c>
      <c r="H1121" s="11">
        <v>270000</v>
      </c>
      <c r="I1121" s="19">
        <v>45562</v>
      </c>
      <c r="J1121" s="11">
        <v>72500</v>
      </c>
      <c r="K1121" s="12" t="s">
        <v>20</v>
      </c>
      <c r="L1121" s="12" t="s">
        <v>158</v>
      </c>
    </row>
    <row r="1122" spans="1:12" x14ac:dyDescent="0.25">
      <c r="A1122" s="10" t="s">
        <v>2188</v>
      </c>
      <c r="B1122" s="14">
        <v>202407</v>
      </c>
      <c r="C1122" s="14">
        <v>202407</v>
      </c>
      <c r="D1122" s="14" t="s">
        <v>1015</v>
      </c>
      <c r="E1122" s="16">
        <v>7205881321</v>
      </c>
      <c r="F1122" s="10" t="s">
        <v>2189</v>
      </c>
      <c r="G1122" s="17" t="s">
        <v>1778</v>
      </c>
      <c r="H1122" s="11">
        <v>280000</v>
      </c>
      <c r="I1122" s="19">
        <v>45562</v>
      </c>
      <c r="J1122" s="11">
        <v>60000</v>
      </c>
      <c r="K1122" s="12" t="s">
        <v>20</v>
      </c>
      <c r="L1122" s="12" t="s">
        <v>158</v>
      </c>
    </row>
    <row r="1123" spans="1:12" x14ac:dyDescent="0.25">
      <c r="A1123" s="10" t="s">
        <v>1964</v>
      </c>
      <c r="B1123" s="14">
        <v>202405</v>
      </c>
      <c r="C1123" s="14">
        <v>202405</v>
      </c>
      <c r="D1123" s="14" t="s">
        <v>1015</v>
      </c>
      <c r="E1123" s="16">
        <v>9302595031</v>
      </c>
      <c r="F1123" s="10" t="s">
        <v>1965</v>
      </c>
      <c r="G1123" s="17" t="s">
        <v>1778</v>
      </c>
      <c r="H1123" s="11">
        <v>290000</v>
      </c>
      <c r="I1123" s="19">
        <v>45562</v>
      </c>
      <c r="J1123" s="11">
        <v>50000</v>
      </c>
      <c r="K1123" s="12" t="s">
        <v>20</v>
      </c>
      <c r="L1123" s="12" t="s">
        <v>158</v>
      </c>
    </row>
    <row r="1124" spans="1:12" x14ac:dyDescent="0.25">
      <c r="A1124" s="10" t="s">
        <v>2279</v>
      </c>
      <c r="B1124" s="14">
        <v>202409</v>
      </c>
      <c r="C1124" s="14">
        <v>202409</v>
      </c>
      <c r="D1124" s="14" t="s">
        <v>1015</v>
      </c>
      <c r="E1124" s="16">
        <v>7848805706</v>
      </c>
      <c r="F1124" s="10" t="s">
        <v>2286</v>
      </c>
      <c r="G1124" s="17" t="s">
        <v>1778</v>
      </c>
      <c r="H1124" s="11">
        <v>318600</v>
      </c>
      <c r="I1124" s="19">
        <v>45562</v>
      </c>
      <c r="J1124" s="11">
        <v>50000</v>
      </c>
      <c r="K1124" s="12" t="s">
        <v>20</v>
      </c>
      <c r="L1124" s="12" t="s">
        <v>158</v>
      </c>
    </row>
    <row r="1125" spans="1:12" x14ac:dyDescent="0.25">
      <c r="A1125" s="10" t="s">
        <v>2197</v>
      </c>
      <c r="B1125" s="14">
        <v>202408</v>
      </c>
      <c r="C1125" s="14">
        <v>202408</v>
      </c>
      <c r="D1125" s="14" t="s">
        <v>1015</v>
      </c>
      <c r="E1125" s="16">
        <v>9777981935</v>
      </c>
      <c r="F1125" s="10" t="s">
        <v>2198</v>
      </c>
      <c r="G1125" s="17" t="s">
        <v>1778</v>
      </c>
      <c r="H1125" s="11">
        <v>318600</v>
      </c>
      <c r="I1125" s="19">
        <v>45562</v>
      </c>
      <c r="J1125" s="11">
        <v>76000</v>
      </c>
      <c r="K1125" s="12" t="s">
        <v>20</v>
      </c>
      <c r="L1125" s="12" t="s">
        <v>158</v>
      </c>
    </row>
    <row r="1126" spans="1:12" x14ac:dyDescent="0.25">
      <c r="A1126" s="10" t="s">
        <v>2247</v>
      </c>
      <c r="B1126" s="14">
        <v>202408</v>
      </c>
      <c r="C1126" s="14">
        <v>202408</v>
      </c>
      <c r="D1126" s="14" t="s">
        <v>1015</v>
      </c>
      <c r="E1126" s="16">
        <v>7600686936</v>
      </c>
      <c r="F1126" s="10" t="s">
        <v>2251</v>
      </c>
      <c r="G1126" s="17" t="s">
        <v>1778</v>
      </c>
      <c r="H1126" s="11">
        <v>318600</v>
      </c>
      <c r="I1126" s="19">
        <v>45562</v>
      </c>
      <c r="J1126" s="11">
        <v>65000</v>
      </c>
      <c r="K1126" s="12" t="s">
        <v>20</v>
      </c>
      <c r="L1126" s="12" t="s">
        <v>158</v>
      </c>
    </row>
    <row r="1127" spans="1:12" x14ac:dyDescent="0.25">
      <c r="A1127" s="40" t="s">
        <v>2063</v>
      </c>
      <c r="B1127" s="14">
        <v>202406</v>
      </c>
      <c r="C1127" s="14">
        <v>202406</v>
      </c>
      <c r="D1127" s="14" t="s">
        <v>1015</v>
      </c>
      <c r="E1127" s="16">
        <v>9556443864</v>
      </c>
      <c r="F1127" s="10" t="s">
        <v>2064</v>
      </c>
      <c r="G1127" s="17" t="s">
        <v>1778</v>
      </c>
      <c r="H1127" s="11">
        <v>318600</v>
      </c>
      <c r="I1127" s="19">
        <v>45563</v>
      </c>
      <c r="J1127" s="11">
        <v>17000</v>
      </c>
      <c r="K1127" s="12" t="s">
        <v>20</v>
      </c>
      <c r="L1127" s="12" t="s">
        <v>158</v>
      </c>
    </row>
    <row r="1128" spans="1:12" x14ac:dyDescent="0.25">
      <c r="A1128" s="10" t="s">
        <v>1786</v>
      </c>
      <c r="B1128" s="14">
        <v>202403</v>
      </c>
      <c r="C1128" s="14">
        <v>202403</v>
      </c>
      <c r="D1128" s="14" t="s">
        <v>1014</v>
      </c>
      <c r="E1128" s="16">
        <v>7008919871</v>
      </c>
      <c r="F1128" s="50" t="s">
        <v>1787</v>
      </c>
      <c r="G1128" s="17" t="s">
        <v>1778</v>
      </c>
      <c r="H1128" s="11">
        <v>280000</v>
      </c>
      <c r="I1128" s="19">
        <v>45563</v>
      </c>
      <c r="J1128" s="11">
        <v>35000</v>
      </c>
      <c r="K1128" s="12" t="s">
        <v>20</v>
      </c>
      <c r="L1128" s="12" t="s">
        <v>158</v>
      </c>
    </row>
    <row r="1129" spans="1:12" x14ac:dyDescent="0.25">
      <c r="A1129" s="10" t="s">
        <v>2279</v>
      </c>
      <c r="B1129" s="14">
        <v>202409</v>
      </c>
      <c r="C1129" s="14">
        <v>202409</v>
      </c>
      <c r="D1129" s="14" t="s">
        <v>1015</v>
      </c>
      <c r="E1129" s="16">
        <v>7848805706</v>
      </c>
      <c r="F1129" s="10" t="s">
        <v>2286</v>
      </c>
      <c r="G1129" s="17" t="s">
        <v>1778</v>
      </c>
      <c r="H1129" s="11">
        <v>318600</v>
      </c>
      <c r="I1129" s="19">
        <v>45563</v>
      </c>
      <c r="J1129" s="11">
        <v>50000</v>
      </c>
      <c r="K1129" s="12" t="s">
        <v>20</v>
      </c>
      <c r="L1129" s="12" t="s">
        <v>158</v>
      </c>
    </row>
    <row r="1130" spans="1:12" x14ac:dyDescent="0.25">
      <c r="A1130" s="10" t="s">
        <v>2304</v>
      </c>
      <c r="B1130" s="14">
        <v>202406</v>
      </c>
      <c r="C1130" s="14">
        <v>202406</v>
      </c>
      <c r="D1130" s="14" t="s">
        <v>1014</v>
      </c>
      <c r="E1130" s="16">
        <v>8249224087</v>
      </c>
      <c r="F1130" s="10" t="s">
        <v>2309</v>
      </c>
      <c r="G1130" s="17" t="s">
        <v>1778</v>
      </c>
      <c r="H1130" s="11">
        <v>280000</v>
      </c>
      <c r="I1130" s="19">
        <v>45563</v>
      </c>
      <c r="J1130" s="11">
        <v>25000</v>
      </c>
      <c r="K1130" s="12" t="s">
        <v>689</v>
      </c>
      <c r="L1130" s="12" t="s">
        <v>158</v>
      </c>
    </row>
    <row r="1131" spans="1:12" x14ac:dyDescent="0.25">
      <c r="A1131" s="10" t="s">
        <v>2069</v>
      </c>
      <c r="B1131" s="14">
        <v>202406</v>
      </c>
      <c r="C1131" s="14">
        <v>202406</v>
      </c>
      <c r="D1131" s="14" t="s">
        <v>1014</v>
      </c>
      <c r="E1131" s="16">
        <v>9476085956</v>
      </c>
      <c r="F1131" s="10" t="s">
        <v>2070</v>
      </c>
      <c r="G1131" s="17" t="s">
        <v>1778</v>
      </c>
      <c r="H1131" s="11">
        <v>280000</v>
      </c>
      <c r="I1131" s="19">
        <v>45563</v>
      </c>
      <c r="J1131" s="11">
        <v>30000</v>
      </c>
      <c r="K1131" s="12" t="s">
        <v>20</v>
      </c>
      <c r="L1131" s="12" t="s">
        <v>158</v>
      </c>
    </row>
    <row r="1132" spans="1:12" x14ac:dyDescent="0.25">
      <c r="A1132" s="10" t="s">
        <v>2191</v>
      </c>
      <c r="B1132" s="14">
        <v>202408</v>
      </c>
      <c r="C1132" s="14">
        <v>202408</v>
      </c>
      <c r="D1132" s="14" t="s">
        <v>1014</v>
      </c>
      <c r="E1132" s="16">
        <v>7566860655</v>
      </c>
      <c r="F1132" s="10" t="s">
        <v>2192</v>
      </c>
      <c r="G1132" s="17" t="s">
        <v>1778</v>
      </c>
      <c r="H1132" s="11">
        <v>290000</v>
      </c>
      <c r="I1132" s="19">
        <v>45563</v>
      </c>
      <c r="J1132" s="11">
        <v>97666</v>
      </c>
      <c r="K1132" s="12" t="s">
        <v>20</v>
      </c>
      <c r="L1132" s="12" t="s">
        <v>158</v>
      </c>
    </row>
    <row r="1133" spans="1:12" x14ac:dyDescent="0.25">
      <c r="A1133" s="10" t="s">
        <v>2294</v>
      </c>
      <c r="B1133" s="14">
        <v>202409</v>
      </c>
      <c r="C1133" s="14">
        <v>202409</v>
      </c>
      <c r="D1133" s="14" t="s">
        <v>1014</v>
      </c>
      <c r="E1133" s="16">
        <v>8596884399</v>
      </c>
      <c r="F1133" s="10" t="s">
        <v>2297</v>
      </c>
      <c r="G1133" s="17" t="s">
        <v>1778</v>
      </c>
      <c r="H1133" s="11">
        <v>295000</v>
      </c>
      <c r="I1133" s="19">
        <v>45563</v>
      </c>
      <c r="J1133" s="11">
        <v>100000</v>
      </c>
      <c r="K1133" s="12" t="s">
        <v>20</v>
      </c>
      <c r="L1133" s="12" t="s">
        <v>158</v>
      </c>
    </row>
    <row r="1134" spans="1:12" x14ac:dyDescent="0.25">
      <c r="A1134" s="10" t="s">
        <v>2350</v>
      </c>
      <c r="B1134" s="14">
        <v>202409</v>
      </c>
      <c r="C1134" s="14">
        <v>202409</v>
      </c>
      <c r="D1134" s="14" t="s">
        <v>1014</v>
      </c>
      <c r="E1134" s="16">
        <v>7582045490</v>
      </c>
      <c r="F1134" s="10" t="s">
        <v>2313</v>
      </c>
      <c r="G1134" s="17" t="s">
        <v>1778</v>
      </c>
      <c r="H1134" s="11">
        <v>318600</v>
      </c>
      <c r="I1134" s="19">
        <v>45563</v>
      </c>
      <c r="J1134" s="11">
        <v>5000</v>
      </c>
      <c r="K1134" s="12" t="s">
        <v>20</v>
      </c>
      <c r="L1134" s="12" t="s">
        <v>158</v>
      </c>
    </row>
    <row r="1135" spans="1:12" x14ac:dyDescent="0.25">
      <c r="A1135" s="10" t="s">
        <v>2351</v>
      </c>
      <c r="B1135" s="14">
        <v>202409</v>
      </c>
      <c r="C1135" s="14">
        <v>202409</v>
      </c>
      <c r="D1135" s="14" t="s">
        <v>1014</v>
      </c>
      <c r="E1135" s="16">
        <v>9668321198</v>
      </c>
      <c r="F1135" s="10" t="s">
        <v>2352</v>
      </c>
      <c r="G1135" s="17" t="s">
        <v>1778</v>
      </c>
      <c r="H1135" s="11">
        <v>318600</v>
      </c>
      <c r="I1135" s="19">
        <v>45563</v>
      </c>
      <c r="J1135" s="11">
        <v>5000</v>
      </c>
      <c r="K1135" s="12" t="s">
        <v>20</v>
      </c>
      <c r="L1135" s="12" t="s">
        <v>158</v>
      </c>
    </row>
    <row r="1136" spans="1:12" x14ac:dyDescent="0.25">
      <c r="A1136" s="10" t="s">
        <v>2264</v>
      </c>
      <c r="B1136" s="14">
        <v>202408</v>
      </c>
      <c r="C1136" s="14">
        <v>202408</v>
      </c>
      <c r="D1136" s="14" t="s">
        <v>1015</v>
      </c>
      <c r="E1136" s="16">
        <v>9100931847</v>
      </c>
      <c r="F1136" s="10" t="s">
        <v>2266</v>
      </c>
      <c r="G1136" s="17" t="s">
        <v>1778</v>
      </c>
      <c r="H1136" s="11">
        <v>318000</v>
      </c>
      <c r="I1136" s="19">
        <v>45565</v>
      </c>
      <c r="J1136" s="11">
        <v>75000</v>
      </c>
      <c r="K1136" s="12" t="s">
        <v>20</v>
      </c>
      <c r="L1136" s="12" t="s">
        <v>158</v>
      </c>
    </row>
    <row r="1137" spans="1:13" x14ac:dyDescent="0.25">
      <c r="A1137" s="10" t="s">
        <v>2343</v>
      </c>
      <c r="B1137" s="14">
        <v>202409</v>
      </c>
      <c r="C1137" s="14">
        <v>202409</v>
      </c>
      <c r="D1137" s="14" t="s">
        <v>1015</v>
      </c>
      <c r="E1137" s="16">
        <v>9610152365</v>
      </c>
      <c r="F1137" s="10" t="s">
        <v>2349</v>
      </c>
      <c r="G1137" s="17" t="s">
        <v>1778</v>
      </c>
      <c r="H1137" s="11">
        <v>295000</v>
      </c>
      <c r="I1137" s="19">
        <v>45565</v>
      </c>
      <c r="J1137" s="11">
        <v>65000</v>
      </c>
      <c r="K1137" s="12" t="s">
        <v>689</v>
      </c>
      <c r="L1137" s="12" t="s">
        <v>158</v>
      </c>
    </row>
    <row r="1138" spans="1:13" x14ac:dyDescent="0.25">
      <c r="A1138" s="10" t="s">
        <v>2129</v>
      </c>
      <c r="B1138" s="14">
        <v>202407</v>
      </c>
      <c r="C1138" s="14">
        <v>202407</v>
      </c>
      <c r="D1138" s="14" t="s">
        <v>1014</v>
      </c>
      <c r="E1138" s="16">
        <v>9575691363</v>
      </c>
      <c r="F1138" s="10" t="s">
        <v>2130</v>
      </c>
      <c r="G1138" s="17" t="s">
        <v>1778</v>
      </c>
      <c r="H1138" s="11">
        <v>270000</v>
      </c>
      <c r="I1138" s="19">
        <v>45565</v>
      </c>
      <c r="J1138" s="11">
        <v>67500</v>
      </c>
      <c r="K1138" s="12" t="s">
        <v>20</v>
      </c>
      <c r="L1138" s="12" t="s">
        <v>158</v>
      </c>
    </row>
    <row r="1139" spans="1:13" x14ac:dyDescent="0.25">
      <c r="A1139" s="40" t="s">
        <v>2289</v>
      </c>
      <c r="B1139" s="14">
        <v>202408</v>
      </c>
      <c r="C1139" s="14">
        <v>202408</v>
      </c>
      <c r="D1139" s="14" t="s">
        <v>1015</v>
      </c>
      <c r="E1139" s="16">
        <v>9090427386</v>
      </c>
      <c r="F1139" s="50" t="s">
        <v>2249</v>
      </c>
      <c r="G1139" s="17" t="s">
        <v>1778</v>
      </c>
      <c r="H1139" s="11">
        <v>318000</v>
      </c>
      <c r="I1139" s="19">
        <v>45565</v>
      </c>
      <c r="J1139" s="11">
        <v>99999</v>
      </c>
      <c r="K1139" s="12" t="s">
        <v>20</v>
      </c>
      <c r="L1139" s="12" t="s">
        <v>158</v>
      </c>
    </row>
    <row r="1140" spans="1:13" x14ac:dyDescent="0.25">
      <c r="A1140" s="40" t="s">
        <v>1820</v>
      </c>
      <c r="B1140" s="14">
        <v>202403</v>
      </c>
      <c r="C1140" s="14">
        <v>202403</v>
      </c>
      <c r="D1140" s="14" t="s">
        <v>1014</v>
      </c>
      <c r="E1140" s="16" t="s">
        <v>1821</v>
      </c>
      <c r="F1140" s="10" t="s">
        <v>1822</v>
      </c>
      <c r="G1140" s="17" t="s">
        <v>1778</v>
      </c>
      <c r="H1140" s="11">
        <v>300000</v>
      </c>
      <c r="I1140" s="19">
        <v>45565</v>
      </c>
      <c r="J1140" s="11">
        <v>66250</v>
      </c>
      <c r="K1140" s="12" t="s">
        <v>20</v>
      </c>
      <c r="L1140" s="12" t="s">
        <v>158</v>
      </c>
    </row>
    <row r="1141" spans="1:13" x14ac:dyDescent="0.25">
      <c r="A1141" s="10" t="s">
        <v>2353</v>
      </c>
      <c r="B1141" s="14">
        <v>202409</v>
      </c>
      <c r="C1141" s="14">
        <v>202409</v>
      </c>
      <c r="D1141" s="14" t="s">
        <v>1015</v>
      </c>
      <c r="E1141" s="16">
        <v>8327730643</v>
      </c>
      <c r="F1141" s="10" t="s">
        <v>2354</v>
      </c>
      <c r="G1141" s="17" t="s">
        <v>1778</v>
      </c>
      <c r="H1141" s="11">
        <v>300000</v>
      </c>
      <c r="I1141" s="19">
        <v>45565</v>
      </c>
      <c r="J1141" s="11">
        <v>5000</v>
      </c>
      <c r="K1141" s="12" t="s">
        <v>20</v>
      </c>
      <c r="L1141" s="12" t="s">
        <v>158</v>
      </c>
    </row>
    <row r="1142" spans="1:13" x14ac:dyDescent="0.25">
      <c r="A1142" s="40" t="s">
        <v>2060</v>
      </c>
      <c r="B1142" s="14">
        <v>202405</v>
      </c>
      <c r="C1142" s="14">
        <v>202405</v>
      </c>
      <c r="D1142" s="14" t="s">
        <v>1014</v>
      </c>
      <c r="E1142" s="16">
        <v>8956665843</v>
      </c>
      <c r="F1142" s="50" t="s">
        <v>1993</v>
      </c>
      <c r="G1142" s="17" t="s">
        <v>1778</v>
      </c>
      <c r="H1142" s="11">
        <v>290000</v>
      </c>
      <c r="I1142" s="19">
        <v>45292</v>
      </c>
      <c r="J1142" s="11">
        <v>29500</v>
      </c>
      <c r="K1142" s="12" t="s">
        <v>902</v>
      </c>
      <c r="L1142" s="12" t="s">
        <v>158</v>
      </c>
      <c r="M1142" t="s">
        <v>2605</v>
      </c>
    </row>
    <row r="1143" spans="1:13" x14ac:dyDescent="0.25">
      <c r="A1143" s="10" t="s">
        <v>2133</v>
      </c>
      <c r="B1143" s="14">
        <v>202408</v>
      </c>
      <c r="C1143" s="14">
        <v>202408</v>
      </c>
      <c r="D1143" s="14" t="s">
        <v>1014</v>
      </c>
      <c r="E1143" s="16">
        <v>7411274576</v>
      </c>
      <c r="F1143" s="50" t="s">
        <v>2256</v>
      </c>
      <c r="G1143" s="17" t="s">
        <v>1778</v>
      </c>
      <c r="H1143" s="11">
        <v>290000</v>
      </c>
      <c r="I1143" s="19">
        <v>45292</v>
      </c>
      <c r="J1143" s="11">
        <v>58000</v>
      </c>
      <c r="K1143" s="12" t="s">
        <v>20</v>
      </c>
      <c r="L1143" s="12" t="s">
        <v>158</v>
      </c>
    </row>
    <row r="1144" spans="1:13" x14ac:dyDescent="0.25">
      <c r="A1144" s="10" t="s">
        <v>2080</v>
      </c>
      <c r="B1144" s="14">
        <v>202406</v>
      </c>
      <c r="C1144" s="14">
        <v>202406</v>
      </c>
      <c r="D1144" s="14" t="s">
        <v>1014</v>
      </c>
      <c r="E1144" s="16">
        <v>8260610399</v>
      </c>
      <c r="F1144" s="10" t="s">
        <v>2081</v>
      </c>
      <c r="G1144" s="17" t="s">
        <v>1778</v>
      </c>
      <c r="H1144" s="11">
        <v>280000</v>
      </c>
      <c r="I1144" s="19">
        <v>45292</v>
      </c>
      <c r="J1144" s="11">
        <v>68750</v>
      </c>
      <c r="K1144" s="12" t="s">
        <v>20</v>
      </c>
      <c r="L1144" s="12" t="s">
        <v>158</v>
      </c>
    </row>
    <row r="1145" spans="1:13" x14ac:dyDescent="0.25">
      <c r="A1145" s="10" t="s">
        <v>866</v>
      </c>
      <c r="B1145" s="14">
        <v>202407</v>
      </c>
      <c r="C1145" s="14">
        <v>202407</v>
      </c>
      <c r="D1145" s="14" t="s">
        <v>1014</v>
      </c>
      <c r="E1145" s="16">
        <v>9587361856</v>
      </c>
      <c r="F1145" s="10" t="s">
        <v>865</v>
      </c>
      <c r="G1145" s="17" t="s">
        <v>1792</v>
      </c>
      <c r="H1145" s="11">
        <v>290000</v>
      </c>
      <c r="I1145" s="19">
        <v>45292</v>
      </c>
      <c r="J1145" s="11">
        <v>25000</v>
      </c>
      <c r="K1145" s="12" t="s">
        <v>20</v>
      </c>
      <c r="L1145" s="12" t="s">
        <v>158</v>
      </c>
    </row>
    <row r="1146" spans="1:13" x14ac:dyDescent="0.25">
      <c r="A1146" s="10" t="s">
        <v>2144</v>
      </c>
      <c r="B1146" s="14">
        <v>202407</v>
      </c>
      <c r="C1146" s="14">
        <v>202407</v>
      </c>
      <c r="D1146" s="14" t="s">
        <v>1014</v>
      </c>
      <c r="E1146" s="16">
        <v>8092250893</v>
      </c>
      <c r="F1146" s="10" t="s">
        <v>2145</v>
      </c>
      <c r="G1146" s="17" t="s">
        <v>1778</v>
      </c>
      <c r="H1146" s="11">
        <v>318600</v>
      </c>
      <c r="I1146" s="19">
        <v>45292</v>
      </c>
      <c r="J1146" s="11">
        <v>72500</v>
      </c>
      <c r="K1146" s="12" t="s">
        <v>20</v>
      </c>
      <c r="L1146" s="12" t="s">
        <v>158</v>
      </c>
    </row>
    <row r="1147" spans="1:13" x14ac:dyDescent="0.25">
      <c r="A1147" s="10" t="s">
        <v>2184</v>
      </c>
      <c r="B1147" s="14">
        <v>202407</v>
      </c>
      <c r="C1147" s="14">
        <v>202407</v>
      </c>
      <c r="D1147" s="14" t="s">
        <v>1014</v>
      </c>
      <c r="E1147" s="16">
        <v>8847806051</v>
      </c>
      <c r="F1147" s="10" t="s">
        <v>2185</v>
      </c>
      <c r="G1147" s="17" t="s">
        <v>1778</v>
      </c>
      <c r="H1147" s="11">
        <v>318600</v>
      </c>
      <c r="I1147" s="19">
        <v>45292</v>
      </c>
      <c r="J1147" s="11">
        <v>50000</v>
      </c>
      <c r="K1147" s="12" t="s">
        <v>20</v>
      </c>
      <c r="L1147" s="12" t="s">
        <v>158</v>
      </c>
    </row>
    <row r="1148" spans="1:13" x14ac:dyDescent="0.25">
      <c r="A1148" s="10" t="s">
        <v>2195</v>
      </c>
      <c r="B1148" s="14">
        <v>202408</v>
      </c>
      <c r="C1148" s="14">
        <v>202408</v>
      </c>
      <c r="D1148" s="14" t="s">
        <v>1014</v>
      </c>
      <c r="E1148" s="16">
        <v>8340473608</v>
      </c>
      <c r="F1148" s="10" t="s">
        <v>2196</v>
      </c>
      <c r="G1148" s="17" t="s">
        <v>1778</v>
      </c>
      <c r="H1148" s="11">
        <v>318600</v>
      </c>
      <c r="I1148" s="19">
        <v>45292</v>
      </c>
      <c r="J1148" s="11">
        <v>30000</v>
      </c>
      <c r="K1148" s="12" t="s">
        <v>20</v>
      </c>
      <c r="L1148" s="12" t="s">
        <v>158</v>
      </c>
    </row>
    <row r="1149" spans="1:13" x14ac:dyDescent="0.25">
      <c r="A1149" s="10" t="s">
        <v>2355</v>
      </c>
      <c r="B1149" s="14">
        <v>202409</v>
      </c>
      <c r="C1149" s="14">
        <v>202409</v>
      </c>
      <c r="D1149" s="14" t="s">
        <v>1014</v>
      </c>
      <c r="E1149" s="16">
        <v>8778768009</v>
      </c>
      <c r="F1149" s="10" t="s">
        <v>2356</v>
      </c>
      <c r="G1149" s="17" t="s">
        <v>1778</v>
      </c>
      <c r="H1149" s="11">
        <v>318600</v>
      </c>
      <c r="I1149" s="19">
        <v>45292</v>
      </c>
      <c r="J1149" s="11">
        <v>5000</v>
      </c>
      <c r="K1149" s="12" t="s">
        <v>20</v>
      </c>
      <c r="L1149" s="12" t="s">
        <v>158</v>
      </c>
    </row>
    <row r="1150" spans="1:13" x14ac:dyDescent="0.25">
      <c r="A1150" s="10" t="s">
        <v>2318</v>
      </c>
      <c r="B1150" s="14">
        <v>202406</v>
      </c>
      <c r="C1150" s="14">
        <v>202406</v>
      </c>
      <c r="D1150" s="14" t="s">
        <v>1014</v>
      </c>
      <c r="E1150" s="16">
        <v>9916681432</v>
      </c>
      <c r="F1150" s="10" t="s">
        <v>2313</v>
      </c>
      <c r="G1150" s="17" t="s">
        <v>1778</v>
      </c>
      <c r="H1150" s="11">
        <v>318000</v>
      </c>
      <c r="I1150" s="19">
        <v>45323</v>
      </c>
      <c r="J1150" s="11">
        <v>78400</v>
      </c>
      <c r="K1150" s="12" t="s">
        <v>20</v>
      </c>
      <c r="L1150" s="12" t="s">
        <v>158</v>
      </c>
    </row>
    <row r="1151" spans="1:13" x14ac:dyDescent="0.25">
      <c r="A1151" s="10" t="s">
        <v>2181</v>
      </c>
      <c r="B1151" s="14">
        <v>202404</v>
      </c>
      <c r="C1151" s="14">
        <v>202404</v>
      </c>
      <c r="D1151" s="14" t="s">
        <v>1014</v>
      </c>
      <c r="E1151" s="16">
        <v>9611245890</v>
      </c>
      <c r="F1151" s="10" t="s">
        <v>2150</v>
      </c>
      <c r="G1151" s="17" t="s">
        <v>1792</v>
      </c>
      <c r="H1151" s="11">
        <v>260000</v>
      </c>
      <c r="I1151" s="19">
        <v>45323</v>
      </c>
      <c r="J1151" s="11">
        <v>106000</v>
      </c>
      <c r="K1151" s="12" t="s">
        <v>20</v>
      </c>
      <c r="L1151" s="12" t="s">
        <v>158</v>
      </c>
    </row>
    <row r="1152" spans="1:13" x14ac:dyDescent="0.25">
      <c r="A1152" s="10" t="s">
        <v>2119</v>
      </c>
      <c r="B1152" s="14">
        <v>202407</v>
      </c>
      <c r="C1152" s="14">
        <v>202407</v>
      </c>
      <c r="D1152" s="14" t="s">
        <v>1014</v>
      </c>
      <c r="E1152" s="16">
        <v>9902037501</v>
      </c>
      <c r="F1152" s="10" t="s">
        <v>2120</v>
      </c>
      <c r="G1152" s="17" t="s">
        <v>1778</v>
      </c>
      <c r="H1152" s="11">
        <v>290000</v>
      </c>
      <c r="I1152" s="19">
        <v>45323</v>
      </c>
      <c r="J1152" s="11">
        <v>50000</v>
      </c>
      <c r="K1152" s="12" t="s">
        <v>20</v>
      </c>
      <c r="L1152" s="12" t="s">
        <v>158</v>
      </c>
    </row>
    <row r="1153" spans="1:12" x14ac:dyDescent="0.25">
      <c r="A1153" s="10" t="s">
        <v>1960</v>
      </c>
      <c r="B1153" s="14">
        <v>202405</v>
      </c>
      <c r="C1153" s="14">
        <v>202405</v>
      </c>
      <c r="D1153" s="14" t="s">
        <v>1015</v>
      </c>
      <c r="E1153" s="16">
        <v>8327727235</v>
      </c>
      <c r="F1153" s="10" t="s">
        <v>1961</v>
      </c>
      <c r="G1153" s="17" t="s">
        <v>1792</v>
      </c>
      <c r="H1153" s="11">
        <v>260000</v>
      </c>
      <c r="I1153" s="19">
        <v>45323</v>
      </c>
      <c r="J1153" s="11">
        <v>65000</v>
      </c>
      <c r="K1153" s="12" t="s">
        <v>20</v>
      </c>
      <c r="L1153" s="12" t="s">
        <v>158</v>
      </c>
    </row>
    <row r="1154" spans="1:12" x14ac:dyDescent="0.25">
      <c r="A1154" s="10" t="s">
        <v>2065</v>
      </c>
      <c r="B1154" s="14">
        <v>202406</v>
      </c>
      <c r="C1154" s="14">
        <v>202406</v>
      </c>
      <c r="D1154" s="14" t="s">
        <v>1014</v>
      </c>
      <c r="E1154" s="16">
        <v>7694979545</v>
      </c>
      <c r="F1154" s="10" t="s">
        <v>2066</v>
      </c>
      <c r="G1154" s="17" t="s">
        <v>2006</v>
      </c>
      <c r="H1154" s="11">
        <v>260000</v>
      </c>
      <c r="I1154" s="19">
        <v>45323</v>
      </c>
      <c r="J1154" s="11">
        <v>25000</v>
      </c>
      <c r="K1154" s="12" t="s">
        <v>20</v>
      </c>
      <c r="L1154" s="12" t="s">
        <v>158</v>
      </c>
    </row>
    <row r="1155" spans="1:12" x14ac:dyDescent="0.25">
      <c r="A1155" s="10" t="s">
        <v>2076</v>
      </c>
      <c r="B1155" s="14">
        <v>202405</v>
      </c>
      <c r="C1155" s="14">
        <v>202405</v>
      </c>
      <c r="D1155" s="14" t="s">
        <v>1015</v>
      </c>
      <c r="E1155" s="16">
        <v>7325830289</v>
      </c>
      <c r="F1155" s="10" t="s">
        <v>2077</v>
      </c>
      <c r="G1155" s="17" t="s">
        <v>1778</v>
      </c>
      <c r="H1155" s="11">
        <v>290000</v>
      </c>
      <c r="I1155" s="19">
        <v>45323</v>
      </c>
      <c r="J1155" s="11">
        <v>50000</v>
      </c>
      <c r="K1155" s="12" t="s">
        <v>20</v>
      </c>
      <c r="L1155" s="12" t="s">
        <v>158</v>
      </c>
    </row>
    <row r="1156" spans="1:12" x14ac:dyDescent="0.25">
      <c r="A1156" s="10" t="s">
        <v>2355</v>
      </c>
      <c r="B1156" s="14">
        <v>202409</v>
      </c>
      <c r="C1156" s="14">
        <v>202409</v>
      </c>
      <c r="D1156" s="14" t="s">
        <v>1014</v>
      </c>
      <c r="E1156" s="16">
        <v>8778768009</v>
      </c>
      <c r="F1156" s="10" t="s">
        <v>2356</v>
      </c>
      <c r="G1156" s="17" t="s">
        <v>1778</v>
      </c>
      <c r="H1156" s="11">
        <v>318600</v>
      </c>
      <c r="I1156" s="19">
        <v>45323</v>
      </c>
      <c r="J1156" s="11">
        <v>5000</v>
      </c>
      <c r="K1156" s="12" t="s">
        <v>20</v>
      </c>
      <c r="L1156" s="12" t="s">
        <v>158</v>
      </c>
    </row>
    <row r="1157" spans="1:12" x14ac:dyDescent="0.25">
      <c r="A1157" s="10" t="s">
        <v>2078</v>
      </c>
      <c r="B1157" s="14">
        <v>202406</v>
      </c>
      <c r="C1157" s="14">
        <v>202406</v>
      </c>
      <c r="D1157" s="14" t="s">
        <v>1014</v>
      </c>
      <c r="E1157" s="16">
        <v>9958139119</v>
      </c>
      <c r="F1157" s="10" t="s">
        <v>2079</v>
      </c>
      <c r="G1157" s="17" t="s">
        <v>1778</v>
      </c>
      <c r="H1157" s="11">
        <v>290000</v>
      </c>
      <c r="I1157" s="19">
        <v>45352</v>
      </c>
      <c r="J1157" s="11">
        <v>50000</v>
      </c>
      <c r="K1157" s="12" t="s">
        <v>20</v>
      </c>
      <c r="L1157" s="12" t="s">
        <v>158</v>
      </c>
    </row>
    <row r="1158" spans="1:12" x14ac:dyDescent="0.25">
      <c r="A1158" s="10" t="s">
        <v>2260</v>
      </c>
      <c r="B1158" s="14">
        <v>202408</v>
      </c>
      <c r="C1158" s="14">
        <v>202408</v>
      </c>
      <c r="D1158" s="14" t="s">
        <v>1015</v>
      </c>
      <c r="E1158" s="16">
        <v>6387050025</v>
      </c>
      <c r="F1158" s="10" t="s">
        <v>2261</v>
      </c>
      <c r="G1158" s="17" t="s">
        <v>1778</v>
      </c>
      <c r="H1158" s="11">
        <v>290000</v>
      </c>
      <c r="I1158" s="19">
        <v>45352</v>
      </c>
      <c r="J1158" s="11">
        <v>95000</v>
      </c>
      <c r="K1158" s="12" t="s">
        <v>20</v>
      </c>
      <c r="L1158" s="12" t="s">
        <v>158</v>
      </c>
    </row>
    <row r="1159" spans="1:12" x14ac:dyDescent="0.25">
      <c r="A1159" s="10" t="s">
        <v>2184</v>
      </c>
      <c r="B1159" s="14">
        <v>202407</v>
      </c>
      <c r="C1159" s="14">
        <v>202407</v>
      </c>
      <c r="D1159" s="14" t="s">
        <v>1014</v>
      </c>
      <c r="E1159" s="16">
        <v>8847806051</v>
      </c>
      <c r="F1159" s="50" t="s">
        <v>2185</v>
      </c>
      <c r="G1159" s="17" t="s">
        <v>1778</v>
      </c>
      <c r="H1159" s="11">
        <v>318600</v>
      </c>
      <c r="I1159" s="19">
        <v>45352</v>
      </c>
      <c r="J1159" s="11">
        <v>50000</v>
      </c>
      <c r="K1159" s="12" t="s">
        <v>20</v>
      </c>
      <c r="L1159" s="12" t="s">
        <v>158</v>
      </c>
    </row>
    <row r="1160" spans="1:12" x14ac:dyDescent="0.25">
      <c r="A1160" s="10" t="s">
        <v>2302</v>
      </c>
      <c r="B1160" s="14">
        <v>202409</v>
      </c>
      <c r="C1160" s="14">
        <v>202409</v>
      </c>
      <c r="D1160" s="14" t="s">
        <v>1015</v>
      </c>
      <c r="E1160" s="16">
        <v>9742942006</v>
      </c>
      <c r="F1160" s="10" t="s">
        <v>2303</v>
      </c>
      <c r="G1160" s="17" t="s">
        <v>1778</v>
      </c>
      <c r="H1160" s="11">
        <v>290000</v>
      </c>
      <c r="I1160" s="19">
        <v>45352</v>
      </c>
      <c r="J1160" s="11">
        <v>100000</v>
      </c>
      <c r="K1160" s="12" t="s">
        <v>20</v>
      </c>
      <c r="L1160" s="12" t="s">
        <v>158</v>
      </c>
    </row>
    <row r="1161" spans="1:12" x14ac:dyDescent="0.25">
      <c r="A1161" s="10" t="s">
        <v>2203</v>
      </c>
      <c r="B1161" s="14">
        <v>202408</v>
      </c>
      <c r="C1161" s="14">
        <v>202408</v>
      </c>
      <c r="D1161" s="14" t="s">
        <v>1015</v>
      </c>
      <c r="E1161" s="16">
        <v>9535193353</v>
      </c>
      <c r="F1161" s="50" t="s">
        <v>2204</v>
      </c>
      <c r="G1161" s="17" t="s">
        <v>1778</v>
      </c>
      <c r="H1161" s="11">
        <v>290000</v>
      </c>
      <c r="I1161" s="19">
        <v>45352</v>
      </c>
      <c r="J1161" s="11">
        <v>60000</v>
      </c>
      <c r="K1161" s="12" t="s">
        <v>20</v>
      </c>
      <c r="L1161" s="12" t="s">
        <v>158</v>
      </c>
    </row>
    <row r="1162" spans="1:12" x14ac:dyDescent="0.25">
      <c r="A1162" s="10" t="s">
        <v>1786</v>
      </c>
      <c r="B1162" s="14">
        <v>202403</v>
      </c>
      <c r="C1162" s="14">
        <v>202403</v>
      </c>
      <c r="D1162" s="14" t="s">
        <v>1014</v>
      </c>
      <c r="E1162" s="16">
        <v>7008919871</v>
      </c>
      <c r="F1162" s="10" t="s">
        <v>1787</v>
      </c>
      <c r="G1162" s="17" t="s">
        <v>1778</v>
      </c>
      <c r="H1162" s="11">
        <v>280000</v>
      </c>
      <c r="I1162" s="19">
        <v>45383</v>
      </c>
      <c r="J1162" s="11">
        <v>35000</v>
      </c>
      <c r="K1162" s="12" t="s">
        <v>20</v>
      </c>
      <c r="L1162" s="12" t="s">
        <v>158</v>
      </c>
    </row>
    <row r="1163" spans="1:12" x14ac:dyDescent="0.25">
      <c r="A1163" s="10" t="s">
        <v>1810</v>
      </c>
      <c r="B1163" s="14">
        <v>202403</v>
      </c>
      <c r="C1163" s="14">
        <v>202403</v>
      </c>
      <c r="D1163" s="14" t="s">
        <v>1014</v>
      </c>
      <c r="E1163" s="16">
        <v>9644871269</v>
      </c>
      <c r="F1163" s="10" t="s">
        <v>1811</v>
      </c>
      <c r="G1163" s="17" t="s">
        <v>1792</v>
      </c>
      <c r="H1163" s="11">
        <v>265000</v>
      </c>
      <c r="I1163" s="19">
        <v>45383</v>
      </c>
      <c r="J1163" s="11">
        <v>3000</v>
      </c>
      <c r="K1163" s="12" t="s">
        <v>20</v>
      </c>
      <c r="L1163" s="12" t="s">
        <v>158</v>
      </c>
    </row>
    <row r="1164" spans="1:12" x14ac:dyDescent="0.25">
      <c r="A1164" s="10" t="s">
        <v>2108</v>
      </c>
      <c r="B1164" s="14">
        <v>202405</v>
      </c>
      <c r="C1164" s="14">
        <v>202405</v>
      </c>
      <c r="D1164" s="14" t="s">
        <v>1014</v>
      </c>
      <c r="E1164" s="16">
        <v>7000786395</v>
      </c>
      <c r="F1164" s="10" t="s">
        <v>2109</v>
      </c>
      <c r="G1164" s="17" t="s">
        <v>1792</v>
      </c>
      <c r="H1164" s="11">
        <v>270000</v>
      </c>
      <c r="I1164" s="19">
        <v>45383</v>
      </c>
      <c r="J1164" s="11">
        <v>70000</v>
      </c>
      <c r="K1164" s="12" t="s">
        <v>20</v>
      </c>
      <c r="L1164" s="12" t="s">
        <v>158</v>
      </c>
    </row>
    <row r="1165" spans="1:12" x14ac:dyDescent="0.25">
      <c r="A1165" s="10" t="s">
        <v>2161</v>
      </c>
      <c r="B1165" s="14">
        <v>202407</v>
      </c>
      <c r="C1165" s="14">
        <v>202407</v>
      </c>
      <c r="D1165" s="14" t="s">
        <v>1015</v>
      </c>
      <c r="E1165" s="16">
        <v>8249529120</v>
      </c>
      <c r="F1165" s="10" t="s">
        <v>2162</v>
      </c>
      <c r="G1165" s="17" t="s">
        <v>1778</v>
      </c>
      <c r="H1165" s="11">
        <v>290000</v>
      </c>
      <c r="I1165" s="19">
        <v>45383</v>
      </c>
      <c r="J1165" s="11">
        <v>99334</v>
      </c>
      <c r="K1165" s="12" t="s">
        <v>20</v>
      </c>
      <c r="L1165" s="12" t="s">
        <v>158</v>
      </c>
    </row>
    <row r="1166" spans="1:12" x14ac:dyDescent="0.25">
      <c r="A1166" s="10" t="s">
        <v>2076</v>
      </c>
      <c r="B1166" s="14">
        <v>202405</v>
      </c>
      <c r="C1166" s="14">
        <v>202405</v>
      </c>
      <c r="D1166" s="14" t="s">
        <v>1015</v>
      </c>
      <c r="E1166" s="16">
        <v>7325830289</v>
      </c>
      <c r="F1166" s="10" t="s">
        <v>2077</v>
      </c>
      <c r="G1166" s="17" t="s">
        <v>1778</v>
      </c>
      <c r="H1166" s="11">
        <v>290000</v>
      </c>
      <c r="I1166" s="19">
        <v>45383</v>
      </c>
      <c r="J1166" s="11">
        <v>50000</v>
      </c>
      <c r="K1166" s="12" t="s">
        <v>20</v>
      </c>
      <c r="L1166" s="12" t="s">
        <v>158</v>
      </c>
    </row>
    <row r="1167" spans="1:12" x14ac:dyDescent="0.25">
      <c r="A1167" s="10" t="s">
        <v>2121</v>
      </c>
      <c r="B1167" s="14">
        <v>202407</v>
      </c>
      <c r="C1167" s="14">
        <v>202407</v>
      </c>
      <c r="D1167" s="14" t="s">
        <v>1014</v>
      </c>
      <c r="E1167" s="16">
        <v>7735719911</v>
      </c>
      <c r="F1167" s="10" t="s">
        <v>2122</v>
      </c>
      <c r="G1167" s="17" t="s">
        <v>1778</v>
      </c>
      <c r="H1167" s="11">
        <v>318000</v>
      </c>
      <c r="I1167" s="19">
        <v>45383</v>
      </c>
      <c r="J1167" s="11">
        <v>90000</v>
      </c>
      <c r="K1167" s="12" t="s">
        <v>20</v>
      </c>
      <c r="L1167" s="12" t="s">
        <v>158</v>
      </c>
    </row>
    <row r="1168" spans="1:12" x14ac:dyDescent="0.25">
      <c r="A1168" s="10" t="s">
        <v>2195</v>
      </c>
      <c r="B1168" s="14">
        <v>202408</v>
      </c>
      <c r="C1168" s="14">
        <v>202408</v>
      </c>
      <c r="D1168" s="14" t="s">
        <v>1014</v>
      </c>
      <c r="E1168" s="16">
        <v>8340473608</v>
      </c>
      <c r="F1168" s="50" t="s">
        <v>2196</v>
      </c>
      <c r="G1168" s="17" t="s">
        <v>1778</v>
      </c>
      <c r="H1168" s="11">
        <v>318600</v>
      </c>
      <c r="I1168" s="19">
        <v>45413</v>
      </c>
      <c r="J1168" s="11">
        <v>65000</v>
      </c>
      <c r="K1168" s="12" t="s">
        <v>20</v>
      </c>
      <c r="L1168" s="12" t="s">
        <v>158</v>
      </c>
    </row>
    <row r="1169" spans="1:13" x14ac:dyDescent="0.25">
      <c r="A1169" s="10" t="s">
        <v>2277</v>
      </c>
      <c r="B1169" s="14">
        <v>202409</v>
      </c>
      <c r="C1169" s="14">
        <v>202409</v>
      </c>
      <c r="D1169" s="14" t="s">
        <v>1015</v>
      </c>
      <c r="E1169" s="16">
        <v>6370267455</v>
      </c>
      <c r="F1169" s="10" t="s">
        <v>2284</v>
      </c>
      <c r="G1169" s="17" t="s">
        <v>1778</v>
      </c>
      <c r="H1169" s="11">
        <v>318600</v>
      </c>
      <c r="I1169" s="19">
        <v>45413</v>
      </c>
      <c r="J1169" s="11">
        <v>57450</v>
      </c>
      <c r="K1169" s="12" t="s">
        <v>20</v>
      </c>
      <c r="L1169" s="12" t="s">
        <v>158</v>
      </c>
    </row>
    <row r="1170" spans="1:13" x14ac:dyDescent="0.25">
      <c r="A1170" s="10" t="s">
        <v>2342</v>
      </c>
      <c r="B1170" s="14">
        <v>202409</v>
      </c>
      <c r="C1170" s="14">
        <v>202409</v>
      </c>
      <c r="D1170" s="14" t="s">
        <v>1015</v>
      </c>
      <c r="E1170" s="16">
        <v>9348824057</v>
      </c>
      <c r="F1170" s="10" t="s">
        <v>2348</v>
      </c>
      <c r="G1170" s="17" t="s">
        <v>1778</v>
      </c>
      <c r="H1170" s="11">
        <v>280000</v>
      </c>
      <c r="I1170" s="19">
        <v>45413</v>
      </c>
      <c r="J1170" s="11">
        <v>100000</v>
      </c>
      <c r="K1170" s="12" t="s">
        <v>689</v>
      </c>
      <c r="L1170" s="12" t="s">
        <v>158</v>
      </c>
    </row>
    <row r="1171" spans="1:13" x14ac:dyDescent="0.25">
      <c r="A1171" s="10" t="s">
        <v>2165</v>
      </c>
      <c r="B1171" s="14">
        <v>202407</v>
      </c>
      <c r="C1171" s="14">
        <v>202407</v>
      </c>
      <c r="D1171" s="14" t="s">
        <v>1014</v>
      </c>
      <c r="E1171" s="16">
        <v>9938390458</v>
      </c>
      <c r="F1171" s="10" t="s">
        <v>2166</v>
      </c>
      <c r="G1171" s="17" t="s">
        <v>1778</v>
      </c>
      <c r="H1171" s="11">
        <v>313600</v>
      </c>
      <c r="I1171" s="19">
        <v>45413</v>
      </c>
      <c r="J1171" s="11">
        <v>52166</v>
      </c>
      <c r="K1171" s="12" t="s">
        <v>689</v>
      </c>
      <c r="L1171" s="12" t="s">
        <v>158</v>
      </c>
    </row>
    <row r="1172" spans="1:13" x14ac:dyDescent="0.25">
      <c r="A1172" s="10" t="s">
        <v>2359</v>
      </c>
      <c r="B1172" s="14">
        <v>202409</v>
      </c>
      <c r="C1172" s="14">
        <v>202409</v>
      </c>
      <c r="D1172" s="14" t="s">
        <v>1015</v>
      </c>
      <c r="E1172" s="16">
        <v>8919787121</v>
      </c>
      <c r="F1172" s="10" t="s">
        <v>2360</v>
      </c>
      <c r="G1172" s="17" t="s">
        <v>1778</v>
      </c>
      <c r="H1172" s="11">
        <v>313600</v>
      </c>
      <c r="I1172" s="19">
        <v>45413</v>
      </c>
      <c r="J1172" s="11">
        <v>5000</v>
      </c>
      <c r="K1172" s="12" t="s">
        <v>689</v>
      </c>
      <c r="L1172" s="12" t="s">
        <v>158</v>
      </c>
    </row>
    <row r="1173" spans="1:13" x14ac:dyDescent="0.25">
      <c r="A1173" s="10" t="s">
        <v>2323</v>
      </c>
      <c r="B1173" s="14">
        <v>202409</v>
      </c>
      <c r="C1173" s="14">
        <v>202409</v>
      </c>
      <c r="D1173" s="14" t="s">
        <v>1015</v>
      </c>
      <c r="E1173" s="16">
        <v>9078667605</v>
      </c>
      <c r="F1173" s="10" t="s">
        <v>2327</v>
      </c>
      <c r="G1173" s="17" t="s">
        <v>1778</v>
      </c>
      <c r="H1173" s="11">
        <v>313600</v>
      </c>
      <c r="I1173" s="19">
        <v>45413</v>
      </c>
      <c r="J1173" s="11">
        <v>78400</v>
      </c>
      <c r="K1173" s="12" t="s">
        <v>689</v>
      </c>
      <c r="L1173" s="12" t="s">
        <v>158</v>
      </c>
    </row>
    <row r="1174" spans="1:13" x14ac:dyDescent="0.25">
      <c r="A1174" s="10" t="s">
        <v>2361</v>
      </c>
      <c r="B1174" s="14">
        <v>202409</v>
      </c>
      <c r="C1174" s="14">
        <v>202409</v>
      </c>
      <c r="D1174" s="14" t="s">
        <v>1015</v>
      </c>
      <c r="E1174" s="16">
        <v>8658969336</v>
      </c>
      <c r="F1174" s="10" t="s">
        <v>2362</v>
      </c>
      <c r="G1174" s="17" t="s">
        <v>1778</v>
      </c>
      <c r="H1174" s="11">
        <v>313600</v>
      </c>
      <c r="I1174" s="19">
        <v>45474</v>
      </c>
      <c r="J1174" s="11">
        <v>45000</v>
      </c>
      <c r="K1174" s="12" t="s">
        <v>20</v>
      </c>
      <c r="L1174" s="12" t="s">
        <v>158</v>
      </c>
    </row>
    <row r="1175" spans="1:13" x14ac:dyDescent="0.25">
      <c r="A1175" s="10" t="s">
        <v>2207</v>
      </c>
      <c r="B1175" s="14">
        <v>202408</v>
      </c>
      <c r="C1175" s="14">
        <v>202408</v>
      </c>
      <c r="D1175" s="14" t="s">
        <v>1015</v>
      </c>
      <c r="E1175" s="16">
        <v>9438793990</v>
      </c>
      <c r="F1175" s="10" t="s">
        <v>2208</v>
      </c>
      <c r="G1175" s="17" t="s">
        <v>1778</v>
      </c>
      <c r="H1175" s="11">
        <v>290000</v>
      </c>
      <c r="I1175" s="19">
        <v>45474</v>
      </c>
      <c r="J1175" s="11">
        <v>100000</v>
      </c>
      <c r="K1175" s="12" t="s">
        <v>20</v>
      </c>
      <c r="L1175" s="12" t="s">
        <v>158</v>
      </c>
    </row>
    <row r="1176" spans="1:13" x14ac:dyDescent="0.25">
      <c r="A1176" s="10" t="s">
        <v>1716</v>
      </c>
      <c r="B1176" s="14">
        <v>202401</v>
      </c>
      <c r="C1176" s="14">
        <v>202401</v>
      </c>
      <c r="D1176" s="14" t="s">
        <v>1014</v>
      </c>
      <c r="E1176" s="16">
        <v>9938506001</v>
      </c>
      <c r="F1176" s="10" t="s">
        <v>1717</v>
      </c>
      <c r="G1176" s="17" t="s">
        <v>19</v>
      </c>
      <c r="H1176" s="11">
        <v>280000</v>
      </c>
      <c r="I1176" s="19">
        <v>45474</v>
      </c>
      <c r="J1176" s="11">
        <v>40000</v>
      </c>
      <c r="K1176" s="12" t="s">
        <v>20</v>
      </c>
      <c r="L1176" s="12" t="s">
        <v>158</v>
      </c>
    </row>
    <row r="1177" spans="1:13" x14ac:dyDescent="0.25">
      <c r="A1177" s="10" t="s">
        <v>1897</v>
      </c>
      <c r="B1177" s="14">
        <v>202404</v>
      </c>
      <c r="C1177" s="14">
        <v>202404</v>
      </c>
      <c r="D1177" s="14" t="s">
        <v>1015</v>
      </c>
      <c r="E1177" s="16">
        <v>9178995836</v>
      </c>
      <c r="F1177" s="10" t="s">
        <v>1898</v>
      </c>
      <c r="G1177" s="17" t="s">
        <v>1792</v>
      </c>
      <c r="H1177" s="11">
        <v>260000</v>
      </c>
      <c r="I1177" s="19">
        <v>45474</v>
      </c>
      <c r="J1177" s="11">
        <v>50000</v>
      </c>
      <c r="K1177" s="12" t="s">
        <v>20</v>
      </c>
      <c r="L1177" s="12" t="s">
        <v>1899</v>
      </c>
    </row>
    <row r="1178" spans="1:13" x14ac:dyDescent="0.25">
      <c r="A1178" s="10" t="s">
        <v>2114</v>
      </c>
      <c r="B1178" s="14">
        <v>202407</v>
      </c>
      <c r="C1178" s="14">
        <v>202407</v>
      </c>
      <c r="D1178" s="14" t="s">
        <v>1014</v>
      </c>
      <c r="E1178" s="16">
        <v>7978271633</v>
      </c>
      <c r="F1178" s="10" t="s">
        <v>2116</v>
      </c>
      <c r="G1178" s="17" t="s">
        <v>1792</v>
      </c>
      <c r="H1178" s="11">
        <v>290000</v>
      </c>
      <c r="I1178" s="19">
        <v>45474</v>
      </c>
      <c r="J1178" s="11">
        <v>75000</v>
      </c>
      <c r="K1178" s="12" t="s">
        <v>20</v>
      </c>
      <c r="L1178" s="12" t="s">
        <v>158</v>
      </c>
    </row>
    <row r="1179" spans="1:13" x14ac:dyDescent="0.25">
      <c r="A1179" s="10" t="s">
        <v>2221</v>
      </c>
      <c r="B1179" s="14">
        <v>202408</v>
      </c>
      <c r="C1179" s="14">
        <v>202408</v>
      </c>
      <c r="D1179" s="14" t="s">
        <v>1015</v>
      </c>
      <c r="E1179" s="16"/>
      <c r="F1179" s="10"/>
      <c r="G1179" s="17" t="s">
        <v>1778</v>
      </c>
      <c r="H1179" s="11">
        <v>318000</v>
      </c>
      <c r="I1179" s="19">
        <v>45474</v>
      </c>
      <c r="J1179" s="11">
        <v>50000</v>
      </c>
      <c r="K1179" s="12" t="s">
        <v>20</v>
      </c>
      <c r="L1179" s="12" t="s">
        <v>158</v>
      </c>
    </row>
    <row r="1180" spans="1:13" x14ac:dyDescent="0.25">
      <c r="A1180" s="10" t="s">
        <v>2363</v>
      </c>
      <c r="B1180" s="14">
        <v>202409</v>
      </c>
      <c r="C1180" s="14">
        <v>202409</v>
      </c>
      <c r="D1180" s="14" t="s">
        <v>1015</v>
      </c>
      <c r="E1180" s="16">
        <v>8074122524</v>
      </c>
      <c r="F1180" s="10" t="s">
        <v>2347</v>
      </c>
      <c r="G1180" s="17" t="s">
        <v>1778</v>
      </c>
      <c r="H1180" s="11">
        <v>318000</v>
      </c>
      <c r="I1180" s="19">
        <v>45505</v>
      </c>
      <c r="J1180" s="11">
        <v>50000</v>
      </c>
      <c r="K1180" s="12" t="s">
        <v>20</v>
      </c>
      <c r="L1180" s="12" t="s">
        <v>158</v>
      </c>
    </row>
    <row r="1181" spans="1:13" x14ac:dyDescent="0.25">
      <c r="A1181" s="10" t="s">
        <v>2163</v>
      </c>
      <c r="B1181" s="14">
        <v>202408</v>
      </c>
      <c r="C1181" s="14">
        <v>202408</v>
      </c>
      <c r="D1181" s="14" t="s">
        <v>1015</v>
      </c>
      <c r="E1181" s="16">
        <v>8249417550</v>
      </c>
      <c r="F1181" s="10" t="s">
        <v>2164</v>
      </c>
      <c r="G1181" s="17" t="s">
        <v>1778</v>
      </c>
      <c r="H1181" s="11">
        <v>290000</v>
      </c>
      <c r="I1181" s="19">
        <v>45505</v>
      </c>
      <c r="J1181" s="11">
        <v>60000</v>
      </c>
      <c r="K1181" s="12" t="s">
        <v>20</v>
      </c>
      <c r="L1181" s="12" t="s">
        <v>158</v>
      </c>
    </row>
    <row r="1182" spans="1:13" x14ac:dyDescent="0.25">
      <c r="A1182" s="10" t="s">
        <v>2168</v>
      </c>
      <c r="B1182" s="14">
        <v>202407</v>
      </c>
      <c r="C1182" s="14">
        <v>202407</v>
      </c>
      <c r="D1182" s="14" t="s">
        <v>1015</v>
      </c>
      <c r="E1182" s="16">
        <v>8926061648</v>
      </c>
      <c r="F1182" s="10" t="s">
        <v>2169</v>
      </c>
      <c r="G1182" s="17" t="s">
        <v>1792</v>
      </c>
      <c r="H1182" s="11">
        <v>290000</v>
      </c>
      <c r="I1182" s="19">
        <v>45505</v>
      </c>
      <c r="J1182" s="11">
        <v>75900</v>
      </c>
      <c r="K1182" s="12" t="s">
        <v>20</v>
      </c>
      <c r="L1182" s="12" t="s">
        <v>158</v>
      </c>
    </row>
    <row r="1183" spans="1:13" x14ac:dyDescent="0.25">
      <c r="A1183" s="10" t="s">
        <v>2182</v>
      </c>
      <c r="B1183" s="14">
        <v>202407</v>
      </c>
      <c r="C1183" s="14">
        <v>202407</v>
      </c>
      <c r="D1183" s="14" t="s">
        <v>1015</v>
      </c>
      <c r="E1183" s="16">
        <v>6370070992</v>
      </c>
      <c r="F1183" s="10" t="s">
        <v>2183</v>
      </c>
      <c r="G1183" s="17" t="s">
        <v>1778</v>
      </c>
      <c r="H1183" s="11">
        <v>280000</v>
      </c>
      <c r="I1183" s="19">
        <v>45505</v>
      </c>
      <c r="J1183" s="11">
        <f>30600+30000</f>
        <v>60600</v>
      </c>
      <c r="K1183" s="12" t="s">
        <v>20</v>
      </c>
      <c r="L1183" s="12" t="s">
        <v>158</v>
      </c>
    </row>
    <row r="1184" spans="1:13" x14ac:dyDescent="0.25">
      <c r="A1184" s="10" t="s">
        <v>2153</v>
      </c>
      <c r="B1184" s="14">
        <v>202407</v>
      </c>
      <c r="C1184" s="14">
        <v>202407</v>
      </c>
      <c r="D1184" s="14" t="s">
        <v>1015</v>
      </c>
      <c r="E1184" s="16">
        <v>7377779071</v>
      </c>
      <c r="F1184" s="10" t="s">
        <v>2154</v>
      </c>
      <c r="G1184" s="17" t="s">
        <v>1778</v>
      </c>
      <c r="H1184" s="11">
        <v>318600</v>
      </c>
      <c r="I1184" s="19">
        <v>45505</v>
      </c>
      <c r="J1184" s="11">
        <v>50000</v>
      </c>
      <c r="K1184" s="12" t="s">
        <v>902</v>
      </c>
      <c r="L1184" s="12" t="s">
        <v>158</v>
      </c>
      <c r="M1184" t="s">
        <v>2605</v>
      </c>
    </row>
    <row r="1185" spans="1:13" x14ac:dyDescent="0.25">
      <c r="A1185" s="10" t="s">
        <v>2111</v>
      </c>
      <c r="B1185" s="14">
        <v>202407</v>
      </c>
      <c r="C1185" s="14">
        <v>202407</v>
      </c>
      <c r="D1185" s="14" t="s">
        <v>1014</v>
      </c>
      <c r="E1185" s="16">
        <v>7397150068</v>
      </c>
      <c r="F1185" s="10" t="s">
        <v>2112</v>
      </c>
      <c r="G1185" s="17" t="s">
        <v>1778</v>
      </c>
      <c r="H1185" s="11">
        <v>270000</v>
      </c>
      <c r="I1185" s="19">
        <v>45505</v>
      </c>
      <c r="J1185" s="11">
        <v>35000</v>
      </c>
      <c r="K1185" s="12" t="s">
        <v>20</v>
      </c>
      <c r="L1185" s="12" t="s">
        <v>158</v>
      </c>
    </row>
    <row r="1186" spans="1:13" x14ac:dyDescent="0.25">
      <c r="A1186" s="10" t="s">
        <v>2364</v>
      </c>
      <c r="B1186" s="14">
        <v>202410</v>
      </c>
      <c r="C1186" s="14">
        <v>202410</v>
      </c>
      <c r="D1186" s="14" t="s">
        <v>1014</v>
      </c>
      <c r="E1186" s="16" t="s">
        <v>2364</v>
      </c>
      <c r="F1186" s="10" t="s">
        <v>2367</v>
      </c>
      <c r="G1186" s="17" t="s">
        <v>1778</v>
      </c>
      <c r="H1186" s="11">
        <v>298600</v>
      </c>
      <c r="I1186" s="19">
        <v>45505</v>
      </c>
      <c r="J1186" s="11">
        <v>5000</v>
      </c>
      <c r="K1186" s="12" t="s">
        <v>20</v>
      </c>
      <c r="L1186" s="12" t="s">
        <v>158</v>
      </c>
    </row>
    <row r="1187" spans="1:13" x14ac:dyDescent="0.25">
      <c r="A1187" s="10" t="s">
        <v>2365</v>
      </c>
      <c r="B1187" s="14">
        <v>202410</v>
      </c>
      <c r="C1187" s="14">
        <v>202410</v>
      </c>
      <c r="D1187" s="14" t="s">
        <v>1015</v>
      </c>
      <c r="E1187" s="16" t="s">
        <v>2365</v>
      </c>
      <c r="F1187" s="10" t="s">
        <v>2368</v>
      </c>
      <c r="G1187" s="17" t="s">
        <v>1778</v>
      </c>
      <c r="H1187" s="11">
        <v>318000</v>
      </c>
      <c r="I1187" s="19">
        <v>45505</v>
      </c>
      <c r="J1187" s="11">
        <v>5000</v>
      </c>
      <c r="K1187" s="12" t="s">
        <v>20</v>
      </c>
      <c r="L1187" s="12" t="s">
        <v>158</v>
      </c>
    </row>
    <row r="1188" spans="1:13" x14ac:dyDescent="0.25">
      <c r="A1188" s="10" t="s">
        <v>2366</v>
      </c>
      <c r="B1188" s="14">
        <v>202410</v>
      </c>
      <c r="C1188" s="14">
        <v>202410</v>
      </c>
      <c r="D1188" s="14" t="s">
        <v>1015</v>
      </c>
      <c r="E1188" s="16" t="s">
        <v>2366</v>
      </c>
      <c r="F1188" s="10" t="s">
        <v>2369</v>
      </c>
      <c r="G1188" s="17" t="s">
        <v>1778</v>
      </c>
      <c r="H1188" s="11">
        <v>318000</v>
      </c>
      <c r="I1188" s="19">
        <v>45505</v>
      </c>
      <c r="J1188" s="11">
        <v>5000</v>
      </c>
      <c r="K1188" s="12" t="s">
        <v>20</v>
      </c>
      <c r="L1188" s="12" t="s">
        <v>158</v>
      </c>
    </row>
    <row r="1189" spans="1:13" x14ac:dyDescent="0.25">
      <c r="A1189" s="10" t="s">
        <v>2351</v>
      </c>
      <c r="B1189" s="14">
        <v>202409</v>
      </c>
      <c r="C1189" s="14">
        <v>202409</v>
      </c>
      <c r="D1189" s="14" t="s">
        <v>1014</v>
      </c>
      <c r="E1189" s="16">
        <v>9668321198</v>
      </c>
      <c r="F1189" s="10" t="s">
        <v>2352</v>
      </c>
      <c r="G1189" s="17" t="s">
        <v>1778</v>
      </c>
      <c r="H1189" s="11">
        <v>318600</v>
      </c>
      <c r="I1189" s="19">
        <v>45536</v>
      </c>
      <c r="J1189" s="11">
        <v>313000</v>
      </c>
      <c r="K1189" s="12" t="s">
        <v>20</v>
      </c>
      <c r="L1189" s="12" t="s">
        <v>158</v>
      </c>
    </row>
    <row r="1190" spans="1:13" x14ac:dyDescent="0.25">
      <c r="A1190" s="10" t="s">
        <v>2350</v>
      </c>
      <c r="B1190" s="14">
        <v>202409</v>
      </c>
      <c r="C1190" s="14">
        <v>202409</v>
      </c>
      <c r="D1190" s="14" t="s">
        <v>1014</v>
      </c>
      <c r="E1190" s="16">
        <v>7582045490</v>
      </c>
      <c r="F1190" s="10" t="s">
        <v>2313</v>
      </c>
      <c r="G1190" s="17" t="s">
        <v>1778</v>
      </c>
      <c r="H1190" s="11">
        <v>318600</v>
      </c>
      <c r="I1190" s="19">
        <v>45536</v>
      </c>
      <c r="J1190" s="11">
        <v>71250</v>
      </c>
      <c r="K1190" s="12" t="s">
        <v>20</v>
      </c>
      <c r="L1190" s="12" t="s">
        <v>158</v>
      </c>
    </row>
    <row r="1191" spans="1:13" x14ac:dyDescent="0.25">
      <c r="A1191" s="10" t="s">
        <v>2338</v>
      </c>
      <c r="B1191" s="14">
        <v>202409</v>
      </c>
      <c r="C1191" s="14">
        <v>202409</v>
      </c>
      <c r="D1191" s="14" t="s">
        <v>1014</v>
      </c>
      <c r="E1191" s="16">
        <v>9437785044</v>
      </c>
      <c r="F1191" s="10" t="s">
        <v>2344</v>
      </c>
      <c r="G1191" s="17" t="s">
        <v>1778</v>
      </c>
      <c r="H1191" s="11">
        <v>280000</v>
      </c>
      <c r="I1191" s="19">
        <v>45566</v>
      </c>
      <c r="J1191" s="11">
        <v>50000</v>
      </c>
      <c r="K1191" s="12" t="s">
        <v>689</v>
      </c>
      <c r="L1191" s="12" t="s">
        <v>158</v>
      </c>
    </row>
    <row r="1192" spans="1:13" x14ac:dyDescent="0.25">
      <c r="A1192" s="10" t="s">
        <v>2370</v>
      </c>
      <c r="B1192" s="14">
        <v>202410</v>
      </c>
      <c r="C1192" s="14">
        <v>202410</v>
      </c>
      <c r="D1192" s="14" t="s">
        <v>1014</v>
      </c>
      <c r="E1192" s="16">
        <v>7879809200</v>
      </c>
      <c r="F1192" s="10" t="s">
        <v>2371</v>
      </c>
      <c r="G1192" s="17" t="s">
        <v>1778</v>
      </c>
      <c r="H1192" s="11">
        <v>280000</v>
      </c>
      <c r="I1192" s="19">
        <v>45566</v>
      </c>
      <c r="J1192" s="11">
        <v>303000</v>
      </c>
      <c r="K1192" s="12" t="s">
        <v>20</v>
      </c>
      <c r="L1192" s="12" t="s">
        <v>158</v>
      </c>
    </row>
    <row r="1193" spans="1:13" x14ac:dyDescent="0.25">
      <c r="A1193" s="10" t="s">
        <v>2240</v>
      </c>
      <c r="B1193" s="14">
        <v>202408</v>
      </c>
      <c r="C1193" s="14">
        <v>202408</v>
      </c>
      <c r="D1193" s="14" t="s">
        <v>1014</v>
      </c>
      <c r="E1193" s="16">
        <v>9668283467</v>
      </c>
      <c r="F1193" s="10" t="s">
        <v>2241</v>
      </c>
      <c r="G1193" s="17" t="s">
        <v>2006</v>
      </c>
      <c r="H1193" s="11">
        <v>290000</v>
      </c>
      <c r="I1193" s="19">
        <v>45597</v>
      </c>
      <c r="J1193" s="11">
        <v>50000</v>
      </c>
      <c r="K1193" s="12" t="s">
        <v>20</v>
      </c>
      <c r="L1193" s="12" t="s">
        <v>158</v>
      </c>
    </row>
    <row r="1194" spans="1:13" x14ac:dyDescent="0.25">
      <c r="A1194" s="10" t="s">
        <v>2210</v>
      </c>
      <c r="B1194" s="14">
        <v>202408</v>
      </c>
      <c r="C1194" s="14">
        <v>202408</v>
      </c>
      <c r="D1194" s="14" t="s">
        <v>1015</v>
      </c>
      <c r="E1194" s="16">
        <v>9437526613</v>
      </c>
      <c r="F1194" s="10" t="s">
        <v>2212</v>
      </c>
      <c r="G1194" s="17" t="s">
        <v>1778</v>
      </c>
      <c r="H1194" s="11">
        <v>313600</v>
      </c>
      <c r="I1194" s="19">
        <v>45627</v>
      </c>
      <c r="J1194" s="11">
        <v>78250</v>
      </c>
      <c r="K1194" s="12" t="s">
        <v>689</v>
      </c>
      <c r="L1194" s="12" t="s">
        <v>158</v>
      </c>
    </row>
    <row r="1195" spans="1:13" x14ac:dyDescent="0.25">
      <c r="A1195" s="10" t="s">
        <v>2225</v>
      </c>
      <c r="B1195" s="14">
        <v>202408</v>
      </c>
      <c r="C1195" s="14">
        <v>202408</v>
      </c>
      <c r="D1195" s="14" t="s">
        <v>1015</v>
      </c>
      <c r="E1195" s="16">
        <v>7377373757</v>
      </c>
      <c r="F1195" s="10" t="s">
        <v>2226</v>
      </c>
      <c r="G1195" s="17" t="s">
        <v>1778</v>
      </c>
      <c r="H1195" s="11">
        <v>280000</v>
      </c>
      <c r="I1195" s="19">
        <v>45627</v>
      </c>
      <c r="J1195" s="11">
        <v>95000</v>
      </c>
      <c r="K1195" s="12" t="s">
        <v>20</v>
      </c>
      <c r="L1195" s="12" t="s">
        <v>158</v>
      </c>
    </row>
    <row r="1196" spans="1:13" x14ac:dyDescent="0.25">
      <c r="A1196" s="10" t="s">
        <v>2372</v>
      </c>
      <c r="B1196" s="14">
        <v>202410</v>
      </c>
      <c r="C1196" s="14">
        <v>202410</v>
      </c>
      <c r="D1196" s="14" t="s">
        <v>1014</v>
      </c>
      <c r="E1196" s="16">
        <v>8788832909</v>
      </c>
      <c r="F1196" s="10" t="s">
        <v>2378</v>
      </c>
      <c r="G1196" s="17" t="s">
        <v>1778</v>
      </c>
      <c r="H1196" s="11">
        <v>308600</v>
      </c>
      <c r="I1196" s="19">
        <v>45627</v>
      </c>
      <c r="J1196" s="11">
        <v>5000</v>
      </c>
      <c r="K1196" s="12" t="s">
        <v>20</v>
      </c>
      <c r="L1196" s="12" t="s">
        <v>158</v>
      </c>
    </row>
    <row r="1197" spans="1:13" x14ac:dyDescent="0.25">
      <c r="A1197" s="10" t="s">
        <v>2373</v>
      </c>
      <c r="B1197" s="14">
        <v>202410</v>
      </c>
      <c r="C1197" s="14">
        <v>202410</v>
      </c>
      <c r="D1197" s="14" t="s">
        <v>1015</v>
      </c>
      <c r="E1197" s="16">
        <v>9389725097</v>
      </c>
      <c r="F1197" s="10" t="s">
        <v>2379</v>
      </c>
      <c r="G1197" s="17" t="s">
        <v>1778</v>
      </c>
      <c r="H1197" s="11">
        <v>313600</v>
      </c>
      <c r="I1197" s="19">
        <v>45627</v>
      </c>
      <c r="J1197" s="11">
        <v>5000</v>
      </c>
      <c r="K1197" s="12" t="s">
        <v>20</v>
      </c>
      <c r="L1197" s="12" t="s">
        <v>158</v>
      </c>
    </row>
    <row r="1198" spans="1:13" x14ac:dyDescent="0.25">
      <c r="A1198" s="10" t="s">
        <v>2374</v>
      </c>
      <c r="B1198" s="14">
        <v>202410</v>
      </c>
      <c r="C1198" s="14">
        <v>202410</v>
      </c>
      <c r="D1198" s="14" t="s">
        <v>1014</v>
      </c>
      <c r="E1198" s="16">
        <v>6370198026</v>
      </c>
      <c r="F1198" s="10" t="s">
        <v>2380</v>
      </c>
      <c r="G1198" s="17" t="s">
        <v>1778</v>
      </c>
      <c r="H1198" s="11">
        <v>308600</v>
      </c>
      <c r="I1198" s="19">
        <v>45627</v>
      </c>
      <c r="J1198" s="11">
        <v>5000</v>
      </c>
      <c r="K1198" s="12" t="s">
        <v>20</v>
      </c>
      <c r="L1198" s="12" t="s">
        <v>158</v>
      </c>
    </row>
    <row r="1199" spans="1:13" x14ac:dyDescent="0.25">
      <c r="A1199" s="10" t="s">
        <v>2375</v>
      </c>
      <c r="B1199" s="14">
        <v>202410</v>
      </c>
      <c r="C1199" s="14">
        <v>202410</v>
      </c>
      <c r="D1199" s="14" t="s">
        <v>1015</v>
      </c>
      <c r="E1199" s="16">
        <v>8917310914</v>
      </c>
      <c r="F1199" s="10" t="s">
        <v>2381</v>
      </c>
      <c r="G1199" s="17" t="s">
        <v>2006</v>
      </c>
      <c r="H1199" s="11">
        <v>295000</v>
      </c>
      <c r="I1199" s="19">
        <v>45627</v>
      </c>
      <c r="J1199" s="11">
        <v>5000</v>
      </c>
      <c r="K1199" s="12" t="s">
        <v>20</v>
      </c>
      <c r="L1199" s="12" t="s">
        <v>158</v>
      </c>
    </row>
    <row r="1200" spans="1:13" x14ac:dyDescent="0.25">
      <c r="A1200" s="59" t="s">
        <v>2376</v>
      </c>
      <c r="B1200" s="60">
        <v>202410</v>
      </c>
      <c r="C1200" s="60">
        <v>202410</v>
      </c>
      <c r="D1200" s="60" t="s">
        <v>1015</v>
      </c>
      <c r="E1200" s="61">
        <v>8328977742</v>
      </c>
      <c r="F1200" s="59" t="s">
        <v>2381</v>
      </c>
      <c r="G1200" s="62" t="s">
        <v>2006</v>
      </c>
      <c r="H1200" s="63">
        <v>295000</v>
      </c>
      <c r="I1200" s="64">
        <v>45627</v>
      </c>
      <c r="J1200" s="63">
        <v>5000</v>
      </c>
      <c r="K1200" s="66" t="s">
        <v>902</v>
      </c>
      <c r="L1200" s="65" t="s">
        <v>158</v>
      </c>
      <c r="M1200" t="s">
        <v>2605</v>
      </c>
    </row>
    <row r="1201" spans="1:12" x14ac:dyDescent="0.25">
      <c r="A1201" s="10" t="s">
        <v>2377</v>
      </c>
      <c r="B1201" s="14">
        <v>202410</v>
      </c>
      <c r="C1201" s="14">
        <v>202410</v>
      </c>
      <c r="D1201" s="14" t="s">
        <v>1015</v>
      </c>
      <c r="E1201" s="16">
        <v>7205816953</v>
      </c>
      <c r="F1201" s="10" t="s">
        <v>2382</v>
      </c>
      <c r="G1201" s="17" t="s">
        <v>2006</v>
      </c>
      <c r="H1201" s="11">
        <v>295000</v>
      </c>
      <c r="I1201" s="19">
        <v>45627</v>
      </c>
      <c r="J1201" s="11">
        <v>5000</v>
      </c>
      <c r="K1201" s="12" t="s">
        <v>20</v>
      </c>
      <c r="L1201" s="12" t="s">
        <v>158</v>
      </c>
    </row>
    <row r="1202" spans="1:12" x14ac:dyDescent="0.25">
      <c r="A1202" s="10" t="s">
        <v>2151</v>
      </c>
      <c r="B1202" s="14">
        <v>202407</v>
      </c>
      <c r="C1202" s="14">
        <v>202407</v>
      </c>
      <c r="D1202" s="14" t="s">
        <v>1015</v>
      </c>
      <c r="E1202" s="16">
        <v>7749032456</v>
      </c>
      <c r="F1202" s="10" t="s">
        <v>2152</v>
      </c>
      <c r="G1202" s="17" t="s">
        <v>1778</v>
      </c>
      <c r="H1202" s="11">
        <v>318600</v>
      </c>
      <c r="I1202" s="19" t="s">
        <v>3719</v>
      </c>
      <c r="J1202" s="11">
        <f>53000+80000</f>
        <v>133000</v>
      </c>
      <c r="K1202" s="12" t="s">
        <v>20</v>
      </c>
      <c r="L1202" s="12" t="s">
        <v>158</v>
      </c>
    </row>
    <row r="1203" spans="1:12" x14ac:dyDescent="0.25">
      <c r="A1203" s="10" t="s">
        <v>1693</v>
      </c>
      <c r="B1203" s="14">
        <v>202402</v>
      </c>
      <c r="C1203" s="14">
        <v>202402</v>
      </c>
      <c r="D1203" s="14" t="s">
        <v>1014</v>
      </c>
      <c r="E1203" s="16">
        <v>7606900815</v>
      </c>
      <c r="F1203" s="10" t="s">
        <v>1694</v>
      </c>
      <c r="G1203" s="17" t="s">
        <v>19</v>
      </c>
      <c r="H1203" s="11">
        <v>270000</v>
      </c>
      <c r="I1203" s="19" t="s">
        <v>3719</v>
      </c>
      <c r="J1203" s="11">
        <v>35000</v>
      </c>
      <c r="K1203" s="12" t="s">
        <v>10</v>
      </c>
      <c r="L1203" s="12" t="s">
        <v>158</v>
      </c>
    </row>
    <row r="1204" spans="1:12" x14ac:dyDescent="0.25">
      <c r="A1204" s="10" t="s">
        <v>1695</v>
      </c>
      <c r="B1204" s="14">
        <v>202402</v>
      </c>
      <c r="C1204" s="14">
        <v>202402</v>
      </c>
      <c r="D1204" s="14" t="s">
        <v>1014</v>
      </c>
      <c r="E1204" s="16">
        <v>8971045365</v>
      </c>
      <c r="F1204" s="50" t="s">
        <v>1696</v>
      </c>
      <c r="G1204" s="17" t="s">
        <v>19</v>
      </c>
      <c r="H1204" s="11">
        <v>270000</v>
      </c>
      <c r="I1204" s="19" t="s">
        <v>3719</v>
      </c>
      <c r="J1204" s="11">
        <v>35000</v>
      </c>
      <c r="K1204" s="12" t="s">
        <v>10</v>
      </c>
      <c r="L1204" s="12" t="s">
        <v>158</v>
      </c>
    </row>
    <row r="1205" spans="1:12" x14ac:dyDescent="0.25">
      <c r="A1205" s="10" t="s">
        <v>2213</v>
      </c>
      <c r="B1205" s="14">
        <v>202408</v>
      </c>
      <c r="C1205" s="14">
        <v>202408</v>
      </c>
      <c r="D1205" s="14" t="s">
        <v>1015</v>
      </c>
      <c r="E1205" s="16">
        <v>8249343299</v>
      </c>
      <c r="F1205" s="10" t="s">
        <v>2216</v>
      </c>
      <c r="G1205" s="17" t="s">
        <v>1778</v>
      </c>
      <c r="H1205" s="11">
        <v>318000</v>
      </c>
      <c r="I1205" s="19" t="s">
        <v>3719</v>
      </c>
      <c r="J1205" s="11">
        <v>68750</v>
      </c>
      <c r="K1205" s="12" t="s">
        <v>20</v>
      </c>
      <c r="L1205" s="12" t="s">
        <v>158</v>
      </c>
    </row>
    <row r="1206" spans="1:12" x14ac:dyDescent="0.25">
      <c r="A1206" s="10" t="s">
        <v>2179</v>
      </c>
      <c r="B1206" s="14">
        <v>202407</v>
      </c>
      <c r="C1206" s="14">
        <v>202407</v>
      </c>
      <c r="D1206" s="14" t="s">
        <v>1015</v>
      </c>
      <c r="E1206" s="16">
        <v>9437650105</v>
      </c>
      <c r="F1206" s="10" t="s">
        <v>2180</v>
      </c>
      <c r="G1206" s="17" t="s">
        <v>1778</v>
      </c>
      <c r="H1206" s="11">
        <v>270000</v>
      </c>
      <c r="I1206" s="19" t="s">
        <v>3719</v>
      </c>
      <c r="J1206" s="11">
        <v>5000</v>
      </c>
      <c r="K1206" s="12" t="s">
        <v>20</v>
      </c>
      <c r="L1206" s="12" t="s">
        <v>158</v>
      </c>
    </row>
    <row r="1207" spans="1:12" x14ac:dyDescent="0.25">
      <c r="A1207" s="10" t="s">
        <v>2179</v>
      </c>
      <c r="B1207" s="14">
        <v>202407</v>
      </c>
      <c r="C1207" s="14">
        <v>202407</v>
      </c>
      <c r="D1207" s="14" t="s">
        <v>1015</v>
      </c>
      <c r="E1207" s="16">
        <v>9437650105</v>
      </c>
      <c r="F1207" s="10" t="s">
        <v>2180</v>
      </c>
      <c r="G1207" s="17" t="s">
        <v>1778</v>
      </c>
      <c r="H1207" s="11">
        <v>270000</v>
      </c>
      <c r="I1207" s="19" t="s">
        <v>3720</v>
      </c>
      <c r="J1207" s="11">
        <v>72500</v>
      </c>
      <c r="K1207" s="12" t="s">
        <v>20</v>
      </c>
      <c r="L1207" s="12" t="s">
        <v>158</v>
      </c>
    </row>
    <row r="1208" spans="1:12" x14ac:dyDescent="0.25">
      <c r="A1208" s="10" t="s">
        <v>2173</v>
      </c>
      <c r="B1208" s="14">
        <v>202407</v>
      </c>
      <c r="C1208" s="14">
        <v>202407</v>
      </c>
      <c r="D1208" s="14" t="s">
        <v>1014</v>
      </c>
      <c r="E1208" s="16">
        <v>8770058736</v>
      </c>
      <c r="F1208" s="10" t="s">
        <v>2174</v>
      </c>
      <c r="G1208" s="17" t="s">
        <v>1778</v>
      </c>
      <c r="H1208" s="11">
        <v>290000</v>
      </c>
      <c r="I1208" s="19" t="s">
        <v>3720</v>
      </c>
      <c r="J1208" s="11">
        <v>80000</v>
      </c>
      <c r="K1208" s="12" t="s">
        <v>20</v>
      </c>
      <c r="L1208" s="12" t="s">
        <v>158</v>
      </c>
    </row>
    <row r="1209" spans="1:12" x14ac:dyDescent="0.25">
      <c r="A1209" s="10" t="s">
        <v>2117</v>
      </c>
      <c r="B1209" s="14">
        <v>202407</v>
      </c>
      <c r="C1209" s="14">
        <v>202407</v>
      </c>
      <c r="D1209" s="14" t="s">
        <v>1014</v>
      </c>
      <c r="E1209" s="16">
        <v>9439750159</v>
      </c>
      <c r="F1209" s="10" t="s">
        <v>2118</v>
      </c>
      <c r="G1209" s="17" t="s">
        <v>1778</v>
      </c>
      <c r="H1209" s="11">
        <v>318600</v>
      </c>
      <c r="I1209" s="19" t="s">
        <v>3720</v>
      </c>
      <c r="J1209" s="11">
        <v>75000</v>
      </c>
      <c r="K1209" s="12" t="s">
        <v>20</v>
      </c>
      <c r="L1209" s="12" t="s">
        <v>158</v>
      </c>
    </row>
    <row r="1210" spans="1:12" x14ac:dyDescent="0.25">
      <c r="A1210" s="10" t="s">
        <v>1880</v>
      </c>
      <c r="B1210" s="14">
        <v>202404</v>
      </c>
      <c r="C1210" s="14">
        <v>202404</v>
      </c>
      <c r="D1210" s="14" t="s">
        <v>1014</v>
      </c>
      <c r="E1210" s="16">
        <v>8319455838</v>
      </c>
      <c r="F1210" s="10" t="s">
        <v>1881</v>
      </c>
      <c r="G1210" s="17" t="s">
        <v>1778</v>
      </c>
      <c r="H1210" s="11">
        <v>280000</v>
      </c>
      <c r="I1210" s="19" t="s">
        <v>3720</v>
      </c>
      <c r="J1210" s="11">
        <v>94666</v>
      </c>
      <c r="K1210" s="12" t="s">
        <v>20</v>
      </c>
      <c r="L1210" s="12" t="s">
        <v>158</v>
      </c>
    </row>
    <row r="1211" spans="1:12" x14ac:dyDescent="0.25">
      <c r="A1211" s="10" t="s">
        <v>2267</v>
      </c>
      <c r="B1211" s="14">
        <v>202409</v>
      </c>
      <c r="C1211" s="14">
        <v>202409</v>
      </c>
      <c r="D1211" s="14" t="s">
        <v>1015</v>
      </c>
      <c r="E1211" s="16">
        <v>7876154936</v>
      </c>
      <c r="F1211" s="10" t="s">
        <v>2270</v>
      </c>
      <c r="G1211" s="17" t="s">
        <v>1778</v>
      </c>
      <c r="H1211" s="11">
        <v>318000</v>
      </c>
      <c r="I1211" s="19" t="s">
        <v>3721</v>
      </c>
      <c r="J1211" s="11">
        <v>58000</v>
      </c>
      <c r="K1211" s="12" t="s">
        <v>20</v>
      </c>
      <c r="L1211" s="12" t="s">
        <v>158</v>
      </c>
    </row>
    <row r="1212" spans="1:12" x14ac:dyDescent="0.25">
      <c r="A1212" s="10" t="s">
        <v>2069</v>
      </c>
      <c r="B1212" s="14">
        <v>202406</v>
      </c>
      <c r="C1212" s="14">
        <v>202406</v>
      </c>
      <c r="D1212" s="14" t="s">
        <v>1014</v>
      </c>
      <c r="E1212" s="16">
        <v>9476085956</v>
      </c>
      <c r="F1212" s="10" t="s">
        <v>2070</v>
      </c>
      <c r="G1212" s="17" t="s">
        <v>1778</v>
      </c>
      <c r="H1212" s="11">
        <v>280000</v>
      </c>
      <c r="I1212" s="19" t="s">
        <v>3721</v>
      </c>
      <c r="J1212" s="11">
        <v>36250</v>
      </c>
      <c r="K1212" s="12" t="s">
        <v>20</v>
      </c>
      <c r="L1212" s="12" t="s">
        <v>158</v>
      </c>
    </row>
    <row r="1213" spans="1:12" x14ac:dyDescent="0.25">
      <c r="A1213" s="10" t="s">
        <v>1851</v>
      </c>
      <c r="B1213" s="14">
        <v>202304</v>
      </c>
      <c r="C1213" s="14">
        <v>202304</v>
      </c>
      <c r="D1213" s="14" t="s">
        <v>1014</v>
      </c>
      <c r="E1213" s="16" t="s">
        <v>1852</v>
      </c>
      <c r="F1213" s="10" t="s">
        <v>1853</v>
      </c>
      <c r="G1213" s="17" t="s">
        <v>1778</v>
      </c>
      <c r="H1213" s="11">
        <v>260000</v>
      </c>
      <c r="I1213" s="19" t="s">
        <v>3721</v>
      </c>
      <c r="J1213" s="11">
        <v>40000</v>
      </c>
      <c r="K1213" s="12" t="s">
        <v>20</v>
      </c>
      <c r="L1213" s="12" t="s">
        <v>158</v>
      </c>
    </row>
    <row r="1214" spans="1:12" x14ac:dyDescent="0.25">
      <c r="A1214" s="10" t="s">
        <v>2227</v>
      </c>
      <c r="B1214" s="14">
        <v>202408</v>
      </c>
      <c r="C1214" s="14">
        <v>202408</v>
      </c>
      <c r="D1214" s="14" t="s">
        <v>1015</v>
      </c>
      <c r="E1214" s="16">
        <v>7339978482</v>
      </c>
      <c r="F1214" s="10" t="s">
        <v>2228</v>
      </c>
      <c r="G1214" s="17" t="s">
        <v>1778</v>
      </c>
      <c r="H1214" s="11">
        <v>280000</v>
      </c>
      <c r="I1214" s="19" t="s">
        <v>3721</v>
      </c>
      <c r="J1214" s="11">
        <v>40000</v>
      </c>
      <c r="K1214" s="12" t="s">
        <v>20</v>
      </c>
      <c r="L1214" s="12" t="s">
        <v>158</v>
      </c>
    </row>
    <row r="1215" spans="1:12" x14ac:dyDescent="0.25">
      <c r="A1215" s="10" t="s">
        <v>2278</v>
      </c>
      <c r="B1215" s="14">
        <v>202409</v>
      </c>
      <c r="C1215" s="14">
        <v>202409</v>
      </c>
      <c r="D1215" s="14" t="s">
        <v>1015</v>
      </c>
      <c r="E1215" s="16" t="s">
        <v>2280</v>
      </c>
      <c r="F1215" s="10" t="s">
        <v>2285</v>
      </c>
      <c r="G1215" s="17" t="s">
        <v>1778</v>
      </c>
      <c r="H1215" s="11">
        <v>318600</v>
      </c>
      <c r="I1215" s="19" t="s">
        <v>3721</v>
      </c>
      <c r="J1215" s="11">
        <v>90000</v>
      </c>
      <c r="K1215" s="12" t="s">
        <v>20</v>
      </c>
      <c r="L1215" s="12" t="s">
        <v>158</v>
      </c>
    </row>
    <row r="1216" spans="1:12" x14ac:dyDescent="0.25">
      <c r="A1216" s="10" t="s">
        <v>2308</v>
      </c>
      <c r="B1216" s="14">
        <v>202409</v>
      </c>
      <c r="C1216" s="14">
        <v>202409</v>
      </c>
      <c r="D1216" s="14" t="s">
        <v>1015</v>
      </c>
      <c r="E1216" s="16">
        <v>9407390681</v>
      </c>
      <c r="F1216" s="10" t="s">
        <v>2316</v>
      </c>
      <c r="G1216" s="17" t="s">
        <v>1778</v>
      </c>
      <c r="H1216" s="11">
        <v>313600</v>
      </c>
      <c r="I1216" s="19" t="s">
        <v>3721</v>
      </c>
      <c r="J1216" s="11">
        <v>102884</v>
      </c>
      <c r="K1216" s="12" t="s">
        <v>20</v>
      </c>
      <c r="L1216" s="12" t="s">
        <v>158</v>
      </c>
    </row>
    <row r="1217" spans="1:13" x14ac:dyDescent="0.25">
      <c r="A1217" s="10" t="s">
        <v>2304</v>
      </c>
      <c r="B1217" s="14">
        <v>202406</v>
      </c>
      <c r="C1217" s="14">
        <v>202406</v>
      </c>
      <c r="D1217" s="14" t="s">
        <v>1014</v>
      </c>
      <c r="E1217" s="16">
        <v>8249224087</v>
      </c>
      <c r="F1217" s="10" t="s">
        <v>2309</v>
      </c>
      <c r="G1217" s="17" t="s">
        <v>1778</v>
      </c>
      <c r="H1217" s="11">
        <v>280000</v>
      </c>
      <c r="I1217" s="19" t="s">
        <v>3722</v>
      </c>
      <c r="J1217" s="11">
        <v>170000</v>
      </c>
      <c r="K1217" s="12" t="s">
        <v>20</v>
      </c>
      <c r="L1217" s="12" t="s">
        <v>158</v>
      </c>
    </row>
    <row r="1218" spans="1:13" x14ac:dyDescent="0.25">
      <c r="A1218" s="10" t="s">
        <v>2278</v>
      </c>
      <c r="B1218" s="14">
        <v>202409</v>
      </c>
      <c r="C1218" s="14">
        <v>202409</v>
      </c>
      <c r="D1218" s="14" t="s">
        <v>1015</v>
      </c>
      <c r="E1218" s="16" t="s">
        <v>2280</v>
      </c>
      <c r="F1218" s="50" t="s">
        <v>2285</v>
      </c>
      <c r="G1218" s="17" t="s">
        <v>1778</v>
      </c>
      <c r="H1218" s="11">
        <v>318600</v>
      </c>
      <c r="I1218" s="19" t="s">
        <v>3722</v>
      </c>
      <c r="J1218" s="11">
        <v>10000</v>
      </c>
      <c r="K1218" s="12" t="s">
        <v>20</v>
      </c>
      <c r="L1218" s="12" t="s">
        <v>158</v>
      </c>
    </row>
    <row r="1219" spans="1:13" x14ac:dyDescent="0.25">
      <c r="A1219" s="10" t="s">
        <v>2259</v>
      </c>
      <c r="B1219" s="14">
        <v>202408</v>
      </c>
      <c r="C1219" s="14">
        <v>202408</v>
      </c>
      <c r="D1219" s="14" t="s">
        <v>1015</v>
      </c>
      <c r="E1219" s="16"/>
      <c r="F1219" s="10"/>
      <c r="G1219" s="17" t="s">
        <v>1778</v>
      </c>
      <c r="H1219" s="11">
        <v>290000</v>
      </c>
      <c r="I1219" s="19" t="s">
        <v>3722</v>
      </c>
      <c r="J1219" s="11">
        <v>20000</v>
      </c>
      <c r="K1219" s="12" t="s">
        <v>20</v>
      </c>
      <c r="L1219" s="12" t="s">
        <v>158</v>
      </c>
    </row>
    <row r="1220" spans="1:13" x14ac:dyDescent="0.25">
      <c r="A1220" s="10" t="s">
        <v>1570</v>
      </c>
      <c r="B1220" s="14">
        <v>202401</v>
      </c>
      <c r="C1220" s="14">
        <v>202401</v>
      </c>
      <c r="D1220" s="14" t="s">
        <v>1014</v>
      </c>
      <c r="E1220" s="16">
        <v>6260648072</v>
      </c>
      <c r="F1220" s="50" t="s">
        <v>1571</v>
      </c>
      <c r="G1220" s="17" t="s">
        <v>2006</v>
      </c>
      <c r="H1220" s="11">
        <v>260000</v>
      </c>
      <c r="I1220" s="19" t="s">
        <v>3722</v>
      </c>
      <c r="J1220" s="11">
        <v>25000</v>
      </c>
      <c r="K1220" s="12" t="s">
        <v>20</v>
      </c>
      <c r="L1220" s="12" t="s">
        <v>158</v>
      </c>
    </row>
    <row r="1221" spans="1:13" x14ac:dyDescent="0.25">
      <c r="A1221" s="10" t="s">
        <v>2383</v>
      </c>
      <c r="B1221" s="14">
        <v>202410</v>
      </c>
      <c r="C1221" s="14">
        <v>202410</v>
      </c>
      <c r="D1221" s="14" t="s">
        <v>1015</v>
      </c>
      <c r="E1221" s="16">
        <v>8249908407</v>
      </c>
      <c r="F1221" s="10" t="s">
        <v>2387</v>
      </c>
      <c r="G1221" s="17" t="s">
        <v>2006</v>
      </c>
      <c r="H1221" s="11">
        <v>295000</v>
      </c>
      <c r="I1221" s="19" t="s">
        <v>3722</v>
      </c>
      <c r="J1221" s="11">
        <v>5000</v>
      </c>
      <c r="K1221" s="12" t="s">
        <v>20</v>
      </c>
      <c r="L1221" s="12" t="s">
        <v>158</v>
      </c>
    </row>
    <row r="1222" spans="1:13" x14ac:dyDescent="0.25">
      <c r="A1222" s="10" t="s">
        <v>2384</v>
      </c>
      <c r="B1222" s="14">
        <v>202410</v>
      </c>
      <c r="C1222" s="14">
        <v>202410</v>
      </c>
      <c r="D1222" s="14" t="s">
        <v>1015</v>
      </c>
      <c r="E1222" s="16">
        <v>9348692252</v>
      </c>
      <c r="F1222" s="10" t="s">
        <v>2388</v>
      </c>
      <c r="G1222" s="17" t="s">
        <v>2006</v>
      </c>
      <c r="H1222" s="11">
        <v>295000</v>
      </c>
      <c r="I1222" s="19" t="s">
        <v>3722</v>
      </c>
      <c r="J1222" s="11">
        <v>5000</v>
      </c>
      <c r="K1222" s="12" t="s">
        <v>20</v>
      </c>
      <c r="L1222" s="12" t="s">
        <v>158</v>
      </c>
    </row>
    <row r="1223" spans="1:13" x14ac:dyDescent="0.25">
      <c r="A1223" s="10" t="s">
        <v>2385</v>
      </c>
      <c r="B1223" s="14">
        <v>202410</v>
      </c>
      <c r="C1223" s="14">
        <v>202410</v>
      </c>
      <c r="D1223" s="14" t="s">
        <v>1014</v>
      </c>
      <c r="E1223" s="16">
        <v>7328875928</v>
      </c>
      <c r="F1223" s="10" t="s">
        <v>2389</v>
      </c>
      <c r="G1223" s="17" t="s">
        <v>1778</v>
      </c>
      <c r="H1223" s="11">
        <v>300000</v>
      </c>
      <c r="I1223" s="19" t="s">
        <v>3722</v>
      </c>
      <c r="J1223" s="11">
        <v>5000</v>
      </c>
      <c r="K1223" s="12" t="s">
        <v>20</v>
      </c>
      <c r="L1223" s="12" t="s">
        <v>158</v>
      </c>
    </row>
    <row r="1224" spans="1:13" x14ac:dyDescent="0.25">
      <c r="A1224" s="10" t="s">
        <v>2386</v>
      </c>
      <c r="B1224" s="14">
        <v>202410</v>
      </c>
      <c r="C1224" s="14">
        <v>202410</v>
      </c>
      <c r="D1224" s="14" t="s">
        <v>1015</v>
      </c>
      <c r="E1224" s="16">
        <v>9938299406</v>
      </c>
      <c r="F1224" s="10" t="s">
        <v>2390</v>
      </c>
      <c r="G1224" s="17" t="s">
        <v>2006</v>
      </c>
      <c r="H1224" s="11">
        <v>275000</v>
      </c>
      <c r="I1224" s="19" t="s">
        <v>3723</v>
      </c>
      <c r="J1224" s="11">
        <v>10000</v>
      </c>
      <c r="K1224" s="12" t="s">
        <v>20</v>
      </c>
      <c r="L1224" s="12" t="s">
        <v>158</v>
      </c>
    </row>
    <row r="1225" spans="1:13" x14ac:dyDescent="0.25">
      <c r="A1225" s="10" t="s">
        <v>2391</v>
      </c>
      <c r="B1225" s="14">
        <v>202409</v>
      </c>
      <c r="C1225" s="14">
        <v>202409</v>
      </c>
      <c r="D1225" s="14"/>
      <c r="E1225" s="16">
        <v>8144757055</v>
      </c>
      <c r="F1225" s="10" t="s">
        <v>2328</v>
      </c>
      <c r="G1225" s="17" t="s">
        <v>1778</v>
      </c>
      <c r="H1225" s="11">
        <v>308600</v>
      </c>
      <c r="I1225" s="19" t="s">
        <v>3723</v>
      </c>
      <c r="J1225" s="11">
        <v>153600</v>
      </c>
      <c r="K1225" s="12" t="s">
        <v>902</v>
      </c>
      <c r="L1225" s="12" t="s">
        <v>158</v>
      </c>
      <c r="M1225" t="s">
        <v>2605</v>
      </c>
    </row>
    <row r="1226" spans="1:13" x14ac:dyDescent="0.25">
      <c r="A1226" s="10" t="s">
        <v>2373</v>
      </c>
      <c r="B1226" s="14">
        <v>202410</v>
      </c>
      <c r="C1226" s="14">
        <v>202410</v>
      </c>
      <c r="D1226" s="14" t="s">
        <v>1015</v>
      </c>
      <c r="E1226" s="16">
        <v>9389725097</v>
      </c>
      <c r="F1226" s="10" t="s">
        <v>2379</v>
      </c>
      <c r="G1226" s="17" t="s">
        <v>1778</v>
      </c>
      <c r="H1226" s="11">
        <v>313600</v>
      </c>
      <c r="I1226" s="19" t="s">
        <v>3723</v>
      </c>
      <c r="J1226" s="11">
        <v>40000</v>
      </c>
      <c r="K1226" s="12" t="s">
        <v>20</v>
      </c>
      <c r="L1226" s="12" t="s">
        <v>158</v>
      </c>
    </row>
    <row r="1227" spans="1:13" x14ac:dyDescent="0.25">
      <c r="A1227" s="10" t="s">
        <v>2274</v>
      </c>
      <c r="B1227" s="14">
        <v>202409</v>
      </c>
      <c r="C1227" s="14">
        <v>202409</v>
      </c>
      <c r="D1227" s="14" t="s">
        <v>1015</v>
      </c>
      <c r="E1227" s="16">
        <v>7337310547</v>
      </c>
      <c r="F1227" s="10" t="s">
        <v>2281</v>
      </c>
      <c r="G1227" s="17" t="s">
        <v>1778</v>
      </c>
      <c r="H1227" s="11">
        <v>318600</v>
      </c>
      <c r="I1227" s="19" t="s">
        <v>3724</v>
      </c>
      <c r="J1227" s="11">
        <v>104533</v>
      </c>
      <c r="K1227" s="12" t="s">
        <v>20</v>
      </c>
      <c r="L1227" s="12" t="s">
        <v>158</v>
      </c>
    </row>
    <row r="1228" spans="1:13" x14ac:dyDescent="0.25">
      <c r="A1228" s="10" t="s">
        <v>2306</v>
      </c>
      <c r="B1228" s="14">
        <v>202409</v>
      </c>
      <c r="C1228" s="14">
        <v>202409</v>
      </c>
      <c r="D1228" s="14" t="s">
        <v>1015</v>
      </c>
      <c r="E1228" s="16">
        <v>8249054797</v>
      </c>
      <c r="F1228" s="10" t="s">
        <v>2312</v>
      </c>
      <c r="G1228" s="17" t="s">
        <v>1778</v>
      </c>
      <c r="H1228" s="11">
        <v>295000</v>
      </c>
      <c r="I1228" s="19" t="s">
        <v>3724</v>
      </c>
      <c r="J1228" s="11">
        <v>58000</v>
      </c>
      <c r="K1228" s="12" t="s">
        <v>20</v>
      </c>
      <c r="L1228" s="12" t="s">
        <v>158</v>
      </c>
    </row>
    <row r="1229" spans="1:13" x14ac:dyDescent="0.25">
      <c r="A1229" s="10" t="s">
        <v>2393</v>
      </c>
      <c r="B1229" s="14">
        <v>202405</v>
      </c>
      <c r="C1229" s="14">
        <v>202405</v>
      </c>
      <c r="D1229" s="14" t="s">
        <v>1015</v>
      </c>
      <c r="E1229" s="16">
        <v>6372749159</v>
      </c>
      <c r="F1229" s="10" t="s">
        <v>1932</v>
      </c>
      <c r="G1229" s="17" t="s">
        <v>1778</v>
      </c>
      <c r="H1229" s="11">
        <v>280000</v>
      </c>
      <c r="I1229" s="19" t="s">
        <v>3724</v>
      </c>
      <c r="J1229" s="11">
        <v>24000</v>
      </c>
      <c r="K1229" s="12" t="s">
        <v>20</v>
      </c>
      <c r="L1229" s="12" t="s">
        <v>158</v>
      </c>
    </row>
    <row r="1230" spans="1:13" x14ac:dyDescent="0.25">
      <c r="A1230" s="10" t="s">
        <v>1933</v>
      </c>
      <c r="B1230" s="14">
        <v>202405</v>
      </c>
      <c r="C1230" s="14">
        <v>202405</v>
      </c>
      <c r="D1230" s="14" t="s">
        <v>1015</v>
      </c>
      <c r="E1230" s="16">
        <v>9668220059</v>
      </c>
      <c r="F1230" s="10" t="s">
        <v>1934</v>
      </c>
      <c r="G1230" s="17" t="s">
        <v>1778</v>
      </c>
      <c r="H1230" s="11">
        <v>280000</v>
      </c>
      <c r="I1230" s="19" t="s">
        <v>3724</v>
      </c>
      <c r="J1230" s="11">
        <v>24000</v>
      </c>
      <c r="K1230" s="12" t="s">
        <v>20</v>
      </c>
      <c r="L1230" s="12" t="s">
        <v>158</v>
      </c>
    </row>
    <row r="1231" spans="1:13" x14ac:dyDescent="0.25">
      <c r="A1231" s="10" t="s">
        <v>2264</v>
      </c>
      <c r="B1231" s="14">
        <v>202408</v>
      </c>
      <c r="C1231" s="14">
        <v>202408</v>
      </c>
      <c r="D1231" s="14" t="s">
        <v>1015</v>
      </c>
      <c r="E1231" s="16">
        <v>9100931847</v>
      </c>
      <c r="F1231" s="10" t="s">
        <v>2266</v>
      </c>
      <c r="G1231" s="17" t="s">
        <v>1778</v>
      </c>
      <c r="H1231" s="11">
        <v>318000</v>
      </c>
      <c r="I1231" s="19" t="s">
        <v>3724</v>
      </c>
      <c r="J1231" s="11">
        <v>75000</v>
      </c>
      <c r="K1231" s="12" t="s">
        <v>20</v>
      </c>
      <c r="L1231" s="12" t="s">
        <v>158</v>
      </c>
    </row>
    <row r="1232" spans="1:13" x14ac:dyDescent="0.25">
      <c r="A1232" s="10" t="s">
        <v>2394</v>
      </c>
      <c r="B1232" s="14">
        <v>202410</v>
      </c>
      <c r="C1232" s="14">
        <v>202410</v>
      </c>
      <c r="D1232" s="14" t="s">
        <v>1015</v>
      </c>
      <c r="E1232" s="16">
        <v>7234053844</v>
      </c>
      <c r="F1232" s="10" t="s">
        <v>2396</v>
      </c>
      <c r="G1232" s="17" t="s">
        <v>1778</v>
      </c>
      <c r="H1232" s="11">
        <v>318000</v>
      </c>
      <c r="I1232" s="19" t="s">
        <v>3724</v>
      </c>
      <c r="J1232" s="11">
        <v>5000</v>
      </c>
      <c r="K1232" s="12" t="s">
        <v>20</v>
      </c>
      <c r="L1232" s="12" t="s">
        <v>158</v>
      </c>
    </row>
    <row r="1233" spans="1:18" x14ac:dyDescent="0.25">
      <c r="A1233" s="10" t="s">
        <v>2395</v>
      </c>
      <c r="B1233" s="14">
        <v>202410</v>
      </c>
      <c r="C1233" s="14">
        <v>202410</v>
      </c>
      <c r="D1233" s="14" t="s">
        <v>1015</v>
      </c>
      <c r="E1233" s="16">
        <v>8249778903</v>
      </c>
      <c r="F1233" s="10" t="s">
        <v>2397</v>
      </c>
      <c r="G1233" s="17" t="s">
        <v>1778</v>
      </c>
      <c r="H1233" s="11">
        <v>318000</v>
      </c>
      <c r="I1233" s="19" t="s">
        <v>3724</v>
      </c>
      <c r="J1233" s="11">
        <v>5000</v>
      </c>
      <c r="K1233" s="12" t="s">
        <v>20</v>
      </c>
      <c r="L1233" s="12" t="s">
        <v>158</v>
      </c>
    </row>
    <row r="1234" spans="1:18" x14ac:dyDescent="0.25">
      <c r="A1234" s="10" t="s">
        <v>2300</v>
      </c>
      <c r="B1234" s="14">
        <v>202409</v>
      </c>
      <c r="C1234" s="14">
        <v>202409</v>
      </c>
      <c r="D1234" s="14" t="s">
        <v>1014</v>
      </c>
      <c r="E1234" s="16">
        <v>9584521462</v>
      </c>
      <c r="F1234" s="50" t="s">
        <v>2301</v>
      </c>
      <c r="G1234" s="17" t="s">
        <v>1778</v>
      </c>
      <c r="H1234" s="11">
        <v>318000</v>
      </c>
      <c r="I1234" s="19" t="s">
        <v>3725</v>
      </c>
      <c r="J1234" s="11">
        <v>105000</v>
      </c>
      <c r="K1234" s="12" t="s">
        <v>20</v>
      </c>
      <c r="L1234" s="12" t="s">
        <v>158</v>
      </c>
    </row>
    <row r="1235" spans="1:18" x14ac:dyDescent="0.25">
      <c r="A1235" s="49" t="s">
        <v>2339</v>
      </c>
      <c r="B1235" s="14">
        <v>202409</v>
      </c>
      <c r="C1235" s="14">
        <v>202409</v>
      </c>
      <c r="D1235" s="14" t="s">
        <v>1014</v>
      </c>
      <c r="E1235" s="16">
        <v>9556594693</v>
      </c>
      <c r="F1235" s="50" t="s">
        <v>2345</v>
      </c>
      <c r="G1235" s="17" t="s">
        <v>1778</v>
      </c>
      <c r="H1235" s="11">
        <v>318600</v>
      </c>
      <c r="I1235" s="19" t="s">
        <v>3725</v>
      </c>
      <c r="J1235" s="11">
        <v>20000</v>
      </c>
      <c r="K1235" s="12" t="s">
        <v>689</v>
      </c>
      <c r="L1235" s="12" t="s">
        <v>158</v>
      </c>
    </row>
    <row r="1236" spans="1:18" x14ac:dyDescent="0.25">
      <c r="A1236" s="10" t="s">
        <v>2177</v>
      </c>
      <c r="B1236" s="14">
        <v>202407</v>
      </c>
      <c r="C1236" s="14">
        <v>202407</v>
      </c>
      <c r="D1236" s="14" t="s">
        <v>1015</v>
      </c>
      <c r="E1236" s="16">
        <v>8093700512</v>
      </c>
      <c r="F1236" s="10" t="s">
        <v>2178</v>
      </c>
      <c r="G1236" s="17" t="s">
        <v>1778</v>
      </c>
      <c r="H1236" s="11">
        <v>270000</v>
      </c>
      <c r="I1236" s="19" t="s">
        <v>3725</v>
      </c>
      <c r="J1236" s="11">
        <v>78400</v>
      </c>
      <c r="K1236" s="12" t="s">
        <v>20</v>
      </c>
      <c r="L1236" s="12" t="s">
        <v>158</v>
      </c>
    </row>
    <row r="1237" spans="1:18" x14ac:dyDescent="0.25">
      <c r="A1237" s="10" t="s">
        <v>2188</v>
      </c>
      <c r="B1237" s="14">
        <v>202407</v>
      </c>
      <c r="C1237" s="14">
        <v>202407</v>
      </c>
      <c r="D1237" s="14" t="s">
        <v>1015</v>
      </c>
      <c r="E1237" s="16">
        <v>7205881321</v>
      </c>
      <c r="F1237" s="10" t="s">
        <v>2189</v>
      </c>
      <c r="G1237" s="17" t="s">
        <v>1778</v>
      </c>
      <c r="H1237" s="11">
        <v>280000</v>
      </c>
      <c r="I1237" s="19" t="s">
        <v>3725</v>
      </c>
      <c r="J1237" s="11">
        <v>60000</v>
      </c>
      <c r="K1237" s="12" t="s">
        <v>20</v>
      </c>
      <c r="L1237" s="12" t="s">
        <v>158</v>
      </c>
      <c r="N1237" s="14"/>
      <c r="O1237" s="14"/>
      <c r="P1237" s="14"/>
      <c r="Q1237" s="16"/>
      <c r="R1237" s="10"/>
    </row>
    <row r="1238" spans="1:18" x14ac:dyDescent="0.25">
      <c r="A1238" s="10" t="s">
        <v>2398</v>
      </c>
      <c r="B1238" s="14">
        <v>202410</v>
      </c>
      <c r="C1238" s="14">
        <v>202410</v>
      </c>
      <c r="D1238" s="14" t="s">
        <v>1014</v>
      </c>
      <c r="E1238" s="16">
        <v>9425090838</v>
      </c>
      <c r="F1238" s="10" t="s">
        <v>2399</v>
      </c>
      <c r="G1238" s="17" t="s">
        <v>1778</v>
      </c>
      <c r="H1238" s="11">
        <v>308600</v>
      </c>
      <c r="I1238" s="19" t="s">
        <v>3725</v>
      </c>
      <c r="J1238" s="11">
        <v>5000</v>
      </c>
      <c r="K1238" s="12" t="s">
        <v>20</v>
      </c>
      <c r="L1238" s="12" t="s">
        <v>158</v>
      </c>
      <c r="N1238" s="14"/>
      <c r="O1238" s="14"/>
      <c r="P1238" s="14"/>
      <c r="Q1238" s="16"/>
      <c r="R1238" s="10"/>
    </row>
    <row r="1239" spans="1:18" x14ac:dyDescent="0.25">
      <c r="A1239" s="10" t="s">
        <v>2400</v>
      </c>
      <c r="B1239" s="14">
        <v>202410</v>
      </c>
      <c r="C1239" s="14">
        <v>202410</v>
      </c>
      <c r="D1239" s="14" t="s">
        <v>1014</v>
      </c>
      <c r="E1239" s="16">
        <v>6263135772</v>
      </c>
      <c r="F1239" s="10" t="s">
        <v>2401</v>
      </c>
      <c r="G1239" s="17" t="s">
        <v>2006</v>
      </c>
      <c r="H1239" s="11">
        <v>295000</v>
      </c>
      <c r="I1239" s="19" t="s">
        <v>3725</v>
      </c>
      <c r="J1239" s="11">
        <v>5000</v>
      </c>
      <c r="K1239" s="12"/>
      <c r="L1239" s="12"/>
      <c r="N1239" s="14"/>
      <c r="O1239" s="14"/>
      <c r="P1239" s="14"/>
      <c r="Q1239" s="16"/>
      <c r="R1239" s="10"/>
    </row>
    <row r="1240" spans="1:18" x14ac:dyDescent="0.25">
      <c r="A1240" s="10" t="s">
        <v>2402</v>
      </c>
      <c r="B1240" s="14">
        <v>202410</v>
      </c>
      <c r="C1240" s="14">
        <v>202410</v>
      </c>
      <c r="D1240" s="14" t="s">
        <v>1014</v>
      </c>
      <c r="E1240" s="16">
        <v>8917389919</v>
      </c>
      <c r="F1240" s="10" t="s">
        <v>2403</v>
      </c>
      <c r="G1240" s="17" t="s">
        <v>2006</v>
      </c>
      <c r="H1240" s="11">
        <v>285000</v>
      </c>
      <c r="I1240" s="19" t="s">
        <v>3725</v>
      </c>
      <c r="J1240" s="11">
        <v>5000</v>
      </c>
      <c r="K1240" s="12" t="s">
        <v>20</v>
      </c>
      <c r="L1240" s="12" t="s">
        <v>158</v>
      </c>
      <c r="N1240" s="14"/>
      <c r="O1240" s="14"/>
      <c r="P1240" s="14"/>
      <c r="Q1240" s="16"/>
      <c r="R1240" s="10"/>
    </row>
    <row r="1241" spans="1:18" x14ac:dyDescent="0.25">
      <c r="A1241" s="10" t="s">
        <v>2333</v>
      </c>
      <c r="B1241" s="14">
        <v>202409</v>
      </c>
      <c r="C1241" s="14">
        <v>202409</v>
      </c>
      <c r="D1241" s="14" t="s">
        <v>1014</v>
      </c>
      <c r="E1241" s="16">
        <v>8249977030</v>
      </c>
      <c r="F1241" s="10" t="s">
        <v>2334</v>
      </c>
      <c r="G1241" s="17" t="s">
        <v>1792</v>
      </c>
      <c r="H1241" s="11">
        <v>295000</v>
      </c>
      <c r="I1241" s="19" t="s">
        <v>3726</v>
      </c>
      <c r="J1241" s="11">
        <v>80000</v>
      </c>
      <c r="K1241" s="12" t="s">
        <v>902</v>
      </c>
      <c r="L1241" s="12" t="s">
        <v>158</v>
      </c>
      <c r="M1241" t="s">
        <v>2605</v>
      </c>
    </row>
    <row r="1242" spans="1:18" x14ac:dyDescent="0.25">
      <c r="A1242" s="10" t="s">
        <v>1734</v>
      </c>
      <c r="B1242" s="14">
        <v>202402</v>
      </c>
      <c r="C1242" s="14">
        <v>202402</v>
      </c>
      <c r="D1242" s="14" t="s">
        <v>1014</v>
      </c>
      <c r="E1242" s="16">
        <v>9337682776</v>
      </c>
      <c r="F1242" s="10" t="s">
        <v>1735</v>
      </c>
      <c r="G1242" s="17" t="s">
        <v>19</v>
      </c>
      <c r="H1242" s="11">
        <v>270000</v>
      </c>
      <c r="I1242" s="19" t="s">
        <v>3726</v>
      </c>
      <c r="J1242" s="11">
        <v>65000</v>
      </c>
      <c r="K1242" s="12" t="s">
        <v>20</v>
      </c>
      <c r="L1242" s="12" t="s">
        <v>158</v>
      </c>
    </row>
    <row r="1243" spans="1:18" x14ac:dyDescent="0.25">
      <c r="A1243" s="10" t="s">
        <v>1964</v>
      </c>
      <c r="B1243" s="14">
        <v>202405</v>
      </c>
      <c r="C1243" s="14">
        <v>202405</v>
      </c>
      <c r="D1243" s="14" t="s">
        <v>1015</v>
      </c>
      <c r="E1243" s="16">
        <v>9302595031</v>
      </c>
      <c r="F1243" s="10" t="s">
        <v>1965</v>
      </c>
      <c r="G1243" s="17" t="s">
        <v>1778</v>
      </c>
      <c r="H1243" s="11">
        <v>290000</v>
      </c>
      <c r="I1243" s="19" t="s">
        <v>3726</v>
      </c>
      <c r="J1243" s="11">
        <v>50000</v>
      </c>
      <c r="K1243" s="12" t="s">
        <v>20</v>
      </c>
      <c r="L1243" s="12" t="s">
        <v>158</v>
      </c>
    </row>
    <row r="1244" spans="1:18" x14ac:dyDescent="0.25">
      <c r="A1244" s="10" t="s">
        <v>2191</v>
      </c>
      <c r="B1244" s="14">
        <v>202408</v>
      </c>
      <c r="C1244" s="14">
        <v>202408</v>
      </c>
      <c r="D1244" s="14" t="s">
        <v>1014</v>
      </c>
      <c r="E1244" s="16">
        <v>7566860655</v>
      </c>
      <c r="F1244" s="10" t="s">
        <v>2192</v>
      </c>
      <c r="G1244" s="17" t="s">
        <v>1778</v>
      </c>
      <c r="H1244" s="11">
        <v>290000</v>
      </c>
      <c r="I1244" s="19" t="s">
        <v>3726</v>
      </c>
      <c r="J1244" s="11">
        <v>97666</v>
      </c>
      <c r="K1244" s="12" t="s">
        <v>20</v>
      </c>
      <c r="L1244" s="12" t="s">
        <v>158</v>
      </c>
    </row>
    <row r="1245" spans="1:18" x14ac:dyDescent="0.25">
      <c r="A1245" s="10" t="s">
        <v>2197</v>
      </c>
      <c r="B1245" s="14">
        <v>202408</v>
      </c>
      <c r="C1245" s="14">
        <v>202408</v>
      </c>
      <c r="D1245" s="14" t="s">
        <v>1015</v>
      </c>
      <c r="E1245" s="16">
        <v>9777981935</v>
      </c>
      <c r="F1245" s="10" t="s">
        <v>2198</v>
      </c>
      <c r="G1245" s="17" t="s">
        <v>1778</v>
      </c>
      <c r="H1245" s="11">
        <v>318600</v>
      </c>
      <c r="I1245" s="19" t="s">
        <v>3726</v>
      </c>
      <c r="J1245" s="11">
        <v>50000</v>
      </c>
      <c r="K1245" s="12" t="s">
        <v>20</v>
      </c>
      <c r="L1245" s="12" t="s">
        <v>158</v>
      </c>
    </row>
    <row r="1246" spans="1:18" x14ac:dyDescent="0.25">
      <c r="A1246" s="10" t="s">
        <v>2083</v>
      </c>
      <c r="B1246" s="14">
        <v>202407</v>
      </c>
      <c r="C1246" s="14">
        <v>202407</v>
      </c>
      <c r="D1246" s="14" t="s">
        <v>1014</v>
      </c>
      <c r="E1246" s="16">
        <v>8260507879</v>
      </c>
      <c r="F1246" s="10" t="s">
        <v>2084</v>
      </c>
      <c r="G1246" s="17" t="s">
        <v>1778</v>
      </c>
      <c r="H1246" s="11">
        <v>280000</v>
      </c>
      <c r="I1246" s="19" t="s">
        <v>3727</v>
      </c>
      <c r="J1246" s="11">
        <v>50000</v>
      </c>
      <c r="K1246" s="12" t="s">
        <v>20</v>
      </c>
      <c r="L1246" s="12" t="s">
        <v>158</v>
      </c>
    </row>
    <row r="1247" spans="1:18" x14ac:dyDescent="0.25">
      <c r="A1247" s="10" t="s">
        <v>1737</v>
      </c>
      <c r="B1247" s="14">
        <v>202401</v>
      </c>
      <c r="C1247" s="14">
        <v>202401</v>
      </c>
      <c r="D1247" s="14" t="s">
        <v>1014</v>
      </c>
      <c r="E1247" s="16">
        <v>8374879289</v>
      </c>
      <c r="F1247" s="10" t="s">
        <v>1738</v>
      </c>
      <c r="G1247" s="17" t="s">
        <v>19</v>
      </c>
      <c r="H1247" s="11">
        <v>290000</v>
      </c>
      <c r="I1247" s="19" t="s">
        <v>3727</v>
      </c>
      <c r="J1247" s="11">
        <v>20000</v>
      </c>
      <c r="K1247" s="12" t="s">
        <v>20</v>
      </c>
      <c r="L1247" s="12" t="s">
        <v>158</v>
      </c>
    </row>
    <row r="1248" spans="1:18" x14ac:dyDescent="0.25">
      <c r="A1248" s="10" t="s">
        <v>1748</v>
      </c>
      <c r="B1248" s="14">
        <v>202402</v>
      </c>
      <c r="C1248" s="14">
        <v>202402</v>
      </c>
      <c r="D1248" s="14" t="s">
        <v>1014</v>
      </c>
      <c r="E1248" s="16"/>
      <c r="F1248" s="10"/>
      <c r="G1248" s="17" t="s">
        <v>19</v>
      </c>
      <c r="H1248" s="11">
        <v>270000</v>
      </c>
      <c r="I1248" s="19" t="s">
        <v>3727</v>
      </c>
      <c r="J1248" s="11">
        <v>75000</v>
      </c>
      <c r="K1248" s="12" t="s">
        <v>20</v>
      </c>
      <c r="L1248" s="12" t="s">
        <v>158</v>
      </c>
    </row>
    <row r="1249" spans="1:12" x14ac:dyDescent="0.25">
      <c r="A1249" s="10" t="s">
        <v>2215</v>
      </c>
      <c r="B1249" s="14">
        <v>202408</v>
      </c>
      <c r="C1249" s="14">
        <v>202408</v>
      </c>
      <c r="D1249" s="14" t="s">
        <v>1015</v>
      </c>
      <c r="E1249" s="16">
        <v>9547106708</v>
      </c>
      <c r="F1249" s="10" t="s">
        <v>2218</v>
      </c>
      <c r="G1249" s="17" t="s">
        <v>1778</v>
      </c>
      <c r="H1249" s="11">
        <v>318000</v>
      </c>
      <c r="I1249" s="19" t="s">
        <v>3727</v>
      </c>
      <c r="J1249" s="11">
        <v>75000</v>
      </c>
      <c r="K1249" s="12" t="s">
        <v>20</v>
      </c>
      <c r="L1249" s="12" t="s">
        <v>158</v>
      </c>
    </row>
    <row r="1250" spans="1:12" x14ac:dyDescent="0.25">
      <c r="A1250" s="10" t="s">
        <v>1653</v>
      </c>
      <c r="B1250" s="14">
        <v>202312</v>
      </c>
      <c r="C1250" s="14">
        <v>202312</v>
      </c>
      <c r="D1250" s="14" t="s">
        <v>1014</v>
      </c>
      <c r="E1250" s="16"/>
      <c r="F1250" s="10" t="s">
        <v>1654</v>
      </c>
      <c r="G1250" s="17" t="s">
        <v>1792</v>
      </c>
      <c r="H1250" s="11">
        <v>265000</v>
      </c>
      <c r="I1250" s="19" t="s">
        <v>3727</v>
      </c>
      <c r="J1250" s="11">
        <v>29000</v>
      </c>
      <c r="K1250" s="12" t="s">
        <v>20</v>
      </c>
      <c r="L1250" s="12" t="s">
        <v>158</v>
      </c>
    </row>
    <row r="1251" spans="1:12" x14ac:dyDescent="0.25">
      <c r="A1251" s="10" t="s">
        <v>1980</v>
      </c>
      <c r="B1251" s="14">
        <v>202405</v>
      </c>
      <c r="C1251" s="14">
        <v>202405</v>
      </c>
      <c r="D1251" s="14" t="s">
        <v>1015</v>
      </c>
      <c r="E1251" s="16">
        <v>8457944362</v>
      </c>
      <c r="F1251" s="10" t="s">
        <v>1981</v>
      </c>
      <c r="G1251" s="17" t="s">
        <v>1778</v>
      </c>
      <c r="H1251" s="11">
        <v>270000</v>
      </c>
      <c r="I1251" s="19" t="s">
        <v>3727</v>
      </c>
      <c r="J1251" s="11">
        <v>40000</v>
      </c>
      <c r="K1251" s="12" t="s">
        <v>20</v>
      </c>
      <c r="L1251" s="12" t="s">
        <v>158</v>
      </c>
    </row>
    <row r="1252" spans="1:12" x14ac:dyDescent="0.25">
      <c r="A1252" s="10" t="s">
        <v>2402</v>
      </c>
      <c r="B1252" s="14">
        <v>202410</v>
      </c>
      <c r="C1252" s="14">
        <v>202410</v>
      </c>
      <c r="D1252" s="14" t="s">
        <v>1014</v>
      </c>
      <c r="E1252" s="16">
        <v>8917389919</v>
      </c>
      <c r="F1252" s="10" t="s">
        <v>2403</v>
      </c>
      <c r="G1252" s="17" t="s">
        <v>1792</v>
      </c>
      <c r="H1252" s="11">
        <v>285000</v>
      </c>
      <c r="I1252" s="19" t="s">
        <v>3727</v>
      </c>
      <c r="J1252" s="11">
        <v>5000</v>
      </c>
      <c r="K1252" s="12" t="s">
        <v>689</v>
      </c>
      <c r="L1252" s="12" t="s">
        <v>158</v>
      </c>
    </row>
    <row r="1253" spans="1:12" x14ac:dyDescent="0.25">
      <c r="A1253" s="10" t="s">
        <v>2404</v>
      </c>
      <c r="B1253" s="14">
        <v>202410</v>
      </c>
      <c r="C1253" s="14">
        <v>202410</v>
      </c>
      <c r="D1253" s="14" t="s">
        <v>1015</v>
      </c>
      <c r="E1253" s="16">
        <v>7008945238</v>
      </c>
      <c r="F1253" s="10" t="s">
        <v>2406</v>
      </c>
      <c r="G1253" s="17" t="s">
        <v>1778</v>
      </c>
      <c r="H1253" s="11">
        <v>298000</v>
      </c>
      <c r="I1253" s="19" t="s">
        <v>3727</v>
      </c>
      <c r="J1253" s="11">
        <v>5000</v>
      </c>
      <c r="K1253" s="12" t="s">
        <v>689</v>
      </c>
      <c r="L1253" s="12" t="s">
        <v>158</v>
      </c>
    </row>
    <row r="1254" spans="1:12" x14ac:dyDescent="0.25">
      <c r="A1254" s="10" t="s">
        <v>2405</v>
      </c>
      <c r="B1254" s="14">
        <v>202410</v>
      </c>
      <c r="C1254" s="14">
        <v>202410</v>
      </c>
      <c r="D1254" s="14" t="s">
        <v>1015</v>
      </c>
      <c r="E1254" s="16">
        <v>8480265755</v>
      </c>
      <c r="F1254" s="10" t="s">
        <v>2406</v>
      </c>
      <c r="G1254" s="17" t="s">
        <v>1778</v>
      </c>
      <c r="H1254" s="11">
        <v>298000</v>
      </c>
      <c r="I1254" s="19" t="s">
        <v>3727</v>
      </c>
      <c r="J1254" s="11">
        <v>5000</v>
      </c>
      <c r="K1254" s="12" t="s">
        <v>689</v>
      </c>
      <c r="L1254" s="12" t="s">
        <v>158</v>
      </c>
    </row>
    <row r="1255" spans="1:12" x14ac:dyDescent="0.25">
      <c r="A1255" s="10" t="s">
        <v>2102</v>
      </c>
      <c r="B1255" s="14">
        <v>202407</v>
      </c>
      <c r="C1255" s="14">
        <v>202407</v>
      </c>
      <c r="D1255" s="14" t="s">
        <v>1014</v>
      </c>
      <c r="E1255" s="16">
        <v>9900153396</v>
      </c>
      <c r="F1255" s="10" t="s">
        <v>2103</v>
      </c>
      <c r="G1255" s="17" t="s">
        <v>1778</v>
      </c>
      <c r="H1255" s="11">
        <v>280000</v>
      </c>
      <c r="I1255" s="19" t="s">
        <v>3728</v>
      </c>
      <c r="J1255" s="11">
        <v>85000</v>
      </c>
      <c r="K1255" s="12" t="s">
        <v>20</v>
      </c>
      <c r="L1255" s="12" t="s">
        <v>158</v>
      </c>
    </row>
    <row r="1256" spans="1:12" x14ac:dyDescent="0.25">
      <c r="A1256" s="10" t="s">
        <v>2138</v>
      </c>
      <c r="B1256" s="14">
        <v>202407</v>
      </c>
      <c r="C1256" s="14">
        <v>202407</v>
      </c>
      <c r="D1256" s="14" t="s">
        <v>1014</v>
      </c>
      <c r="E1256" s="16">
        <v>9039722875</v>
      </c>
      <c r="F1256" s="10" t="s">
        <v>2139</v>
      </c>
      <c r="G1256" s="17" t="s">
        <v>1778</v>
      </c>
      <c r="H1256" s="11">
        <v>280000</v>
      </c>
      <c r="I1256" s="19" t="s">
        <v>3729</v>
      </c>
      <c r="J1256" s="11">
        <v>46200</v>
      </c>
      <c r="K1256" s="12" t="s">
        <v>20</v>
      </c>
      <c r="L1256" s="12" t="s">
        <v>158</v>
      </c>
    </row>
    <row r="1257" spans="1:12" x14ac:dyDescent="0.25">
      <c r="A1257" s="10" t="s">
        <v>2372</v>
      </c>
      <c r="B1257" s="14">
        <v>202410</v>
      </c>
      <c r="C1257" s="14">
        <v>202410</v>
      </c>
      <c r="D1257" s="14" t="s">
        <v>1014</v>
      </c>
      <c r="E1257" s="16">
        <v>8788832909</v>
      </c>
      <c r="F1257" s="10" t="s">
        <v>2378</v>
      </c>
      <c r="G1257" s="17" t="s">
        <v>1778</v>
      </c>
      <c r="H1257" s="11">
        <v>308600</v>
      </c>
      <c r="I1257" s="19" t="s">
        <v>3729</v>
      </c>
      <c r="J1257" s="11">
        <v>50000</v>
      </c>
      <c r="K1257" s="12" t="s">
        <v>20</v>
      </c>
      <c r="L1257" s="12" t="s">
        <v>158</v>
      </c>
    </row>
    <row r="1258" spans="1:12" x14ac:dyDescent="0.25">
      <c r="A1258" s="10" t="s">
        <v>2319</v>
      </c>
      <c r="B1258" s="14">
        <v>202409</v>
      </c>
      <c r="C1258" s="14">
        <v>202409</v>
      </c>
      <c r="D1258" s="14" t="s">
        <v>1015</v>
      </c>
      <c r="E1258" s="16">
        <v>8017090517</v>
      </c>
      <c r="F1258" s="10" t="s">
        <v>2314</v>
      </c>
      <c r="G1258" s="17" t="s">
        <v>1778</v>
      </c>
      <c r="H1258" s="11">
        <v>318600</v>
      </c>
      <c r="I1258" s="19" t="s">
        <v>3729</v>
      </c>
      <c r="J1258" s="11">
        <v>100000</v>
      </c>
      <c r="K1258" s="12" t="s">
        <v>689</v>
      </c>
      <c r="L1258" s="12" t="s">
        <v>158</v>
      </c>
    </row>
    <row r="1259" spans="1:12" x14ac:dyDescent="0.25">
      <c r="A1259" s="10" t="s">
        <v>2105</v>
      </c>
      <c r="B1259" s="14">
        <v>202405</v>
      </c>
      <c r="C1259" s="14">
        <v>202405</v>
      </c>
      <c r="D1259" s="14" t="s">
        <v>1015</v>
      </c>
      <c r="E1259" s="16">
        <v>9078225834</v>
      </c>
      <c r="F1259" s="10" t="s">
        <v>2106</v>
      </c>
      <c r="G1259" s="17" t="s">
        <v>1778</v>
      </c>
      <c r="H1259" s="11">
        <v>318600</v>
      </c>
      <c r="I1259" s="19" t="s">
        <v>3729</v>
      </c>
      <c r="J1259" s="11">
        <v>100000</v>
      </c>
      <c r="K1259" s="12" t="s">
        <v>20</v>
      </c>
      <c r="L1259" s="12" t="s">
        <v>158</v>
      </c>
    </row>
    <row r="1260" spans="1:12" x14ac:dyDescent="0.25">
      <c r="A1260" s="10" t="s">
        <v>2407</v>
      </c>
      <c r="B1260" s="14">
        <v>202410</v>
      </c>
      <c r="C1260" s="14">
        <v>202410</v>
      </c>
      <c r="D1260" s="14" t="s">
        <v>1014</v>
      </c>
      <c r="E1260" s="16">
        <v>9711423568</v>
      </c>
      <c r="F1260" s="10" t="s">
        <v>2409</v>
      </c>
      <c r="G1260" s="17" t="s">
        <v>1778</v>
      </c>
      <c r="H1260" s="11">
        <v>318600</v>
      </c>
      <c r="I1260" s="19" t="s">
        <v>3729</v>
      </c>
      <c r="J1260" s="11">
        <v>5000</v>
      </c>
      <c r="K1260" s="12" t="s">
        <v>689</v>
      </c>
      <c r="L1260" s="12" t="s">
        <v>158</v>
      </c>
    </row>
    <row r="1261" spans="1:12" x14ac:dyDescent="0.25">
      <c r="A1261" s="10" t="s">
        <v>2408</v>
      </c>
      <c r="B1261" s="14">
        <v>202410</v>
      </c>
      <c r="C1261" s="14">
        <v>202410</v>
      </c>
      <c r="D1261" s="14" t="s">
        <v>1014</v>
      </c>
      <c r="E1261" s="16">
        <v>9692919192</v>
      </c>
      <c r="F1261" s="10" t="s">
        <v>2410</v>
      </c>
      <c r="G1261" s="17" t="s">
        <v>1778</v>
      </c>
      <c r="H1261" s="11">
        <v>318600</v>
      </c>
      <c r="I1261" s="19" t="s">
        <v>3729</v>
      </c>
      <c r="J1261" s="11">
        <v>5000</v>
      </c>
      <c r="K1261" s="12" t="s">
        <v>689</v>
      </c>
      <c r="L1261" s="12" t="s">
        <v>158</v>
      </c>
    </row>
    <row r="1262" spans="1:12" x14ac:dyDescent="0.25">
      <c r="A1262" s="10" t="s">
        <v>2364</v>
      </c>
      <c r="B1262" s="14">
        <v>202410</v>
      </c>
      <c r="C1262" s="14">
        <v>202410</v>
      </c>
      <c r="D1262" s="14" t="s">
        <v>1014</v>
      </c>
      <c r="E1262" s="16">
        <v>9692919192</v>
      </c>
      <c r="F1262" s="10" t="s">
        <v>2367</v>
      </c>
      <c r="G1262" s="17" t="s">
        <v>1778</v>
      </c>
      <c r="H1262" s="11">
        <v>298600</v>
      </c>
      <c r="I1262" s="19" t="s">
        <v>3730</v>
      </c>
      <c r="J1262" s="11">
        <v>30000</v>
      </c>
      <c r="K1262" s="12" t="s">
        <v>20</v>
      </c>
      <c r="L1262" s="12" t="s">
        <v>158</v>
      </c>
    </row>
    <row r="1263" spans="1:12" x14ac:dyDescent="0.25">
      <c r="A1263" s="10" t="s">
        <v>2319</v>
      </c>
      <c r="B1263" s="14">
        <v>202409</v>
      </c>
      <c r="C1263" s="14">
        <v>202409</v>
      </c>
      <c r="D1263" s="14" t="s">
        <v>1015</v>
      </c>
      <c r="E1263" s="16">
        <v>8017090517</v>
      </c>
      <c r="F1263" s="10" t="s">
        <v>2314</v>
      </c>
      <c r="G1263" s="17" t="s">
        <v>1778</v>
      </c>
      <c r="H1263" s="11">
        <v>318600</v>
      </c>
      <c r="I1263" s="19" t="s">
        <v>3730</v>
      </c>
      <c r="J1263" s="11">
        <v>100000</v>
      </c>
      <c r="K1263" s="12" t="s">
        <v>689</v>
      </c>
      <c r="L1263" s="12" t="s">
        <v>158</v>
      </c>
    </row>
    <row r="1264" spans="1:12" x14ac:dyDescent="0.25">
      <c r="A1264" s="10" t="s">
        <v>2386</v>
      </c>
      <c r="B1264" s="14">
        <v>202410</v>
      </c>
      <c r="C1264" s="14">
        <v>202410</v>
      </c>
      <c r="D1264" s="14" t="s">
        <v>1015</v>
      </c>
      <c r="E1264" s="16">
        <v>9938299406</v>
      </c>
      <c r="F1264" s="10" t="s">
        <v>2390</v>
      </c>
      <c r="G1264" s="17" t="s">
        <v>2006</v>
      </c>
      <c r="H1264" s="11">
        <v>275000</v>
      </c>
      <c r="I1264" s="19" t="s">
        <v>3730</v>
      </c>
      <c r="J1264" s="11">
        <v>66250</v>
      </c>
      <c r="K1264" s="12" t="s">
        <v>20</v>
      </c>
      <c r="L1264" s="12" t="s">
        <v>158</v>
      </c>
    </row>
    <row r="1265" spans="1:13" x14ac:dyDescent="0.25">
      <c r="A1265" s="10" t="s">
        <v>2239</v>
      </c>
      <c r="B1265" s="14">
        <v>202408</v>
      </c>
      <c r="C1265" s="14">
        <v>202408</v>
      </c>
      <c r="D1265" s="14" t="s">
        <v>1014</v>
      </c>
      <c r="E1265" s="16">
        <v>8847806051</v>
      </c>
      <c r="F1265" s="10" t="s">
        <v>2185</v>
      </c>
      <c r="G1265" s="17" t="s">
        <v>2006</v>
      </c>
      <c r="H1265" s="11">
        <v>290000</v>
      </c>
      <c r="I1265" s="19" t="s">
        <v>3730</v>
      </c>
      <c r="J1265" s="11">
        <v>50000</v>
      </c>
      <c r="K1265" s="12" t="s">
        <v>20</v>
      </c>
      <c r="L1265" s="12" t="s">
        <v>158</v>
      </c>
    </row>
    <row r="1266" spans="1:13" x14ac:dyDescent="0.25">
      <c r="A1266" s="10" t="s">
        <v>2247</v>
      </c>
      <c r="B1266" s="14">
        <v>202408</v>
      </c>
      <c r="C1266" s="14">
        <v>202408</v>
      </c>
      <c r="D1266" s="14" t="s">
        <v>1015</v>
      </c>
      <c r="E1266" s="16">
        <v>7600686936</v>
      </c>
      <c r="F1266" s="10" t="s">
        <v>2251</v>
      </c>
      <c r="G1266" s="17" t="s">
        <v>1778</v>
      </c>
      <c r="H1266" s="11">
        <v>318600</v>
      </c>
      <c r="I1266" s="19" t="s">
        <v>3730</v>
      </c>
      <c r="J1266" s="11">
        <v>81250</v>
      </c>
      <c r="K1266" s="12" t="s">
        <v>20</v>
      </c>
      <c r="L1266" s="12" t="s">
        <v>158</v>
      </c>
    </row>
    <row r="1267" spans="1:13" x14ac:dyDescent="0.25">
      <c r="A1267" s="10" t="s">
        <v>2411</v>
      </c>
      <c r="B1267" s="14">
        <v>202410</v>
      </c>
      <c r="C1267" s="14">
        <v>202410</v>
      </c>
      <c r="D1267" s="14" t="s">
        <v>1015</v>
      </c>
      <c r="E1267" s="16">
        <v>8658979467</v>
      </c>
      <c r="F1267" s="10" t="s">
        <v>2413</v>
      </c>
      <c r="G1267" s="17" t="s">
        <v>1778</v>
      </c>
      <c r="H1267" s="11">
        <v>318600</v>
      </c>
      <c r="I1267" s="19" t="s">
        <v>3730</v>
      </c>
      <c r="J1267" s="11">
        <v>5000</v>
      </c>
      <c r="K1267" s="12" t="s">
        <v>20</v>
      </c>
      <c r="L1267" s="12" t="s">
        <v>158</v>
      </c>
    </row>
    <row r="1268" spans="1:13" x14ac:dyDescent="0.25">
      <c r="A1268" s="10" t="s">
        <v>2412</v>
      </c>
      <c r="B1268" s="14">
        <v>202410</v>
      </c>
      <c r="C1268" s="14">
        <v>202410</v>
      </c>
      <c r="D1268" s="14" t="s">
        <v>1014</v>
      </c>
      <c r="E1268" s="16">
        <v>919175188152</v>
      </c>
      <c r="F1268" s="10" t="s">
        <v>2414</v>
      </c>
      <c r="G1268" s="17" t="s">
        <v>2006</v>
      </c>
      <c r="H1268" s="11">
        <v>295000</v>
      </c>
      <c r="I1268" s="19" t="s">
        <v>3730</v>
      </c>
      <c r="J1268" s="11">
        <v>5000</v>
      </c>
      <c r="K1268" s="12" t="s">
        <v>20</v>
      </c>
      <c r="L1268" s="12" t="s">
        <v>158</v>
      </c>
    </row>
    <row r="1269" spans="1:13" x14ac:dyDescent="0.25">
      <c r="A1269" s="10" t="s">
        <v>2366</v>
      </c>
      <c r="B1269" s="14">
        <v>202410</v>
      </c>
      <c r="C1269" s="14">
        <v>202410</v>
      </c>
      <c r="D1269" s="14" t="s">
        <v>1015</v>
      </c>
      <c r="E1269" s="16" t="s">
        <v>2366</v>
      </c>
      <c r="F1269" s="10" t="s">
        <v>2369</v>
      </c>
      <c r="G1269" s="17" t="s">
        <v>1778</v>
      </c>
      <c r="H1269" s="11">
        <v>318000</v>
      </c>
      <c r="I1269" s="19" t="s">
        <v>3731</v>
      </c>
      <c r="J1269" s="11">
        <v>20000</v>
      </c>
      <c r="K1269" s="12" t="s">
        <v>902</v>
      </c>
      <c r="L1269" s="12" t="s">
        <v>158</v>
      </c>
      <c r="M1269" t="s">
        <v>2605</v>
      </c>
    </row>
    <row r="1270" spans="1:13" x14ac:dyDescent="0.25">
      <c r="A1270" s="10" t="s">
        <v>2364</v>
      </c>
      <c r="B1270" s="14">
        <v>202410</v>
      </c>
      <c r="C1270" s="14">
        <v>202410</v>
      </c>
      <c r="D1270" s="14" t="s">
        <v>1014</v>
      </c>
      <c r="E1270" s="16" t="s">
        <v>2364</v>
      </c>
      <c r="F1270" s="10" t="s">
        <v>2367</v>
      </c>
      <c r="G1270" s="17" t="s">
        <v>1778</v>
      </c>
      <c r="H1270" s="11">
        <v>298600</v>
      </c>
      <c r="I1270" s="19" t="s">
        <v>3731</v>
      </c>
      <c r="J1270" s="11">
        <v>30000</v>
      </c>
      <c r="K1270" s="12" t="s">
        <v>20</v>
      </c>
      <c r="L1270" s="12" t="s">
        <v>158</v>
      </c>
    </row>
    <row r="1271" spans="1:13" x14ac:dyDescent="0.25">
      <c r="A1271" s="10" t="s">
        <v>2398</v>
      </c>
      <c r="B1271" s="14">
        <v>202410</v>
      </c>
      <c r="C1271" s="14">
        <v>202410</v>
      </c>
      <c r="D1271" s="14" t="s">
        <v>1014</v>
      </c>
      <c r="E1271" s="16">
        <v>9425090838</v>
      </c>
      <c r="F1271" s="10" t="s">
        <v>2399</v>
      </c>
      <c r="G1271" s="17" t="s">
        <v>1778</v>
      </c>
      <c r="H1271" s="11">
        <v>308600</v>
      </c>
      <c r="I1271" s="19" t="s">
        <v>3731</v>
      </c>
      <c r="J1271" s="11">
        <v>101200</v>
      </c>
      <c r="K1271" s="12" t="s">
        <v>20</v>
      </c>
      <c r="L1271" s="12" t="s">
        <v>158</v>
      </c>
    </row>
    <row r="1272" spans="1:13" x14ac:dyDescent="0.25">
      <c r="A1272" s="10" t="s">
        <v>2383</v>
      </c>
      <c r="B1272" s="14">
        <v>202410</v>
      </c>
      <c r="C1272" s="14">
        <v>202410</v>
      </c>
      <c r="D1272" s="14" t="s">
        <v>1015</v>
      </c>
      <c r="E1272" s="16">
        <v>8249908407</v>
      </c>
      <c r="F1272" s="10" t="s">
        <v>2387</v>
      </c>
      <c r="G1272" s="17" t="s">
        <v>2006</v>
      </c>
      <c r="H1272" s="11">
        <v>295000</v>
      </c>
      <c r="I1272" s="19" t="s">
        <v>3731</v>
      </c>
      <c r="J1272" s="11">
        <v>95000</v>
      </c>
      <c r="K1272" s="12" t="s">
        <v>20</v>
      </c>
      <c r="L1272" s="12" t="s">
        <v>158</v>
      </c>
    </row>
    <row r="1273" spans="1:13" x14ac:dyDescent="0.25">
      <c r="A1273" s="10" t="s">
        <v>2375</v>
      </c>
      <c r="B1273" s="14">
        <v>202410</v>
      </c>
      <c r="C1273" s="14">
        <v>202410</v>
      </c>
      <c r="D1273" s="14" t="s">
        <v>1015</v>
      </c>
      <c r="E1273" s="16">
        <v>8917310914</v>
      </c>
      <c r="F1273" s="10" t="s">
        <v>2381</v>
      </c>
      <c r="G1273" s="17" t="s">
        <v>2006</v>
      </c>
      <c r="H1273" s="11">
        <v>295000</v>
      </c>
      <c r="I1273" s="19" t="s">
        <v>3731</v>
      </c>
      <c r="J1273" s="11">
        <v>50000</v>
      </c>
      <c r="K1273" s="12" t="s">
        <v>20</v>
      </c>
      <c r="L1273" s="12" t="s">
        <v>158</v>
      </c>
    </row>
    <row r="1274" spans="1:13" x14ac:dyDescent="0.25">
      <c r="A1274" s="10" t="s">
        <v>1907</v>
      </c>
      <c r="B1274" s="14">
        <v>202405</v>
      </c>
      <c r="C1274" s="14">
        <v>202405</v>
      </c>
      <c r="D1274" s="14" t="s">
        <v>1015</v>
      </c>
      <c r="E1274" s="16">
        <v>6370171059</v>
      </c>
      <c r="F1274" s="10" t="s">
        <v>1908</v>
      </c>
      <c r="G1274" s="17" t="s">
        <v>1778</v>
      </c>
      <c r="H1274" s="11">
        <v>280000</v>
      </c>
      <c r="I1274" s="19" t="s">
        <v>3731</v>
      </c>
      <c r="J1274" s="11">
        <v>45000</v>
      </c>
      <c r="K1274" s="12" t="s">
        <v>20</v>
      </c>
      <c r="L1274" s="12" t="s">
        <v>158</v>
      </c>
    </row>
    <row r="1275" spans="1:13" x14ac:dyDescent="0.25">
      <c r="A1275" s="10" t="s">
        <v>2350</v>
      </c>
      <c r="B1275" s="14">
        <v>202409</v>
      </c>
      <c r="C1275" s="14">
        <v>202409</v>
      </c>
      <c r="D1275" s="14" t="s">
        <v>1014</v>
      </c>
      <c r="E1275" s="16">
        <v>7582045490</v>
      </c>
      <c r="F1275" s="10" t="s">
        <v>2313</v>
      </c>
      <c r="G1275" s="17" t="s">
        <v>1778</v>
      </c>
      <c r="H1275" s="11">
        <v>318600</v>
      </c>
      <c r="I1275" s="19" t="s">
        <v>3732</v>
      </c>
      <c r="J1275" s="11">
        <v>71250</v>
      </c>
      <c r="K1275" s="12" t="s">
        <v>20</v>
      </c>
      <c r="L1275" s="12" t="s">
        <v>158</v>
      </c>
    </row>
    <row r="1276" spans="1:13" x14ac:dyDescent="0.25">
      <c r="A1276" s="10" t="s">
        <v>2363</v>
      </c>
      <c r="B1276" s="14">
        <v>202409</v>
      </c>
      <c r="C1276" s="14">
        <v>202409</v>
      </c>
      <c r="D1276" s="14" t="s">
        <v>1015</v>
      </c>
      <c r="E1276" s="16">
        <v>8074122524</v>
      </c>
      <c r="F1276" s="10" t="s">
        <v>2347</v>
      </c>
      <c r="G1276" s="17" t="s">
        <v>1778</v>
      </c>
      <c r="H1276" s="11">
        <v>318000</v>
      </c>
      <c r="I1276" s="19" t="s">
        <v>3732</v>
      </c>
      <c r="J1276" s="11">
        <v>50000</v>
      </c>
      <c r="K1276" s="12" t="s">
        <v>20</v>
      </c>
      <c r="L1276" s="12" t="s">
        <v>158</v>
      </c>
    </row>
    <row r="1277" spans="1:13" x14ac:dyDescent="0.25">
      <c r="A1277" s="10" t="s">
        <v>2319</v>
      </c>
      <c r="B1277" s="14">
        <v>202409</v>
      </c>
      <c r="C1277" s="14">
        <v>202409</v>
      </c>
      <c r="D1277" s="14" t="s">
        <v>1015</v>
      </c>
      <c r="E1277" s="16">
        <v>8017090517</v>
      </c>
      <c r="F1277" s="10" t="s">
        <v>2314</v>
      </c>
      <c r="G1277" s="17" t="s">
        <v>1778</v>
      </c>
      <c r="H1277" s="11">
        <v>318600</v>
      </c>
      <c r="I1277" s="19" t="s">
        <v>3732</v>
      </c>
      <c r="J1277" s="11">
        <v>13600</v>
      </c>
      <c r="K1277" s="12" t="s">
        <v>20</v>
      </c>
      <c r="L1277" s="12" t="s">
        <v>158</v>
      </c>
    </row>
    <row r="1278" spans="1:13" x14ac:dyDescent="0.25">
      <c r="A1278" s="10" t="s">
        <v>2063</v>
      </c>
      <c r="B1278" s="14">
        <v>202406</v>
      </c>
      <c r="C1278" s="14">
        <v>202406</v>
      </c>
      <c r="D1278" s="14" t="s">
        <v>1015</v>
      </c>
      <c r="E1278" s="16">
        <v>9556443864</v>
      </c>
      <c r="F1278" s="10" t="s">
        <v>2064</v>
      </c>
      <c r="G1278" s="17" t="s">
        <v>1778</v>
      </c>
      <c r="H1278" s="11">
        <v>318600</v>
      </c>
      <c r="I1278" s="19" t="s">
        <v>3732</v>
      </c>
      <c r="J1278" s="11">
        <f>6400+14000</f>
        <v>20400</v>
      </c>
      <c r="K1278" s="12" t="s">
        <v>20</v>
      </c>
      <c r="L1278" s="12" t="s">
        <v>158</v>
      </c>
    </row>
    <row r="1279" spans="1:13" x14ac:dyDescent="0.25">
      <c r="A1279" s="10" t="s">
        <v>2318</v>
      </c>
      <c r="B1279" s="14">
        <v>202406</v>
      </c>
      <c r="C1279" s="14">
        <v>202406</v>
      </c>
      <c r="D1279" s="14" t="s">
        <v>1014</v>
      </c>
      <c r="E1279" s="16">
        <v>9916681432</v>
      </c>
      <c r="F1279" s="10" t="s">
        <v>2313</v>
      </c>
      <c r="G1279" s="17" t="s">
        <v>1778</v>
      </c>
      <c r="H1279" s="11">
        <v>318000</v>
      </c>
      <c r="I1279" s="19" t="s">
        <v>3732</v>
      </c>
      <c r="J1279" s="11">
        <v>78400</v>
      </c>
      <c r="K1279" s="12" t="s">
        <v>20</v>
      </c>
      <c r="L1279" s="12" t="s">
        <v>158</v>
      </c>
    </row>
    <row r="1280" spans="1:13" x14ac:dyDescent="0.25">
      <c r="A1280" s="10" t="s">
        <v>2343</v>
      </c>
      <c r="B1280" s="14">
        <v>202409</v>
      </c>
      <c r="C1280" s="14">
        <v>202409</v>
      </c>
      <c r="D1280" s="14" t="s">
        <v>1015</v>
      </c>
      <c r="E1280" s="16">
        <v>9610152365</v>
      </c>
      <c r="F1280" s="10" t="s">
        <v>2349</v>
      </c>
      <c r="G1280" s="17" t="s">
        <v>1778</v>
      </c>
      <c r="H1280" s="11">
        <v>295000</v>
      </c>
      <c r="I1280" s="19" t="s">
        <v>3732</v>
      </c>
      <c r="J1280" s="11">
        <v>75000</v>
      </c>
      <c r="K1280" s="12" t="s">
        <v>20</v>
      </c>
      <c r="L1280" s="12" t="s">
        <v>158</v>
      </c>
    </row>
    <row r="1281" spans="1:13" x14ac:dyDescent="0.25">
      <c r="A1281" s="10" t="s">
        <v>2415</v>
      </c>
      <c r="B1281" s="14">
        <v>202410</v>
      </c>
      <c r="C1281" s="14">
        <v>202410</v>
      </c>
      <c r="D1281" s="14" t="s">
        <v>1015</v>
      </c>
      <c r="E1281" s="16">
        <v>7735351379</v>
      </c>
      <c r="F1281" s="10" t="s">
        <v>2416</v>
      </c>
      <c r="G1281" s="17" t="s">
        <v>1778</v>
      </c>
      <c r="H1281" s="11">
        <v>295000</v>
      </c>
      <c r="I1281" s="19" t="s">
        <v>3732</v>
      </c>
      <c r="J1281" s="11">
        <v>5000</v>
      </c>
      <c r="K1281" s="12" t="s">
        <v>689</v>
      </c>
      <c r="L1281" s="12" t="s">
        <v>158</v>
      </c>
    </row>
    <row r="1282" spans="1:13" x14ac:dyDescent="0.25">
      <c r="A1282" s="10" t="s">
        <v>2366</v>
      </c>
      <c r="B1282" s="14">
        <v>202410</v>
      </c>
      <c r="C1282" s="14">
        <v>202410</v>
      </c>
      <c r="D1282" s="14" t="s">
        <v>1015</v>
      </c>
      <c r="E1282" s="16" t="s">
        <v>2366</v>
      </c>
      <c r="F1282" s="10" t="s">
        <v>2369</v>
      </c>
      <c r="G1282" s="17" t="s">
        <v>1778</v>
      </c>
      <c r="H1282" s="11">
        <v>318000</v>
      </c>
      <c r="I1282" s="19" t="s">
        <v>3733</v>
      </c>
      <c r="J1282" s="11">
        <v>60000</v>
      </c>
      <c r="K1282" s="12" t="s">
        <v>902</v>
      </c>
      <c r="L1282" s="12" t="s">
        <v>158</v>
      </c>
      <c r="M1282" t="s">
        <v>2605</v>
      </c>
    </row>
    <row r="1283" spans="1:13" x14ac:dyDescent="0.25">
      <c r="A1283" s="10" t="s">
        <v>2408</v>
      </c>
      <c r="B1283" s="14">
        <v>202410</v>
      </c>
      <c r="C1283" s="14">
        <v>202410</v>
      </c>
      <c r="D1283" s="14" t="s">
        <v>1014</v>
      </c>
      <c r="E1283" s="16">
        <v>9692919192</v>
      </c>
      <c r="F1283" s="10" t="s">
        <v>2410</v>
      </c>
      <c r="G1283" s="17" t="s">
        <v>1778</v>
      </c>
      <c r="H1283" s="11">
        <v>318600</v>
      </c>
      <c r="I1283" s="19" t="s">
        <v>3733</v>
      </c>
      <c r="J1283" s="11">
        <v>73250</v>
      </c>
      <c r="K1283" s="12" t="s">
        <v>20</v>
      </c>
      <c r="L1283" s="12" t="s">
        <v>158</v>
      </c>
    </row>
    <row r="1284" spans="1:13" x14ac:dyDescent="0.25">
      <c r="A1284" s="10" t="s">
        <v>2353</v>
      </c>
      <c r="B1284" s="14">
        <v>202409</v>
      </c>
      <c r="C1284" s="14">
        <v>202409</v>
      </c>
      <c r="D1284" s="14" t="s">
        <v>1015</v>
      </c>
      <c r="E1284" s="16">
        <v>8327730643</v>
      </c>
      <c r="F1284" s="10" t="s">
        <v>2354</v>
      </c>
      <c r="G1284" s="17" t="s">
        <v>1778</v>
      </c>
      <c r="H1284" s="11">
        <v>300000</v>
      </c>
      <c r="I1284" s="19" t="s">
        <v>3733</v>
      </c>
      <c r="J1284" s="11">
        <v>50000</v>
      </c>
      <c r="K1284" s="12" t="s">
        <v>20</v>
      </c>
      <c r="L1284" s="12" t="s">
        <v>158</v>
      </c>
    </row>
    <row r="1285" spans="1:13" x14ac:dyDescent="0.25">
      <c r="A1285" s="10" t="s">
        <v>2404</v>
      </c>
      <c r="B1285" s="14">
        <v>202410</v>
      </c>
      <c r="C1285" s="14">
        <v>202410</v>
      </c>
      <c r="D1285" s="14" t="s">
        <v>1015</v>
      </c>
      <c r="E1285" s="16">
        <v>7008945238</v>
      </c>
      <c r="F1285" s="10" t="s">
        <v>2406</v>
      </c>
      <c r="G1285" s="17" t="s">
        <v>1778</v>
      </c>
      <c r="H1285" s="11">
        <v>298000</v>
      </c>
      <c r="I1285" s="19" t="s">
        <v>3733</v>
      </c>
      <c r="J1285" s="11">
        <v>110000</v>
      </c>
      <c r="K1285" s="12" t="s">
        <v>20</v>
      </c>
      <c r="L1285" s="12" t="s">
        <v>158</v>
      </c>
    </row>
    <row r="1286" spans="1:13" x14ac:dyDescent="0.25">
      <c r="A1286" s="10" t="s">
        <v>2417</v>
      </c>
      <c r="B1286" s="14">
        <v>202411</v>
      </c>
      <c r="C1286" s="14">
        <v>202411</v>
      </c>
      <c r="D1286" s="14" t="s">
        <v>1015</v>
      </c>
      <c r="E1286" s="16">
        <v>7008524499</v>
      </c>
      <c r="F1286" s="10" t="s">
        <v>2418</v>
      </c>
      <c r="G1286" s="17" t="s">
        <v>1778</v>
      </c>
      <c r="H1286" s="11">
        <v>290000</v>
      </c>
      <c r="I1286" s="19" t="s">
        <v>3733</v>
      </c>
      <c r="J1286" s="11">
        <v>5000</v>
      </c>
      <c r="K1286" s="12" t="s">
        <v>20</v>
      </c>
      <c r="L1286" s="12" t="s">
        <v>158</v>
      </c>
    </row>
    <row r="1287" spans="1:13" x14ac:dyDescent="0.25">
      <c r="A1287" s="10" t="s">
        <v>2405</v>
      </c>
      <c r="B1287" s="14">
        <v>202410</v>
      </c>
      <c r="C1287" s="14">
        <v>202410</v>
      </c>
      <c r="D1287" s="14" t="s">
        <v>1015</v>
      </c>
      <c r="E1287" s="16">
        <v>8480265755</v>
      </c>
      <c r="F1287" s="10" t="s">
        <v>2406</v>
      </c>
      <c r="G1287" s="17" t="s">
        <v>1778</v>
      </c>
      <c r="H1287" s="11">
        <v>298000</v>
      </c>
      <c r="I1287" s="19">
        <v>45597</v>
      </c>
      <c r="J1287" s="11">
        <v>80000</v>
      </c>
      <c r="K1287" s="12" t="s">
        <v>20</v>
      </c>
      <c r="L1287" s="12" t="s">
        <v>158</v>
      </c>
    </row>
    <row r="1288" spans="1:13" x14ac:dyDescent="0.25">
      <c r="A1288" s="10" t="s">
        <v>2342</v>
      </c>
      <c r="B1288" s="14">
        <v>202409</v>
      </c>
      <c r="C1288" s="14">
        <v>202409</v>
      </c>
      <c r="D1288" s="14" t="s">
        <v>1015</v>
      </c>
      <c r="E1288" s="16">
        <v>9348824057</v>
      </c>
      <c r="F1288" s="10" t="s">
        <v>2348</v>
      </c>
      <c r="G1288" s="17" t="s">
        <v>1778</v>
      </c>
      <c r="H1288" s="11">
        <v>280000</v>
      </c>
      <c r="I1288" s="19">
        <v>45597</v>
      </c>
      <c r="J1288" s="11">
        <v>50000</v>
      </c>
      <c r="K1288" s="12" t="s">
        <v>20</v>
      </c>
      <c r="L1288" s="12" t="s">
        <v>158</v>
      </c>
    </row>
    <row r="1289" spans="1:13" x14ac:dyDescent="0.25">
      <c r="A1289" s="10" t="s">
        <v>2323</v>
      </c>
      <c r="B1289" s="14">
        <v>202409</v>
      </c>
      <c r="C1289" s="14">
        <v>202409</v>
      </c>
      <c r="D1289" s="14" t="s">
        <v>1015</v>
      </c>
      <c r="E1289" s="16">
        <v>9078667605</v>
      </c>
      <c r="F1289" s="10" t="s">
        <v>2327</v>
      </c>
      <c r="G1289" s="17" t="s">
        <v>1778</v>
      </c>
      <c r="H1289" s="11">
        <v>313600</v>
      </c>
      <c r="I1289" s="19">
        <v>45597</v>
      </c>
      <c r="J1289" s="11">
        <v>78400</v>
      </c>
      <c r="K1289" s="12" t="s">
        <v>689</v>
      </c>
      <c r="L1289" s="12" t="s">
        <v>158</v>
      </c>
    </row>
    <row r="1290" spans="1:13" x14ac:dyDescent="0.25">
      <c r="A1290" s="10" t="s">
        <v>2394</v>
      </c>
      <c r="B1290" s="14">
        <v>202410</v>
      </c>
      <c r="C1290" s="14">
        <v>202410</v>
      </c>
      <c r="D1290" s="14" t="s">
        <v>1015</v>
      </c>
      <c r="E1290" s="16">
        <v>7234053844</v>
      </c>
      <c r="F1290" s="10" t="s">
        <v>2396</v>
      </c>
      <c r="G1290" s="17" t="s">
        <v>1778</v>
      </c>
      <c r="H1290" s="11">
        <v>318000</v>
      </c>
      <c r="I1290" s="19">
        <v>45597</v>
      </c>
      <c r="J1290" s="11">
        <v>100000</v>
      </c>
      <c r="K1290" s="12" t="s">
        <v>20</v>
      </c>
      <c r="L1290" s="12" t="s">
        <v>158</v>
      </c>
    </row>
    <row r="1291" spans="1:13" x14ac:dyDescent="0.25">
      <c r="A1291" s="10" t="s">
        <v>2412</v>
      </c>
      <c r="B1291" s="14">
        <v>202410</v>
      </c>
      <c r="C1291" s="14">
        <v>202410</v>
      </c>
      <c r="D1291" s="14" t="s">
        <v>1014</v>
      </c>
      <c r="E1291" s="16">
        <v>919175188152</v>
      </c>
      <c r="F1291" s="10" t="s">
        <v>2414</v>
      </c>
      <c r="G1291" s="17" t="s">
        <v>2006</v>
      </c>
      <c r="H1291" s="11">
        <v>295000</v>
      </c>
      <c r="I1291" s="19">
        <v>45598</v>
      </c>
      <c r="J1291" s="11">
        <v>40000</v>
      </c>
      <c r="K1291" s="12" t="s">
        <v>20</v>
      </c>
      <c r="L1291" s="12" t="s">
        <v>158</v>
      </c>
    </row>
    <row r="1292" spans="1:13" x14ac:dyDescent="0.25">
      <c r="A1292" s="10" t="s">
        <v>2402</v>
      </c>
      <c r="B1292" s="14">
        <v>202410</v>
      </c>
      <c r="C1292" s="14">
        <v>202410</v>
      </c>
      <c r="D1292" s="14" t="s">
        <v>1014</v>
      </c>
      <c r="E1292" s="16">
        <v>8917389919</v>
      </c>
      <c r="F1292" s="10" t="s">
        <v>2403</v>
      </c>
      <c r="G1292" s="17" t="s">
        <v>2006</v>
      </c>
      <c r="H1292" s="11">
        <v>285000</v>
      </c>
      <c r="I1292" s="19">
        <v>45598</v>
      </c>
      <c r="J1292" s="11">
        <v>70000</v>
      </c>
      <c r="K1292" s="12" t="s">
        <v>20</v>
      </c>
      <c r="L1292" s="12" t="s">
        <v>158</v>
      </c>
    </row>
    <row r="1293" spans="1:13" x14ac:dyDescent="0.25">
      <c r="A1293" s="10" t="s">
        <v>1950</v>
      </c>
      <c r="B1293" s="14">
        <v>202405</v>
      </c>
      <c r="C1293" s="14">
        <v>202405</v>
      </c>
      <c r="D1293" s="14" t="s">
        <v>1015</v>
      </c>
      <c r="E1293" s="16">
        <v>6370494490</v>
      </c>
      <c r="F1293" s="10" t="s">
        <v>1951</v>
      </c>
      <c r="G1293" s="17" t="s">
        <v>1792</v>
      </c>
      <c r="H1293" s="11">
        <v>260000</v>
      </c>
      <c r="I1293" s="19">
        <v>45598</v>
      </c>
      <c r="J1293" s="11">
        <v>15000</v>
      </c>
      <c r="K1293" s="12" t="s">
        <v>20</v>
      </c>
      <c r="L1293" s="12" t="s">
        <v>158</v>
      </c>
    </row>
    <row r="1294" spans="1:13" x14ac:dyDescent="0.25">
      <c r="A1294" s="10" t="s">
        <v>2419</v>
      </c>
      <c r="B1294" s="14">
        <v>202410</v>
      </c>
      <c r="C1294" s="14">
        <v>202410</v>
      </c>
      <c r="D1294" s="14" t="s">
        <v>1015</v>
      </c>
      <c r="E1294" s="16">
        <v>8658979467</v>
      </c>
      <c r="F1294" s="10" t="s">
        <v>2420</v>
      </c>
      <c r="G1294" s="17" t="s">
        <v>1778</v>
      </c>
      <c r="H1294" s="11">
        <v>318000</v>
      </c>
      <c r="I1294" s="19">
        <v>45598</v>
      </c>
      <c r="J1294" s="11">
        <f>84000+20000</f>
        <v>104000</v>
      </c>
      <c r="K1294" s="12" t="s">
        <v>20</v>
      </c>
      <c r="L1294" s="12" t="s">
        <v>158</v>
      </c>
    </row>
    <row r="1295" spans="1:13" x14ac:dyDescent="0.25">
      <c r="A1295" s="10" t="s">
        <v>2421</v>
      </c>
      <c r="B1295" s="14">
        <v>202411</v>
      </c>
      <c r="C1295" s="14">
        <v>202411</v>
      </c>
      <c r="D1295" s="14" t="s">
        <v>1015</v>
      </c>
      <c r="E1295" s="16">
        <v>7735351379</v>
      </c>
      <c r="F1295" s="10" t="s">
        <v>2416</v>
      </c>
      <c r="G1295" s="17" t="s">
        <v>1778</v>
      </c>
      <c r="H1295" s="11">
        <v>311000</v>
      </c>
      <c r="I1295" s="19">
        <v>45598</v>
      </c>
      <c r="J1295" s="11">
        <v>5000</v>
      </c>
      <c r="K1295" s="12" t="s">
        <v>20</v>
      </c>
      <c r="L1295" s="12" t="s">
        <v>158</v>
      </c>
    </row>
    <row r="1296" spans="1:13" x14ac:dyDescent="0.25">
      <c r="A1296" s="10" t="s">
        <v>1589</v>
      </c>
      <c r="B1296" s="14">
        <v>202401</v>
      </c>
      <c r="C1296" s="14">
        <v>202401</v>
      </c>
      <c r="D1296" s="14" t="s">
        <v>1014</v>
      </c>
      <c r="E1296" s="16">
        <v>8018405904</v>
      </c>
      <c r="F1296" s="10" t="s">
        <v>1590</v>
      </c>
      <c r="G1296" s="17" t="s">
        <v>77</v>
      </c>
      <c r="H1296" s="11">
        <v>260000</v>
      </c>
      <c r="I1296" s="19">
        <v>45600</v>
      </c>
      <c r="J1296" s="11">
        <v>25000</v>
      </c>
      <c r="K1296" s="12" t="s">
        <v>20</v>
      </c>
      <c r="L1296" s="12" t="s">
        <v>158</v>
      </c>
    </row>
    <row r="1297" spans="1:13" x14ac:dyDescent="0.25">
      <c r="A1297" s="10" t="s">
        <v>2302</v>
      </c>
      <c r="B1297" s="14">
        <v>202409</v>
      </c>
      <c r="C1297" s="14">
        <v>202409</v>
      </c>
      <c r="D1297" s="14" t="s">
        <v>1015</v>
      </c>
      <c r="E1297" s="16">
        <v>9742942006</v>
      </c>
      <c r="F1297" s="10" t="s">
        <v>2303</v>
      </c>
      <c r="G1297" s="17" t="s">
        <v>1778</v>
      </c>
      <c r="H1297" s="11">
        <v>290000</v>
      </c>
      <c r="I1297" s="19">
        <v>45600</v>
      </c>
      <c r="J1297" s="11">
        <v>100000</v>
      </c>
      <c r="K1297" s="12" t="s">
        <v>20</v>
      </c>
      <c r="L1297" s="12" t="s">
        <v>158</v>
      </c>
    </row>
    <row r="1298" spans="1:13" x14ac:dyDescent="0.25">
      <c r="A1298" s="10" t="s">
        <v>2342</v>
      </c>
      <c r="B1298" s="14">
        <v>202409</v>
      </c>
      <c r="C1298" s="14">
        <v>202409</v>
      </c>
      <c r="D1298" s="14" t="s">
        <v>1015</v>
      </c>
      <c r="E1298" s="16">
        <v>9348824057</v>
      </c>
      <c r="F1298" s="10" t="s">
        <v>2348</v>
      </c>
      <c r="G1298" s="17" t="s">
        <v>1778</v>
      </c>
      <c r="H1298" s="11">
        <v>280000</v>
      </c>
      <c r="I1298" s="19">
        <v>45600</v>
      </c>
      <c r="J1298" s="11">
        <v>50000</v>
      </c>
      <c r="K1298" s="12" t="s">
        <v>689</v>
      </c>
      <c r="L1298" s="12" t="s">
        <v>158</v>
      </c>
    </row>
    <row r="1299" spans="1:13" x14ac:dyDescent="0.25">
      <c r="A1299" s="27" t="s">
        <v>2237</v>
      </c>
      <c r="B1299" s="14">
        <v>202408</v>
      </c>
      <c r="C1299" s="14">
        <v>202408</v>
      </c>
      <c r="D1299" s="14" t="s">
        <v>1015</v>
      </c>
      <c r="E1299" s="16">
        <v>9535193353</v>
      </c>
      <c r="F1299" s="10" t="s">
        <v>2204</v>
      </c>
      <c r="G1299" s="17" t="s">
        <v>1778</v>
      </c>
      <c r="H1299" s="11">
        <v>290000</v>
      </c>
      <c r="I1299" s="19">
        <v>45600</v>
      </c>
      <c r="J1299" s="11">
        <v>60000</v>
      </c>
      <c r="K1299" s="12" t="s">
        <v>20</v>
      </c>
      <c r="L1299" s="12" t="s">
        <v>158</v>
      </c>
    </row>
    <row r="1300" spans="1:13" x14ac:dyDescent="0.25">
      <c r="A1300" s="10" t="s">
        <v>2267</v>
      </c>
      <c r="B1300" s="14">
        <v>202409</v>
      </c>
      <c r="C1300" s="14">
        <v>202409</v>
      </c>
      <c r="D1300" s="14" t="s">
        <v>1015</v>
      </c>
      <c r="E1300" s="16">
        <v>7876154936</v>
      </c>
      <c r="F1300" s="10" t="s">
        <v>2270</v>
      </c>
      <c r="G1300" s="17" t="s">
        <v>1778</v>
      </c>
      <c r="H1300" s="11">
        <v>318000</v>
      </c>
      <c r="I1300" s="19">
        <v>45600</v>
      </c>
      <c r="J1300" s="11">
        <v>58000</v>
      </c>
      <c r="K1300" s="12" t="s">
        <v>20</v>
      </c>
      <c r="L1300" s="12" t="s">
        <v>158</v>
      </c>
    </row>
    <row r="1301" spans="1:13" x14ac:dyDescent="0.25">
      <c r="A1301" s="10" t="s">
        <v>2144</v>
      </c>
      <c r="B1301" s="14">
        <v>202407</v>
      </c>
      <c r="C1301" s="14">
        <v>202407</v>
      </c>
      <c r="D1301" s="14" t="s">
        <v>1014</v>
      </c>
      <c r="E1301" s="16">
        <v>8092250893</v>
      </c>
      <c r="F1301" s="10" t="s">
        <v>2145</v>
      </c>
      <c r="G1301" s="17" t="s">
        <v>1778</v>
      </c>
      <c r="H1301" s="11">
        <v>318600</v>
      </c>
      <c r="I1301" s="19">
        <v>45600</v>
      </c>
      <c r="J1301" s="11">
        <v>72500</v>
      </c>
      <c r="K1301" s="12" t="s">
        <v>20</v>
      </c>
      <c r="L1301" s="12" t="s">
        <v>158</v>
      </c>
    </row>
    <row r="1302" spans="1:13" x14ac:dyDescent="0.25">
      <c r="A1302" s="10" t="s">
        <v>2325</v>
      </c>
      <c r="B1302" s="14">
        <v>202409</v>
      </c>
      <c r="C1302" s="14">
        <v>202409</v>
      </c>
      <c r="D1302" s="14" t="s">
        <v>1015</v>
      </c>
      <c r="E1302" s="16">
        <v>9335741705</v>
      </c>
      <c r="F1302" s="10" t="s">
        <v>2329</v>
      </c>
      <c r="G1302" s="17" t="s">
        <v>1778</v>
      </c>
      <c r="H1302" s="11">
        <v>313600</v>
      </c>
      <c r="I1302" s="19">
        <v>45601</v>
      </c>
      <c r="J1302" s="11">
        <f>104333+104000</f>
        <v>208333</v>
      </c>
      <c r="K1302" s="12" t="s">
        <v>689</v>
      </c>
      <c r="L1302" s="12" t="s">
        <v>158</v>
      </c>
    </row>
    <row r="1303" spans="1:13" x14ac:dyDescent="0.25">
      <c r="A1303" s="10" t="s">
        <v>2177</v>
      </c>
      <c r="B1303" s="14">
        <v>202407</v>
      </c>
      <c r="C1303" s="14">
        <v>202407</v>
      </c>
      <c r="D1303" s="14" t="s">
        <v>1015</v>
      </c>
      <c r="E1303" s="16">
        <v>8093700512</v>
      </c>
      <c r="F1303" s="10" t="s">
        <v>2178</v>
      </c>
      <c r="G1303" s="17" t="s">
        <v>1778</v>
      </c>
      <c r="H1303" s="11">
        <v>270000</v>
      </c>
      <c r="I1303" s="19">
        <v>45601</v>
      </c>
      <c r="J1303" s="11">
        <v>78400</v>
      </c>
      <c r="K1303" s="12" t="s">
        <v>20</v>
      </c>
      <c r="L1303" s="12" t="s">
        <v>158</v>
      </c>
    </row>
    <row r="1304" spans="1:13" x14ac:dyDescent="0.25">
      <c r="A1304" s="10" t="s">
        <v>2260</v>
      </c>
      <c r="B1304" s="14">
        <v>202408</v>
      </c>
      <c r="C1304" s="14">
        <v>202408</v>
      </c>
      <c r="D1304" s="14" t="s">
        <v>1015</v>
      </c>
      <c r="E1304" s="16">
        <v>6387050025</v>
      </c>
      <c r="F1304" s="10" t="s">
        <v>2261</v>
      </c>
      <c r="G1304" s="17" t="s">
        <v>1778</v>
      </c>
      <c r="H1304" s="11">
        <v>290000</v>
      </c>
      <c r="I1304" s="19">
        <v>45601</v>
      </c>
      <c r="J1304" s="11">
        <v>30000</v>
      </c>
      <c r="K1304" s="12" t="s">
        <v>20</v>
      </c>
      <c r="L1304" s="12" t="s">
        <v>158</v>
      </c>
    </row>
    <row r="1305" spans="1:13" x14ac:dyDescent="0.25">
      <c r="A1305" s="10" t="s">
        <v>2111</v>
      </c>
      <c r="B1305" s="14">
        <v>202407</v>
      </c>
      <c r="C1305" s="14">
        <v>202407</v>
      </c>
      <c r="D1305" s="14" t="s">
        <v>1014</v>
      </c>
      <c r="E1305" s="16">
        <v>7397150068</v>
      </c>
      <c r="F1305" s="10" t="s">
        <v>2112</v>
      </c>
      <c r="G1305" s="17" t="s">
        <v>1778</v>
      </c>
      <c r="H1305" s="11">
        <v>270000</v>
      </c>
      <c r="I1305" s="19">
        <v>45601</v>
      </c>
      <c r="J1305" s="11">
        <v>35000</v>
      </c>
      <c r="K1305" s="12" t="s">
        <v>20</v>
      </c>
      <c r="L1305" s="12" t="s">
        <v>158</v>
      </c>
    </row>
    <row r="1306" spans="1:13" x14ac:dyDescent="0.25">
      <c r="A1306" s="10" t="s">
        <v>2240</v>
      </c>
      <c r="B1306" s="14">
        <v>202408</v>
      </c>
      <c r="C1306" s="14">
        <v>202408</v>
      </c>
      <c r="D1306" s="14" t="s">
        <v>1014</v>
      </c>
      <c r="E1306" s="16">
        <v>9668283467</v>
      </c>
      <c r="F1306" s="10" t="s">
        <v>2241</v>
      </c>
      <c r="G1306" s="17" t="s">
        <v>2006</v>
      </c>
      <c r="H1306" s="11">
        <v>270000</v>
      </c>
      <c r="I1306" s="19">
        <v>45602</v>
      </c>
      <c r="J1306" s="11">
        <v>50000</v>
      </c>
      <c r="K1306" s="12" t="s">
        <v>20</v>
      </c>
      <c r="L1306" s="12" t="s">
        <v>158</v>
      </c>
    </row>
    <row r="1307" spans="1:13" x14ac:dyDescent="0.25">
      <c r="A1307" s="27" t="s">
        <v>796</v>
      </c>
      <c r="B1307" s="14">
        <v>202306</v>
      </c>
      <c r="C1307" s="14">
        <v>202306</v>
      </c>
      <c r="D1307" s="14" t="s">
        <v>1014</v>
      </c>
      <c r="E1307" s="28">
        <v>6204294245</v>
      </c>
      <c r="F1307" s="10" t="s">
        <v>797</v>
      </c>
      <c r="G1307" s="18" t="s">
        <v>19</v>
      </c>
      <c r="H1307" s="26">
        <v>260000</v>
      </c>
      <c r="I1307" s="19">
        <v>45602</v>
      </c>
      <c r="J1307" s="15">
        <v>45000</v>
      </c>
      <c r="K1307" s="13" t="s">
        <v>20</v>
      </c>
      <c r="L1307" s="12" t="s">
        <v>158</v>
      </c>
    </row>
    <row r="1308" spans="1:13" x14ac:dyDescent="0.25">
      <c r="A1308" s="10" t="s">
        <v>2454</v>
      </c>
      <c r="B1308" s="14">
        <v>202410</v>
      </c>
      <c r="C1308" s="14">
        <v>202410</v>
      </c>
      <c r="D1308" s="14" t="s">
        <v>1014</v>
      </c>
      <c r="E1308" s="16">
        <v>6263135772</v>
      </c>
      <c r="F1308" s="10" t="s">
        <v>2401</v>
      </c>
      <c r="G1308" s="17" t="s">
        <v>2006</v>
      </c>
      <c r="H1308" s="11">
        <v>295000</v>
      </c>
      <c r="I1308" s="19">
        <v>45602</v>
      </c>
      <c r="J1308" s="11">
        <v>50000</v>
      </c>
      <c r="K1308" s="13" t="s">
        <v>20</v>
      </c>
      <c r="L1308" s="12" t="s">
        <v>158</v>
      </c>
    </row>
    <row r="1309" spans="1:13" x14ac:dyDescent="0.25">
      <c r="A1309" s="59" t="s">
        <v>2153</v>
      </c>
      <c r="B1309" s="60">
        <v>202407</v>
      </c>
      <c r="C1309" s="60">
        <v>202407</v>
      </c>
      <c r="D1309" s="60" t="s">
        <v>1015</v>
      </c>
      <c r="E1309" s="61">
        <v>7377779071</v>
      </c>
      <c r="F1309" s="59" t="s">
        <v>2154</v>
      </c>
      <c r="G1309" s="62" t="s">
        <v>1778</v>
      </c>
      <c r="H1309" s="63">
        <v>318600</v>
      </c>
      <c r="I1309" s="64">
        <v>45602</v>
      </c>
      <c r="J1309" s="63">
        <v>46000</v>
      </c>
      <c r="K1309" s="65" t="s">
        <v>902</v>
      </c>
      <c r="L1309" s="65" t="s">
        <v>158</v>
      </c>
      <c r="M1309" t="s">
        <v>2605</v>
      </c>
    </row>
    <row r="1310" spans="1:13" x14ac:dyDescent="0.25">
      <c r="A1310" s="10" t="s">
        <v>2417</v>
      </c>
      <c r="B1310" s="14">
        <v>202411</v>
      </c>
      <c r="C1310" s="14">
        <v>202411</v>
      </c>
      <c r="D1310" s="14" t="s">
        <v>1015</v>
      </c>
      <c r="E1310" s="16">
        <v>7008524499</v>
      </c>
      <c r="F1310" s="10" t="s">
        <v>2418</v>
      </c>
      <c r="G1310" s="17" t="s">
        <v>1778</v>
      </c>
      <c r="H1310" s="11">
        <v>290000</v>
      </c>
      <c r="I1310" s="19">
        <v>45602</v>
      </c>
      <c r="J1310" s="11">
        <v>5000</v>
      </c>
      <c r="K1310" s="12" t="s">
        <v>689</v>
      </c>
      <c r="L1310" s="12" t="s">
        <v>2438</v>
      </c>
    </row>
    <row r="1311" spans="1:13" x14ac:dyDescent="0.25">
      <c r="A1311" s="10" t="s">
        <v>2422</v>
      </c>
      <c r="B1311" s="14">
        <v>202411</v>
      </c>
      <c r="C1311" s="14">
        <v>202411</v>
      </c>
      <c r="D1311" s="14" t="s">
        <v>1014</v>
      </c>
      <c r="E1311" s="16">
        <v>8095913654</v>
      </c>
      <c r="F1311" s="10" t="s">
        <v>2429</v>
      </c>
      <c r="G1311" s="17" t="s">
        <v>2288</v>
      </c>
      <c r="H1311" s="11">
        <v>80000</v>
      </c>
      <c r="I1311" s="19">
        <v>45602</v>
      </c>
      <c r="J1311" s="11">
        <v>5000</v>
      </c>
      <c r="K1311" s="12" t="s">
        <v>689</v>
      </c>
      <c r="L1311" s="12" t="s">
        <v>1899</v>
      </c>
    </row>
    <row r="1312" spans="1:13" x14ac:dyDescent="0.25">
      <c r="A1312" s="10" t="s">
        <v>2423</v>
      </c>
      <c r="B1312" s="14">
        <v>202411</v>
      </c>
      <c r="C1312" s="14">
        <v>202411</v>
      </c>
      <c r="D1312" s="14" t="s">
        <v>1014</v>
      </c>
      <c r="E1312" s="16">
        <v>8310059948</v>
      </c>
      <c r="F1312" s="10" t="s">
        <v>2430</v>
      </c>
      <c r="G1312" s="17" t="s">
        <v>2288</v>
      </c>
      <c r="H1312" s="11">
        <v>80000</v>
      </c>
      <c r="I1312" s="19">
        <v>45602</v>
      </c>
      <c r="J1312" s="11">
        <v>5000</v>
      </c>
      <c r="K1312" s="12" t="s">
        <v>689</v>
      </c>
      <c r="L1312" s="12" t="s">
        <v>1899</v>
      </c>
    </row>
    <row r="1313" spans="1:12" x14ac:dyDescent="0.25">
      <c r="A1313" s="10" t="s">
        <v>1049</v>
      </c>
      <c r="B1313" s="14">
        <v>202411</v>
      </c>
      <c r="C1313" s="14">
        <v>202411</v>
      </c>
      <c r="D1313" s="14" t="s">
        <v>1015</v>
      </c>
      <c r="E1313" s="16">
        <v>8018426653</v>
      </c>
      <c r="F1313" s="10" t="s">
        <v>2431</v>
      </c>
      <c r="G1313" s="17" t="s">
        <v>1778</v>
      </c>
      <c r="H1313" s="11">
        <v>308000</v>
      </c>
      <c r="I1313" s="19">
        <v>45602</v>
      </c>
      <c r="J1313" s="11">
        <v>5000</v>
      </c>
      <c r="K1313" s="12" t="s">
        <v>689</v>
      </c>
      <c r="L1313" s="12" t="s">
        <v>2437</v>
      </c>
    </row>
    <row r="1314" spans="1:12" x14ac:dyDescent="0.25">
      <c r="A1314" s="10" t="s">
        <v>2424</v>
      </c>
      <c r="B1314" s="14">
        <v>202411</v>
      </c>
      <c r="C1314" s="14">
        <v>202411</v>
      </c>
      <c r="D1314" s="14" t="s">
        <v>1015</v>
      </c>
      <c r="E1314" s="16">
        <v>7008763365</v>
      </c>
      <c r="F1314" s="10" t="s">
        <v>2432</v>
      </c>
      <c r="G1314" s="17" t="s">
        <v>1792</v>
      </c>
      <c r="H1314" s="11">
        <v>285000</v>
      </c>
      <c r="I1314" s="19">
        <v>45602</v>
      </c>
      <c r="J1314" s="11">
        <v>5000</v>
      </c>
      <c r="K1314" s="12" t="s">
        <v>689</v>
      </c>
      <c r="L1314" s="12" t="s">
        <v>2073</v>
      </c>
    </row>
    <row r="1315" spans="1:12" x14ac:dyDescent="0.25">
      <c r="A1315" s="10" t="s">
        <v>2425</v>
      </c>
      <c r="B1315" s="14">
        <v>202411</v>
      </c>
      <c r="C1315" s="14">
        <v>202411</v>
      </c>
      <c r="D1315" s="14" t="s">
        <v>1015</v>
      </c>
      <c r="E1315" s="16">
        <v>8249223393</v>
      </c>
      <c r="F1315" s="10" t="s">
        <v>2433</v>
      </c>
      <c r="G1315" s="17" t="s">
        <v>1778</v>
      </c>
      <c r="H1315" s="11">
        <v>300000</v>
      </c>
      <c r="I1315" s="19">
        <v>45602</v>
      </c>
      <c r="J1315" s="11">
        <v>5000</v>
      </c>
      <c r="K1315" s="12" t="s">
        <v>689</v>
      </c>
      <c r="L1315" s="12" t="s">
        <v>2437</v>
      </c>
    </row>
    <row r="1316" spans="1:12" x14ac:dyDescent="0.25">
      <c r="A1316" s="10" t="s">
        <v>2426</v>
      </c>
      <c r="B1316" s="14">
        <v>202411</v>
      </c>
      <c r="C1316" s="14">
        <v>202411</v>
      </c>
      <c r="D1316" s="14" t="s">
        <v>1015</v>
      </c>
      <c r="E1316" s="16">
        <v>7077156237</v>
      </c>
      <c r="F1316" s="10" t="s">
        <v>2434</v>
      </c>
      <c r="G1316" s="17" t="s">
        <v>1778</v>
      </c>
      <c r="H1316" s="11">
        <v>300000</v>
      </c>
      <c r="I1316" s="19">
        <v>45602</v>
      </c>
      <c r="J1316" s="11">
        <v>5000</v>
      </c>
      <c r="K1316" s="12" t="s">
        <v>689</v>
      </c>
      <c r="L1316" s="12" t="s">
        <v>2437</v>
      </c>
    </row>
    <row r="1317" spans="1:12" x14ac:dyDescent="0.25">
      <c r="A1317" s="10" t="s">
        <v>2427</v>
      </c>
      <c r="B1317" s="14">
        <v>202411</v>
      </c>
      <c r="C1317" s="14">
        <v>202411</v>
      </c>
      <c r="D1317" s="14" t="s">
        <v>1015</v>
      </c>
      <c r="E1317" s="16">
        <v>6370664257</v>
      </c>
      <c r="F1317" s="10" t="s">
        <v>2435</v>
      </c>
      <c r="G1317" s="17" t="s">
        <v>1778</v>
      </c>
      <c r="H1317" s="11">
        <v>300000</v>
      </c>
      <c r="I1317" s="19">
        <v>45602</v>
      </c>
      <c r="J1317" s="11">
        <v>5000</v>
      </c>
      <c r="K1317" s="12" t="s">
        <v>689</v>
      </c>
      <c r="L1317" s="12" t="s">
        <v>2437</v>
      </c>
    </row>
    <row r="1318" spans="1:12" x14ac:dyDescent="0.25">
      <c r="A1318" s="10" t="s">
        <v>2428</v>
      </c>
      <c r="B1318" s="14">
        <v>202411</v>
      </c>
      <c r="C1318" s="14">
        <v>202411</v>
      </c>
      <c r="D1318" s="14" t="s">
        <v>1014</v>
      </c>
      <c r="E1318" s="16">
        <v>9949127361</v>
      </c>
      <c r="F1318" s="10" t="s">
        <v>2436</v>
      </c>
      <c r="G1318" s="17" t="s">
        <v>1778</v>
      </c>
      <c r="H1318" s="11">
        <v>320000</v>
      </c>
      <c r="I1318" s="19">
        <v>45602</v>
      </c>
      <c r="J1318" s="11">
        <v>5000</v>
      </c>
      <c r="K1318" s="12" t="s">
        <v>689</v>
      </c>
      <c r="L1318" s="12" t="s">
        <v>1899</v>
      </c>
    </row>
    <row r="1319" spans="1:12" x14ac:dyDescent="0.25">
      <c r="A1319" s="10" t="s">
        <v>2338</v>
      </c>
      <c r="B1319" s="14">
        <v>202409</v>
      </c>
      <c r="C1319" s="14">
        <v>202409</v>
      </c>
      <c r="D1319" s="14" t="s">
        <v>1014</v>
      </c>
      <c r="E1319" s="16">
        <v>9437785044</v>
      </c>
      <c r="F1319" s="10" t="s">
        <v>2344</v>
      </c>
      <c r="G1319" s="17" t="s">
        <v>1778</v>
      </c>
      <c r="H1319" s="11">
        <v>280000</v>
      </c>
      <c r="I1319" s="19">
        <v>45603</v>
      </c>
      <c r="J1319" s="11">
        <v>100000</v>
      </c>
      <c r="K1319" s="12" t="s">
        <v>689</v>
      </c>
      <c r="L1319" s="12" t="s">
        <v>158</v>
      </c>
    </row>
    <row r="1320" spans="1:12" x14ac:dyDescent="0.25">
      <c r="A1320" s="10" t="s">
        <v>2300</v>
      </c>
      <c r="B1320" s="14">
        <v>202409</v>
      </c>
      <c r="C1320" s="14">
        <v>202409</v>
      </c>
      <c r="D1320" s="14" t="s">
        <v>1014</v>
      </c>
      <c r="E1320" s="16">
        <v>9584521462</v>
      </c>
      <c r="F1320" s="10" t="s">
        <v>2301</v>
      </c>
      <c r="G1320" s="17" t="s">
        <v>1778</v>
      </c>
      <c r="H1320" s="11">
        <v>318000</v>
      </c>
      <c r="I1320" s="19">
        <v>45603</v>
      </c>
      <c r="J1320" s="11">
        <v>104600</v>
      </c>
      <c r="K1320" s="12" t="s">
        <v>20</v>
      </c>
      <c r="L1320" s="12" t="s">
        <v>158</v>
      </c>
    </row>
    <row r="1321" spans="1:12" x14ac:dyDescent="0.25">
      <c r="A1321" s="10" t="s">
        <v>1697</v>
      </c>
      <c r="B1321" s="14">
        <v>202402</v>
      </c>
      <c r="C1321" s="14">
        <v>202402</v>
      </c>
      <c r="D1321" s="14" t="s">
        <v>1014</v>
      </c>
      <c r="E1321" s="16">
        <v>7008091508</v>
      </c>
      <c r="F1321" s="10" t="s">
        <v>1698</v>
      </c>
      <c r="G1321" s="17" t="s">
        <v>2006</v>
      </c>
      <c r="H1321" s="11">
        <v>270000</v>
      </c>
      <c r="I1321" s="19">
        <v>45603</v>
      </c>
      <c r="J1321" s="11">
        <v>25000</v>
      </c>
      <c r="K1321" s="12" t="s">
        <v>20</v>
      </c>
      <c r="L1321" s="12" t="s">
        <v>158</v>
      </c>
    </row>
    <row r="1322" spans="1:12" x14ac:dyDescent="0.25">
      <c r="A1322" s="10" t="s">
        <v>2439</v>
      </c>
      <c r="B1322" s="14">
        <v>202411</v>
      </c>
      <c r="C1322" s="14">
        <v>202411</v>
      </c>
      <c r="D1322" s="14" t="s">
        <v>1014</v>
      </c>
      <c r="E1322" s="16">
        <v>9666675665</v>
      </c>
      <c r="F1322" s="10" t="s">
        <v>2442</v>
      </c>
      <c r="G1322" s="17" t="s">
        <v>1778</v>
      </c>
      <c r="H1322" s="11">
        <v>320000</v>
      </c>
      <c r="I1322" s="19">
        <v>45603</v>
      </c>
      <c r="J1322" s="11">
        <v>5000</v>
      </c>
      <c r="K1322" s="12" t="s">
        <v>689</v>
      </c>
      <c r="L1322" s="12" t="s">
        <v>1899</v>
      </c>
    </row>
    <row r="1323" spans="1:12" x14ac:dyDescent="0.25">
      <c r="A1323" s="10" t="s">
        <v>2440</v>
      </c>
      <c r="B1323" s="14">
        <v>202411</v>
      </c>
      <c r="C1323" s="14">
        <v>202411</v>
      </c>
      <c r="D1323" s="14" t="s">
        <v>1015</v>
      </c>
      <c r="E1323" s="16">
        <v>943822197</v>
      </c>
      <c r="F1323" s="10" t="s">
        <v>2443</v>
      </c>
      <c r="G1323" s="17" t="s">
        <v>2006</v>
      </c>
      <c r="H1323" s="11">
        <v>295000</v>
      </c>
      <c r="I1323" s="19">
        <v>45603</v>
      </c>
      <c r="J1323" s="11">
        <v>5000</v>
      </c>
      <c r="K1323" s="12" t="s">
        <v>689</v>
      </c>
      <c r="L1323" s="12" t="s">
        <v>2009</v>
      </c>
    </row>
    <row r="1324" spans="1:12" x14ac:dyDescent="0.25">
      <c r="A1324" s="10" t="s">
        <v>2441</v>
      </c>
      <c r="B1324" s="14">
        <v>202411</v>
      </c>
      <c r="C1324" s="14">
        <v>202411</v>
      </c>
      <c r="D1324" s="14" t="s">
        <v>1014</v>
      </c>
      <c r="E1324" s="16">
        <v>6263354178</v>
      </c>
      <c r="F1324" s="10" t="s">
        <v>2444</v>
      </c>
      <c r="G1324" s="17" t="s">
        <v>2006</v>
      </c>
      <c r="H1324" s="11">
        <v>270000</v>
      </c>
      <c r="I1324" s="19">
        <v>45603</v>
      </c>
      <c r="J1324" s="11">
        <v>5000</v>
      </c>
      <c r="K1324" s="12" t="s">
        <v>689</v>
      </c>
      <c r="L1324" s="12" t="s">
        <v>142</v>
      </c>
    </row>
    <row r="1325" spans="1:12" x14ac:dyDescent="0.25">
      <c r="A1325" s="10" t="s">
        <v>2441</v>
      </c>
      <c r="B1325" s="14">
        <v>202411</v>
      </c>
      <c r="C1325" s="14">
        <v>202411</v>
      </c>
      <c r="D1325" s="14" t="s">
        <v>1014</v>
      </c>
      <c r="E1325" s="16">
        <v>6263354178</v>
      </c>
      <c r="F1325" s="10" t="s">
        <v>2444</v>
      </c>
      <c r="G1325" s="17" t="s">
        <v>2006</v>
      </c>
      <c r="H1325" s="11">
        <v>270000</v>
      </c>
      <c r="I1325" s="19">
        <v>45603</v>
      </c>
      <c r="J1325" s="11">
        <v>5000</v>
      </c>
      <c r="K1325" s="12" t="s">
        <v>689</v>
      </c>
      <c r="L1325" s="12" t="s">
        <v>142</v>
      </c>
    </row>
    <row r="1326" spans="1:12" x14ac:dyDescent="0.25">
      <c r="A1326" s="10" t="s">
        <v>2182</v>
      </c>
      <c r="B1326" s="14">
        <v>202407</v>
      </c>
      <c r="C1326" s="14">
        <v>202407</v>
      </c>
      <c r="D1326" s="14" t="s">
        <v>1015</v>
      </c>
      <c r="E1326" s="16">
        <v>6370070992</v>
      </c>
      <c r="F1326" s="10" t="s">
        <v>2183</v>
      </c>
      <c r="G1326" s="17" t="s">
        <v>1778</v>
      </c>
      <c r="H1326" s="11">
        <v>280000</v>
      </c>
      <c r="I1326" s="19">
        <v>45604</v>
      </c>
      <c r="J1326" s="11">
        <v>62600</v>
      </c>
      <c r="K1326" s="12" t="s">
        <v>20</v>
      </c>
      <c r="L1326" s="12" t="s">
        <v>158</v>
      </c>
    </row>
    <row r="1327" spans="1:12" x14ac:dyDescent="0.25">
      <c r="A1327" s="10" t="s">
        <v>2214</v>
      </c>
      <c r="B1327" s="14">
        <v>202411</v>
      </c>
      <c r="C1327" s="14">
        <v>202411</v>
      </c>
      <c r="D1327" s="14" t="s">
        <v>1015</v>
      </c>
      <c r="E1327" s="16">
        <v>9090242131</v>
      </c>
      <c r="F1327" s="10" t="s">
        <v>2217</v>
      </c>
      <c r="G1327" s="17" t="s">
        <v>1778</v>
      </c>
      <c r="H1327" s="11">
        <v>318000</v>
      </c>
      <c r="I1327" s="19">
        <v>45604</v>
      </c>
      <c r="J1327" s="11">
        <v>30000</v>
      </c>
      <c r="K1327" s="12" t="s">
        <v>20</v>
      </c>
      <c r="L1327" s="12" t="s">
        <v>158</v>
      </c>
    </row>
    <row r="1328" spans="1:12" x14ac:dyDescent="0.25">
      <c r="A1328" s="10" t="s">
        <v>2175</v>
      </c>
      <c r="B1328" s="14">
        <v>202407</v>
      </c>
      <c r="C1328" s="14">
        <v>202407</v>
      </c>
      <c r="D1328" s="14" t="s">
        <v>1015</v>
      </c>
      <c r="E1328" s="16">
        <v>8123866112</v>
      </c>
      <c r="F1328" s="10" t="s">
        <v>2176</v>
      </c>
      <c r="G1328" s="17" t="s">
        <v>1778</v>
      </c>
      <c r="H1328" s="11">
        <v>270000</v>
      </c>
      <c r="I1328" s="19">
        <v>45604</v>
      </c>
      <c r="J1328" s="11">
        <v>90000</v>
      </c>
      <c r="K1328" s="12" t="s">
        <v>20</v>
      </c>
      <c r="L1328" s="12" t="s">
        <v>158</v>
      </c>
    </row>
    <row r="1329" spans="1:12" x14ac:dyDescent="0.25">
      <c r="A1329" s="10" t="s">
        <v>2308</v>
      </c>
      <c r="B1329" s="14">
        <v>202409</v>
      </c>
      <c r="C1329" s="14">
        <v>202409</v>
      </c>
      <c r="D1329" s="14" t="s">
        <v>1015</v>
      </c>
      <c r="E1329" s="16">
        <v>9407390681</v>
      </c>
      <c r="F1329" s="10" t="s">
        <v>2316</v>
      </c>
      <c r="G1329" s="17" t="s">
        <v>1778</v>
      </c>
      <c r="H1329" s="11">
        <v>313600</v>
      </c>
      <c r="I1329" s="19">
        <v>45605</v>
      </c>
      <c r="J1329" s="11">
        <v>102870</v>
      </c>
      <c r="K1329" s="12" t="s">
        <v>689</v>
      </c>
      <c r="L1329" s="12" t="s">
        <v>158</v>
      </c>
    </row>
    <row r="1330" spans="1:12" x14ac:dyDescent="0.25">
      <c r="A1330" s="27" t="s">
        <v>201</v>
      </c>
      <c r="B1330" s="14">
        <v>202301</v>
      </c>
      <c r="C1330" s="14">
        <v>202301</v>
      </c>
      <c r="D1330" s="14" t="s">
        <v>1014</v>
      </c>
      <c r="E1330" s="28">
        <v>8777718494</v>
      </c>
      <c r="F1330" s="10" t="s">
        <v>202</v>
      </c>
      <c r="G1330" s="17" t="s">
        <v>1778</v>
      </c>
      <c r="H1330" s="26">
        <v>270000</v>
      </c>
      <c r="I1330" s="19">
        <v>45605</v>
      </c>
      <c r="J1330" s="15">
        <v>38000</v>
      </c>
      <c r="K1330" s="13" t="s">
        <v>20</v>
      </c>
      <c r="L1330" s="12" t="s">
        <v>158</v>
      </c>
    </row>
    <row r="1331" spans="1:12" x14ac:dyDescent="0.25">
      <c r="A1331" s="10" t="s">
        <v>2107</v>
      </c>
      <c r="B1331" s="14">
        <v>202405</v>
      </c>
      <c r="C1331" s="14">
        <v>202405</v>
      </c>
      <c r="D1331" s="14" t="s">
        <v>1014</v>
      </c>
      <c r="E1331" s="16">
        <v>9645288218</v>
      </c>
      <c r="F1331" s="10" t="s">
        <v>1944</v>
      </c>
      <c r="G1331" s="17" t="s">
        <v>1792</v>
      </c>
      <c r="H1331" s="11">
        <v>270000</v>
      </c>
      <c r="I1331" s="19">
        <v>45605</v>
      </c>
      <c r="J1331" s="11">
        <v>50000</v>
      </c>
      <c r="K1331" s="12" t="s">
        <v>20</v>
      </c>
      <c r="L1331" s="12" t="s">
        <v>158</v>
      </c>
    </row>
    <row r="1332" spans="1:12" x14ac:dyDescent="0.25">
      <c r="A1332" s="10" t="s">
        <v>2294</v>
      </c>
      <c r="B1332" s="14">
        <v>202409</v>
      </c>
      <c r="C1332" s="14">
        <v>202409</v>
      </c>
      <c r="D1332" s="14" t="s">
        <v>1014</v>
      </c>
      <c r="E1332" s="16">
        <v>8596884399</v>
      </c>
      <c r="F1332" s="10" t="s">
        <v>2297</v>
      </c>
      <c r="G1332" s="17" t="s">
        <v>1792</v>
      </c>
      <c r="H1332" s="11">
        <v>295000</v>
      </c>
      <c r="I1332" s="19">
        <v>45605</v>
      </c>
      <c r="J1332" s="11">
        <v>50000</v>
      </c>
      <c r="K1332" s="12" t="s">
        <v>20</v>
      </c>
      <c r="L1332" s="12" t="s">
        <v>158</v>
      </c>
    </row>
    <row r="1333" spans="1:12" x14ac:dyDescent="0.25">
      <c r="A1333" s="10" t="s">
        <v>2445</v>
      </c>
      <c r="B1333" s="14">
        <v>202411</v>
      </c>
      <c r="C1333" s="14">
        <v>202411</v>
      </c>
      <c r="D1333" s="14" t="s">
        <v>1015</v>
      </c>
      <c r="E1333" s="16">
        <v>9937164257</v>
      </c>
      <c r="F1333" s="10" t="s">
        <v>2448</v>
      </c>
      <c r="G1333" s="17" t="s">
        <v>1778</v>
      </c>
      <c r="H1333" s="11">
        <v>320000</v>
      </c>
      <c r="I1333" s="19">
        <v>45605</v>
      </c>
      <c r="J1333" s="11">
        <v>5000</v>
      </c>
      <c r="K1333" s="12" t="s">
        <v>20</v>
      </c>
      <c r="L1333" s="12" t="s">
        <v>2073</v>
      </c>
    </row>
    <row r="1334" spans="1:12" x14ac:dyDescent="0.25">
      <c r="A1334" s="10" t="s">
        <v>2446</v>
      </c>
      <c r="B1334" s="14">
        <v>202411</v>
      </c>
      <c r="C1334" s="14">
        <v>202411</v>
      </c>
      <c r="D1334" s="14" t="s">
        <v>1015</v>
      </c>
      <c r="E1334" s="16">
        <v>7873509130</v>
      </c>
      <c r="F1334" s="10" t="s">
        <v>2449</v>
      </c>
      <c r="G1334" s="17" t="s">
        <v>1778</v>
      </c>
      <c r="H1334" s="11">
        <v>295000</v>
      </c>
      <c r="I1334" s="19">
        <v>45605</v>
      </c>
      <c r="J1334" s="11">
        <v>5000</v>
      </c>
      <c r="K1334" s="12" t="s">
        <v>20</v>
      </c>
      <c r="L1334" s="12" t="s">
        <v>2009</v>
      </c>
    </row>
    <row r="1335" spans="1:12" x14ac:dyDescent="0.25">
      <c r="A1335" s="10" t="s">
        <v>2447</v>
      </c>
      <c r="B1335" s="14">
        <v>202411</v>
      </c>
      <c r="C1335" s="14">
        <v>202411</v>
      </c>
      <c r="D1335" s="14" t="s">
        <v>1014</v>
      </c>
      <c r="E1335" s="16">
        <v>8815740449</v>
      </c>
      <c r="F1335" s="10" t="s">
        <v>2450</v>
      </c>
      <c r="G1335" s="17" t="s">
        <v>1792</v>
      </c>
      <c r="H1335" s="11">
        <v>270000</v>
      </c>
      <c r="I1335" s="19">
        <v>45605</v>
      </c>
      <c r="J1335" s="11">
        <v>5000</v>
      </c>
      <c r="K1335" s="12" t="s">
        <v>20</v>
      </c>
      <c r="L1335" s="12" t="s">
        <v>1899</v>
      </c>
    </row>
    <row r="1336" spans="1:12" x14ac:dyDescent="0.25">
      <c r="A1336" s="10" t="s">
        <v>2214</v>
      </c>
      <c r="B1336" s="14">
        <v>202411</v>
      </c>
      <c r="C1336" s="14">
        <v>202411</v>
      </c>
      <c r="D1336" s="14" t="s">
        <v>1015</v>
      </c>
      <c r="E1336" s="16">
        <v>8249465881</v>
      </c>
      <c r="F1336" s="10" t="s">
        <v>2451</v>
      </c>
      <c r="G1336" s="17" t="s">
        <v>1792</v>
      </c>
      <c r="H1336" s="11">
        <v>295000</v>
      </c>
      <c r="I1336" s="19">
        <v>45605</v>
      </c>
      <c r="J1336" s="11">
        <v>5000</v>
      </c>
      <c r="K1336" s="12" t="s">
        <v>20</v>
      </c>
      <c r="L1336" s="12" t="s">
        <v>2009</v>
      </c>
    </row>
    <row r="1337" spans="1:12" x14ac:dyDescent="0.25">
      <c r="A1337" s="10" t="s">
        <v>2093</v>
      </c>
      <c r="B1337" s="14">
        <v>202407</v>
      </c>
      <c r="C1337" s="14">
        <v>202407</v>
      </c>
      <c r="D1337" s="14" t="s">
        <v>1015</v>
      </c>
      <c r="E1337" s="16">
        <v>7008569094</v>
      </c>
      <c r="F1337" s="10" t="s">
        <v>2094</v>
      </c>
      <c r="G1337" s="17" t="s">
        <v>1778</v>
      </c>
      <c r="H1337" s="11">
        <v>280000</v>
      </c>
      <c r="I1337" s="19">
        <v>45607</v>
      </c>
      <c r="J1337" s="11">
        <v>10000</v>
      </c>
      <c r="K1337" s="12" t="s">
        <v>20</v>
      </c>
      <c r="L1337" s="12" t="s">
        <v>158</v>
      </c>
    </row>
    <row r="1338" spans="1:12" x14ac:dyDescent="0.25">
      <c r="A1338" s="10" t="s">
        <v>2184</v>
      </c>
      <c r="B1338" s="14">
        <v>202407</v>
      </c>
      <c r="C1338" s="14">
        <v>202407</v>
      </c>
      <c r="D1338" s="14" t="s">
        <v>1014</v>
      </c>
      <c r="E1338" s="16">
        <v>8847806051</v>
      </c>
      <c r="F1338" s="10" t="s">
        <v>2185</v>
      </c>
      <c r="G1338" s="17" t="s">
        <v>1778</v>
      </c>
      <c r="H1338" s="11">
        <v>318600</v>
      </c>
      <c r="I1338" s="19">
        <v>45607</v>
      </c>
      <c r="J1338" s="11">
        <v>50000</v>
      </c>
      <c r="K1338" s="12" t="s">
        <v>20</v>
      </c>
      <c r="L1338" s="12" t="s">
        <v>158</v>
      </c>
    </row>
    <row r="1339" spans="1:12" x14ac:dyDescent="0.25">
      <c r="A1339" s="10" t="s">
        <v>2210</v>
      </c>
      <c r="B1339" s="14">
        <v>202408</v>
      </c>
      <c r="C1339" s="14">
        <v>202408</v>
      </c>
      <c r="D1339" s="14" t="s">
        <v>1015</v>
      </c>
      <c r="E1339" s="16">
        <v>9437526613</v>
      </c>
      <c r="F1339" s="10" t="s">
        <v>2212</v>
      </c>
      <c r="G1339" s="17" t="s">
        <v>1778</v>
      </c>
      <c r="H1339" s="11">
        <v>313600</v>
      </c>
      <c r="I1339" s="19">
        <v>45607</v>
      </c>
      <c r="J1339" s="11">
        <v>78520</v>
      </c>
      <c r="K1339" s="12" t="s">
        <v>689</v>
      </c>
      <c r="L1339" s="12" t="s">
        <v>158</v>
      </c>
    </row>
    <row r="1340" spans="1:12" x14ac:dyDescent="0.25">
      <c r="A1340" s="10" t="s">
        <v>2179</v>
      </c>
      <c r="B1340" s="14">
        <v>202407</v>
      </c>
      <c r="C1340" s="14">
        <v>202407</v>
      </c>
      <c r="D1340" s="14" t="s">
        <v>1015</v>
      </c>
      <c r="E1340" s="16">
        <v>9437650105</v>
      </c>
      <c r="F1340" s="10" t="s">
        <v>2180</v>
      </c>
      <c r="G1340" s="17" t="s">
        <v>1778</v>
      </c>
      <c r="H1340" s="11">
        <v>270000</v>
      </c>
      <c r="I1340" s="19">
        <v>45607</v>
      </c>
      <c r="J1340" s="11">
        <v>72500</v>
      </c>
      <c r="K1340" s="12" t="s">
        <v>20</v>
      </c>
      <c r="L1340" s="12" t="s">
        <v>158</v>
      </c>
    </row>
    <row r="1341" spans="1:12" x14ac:dyDescent="0.25">
      <c r="A1341" s="10" t="s">
        <v>2188</v>
      </c>
      <c r="B1341" s="14">
        <v>202407</v>
      </c>
      <c r="C1341" s="14">
        <v>202407</v>
      </c>
      <c r="D1341" s="14" t="s">
        <v>1015</v>
      </c>
      <c r="E1341" s="16">
        <v>7205881321</v>
      </c>
      <c r="F1341" s="10" t="s">
        <v>2189</v>
      </c>
      <c r="G1341" s="17" t="s">
        <v>1778</v>
      </c>
      <c r="H1341" s="11">
        <v>280000</v>
      </c>
      <c r="I1341" s="19">
        <v>45607</v>
      </c>
      <c r="J1341" s="11">
        <v>45000</v>
      </c>
      <c r="K1341" s="12" t="s">
        <v>20</v>
      </c>
      <c r="L1341" s="12" t="s">
        <v>158</v>
      </c>
    </row>
    <row r="1342" spans="1:12" x14ac:dyDescent="0.25">
      <c r="A1342" s="10" t="s">
        <v>2223</v>
      </c>
      <c r="B1342" s="14">
        <v>202408</v>
      </c>
      <c r="C1342" s="14">
        <v>202408</v>
      </c>
      <c r="D1342" s="14" t="s">
        <v>1015</v>
      </c>
      <c r="E1342" s="16">
        <v>9873381254</v>
      </c>
      <c r="F1342" s="10" t="s">
        <v>2224</v>
      </c>
      <c r="G1342" s="17" t="s">
        <v>1778</v>
      </c>
      <c r="H1342" s="11">
        <v>280000</v>
      </c>
      <c r="I1342" s="19">
        <v>45607</v>
      </c>
      <c r="J1342" s="11">
        <v>55000</v>
      </c>
      <c r="K1342" s="12" t="s">
        <v>20</v>
      </c>
      <c r="L1342" s="12" t="s">
        <v>158</v>
      </c>
    </row>
    <row r="1343" spans="1:12" x14ac:dyDescent="0.25">
      <c r="A1343" s="10" t="s">
        <v>2168</v>
      </c>
      <c r="B1343" s="14">
        <v>202407</v>
      </c>
      <c r="C1343" s="14">
        <v>202407</v>
      </c>
      <c r="D1343" s="14" t="s">
        <v>1015</v>
      </c>
      <c r="E1343" s="16">
        <v>8926061648</v>
      </c>
      <c r="F1343" s="10" t="s">
        <v>2169</v>
      </c>
      <c r="G1343" s="17" t="s">
        <v>1792</v>
      </c>
      <c r="H1343" s="11">
        <v>290000</v>
      </c>
      <c r="I1343" s="19">
        <v>45608</v>
      </c>
      <c r="J1343" s="11">
        <v>75900</v>
      </c>
      <c r="K1343" s="12" t="s">
        <v>20</v>
      </c>
      <c r="L1343" s="12" t="s">
        <v>158</v>
      </c>
    </row>
    <row r="1344" spans="1:12" x14ac:dyDescent="0.25">
      <c r="A1344" s="10" t="s">
        <v>2277</v>
      </c>
      <c r="B1344" s="14">
        <v>202409</v>
      </c>
      <c r="C1344" s="14">
        <v>202409</v>
      </c>
      <c r="D1344" s="14" t="s">
        <v>1015</v>
      </c>
      <c r="E1344" s="16">
        <v>6370267455</v>
      </c>
      <c r="F1344" s="10" t="s">
        <v>2284</v>
      </c>
      <c r="G1344" s="17" t="s">
        <v>1778</v>
      </c>
      <c r="H1344" s="11">
        <v>318600</v>
      </c>
      <c r="I1344" s="19">
        <v>45608</v>
      </c>
      <c r="J1344" s="11">
        <v>90000</v>
      </c>
      <c r="K1344" s="12" t="s">
        <v>20</v>
      </c>
      <c r="L1344" s="12" t="s">
        <v>158</v>
      </c>
    </row>
    <row r="1345" spans="1:12" x14ac:dyDescent="0.25">
      <c r="A1345" s="10" t="s">
        <v>2076</v>
      </c>
      <c r="B1345" s="14">
        <v>202405</v>
      </c>
      <c r="C1345" s="14">
        <v>202405</v>
      </c>
      <c r="D1345" s="14" t="s">
        <v>1015</v>
      </c>
      <c r="E1345" s="16">
        <v>7325830289</v>
      </c>
      <c r="F1345" s="10" t="s">
        <v>2077</v>
      </c>
      <c r="G1345" s="17" t="s">
        <v>1778</v>
      </c>
      <c r="H1345" s="11">
        <v>290000</v>
      </c>
      <c r="I1345" s="19">
        <v>45608</v>
      </c>
      <c r="J1345" s="11">
        <v>50000</v>
      </c>
      <c r="K1345" s="12" t="s">
        <v>20</v>
      </c>
      <c r="L1345" s="12" t="s">
        <v>158</v>
      </c>
    </row>
    <row r="1346" spans="1:12" x14ac:dyDescent="0.25">
      <c r="A1346" s="10" t="s">
        <v>2195</v>
      </c>
      <c r="B1346" s="14">
        <v>202408</v>
      </c>
      <c r="C1346" s="14">
        <v>202408</v>
      </c>
      <c r="D1346" s="14" t="s">
        <v>1014</v>
      </c>
      <c r="E1346" s="16">
        <v>8340473608</v>
      </c>
      <c r="F1346" s="10" t="s">
        <v>2196</v>
      </c>
      <c r="G1346" s="17" t="s">
        <v>1778</v>
      </c>
      <c r="H1346" s="11">
        <v>318600</v>
      </c>
      <c r="I1346" s="19">
        <v>45608</v>
      </c>
      <c r="J1346" s="11">
        <v>66000</v>
      </c>
      <c r="K1346" s="12" t="s">
        <v>20</v>
      </c>
      <c r="L1346" s="12" t="s">
        <v>158</v>
      </c>
    </row>
    <row r="1347" spans="1:12" x14ac:dyDescent="0.25">
      <c r="A1347" s="67" t="s">
        <v>2452</v>
      </c>
      <c r="B1347" s="14">
        <v>202411</v>
      </c>
      <c r="C1347" s="14">
        <v>202411</v>
      </c>
      <c r="D1347" s="14" t="s">
        <v>1014</v>
      </c>
      <c r="E1347" s="48">
        <v>8763013779</v>
      </c>
      <c r="F1347" s="27" t="s">
        <v>2453</v>
      </c>
      <c r="G1347" s="17" t="s">
        <v>1778</v>
      </c>
      <c r="H1347" s="11">
        <v>318600</v>
      </c>
      <c r="I1347" s="19">
        <v>45608</v>
      </c>
      <c r="J1347" s="11">
        <v>50000</v>
      </c>
      <c r="K1347" s="12" t="s">
        <v>20</v>
      </c>
      <c r="L1347" s="12" t="s">
        <v>158</v>
      </c>
    </row>
    <row r="1348" spans="1:12" x14ac:dyDescent="0.25">
      <c r="A1348" s="10" t="s">
        <v>2445</v>
      </c>
      <c r="B1348" s="14">
        <v>202411</v>
      </c>
      <c r="C1348" s="14">
        <v>202411</v>
      </c>
      <c r="D1348" s="14" t="s">
        <v>1015</v>
      </c>
      <c r="E1348" s="16">
        <v>9937164257</v>
      </c>
      <c r="F1348" s="10" t="s">
        <v>2448</v>
      </c>
      <c r="G1348" s="17" t="s">
        <v>1778</v>
      </c>
      <c r="H1348" s="11">
        <v>320000</v>
      </c>
      <c r="I1348" s="19">
        <v>45609</v>
      </c>
      <c r="J1348" s="11">
        <v>265000</v>
      </c>
      <c r="K1348" s="12" t="s">
        <v>20</v>
      </c>
      <c r="L1348" s="12" t="s">
        <v>158</v>
      </c>
    </row>
    <row r="1349" spans="1:12" x14ac:dyDescent="0.25">
      <c r="A1349" s="10" t="s">
        <v>2114</v>
      </c>
      <c r="B1349" s="14">
        <v>202407</v>
      </c>
      <c r="C1349" s="14">
        <v>202407</v>
      </c>
      <c r="D1349" s="14" t="s">
        <v>1014</v>
      </c>
      <c r="E1349" s="16">
        <v>7978271633</v>
      </c>
      <c r="F1349" s="10" t="s">
        <v>2116</v>
      </c>
      <c r="G1349" s="17" t="s">
        <v>1792</v>
      </c>
      <c r="H1349" s="11">
        <v>290000</v>
      </c>
      <c r="I1349" s="19">
        <v>45609</v>
      </c>
      <c r="J1349" s="11">
        <v>55000</v>
      </c>
      <c r="K1349" s="12" t="s">
        <v>20</v>
      </c>
      <c r="L1349" s="12" t="s">
        <v>158</v>
      </c>
    </row>
    <row r="1350" spans="1:12" x14ac:dyDescent="0.25">
      <c r="A1350" s="10" t="s">
        <v>2089</v>
      </c>
      <c r="B1350" s="14">
        <v>202407</v>
      </c>
      <c r="C1350" s="14">
        <v>202407</v>
      </c>
      <c r="D1350" s="14" t="s">
        <v>1015</v>
      </c>
      <c r="E1350" s="16">
        <v>9040417817</v>
      </c>
      <c r="F1350" s="10" t="s">
        <v>2090</v>
      </c>
      <c r="G1350" s="17" t="s">
        <v>1778</v>
      </c>
      <c r="H1350" s="11">
        <v>318000</v>
      </c>
      <c r="I1350" s="19">
        <v>45609</v>
      </c>
      <c r="J1350" s="11">
        <v>30000</v>
      </c>
      <c r="K1350" s="12" t="s">
        <v>20</v>
      </c>
      <c r="L1350" s="12" t="s">
        <v>158</v>
      </c>
    </row>
    <row r="1351" spans="1:12" x14ac:dyDescent="0.25">
      <c r="A1351" s="10" t="s">
        <v>2277</v>
      </c>
      <c r="B1351" s="14">
        <v>202409</v>
      </c>
      <c r="C1351" s="14">
        <v>202409</v>
      </c>
      <c r="D1351" s="14" t="s">
        <v>1015</v>
      </c>
      <c r="E1351" s="16">
        <v>6370267455</v>
      </c>
      <c r="F1351" s="10" t="s">
        <v>2284</v>
      </c>
      <c r="G1351" s="17" t="s">
        <v>1778</v>
      </c>
      <c r="H1351" s="11">
        <v>318600</v>
      </c>
      <c r="I1351" s="19">
        <v>45609</v>
      </c>
      <c r="J1351" s="11">
        <v>11800</v>
      </c>
      <c r="K1351" s="12" t="s">
        <v>20</v>
      </c>
      <c r="L1351" s="12" t="s">
        <v>158</v>
      </c>
    </row>
    <row r="1352" spans="1:12" x14ac:dyDescent="0.25">
      <c r="A1352" s="10" t="s">
        <v>2366</v>
      </c>
      <c r="B1352" s="14">
        <v>202410</v>
      </c>
      <c r="C1352" s="14">
        <v>202410</v>
      </c>
      <c r="D1352" s="14" t="s">
        <v>1015</v>
      </c>
      <c r="E1352" s="16" t="s">
        <v>2366</v>
      </c>
      <c r="F1352" s="10" t="s">
        <v>2369</v>
      </c>
      <c r="G1352" s="17" t="s">
        <v>1778</v>
      </c>
      <c r="H1352" s="11">
        <v>318000</v>
      </c>
      <c r="I1352" s="19">
        <v>45610</v>
      </c>
      <c r="J1352" s="11">
        <v>20000</v>
      </c>
      <c r="K1352" s="12" t="s">
        <v>20</v>
      </c>
      <c r="L1352" s="12" t="s">
        <v>158</v>
      </c>
    </row>
    <row r="1353" spans="1:12" x14ac:dyDescent="0.25">
      <c r="A1353" s="10" t="s">
        <v>2163</v>
      </c>
      <c r="B1353" s="14">
        <v>202408</v>
      </c>
      <c r="C1353" s="14">
        <v>202408</v>
      </c>
      <c r="D1353" s="14" t="s">
        <v>1015</v>
      </c>
      <c r="E1353" s="16">
        <v>8249417550</v>
      </c>
      <c r="F1353" s="10" t="s">
        <v>2164</v>
      </c>
      <c r="G1353" s="17" t="s">
        <v>1778</v>
      </c>
      <c r="H1353" s="11">
        <v>290000</v>
      </c>
      <c r="I1353" s="19">
        <v>45610</v>
      </c>
      <c r="J1353" s="11">
        <v>80000</v>
      </c>
      <c r="K1353" s="12" t="s">
        <v>20</v>
      </c>
      <c r="L1353" s="12" t="s">
        <v>158</v>
      </c>
    </row>
    <row r="1354" spans="1:12" x14ac:dyDescent="0.25">
      <c r="A1354" s="10" t="s">
        <v>2165</v>
      </c>
      <c r="B1354" s="14">
        <v>202407</v>
      </c>
      <c r="C1354" s="14">
        <v>202407</v>
      </c>
      <c r="D1354" s="14" t="s">
        <v>1014</v>
      </c>
      <c r="E1354" s="16">
        <v>9938390458</v>
      </c>
      <c r="F1354" s="10" t="s">
        <v>2166</v>
      </c>
      <c r="G1354" s="17" t="s">
        <v>1778</v>
      </c>
      <c r="H1354" s="11">
        <v>313600</v>
      </c>
      <c r="I1354" s="19">
        <v>45610</v>
      </c>
      <c r="J1354" s="11">
        <v>52166</v>
      </c>
      <c r="K1354" s="12" t="s">
        <v>689</v>
      </c>
      <c r="L1354" s="12" t="s">
        <v>158</v>
      </c>
    </row>
    <row r="1355" spans="1:12" x14ac:dyDescent="0.25">
      <c r="A1355" s="10" t="s">
        <v>2372</v>
      </c>
      <c r="B1355" s="14">
        <v>202410</v>
      </c>
      <c r="C1355" s="14">
        <v>202410</v>
      </c>
      <c r="D1355" s="14" t="s">
        <v>1014</v>
      </c>
      <c r="E1355" s="16">
        <v>8788832909</v>
      </c>
      <c r="F1355" s="10" t="s">
        <v>2378</v>
      </c>
      <c r="G1355" s="17" t="s">
        <v>1778</v>
      </c>
      <c r="H1355" s="11">
        <v>308600</v>
      </c>
      <c r="I1355" s="19">
        <v>45610</v>
      </c>
      <c r="J1355" s="11">
        <v>100000</v>
      </c>
      <c r="K1355" s="12" t="s">
        <v>20</v>
      </c>
      <c r="L1355" s="12" t="s">
        <v>158</v>
      </c>
    </row>
    <row r="1356" spans="1:12" x14ac:dyDescent="0.25">
      <c r="A1356" s="10" t="s">
        <v>2455</v>
      </c>
      <c r="D1356" s="14" t="s">
        <v>1014</v>
      </c>
      <c r="E1356" s="16">
        <v>8144975553</v>
      </c>
      <c r="F1356" s="10" t="s">
        <v>2456</v>
      </c>
      <c r="G1356" s="17" t="s">
        <v>1778</v>
      </c>
      <c r="H1356" s="11">
        <v>313600</v>
      </c>
      <c r="I1356" s="19">
        <v>45610</v>
      </c>
      <c r="J1356" s="11">
        <v>5000</v>
      </c>
      <c r="K1356" s="12" t="s">
        <v>20</v>
      </c>
      <c r="L1356" s="12" t="s">
        <v>158</v>
      </c>
    </row>
    <row r="1357" spans="1:12" x14ac:dyDescent="0.25">
      <c r="A1357" s="10" t="s">
        <v>2374</v>
      </c>
      <c r="B1357" s="14">
        <v>202410</v>
      </c>
      <c r="C1357" s="14">
        <v>202410</v>
      </c>
      <c r="D1357" s="14" t="s">
        <v>1014</v>
      </c>
      <c r="E1357" s="16">
        <v>6370198026</v>
      </c>
      <c r="F1357" s="10" t="s">
        <v>2380</v>
      </c>
      <c r="G1357" s="17" t="s">
        <v>1778</v>
      </c>
      <c r="H1357" s="11">
        <v>308600</v>
      </c>
      <c r="I1357" s="19">
        <v>45611</v>
      </c>
      <c r="J1357" s="11">
        <v>20000</v>
      </c>
      <c r="K1357" s="12" t="s">
        <v>20</v>
      </c>
      <c r="L1357" s="12" t="s">
        <v>158</v>
      </c>
    </row>
    <row r="1358" spans="1:12" x14ac:dyDescent="0.25">
      <c r="A1358" s="10" t="s">
        <v>2213</v>
      </c>
      <c r="B1358" s="14">
        <v>202408</v>
      </c>
      <c r="C1358" s="14">
        <v>202408</v>
      </c>
      <c r="D1358" s="14" t="s">
        <v>1015</v>
      </c>
      <c r="E1358" s="16">
        <v>8249343299</v>
      </c>
      <c r="F1358" s="10" t="s">
        <v>2216</v>
      </c>
      <c r="G1358" s="17" t="s">
        <v>1778</v>
      </c>
      <c r="H1358" s="11">
        <v>318000</v>
      </c>
      <c r="I1358" s="19">
        <v>45611</v>
      </c>
      <c r="J1358" s="11">
        <v>68750</v>
      </c>
      <c r="K1358" s="12" t="s">
        <v>20</v>
      </c>
      <c r="L1358" s="12" t="s">
        <v>158</v>
      </c>
    </row>
    <row r="1359" spans="1:12" x14ac:dyDescent="0.25">
      <c r="A1359" s="10" t="s">
        <v>2386</v>
      </c>
      <c r="B1359" s="14">
        <v>202410</v>
      </c>
      <c r="C1359" s="14">
        <v>202410</v>
      </c>
      <c r="D1359" s="14" t="s">
        <v>1015</v>
      </c>
      <c r="E1359" s="16">
        <v>9938299406</v>
      </c>
      <c r="F1359" s="10" t="s">
        <v>2390</v>
      </c>
      <c r="G1359" s="17" t="s">
        <v>2006</v>
      </c>
      <c r="H1359" s="11">
        <v>275000</v>
      </c>
      <c r="I1359" s="19">
        <v>45611</v>
      </c>
      <c r="J1359" s="53">
        <v>66250</v>
      </c>
      <c r="K1359" s="12" t="s">
        <v>20</v>
      </c>
      <c r="L1359" s="12" t="s">
        <v>158</v>
      </c>
    </row>
    <row r="1360" spans="1:12" x14ac:dyDescent="0.25">
      <c r="A1360" s="10" t="s">
        <v>2290</v>
      </c>
      <c r="B1360" s="14">
        <v>202409</v>
      </c>
      <c r="C1360" s="14">
        <v>202409</v>
      </c>
      <c r="D1360" s="14" t="s">
        <v>1015</v>
      </c>
      <c r="E1360" s="16">
        <v>9438455976</v>
      </c>
      <c r="F1360" s="10" t="s">
        <v>2285</v>
      </c>
      <c r="G1360" s="17" t="s">
        <v>1778</v>
      </c>
      <c r="H1360" s="11">
        <v>290000</v>
      </c>
      <c r="I1360" s="19">
        <v>45611</v>
      </c>
      <c r="J1360" s="53">
        <v>90000</v>
      </c>
      <c r="K1360" s="12" t="s">
        <v>20</v>
      </c>
      <c r="L1360" s="12" t="s">
        <v>158</v>
      </c>
    </row>
    <row r="1361" spans="1:13" x14ac:dyDescent="0.25">
      <c r="A1361" s="10" t="s">
        <v>2364</v>
      </c>
      <c r="B1361" s="14">
        <v>202410</v>
      </c>
      <c r="C1361" s="14">
        <v>202410</v>
      </c>
      <c r="D1361" s="14" t="s">
        <v>1014</v>
      </c>
      <c r="E1361" s="16">
        <v>9438455976</v>
      </c>
      <c r="F1361" s="10" t="s">
        <v>2367</v>
      </c>
      <c r="G1361" s="17" t="s">
        <v>1778</v>
      </c>
      <c r="H1361" s="11">
        <v>298600</v>
      </c>
      <c r="I1361" s="19">
        <v>45611</v>
      </c>
      <c r="J1361" s="53">
        <v>7000</v>
      </c>
      <c r="K1361" s="12" t="s">
        <v>20</v>
      </c>
      <c r="L1361" s="12" t="s">
        <v>158</v>
      </c>
    </row>
    <row r="1362" spans="1:13" x14ac:dyDescent="0.25">
      <c r="A1362" s="10" t="s">
        <v>2221</v>
      </c>
      <c r="B1362" s="14">
        <v>202408</v>
      </c>
      <c r="C1362" s="14">
        <v>202408</v>
      </c>
      <c r="D1362" s="14" t="s">
        <v>1015</v>
      </c>
      <c r="E1362" s="16"/>
      <c r="F1362" s="10"/>
      <c r="G1362" s="17" t="s">
        <v>1778</v>
      </c>
      <c r="H1362" s="11">
        <v>318000</v>
      </c>
      <c r="I1362" s="19">
        <v>45611</v>
      </c>
      <c r="J1362" s="53">
        <v>50000</v>
      </c>
      <c r="K1362" s="12" t="s">
        <v>20</v>
      </c>
      <c r="L1362" s="12" t="s">
        <v>158</v>
      </c>
    </row>
    <row r="1363" spans="1:13" x14ac:dyDescent="0.25">
      <c r="A1363" s="10" t="s">
        <v>2457</v>
      </c>
      <c r="B1363" s="14">
        <v>202411</v>
      </c>
      <c r="C1363" s="14">
        <v>202411</v>
      </c>
      <c r="D1363" s="14" t="s">
        <v>1015</v>
      </c>
      <c r="E1363" s="16">
        <v>7848877070</v>
      </c>
      <c r="F1363" s="10" t="s">
        <v>2460</v>
      </c>
      <c r="G1363" s="17" t="s">
        <v>1778</v>
      </c>
      <c r="H1363" s="11">
        <v>288000</v>
      </c>
      <c r="I1363" s="19">
        <v>45611</v>
      </c>
      <c r="J1363" s="53">
        <v>5000</v>
      </c>
      <c r="K1363" s="12" t="s">
        <v>20</v>
      </c>
      <c r="L1363" s="12" t="s">
        <v>158</v>
      </c>
    </row>
    <row r="1364" spans="1:13" x14ac:dyDescent="0.25">
      <c r="A1364" s="10" t="s">
        <v>2458</v>
      </c>
      <c r="B1364" s="14">
        <v>202411</v>
      </c>
      <c r="C1364" s="14">
        <v>202411</v>
      </c>
      <c r="D1364" s="14" t="s">
        <v>1015</v>
      </c>
      <c r="E1364" s="16">
        <v>7894384546</v>
      </c>
      <c r="F1364" s="10" t="s">
        <v>2461</v>
      </c>
      <c r="G1364" s="17" t="s">
        <v>1778</v>
      </c>
      <c r="H1364" s="11">
        <v>318600</v>
      </c>
      <c r="I1364" s="19">
        <v>45611</v>
      </c>
      <c r="J1364" s="53">
        <v>5000</v>
      </c>
      <c r="K1364" s="12" t="s">
        <v>20</v>
      </c>
      <c r="L1364" s="12" t="s">
        <v>158</v>
      </c>
    </row>
    <row r="1365" spans="1:13" x14ac:dyDescent="0.25">
      <c r="A1365" s="10" t="s">
        <v>2459</v>
      </c>
      <c r="B1365" s="14">
        <v>202411</v>
      </c>
      <c r="C1365" s="14">
        <v>202411</v>
      </c>
      <c r="D1365" s="14" t="s">
        <v>1015</v>
      </c>
      <c r="E1365" s="16">
        <v>7978719639</v>
      </c>
      <c r="F1365" s="10" t="s">
        <v>2462</v>
      </c>
      <c r="G1365" s="17" t="s">
        <v>1778</v>
      </c>
      <c r="H1365" s="11">
        <v>318600</v>
      </c>
      <c r="I1365" s="19">
        <v>45611</v>
      </c>
      <c r="J1365" s="53">
        <v>5000</v>
      </c>
      <c r="K1365" s="12" t="s">
        <v>20</v>
      </c>
      <c r="L1365" s="12" t="s">
        <v>158</v>
      </c>
    </row>
    <row r="1366" spans="1:13" x14ac:dyDescent="0.25">
      <c r="A1366" s="10" t="s">
        <v>2377</v>
      </c>
      <c r="B1366" s="14">
        <v>202410</v>
      </c>
      <c r="C1366" s="14">
        <v>202410</v>
      </c>
      <c r="D1366" s="14" t="s">
        <v>1015</v>
      </c>
      <c r="E1366" s="16">
        <v>7205816953</v>
      </c>
      <c r="F1366" s="10" t="s">
        <v>2382</v>
      </c>
      <c r="G1366" s="17" t="s">
        <v>2006</v>
      </c>
      <c r="H1366" s="11">
        <v>295000</v>
      </c>
      <c r="I1366" s="19">
        <v>45612</v>
      </c>
      <c r="J1366" s="11">
        <v>90000</v>
      </c>
      <c r="K1366" s="12" t="s">
        <v>20</v>
      </c>
      <c r="L1366" s="12" t="s">
        <v>158</v>
      </c>
    </row>
    <row r="1367" spans="1:13" x14ac:dyDescent="0.25">
      <c r="A1367" s="10" t="s">
        <v>2385</v>
      </c>
      <c r="B1367" s="14">
        <v>202410</v>
      </c>
      <c r="C1367" s="14">
        <v>202410</v>
      </c>
      <c r="D1367" s="14" t="s">
        <v>1014</v>
      </c>
      <c r="E1367" s="16">
        <v>7328875928</v>
      </c>
      <c r="F1367" s="10" t="s">
        <v>2389</v>
      </c>
      <c r="G1367" s="17" t="s">
        <v>1778</v>
      </c>
      <c r="H1367" s="11">
        <v>300000</v>
      </c>
      <c r="I1367" s="19">
        <v>45612</v>
      </c>
      <c r="J1367" s="11">
        <v>59000</v>
      </c>
      <c r="K1367" s="12" t="s">
        <v>20</v>
      </c>
      <c r="L1367" s="12" t="s">
        <v>158</v>
      </c>
    </row>
    <row r="1368" spans="1:13" x14ac:dyDescent="0.25">
      <c r="A1368" s="10" t="s">
        <v>2197</v>
      </c>
      <c r="B1368" s="14">
        <v>202408</v>
      </c>
      <c r="C1368" s="14">
        <v>202408</v>
      </c>
      <c r="D1368" s="14" t="s">
        <v>1015</v>
      </c>
      <c r="E1368" s="16">
        <v>9777981935</v>
      </c>
      <c r="F1368" s="10" t="s">
        <v>2198</v>
      </c>
      <c r="G1368" s="17" t="s">
        <v>1778</v>
      </c>
      <c r="H1368" s="11">
        <v>318600</v>
      </c>
      <c r="I1368" s="19">
        <v>45612</v>
      </c>
      <c r="J1368" s="11">
        <v>43000</v>
      </c>
      <c r="K1368" s="12" t="s">
        <v>20</v>
      </c>
      <c r="L1368" s="12" t="s">
        <v>158</v>
      </c>
    </row>
    <row r="1369" spans="1:13" x14ac:dyDescent="0.25">
      <c r="A1369" s="10" t="s">
        <v>2424</v>
      </c>
      <c r="B1369" s="14">
        <v>202411</v>
      </c>
      <c r="C1369" s="14">
        <v>202411</v>
      </c>
      <c r="D1369" s="14" t="s">
        <v>1015</v>
      </c>
      <c r="E1369" s="16">
        <v>7008763365</v>
      </c>
      <c r="F1369" s="10" t="s">
        <v>2432</v>
      </c>
      <c r="G1369" s="17" t="s">
        <v>1792</v>
      </c>
      <c r="H1369" s="11">
        <v>285000</v>
      </c>
      <c r="I1369" s="19">
        <v>45612</v>
      </c>
      <c r="J1369" s="11">
        <v>70000</v>
      </c>
      <c r="K1369" s="12" t="s">
        <v>20</v>
      </c>
      <c r="L1369" s="12" t="s">
        <v>158</v>
      </c>
    </row>
    <row r="1370" spans="1:13" x14ac:dyDescent="0.25">
      <c r="A1370" s="10" t="s">
        <v>2441</v>
      </c>
      <c r="B1370" s="14">
        <v>202411</v>
      </c>
      <c r="C1370" s="14">
        <v>202411</v>
      </c>
      <c r="D1370" s="14" t="s">
        <v>1014</v>
      </c>
      <c r="E1370" s="16">
        <v>6263354178</v>
      </c>
      <c r="F1370" s="10" t="s">
        <v>2444</v>
      </c>
      <c r="G1370" s="17" t="s">
        <v>2006</v>
      </c>
      <c r="H1370" s="11">
        <v>270000</v>
      </c>
      <c r="I1370" s="19">
        <v>45612</v>
      </c>
      <c r="J1370" s="11">
        <v>20000</v>
      </c>
      <c r="K1370" s="12" t="s">
        <v>20</v>
      </c>
      <c r="L1370" s="12" t="s">
        <v>158</v>
      </c>
    </row>
    <row r="1371" spans="1:13" x14ac:dyDescent="0.25">
      <c r="A1371" s="27" t="s">
        <v>2463</v>
      </c>
      <c r="B1371" s="14">
        <v>202411</v>
      </c>
      <c r="C1371" s="14">
        <v>202411</v>
      </c>
      <c r="D1371" s="14" t="s">
        <v>1014</v>
      </c>
      <c r="E1371" s="48">
        <v>9380815648</v>
      </c>
      <c r="F1371" s="27" t="s">
        <v>2464</v>
      </c>
      <c r="G1371" s="17" t="s">
        <v>2006</v>
      </c>
      <c r="H1371" s="11">
        <v>270000</v>
      </c>
      <c r="I1371" s="19">
        <v>45612</v>
      </c>
      <c r="J1371" s="53">
        <v>25000</v>
      </c>
      <c r="K1371" s="12" t="s">
        <v>20</v>
      </c>
      <c r="L1371" s="12" t="s">
        <v>158</v>
      </c>
    </row>
    <row r="1372" spans="1:13" x14ac:dyDescent="0.25">
      <c r="A1372" s="10" t="s">
        <v>1734</v>
      </c>
      <c r="B1372" s="14">
        <v>202402</v>
      </c>
      <c r="C1372" s="14">
        <v>202402</v>
      </c>
      <c r="D1372" s="14" t="s">
        <v>1014</v>
      </c>
      <c r="E1372" s="16">
        <v>9337682776</v>
      </c>
      <c r="F1372" s="10" t="s">
        <v>1735</v>
      </c>
      <c r="G1372" s="17" t="s">
        <v>19</v>
      </c>
      <c r="H1372" s="11">
        <v>270000</v>
      </c>
      <c r="I1372" s="19">
        <v>45612</v>
      </c>
      <c r="J1372" s="11">
        <v>65000</v>
      </c>
      <c r="K1372" s="12" t="s">
        <v>20</v>
      </c>
      <c r="L1372" s="12" t="s">
        <v>158</v>
      </c>
    </row>
    <row r="1373" spans="1:13" x14ac:dyDescent="0.25">
      <c r="A1373" s="10" t="s">
        <v>2364</v>
      </c>
      <c r="B1373" s="14">
        <v>202410</v>
      </c>
      <c r="C1373" s="14">
        <v>202410</v>
      </c>
      <c r="D1373" s="14" t="s">
        <v>1014</v>
      </c>
      <c r="E1373" s="16" t="s">
        <v>2364</v>
      </c>
      <c r="F1373" s="10" t="s">
        <v>2367</v>
      </c>
      <c r="G1373" s="17" t="s">
        <v>1778</v>
      </c>
      <c r="H1373" s="11">
        <v>298600</v>
      </c>
      <c r="I1373" s="19">
        <v>45614</v>
      </c>
      <c r="J1373" s="11">
        <v>99533</v>
      </c>
      <c r="K1373" s="12" t="s">
        <v>20</v>
      </c>
      <c r="L1373" s="12" t="s">
        <v>158</v>
      </c>
    </row>
    <row r="1374" spans="1:13" x14ac:dyDescent="0.25">
      <c r="A1374" s="10" t="s">
        <v>2264</v>
      </c>
      <c r="B1374" s="14">
        <v>202408</v>
      </c>
      <c r="C1374" s="14">
        <v>202408</v>
      </c>
      <c r="D1374" s="14" t="s">
        <v>1015</v>
      </c>
      <c r="E1374" s="16">
        <v>9100931847</v>
      </c>
      <c r="F1374" s="10" t="s">
        <v>2266</v>
      </c>
      <c r="G1374" s="17" t="s">
        <v>1778</v>
      </c>
      <c r="H1374" s="11">
        <v>318000</v>
      </c>
      <c r="I1374" s="19">
        <v>45614</v>
      </c>
      <c r="J1374" s="11">
        <v>75000</v>
      </c>
      <c r="K1374" s="12" t="s">
        <v>20</v>
      </c>
      <c r="L1374" s="12" t="s">
        <v>158</v>
      </c>
    </row>
    <row r="1375" spans="1:13" x14ac:dyDescent="0.25">
      <c r="A1375" s="10" t="s">
        <v>2465</v>
      </c>
      <c r="B1375" s="14">
        <v>202408</v>
      </c>
      <c r="C1375" s="14">
        <v>202408</v>
      </c>
      <c r="D1375" s="14" t="s">
        <v>1015</v>
      </c>
      <c r="E1375" s="16">
        <v>9692713262</v>
      </c>
      <c r="F1375" s="10" t="s">
        <v>2466</v>
      </c>
      <c r="G1375" s="17" t="s">
        <v>1778</v>
      </c>
      <c r="H1375" s="11">
        <v>288000</v>
      </c>
      <c r="I1375" s="19">
        <v>45614</v>
      </c>
      <c r="J1375" s="11">
        <v>5000</v>
      </c>
      <c r="K1375" s="12" t="s">
        <v>20</v>
      </c>
      <c r="L1375" s="12" t="s">
        <v>158</v>
      </c>
    </row>
    <row r="1376" spans="1:13" x14ac:dyDescent="0.25">
      <c r="A1376" s="10" t="s">
        <v>2333</v>
      </c>
      <c r="B1376" s="14">
        <v>202409</v>
      </c>
      <c r="C1376" s="14">
        <v>202409</v>
      </c>
      <c r="D1376" s="14" t="s">
        <v>1014</v>
      </c>
      <c r="E1376" s="16">
        <v>8249977030</v>
      </c>
      <c r="F1376" s="10" t="s">
        <v>2334</v>
      </c>
      <c r="G1376" s="17" t="s">
        <v>1792</v>
      </c>
      <c r="H1376" s="11">
        <v>295000</v>
      </c>
      <c r="I1376" s="19">
        <v>45614</v>
      </c>
      <c r="J1376" s="11">
        <v>80000</v>
      </c>
      <c r="K1376" s="12" t="s">
        <v>902</v>
      </c>
      <c r="L1376" s="12" t="s">
        <v>158</v>
      </c>
      <c r="M1376" t="s">
        <v>2605</v>
      </c>
    </row>
    <row r="1377" spans="1:12" x14ac:dyDescent="0.25">
      <c r="A1377" s="10" t="s">
        <v>2278</v>
      </c>
      <c r="B1377" s="14">
        <v>202409</v>
      </c>
      <c r="C1377" s="14">
        <v>202409</v>
      </c>
      <c r="D1377" s="14" t="s">
        <v>1015</v>
      </c>
      <c r="E1377" s="16" t="s">
        <v>2280</v>
      </c>
      <c r="F1377" s="10" t="s">
        <v>2285</v>
      </c>
      <c r="G1377" s="17" t="s">
        <v>1778</v>
      </c>
      <c r="H1377" s="11">
        <v>318600</v>
      </c>
      <c r="I1377" s="19">
        <v>45615</v>
      </c>
      <c r="J1377" s="11">
        <v>23000</v>
      </c>
      <c r="K1377" s="12" t="s">
        <v>20</v>
      </c>
      <c r="L1377" s="12" t="s">
        <v>158</v>
      </c>
    </row>
    <row r="1378" spans="1:12" x14ac:dyDescent="0.25">
      <c r="A1378" s="10" t="s">
        <v>2441</v>
      </c>
      <c r="B1378" s="14">
        <v>202411</v>
      </c>
      <c r="C1378" s="14">
        <v>202411</v>
      </c>
      <c r="D1378" s="14" t="s">
        <v>1014</v>
      </c>
      <c r="E1378" s="16">
        <v>6263354178</v>
      </c>
      <c r="F1378" s="10" t="s">
        <v>2444</v>
      </c>
      <c r="G1378" s="17" t="s">
        <v>2006</v>
      </c>
      <c r="H1378" s="11">
        <v>270000</v>
      </c>
      <c r="I1378" s="19">
        <v>45615</v>
      </c>
      <c r="J1378" s="11">
        <v>20000</v>
      </c>
      <c r="K1378" s="12" t="s">
        <v>20</v>
      </c>
      <c r="L1378" s="12" t="s">
        <v>158</v>
      </c>
    </row>
    <row r="1379" spans="1:12" x14ac:dyDescent="0.25">
      <c r="A1379" s="10" t="s">
        <v>2306</v>
      </c>
      <c r="B1379" s="14">
        <v>202409</v>
      </c>
      <c r="C1379" s="14">
        <v>202409</v>
      </c>
      <c r="D1379" s="14" t="s">
        <v>1015</v>
      </c>
      <c r="E1379" s="16">
        <v>8249054797</v>
      </c>
      <c r="F1379" s="10" t="s">
        <v>2312</v>
      </c>
      <c r="G1379" s="17" t="s">
        <v>1778</v>
      </c>
      <c r="H1379" s="11">
        <v>295000</v>
      </c>
      <c r="I1379" s="19">
        <v>45615</v>
      </c>
      <c r="J1379" s="11">
        <v>58000</v>
      </c>
      <c r="K1379" s="12" t="s">
        <v>689</v>
      </c>
      <c r="L1379" s="12" t="s">
        <v>158</v>
      </c>
    </row>
    <row r="1380" spans="1:12" x14ac:dyDescent="0.25">
      <c r="A1380" s="10" t="s">
        <v>2279</v>
      </c>
      <c r="B1380" s="14">
        <v>202409</v>
      </c>
      <c r="C1380" s="14">
        <v>202409</v>
      </c>
      <c r="D1380" s="14" t="s">
        <v>1015</v>
      </c>
      <c r="E1380" s="16">
        <v>7848805706</v>
      </c>
      <c r="F1380" s="10" t="s">
        <v>2286</v>
      </c>
      <c r="G1380" s="17" t="s">
        <v>1778</v>
      </c>
      <c r="H1380" s="11">
        <v>318600</v>
      </c>
      <c r="I1380" s="19">
        <v>45615</v>
      </c>
      <c r="J1380" s="11">
        <v>25000</v>
      </c>
      <c r="K1380" s="12" t="s">
        <v>20</v>
      </c>
      <c r="L1380" s="12" t="s">
        <v>158</v>
      </c>
    </row>
    <row r="1381" spans="1:12" x14ac:dyDescent="0.25">
      <c r="A1381" s="10" t="s">
        <v>2274</v>
      </c>
      <c r="B1381" s="14">
        <v>202409</v>
      </c>
      <c r="C1381" s="14">
        <v>202409</v>
      </c>
      <c r="D1381" s="14" t="s">
        <v>1015</v>
      </c>
      <c r="E1381" s="16">
        <v>7337310547</v>
      </c>
      <c r="F1381" s="10" t="s">
        <v>2281</v>
      </c>
      <c r="G1381" s="17" t="s">
        <v>1778</v>
      </c>
      <c r="H1381" s="11">
        <v>318600</v>
      </c>
      <c r="I1381" s="19">
        <v>45615</v>
      </c>
      <c r="J1381" s="11">
        <v>40000</v>
      </c>
      <c r="K1381" s="12" t="s">
        <v>20</v>
      </c>
      <c r="L1381" s="12" t="s">
        <v>158</v>
      </c>
    </row>
    <row r="1382" spans="1:12" x14ac:dyDescent="0.25">
      <c r="A1382" s="10" t="s">
        <v>2078</v>
      </c>
      <c r="B1382" s="14">
        <v>202406</v>
      </c>
      <c r="C1382" s="14">
        <v>202406</v>
      </c>
      <c r="D1382" s="14" t="s">
        <v>1014</v>
      </c>
      <c r="E1382" s="16">
        <v>9958139119</v>
      </c>
      <c r="F1382" s="10" t="s">
        <v>2079</v>
      </c>
      <c r="G1382" s="17" t="s">
        <v>1778</v>
      </c>
      <c r="H1382" s="11">
        <v>290000</v>
      </c>
      <c r="I1382" s="19">
        <v>45615</v>
      </c>
      <c r="J1382" s="11">
        <v>50000</v>
      </c>
      <c r="K1382" s="12" t="s">
        <v>20</v>
      </c>
      <c r="L1382" s="12" t="s">
        <v>158</v>
      </c>
    </row>
    <row r="1383" spans="1:12" x14ac:dyDescent="0.25">
      <c r="A1383" s="10" t="s">
        <v>2201</v>
      </c>
      <c r="B1383" s="14">
        <v>202408</v>
      </c>
      <c r="C1383" s="14">
        <v>202408</v>
      </c>
      <c r="D1383" s="14" t="s">
        <v>1015</v>
      </c>
      <c r="E1383" s="16">
        <v>8105989475</v>
      </c>
      <c r="F1383" s="10" t="s">
        <v>2202</v>
      </c>
      <c r="G1383" s="17" t="s">
        <v>1778</v>
      </c>
      <c r="H1383" s="11">
        <v>290000</v>
      </c>
      <c r="I1383" s="19">
        <v>45616</v>
      </c>
      <c r="J1383" s="11">
        <v>90000</v>
      </c>
      <c r="K1383" s="12" t="s">
        <v>20</v>
      </c>
      <c r="L1383" s="12" t="s">
        <v>158</v>
      </c>
    </row>
    <row r="1384" spans="1:12" x14ac:dyDescent="0.25">
      <c r="A1384" s="10" t="s">
        <v>2375</v>
      </c>
      <c r="B1384" s="14">
        <v>202410</v>
      </c>
      <c r="C1384" s="14">
        <v>202410</v>
      </c>
      <c r="D1384" s="14" t="s">
        <v>1015</v>
      </c>
      <c r="E1384" s="16">
        <v>8917310914</v>
      </c>
      <c r="F1384" s="10" t="s">
        <v>2381</v>
      </c>
      <c r="G1384" s="17" t="s">
        <v>2006</v>
      </c>
      <c r="H1384" s="11">
        <v>295000</v>
      </c>
      <c r="I1384" s="19">
        <v>45616</v>
      </c>
      <c r="J1384" s="11">
        <v>40000</v>
      </c>
      <c r="K1384" s="12" t="s">
        <v>20</v>
      </c>
      <c r="L1384" s="12" t="s">
        <v>158</v>
      </c>
    </row>
    <row r="1385" spans="1:12" x14ac:dyDescent="0.25">
      <c r="A1385" s="10" t="s">
        <v>2207</v>
      </c>
      <c r="B1385" s="14">
        <v>202408</v>
      </c>
      <c r="C1385" s="14">
        <v>202408</v>
      </c>
      <c r="D1385" s="14" t="s">
        <v>1015</v>
      </c>
      <c r="E1385" s="16">
        <v>9438793990</v>
      </c>
      <c r="F1385" s="10" t="s">
        <v>2208</v>
      </c>
      <c r="G1385" s="17" t="s">
        <v>1778</v>
      </c>
      <c r="H1385" s="11">
        <v>290000</v>
      </c>
      <c r="I1385" s="19">
        <v>45616</v>
      </c>
      <c r="J1385" s="11">
        <v>100000</v>
      </c>
      <c r="K1385" s="12" t="s">
        <v>20</v>
      </c>
      <c r="L1385" s="12" t="s">
        <v>158</v>
      </c>
    </row>
    <row r="1386" spans="1:12" x14ac:dyDescent="0.25">
      <c r="A1386" s="10" t="s">
        <v>2467</v>
      </c>
      <c r="B1386" s="14">
        <v>202411</v>
      </c>
      <c r="C1386" s="14">
        <v>202411</v>
      </c>
      <c r="D1386" s="14" t="s">
        <v>1014</v>
      </c>
      <c r="E1386" s="16">
        <v>8520868621</v>
      </c>
      <c r="F1386" s="10" t="s">
        <v>2468</v>
      </c>
      <c r="G1386" s="17" t="s">
        <v>1778</v>
      </c>
      <c r="H1386" s="11">
        <v>288600</v>
      </c>
      <c r="I1386" s="19">
        <v>45616</v>
      </c>
      <c r="J1386" s="11">
        <v>5000</v>
      </c>
      <c r="K1386" s="12" t="s">
        <v>20</v>
      </c>
      <c r="L1386" s="12" t="s">
        <v>158</v>
      </c>
    </row>
    <row r="1387" spans="1:12" x14ac:dyDescent="0.25">
      <c r="A1387" s="10" t="s">
        <v>2425</v>
      </c>
      <c r="B1387" s="14">
        <v>202411</v>
      </c>
      <c r="C1387" s="14">
        <v>202411</v>
      </c>
      <c r="D1387" s="14" t="s">
        <v>1015</v>
      </c>
      <c r="E1387" s="16">
        <v>8249223393</v>
      </c>
      <c r="F1387" s="10" t="s">
        <v>2433</v>
      </c>
      <c r="G1387" s="17" t="s">
        <v>1778</v>
      </c>
      <c r="H1387" s="11">
        <v>300000</v>
      </c>
      <c r="I1387" s="19">
        <v>45617</v>
      </c>
      <c r="J1387" s="11">
        <v>60000</v>
      </c>
      <c r="K1387" s="12" t="s">
        <v>689</v>
      </c>
      <c r="L1387" s="12" t="s">
        <v>2437</v>
      </c>
    </row>
    <row r="1388" spans="1:12" x14ac:dyDescent="0.25">
      <c r="A1388" s="10" t="s">
        <v>2412</v>
      </c>
      <c r="B1388" s="14">
        <v>202410</v>
      </c>
      <c r="C1388" s="14">
        <v>202410</v>
      </c>
      <c r="D1388" s="14" t="s">
        <v>1014</v>
      </c>
      <c r="E1388" s="16">
        <v>919175188152</v>
      </c>
      <c r="F1388" s="10" t="s">
        <v>2414</v>
      </c>
      <c r="G1388" s="17" t="s">
        <v>2006</v>
      </c>
      <c r="H1388" s="11">
        <v>295000</v>
      </c>
      <c r="I1388" s="19">
        <v>45617</v>
      </c>
      <c r="J1388" s="11">
        <v>55000</v>
      </c>
      <c r="K1388" s="12" t="s">
        <v>20</v>
      </c>
      <c r="L1388" s="12" t="s">
        <v>158</v>
      </c>
    </row>
    <row r="1389" spans="1:12" x14ac:dyDescent="0.25">
      <c r="A1389" s="10" t="s">
        <v>2426</v>
      </c>
      <c r="B1389" s="14">
        <v>202411</v>
      </c>
      <c r="C1389" s="14">
        <v>202411</v>
      </c>
      <c r="D1389" s="14" t="s">
        <v>1015</v>
      </c>
      <c r="E1389" s="16">
        <v>7077156237</v>
      </c>
      <c r="F1389" s="10" t="s">
        <v>2434</v>
      </c>
      <c r="G1389" s="17" t="s">
        <v>1778</v>
      </c>
      <c r="H1389" s="11">
        <v>300000</v>
      </c>
      <c r="I1389" s="19">
        <v>45617</v>
      </c>
      <c r="J1389" s="11">
        <v>60000</v>
      </c>
      <c r="K1389" s="12" t="s">
        <v>689</v>
      </c>
      <c r="L1389" s="12" t="s">
        <v>2437</v>
      </c>
    </row>
    <row r="1390" spans="1:12" x14ac:dyDescent="0.25">
      <c r="A1390" s="10" t="s">
        <v>1390</v>
      </c>
      <c r="B1390" s="14">
        <v>202311</v>
      </c>
      <c r="C1390" s="14">
        <v>202311</v>
      </c>
      <c r="D1390" s="14" t="s">
        <v>1014</v>
      </c>
      <c r="E1390" s="16">
        <v>9090000869</v>
      </c>
      <c r="F1390" s="10" t="s">
        <v>1391</v>
      </c>
      <c r="G1390" s="17" t="s">
        <v>19</v>
      </c>
      <c r="H1390" s="11">
        <v>270000</v>
      </c>
      <c r="I1390" s="19">
        <v>45617</v>
      </c>
      <c r="J1390" s="11">
        <v>29000</v>
      </c>
      <c r="K1390" s="12" t="s">
        <v>20</v>
      </c>
      <c r="L1390" s="12" t="s">
        <v>158</v>
      </c>
    </row>
    <row r="1391" spans="1:12" x14ac:dyDescent="0.25">
      <c r="A1391" s="10" t="s">
        <v>2093</v>
      </c>
      <c r="B1391" s="14">
        <v>202407</v>
      </c>
      <c r="C1391" s="14">
        <v>202407</v>
      </c>
      <c r="D1391" s="14" t="s">
        <v>1015</v>
      </c>
      <c r="E1391" s="16">
        <v>7008569094</v>
      </c>
      <c r="F1391" s="10" t="s">
        <v>2094</v>
      </c>
      <c r="G1391" s="17" t="s">
        <v>1778</v>
      </c>
      <c r="H1391" s="11">
        <v>280000</v>
      </c>
      <c r="I1391" s="19">
        <v>45617</v>
      </c>
      <c r="J1391" s="11">
        <v>15000</v>
      </c>
      <c r="K1391" s="12" t="s">
        <v>20</v>
      </c>
      <c r="L1391" s="12" t="s">
        <v>158</v>
      </c>
    </row>
    <row r="1392" spans="1:12" x14ac:dyDescent="0.25">
      <c r="A1392" s="10" t="s">
        <v>2427</v>
      </c>
      <c r="B1392" s="14">
        <v>202411</v>
      </c>
      <c r="C1392" s="14">
        <v>202411</v>
      </c>
      <c r="D1392" s="14" t="s">
        <v>1015</v>
      </c>
      <c r="E1392" s="16">
        <v>6370664257</v>
      </c>
      <c r="F1392" s="10" t="s">
        <v>2435</v>
      </c>
      <c r="G1392" s="17" t="s">
        <v>1778</v>
      </c>
      <c r="H1392" s="11">
        <v>300000</v>
      </c>
      <c r="I1392" s="19">
        <v>45618</v>
      </c>
      <c r="J1392" s="11">
        <v>60000</v>
      </c>
      <c r="K1392" s="12" t="s">
        <v>689</v>
      </c>
      <c r="L1392" s="12" t="s">
        <v>2437</v>
      </c>
    </row>
    <row r="1393" spans="1:12" x14ac:dyDescent="0.25">
      <c r="A1393" s="10" t="s">
        <v>2393</v>
      </c>
      <c r="B1393" s="14">
        <v>202405</v>
      </c>
      <c r="C1393" s="14">
        <v>202405</v>
      </c>
      <c r="D1393" s="14" t="s">
        <v>1015</v>
      </c>
      <c r="E1393" s="16">
        <v>6372749159</v>
      </c>
      <c r="F1393" s="10" t="s">
        <v>1932</v>
      </c>
      <c r="G1393" s="17" t="s">
        <v>1778</v>
      </c>
      <c r="H1393" s="11">
        <v>280000</v>
      </c>
      <c r="I1393" s="19">
        <v>45618</v>
      </c>
      <c r="J1393" s="11">
        <v>24000</v>
      </c>
      <c r="K1393" s="12" t="s">
        <v>689</v>
      </c>
      <c r="L1393" s="12" t="s">
        <v>1935</v>
      </c>
    </row>
    <row r="1394" spans="1:12" x14ac:dyDescent="0.25">
      <c r="A1394" s="10" t="s">
        <v>1933</v>
      </c>
      <c r="B1394" s="14">
        <v>202405</v>
      </c>
      <c r="C1394" s="14">
        <v>202405</v>
      </c>
      <c r="D1394" s="14" t="s">
        <v>1015</v>
      </c>
      <c r="E1394" s="16">
        <v>9668220059</v>
      </c>
      <c r="F1394" s="10" t="s">
        <v>1934</v>
      </c>
      <c r="G1394" s="17" t="s">
        <v>1778</v>
      </c>
      <c r="H1394" s="11">
        <v>280000</v>
      </c>
      <c r="I1394" s="19">
        <v>45618</v>
      </c>
      <c r="J1394" s="11">
        <v>24000</v>
      </c>
      <c r="K1394" s="12" t="s">
        <v>689</v>
      </c>
      <c r="L1394" s="12" t="s">
        <v>1935</v>
      </c>
    </row>
    <row r="1395" spans="1:12" x14ac:dyDescent="0.25">
      <c r="A1395" s="10" t="s">
        <v>1681</v>
      </c>
      <c r="B1395" s="14">
        <v>202402</v>
      </c>
      <c r="C1395" s="14">
        <v>202402</v>
      </c>
      <c r="D1395" s="14" t="s">
        <v>1014</v>
      </c>
      <c r="E1395" s="16"/>
      <c r="F1395" s="10" t="s">
        <v>1682</v>
      </c>
      <c r="G1395" s="17" t="s">
        <v>19</v>
      </c>
      <c r="H1395" s="11">
        <v>280000</v>
      </c>
      <c r="I1395" s="19">
        <v>45618</v>
      </c>
      <c r="J1395" s="11">
        <v>30000</v>
      </c>
      <c r="K1395" s="12" t="s">
        <v>20</v>
      </c>
      <c r="L1395" s="12" t="s">
        <v>158</v>
      </c>
    </row>
    <row r="1396" spans="1:12" x14ac:dyDescent="0.25">
      <c r="A1396" s="10" t="s">
        <v>2343</v>
      </c>
      <c r="B1396" s="14">
        <v>202409</v>
      </c>
      <c r="C1396" s="14">
        <v>202409</v>
      </c>
      <c r="D1396" s="14" t="s">
        <v>1015</v>
      </c>
      <c r="E1396" s="16">
        <v>9610152365</v>
      </c>
      <c r="F1396" s="10" t="s">
        <v>2349</v>
      </c>
      <c r="G1396" s="17" t="s">
        <v>1778</v>
      </c>
      <c r="H1396" s="11">
        <v>295000</v>
      </c>
      <c r="I1396" s="19">
        <v>45618</v>
      </c>
      <c r="J1396" s="11">
        <v>70000</v>
      </c>
      <c r="K1396" s="12" t="s">
        <v>689</v>
      </c>
      <c r="L1396" s="12" t="s">
        <v>158</v>
      </c>
    </row>
    <row r="1397" spans="1:12" x14ac:dyDescent="0.25">
      <c r="A1397" s="10" t="s">
        <v>2037</v>
      </c>
      <c r="B1397" s="14">
        <v>202406</v>
      </c>
      <c r="C1397" s="14">
        <v>202406</v>
      </c>
      <c r="D1397" s="14" t="s">
        <v>1014</v>
      </c>
      <c r="E1397" s="16">
        <v>9111088360</v>
      </c>
      <c r="F1397" s="10" t="s">
        <v>2038</v>
      </c>
      <c r="G1397" s="17" t="s">
        <v>1778</v>
      </c>
      <c r="H1397" s="11">
        <v>318600</v>
      </c>
      <c r="I1397" s="19">
        <v>45618</v>
      </c>
      <c r="J1397" s="11">
        <v>10000</v>
      </c>
      <c r="K1397" s="12" t="s">
        <v>20</v>
      </c>
      <c r="L1397" s="12" t="s">
        <v>158</v>
      </c>
    </row>
    <row r="1398" spans="1:12" x14ac:dyDescent="0.25">
      <c r="A1398" s="10" t="s">
        <v>2361</v>
      </c>
      <c r="B1398" s="14">
        <v>202409</v>
      </c>
      <c r="C1398" s="14">
        <v>202409</v>
      </c>
      <c r="D1398" s="14" t="s">
        <v>1015</v>
      </c>
      <c r="E1398" s="16">
        <v>8658969336</v>
      </c>
      <c r="F1398" s="10" t="s">
        <v>2362</v>
      </c>
      <c r="G1398" s="17" t="s">
        <v>1778</v>
      </c>
      <c r="H1398" s="11">
        <v>313600</v>
      </c>
      <c r="I1398" s="19">
        <v>45618</v>
      </c>
      <c r="J1398" s="11">
        <v>25000</v>
      </c>
      <c r="K1398" s="12" t="s">
        <v>20</v>
      </c>
      <c r="L1398" s="12" t="s">
        <v>158</v>
      </c>
    </row>
    <row r="1399" spans="1:12" x14ac:dyDescent="0.25">
      <c r="A1399" s="10" t="s">
        <v>2469</v>
      </c>
      <c r="B1399" s="14">
        <v>202411</v>
      </c>
      <c r="C1399" s="14">
        <v>202411</v>
      </c>
      <c r="D1399" s="14" t="s">
        <v>1015</v>
      </c>
      <c r="E1399" s="16">
        <v>8260969005</v>
      </c>
      <c r="F1399" s="10" t="s">
        <v>2471</v>
      </c>
      <c r="G1399" s="17" t="s">
        <v>1778</v>
      </c>
      <c r="H1399" s="11">
        <v>300000</v>
      </c>
      <c r="I1399" s="19">
        <v>45618</v>
      </c>
      <c r="J1399" s="11">
        <v>5000</v>
      </c>
      <c r="K1399" s="12" t="s">
        <v>20</v>
      </c>
      <c r="L1399" s="12" t="s">
        <v>2437</v>
      </c>
    </row>
    <row r="1400" spans="1:12" x14ac:dyDescent="0.25">
      <c r="A1400" s="10" t="s">
        <v>2470</v>
      </c>
      <c r="B1400" s="14">
        <v>202411</v>
      </c>
      <c r="C1400" s="14">
        <v>202411</v>
      </c>
      <c r="D1400" s="14" t="s">
        <v>1015</v>
      </c>
      <c r="E1400" s="16">
        <v>7537065008</v>
      </c>
      <c r="F1400" s="10" t="s">
        <v>2472</v>
      </c>
      <c r="G1400" s="17" t="s">
        <v>1778</v>
      </c>
      <c r="H1400" s="11">
        <v>308000</v>
      </c>
      <c r="I1400" s="19">
        <v>45618</v>
      </c>
      <c r="J1400" s="11">
        <v>5000</v>
      </c>
      <c r="K1400" s="12" t="s">
        <v>20</v>
      </c>
      <c r="L1400" s="12" t="s">
        <v>2073</v>
      </c>
    </row>
    <row r="1401" spans="1:12" x14ac:dyDescent="0.25">
      <c r="A1401" s="10" t="s">
        <v>2398</v>
      </c>
      <c r="B1401" s="14">
        <v>202410</v>
      </c>
      <c r="C1401" s="14">
        <v>202410</v>
      </c>
      <c r="D1401" s="14" t="s">
        <v>1014</v>
      </c>
      <c r="E1401" s="16">
        <v>9425090838</v>
      </c>
      <c r="F1401" s="10" t="s">
        <v>2399</v>
      </c>
      <c r="G1401" s="17" t="s">
        <v>1778</v>
      </c>
      <c r="H1401" s="11">
        <v>308600</v>
      </c>
      <c r="I1401" s="19">
        <v>45620</v>
      </c>
      <c r="J1401" s="11">
        <v>101200</v>
      </c>
      <c r="K1401" s="12" t="s">
        <v>20</v>
      </c>
      <c r="L1401" s="12" t="s">
        <v>158</v>
      </c>
    </row>
    <row r="1402" spans="1:12" x14ac:dyDescent="0.25">
      <c r="A1402" s="10" t="s">
        <v>2289</v>
      </c>
      <c r="B1402" s="14">
        <v>202408</v>
      </c>
      <c r="C1402" s="14">
        <v>202408</v>
      </c>
      <c r="D1402" s="14" t="s">
        <v>1015</v>
      </c>
      <c r="E1402" s="16">
        <v>9090427386</v>
      </c>
      <c r="F1402" s="10" t="s">
        <v>2249</v>
      </c>
      <c r="G1402" s="17" t="s">
        <v>1778</v>
      </c>
      <c r="H1402" s="11">
        <v>318000</v>
      </c>
      <c r="I1402" s="19">
        <v>45620</v>
      </c>
      <c r="J1402" s="11">
        <v>99999</v>
      </c>
      <c r="K1402" s="12" t="s">
        <v>20</v>
      </c>
      <c r="L1402" s="12" t="s">
        <v>158</v>
      </c>
    </row>
    <row r="1403" spans="1:12" x14ac:dyDescent="0.25">
      <c r="A1403" s="10" t="s">
        <v>2463</v>
      </c>
      <c r="B1403" s="14">
        <v>202411</v>
      </c>
      <c r="C1403" s="14">
        <v>202411</v>
      </c>
      <c r="D1403" s="14" t="s">
        <v>1014</v>
      </c>
      <c r="E1403" s="16">
        <v>9380815648</v>
      </c>
      <c r="F1403" s="10" t="s">
        <v>2464</v>
      </c>
      <c r="G1403" s="17" t="s">
        <v>2006</v>
      </c>
      <c r="H1403" s="11">
        <v>270000</v>
      </c>
      <c r="I1403" s="19">
        <v>45620</v>
      </c>
      <c r="J1403" s="11">
        <v>65000</v>
      </c>
      <c r="K1403" s="12" t="s">
        <v>20</v>
      </c>
      <c r="L1403" s="12" t="s">
        <v>158</v>
      </c>
    </row>
    <row r="1404" spans="1:12" x14ac:dyDescent="0.25">
      <c r="A1404" s="10" t="s">
        <v>2441</v>
      </c>
      <c r="B1404" s="14">
        <v>202411</v>
      </c>
      <c r="C1404" s="14">
        <v>202411</v>
      </c>
      <c r="D1404" s="14" t="s">
        <v>1014</v>
      </c>
      <c r="E1404" s="16">
        <v>6263354178</v>
      </c>
      <c r="F1404" s="10" t="s">
        <v>2444</v>
      </c>
      <c r="G1404" s="17" t="s">
        <v>2006</v>
      </c>
      <c r="H1404" s="11">
        <v>270000</v>
      </c>
      <c r="I1404" s="19">
        <v>45620</v>
      </c>
      <c r="J1404" s="11">
        <v>65000</v>
      </c>
      <c r="K1404" s="12" t="s">
        <v>689</v>
      </c>
      <c r="L1404" s="12" t="s">
        <v>158</v>
      </c>
    </row>
    <row r="1405" spans="1:12" x14ac:dyDescent="0.25">
      <c r="A1405" s="10" t="s">
        <v>2373</v>
      </c>
      <c r="B1405" s="14">
        <v>202410</v>
      </c>
      <c r="C1405" s="14">
        <v>202410</v>
      </c>
      <c r="D1405" s="14" t="s">
        <v>1015</v>
      </c>
      <c r="E1405" s="16">
        <v>9389725097</v>
      </c>
      <c r="F1405" s="10" t="s">
        <v>2379</v>
      </c>
      <c r="G1405" s="17" t="s">
        <v>1778</v>
      </c>
      <c r="H1405" s="11">
        <v>313600</v>
      </c>
      <c r="I1405" s="19">
        <v>45621</v>
      </c>
      <c r="J1405" s="11">
        <v>64000</v>
      </c>
      <c r="K1405" s="12" t="s">
        <v>20</v>
      </c>
      <c r="L1405" s="12" t="s">
        <v>158</v>
      </c>
    </row>
    <row r="1406" spans="1:12" x14ac:dyDescent="0.25">
      <c r="A1406" s="10" t="s">
        <v>1727</v>
      </c>
      <c r="B1406" s="14">
        <v>202402</v>
      </c>
      <c r="C1406" s="14">
        <v>202402</v>
      </c>
      <c r="D1406" s="14" t="s">
        <v>1014</v>
      </c>
      <c r="E1406" s="16">
        <v>7002125396</v>
      </c>
      <c r="F1406" s="10" t="s">
        <v>1728</v>
      </c>
      <c r="G1406" s="17" t="s">
        <v>19</v>
      </c>
      <c r="H1406" s="11">
        <v>270000</v>
      </c>
      <c r="I1406" s="19">
        <v>45621</v>
      </c>
      <c r="J1406" s="11">
        <f>24000*3</f>
        <v>72000</v>
      </c>
      <c r="K1406" s="12" t="s">
        <v>20</v>
      </c>
      <c r="L1406" s="12" t="s">
        <v>158</v>
      </c>
    </row>
    <row r="1407" spans="1:12" x14ac:dyDescent="0.25">
      <c r="A1407" s="10" t="s">
        <v>2318</v>
      </c>
      <c r="B1407" s="14">
        <v>202406</v>
      </c>
      <c r="C1407" s="14">
        <v>202406</v>
      </c>
      <c r="D1407" s="14" t="s">
        <v>1014</v>
      </c>
      <c r="E1407" s="16">
        <v>9916681432</v>
      </c>
      <c r="F1407" s="10" t="s">
        <v>2313</v>
      </c>
      <c r="G1407" s="17" t="s">
        <v>1778</v>
      </c>
      <c r="H1407" s="11">
        <v>318000</v>
      </c>
      <c r="I1407" s="19">
        <v>45621</v>
      </c>
      <c r="J1407" s="11">
        <v>78400</v>
      </c>
      <c r="K1407" s="12" t="s">
        <v>689</v>
      </c>
      <c r="L1407" s="12" t="s">
        <v>158</v>
      </c>
    </row>
    <row r="1408" spans="1:12" x14ac:dyDescent="0.25">
      <c r="A1408" s="10" t="s">
        <v>2402</v>
      </c>
      <c r="B1408" s="14">
        <v>202410</v>
      </c>
      <c r="C1408" s="14">
        <v>202410</v>
      </c>
      <c r="D1408" s="14" t="s">
        <v>1014</v>
      </c>
      <c r="E1408" s="16">
        <v>8917389919</v>
      </c>
      <c r="F1408" s="10" t="s">
        <v>2403</v>
      </c>
      <c r="G1408" s="17" t="s">
        <v>2006</v>
      </c>
      <c r="H1408" s="11">
        <v>285000</v>
      </c>
      <c r="I1408" s="19">
        <v>45621</v>
      </c>
      <c r="J1408" s="11">
        <v>70000</v>
      </c>
      <c r="K1408" s="12" t="s">
        <v>20</v>
      </c>
      <c r="L1408" s="12" t="s">
        <v>158</v>
      </c>
    </row>
    <row r="1409" spans="1:12" x14ac:dyDescent="0.25">
      <c r="A1409" s="10" t="s">
        <v>2473</v>
      </c>
      <c r="B1409" s="14">
        <v>202412</v>
      </c>
      <c r="C1409" s="14">
        <v>202412</v>
      </c>
      <c r="D1409" s="14" t="s">
        <v>1015</v>
      </c>
      <c r="E1409" s="16">
        <v>7978185477</v>
      </c>
      <c r="F1409" s="10" t="s">
        <v>2474</v>
      </c>
      <c r="G1409" s="17" t="s">
        <v>2006</v>
      </c>
      <c r="H1409" s="11">
        <v>285000</v>
      </c>
      <c r="I1409" s="19">
        <v>45621</v>
      </c>
      <c r="J1409" s="11">
        <v>15000</v>
      </c>
      <c r="K1409" s="12" t="s">
        <v>20</v>
      </c>
      <c r="L1409" s="12" t="s">
        <v>158</v>
      </c>
    </row>
    <row r="1410" spans="1:12" x14ac:dyDescent="0.25">
      <c r="A1410" s="10" t="s">
        <v>2477</v>
      </c>
      <c r="B1410" s="14">
        <v>202412</v>
      </c>
      <c r="C1410" s="14">
        <v>202412</v>
      </c>
      <c r="D1410" s="14" t="s">
        <v>1015</v>
      </c>
      <c r="E1410" s="16">
        <v>8926161516</v>
      </c>
      <c r="F1410" s="10" t="s">
        <v>2479</v>
      </c>
      <c r="G1410" s="17" t="s">
        <v>1778</v>
      </c>
      <c r="H1410" s="11">
        <v>310000</v>
      </c>
      <c r="I1410" s="19">
        <v>45620</v>
      </c>
      <c r="J1410" s="11">
        <v>5000</v>
      </c>
      <c r="K1410" s="12" t="s">
        <v>20</v>
      </c>
      <c r="L1410" s="12" t="s">
        <v>2073</v>
      </c>
    </row>
    <row r="1411" spans="1:12" x14ac:dyDescent="0.25">
      <c r="A1411" s="10" t="s">
        <v>2253</v>
      </c>
      <c r="B1411" s="14">
        <v>202408</v>
      </c>
      <c r="C1411" s="14">
        <v>202408</v>
      </c>
      <c r="D1411" s="14" t="s">
        <v>1015</v>
      </c>
      <c r="E1411" s="16">
        <v>7869041370</v>
      </c>
      <c r="F1411" s="10" t="s">
        <v>2475</v>
      </c>
      <c r="G1411" s="17" t="s">
        <v>2006</v>
      </c>
      <c r="H1411" s="11">
        <v>295000</v>
      </c>
      <c r="I1411" s="19">
        <v>45622</v>
      </c>
      <c r="J1411" s="11">
        <v>50000</v>
      </c>
      <c r="K1411" s="12" t="s">
        <v>20</v>
      </c>
      <c r="L1411" s="12" t="s">
        <v>158</v>
      </c>
    </row>
    <row r="1412" spans="1:12" x14ac:dyDescent="0.25">
      <c r="A1412" s="10" t="s">
        <v>2353</v>
      </c>
      <c r="B1412" s="14">
        <v>202409</v>
      </c>
      <c r="C1412" s="14">
        <v>202409</v>
      </c>
      <c r="D1412" s="14" t="s">
        <v>1015</v>
      </c>
      <c r="E1412" s="16">
        <v>8327730643</v>
      </c>
      <c r="F1412" s="10" t="s">
        <v>2354</v>
      </c>
      <c r="G1412" s="17" t="s">
        <v>1778</v>
      </c>
      <c r="H1412" s="11">
        <v>300000</v>
      </c>
      <c r="I1412" s="19">
        <v>45622</v>
      </c>
      <c r="J1412" s="11">
        <v>40000</v>
      </c>
      <c r="K1412" s="12" t="s">
        <v>20</v>
      </c>
      <c r="L1412" s="12" t="s">
        <v>158</v>
      </c>
    </row>
    <row r="1413" spans="1:12" x14ac:dyDescent="0.25">
      <c r="A1413" s="10" t="s">
        <v>2247</v>
      </c>
      <c r="B1413" s="14">
        <v>202408</v>
      </c>
      <c r="C1413" s="14">
        <v>202408</v>
      </c>
      <c r="D1413" s="14" t="s">
        <v>1015</v>
      </c>
      <c r="E1413" s="16">
        <v>7600686936</v>
      </c>
      <c r="F1413" s="10" t="s">
        <v>2251</v>
      </c>
      <c r="G1413" s="17" t="s">
        <v>1778</v>
      </c>
      <c r="H1413" s="11">
        <v>318600</v>
      </c>
      <c r="I1413" s="19">
        <v>45622</v>
      </c>
      <c r="J1413" s="11">
        <v>81250</v>
      </c>
      <c r="K1413" s="12" t="s">
        <v>20</v>
      </c>
      <c r="L1413" s="12" t="s">
        <v>158</v>
      </c>
    </row>
    <row r="1414" spans="1:12" x14ac:dyDescent="0.25">
      <c r="A1414" s="10" t="s">
        <v>2260</v>
      </c>
      <c r="B1414" s="14">
        <v>202408</v>
      </c>
      <c r="C1414" s="14">
        <v>202408</v>
      </c>
      <c r="D1414" s="14" t="s">
        <v>1015</v>
      </c>
      <c r="E1414" s="16">
        <v>6387050025</v>
      </c>
      <c r="F1414" s="10" t="s">
        <v>2261</v>
      </c>
      <c r="G1414" s="17" t="s">
        <v>1778</v>
      </c>
      <c r="H1414" s="11">
        <v>290000</v>
      </c>
      <c r="I1414" s="19">
        <v>45622</v>
      </c>
      <c r="J1414" s="11">
        <v>65000</v>
      </c>
      <c r="K1414" s="12" t="s">
        <v>20</v>
      </c>
      <c r="L1414" s="12" t="s">
        <v>158</v>
      </c>
    </row>
    <row r="1415" spans="1:12" x14ac:dyDescent="0.25">
      <c r="A1415" s="10" t="s">
        <v>2476</v>
      </c>
      <c r="B1415" s="14">
        <v>202412</v>
      </c>
      <c r="C1415" s="14">
        <v>202412</v>
      </c>
      <c r="D1415" s="14" t="s">
        <v>1015</v>
      </c>
      <c r="E1415" s="16">
        <v>9.3375479028114604E+19</v>
      </c>
      <c r="F1415" s="10" t="s">
        <v>2478</v>
      </c>
      <c r="G1415" s="17" t="s">
        <v>1778</v>
      </c>
      <c r="H1415" s="11">
        <v>310000</v>
      </c>
      <c r="I1415" s="19">
        <v>45622</v>
      </c>
      <c r="J1415" s="11">
        <v>5000</v>
      </c>
      <c r="K1415" s="12" t="s">
        <v>20</v>
      </c>
      <c r="L1415" s="12" t="s">
        <v>2073</v>
      </c>
    </row>
    <row r="1416" spans="1:12" x14ac:dyDescent="0.25">
      <c r="A1416" s="10" t="s">
        <v>2473</v>
      </c>
      <c r="B1416" s="14">
        <v>202412</v>
      </c>
      <c r="C1416" s="14">
        <v>202412</v>
      </c>
      <c r="D1416" s="14" t="s">
        <v>1015</v>
      </c>
      <c r="E1416" s="16">
        <v>7978185477</v>
      </c>
      <c r="F1416" s="10" t="s">
        <v>2474</v>
      </c>
      <c r="G1416" s="17" t="s">
        <v>1778</v>
      </c>
      <c r="H1416" s="11">
        <v>310000</v>
      </c>
      <c r="I1416" s="19">
        <v>45622</v>
      </c>
      <c r="J1416" s="11">
        <v>5000</v>
      </c>
      <c r="K1416" s="12" t="s">
        <v>20</v>
      </c>
      <c r="L1416" s="12" t="s">
        <v>2073</v>
      </c>
    </row>
    <row r="1417" spans="1:12" x14ac:dyDescent="0.25">
      <c r="A1417" s="10" t="s">
        <v>2323</v>
      </c>
      <c r="B1417" s="14">
        <v>202409</v>
      </c>
      <c r="C1417" s="14">
        <v>202409</v>
      </c>
      <c r="D1417" s="14" t="s">
        <v>1015</v>
      </c>
      <c r="E1417" s="16">
        <v>9078667605</v>
      </c>
      <c r="F1417" s="10" t="s">
        <v>2327</v>
      </c>
      <c r="G1417" s="17" t="s">
        <v>1778</v>
      </c>
      <c r="H1417" s="11">
        <v>313600</v>
      </c>
      <c r="I1417" s="19">
        <v>45622</v>
      </c>
      <c r="J1417" s="11">
        <v>78400</v>
      </c>
      <c r="K1417" s="12" t="s">
        <v>20</v>
      </c>
      <c r="L1417" s="12" t="s">
        <v>158</v>
      </c>
    </row>
    <row r="1418" spans="1:12" x14ac:dyDescent="0.25">
      <c r="A1418" s="10" t="s">
        <v>2400</v>
      </c>
      <c r="B1418" s="14">
        <v>202410</v>
      </c>
      <c r="C1418" s="14">
        <v>202410</v>
      </c>
      <c r="D1418" s="14" t="s">
        <v>1014</v>
      </c>
      <c r="E1418" s="16">
        <v>6263135772</v>
      </c>
      <c r="F1418" s="10" t="s">
        <v>2401</v>
      </c>
      <c r="G1418" s="17" t="s">
        <v>2006</v>
      </c>
      <c r="H1418" s="11">
        <v>295000</v>
      </c>
      <c r="I1418" s="19">
        <v>45623</v>
      </c>
      <c r="J1418" s="11">
        <v>40000</v>
      </c>
      <c r="K1418" s="12" t="s">
        <v>20</v>
      </c>
      <c r="L1418" s="12" t="s">
        <v>158</v>
      </c>
    </row>
    <row r="1419" spans="1:12" x14ac:dyDescent="0.25">
      <c r="A1419" s="10" t="s">
        <v>2458</v>
      </c>
      <c r="B1419" s="14">
        <v>202411</v>
      </c>
      <c r="C1419" s="14">
        <v>202411</v>
      </c>
      <c r="D1419" s="14" t="s">
        <v>1015</v>
      </c>
      <c r="E1419" s="16">
        <v>7894384546</v>
      </c>
      <c r="F1419" s="10" t="s">
        <v>2461</v>
      </c>
      <c r="G1419" s="17" t="s">
        <v>1778</v>
      </c>
      <c r="H1419" s="11">
        <v>318600</v>
      </c>
      <c r="I1419" s="19">
        <v>45623</v>
      </c>
      <c r="J1419" s="53">
        <v>74500</v>
      </c>
      <c r="K1419" s="12" t="s">
        <v>20</v>
      </c>
      <c r="L1419" s="12" t="s">
        <v>158</v>
      </c>
    </row>
    <row r="1420" spans="1:12" x14ac:dyDescent="0.25">
      <c r="A1420" s="10" t="s">
        <v>2004</v>
      </c>
      <c r="B1420" s="14">
        <v>202405</v>
      </c>
      <c r="C1420" s="14">
        <v>202405</v>
      </c>
      <c r="D1420" s="14" t="s">
        <v>1015</v>
      </c>
      <c r="E1420" s="16">
        <v>8457944362</v>
      </c>
      <c r="F1420" s="10" t="s">
        <v>1981</v>
      </c>
      <c r="G1420" s="17" t="s">
        <v>1778</v>
      </c>
      <c r="H1420" s="11">
        <v>280000</v>
      </c>
      <c r="I1420" s="19">
        <v>45624</v>
      </c>
      <c r="J1420" s="11">
        <v>60000</v>
      </c>
      <c r="K1420" s="12" t="s">
        <v>20</v>
      </c>
      <c r="L1420" s="12" t="s">
        <v>158</v>
      </c>
    </row>
    <row r="1421" spans="1:12" x14ac:dyDescent="0.25">
      <c r="A1421" s="10" t="s">
        <v>2350</v>
      </c>
      <c r="B1421" s="14">
        <v>202409</v>
      </c>
      <c r="C1421" s="14">
        <v>202409</v>
      </c>
      <c r="D1421" s="14" t="s">
        <v>1014</v>
      </c>
      <c r="E1421" s="16">
        <v>7582045490</v>
      </c>
      <c r="F1421" s="10" t="s">
        <v>2313</v>
      </c>
      <c r="G1421" s="17" t="s">
        <v>1778</v>
      </c>
      <c r="H1421" s="11">
        <v>318600</v>
      </c>
      <c r="I1421" s="19">
        <v>45624</v>
      </c>
      <c r="J1421" s="11">
        <v>71250</v>
      </c>
      <c r="K1421" s="12" t="s">
        <v>20</v>
      </c>
      <c r="L1421" s="12" t="s">
        <v>158</v>
      </c>
    </row>
    <row r="1422" spans="1:12" x14ac:dyDescent="0.25">
      <c r="A1422" s="10" t="s">
        <v>2383</v>
      </c>
      <c r="B1422" s="14">
        <v>202410</v>
      </c>
      <c r="C1422" s="14">
        <v>202410</v>
      </c>
      <c r="D1422" s="14" t="s">
        <v>1015</v>
      </c>
      <c r="E1422" s="16">
        <v>8249908407</v>
      </c>
      <c r="F1422" s="10" t="s">
        <v>2387</v>
      </c>
      <c r="G1422" s="17" t="s">
        <v>2006</v>
      </c>
      <c r="H1422" s="11">
        <v>295000</v>
      </c>
      <c r="I1422" s="19">
        <v>45624</v>
      </c>
      <c r="J1422" s="11">
        <v>95000</v>
      </c>
      <c r="K1422" s="12" t="s">
        <v>20</v>
      </c>
      <c r="L1422" s="12" t="s">
        <v>158</v>
      </c>
    </row>
    <row r="1423" spans="1:12" x14ac:dyDescent="0.25">
      <c r="A1423" s="10" t="s">
        <v>2480</v>
      </c>
      <c r="B1423" s="14">
        <v>202410</v>
      </c>
      <c r="C1423" s="14">
        <v>202410</v>
      </c>
      <c r="D1423" s="14" t="s">
        <v>1015</v>
      </c>
      <c r="E1423" s="16">
        <v>8328977742</v>
      </c>
      <c r="F1423" s="10" t="s">
        <v>2481</v>
      </c>
      <c r="G1423" s="17" t="s">
        <v>1792</v>
      </c>
      <c r="H1423" s="11">
        <f t="shared" ref="H1423" si="2">IF(G1423="APIDS+IITG", 350000, IF(G1423="APDA+IITG", 330000, IF(G1423="APIDS", 318600, IF(G1423="APDA", 295000, "0"))))</f>
        <v>295000</v>
      </c>
      <c r="I1423" s="19">
        <v>45624</v>
      </c>
      <c r="J1423" s="11">
        <v>85000</v>
      </c>
      <c r="K1423" s="12" t="s">
        <v>20</v>
      </c>
      <c r="L1423" s="12" t="s">
        <v>158</v>
      </c>
    </row>
    <row r="1424" spans="1:12" x14ac:dyDescent="0.25">
      <c r="A1424" s="10" t="s">
        <v>2408</v>
      </c>
      <c r="B1424" s="14">
        <v>202410</v>
      </c>
      <c r="C1424" s="14">
        <v>202410</v>
      </c>
      <c r="D1424" s="14" t="s">
        <v>1014</v>
      </c>
      <c r="E1424" s="16">
        <v>9692919192</v>
      </c>
      <c r="F1424" s="10" t="s">
        <v>2410</v>
      </c>
      <c r="G1424" s="17" t="s">
        <v>1778</v>
      </c>
      <c r="H1424" s="11">
        <v>318600</v>
      </c>
      <c r="I1424" s="19">
        <v>45625</v>
      </c>
      <c r="J1424" s="11">
        <v>78250</v>
      </c>
      <c r="K1424" s="12" t="s">
        <v>689</v>
      </c>
      <c r="L1424" s="12" t="s">
        <v>158</v>
      </c>
    </row>
    <row r="1425" spans="1:12" x14ac:dyDescent="0.25">
      <c r="A1425" s="10" t="s">
        <v>2411</v>
      </c>
      <c r="B1425" s="14">
        <v>202410</v>
      </c>
      <c r="C1425" s="14">
        <v>202410</v>
      </c>
      <c r="D1425" s="14" t="s">
        <v>1015</v>
      </c>
      <c r="E1425" s="16">
        <v>8658979467</v>
      </c>
      <c r="F1425" s="10" t="s">
        <v>2413</v>
      </c>
      <c r="G1425" s="17" t="s">
        <v>1778</v>
      </c>
      <c r="H1425" s="11">
        <v>318600</v>
      </c>
      <c r="I1425" s="19">
        <v>45625</v>
      </c>
      <c r="J1425" s="11">
        <f>84000+20000</f>
        <v>104000</v>
      </c>
      <c r="K1425" s="12" t="s">
        <v>20</v>
      </c>
      <c r="L1425" s="12" t="s">
        <v>158</v>
      </c>
    </row>
    <row r="1426" spans="1:12" x14ac:dyDescent="0.25">
      <c r="A1426" s="10" t="s">
        <v>2463</v>
      </c>
      <c r="B1426" s="14">
        <v>202411</v>
      </c>
      <c r="C1426" s="14">
        <v>202411</v>
      </c>
      <c r="D1426" s="14" t="s">
        <v>1014</v>
      </c>
      <c r="E1426" s="16">
        <v>9380815648</v>
      </c>
      <c r="F1426" s="10" t="s">
        <v>2464</v>
      </c>
      <c r="G1426" s="17" t="s">
        <v>2006</v>
      </c>
      <c r="H1426" s="11">
        <v>270000</v>
      </c>
      <c r="I1426" s="19">
        <v>45625</v>
      </c>
      <c r="J1426" s="11">
        <v>140000</v>
      </c>
      <c r="K1426" s="12" t="s">
        <v>903</v>
      </c>
      <c r="L1426" s="12" t="s">
        <v>158</v>
      </c>
    </row>
    <row r="1427" spans="1:12" x14ac:dyDescent="0.25">
      <c r="A1427" s="10" t="s">
        <v>2483</v>
      </c>
      <c r="B1427" s="14">
        <v>202411</v>
      </c>
      <c r="C1427" s="14">
        <v>202411</v>
      </c>
      <c r="D1427" s="14" t="s">
        <v>1015</v>
      </c>
      <c r="E1427" s="16">
        <v>7978719639</v>
      </c>
      <c r="F1427" s="10" t="s">
        <v>2482</v>
      </c>
      <c r="G1427" s="17" t="s">
        <v>1778</v>
      </c>
      <c r="H1427" s="11">
        <v>318600</v>
      </c>
      <c r="I1427" s="19">
        <v>45626</v>
      </c>
      <c r="J1427" s="11">
        <v>104533</v>
      </c>
      <c r="K1427" s="12" t="s">
        <v>20</v>
      </c>
      <c r="L1427" s="12" t="s">
        <v>158</v>
      </c>
    </row>
    <row r="1428" spans="1:12" x14ac:dyDescent="0.25">
      <c r="A1428" s="10" t="s">
        <v>2404</v>
      </c>
      <c r="B1428" s="14">
        <v>202410</v>
      </c>
      <c r="C1428" s="14">
        <v>202410</v>
      </c>
      <c r="D1428" s="14" t="s">
        <v>1015</v>
      </c>
      <c r="E1428" s="16">
        <v>7008945238</v>
      </c>
      <c r="F1428" s="10" t="s">
        <v>2406</v>
      </c>
      <c r="G1428" s="17" t="s">
        <v>1778</v>
      </c>
      <c r="H1428" s="11">
        <v>298000</v>
      </c>
      <c r="I1428" s="19">
        <v>45626</v>
      </c>
      <c r="J1428" s="11">
        <v>180000</v>
      </c>
      <c r="K1428" s="12" t="s">
        <v>689</v>
      </c>
      <c r="L1428" s="12" t="s">
        <v>158</v>
      </c>
    </row>
    <row r="1429" spans="1:12" x14ac:dyDescent="0.25">
      <c r="A1429" s="10" t="s">
        <v>1649</v>
      </c>
      <c r="B1429" s="14">
        <v>202309</v>
      </c>
      <c r="C1429" s="14">
        <v>202309</v>
      </c>
      <c r="D1429" s="14" t="s">
        <v>1014</v>
      </c>
      <c r="E1429" s="16">
        <v>9348339878</v>
      </c>
      <c r="F1429" s="10" t="s">
        <v>1650</v>
      </c>
      <c r="G1429" s="17" t="s">
        <v>19</v>
      </c>
      <c r="H1429" s="11">
        <v>280000</v>
      </c>
      <c r="I1429" s="19">
        <v>45626</v>
      </c>
      <c r="J1429" s="11">
        <v>15000</v>
      </c>
      <c r="K1429" s="12" t="s">
        <v>20</v>
      </c>
      <c r="L1429" s="12" t="s">
        <v>158</v>
      </c>
    </row>
    <row r="1430" spans="1:12" x14ac:dyDescent="0.25">
      <c r="A1430" s="10" t="s">
        <v>1823</v>
      </c>
      <c r="B1430" s="14">
        <v>202303</v>
      </c>
      <c r="C1430" s="14">
        <v>202303</v>
      </c>
      <c r="D1430" s="14" t="s">
        <v>1014</v>
      </c>
      <c r="E1430" s="16">
        <v>6283148140</v>
      </c>
      <c r="F1430" s="10"/>
      <c r="G1430" s="17" t="s">
        <v>1792</v>
      </c>
      <c r="H1430" s="11">
        <v>260000</v>
      </c>
      <c r="I1430" s="19">
        <v>45628</v>
      </c>
      <c r="J1430" s="11">
        <v>35000</v>
      </c>
      <c r="K1430" s="12" t="s">
        <v>20</v>
      </c>
      <c r="L1430" s="12" t="s">
        <v>158</v>
      </c>
    </row>
    <row r="1431" spans="1:12" x14ac:dyDescent="0.25">
      <c r="A1431" s="10" t="s">
        <v>2119</v>
      </c>
      <c r="B1431" s="14">
        <v>202407</v>
      </c>
      <c r="C1431" s="14">
        <v>202407</v>
      </c>
      <c r="D1431" s="14" t="s">
        <v>1014</v>
      </c>
      <c r="E1431" s="16">
        <v>9902037501</v>
      </c>
      <c r="F1431" s="10" t="s">
        <v>2120</v>
      </c>
      <c r="G1431" s="17" t="s">
        <v>1778</v>
      </c>
      <c r="H1431" s="11">
        <v>290000</v>
      </c>
      <c r="I1431" s="19">
        <v>45628</v>
      </c>
      <c r="J1431" s="11">
        <v>50000</v>
      </c>
      <c r="K1431" s="12" t="s">
        <v>20</v>
      </c>
      <c r="L1431" s="12" t="s">
        <v>158</v>
      </c>
    </row>
    <row r="1432" spans="1:12" x14ac:dyDescent="0.25">
      <c r="A1432" s="10" t="s">
        <v>2447</v>
      </c>
      <c r="B1432" s="14">
        <v>202411</v>
      </c>
      <c r="C1432" s="14">
        <v>202411</v>
      </c>
      <c r="D1432" s="14" t="s">
        <v>1014</v>
      </c>
      <c r="E1432" s="16">
        <v>8815740449</v>
      </c>
      <c r="F1432" s="10" t="s">
        <v>2450</v>
      </c>
      <c r="G1432" s="17" t="s">
        <v>1792</v>
      </c>
      <c r="H1432" s="11">
        <v>270000</v>
      </c>
      <c r="I1432" s="19">
        <v>45628</v>
      </c>
      <c r="J1432" s="11">
        <v>26000</v>
      </c>
      <c r="K1432" s="12" t="s">
        <v>20</v>
      </c>
      <c r="L1432" s="12" t="s">
        <v>158</v>
      </c>
    </row>
    <row r="1433" spans="1:12" x14ac:dyDescent="0.25">
      <c r="A1433" s="10" t="s">
        <v>2163</v>
      </c>
      <c r="B1433" s="14">
        <v>202408</v>
      </c>
      <c r="C1433" s="14">
        <v>202408</v>
      </c>
      <c r="D1433" s="14" t="s">
        <v>1015</v>
      </c>
      <c r="E1433" s="16">
        <v>8249417550</v>
      </c>
      <c r="F1433" s="10" t="s">
        <v>2164</v>
      </c>
      <c r="G1433" s="17" t="s">
        <v>1778</v>
      </c>
      <c r="H1433" s="11">
        <v>290000</v>
      </c>
      <c r="I1433" s="19">
        <v>45628</v>
      </c>
      <c r="J1433" s="11">
        <v>53000</v>
      </c>
      <c r="K1433" s="12" t="s">
        <v>20</v>
      </c>
      <c r="L1433" s="12" t="s">
        <v>158</v>
      </c>
    </row>
    <row r="1434" spans="1:12" x14ac:dyDescent="0.25">
      <c r="A1434" s="10" t="s">
        <v>2484</v>
      </c>
      <c r="B1434" s="14">
        <v>202412</v>
      </c>
      <c r="C1434" s="14">
        <v>202412</v>
      </c>
      <c r="D1434" s="14" t="s">
        <v>1015</v>
      </c>
      <c r="E1434" s="16">
        <v>8457962570</v>
      </c>
      <c r="F1434" s="10" t="s">
        <v>2485</v>
      </c>
      <c r="G1434" s="17" t="s">
        <v>1778</v>
      </c>
      <c r="H1434" s="11">
        <v>303000</v>
      </c>
      <c r="I1434" s="19">
        <v>45628</v>
      </c>
      <c r="J1434" s="11">
        <v>5000</v>
      </c>
      <c r="K1434" s="12" t="s">
        <v>20</v>
      </c>
      <c r="L1434" s="12" t="s">
        <v>158</v>
      </c>
    </row>
    <row r="1435" spans="1:12" x14ac:dyDescent="0.25">
      <c r="A1435" s="10" t="s">
        <v>2237</v>
      </c>
      <c r="B1435" s="14">
        <v>202408</v>
      </c>
      <c r="C1435" s="14">
        <v>202408</v>
      </c>
      <c r="D1435" s="14" t="s">
        <v>1015</v>
      </c>
      <c r="E1435" s="16">
        <v>9535193353</v>
      </c>
      <c r="F1435" s="10" t="s">
        <v>2238</v>
      </c>
      <c r="G1435" s="17" t="s">
        <v>1778</v>
      </c>
      <c r="H1435" s="11">
        <v>290000</v>
      </c>
      <c r="I1435" s="19">
        <v>45628</v>
      </c>
      <c r="J1435" s="11">
        <v>60000</v>
      </c>
      <c r="K1435" s="12" t="s">
        <v>20</v>
      </c>
      <c r="L1435" s="12" t="s">
        <v>158</v>
      </c>
    </row>
    <row r="1436" spans="1:12" x14ac:dyDescent="0.25">
      <c r="A1436" s="10" t="s">
        <v>2373</v>
      </c>
      <c r="B1436" s="14">
        <v>202410</v>
      </c>
      <c r="C1436" s="14">
        <v>202410</v>
      </c>
      <c r="D1436" s="14" t="s">
        <v>1015</v>
      </c>
      <c r="E1436" s="16">
        <v>9389725097</v>
      </c>
      <c r="F1436" s="10" t="s">
        <v>2379</v>
      </c>
      <c r="G1436" s="17" t="s">
        <v>1778</v>
      </c>
      <c r="H1436" s="11">
        <v>313600</v>
      </c>
      <c r="I1436" s="19">
        <v>45628</v>
      </c>
      <c r="J1436" s="11">
        <v>4600</v>
      </c>
      <c r="K1436" s="12" t="s">
        <v>20</v>
      </c>
      <c r="L1436" s="12" t="s">
        <v>158</v>
      </c>
    </row>
    <row r="1437" spans="1:12" x14ac:dyDescent="0.25">
      <c r="A1437" s="10" t="s">
        <v>2325</v>
      </c>
      <c r="B1437" s="14">
        <v>202409</v>
      </c>
      <c r="C1437" s="14">
        <v>202409</v>
      </c>
      <c r="D1437" s="14" t="s">
        <v>1015</v>
      </c>
      <c r="E1437" s="16">
        <v>9335741705</v>
      </c>
      <c r="F1437" s="10" t="s">
        <v>2329</v>
      </c>
      <c r="G1437" s="17" t="s">
        <v>1778</v>
      </c>
      <c r="H1437" s="11">
        <v>313600</v>
      </c>
      <c r="I1437" s="19">
        <v>45629</v>
      </c>
      <c r="J1437" s="11">
        <v>95267</v>
      </c>
      <c r="K1437" s="12" t="s">
        <v>689</v>
      </c>
      <c r="L1437" s="12" t="s">
        <v>158</v>
      </c>
    </row>
    <row r="1438" spans="1:12" x14ac:dyDescent="0.25">
      <c r="A1438" s="10" t="s">
        <v>1612</v>
      </c>
      <c r="B1438" s="14">
        <v>202312</v>
      </c>
      <c r="C1438" s="14">
        <v>202312</v>
      </c>
      <c r="D1438" s="14" t="s">
        <v>1014</v>
      </c>
      <c r="E1438" s="16"/>
      <c r="F1438" s="10" t="s">
        <v>1613</v>
      </c>
      <c r="G1438" s="17" t="s">
        <v>19</v>
      </c>
      <c r="H1438" s="11">
        <v>270000</v>
      </c>
      <c r="I1438" s="19">
        <v>45629</v>
      </c>
      <c r="J1438" s="11">
        <v>50000</v>
      </c>
      <c r="K1438" s="12" t="s">
        <v>20</v>
      </c>
      <c r="L1438" s="12" t="s">
        <v>158</v>
      </c>
    </row>
    <row r="1439" spans="1:12" x14ac:dyDescent="0.25">
      <c r="A1439" s="10" t="s">
        <v>2457</v>
      </c>
      <c r="B1439" s="14">
        <v>202411</v>
      </c>
      <c r="C1439" s="14">
        <v>202411</v>
      </c>
      <c r="D1439" s="14" t="s">
        <v>1015</v>
      </c>
      <c r="E1439" s="16">
        <v>7848877070</v>
      </c>
      <c r="F1439" s="10" t="s">
        <v>2460</v>
      </c>
      <c r="G1439" s="17" t="s">
        <v>1778</v>
      </c>
      <c r="H1439" s="11">
        <v>288000</v>
      </c>
      <c r="I1439" s="19">
        <v>45629</v>
      </c>
      <c r="J1439" s="53">
        <v>50000</v>
      </c>
      <c r="K1439" s="12" t="s">
        <v>20</v>
      </c>
      <c r="L1439" s="12" t="s">
        <v>158</v>
      </c>
    </row>
    <row r="1440" spans="1:12" x14ac:dyDescent="0.25">
      <c r="A1440" s="10" t="s">
        <v>2215</v>
      </c>
      <c r="B1440" s="14">
        <v>202408</v>
      </c>
      <c r="C1440" s="14">
        <v>202408</v>
      </c>
      <c r="D1440" s="14" t="s">
        <v>1015</v>
      </c>
      <c r="E1440" s="16">
        <v>9547106708</v>
      </c>
      <c r="F1440" s="10" t="s">
        <v>2218</v>
      </c>
      <c r="G1440" s="17" t="s">
        <v>1778</v>
      </c>
      <c r="H1440" s="11">
        <v>318000</v>
      </c>
      <c r="I1440" s="19">
        <v>45629</v>
      </c>
      <c r="J1440" s="11">
        <v>68750</v>
      </c>
      <c r="K1440" s="12" t="s">
        <v>20</v>
      </c>
      <c r="L1440" s="12" t="s">
        <v>158</v>
      </c>
    </row>
    <row r="1441" spans="1:13" x14ac:dyDescent="0.25">
      <c r="A1441" s="10" t="s">
        <v>2447</v>
      </c>
      <c r="B1441" s="14">
        <v>202411</v>
      </c>
      <c r="C1441" s="14">
        <v>202411</v>
      </c>
      <c r="D1441" s="14" t="s">
        <v>1014</v>
      </c>
      <c r="E1441" s="16">
        <v>8815740449</v>
      </c>
      <c r="F1441" s="10" t="s">
        <v>2450</v>
      </c>
      <c r="G1441" s="17" t="s">
        <v>1792</v>
      </c>
      <c r="H1441" s="11">
        <v>270000</v>
      </c>
      <c r="I1441" s="19">
        <v>45629</v>
      </c>
      <c r="J1441" s="11">
        <v>20000</v>
      </c>
      <c r="K1441" s="12" t="s">
        <v>20</v>
      </c>
      <c r="L1441" s="12" t="s">
        <v>158</v>
      </c>
    </row>
    <row r="1442" spans="1:13" x14ac:dyDescent="0.25">
      <c r="A1442" s="10" t="s">
        <v>2486</v>
      </c>
      <c r="B1442" s="14">
        <v>202412</v>
      </c>
      <c r="C1442" s="14">
        <v>202412</v>
      </c>
      <c r="D1442" s="14" t="s">
        <v>1015</v>
      </c>
      <c r="E1442" s="16">
        <v>9777136092</v>
      </c>
      <c r="F1442" s="10" t="s">
        <v>2487</v>
      </c>
      <c r="G1442" s="17" t="s">
        <v>1792</v>
      </c>
      <c r="H1442" s="11">
        <v>318000</v>
      </c>
      <c r="I1442" s="19">
        <v>45629</v>
      </c>
      <c r="J1442" s="11">
        <v>5000</v>
      </c>
      <c r="K1442" s="12" t="s">
        <v>20</v>
      </c>
      <c r="L1442" s="12" t="s">
        <v>158</v>
      </c>
    </row>
    <row r="1443" spans="1:13" x14ac:dyDescent="0.25">
      <c r="A1443" s="10" t="s">
        <v>2488</v>
      </c>
      <c r="B1443" s="14">
        <v>202412</v>
      </c>
      <c r="C1443" s="14">
        <v>202412</v>
      </c>
      <c r="D1443" s="14" t="s">
        <v>1015</v>
      </c>
      <c r="E1443" s="16">
        <v>7008906613</v>
      </c>
      <c r="F1443" s="10" t="s">
        <v>2489</v>
      </c>
      <c r="G1443" s="17" t="s">
        <v>1792</v>
      </c>
      <c r="H1443" s="11">
        <v>318000</v>
      </c>
      <c r="I1443" s="19">
        <v>45629</v>
      </c>
      <c r="J1443" s="11">
        <v>5000</v>
      </c>
      <c r="K1443" s="12" t="s">
        <v>20</v>
      </c>
      <c r="L1443" s="12" t="s">
        <v>158</v>
      </c>
    </row>
    <row r="1444" spans="1:13" x14ac:dyDescent="0.25">
      <c r="A1444" s="10" t="s">
        <v>2490</v>
      </c>
      <c r="B1444" s="14">
        <v>202411</v>
      </c>
      <c r="C1444" s="14">
        <v>202411</v>
      </c>
      <c r="D1444" s="14" t="s">
        <v>1015</v>
      </c>
      <c r="E1444" s="16">
        <v>8249758236</v>
      </c>
      <c r="F1444" s="10" t="s">
        <v>2491</v>
      </c>
      <c r="G1444" s="17" t="s">
        <v>1778</v>
      </c>
      <c r="H1444" s="11">
        <v>318600</v>
      </c>
      <c r="I1444" s="19">
        <v>45630</v>
      </c>
      <c r="J1444" s="11">
        <v>45000</v>
      </c>
      <c r="K1444" s="12" t="s">
        <v>20</v>
      </c>
      <c r="L1444" s="12" t="s">
        <v>158</v>
      </c>
    </row>
    <row r="1445" spans="1:13" x14ac:dyDescent="0.25">
      <c r="A1445" s="10" t="s">
        <v>2492</v>
      </c>
      <c r="B1445" s="14">
        <v>202411</v>
      </c>
      <c r="C1445" s="14">
        <v>202411</v>
      </c>
      <c r="D1445" s="14" t="s">
        <v>1015</v>
      </c>
      <c r="E1445" s="16">
        <v>8658287623</v>
      </c>
      <c r="F1445" s="10" t="s">
        <v>2493</v>
      </c>
      <c r="G1445" s="17" t="s">
        <v>1778</v>
      </c>
      <c r="H1445" s="11">
        <v>318600</v>
      </c>
      <c r="I1445" s="19">
        <v>45630</v>
      </c>
      <c r="J1445" s="11">
        <v>55000</v>
      </c>
      <c r="K1445" s="12" t="s">
        <v>20</v>
      </c>
      <c r="L1445" s="12" t="s">
        <v>158</v>
      </c>
    </row>
    <row r="1446" spans="1:13" x14ac:dyDescent="0.25">
      <c r="A1446" s="10" t="s">
        <v>2267</v>
      </c>
      <c r="B1446" s="14">
        <v>202409</v>
      </c>
      <c r="C1446" s="14">
        <v>202409</v>
      </c>
      <c r="D1446" s="14" t="s">
        <v>1015</v>
      </c>
      <c r="E1446" s="16">
        <v>7876154936</v>
      </c>
      <c r="F1446" s="10" t="s">
        <v>2270</v>
      </c>
      <c r="G1446" s="17" t="s">
        <v>1778</v>
      </c>
      <c r="H1446" s="11">
        <v>318000</v>
      </c>
      <c r="I1446" s="19">
        <v>45630</v>
      </c>
      <c r="J1446" s="11">
        <v>58000</v>
      </c>
      <c r="K1446" s="12" t="s">
        <v>20</v>
      </c>
      <c r="L1446" s="12" t="s">
        <v>158</v>
      </c>
    </row>
    <row r="1447" spans="1:13" x14ac:dyDescent="0.25">
      <c r="A1447" s="10" t="s">
        <v>2494</v>
      </c>
      <c r="B1447" s="14">
        <v>202411</v>
      </c>
      <c r="C1447" s="14">
        <v>202411</v>
      </c>
      <c r="D1447" s="14" t="s">
        <v>1015</v>
      </c>
      <c r="E1447" s="16">
        <v>8457962570</v>
      </c>
      <c r="F1447" s="10" t="s">
        <v>2496</v>
      </c>
      <c r="G1447" s="17" t="s">
        <v>1778</v>
      </c>
      <c r="H1447" s="11">
        <v>318000</v>
      </c>
      <c r="I1447" s="19">
        <v>45630</v>
      </c>
      <c r="J1447" s="11">
        <v>5000</v>
      </c>
      <c r="K1447" s="12" t="s">
        <v>20</v>
      </c>
      <c r="L1447" s="12" t="s">
        <v>158</v>
      </c>
    </row>
    <row r="1448" spans="1:13" x14ac:dyDescent="0.25">
      <c r="A1448" s="10" t="s">
        <v>2495</v>
      </c>
      <c r="B1448" s="14">
        <v>202411</v>
      </c>
      <c r="C1448" s="14">
        <v>202411</v>
      </c>
      <c r="D1448" s="14" t="s">
        <v>1015</v>
      </c>
      <c r="E1448" s="16">
        <v>6371313273</v>
      </c>
      <c r="F1448" s="10" t="s">
        <v>2497</v>
      </c>
      <c r="G1448" s="17" t="s">
        <v>1778</v>
      </c>
      <c r="H1448" s="11">
        <v>318000</v>
      </c>
      <c r="I1448" s="19">
        <v>45630</v>
      </c>
      <c r="J1448" s="11">
        <v>5000</v>
      </c>
      <c r="K1448" s="12" t="s">
        <v>20</v>
      </c>
      <c r="L1448" s="12" t="s">
        <v>158</v>
      </c>
    </row>
    <row r="1449" spans="1:13" x14ac:dyDescent="0.25">
      <c r="A1449" s="10" t="s">
        <v>2227</v>
      </c>
      <c r="B1449" s="14">
        <v>202408</v>
      </c>
      <c r="C1449" s="14">
        <v>202408</v>
      </c>
      <c r="D1449" s="14" t="s">
        <v>1015</v>
      </c>
      <c r="E1449" s="16">
        <v>7339978482</v>
      </c>
      <c r="F1449" s="10" t="s">
        <v>2228</v>
      </c>
      <c r="G1449" s="17" t="s">
        <v>1778</v>
      </c>
      <c r="H1449" s="11">
        <v>280000</v>
      </c>
      <c r="I1449" s="19">
        <v>45630</v>
      </c>
      <c r="J1449" s="11">
        <v>40000</v>
      </c>
      <c r="K1449" s="12" t="s">
        <v>20</v>
      </c>
      <c r="L1449" s="12" t="s">
        <v>158</v>
      </c>
    </row>
    <row r="1450" spans="1:13" x14ac:dyDescent="0.25">
      <c r="A1450" s="10" t="s">
        <v>2463</v>
      </c>
      <c r="B1450" s="14">
        <v>202411</v>
      </c>
      <c r="C1450" s="14">
        <v>202411</v>
      </c>
      <c r="D1450" s="14" t="s">
        <v>1014</v>
      </c>
      <c r="E1450" s="16">
        <v>9380815648</v>
      </c>
      <c r="F1450" s="10" t="s">
        <v>2464</v>
      </c>
      <c r="G1450" s="17" t="s">
        <v>2006</v>
      </c>
      <c r="H1450" s="11">
        <v>270000</v>
      </c>
      <c r="I1450" s="19">
        <v>45631</v>
      </c>
      <c r="J1450" s="11">
        <v>143000</v>
      </c>
      <c r="K1450" s="12" t="s">
        <v>903</v>
      </c>
      <c r="L1450" s="12" t="s">
        <v>158</v>
      </c>
    </row>
    <row r="1451" spans="1:13" x14ac:dyDescent="0.25">
      <c r="A1451" s="10" t="s">
        <v>2455</v>
      </c>
      <c r="B1451" s="14">
        <v>202411</v>
      </c>
      <c r="C1451" s="14">
        <v>202411</v>
      </c>
      <c r="D1451" s="14" t="s">
        <v>1014</v>
      </c>
      <c r="E1451" s="16">
        <v>8144975553</v>
      </c>
      <c r="F1451" s="10" t="s">
        <v>2456</v>
      </c>
      <c r="G1451" s="17" t="s">
        <v>1778</v>
      </c>
      <c r="H1451" s="11">
        <v>313600</v>
      </c>
      <c r="I1451" s="19">
        <v>45631</v>
      </c>
      <c r="J1451" s="11">
        <v>90000</v>
      </c>
      <c r="K1451" s="12" t="s">
        <v>20</v>
      </c>
      <c r="L1451" s="12" t="s">
        <v>158</v>
      </c>
    </row>
    <row r="1452" spans="1:13" x14ac:dyDescent="0.25">
      <c r="A1452" s="10" t="s">
        <v>2467</v>
      </c>
      <c r="B1452" s="14">
        <v>202411</v>
      </c>
      <c r="C1452" s="14">
        <v>202411</v>
      </c>
      <c r="D1452" s="14" t="s">
        <v>1014</v>
      </c>
      <c r="E1452" s="16">
        <v>8520868621</v>
      </c>
      <c r="F1452" s="10" t="s">
        <v>2468</v>
      </c>
      <c r="G1452" s="17" t="s">
        <v>1778</v>
      </c>
      <c r="H1452" s="11">
        <v>288600</v>
      </c>
      <c r="I1452" s="19">
        <v>45632</v>
      </c>
      <c r="J1452" s="11">
        <f>6720+50000</f>
        <v>56720</v>
      </c>
      <c r="K1452" s="12" t="s">
        <v>20</v>
      </c>
      <c r="L1452" s="12" t="s">
        <v>158</v>
      </c>
    </row>
    <row r="1453" spans="1:13" x14ac:dyDescent="0.25">
      <c r="A1453" s="10" t="s">
        <v>2363</v>
      </c>
      <c r="B1453" s="14">
        <v>202409</v>
      </c>
      <c r="C1453" s="14">
        <v>202409</v>
      </c>
      <c r="D1453" s="14" t="s">
        <v>1015</v>
      </c>
      <c r="E1453" s="16">
        <v>8074122524</v>
      </c>
      <c r="F1453" s="10" t="s">
        <v>2347</v>
      </c>
      <c r="G1453" s="17" t="s">
        <v>1778</v>
      </c>
      <c r="H1453" s="11">
        <v>318000</v>
      </c>
      <c r="I1453" s="19">
        <v>45632</v>
      </c>
      <c r="J1453" s="11">
        <v>50000</v>
      </c>
      <c r="K1453" s="12" t="s">
        <v>20</v>
      </c>
      <c r="L1453" s="12" t="s">
        <v>158</v>
      </c>
    </row>
    <row r="1454" spans="1:13" x14ac:dyDescent="0.25">
      <c r="A1454" s="10" t="s">
        <v>2240</v>
      </c>
      <c r="B1454" s="14">
        <v>202408</v>
      </c>
      <c r="C1454" s="14">
        <v>202408</v>
      </c>
      <c r="D1454" s="14" t="s">
        <v>1014</v>
      </c>
      <c r="E1454" s="16">
        <v>9668283467</v>
      </c>
      <c r="F1454" s="10" t="s">
        <v>2241</v>
      </c>
      <c r="G1454" s="17" t="s">
        <v>2006</v>
      </c>
      <c r="H1454" s="11">
        <v>290000</v>
      </c>
      <c r="I1454" s="19">
        <v>45633</v>
      </c>
      <c r="J1454" s="11">
        <v>50000</v>
      </c>
      <c r="K1454" s="12" t="s">
        <v>20</v>
      </c>
      <c r="L1454" s="12" t="s">
        <v>158</v>
      </c>
    </row>
    <row r="1455" spans="1:13" x14ac:dyDescent="0.25">
      <c r="A1455" s="10" t="s">
        <v>2498</v>
      </c>
      <c r="B1455" s="14">
        <v>202411</v>
      </c>
      <c r="C1455" s="14">
        <v>202411</v>
      </c>
      <c r="D1455" s="14" t="s">
        <v>1015</v>
      </c>
      <c r="E1455" s="16" t="s">
        <v>2499</v>
      </c>
      <c r="F1455" s="10" t="s">
        <v>2500</v>
      </c>
      <c r="G1455" s="17" t="s">
        <v>1778</v>
      </c>
      <c r="H1455" s="11">
        <v>318600</v>
      </c>
      <c r="I1455" s="19">
        <v>45633</v>
      </c>
      <c r="J1455" s="11">
        <v>50000</v>
      </c>
      <c r="K1455" s="12" t="s">
        <v>286</v>
      </c>
      <c r="L1455" s="12" t="s">
        <v>158</v>
      </c>
      <c r="M1455" t="s">
        <v>2605</v>
      </c>
    </row>
    <row r="1456" spans="1:13" x14ac:dyDescent="0.25">
      <c r="A1456" s="10" t="s">
        <v>2441</v>
      </c>
      <c r="B1456" s="14">
        <v>202411</v>
      </c>
      <c r="C1456" s="14">
        <v>202411</v>
      </c>
      <c r="D1456" s="14" t="s">
        <v>1014</v>
      </c>
      <c r="E1456" s="16">
        <v>6263354178</v>
      </c>
      <c r="F1456" s="10" t="s">
        <v>2444</v>
      </c>
      <c r="G1456" s="17" t="s">
        <v>2006</v>
      </c>
      <c r="H1456" s="11">
        <v>270000</v>
      </c>
      <c r="I1456" s="19">
        <v>45635</v>
      </c>
      <c r="J1456" s="11">
        <v>180000</v>
      </c>
      <c r="K1456" s="12" t="s">
        <v>903</v>
      </c>
      <c r="L1456" s="12" t="s">
        <v>142</v>
      </c>
    </row>
    <row r="1457" spans="1:13" x14ac:dyDescent="0.25">
      <c r="A1457" s="10" t="s">
        <v>2363</v>
      </c>
      <c r="B1457" s="14">
        <v>202409</v>
      </c>
      <c r="C1457" s="14">
        <v>202409</v>
      </c>
      <c r="D1457" s="14" t="s">
        <v>1015</v>
      </c>
      <c r="E1457" s="16">
        <v>8074122524</v>
      </c>
      <c r="F1457" s="10" t="s">
        <v>2347</v>
      </c>
      <c r="G1457" s="17" t="s">
        <v>1778</v>
      </c>
      <c r="H1457" s="11">
        <v>318000</v>
      </c>
      <c r="I1457" s="19">
        <v>45635</v>
      </c>
      <c r="J1457" s="11">
        <v>50000</v>
      </c>
      <c r="K1457" s="12" t="s">
        <v>20</v>
      </c>
      <c r="L1457" s="12" t="s">
        <v>158</v>
      </c>
    </row>
    <row r="1458" spans="1:13" x14ac:dyDescent="0.25">
      <c r="A1458" s="10" t="s">
        <v>2201</v>
      </c>
      <c r="B1458" s="14">
        <v>202408</v>
      </c>
      <c r="C1458" s="14">
        <v>202408</v>
      </c>
      <c r="D1458" s="14" t="s">
        <v>1015</v>
      </c>
      <c r="E1458" s="16">
        <v>8105989475</v>
      </c>
      <c r="F1458" s="10" t="s">
        <v>2202</v>
      </c>
      <c r="G1458" s="17" t="s">
        <v>1778</v>
      </c>
      <c r="H1458" s="11">
        <v>290000</v>
      </c>
      <c r="I1458" s="19">
        <v>45635</v>
      </c>
      <c r="J1458" s="11">
        <v>10000</v>
      </c>
      <c r="K1458" s="12" t="s">
        <v>20</v>
      </c>
      <c r="L1458" s="12" t="s">
        <v>158</v>
      </c>
    </row>
    <row r="1459" spans="1:13" x14ac:dyDescent="0.25">
      <c r="A1459" s="10" t="s">
        <v>2385</v>
      </c>
      <c r="B1459" s="14">
        <v>202410</v>
      </c>
      <c r="C1459" s="14">
        <v>202410</v>
      </c>
      <c r="D1459" s="14" t="s">
        <v>1014</v>
      </c>
      <c r="E1459" s="16">
        <v>7328875928</v>
      </c>
      <c r="F1459" s="10" t="s">
        <v>2389</v>
      </c>
      <c r="G1459" s="17" t="s">
        <v>1778</v>
      </c>
      <c r="H1459" s="11">
        <v>300000</v>
      </c>
      <c r="I1459" s="19">
        <v>45636</v>
      </c>
      <c r="J1459" s="11">
        <v>59000</v>
      </c>
      <c r="K1459" s="12" t="s">
        <v>20</v>
      </c>
      <c r="L1459" s="12" t="s">
        <v>158</v>
      </c>
    </row>
    <row r="1460" spans="1:13" x14ac:dyDescent="0.25">
      <c r="A1460" s="10" t="s">
        <v>2182</v>
      </c>
      <c r="B1460" s="14">
        <v>202407</v>
      </c>
      <c r="C1460" s="14">
        <v>202407</v>
      </c>
      <c r="D1460" s="14" t="s">
        <v>1015</v>
      </c>
      <c r="E1460" s="16">
        <v>6370070992</v>
      </c>
      <c r="F1460" s="10" t="s">
        <v>2183</v>
      </c>
      <c r="G1460" s="17" t="s">
        <v>1778</v>
      </c>
      <c r="H1460" s="11">
        <v>280000</v>
      </c>
      <c r="I1460" s="19">
        <v>45636</v>
      </c>
      <c r="J1460" s="11">
        <f>32600+30000</f>
        <v>62600</v>
      </c>
      <c r="K1460" s="12" t="s">
        <v>20</v>
      </c>
      <c r="L1460" s="12" t="s">
        <v>158</v>
      </c>
    </row>
    <row r="1461" spans="1:13" x14ac:dyDescent="0.25">
      <c r="A1461" s="10" t="s">
        <v>2501</v>
      </c>
      <c r="B1461" s="14">
        <v>202412</v>
      </c>
      <c r="C1461" s="14">
        <v>202412</v>
      </c>
      <c r="D1461" s="14" t="s">
        <v>1015</v>
      </c>
      <c r="E1461" s="16">
        <v>7894384546</v>
      </c>
      <c r="F1461" s="10" t="s">
        <v>2502</v>
      </c>
      <c r="G1461" s="17" t="s">
        <v>1778</v>
      </c>
      <c r="H1461" s="11">
        <v>318000</v>
      </c>
      <c r="I1461" s="19">
        <v>45636</v>
      </c>
      <c r="J1461" s="11">
        <v>50000</v>
      </c>
      <c r="K1461" s="12" t="s">
        <v>902</v>
      </c>
      <c r="L1461" s="12" t="s">
        <v>158</v>
      </c>
      <c r="M1461" t="s">
        <v>2605</v>
      </c>
    </row>
    <row r="1462" spans="1:13" x14ac:dyDescent="0.25">
      <c r="A1462" s="10" t="s">
        <v>2279</v>
      </c>
      <c r="B1462" s="14">
        <v>202409</v>
      </c>
      <c r="C1462" s="14">
        <v>202409</v>
      </c>
      <c r="D1462" s="14" t="s">
        <v>1015</v>
      </c>
      <c r="E1462" s="16">
        <v>7848805706</v>
      </c>
      <c r="F1462" s="10" t="s">
        <v>2286</v>
      </c>
      <c r="G1462" s="17" t="s">
        <v>1778</v>
      </c>
      <c r="H1462" s="11">
        <v>318600</v>
      </c>
      <c r="I1462" s="19">
        <v>45636</v>
      </c>
      <c r="J1462" s="11">
        <v>25000</v>
      </c>
      <c r="K1462" s="12" t="s">
        <v>20</v>
      </c>
      <c r="L1462" s="12" t="s">
        <v>158</v>
      </c>
    </row>
    <row r="1463" spans="1:13" x14ac:dyDescent="0.25">
      <c r="A1463" s="10" t="s">
        <v>2488</v>
      </c>
      <c r="B1463" s="14">
        <v>202412</v>
      </c>
      <c r="C1463" s="14">
        <v>202412</v>
      </c>
      <c r="D1463" s="14" t="s">
        <v>1015</v>
      </c>
      <c r="E1463" s="16">
        <v>7008906613</v>
      </c>
      <c r="F1463" s="10" t="s">
        <v>2489</v>
      </c>
      <c r="G1463" s="17" t="s">
        <v>1778</v>
      </c>
      <c r="H1463" s="11">
        <v>280000</v>
      </c>
      <c r="I1463" s="19">
        <v>45636</v>
      </c>
      <c r="J1463" s="11">
        <v>5000</v>
      </c>
      <c r="K1463" s="12" t="s">
        <v>20</v>
      </c>
      <c r="L1463" s="12" t="s">
        <v>158</v>
      </c>
    </row>
    <row r="1464" spans="1:13" x14ac:dyDescent="0.25">
      <c r="A1464" s="10" t="s">
        <v>2503</v>
      </c>
      <c r="B1464" s="14">
        <v>202412</v>
      </c>
      <c r="C1464" s="14">
        <v>202412</v>
      </c>
      <c r="D1464" s="14" t="s">
        <v>1015</v>
      </c>
      <c r="E1464" s="16">
        <v>7008906613</v>
      </c>
      <c r="F1464" s="10" t="s">
        <v>2504</v>
      </c>
      <c r="G1464" s="17" t="s">
        <v>1778</v>
      </c>
      <c r="H1464" s="11">
        <v>250000</v>
      </c>
      <c r="I1464" s="19">
        <v>45636</v>
      </c>
      <c r="J1464" s="11">
        <v>5000</v>
      </c>
      <c r="K1464" s="12" t="s">
        <v>20</v>
      </c>
      <c r="L1464" s="12" t="s">
        <v>158</v>
      </c>
    </row>
    <row r="1465" spans="1:13" x14ac:dyDescent="0.25">
      <c r="A1465" s="10" t="s">
        <v>2425</v>
      </c>
      <c r="B1465" s="14">
        <v>202411</v>
      </c>
      <c r="C1465" s="14">
        <v>202411</v>
      </c>
      <c r="D1465" s="14" t="s">
        <v>1015</v>
      </c>
      <c r="E1465" s="16">
        <v>8249223393</v>
      </c>
      <c r="F1465" s="10" t="s">
        <v>2433</v>
      </c>
      <c r="G1465" s="17" t="s">
        <v>1778</v>
      </c>
      <c r="H1465" s="11">
        <v>300000</v>
      </c>
      <c r="I1465" s="19">
        <v>45637</v>
      </c>
      <c r="J1465" s="11">
        <v>60000</v>
      </c>
      <c r="K1465" s="12" t="s">
        <v>689</v>
      </c>
      <c r="L1465" s="12" t="s">
        <v>158</v>
      </c>
    </row>
    <row r="1466" spans="1:13" x14ac:dyDescent="0.25">
      <c r="A1466" s="10" t="s">
        <v>2426</v>
      </c>
      <c r="B1466" s="14">
        <v>202411</v>
      </c>
      <c r="C1466" s="14">
        <v>202411</v>
      </c>
      <c r="D1466" s="14" t="s">
        <v>1015</v>
      </c>
      <c r="E1466" s="16">
        <v>7077156237</v>
      </c>
      <c r="F1466" s="10" t="s">
        <v>2434</v>
      </c>
      <c r="G1466" s="17" t="s">
        <v>1778</v>
      </c>
      <c r="H1466" s="11">
        <v>300000</v>
      </c>
      <c r="I1466" s="19">
        <v>45637</v>
      </c>
      <c r="J1466" s="11">
        <v>60000</v>
      </c>
      <c r="K1466" s="12" t="s">
        <v>689</v>
      </c>
      <c r="L1466" s="12" t="s">
        <v>158</v>
      </c>
    </row>
    <row r="1467" spans="1:13" x14ac:dyDescent="0.25">
      <c r="A1467" s="10" t="s">
        <v>2427</v>
      </c>
      <c r="B1467" s="14">
        <v>202411</v>
      </c>
      <c r="C1467" s="14">
        <v>202411</v>
      </c>
      <c r="D1467" s="14" t="s">
        <v>1015</v>
      </c>
      <c r="E1467" s="16">
        <v>6370664257</v>
      </c>
      <c r="F1467" s="10" t="s">
        <v>2435</v>
      </c>
      <c r="G1467" s="17" t="s">
        <v>1778</v>
      </c>
      <c r="H1467" s="11">
        <v>300000</v>
      </c>
      <c r="I1467" s="19">
        <v>45637</v>
      </c>
      <c r="J1467" s="11">
        <v>60000</v>
      </c>
      <c r="K1467" s="12" t="s">
        <v>689</v>
      </c>
      <c r="L1467" s="12" t="s">
        <v>158</v>
      </c>
    </row>
    <row r="1468" spans="1:13" x14ac:dyDescent="0.25">
      <c r="A1468" s="10" t="s">
        <v>2210</v>
      </c>
      <c r="B1468" s="14">
        <v>202408</v>
      </c>
      <c r="C1468" s="14">
        <v>202408</v>
      </c>
      <c r="D1468" s="14" t="s">
        <v>1015</v>
      </c>
      <c r="E1468" s="16">
        <v>9437526613</v>
      </c>
      <c r="F1468" s="10" t="s">
        <v>2212</v>
      </c>
      <c r="G1468" s="17" t="s">
        <v>1778</v>
      </c>
      <c r="H1468" s="11">
        <v>313600</v>
      </c>
      <c r="I1468" s="19">
        <v>45637</v>
      </c>
      <c r="J1468" s="11">
        <v>69400</v>
      </c>
      <c r="K1468" s="12" t="s">
        <v>689</v>
      </c>
      <c r="L1468" s="12" t="s">
        <v>158</v>
      </c>
    </row>
    <row r="1469" spans="1:13" x14ac:dyDescent="0.25">
      <c r="A1469" s="10" t="s">
        <v>2165</v>
      </c>
      <c r="B1469" s="14">
        <v>202407</v>
      </c>
      <c r="C1469" s="14">
        <v>202407</v>
      </c>
      <c r="D1469" s="14" t="s">
        <v>1014</v>
      </c>
      <c r="E1469" s="16">
        <v>9938390458</v>
      </c>
      <c r="F1469" s="10" t="s">
        <v>2166</v>
      </c>
      <c r="G1469" s="17" t="s">
        <v>1778</v>
      </c>
      <c r="H1469" s="11">
        <v>313600</v>
      </c>
      <c r="I1469" s="19">
        <v>45637</v>
      </c>
      <c r="J1469" s="11">
        <v>45000</v>
      </c>
      <c r="K1469" s="12" t="s">
        <v>903</v>
      </c>
      <c r="L1469" s="12" t="s">
        <v>158</v>
      </c>
      <c r="M1469" t="s">
        <v>2505</v>
      </c>
    </row>
    <row r="1470" spans="1:13" x14ac:dyDescent="0.25">
      <c r="A1470" s="10" t="s">
        <v>2428</v>
      </c>
      <c r="B1470" s="14">
        <v>202411</v>
      </c>
      <c r="C1470" s="14">
        <v>202411</v>
      </c>
      <c r="D1470" s="14" t="s">
        <v>1014</v>
      </c>
      <c r="E1470" s="16">
        <v>9666675665</v>
      </c>
      <c r="F1470" s="10" t="s">
        <v>2442</v>
      </c>
      <c r="G1470" s="17" t="s">
        <v>1778</v>
      </c>
      <c r="H1470" s="11">
        <v>320000</v>
      </c>
      <c r="I1470" s="19">
        <v>45638</v>
      </c>
      <c r="J1470" s="11">
        <v>315000</v>
      </c>
      <c r="K1470" s="12" t="s">
        <v>903</v>
      </c>
      <c r="L1470" s="12" t="s">
        <v>158</v>
      </c>
    </row>
    <row r="1471" spans="1:13" x14ac:dyDescent="0.25">
      <c r="A1471" s="10" t="s">
        <v>1449</v>
      </c>
      <c r="B1471" s="14">
        <v>202311</v>
      </c>
      <c r="C1471" s="14">
        <v>202311</v>
      </c>
      <c r="D1471" s="14" t="s">
        <v>1014</v>
      </c>
      <c r="E1471" s="16">
        <v>8924820464</v>
      </c>
      <c r="F1471" s="10" t="s">
        <v>1455</v>
      </c>
      <c r="G1471" s="17" t="s">
        <v>19</v>
      </c>
      <c r="H1471" s="11">
        <v>270000</v>
      </c>
      <c r="I1471" s="19">
        <v>45638</v>
      </c>
      <c r="J1471" s="11">
        <v>20000</v>
      </c>
      <c r="K1471" s="12" t="s">
        <v>20</v>
      </c>
      <c r="L1471" s="12" t="s">
        <v>158</v>
      </c>
    </row>
    <row r="1472" spans="1:13" x14ac:dyDescent="0.25">
      <c r="A1472" s="10" t="s">
        <v>2353</v>
      </c>
      <c r="B1472" s="14">
        <v>202409</v>
      </c>
      <c r="C1472" s="14">
        <v>202409</v>
      </c>
      <c r="D1472" s="14" t="s">
        <v>1015</v>
      </c>
      <c r="E1472" s="16">
        <v>8327730643</v>
      </c>
      <c r="F1472" s="10" t="s">
        <v>2354</v>
      </c>
      <c r="G1472" s="17" t="s">
        <v>1778</v>
      </c>
      <c r="H1472" s="11">
        <v>300000</v>
      </c>
      <c r="I1472" s="19">
        <v>45639</v>
      </c>
      <c r="J1472" s="11">
        <v>66666</v>
      </c>
      <c r="K1472" s="12" t="s">
        <v>20</v>
      </c>
      <c r="L1472" s="12" t="s">
        <v>158</v>
      </c>
    </row>
    <row r="1473" spans="1:12" x14ac:dyDescent="0.25">
      <c r="A1473" s="10" t="s">
        <v>2372</v>
      </c>
      <c r="B1473" s="14">
        <v>202410</v>
      </c>
      <c r="C1473" s="14">
        <v>202410</v>
      </c>
      <c r="D1473" s="14" t="s">
        <v>1014</v>
      </c>
      <c r="E1473" s="16">
        <v>8788832909</v>
      </c>
      <c r="F1473" s="10" t="s">
        <v>2378</v>
      </c>
      <c r="G1473" s="17" t="s">
        <v>1778</v>
      </c>
      <c r="H1473" s="11">
        <v>308600</v>
      </c>
      <c r="I1473" s="19">
        <v>45639</v>
      </c>
      <c r="J1473" s="11">
        <v>50000</v>
      </c>
      <c r="K1473" s="12" t="s">
        <v>20</v>
      </c>
      <c r="L1473" s="12" t="s">
        <v>158</v>
      </c>
    </row>
    <row r="1474" spans="1:12" x14ac:dyDescent="0.25">
      <c r="A1474" s="40" t="s">
        <v>2506</v>
      </c>
      <c r="B1474" s="14">
        <v>202407</v>
      </c>
      <c r="C1474" s="14">
        <v>202407</v>
      </c>
      <c r="D1474" s="14" t="s">
        <v>1014</v>
      </c>
      <c r="E1474" s="16">
        <v>8349866668</v>
      </c>
      <c r="F1474" s="10" t="s">
        <v>2098</v>
      </c>
      <c r="G1474" s="17" t="s">
        <v>1778</v>
      </c>
      <c r="H1474" s="11">
        <v>275000</v>
      </c>
      <c r="I1474" s="19">
        <v>45639</v>
      </c>
      <c r="J1474" s="11">
        <f>50000+18750</f>
        <v>68750</v>
      </c>
      <c r="K1474" s="12" t="s">
        <v>20</v>
      </c>
      <c r="L1474" s="12" t="s">
        <v>158</v>
      </c>
    </row>
    <row r="1475" spans="1:12" x14ac:dyDescent="0.25">
      <c r="A1475" s="40" t="s">
        <v>2363</v>
      </c>
      <c r="B1475" s="14">
        <v>202409</v>
      </c>
      <c r="C1475" s="14">
        <v>202409</v>
      </c>
      <c r="D1475" s="14" t="s">
        <v>1015</v>
      </c>
      <c r="E1475" s="16">
        <v>8074122524</v>
      </c>
      <c r="F1475" s="10" t="s">
        <v>2347</v>
      </c>
      <c r="G1475" s="17" t="s">
        <v>1778</v>
      </c>
      <c r="H1475" s="11">
        <v>318000</v>
      </c>
      <c r="I1475" s="19">
        <v>45639</v>
      </c>
      <c r="J1475" s="11">
        <v>50000</v>
      </c>
      <c r="K1475" s="12" t="s">
        <v>20</v>
      </c>
      <c r="L1475" s="12" t="s">
        <v>158</v>
      </c>
    </row>
    <row r="1476" spans="1:12" x14ac:dyDescent="0.25">
      <c r="A1476" s="40" t="s">
        <v>2225</v>
      </c>
      <c r="B1476" s="14">
        <v>202408</v>
      </c>
      <c r="C1476" s="14">
        <v>202408</v>
      </c>
      <c r="D1476" s="14" t="s">
        <v>1015</v>
      </c>
      <c r="E1476" s="16">
        <v>7377373757</v>
      </c>
      <c r="F1476" s="10" t="s">
        <v>2226</v>
      </c>
      <c r="G1476" s="17" t="s">
        <v>1778</v>
      </c>
      <c r="H1476" s="11">
        <v>280000</v>
      </c>
      <c r="I1476" s="19">
        <v>45640</v>
      </c>
      <c r="J1476" s="11">
        <v>45000</v>
      </c>
      <c r="K1476" s="12" t="s">
        <v>20</v>
      </c>
      <c r="L1476" s="12" t="s">
        <v>158</v>
      </c>
    </row>
    <row r="1477" spans="1:12" x14ac:dyDescent="0.25">
      <c r="A1477" s="10" t="s">
        <v>2412</v>
      </c>
      <c r="B1477" s="14">
        <v>202410</v>
      </c>
      <c r="C1477" s="14">
        <v>202410</v>
      </c>
      <c r="D1477" s="14" t="s">
        <v>1014</v>
      </c>
      <c r="E1477" s="16">
        <v>919175188152</v>
      </c>
      <c r="F1477" s="10" t="s">
        <v>2414</v>
      </c>
      <c r="G1477" s="17" t="s">
        <v>2006</v>
      </c>
      <c r="H1477" s="11">
        <v>295000</v>
      </c>
      <c r="I1477" s="19">
        <v>45640</v>
      </c>
      <c r="J1477" s="11">
        <v>50000</v>
      </c>
      <c r="K1477" s="12" t="s">
        <v>20</v>
      </c>
      <c r="L1477" s="12" t="s">
        <v>158</v>
      </c>
    </row>
    <row r="1478" spans="1:12" x14ac:dyDescent="0.25">
      <c r="A1478" s="10" t="s">
        <v>2274</v>
      </c>
      <c r="B1478" s="14">
        <v>202409</v>
      </c>
      <c r="C1478" s="14">
        <v>202409</v>
      </c>
      <c r="D1478" s="14" t="s">
        <v>1015</v>
      </c>
      <c r="E1478" s="16">
        <v>7337310547</v>
      </c>
      <c r="F1478" s="10" t="s">
        <v>2281</v>
      </c>
      <c r="G1478" s="17" t="s">
        <v>1778</v>
      </c>
      <c r="H1478" s="11">
        <v>318600</v>
      </c>
      <c r="I1478" s="19">
        <v>45640</v>
      </c>
      <c r="J1478" s="11">
        <v>54534</v>
      </c>
      <c r="K1478" s="12" t="s">
        <v>20</v>
      </c>
      <c r="L1478" s="12" t="s">
        <v>158</v>
      </c>
    </row>
    <row r="1479" spans="1:12" x14ac:dyDescent="0.25">
      <c r="A1479" s="10" t="s">
        <v>2424</v>
      </c>
      <c r="B1479" s="14">
        <v>202411</v>
      </c>
      <c r="C1479" s="14">
        <v>202411</v>
      </c>
      <c r="D1479" s="14" t="s">
        <v>1015</v>
      </c>
      <c r="E1479" s="16">
        <v>7008763365</v>
      </c>
      <c r="F1479" s="10" t="s">
        <v>2432</v>
      </c>
      <c r="G1479" s="17" t="s">
        <v>1792</v>
      </c>
      <c r="H1479" s="11">
        <v>285000</v>
      </c>
      <c r="I1479" s="19">
        <v>45642</v>
      </c>
      <c r="J1479" s="11">
        <v>65000</v>
      </c>
      <c r="K1479" s="12" t="s">
        <v>689</v>
      </c>
      <c r="L1479" s="12" t="s">
        <v>158</v>
      </c>
    </row>
    <row r="1480" spans="1:12" x14ac:dyDescent="0.25">
      <c r="A1480" s="10" t="s">
        <v>2037</v>
      </c>
      <c r="B1480" s="14">
        <v>202406</v>
      </c>
      <c r="C1480" s="14">
        <v>202406</v>
      </c>
      <c r="D1480" s="14" t="s">
        <v>1014</v>
      </c>
      <c r="E1480" s="16">
        <v>9111088360</v>
      </c>
      <c r="F1480" s="10" t="s">
        <v>2038</v>
      </c>
      <c r="G1480" s="17" t="s">
        <v>1778</v>
      </c>
      <c r="H1480" s="11">
        <v>318600</v>
      </c>
      <c r="I1480" s="19">
        <v>45642</v>
      </c>
      <c r="J1480" s="11">
        <v>10000</v>
      </c>
      <c r="K1480" s="12" t="s">
        <v>20</v>
      </c>
      <c r="L1480" s="12" t="s">
        <v>158</v>
      </c>
    </row>
    <row r="1481" spans="1:12" x14ac:dyDescent="0.25">
      <c r="A1481" s="10" t="s">
        <v>2375</v>
      </c>
      <c r="B1481" s="14">
        <v>202410</v>
      </c>
      <c r="C1481" s="14">
        <v>202410</v>
      </c>
      <c r="D1481" s="14" t="s">
        <v>1015</v>
      </c>
      <c r="E1481" s="16">
        <v>8917310914</v>
      </c>
      <c r="F1481" s="10" t="s">
        <v>2381</v>
      </c>
      <c r="G1481" s="17" t="s">
        <v>2006</v>
      </c>
      <c r="H1481" s="11">
        <v>295000</v>
      </c>
      <c r="I1481" s="19">
        <v>45642</v>
      </c>
      <c r="J1481" s="11">
        <v>40000</v>
      </c>
      <c r="K1481" s="12" t="s">
        <v>20</v>
      </c>
      <c r="L1481" s="12" t="s">
        <v>158</v>
      </c>
    </row>
    <row r="1482" spans="1:12" x14ac:dyDescent="0.25">
      <c r="A1482" s="10" t="s">
        <v>2372</v>
      </c>
      <c r="B1482" s="14">
        <v>202410</v>
      </c>
      <c r="C1482" s="14">
        <v>202410</v>
      </c>
      <c r="D1482" s="14" t="s">
        <v>1014</v>
      </c>
      <c r="E1482" s="16">
        <v>8788832909</v>
      </c>
      <c r="F1482" s="10" t="s">
        <v>2378</v>
      </c>
      <c r="G1482" s="17" t="s">
        <v>1778</v>
      </c>
      <c r="H1482" s="11">
        <v>308600</v>
      </c>
      <c r="I1482" s="19">
        <v>45642</v>
      </c>
      <c r="J1482" s="11">
        <v>50000</v>
      </c>
      <c r="K1482" s="12" t="s">
        <v>20</v>
      </c>
      <c r="L1482" s="12" t="s">
        <v>158</v>
      </c>
    </row>
    <row r="1483" spans="1:12" x14ac:dyDescent="0.25">
      <c r="A1483" s="10" t="s">
        <v>2264</v>
      </c>
      <c r="B1483" s="14">
        <v>202408</v>
      </c>
      <c r="C1483" s="14">
        <v>202408</v>
      </c>
      <c r="D1483" s="14" t="s">
        <v>1015</v>
      </c>
      <c r="E1483" s="16">
        <v>9100931847</v>
      </c>
      <c r="F1483" s="10" t="s">
        <v>2266</v>
      </c>
      <c r="G1483" s="17" t="s">
        <v>1778</v>
      </c>
      <c r="H1483" s="11">
        <v>318000</v>
      </c>
      <c r="I1483" s="19">
        <v>45642</v>
      </c>
      <c r="J1483" s="11">
        <v>70000</v>
      </c>
      <c r="K1483" s="12" t="s">
        <v>20</v>
      </c>
      <c r="L1483" s="12" t="s">
        <v>158</v>
      </c>
    </row>
    <row r="1484" spans="1:12" x14ac:dyDescent="0.25">
      <c r="A1484" s="10" t="s">
        <v>2277</v>
      </c>
      <c r="B1484" s="14">
        <v>202409</v>
      </c>
      <c r="C1484" s="14">
        <v>202409</v>
      </c>
      <c r="D1484" s="14" t="s">
        <v>1015</v>
      </c>
      <c r="E1484" s="16">
        <v>6370267455</v>
      </c>
      <c r="F1484" s="10" t="s">
        <v>2284</v>
      </c>
      <c r="G1484" s="17" t="s">
        <v>1778</v>
      </c>
      <c r="H1484" s="11">
        <v>318600</v>
      </c>
      <c r="I1484" s="19">
        <v>45642</v>
      </c>
      <c r="J1484" s="11">
        <v>63600</v>
      </c>
      <c r="K1484" s="12" t="s">
        <v>20</v>
      </c>
      <c r="L1484" s="12" t="s">
        <v>158</v>
      </c>
    </row>
    <row r="1485" spans="1:12" x14ac:dyDescent="0.25">
      <c r="A1485" s="10" t="s">
        <v>2507</v>
      </c>
      <c r="B1485" s="14">
        <v>202412</v>
      </c>
      <c r="C1485" s="14">
        <v>202412</v>
      </c>
      <c r="D1485" s="14" t="s">
        <v>1014</v>
      </c>
      <c r="E1485" s="16">
        <v>8120059066</v>
      </c>
      <c r="F1485" s="10" t="s">
        <v>2511</v>
      </c>
      <c r="G1485" s="17" t="s">
        <v>1778</v>
      </c>
      <c r="H1485" s="11">
        <v>318600</v>
      </c>
      <c r="I1485" s="19">
        <v>45642</v>
      </c>
      <c r="J1485" s="11">
        <v>5000</v>
      </c>
      <c r="K1485" s="12" t="s">
        <v>20</v>
      </c>
      <c r="L1485" s="12" t="s">
        <v>158</v>
      </c>
    </row>
    <row r="1486" spans="1:12" x14ac:dyDescent="0.25">
      <c r="A1486" s="10" t="s">
        <v>2508</v>
      </c>
      <c r="B1486" s="14">
        <v>202412</v>
      </c>
      <c r="C1486" s="14">
        <v>202412</v>
      </c>
      <c r="D1486" s="14" t="s">
        <v>1014</v>
      </c>
      <c r="E1486" s="16">
        <v>7639582796</v>
      </c>
      <c r="F1486" s="10" t="s">
        <v>2512</v>
      </c>
      <c r="G1486" s="17" t="s">
        <v>1778</v>
      </c>
      <c r="H1486" s="11">
        <v>318600</v>
      </c>
      <c r="I1486" s="19">
        <v>45642</v>
      </c>
      <c r="J1486" s="11">
        <v>5000</v>
      </c>
      <c r="K1486" s="12" t="s">
        <v>20</v>
      </c>
      <c r="L1486" s="12" t="s">
        <v>158</v>
      </c>
    </row>
    <row r="1487" spans="1:12" x14ac:dyDescent="0.25">
      <c r="A1487" s="10" t="s">
        <v>2509</v>
      </c>
      <c r="B1487" s="14">
        <v>202412</v>
      </c>
      <c r="C1487" s="14">
        <v>202412</v>
      </c>
      <c r="D1487" s="14" t="s">
        <v>1014</v>
      </c>
      <c r="E1487" s="16">
        <v>8895706879</v>
      </c>
      <c r="F1487" s="10" t="s">
        <v>2513</v>
      </c>
      <c r="G1487" s="17" t="s">
        <v>1778</v>
      </c>
      <c r="H1487" s="11">
        <v>318600</v>
      </c>
      <c r="I1487" s="19">
        <v>45642</v>
      </c>
      <c r="J1487" s="11">
        <v>5000</v>
      </c>
      <c r="K1487" s="12" t="s">
        <v>20</v>
      </c>
      <c r="L1487" s="12" t="s">
        <v>158</v>
      </c>
    </row>
    <row r="1488" spans="1:12" x14ac:dyDescent="0.25">
      <c r="A1488" s="10" t="s">
        <v>2510</v>
      </c>
      <c r="B1488" s="14">
        <v>202412</v>
      </c>
      <c r="C1488" s="14">
        <v>202412</v>
      </c>
      <c r="D1488" s="14" t="s">
        <v>1015</v>
      </c>
      <c r="E1488" s="16">
        <v>9439889560</v>
      </c>
      <c r="F1488" s="10" t="s">
        <v>2514</v>
      </c>
      <c r="G1488" s="17" t="s">
        <v>1778</v>
      </c>
      <c r="H1488" s="11">
        <v>318600</v>
      </c>
      <c r="I1488" s="19">
        <v>45642</v>
      </c>
      <c r="J1488" s="11">
        <v>5000</v>
      </c>
      <c r="K1488" s="12" t="s">
        <v>20</v>
      </c>
      <c r="L1488" s="12" t="s">
        <v>158</v>
      </c>
    </row>
    <row r="1489" spans="1:13" x14ac:dyDescent="0.25">
      <c r="A1489" s="10" t="s">
        <v>2494</v>
      </c>
      <c r="B1489" s="14">
        <v>202411</v>
      </c>
      <c r="C1489" s="14">
        <v>202411</v>
      </c>
      <c r="D1489" s="14" t="s">
        <v>1015</v>
      </c>
      <c r="E1489" s="16">
        <v>8457962570</v>
      </c>
      <c r="F1489" s="10" t="s">
        <v>2496</v>
      </c>
      <c r="G1489" s="17" t="s">
        <v>1778</v>
      </c>
      <c r="H1489" s="11">
        <v>318000</v>
      </c>
      <c r="I1489" s="19">
        <v>45643</v>
      </c>
      <c r="J1489" s="11">
        <v>50000</v>
      </c>
      <c r="K1489" s="12" t="s">
        <v>902</v>
      </c>
      <c r="L1489" s="12" t="s">
        <v>158</v>
      </c>
      <c r="M1489" t="s">
        <v>2605</v>
      </c>
    </row>
    <row r="1490" spans="1:13" x14ac:dyDescent="0.25">
      <c r="A1490" s="10" t="s">
        <v>2386</v>
      </c>
      <c r="B1490" s="14">
        <v>202410</v>
      </c>
      <c r="C1490" s="14">
        <v>202410</v>
      </c>
      <c r="D1490" s="14" t="s">
        <v>1015</v>
      </c>
      <c r="E1490" s="16">
        <v>9938299406</v>
      </c>
      <c r="F1490" s="10" t="s">
        <v>2390</v>
      </c>
      <c r="G1490" s="17" t="s">
        <v>2006</v>
      </c>
      <c r="H1490" s="11">
        <v>275000</v>
      </c>
      <c r="I1490" s="19">
        <v>45643</v>
      </c>
      <c r="J1490" s="11">
        <v>35000</v>
      </c>
      <c r="K1490" s="12" t="s">
        <v>20</v>
      </c>
      <c r="L1490" s="12" t="s">
        <v>158</v>
      </c>
    </row>
    <row r="1491" spans="1:13" x14ac:dyDescent="0.25">
      <c r="A1491" s="10" t="s">
        <v>2377</v>
      </c>
      <c r="B1491" s="14">
        <v>202410</v>
      </c>
      <c r="C1491" s="14">
        <v>202410</v>
      </c>
      <c r="D1491" s="14" t="s">
        <v>1015</v>
      </c>
      <c r="E1491" s="16">
        <v>7205816953</v>
      </c>
      <c r="F1491" s="10" t="s">
        <v>2382</v>
      </c>
      <c r="G1491" s="17" t="s">
        <v>2006</v>
      </c>
      <c r="H1491" s="11">
        <v>295000</v>
      </c>
      <c r="I1491" s="19">
        <v>45643</v>
      </c>
      <c r="J1491" s="11">
        <v>95000</v>
      </c>
      <c r="K1491" s="12" t="s">
        <v>20</v>
      </c>
      <c r="L1491" s="12" t="s">
        <v>158</v>
      </c>
    </row>
    <row r="1492" spans="1:13" x14ac:dyDescent="0.25">
      <c r="A1492" s="10" t="s">
        <v>2363</v>
      </c>
      <c r="B1492" s="14">
        <v>202409</v>
      </c>
      <c r="C1492" s="14">
        <v>202409</v>
      </c>
      <c r="D1492" s="14" t="s">
        <v>1015</v>
      </c>
      <c r="E1492" s="16">
        <v>8074122524</v>
      </c>
      <c r="F1492" s="10" t="s">
        <v>2347</v>
      </c>
      <c r="G1492" s="17" t="s">
        <v>1778</v>
      </c>
      <c r="H1492" s="11">
        <v>318000</v>
      </c>
      <c r="I1492" s="19">
        <v>45643</v>
      </c>
      <c r="J1492" s="11">
        <v>40000</v>
      </c>
      <c r="K1492" s="12" t="s">
        <v>20</v>
      </c>
      <c r="L1492" s="12" t="s">
        <v>158</v>
      </c>
    </row>
    <row r="1493" spans="1:13" x14ac:dyDescent="0.25">
      <c r="A1493" s="10" t="s">
        <v>2515</v>
      </c>
      <c r="B1493" s="14">
        <v>202412</v>
      </c>
      <c r="C1493" s="14">
        <v>202412</v>
      </c>
      <c r="D1493" s="14" t="s">
        <v>1014</v>
      </c>
      <c r="E1493" s="16">
        <v>8919615290</v>
      </c>
      <c r="F1493" s="10" t="s">
        <v>2517</v>
      </c>
      <c r="G1493" s="17" t="s">
        <v>1778</v>
      </c>
      <c r="H1493" s="11">
        <v>298600</v>
      </c>
      <c r="I1493" s="19">
        <v>45643</v>
      </c>
      <c r="J1493" s="11">
        <v>10000</v>
      </c>
      <c r="K1493" s="12" t="s">
        <v>20</v>
      </c>
      <c r="L1493" s="12" t="s">
        <v>158</v>
      </c>
    </row>
    <row r="1494" spans="1:13" x14ac:dyDescent="0.25">
      <c r="A1494" s="10" t="s">
        <v>2516</v>
      </c>
      <c r="B1494" s="14">
        <v>202412</v>
      </c>
      <c r="C1494" s="14">
        <v>202412</v>
      </c>
      <c r="D1494" s="14" t="s">
        <v>1014</v>
      </c>
      <c r="E1494" s="16">
        <v>9110194489</v>
      </c>
      <c r="F1494" s="10" t="s">
        <v>2518</v>
      </c>
      <c r="G1494" s="17" t="s">
        <v>2006</v>
      </c>
      <c r="H1494" s="11">
        <v>270000</v>
      </c>
      <c r="I1494" s="19">
        <v>45643</v>
      </c>
      <c r="J1494" s="11">
        <v>5000</v>
      </c>
      <c r="K1494" s="12" t="s">
        <v>20</v>
      </c>
      <c r="L1494" s="12" t="s">
        <v>158</v>
      </c>
    </row>
    <row r="1495" spans="1:13" x14ac:dyDescent="0.25">
      <c r="A1495" s="10" t="s">
        <v>2338</v>
      </c>
      <c r="B1495" s="14">
        <v>202409</v>
      </c>
      <c r="C1495" s="14">
        <v>202409</v>
      </c>
      <c r="D1495" s="14" t="s">
        <v>1014</v>
      </c>
      <c r="E1495" s="16">
        <v>9437785044</v>
      </c>
      <c r="F1495" s="10" t="s">
        <v>2344</v>
      </c>
      <c r="G1495" s="17" t="s">
        <v>1778</v>
      </c>
      <c r="H1495" s="11">
        <v>280000</v>
      </c>
      <c r="I1495" s="19">
        <v>45644</v>
      </c>
      <c r="J1495" s="11">
        <v>100000</v>
      </c>
      <c r="K1495" s="12" t="s">
        <v>20</v>
      </c>
      <c r="L1495" s="12" t="s">
        <v>158</v>
      </c>
    </row>
    <row r="1496" spans="1:13" x14ac:dyDescent="0.25">
      <c r="A1496" s="10" t="s">
        <v>2374</v>
      </c>
      <c r="B1496" s="14">
        <v>202410</v>
      </c>
      <c r="C1496" s="14">
        <v>202410</v>
      </c>
      <c r="D1496" s="14" t="s">
        <v>1014</v>
      </c>
      <c r="E1496" s="16">
        <v>6370198026</v>
      </c>
      <c r="F1496" s="10" t="s">
        <v>2380</v>
      </c>
      <c r="G1496" s="17" t="s">
        <v>1778</v>
      </c>
      <c r="H1496" s="11">
        <v>308600</v>
      </c>
      <c r="I1496" s="19">
        <v>45644</v>
      </c>
      <c r="J1496" s="11">
        <v>50000</v>
      </c>
      <c r="K1496" s="12" t="s">
        <v>20</v>
      </c>
      <c r="L1496" s="12" t="s">
        <v>158</v>
      </c>
    </row>
    <row r="1497" spans="1:13" x14ac:dyDescent="0.25">
      <c r="A1497" s="10" t="s">
        <v>2253</v>
      </c>
      <c r="B1497" s="14">
        <v>202408</v>
      </c>
      <c r="C1497" s="14">
        <v>202408</v>
      </c>
      <c r="D1497" s="14" t="s">
        <v>1015</v>
      </c>
      <c r="E1497" s="16">
        <v>7479452777</v>
      </c>
      <c r="F1497" s="10" t="s">
        <v>2254</v>
      </c>
      <c r="G1497" s="17" t="s">
        <v>1778</v>
      </c>
      <c r="H1497" s="11">
        <v>290000</v>
      </c>
      <c r="I1497" s="19">
        <v>45644</v>
      </c>
      <c r="J1497" s="11">
        <v>45000</v>
      </c>
      <c r="K1497" s="12" t="s">
        <v>20</v>
      </c>
      <c r="L1497" s="12" t="s">
        <v>158</v>
      </c>
    </row>
    <row r="1498" spans="1:13" x14ac:dyDescent="0.25">
      <c r="A1498" s="10" t="s">
        <v>2028</v>
      </c>
      <c r="B1498" s="14">
        <v>202406</v>
      </c>
      <c r="C1498" s="14">
        <v>202406</v>
      </c>
      <c r="D1498" s="14" t="s">
        <v>1014</v>
      </c>
      <c r="E1498" s="16">
        <v>8917287618</v>
      </c>
      <c r="F1498" s="10" t="s">
        <v>2029</v>
      </c>
      <c r="G1498" s="17" t="s">
        <v>1778</v>
      </c>
      <c r="H1498" s="11">
        <v>290000</v>
      </c>
      <c r="I1498" s="19">
        <v>45644</v>
      </c>
      <c r="J1498" s="11">
        <v>8000</v>
      </c>
      <c r="K1498" s="12" t="s">
        <v>20</v>
      </c>
      <c r="L1498" s="12" t="s">
        <v>158</v>
      </c>
    </row>
    <row r="1499" spans="1:13" x14ac:dyDescent="0.25">
      <c r="A1499" s="10" t="s">
        <v>2175</v>
      </c>
      <c r="B1499" s="14">
        <v>202407</v>
      </c>
      <c r="C1499" s="14">
        <v>202407</v>
      </c>
      <c r="D1499" s="14" t="s">
        <v>1015</v>
      </c>
      <c r="E1499" s="16">
        <v>8123866112</v>
      </c>
      <c r="F1499" s="10" t="s">
        <v>2176</v>
      </c>
      <c r="G1499" s="17" t="s">
        <v>1778</v>
      </c>
      <c r="H1499" s="11">
        <v>270000</v>
      </c>
      <c r="I1499" s="19">
        <v>45644</v>
      </c>
      <c r="J1499" s="11">
        <v>61500</v>
      </c>
      <c r="K1499" s="12" t="s">
        <v>20</v>
      </c>
      <c r="L1499" s="12" t="s">
        <v>158</v>
      </c>
    </row>
    <row r="1500" spans="1:13" x14ac:dyDescent="0.25">
      <c r="A1500" s="10" t="s">
        <v>2519</v>
      </c>
      <c r="B1500" s="14">
        <v>202412</v>
      </c>
      <c r="C1500" s="14">
        <v>202412</v>
      </c>
      <c r="D1500" s="14" t="s">
        <v>1015</v>
      </c>
      <c r="E1500" s="16">
        <v>7008851772</v>
      </c>
      <c r="F1500" s="10" t="s">
        <v>2521</v>
      </c>
      <c r="G1500" s="17" t="s">
        <v>1778</v>
      </c>
      <c r="H1500" s="11">
        <v>298000</v>
      </c>
      <c r="I1500" s="19">
        <v>45644</v>
      </c>
      <c r="J1500" s="11">
        <v>5000</v>
      </c>
      <c r="K1500" s="12" t="s">
        <v>20</v>
      </c>
      <c r="L1500" s="12" t="s">
        <v>158</v>
      </c>
    </row>
    <row r="1501" spans="1:13" x14ac:dyDescent="0.25">
      <c r="A1501" s="10" t="s">
        <v>2520</v>
      </c>
      <c r="B1501" s="14">
        <v>202412</v>
      </c>
      <c r="C1501" s="14">
        <v>202412</v>
      </c>
      <c r="D1501" s="14" t="s">
        <v>1014</v>
      </c>
      <c r="E1501" s="16">
        <v>9380224887</v>
      </c>
      <c r="F1501" s="10" t="s">
        <v>2522</v>
      </c>
      <c r="G1501" s="17" t="s">
        <v>1778</v>
      </c>
      <c r="H1501" s="11">
        <v>288600</v>
      </c>
      <c r="I1501" s="19">
        <v>45644</v>
      </c>
      <c r="J1501" s="11">
        <v>5000</v>
      </c>
      <c r="K1501" s="12" t="s">
        <v>20</v>
      </c>
      <c r="L1501" s="12" t="s">
        <v>158</v>
      </c>
    </row>
    <row r="1502" spans="1:13" x14ac:dyDescent="0.25">
      <c r="A1502" s="10" t="s">
        <v>2523</v>
      </c>
      <c r="B1502" s="14">
        <v>202412</v>
      </c>
      <c r="C1502" s="14">
        <v>202412</v>
      </c>
      <c r="D1502" s="14" t="s">
        <v>1015</v>
      </c>
      <c r="E1502" s="16">
        <v>7008794897</v>
      </c>
      <c r="F1502" s="10" t="s">
        <v>2524</v>
      </c>
      <c r="G1502" s="17" t="s">
        <v>1778</v>
      </c>
      <c r="H1502" s="11">
        <v>288600</v>
      </c>
      <c r="I1502" s="19">
        <v>45644</v>
      </c>
      <c r="J1502" s="11">
        <v>5000</v>
      </c>
      <c r="K1502" s="12" t="s">
        <v>20</v>
      </c>
      <c r="L1502" s="12" t="s">
        <v>158</v>
      </c>
    </row>
    <row r="1503" spans="1:13" x14ac:dyDescent="0.25">
      <c r="A1503" s="10" t="s">
        <v>2114</v>
      </c>
      <c r="B1503" s="14">
        <v>202407</v>
      </c>
      <c r="C1503" s="14">
        <v>202407</v>
      </c>
      <c r="D1503" s="14" t="s">
        <v>1014</v>
      </c>
      <c r="E1503" s="16">
        <v>7978271633</v>
      </c>
      <c r="F1503" s="10" t="s">
        <v>2116</v>
      </c>
      <c r="G1503" s="17" t="s">
        <v>1792</v>
      </c>
      <c r="H1503" s="11">
        <v>290000</v>
      </c>
      <c r="I1503" s="19">
        <v>45645</v>
      </c>
      <c r="J1503" s="11">
        <v>60000</v>
      </c>
      <c r="K1503" s="12" t="s">
        <v>20</v>
      </c>
      <c r="L1503" s="12" t="s">
        <v>158</v>
      </c>
    </row>
    <row r="1504" spans="1:13" x14ac:dyDescent="0.25">
      <c r="A1504" s="10" t="s">
        <v>2195</v>
      </c>
      <c r="B1504" s="14">
        <v>202408</v>
      </c>
      <c r="C1504" s="14">
        <v>202408</v>
      </c>
      <c r="D1504" s="14" t="s">
        <v>1014</v>
      </c>
      <c r="E1504" s="16">
        <v>8340473608</v>
      </c>
      <c r="F1504" s="10" t="s">
        <v>2196</v>
      </c>
      <c r="G1504" s="17" t="s">
        <v>1778</v>
      </c>
      <c r="H1504" s="11">
        <v>318600</v>
      </c>
      <c r="I1504" s="19">
        <v>45645</v>
      </c>
      <c r="J1504" s="11">
        <v>62000</v>
      </c>
      <c r="K1504" s="12" t="s">
        <v>20</v>
      </c>
      <c r="L1504" s="12" t="s">
        <v>158</v>
      </c>
    </row>
    <row r="1505" spans="1:13" x14ac:dyDescent="0.25">
      <c r="A1505" s="10" t="s">
        <v>1760</v>
      </c>
      <c r="B1505" s="14">
        <v>202401</v>
      </c>
      <c r="C1505" s="14">
        <v>202401</v>
      </c>
      <c r="D1505" s="14" t="s">
        <v>1014</v>
      </c>
      <c r="E1505" s="16"/>
      <c r="F1505" s="10" t="s">
        <v>1761</v>
      </c>
      <c r="G1505" s="17" t="s">
        <v>19</v>
      </c>
      <c r="H1505" s="11">
        <v>280000</v>
      </c>
      <c r="I1505" s="19">
        <v>45645</v>
      </c>
      <c r="J1505" s="11">
        <v>20000</v>
      </c>
      <c r="K1505" s="12" t="s">
        <v>20</v>
      </c>
      <c r="L1505" s="12" t="s">
        <v>158</v>
      </c>
    </row>
    <row r="1506" spans="1:13" x14ac:dyDescent="0.25">
      <c r="A1506" s="10" t="s">
        <v>2302</v>
      </c>
      <c r="B1506" s="14">
        <v>202409</v>
      </c>
      <c r="C1506" s="14">
        <v>202409</v>
      </c>
      <c r="D1506" s="14" t="s">
        <v>1015</v>
      </c>
      <c r="E1506" s="16">
        <v>9742942006</v>
      </c>
      <c r="F1506" s="10" t="s">
        <v>2303</v>
      </c>
      <c r="G1506" s="17" t="s">
        <v>1778</v>
      </c>
      <c r="H1506" s="11">
        <v>290000</v>
      </c>
      <c r="I1506" s="19">
        <v>45645</v>
      </c>
      <c r="J1506" s="11">
        <v>63000</v>
      </c>
      <c r="K1506" s="12" t="s">
        <v>20</v>
      </c>
      <c r="L1506" s="12" t="s">
        <v>158</v>
      </c>
    </row>
    <row r="1507" spans="1:13" x14ac:dyDescent="0.25">
      <c r="A1507" s="10" t="s">
        <v>2525</v>
      </c>
      <c r="B1507" s="14">
        <v>202412</v>
      </c>
      <c r="C1507" s="14">
        <v>202412</v>
      </c>
      <c r="D1507" s="14" t="s">
        <v>1015</v>
      </c>
      <c r="E1507" s="16">
        <v>7853066000</v>
      </c>
      <c r="F1507" s="10" t="s">
        <v>2526</v>
      </c>
      <c r="G1507" s="17"/>
      <c r="H1507" s="11">
        <v>295000</v>
      </c>
      <c r="I1507" s="19">
        <v>45645</v>
      </c>
      <c r="J1507" s="11">
        <v>5000</v>
      </c>
      <c r="K1507" s="12" t="s">
        <v>902</v>
      </c>
      <c r="L1507" s="12" t="s">
        <v>158</v>
      </c>
      <c r="M1507" t="s">
        <v>2605</v>
      </c>
    </row>
    <row r="1508" spans="1:13" x14ac:dyDescent="0.25">
      <c r="A1508" s="10" t="s">
        <v>2457</v>
      </c>
      <c r="B1508" s="14">
        <v>202411</v>
      </c>
      <c r="C1508" s="14">
        <v>202411</v>
      </c>
      <c r="D1508" s="14" t="s">
        <v>1015</v>
      </c>
      <c r="E1508" s="16">
        <v>7848877070</v>
      </c>
      <c r="F1508" s="10" t="s">
        <v>2460</v>
      </c>
      <c r="G1508" s="17" t="s">
        <v>1778</v>
      </c>
      <c r="H1508" s="11">
        <v>288000</v>
      </c>
      <c r="I1508" s="19">
        <v>45645</v>
      </c>
      <c r="J1508" s="53">
        <v>40000</v>
      </c>
      <c r="K1508" s="12" t="s">
        <v>20</v>
      </c>
      <c r="L1508" s="12" t="s">
        <v>158</v>
      </c>
    </row>
    <row r="1509" spans="1:13" x14ac:dyDescent="0.25">
      <c r="A1509" s="10" t="s">
        <v>2488</v>
      </c>
      <c r="B1509" s="14">
        <v>202412</v>
      </c>
      <c r="C1509" s="14">
        <v>202412</v>
      </c>
      <c r="D1509" s="14" t="s">
        <v>1015</v>
      </c>
      <c r="E1509" s="16">
        <v>7008906613</v>
      </c>
      <c r="F1509" s="10" t="s">
        <v>2489</v>
      </c>
      <c r="G1509" s="17" t="s">
        <v>1792</v>
      </c>
      <c r="H1509" s="11">
        <v>318000</v>
      </c>
      <c r="I1509" s="19">
        <v>45646</v>
      </c>
      <c r="J1509" s="11">
        <v>50000</v>
      </c>
      <c r="K1509" s="12" t="s">
        <v>20</v>
      </c>
      <c r="L1509" s="12" t="s">
        <v>158</v>
      </c>
    </row>
    <row r="1510" spans="1:13" x14ac:dyDescent="0.25">
      <c r="A1510" s="10" t="s">
        <v>2400</v>
      </c>
      <c r="B1510" s="14">
        <v>202410</v>
      </c>
      <c r="C1510" s="14">
        <v>202410</v>
      </c>
      <c r="D1510" s="14" t="s">
        <v>1014</v>
      </c>
      <c r="E1510" s="16">
        <v>6263135772</v>
      </c>
      <c r="F1510" s="10" t="s">
        <v>2401</v>
      </c>
      <c r="G1510" s="17" t="s">
        <v>2006</v>
      </c>
      <c r="H1510" s="11">
        <v>295000</v>
      </c>
      <c r="I1510" s="19">
        <v>45646</v>
      </c>
      <c r="J1510" s="11">
        <v>100000</v>
      </c>
      <c r="K1510" s="12" t="s">
        <v>20</v>
      </c>
      <c r="L1510" s="12" t="s">
        <v>158</v>
      </c>
    </row>
    <row r="1511" spans="1:13" x14ac:dyDescent="0.25">
      <c r="A1511" s="10" t="s">
        <v>2343</v>
      </c>
      <c r="B1511" s="14">
        <v>202409</v>
      </c>
      <c r="C1511" s="14">
        <v>202409</v>
      </c>
      <c r="D1511" s="14" t="s">
        <v>1015</v>
      </c>
      <c r="E1511" s="16">
        <v>9610152365</v>
      </c>
      <c r="F1511" s="10" t="s">
        <v>2349</v>
      </c>
      <c r="G1511" s="17" t="s">
        <v>1778</v>
      </c>
      <c r="H1511" s="11">
        <v>295000</v>
      </c>
      <c r="I1511" s="19">
        <v>45646</v>
      </c>
      <c r="J1511" s="11">
        <v>70000</v>
      </c>
      <c r="K1511" s="12" t="s">
        <v>20</v>
      </c>
      <c r="L1511" s="12" t="s">
        <v>158</v>
      </c>
    </row>
    <row r="1512" spans="1:13" x14ac:dyDescent="0.25">
      <c r="A1512" s="10" t="s">
        <v>2527</v>
      </c>
      <c r="B1512" s="14">
        <v>202412</v>
      </c>
      <c r="C1512" s="14">
        <v>202412</v>
      </c>
      <c r="D1512" s="14" t="s">
        <v>1015</v>
      </c>
      <c r="E1512" s="16">
        <v>7077221785</v>
      </c>
      <c r="F1512" s="10" t="s">
        <v>2528</v>
      </c>
      <c r="G1512" s="17" t="s">
        <v>1778</v>
      </c>
      <c r="H1512" s="11">
        <v>308000</v>
      </c>
      <c r="I1512" s="19">
        <v>45646</v>
      </c>
      <c r="J1512" s="11">
        <v>5000</v>
      </c>
      <c r="K1512" s="12" t="s">
        <v>689</v>
      </c>
      <c r="L1512" s="12" t="s">
        <v>158</v>
      </c>
    </row>
    <row r="1513" spans="1:13" x14ac:dyDescent="0.25">
      <c r="A1513" s="10" t="s">
        <v>1734</v>
      </c>
      <c r="B1513" s="14">
        <v>202402</v>
      </c>
      <c r="C1513" s="14">
        <v>202402</v>
      </c>
      <c r="D1513" s="14" t="s">
        <v>1014</v>
      </c>
      <c r="E1513" s="16">
        <v>9337682776</v>
      </c>
      <c r="F1513" s="10" t="s">
        <v>1735</v>
      </c>
      <c r="G1513" s="17" t="s">
        <v>1778</v>
      </c>
      <c r="H1513" s="11">
        <v>270000</v>
      </c>
      <c r="I1513" s="19">
        <v>45647</v>
      </c>
      <c r="J1513" s="11">
        <v>65000</v>
      </c>
      <c r="K1513" s="12" t="s">
        <v>20</v>
      </c>
      <c r="L1513" s="12" t="s">
        <v>158</v>
      </c>
    </row>
    <row r="1514" spans="1:13" x14ac:dyDescent="0.25">
      <c r="A1514" s="10" t="s">
        <v>2529</v>
      </c>
      <c r="B1514" s="14">
        <v>202412</v>
      </c>
      <c r="C1514" s="14">
        <v>202412</v>
      </c>
      <c r="D1514" s="14" t="s">
        <v>1015</v>
      </c>
      <c r="E1514" s="16">
        <v>8895706879</v>
      </c>
      <c r="F1514" s="10" t="s">
        <v>2513</v>
      </c>
      <c r="G1514" s="17" t="s">
        <v>1778</v>
      </c>
      <c r="H1514" s="11">
        <v>303600</v>
      </c>
      <c r="I1514" s="19">
        <v>45647</v>
      </c>
      <c r="J1514" s="11">
        <v>38000</v>
      </c>
      <c r="K1514" s="12" t="s">
        <v>20</v>
      </c>
      <c r="L1514" s="12" t="s">
        <v>158</v>
      </c>
    </row>
    <row r="1515" spans="1:13" x14ac:dyDescent="0.25">
      <c r="A1515" s="10" t="s">
        <v>2530</v>
      </c>
      <c r="B1515" s="14">
        <v>202412</v>
      </c>
      <c r="C1515" s="14">
        <v>202412</v>
      </c>
      <c r="D1515" s="14" t="s">
        <v>1015</v>
      </c>
      <c r="E1515" s="16">
        <v>9348598217</v>
      </c>
      <c r="F1515" s="10"/>
      <c r="G1515" s="17" t="s">
        <v>1778</v>
      </c>
      <c r="H1515" s="11">
        <v>303600</v>
      </c>
      <c r="I1515" s="19">
        <v>45647</v>
      </c>
      <c r="J1515" s="11">
        <v>20000</v>
      </c>
      <c r="K1515" s="12" t="s">
        <v>20</v>
      </c>
      <c r="L1515" s="12" t="s">
        <v>158</v>
      </c>
    </row>
    <row r="1516" spans="1:13" x14ac:dyDescent="0.25">
      <c r="A1516" s="10" t="s">
        <v>2393</v>
      </c>
      <c r="B1516" s="14">
        <v>202405</v>
      </c>
      <c r="C1516" s="14">
        <v>202405</v>
      </c>
      <c r="D1516" s="14" t="s">
        <v>1015</v>
      </c>
      <c r="E1516" s="16">
        <v>6372749159</v>
      </c>
      <c r="F1516" s="10" t="s">
        <v>1932</v>
      </c>
      <c r="G1516" s="17" t="s">
        <v>1778</v>
      </c>
      <c r="H1516" s="11">
        <v>280000</v>
      </c>
      <c r="I1516" s="19">
        <v>45649</v>
      </c>
      <c r="J1516" s="11">
        <v>24000</v>
      </c>
      <c r="K1516" s="12" t="s">
        <v>20</v>
      </c>
      <c r="L1516" s="12" t="s">
        <v>158</v>
      </c>
    </row>
    <row r="1517" spans="1:13" x14ac:dyDescent="0.25">
      <c r="A1517" s="10" t="s">
        <v>1933</v>
      </c>
      <c r="B1517" s="14">
        <v>202405</v>
      </c>
      <c r="C1517" s="14">
        <v>202405</v>
      </c>
      <c r="D1517" s="14" t="s">
        <v>1015</v>
      </c>
      <c r="E1517" s="16">
        <v>9668220059</v>
      </c>
      <c r="F1517" s="10" t="s">
        <v>1934</v>
      </c>
      <c r="G1517" s="17" t="s">
        <v>1778</v>
      </c>
      <c r="H1517" s="11">
        <v>280000</v>
      </c>
      <c r="I1517" s="19">
        <v>45649</v>
      </c>
      <c r="J1517" s="11">
        <v>24000</v>
      </c>
      <c r="K1517" s="12" t="s">
        <v>20</v>
      </c>
      <c r="L1517" s="12" t="s">
        <v>158</v>
      </c>
    </row>
    <row r="1518" spans="1:13" x14ac:dyDescent="0.25">
      <c r="A1518" s="10" t="s">
        <v>2486</v>
      </c>
      <c r="B1518" s="14">
        <v>202412</v>
      </c>
      <c r="C1518" s="14">
        <v>202412</v>
      </c>
      <c r="D1518" s="14" t="s">
        <v>1015</v>
      </c>
      <c r="E1518" s="16">
        <v>9777136092</v>
      </c>
      <c r="F1518" s="10" t="s">
        <v>2487</v>
      </c>
      <c r="G1518" s="17" t="s">
        <v>1792</v>
      </c>
      <c r="H1518" s="11">
        <v>318000</v>
      </c>
      <c r="I1518" s="19">
        <v>45649</v>
      </c>
      <c r="J1518" s="11">
        <v>20000</v>
      </c>
      <c r="K1518" s="12" t="s">
        <v>20</v>
      </c>
      <c r="L1518" s="12" t="s">
        <v>158</v>
      </c>
    </row>
    <row r="1519" spans="1:13" x14ac:dyDescent="0.25">
      <c r="A1519" s="10" t="s">
        <v>2447</v>
      </c>
      <c r="B1519" s="14">
        <v>202411</v>
      </c>
      <c r="C1519" s="14">
        <v>202411</v>
      </c>
      <c r="D1519" s="14" t="s">
        <v>1014</v>
      </c>
      <c r="E1519" s="16">
        <v>8815740449</v>
      </c>
      <c r="F1519" s="10" t="s">
        <v>2450</v>
      </c>
      <c r="G1519" s="17" t="s">
        <v>1792</v>
      </c>
      <c r="H1519" s="11">
        <v>270000</v>
      </c>
      <c r="I1519" s="19">
        <v>45649</v>
      </c>
      <c r="J1519" s="11">
        <v>50000</v>
      </c>
      <c r="K1519" s="12" t="s">
        <v>20</v>
      </c>
      <c r="L1519" s="12" t="s">
        <v>158</v>
      </c>
    </row>
    <row r="1520" spans="1:13" x14ac:dyDescent="0.25">
      <c r="A1520" s="10" t="s">
        <v>2439</v>
      </c>
      <c r="B1520" s="14">
        <v>202411</v>
      </c>
      <c r="C1520" s="14">
        <v>202411</v>
      </c>
      <c r="D1520" s="14" t="s">
        <v>1014</v>
      </c>
      <c r="E1520" s="16">
        <v>9666675665</v>
      </c>
      <c r="F1520" s="10" t="s">
        <v>2442</v>
      </c>
      <c r="G1520" s="17" t="s">
        <v>1778</v>
      </c>
      <c r="H1520" s="11">
        <v>320000</v>
      </c>
      <c r="I1520" s="19">
        <v>45649</v>
      </c>
      <c r="J1520" s="11">
        <v>31500</v>
      </c>
      <c r="K1520" s="12" t="s">
        <v>689</v>
      </c>
      <c r="L1520" s="12" t="s">
        <v>158</v>
      </c>
    </row>
    <row r="1521" spans="1:12" x14ac:dyDescent="0.25">
      <c r="A1521" s="40" t="s">
        <v>2119</v>
      </c>
      <c r="B1521" s="14">
        <v>202407</v>
      </c>
      <c r="C1521" s="14">
        <v>202407</v>
      </c>
      <c r="D1521" s="14" t="s">
        <v>1014</v>
      </c>
      <c r="E1521" s="16">
        <v>9902037501</v>
      </c>
      <c r="F1521" s="10" t="s">
        <v>2120</v>
      </c>
      <c r="G1521" s="17" t="s">
        <v>1778</v>
      </c>
      <c r="H1521" s="11">
        <v>290000</v>
      </c>
      <c r="I1521" s="19">
        <v>45649</v>
      </c>
      <c r="J1521" s="11">
        <v>60000</v>
      </c>
      <c r="K1521" s="12" t="s">
        <v>20</v>
      </c>
      <c r="L1521" s="12" t="s">
        <v>158</v>
      </c>
    </row>
    <row r="1522" spans="1:12" x14ac:dyDescent="0.25">
      <c r="A1522" s="10" t="s">
        <v>2531</v>
      </c>
      <c r="B1522" s="14">
        <v>202412</v>
      </c>
      <c r="C1522" s="14">
        <v>202412</v>
      </c>
      <c r="D1522" s="14" t="s">
        <v>1015</v>
      </c>
      <c r="E1522" s="16">
        <v>9348598217</v>
      </c>
      <c r="F1522" s="10" t="s">
        <v>2533</v>
      </c>
      <c r="G1522" s="17" t="s">
        <v>1778</v>
      </c>
      <c r="H1522" s="11">
        <v>303000</v>
      </c>
      <c r="I1522" s="19">
        <v>45649</v>
      </c>
      <c r="J1522" s="11">
        <v>5000</v>
      </c>
      <c r="K1522" s="12" t="s">
        <v>20</v>
      </c>
      <c r="L1522" s="12" t="s">
        <v>158</v>
      </c>
    </row>
    <row r="1523" spans="1:12" x14ac:dyDescent="0.25">
      <c r="A1523" s="10" t="s">
        <v>2532</v>
      </c>
      <c r="B1523" s="14">
        <v>202412</v>
      </c>
      <c r="C1523" s="14">
        <v>202412</v>
      </c>
      <c r="D1523" s="14" t="s">
        <v>1015</v>
      </c>
      <c r="E1523" s="16">
        <v>8093215059</v>
      </c>
      <c r="F1523" s="10" t="s">
        <v>2534</v>
      </c>
      <c r="G1523" s="17" t="s">
        <v>1792</v>
      </c>
      <c r="H1523" s="11">
        <v>275000</v>
      </c>
      <c r="I1523" s="19">
        <v>45649</v>
      </c>
      <c r="J1523" s="11">
        <v>5000</v>
      </c>
      <c r="K1523" s="12" t="s">
        <v>20</v>
      </c>
      <c r="L1523" s="12" t="s">
        <v>158</v>
      </c>
    </row>
    <row r="1524" spans="1:12" x14ac:dyDescent="0.25">
      <c r="A1524" s="10" t="s">
        <v>2455</v>
      </c>
      <c r="B1524" s="14">
        <v>202412</v>
      </c>
      <c r="C1524" s="14">
        <v>202412</v>
      </c>
      <c r="D1524" s="14" t="s">
        <v>1014</v>
      </c>
      <c r="E1524" s="16">
        <v>8144975553</v>
      </c>
      <c r="F1524" s="10" t="s">
        <v>2456</v>
      </c>
      <c r="G1524" s="17" t="s">
        <v>1778</v>
      </c>
      <c r="H1524" s="11">
        <v>313600</v>
      </c>
      <c r="I1524" s="19">
        <v>45650</v>
      </c>
      <c r="J1524" s="11">
        <v>20000</v>
      </c>
      <c r="K1524" s="12" t="s">
        <v>20</v>
      </c>
      <c r="L1524" s="12" t="s">
        <v>158</v>
      </c>
    </row>
    <row r="1525" spans="1:12" x14ac:dyDescent="0.25">
      <c r="A1525" s="10" t="s">
        <v>2498</v>
      </c>
      <c r="B1525" s="14">
        <v>202411</v>
      </c>
      <c r="C1525" s="14">
        <v>202411</v>
      </c>
      <c r="D1525" s="14" t="s">
        <v>1015</v>
      </c>
      <c r="E1525" s="16" t="s">
        <v>2499</v>
      </c>
      <c r="F1525" s="10" t="s">
        <v>2500</v>
      </c>
      <c r="G1525" s="17" t="s">
        <v>1778</v>
      </c>
      <c r="H1525" s="11">
        <v>318600</v>
      </c>
      <c r="I1525" s="19">
        <v>45650</v>
      </c>
      <c r="J1525" s="11">
        <v>50000</v>
      </c>
      <c r="K1525" s="12" t="s">
        <v>20</v>
      </c>
      <c r="L1525" s="12" t="s">
        <v>158</v>
      </c>
    </row>
    <row r="1526" spans="1:12" x14ac:dyDescent="0.25">
      <c r="A1526" s="10" t="s">
        <v>2324</v>
      </c>
      <c r="B1526" s="14">
        <v>202409</v>
      </c>
      <c r="C1526" s="14">
        <v>202409</v>
      </c>
      <c r="D1526" s="14" t="s">
        <v>1015</v>
      </c>
      <c r="E1526" s="16">
        <v>8144757055</v>
      </c>
      <c r="F1526" s="10" t="s">
        <v>2328</v>
      </c>
      <c r="G1526" s="17" t="s">
        <v>1778</v>
      </c>
      <c r="H1526" s="11">
        <v>313600</v>
      </c>
      <c r="I1526" s="19">
        <v>45650</v>
      </c>
      <c r="J1526" s="11">
        <v>50000</v>
      </c>
      <c r="K1526" s="12" t="s">
        <v>689</v>
      </c>
      <c r="L1526" s="12" t="s">
        <v>158</v>
      </c>
    </row>
    <row r="1527" spans="1:12" x14ac:dyDescent="0.25">
      <c r="A1527" s="10" t="s">
        <v>2458</v>
      </c>
      <c r="B1527" s="14">
        <v>202411</v>
      </c>
      <c r="C1527" s="14">
        <v>202411</v>
      </c>
      <c r="D1527" s="14" t="s">
        <v>1015</v>
      </c>
      <c r="E1527" s="16">
        <v>7894384546</v>
      </c>
      <c r="F1527" s="10" t="s">
        <v>2461</v>
      </c>
      <c r="G1527" s="17" t="s">
        <v>1778</v>
      </c>
      <c r="H1527" s="11">
        <v>318600</v>
      </c>
      <c r="I1527" s="19">
        <v>45650</v>
      </c>
      <c r="J1527" s="53">
        <v>79800</v>
      </c>
      <c r="K1527" s="12" t="s">
        <v>20</v>
      </c>
      <c r="L1527" s="12" t="s">
        <v>158</v>
      </c>
    </row>
    <row r="1528" spans="1:12" x14ac:dyDescent="0.25">
      <c r="A1528" s="10" t="s">
        <v>1721</v>
      </c>
      <c r="B1528" s="14">
        <v>202402</v>
      </c>
      <c r="C1528" s="14">
        <v>202402</v>
      </c>
      <c r="D1528" s="14" t="s">
        <v>1014</v>
      </c>
      <c r="E1528" s="16">
        <v>7854078563</v>
      </c>
      <c r="F1528" s="10" t="s">
        <v>1722</v>
      </c>
      <c r="G1528" s="17" t="s">
        <v>1792</v>
      </c>
      <c r="H1528" s="11">
        <v>240000</v>
      </c>
      <c r="I1528" s="19">
        <v>45650</v>
      </c>
      <c r="J1528" s="11">
        <v>3000</v>
      </c>
      <c r="K1528" s="12" t="s">
        <v>20</v>
      </c>
      <c r="L1528" s="12" t="s">
        <v>158</v>
      </c>
    </row>
    <row r="1529" spans="1:12" x14ac:dyDescent="0.25">
      <c r="A1529" s="27" t="s">
        <v>2535</v>
      </c>
      <c r="B1529" s="48">
        <v>202412</v>
      </c>
      <c r="C1529" s="48">
        <v>202412</v>
      </c>
      <c r="D1529" s="14" t="s">
        <v>1015</v>
      </c>
      <c r="E1529" s="48">
        <v>7853066000</v>
      </c>
      <c r="F1529" s="27" t="s">
        <v>2526</v>
      </c>
      <c r="G1529" s="17" t="s">
        <v>1792</v>
      </c>
      <c r="H1529" s="52">
        <f t="shared" ref="H1529" si="3">IF(G1529="APIDS+IITG", 350000, IF(G1529="APDA+IITG", 330000, IF(G1529="APIDS", 318600, IF(G1529="APDA", 295000, "0"))))</f>
        <v>295000</v>
      </c>
      <c r="I1529" s="19">
        <v>45651</v>
      </c>
      <c r="J1529" s="53">
        <v>100000</v>
      </c>
      <c r="K1529" s="12" t="s">
        <v>20</v>
      </c>
      <c r="L1529" s="12" t="s">
        <v>158</v>
      </c>
    </row>
    <row r="1530" spans="1:12" x14ac:dyDescent="0.25">
      <c r="A1530" s="10" t="s">
        <v>2306</v>
      </c>
      <c r="B1530" s="14">
        <v>202409</v>
      </c>
      <c r="C1530" s="14">
        <v>202409</v>
      </c>
      <c r="D1530" s="14" t="s">
        <v>1015</v>
      </c>
      <c r="E1530" s="16">
        <v>8249054797</v>
      </c>
      <c r="F1530" s="10" t="s">
        <v>2312</v>
      </c>
      <c r="G1530" s="17" t="s">
        <v>1778</v>
      </c>
      <c r="H1530" s="11">
        <v>295000</v>
      </c>
      <c r="I1530" s="19">
        <v>45651</v>
      </c>
      <c r="J1530" s="11">
        <v>58000</v>
      </c>
      <c r="K1530" s="12" t="s">
        <v>689</v>
      </c>
      <c r="L1530" s="12" t="s">
        <v>158</v>
      </c>
    </row>
    <row r="1531" spans="1:12" x14ac:dyDescent="0.25">
      <c r="A1531" s="27" t="s">
        <v>2536</v>
      </c>
      <c r="B1531" s="14">
        <v>202406</v>
      </c>
      <c r="C1531" s="14">
        <v>202406</v>
      </c>
      <c r="D1531" s="14" t="s">
        <v>1014</v>
      </c>
      <c r="E1531" s="16">
        <v>9916681432</v>
      </c>
      <c r="F1531" s="10" t="s">
        <v>2313</v>
      </c>
      <c r="G1531" s="17" t="s">
        <v>1778</v>
      </c>
      <c r="H1531" s="11">
        <v>318000</v>
      </c>
      <c r="I1531" s="19">
        <v>45651</v>
      </c>
      <c r="J1531" s="11">
        <v>78400</v>
      </c>
      <c r="K1531" s="12" t="s">
        <v>689</v>
      </c>
      <c r="L1531" s="12" t="s">
        <v>158</v>
      </c>
    </row>
    <row r="1532" spans="1:12" x14ac:dyDescent="0.25">
      <c r="A1532" s="27" t="s">
        <v>2535</v>
      </c>
      <c r="B1532" s="48">
        <v>202412</v>
      </c>
      <c r="C1532" s="48">
        <v>202412</v>
      </c>
      <c r="D1532" s="14" t="s">
        <v>1015</v>
      </c>
      <c r="E1532" s="48">
        <v>7853066000</v>
      </c>
      <c r="F1532" s="27" t="s">
        <v>2526</v>
      </c>
      <c r="G1532" s="17" t="s">
        <v>1792</v>
      </c>
      <c r="H1532" s="52">
        <f t="shared" ref="H1532" si="4">IF(G1532="APIDS+IITG", 350000, IF(G1532="APDA+IITG", 330000, IF(G1532="APIDS", 318600, IF(G1532="APDA", 295000, "0"))))</f>
        <v>295000</v>
      </c>
      <c r="I1532" s="19">
        <v>45651</v>
      </c>
      <c r="J1532" s="53">
        <v>5000</v>
      </c>
      <c r="K1532" s="12" t="s">
        <v>20</v>
      </c>
      <c r="L1532" s="12" t="s">
        <v>158</v>
      </c>
    </row>
    <row r="1533" spans="1:12" x14ac:dyDescent="0.25">
      <c r="A1533" s="10" t="s">
        <v>2364</v>
      </c>
      <c r="B1533" s="14">
        <v>202410</v>
      </c>
      <c r="C1533" s="14">
        <v>202410</v>
      </c>
      <c r="D1533" s="14" t="s">
        <v>1014</v>
      </c>
      <c r="E1533" s="16" t="s">
        <v>2364</v>
      </c>
      <c r="F1533" s="10" t="s">
        <v>2367</v>
      </c>
      <c r="G1533" s="17" t="s">
        <v>1778</v>
      </c>
      <c r="H1533" s="11">
        <v>298600</v>
      </c>
      <c r="I1533" s="19">
        <v>45652</v>
      </c>
      <c r="J1533" s="11">
        <v>157067</v>
      </c>
      <c r="K1533" s="12" t="s">
        <v>20</v>
      </c>
      <c r="L1533" s="12" t="s">
        <v>158</v>
      </c>
    </row>
    <row r="1534" spans="1:12" x14ac:dyDescent="0.25">
      <c r="A1534" s="10" t="s">
        <v>2386</v>
      </c>
      <c r="B1534" s="14">
        <v>202410</v>
      </c>
      <c r="C1534" s="14">
        <v>202410</v>
      </c>
      <c r="D1534" s="14" t="s">
        <v>1015</v>
      </c>
      <c r="E1534" s="16">
        <v>9938299406</v>
      </c>
      <c r="F1534" s="10" t="s">
        <v>2390</v>
      </c>
      <c r="G1534" s="17" t="s">
        <v>2006</v>
      </c>
      <c r="H1534" s="11">
        <v>275000</v>
      </c>
      <c r="I1534" s="19">
        <v>45652</v>
      </c>
      <c r="J1534" s="11">
        <v>31250</v>
      </c>
      <c r="K1534" s="12" t="s">
        <v>20</v>
      </c>
      <c r="L1534" s="12" t="s">
        <v>158</v>
      </c>
    </row>
    <row r="1535" spans="1:12" x14ac:dyDescent="0.25">
      <c r="A1535" s="10" t="s">
        <v>2459</v>
      </c>
      <c r="B1535" s="14">
        <v>202411</v>
      </c>
      <c r="C1535" s="14">
        <v>202411</v>
      </c>
      <c r="D1535" s="14" t="s">
        <v>1015</v>
      </c>
      <c r="E1535" s="16">
        <v>7978719639</v>
      </c>
      <c r="F1535" s="10" t="s">
        <v>2462</v>
      </c>
      <c r="G1535" s="17" t="s">
        <v>1778</v>
      </c>
      <c r="H1535" s="11">
        <v>318600</v>
      </c>
      <c r="I1535" s="19">
        <v>45652</v>
      </c>
      <c r="J1535" s="53">
        <v>70000</v>
      </c>
      <c r="K1535" s="12" t="s">
        <v>20</v>
      </c>
      <c r="L1535" s="12" t="s">
        <v>158</v>
      </c>
    </row>
    <row r="1536" spans="1:12" x14ac:dyDescent="0.25">
      <c r="A1536" s="10" t="s">
        <v>2508</v>
      </c>
      <c r="B1536" s="14">
        <v>202412</v>
      </c>
      <c r="C1536" s="14">
        <v>202412</v>
      </c>
      <c r="D1536" s="14" t="s">
        <v>1014</v>
      </c>
      <c r="E1536" s="16">
        <v>7639582796</v>
      </c>
      <c r="F1536" s="10" t="s">
        <v>2512</v>
      </c>
      <c r="G1536" s="17" t="s">
        <v>1778</v>
      </c>
      <c r="H1536" s="11">
        <v>318600</v>
      </c>
      <c r="I1536" s="19">
        <v>45653</v>
      </c>
      <c r="J1536" s="11">
        <v>24667</v>
      </c>
      <c r="K1536" s="12" t="s">
        <v>20</v>
      </c>
      <c r="L1536" s="12" t="s">
        <v>158</v>
      </c>
    </row>
    <row r="1537" spans="1:13" x14ac:dyDescent="0.25">
      <c r="A1537" s="10" t="s">
        <v>2402</v>
      </c>
      <c r="B1537" s="14">
        <v>202410</v>
      </c>
      <c r="C1537" s="14">
        <v>202410</v>
      </c>
      <c r="D1537" s="14" t="s">
        <v>1014</v>
      </c>
      <c r="E1537" s="16">
        <v>8917389919</v>
      </c>
      <c r="F1537" s="10" t="s">
        <v>2403</v>
      </c>
      <c r="G1537" s="17" t="s">
        <v>1792</v>
      </c>
      <c r="H1537" s="11">
        <v>285000</v>
      </c>
      <c r="I1537" s="19">
        <v>45653</v>
      </c>
      <c r="J1537" s="11">
        <v>70000</v>
      </c>
      <c r="K1537" s="12" t="s">
        <v>689</v>
      </c>
      <c r="L1537" s="12" t="s">
        <v>158</v>
      </c>
    </row>
    <row r="1538" spans="1:13" x14ac:dyDescent="0.25">
      <c r="A1538" s="10" t="s">
        <v>1697</v>
      </c>
      <c r="B1538" s="14">
        <v>202402</v>
      </c>
      <c r="C1538" s="14">
        <v>202402</v>
      </c>
      <c r="D1538" s="14" t="s">
        <v>1014</v>
      </c>
      <c r="E1538" s="16">
        <v>7008091508</v>
      </c>
      <c r="F1538" s="10" t="s">
        <v>1698</v>
      </c>
      <c r="G1538" s="17" t="s">
        <v>77</v>
      </c>
      <c r="H1538" s="11">
        <v>270000</v>
      </c>
      <c r="I1538" s="19">
        <v>45653</v>
      </c>
      <c r="J1538" s="11">
        <v>30000</v>
      </c>
      <c r="K1538" s="12" t="s">
        <v>20</v>
      </c>
      <c r="L1538" s="12" t="s">
        <v>158</v>
      </c>
    </row>
    <row r="1539" spans="1:13" x14ac:dyDescent="0.25">
      <c r="A1539" s="10" t="s">
        <v>2361</v>
      </c>
      <c r="B1539" s="14">
        <v>202409</v>
      </c>
      <c r="C1539" s="14">
        <v>202409</v>
      </c>
      <c r="D1539" s="14" t="s">
        <v>1015</v>
      </c>
      <c r="E1539" s="16">
        <v>8658969336</v>
      </c>
      <c r="F1539" s="10" t="s">
        <v>2362</v>
      </c>
      <c r="G1539" s="17" t="s">
        <v>1778</v>
      </c>
      <c r="H1539" s="11">
        <v>313600</v>
      </c>
      <c r="I1539" s="19">
        <v>45653</v>
      </c>
      <c r="J1539" s="11">
        <v>40000</v>
      </c>
      <c r="K1539" s="12" t="s">
        <v>20</v>
      </c>
      <c r="L1539" s="12" t="s">
        <v>158</v>
      </c>
    </row>
    <row r="1540" spans="1:13" x14ac:dyDescent="0.25">
      <c r="A1540" s="10" t="s">
        <v>2398</v>
      </c>
      <c r="B1540" s="14">
        <v>202410</v>
      </c>
      <c r="C1540" s="14">
        <v>202410</v>
      </c>
      <c r="D1540" s="14" t="s">
        <v>1014</v>
      </c>
      <c r="E1540" s="16">
        <v>9425090838</v>
      </c>
      <c r="F1540" s="10" t="s">
        <v>2399</v>
      </c>
      <c r="G1540" s="17" t="s">
        <v>1778</v>
      </c>
      <c r="H1540" s="11">
        <v>308600</v>
      </c>
      <c r="I1540" s="19">
        <v>45653</v>
      </c>
      <c r="J1540" s="11">
        <v>101400</v>
      </c>
      <c r="K1540" s="12" t="s">
        <v>20</v>
      </c>
      <c r="L1540" s="12" t="s">
        <v>158</v>
      </c>
    </row>
    <row r="1541" spans="1:13" x14ac:dyDescent="0.25">
      <c r="A1541" s="10" t="s">
        <v>2383</v>
      </c>
      <c r="B1541" s="14">
        <v>202410</v>
      </c>
      <c r="C1541" s="14">
        <v>202410</v>
      </c>
      <c r="D1541" s="14" t="s">
        <v>1015</v>
      </c>
      <c r="E1541" s="16">
        <v>8249908407</v>
      </c>
      <c r="F1541" s="10" t="s">
        <v>2387</v>
      </c>
      <c r="G1541" s="17" t="s">
        <v>2006</v>
      </c>
      <c r="H1541" s="11">
        <v>295000</v>
      </c>
      <c r="I1541" s="19">
        <v>45654</v>
      </c>
      <c r="J1541" s="11">
        <v>85000</v>
      </c>
      <c r="K1541" s="12" t="s">
        <v>20</v>
      </c>
      <c r="L1541" s="12" t="s">
        <v>158</v>
      </c>
    </row>
    <row r="1542" spans="1:13" x14ac:dyDescent="0.25">
      <c r="A1542" s="10" t="s">
        <v>2350</v>
      </c>
      <c r="B1542" s="14">
        <v>202409</v>
      </c>
      <c r="C1542" s="14">
        <v>202409</v>
      </c>
      <c r="D1542" s="14" t="s">
        <v>1014</v>
      </c>
      <c r="E1542" s="16">
        <v>7582045490</v>
      </c>
      <c r="F1542" s="10" t="s">
        <v>2313</v>
      </c>
      <c r="G1542" s="17" t="s">
        <v>1778</v>
      </c>
      <c r="H1542" s="11">
        <v>318600</v>
      </c>
      <c r="I1542" s="19">
        <v>45654</v>
      </c>
      <c r="J1542" s="11">
        <v>66250</v>
      </c>
      <c r="K1542" s="12" t="s">
        <v>20</v>
      </c>
      <c r="L1542" s="12" t="s">
        <v>158</v>
      </c>
    </row>
    <row r="1543" spans="1:13" x14ac:dyDescent="0.25">
      <c r="A1543" s="10" t="s">
        <v>2323</v>
      </c>
      <c r="B1543" s="14">
        <v>202409</v>
      </c>
      <c r="C1543" s="14">
        <v>202409</v>
      </c>
      <c r="D1543" s="14" t="s">
        <v>1015</v>
      </c>
      <c r="E1543" s="16">
        <v>9078667605</v>
      </c>
      <c r="F1543" s="10" t="s">
        <v>2327</v>
      </c>
      <c r="G1543" s="17" t="s">
        <v>1778</v>
      </c>
      <c r="H1543" s="11">
        <v>313600</v>
      </c>
      <c r="I1543" s="19">
        <v>45654</v>
      </c>
      <c r="J1543" s="11">
        <v>78400</v>
      </c>
      <c r="K1543" s="12" t="s">
        <v>20</v>
      </c>
      <c r="L1543" s="12" t="s">
        <v>158</v>
      </c>
    </row>
    <row r="1544" spans="1:13" x14ac:dyDescent="0.25">
      <c r="A1544" s="10" t="s">
        <v>2537</v>
      </c>
      <c r="B1544" s="14">
        <v>202501</v>
      </c>
      <c r="C1544" s="14">
        <v>202501</v>
      </c>
      <c r="D1544" s="14" t="s">
        <v>1015</v>
      </c>
      <c r="E1544" s="16">
        <v>7749945460</v>
      </c>
      <c r="F1544" s="10" t="s">
        <v>2539</v>
      </c>
      <c r="G1544" s="17" t="s">
        <v>2006</v>
      </c>
      <c r="H1544" s="11">
        <v>295000</v>
      </c>
      <c r="I1544" s="19">
        <v>45654</v>
      </c>
      <c r="J1544" s="11">
        <v>5000</v>
      </c>
      <c r="K1544" s="12" t="s">
        <v>689</v>
      </c>
      <c r="L1544" s="12" t="s">
        <v>158</v>
      </c>
    </row>
    <row r="1545" spans="1:13" x14ac:dyDescent="0.25">
      <c r="A1545" s="10" t="s">
        <v>2538</v>
      </c>
      <c r="B1545" s="14">
        <v>202501</v>
      </c>
      <c r="C1545" s="14">
        <v>202501</v>
      </c>
      <c r="D1545" s="14" t="s">
        <v>1015</v>
      </c>
      <c r="E1545" s="16">
        <v>9337712942</v>
      </c>
      <c r="F1545" s="10" t="s">
        <v>2540</v>
      </c>
      <c r="G1545" s="17" t="s">
        <v>1778</v>
      </c>
      <c r="H1545" s="11">
        <v>288600</v>
      </c>
      <c r="I1545" s="19">
        <v>45654</v>
      </c>
      <c r="J1545" s="11">
        <v>5000</v>
      </c>
      <c r="K1545" s="12" t="s">
        <v>689</v>
      </c>
      <c r="L1545" s="12" t="s">
        <v>158</v>
      </c>
    </row>
    <row r="1546" spans="1:13" x14ac:dyDescent="0.25">
      <c r="A1546" s="10" t="s">
        <v>2515</v>
      </c>
      <c r="B1546" s="14">
        <v>202412</v>
      </c>
      <c r="C1546" s="14">
        <v>202412</v>
      </c>
      <c r="D1546" s="14" t="s">
        <v>1014</v>
      </c>
      <c r="E1546" s="16">
        <v>8919615290</v>
      </c>
      <c r="F1546" s="10" t="s">
        <v>2517</v>
      </c>
      <c r="G1546" s="17" t="s">
        <v>1778</v>
      </c>
      <c r="H1546" s="11">
        <v>298600</v>
      </c>
      <c r="I1546" s="19">
        <v>45656</v>
      </c>
      <c r="J1546" s="11">
        <v>283300</v>
      </c>
      <c r="K1546" s="12" t="s">
        <v>20</v>
      </c>
      <c r="L1546" s="12" t="s">
        <v>158</v>
      </c>
    </row>
    <row r="1547" spans="1:13" x14ac:dyDescent="0.25">
      <c r="A1547" s="10" t="s">
        <v>2509</v>
      </c>
      <c r="B1547" s="14">
        <v>202412</v>
      </c>
      <c r="C1547" s="14">
        <v>202412</v>
      </c>
      <c r="D1547" s="14" t="s">
        <v>1014</v>
      </c>
      <c r="E1547" s="16">
        <v>8895706879</v>
      </c>
      <c r="F1547" s="10" t="s">
        <v>2513</v>
      </c>
      <c r="G1547" s="17" t="s">
        <v>1778</v>
      </c>
      <c r="H1547" s="11">
        <v>318600</v>
      </c>
      <c r="I1547" s="19">
        <v>45657</v>
      </c>
      <c r="J1547" s="11">
        <v>260000</v>
      </c>
      <c r="K1547" s="12" t="s">
        <v>20</v>
      </c>
      <c r="L1547" s="12" t="s">
        <v>158</v>
      </c>
    </row>
    <row r="1548" spans="1:13" x14ac:dyDescent="0.25">
      <c r="A1548" s="40" t="s">
        <v>2541</v>
      </c>
      <c r="B1548" s="14">
        <v>202501</v>
      </c>
      <c r="C1548" s="14">
        <v>202501</v>
      </c>
      <c r="D1548" s="14" t="s">
        <v>1014</v>
      </c>
      <c r="E1548" s="16"/>
      <c r="F1548" s="10"/>
      <c r="G1548" s="17" t="s">
        <v>1778</v>
      </c>
      <c r="H1548" s="11">
        <v>318600</v>
      </c>
      <c r="I1548" s="19">
        <v>45657</v>
      </c>
      <c r="J1548" s="11">
        <v>20000</v>
      </c>
      <c r="K1548" s="12" t="s">
        <v>902</v>
      </c>
      <c r="L1548" s="12" t="s">
        <v>158</v>
      </c>
      <c r="M1548" t="s">
        <v>2605</v>
      </c>
    </row>
    <row r="1549" spans="1:13" x14ac:dyDescent="0.25">
      <c r="A1549" s="10" t="s">
        <v>2467</v>
      </c>
      <c r="B1549" s="14">
        <v>202411</v>
      </c>
      <c r="C1549" s="14">
        <v>202411</v>
      </c>
      <c r="D1549" s="14" t="s">
        <v>1014</v>
      </c>
      <c r="E1549" s="16">
        <v>8520868621</v>
      </c>
      <c r="F1549" s="10" t="s">
        <v>2468</v>
      </c>
      <c r="G1549" s="17" t="s">
        <v>1778</v>
      </c>
      <c r="H1549" s="11">
        <v>288600</v>
      </c>
      <c r="I1549" s="19">
        <v>45657</v>
      </c>
      <c r="J1549" s="11">
        <v>56750</v>
      </c>
      <c r="K1549" s="12" t="s">
        <v>20</v>
      </c>
      <c r="L1549" s="12" t="s">
        <v>158</v>
      </c>
    </row>
    <row r="1550" spans="1:13" x14ac:dyDescent="0.25">
      <c r="A1550" s="10" t="s">
        <v>2408</v>
      </c>
      <c r="B1550" s="14">
        <v>202410</v>
      </c>
      <c r="C1550" s="14">
        <v>202410</v>
      </c>
      <c r="D1550" s="14" t="s">
        <v>1014</v>
      </c>
      <c r="E1550" s="16">
        <v>9692919192</v>
      </c>
      <c r="F1550" s="10" t="s">
        <v>2410</v>
      </c>
      <c r="G1550" s="17" t="s">
        <v>1778</v>
      </c>
      <c r="H1550" s="11">
        <v>318600</v>
      </c>
      <c r="I1550" s="19">
        <v>45658</v>
      </c>
      <c r="J1550" s="11">
        <v>78250</v>
      </c>
      <c r="K1550" s="12" t="s">
        <v>689</v>
      </c>
      <c r="L1550" s="12" t="s">
        <v>158</v>
      </c>
    </row>
    <row r="1551" spans="1:13" x14ac:dyDescent="0.25">
      <c r="A1551" s="10" t="s">
        <v>2519</v>
      </c>
      <c r="B1551" s="14">
        <v>202412</v>
      </c>
      <c r="C1551" s="14">
        <v>202412</v>
      </c>
      <c r="D1551" s="14" t="s">
        <v>1015</v>
      </c>
      <c r="E1551" s="16">
        <v>7008851772</v>
      </c>
      <c r="F1551" s="10" t="s">
        <v>2521</v>
      </c>
      <c r="G1551" s="17" t="s">
        <v>1778</v>
      </c>
      <c r="H1551" s="11">
        <v>298000</v>
      </c>
      <c r="I1551" s="19">
        <v>45658</v>
      </c>
      <c r="J1551" s="11">
        <v>68000</v>
      </c>
      <c r="K1551" s="12" t="s">
        <v>20</v>
      </c>
      <c r="L1551" s="12" t="s">
        <v>158</v>
      </c>
    </row>
    <row r="1552" spans="1:13" x14ac:dyDescent="0.25">
      <c r="A1552" s="10" t="s">
        <v>2507</v>
      </c>
      <c r="B1552" s="14">
        <v>202412</v>
      </c>
      <c r="C1552" s="14">
        <v>202412</v>
      </c>
      <c r="D1552" s="14" t="s">
        <v>1014</v>
      </c>
      <c r="E1552" s="16">
        <v>8120059066</v>
      </c>
      <c r="F1552" s="10" t="s">
        <v>2511</v>
      </c>
      <c r="G1552" s="17" t="s">
        <v>1778</v>
      </c>
      <c r="H1552" s="11">
        <v>318600</v>
      </c>
      <c r="I1552" s="19">
        <v>45658</v>
      </c>
      <c r="J1552" s="11">
        <v>70000</v>
      </c>
      <c r="K1552" s="12" t="s">
        <v>20</v>
      </c>
      <c r="L1552" s="12" t="s">
        <v>158</v>
      </c>
    </row>
    <row r="1553" spans="1:16384" x14ac:dyDescent="0.25">
      <c r="A1553" s="10" t="s">
        <v>2353</v>
      </c>
      <c r="B1553" s="14">
        <v>202409</v>
      </c>
      <c r="C1553" s="14">
        <v>202409</v>
      </c>
      <c r="D1553" s="14" t="s">
        <v>1015</v>
      </c>
      <c r="E1553" s="16">
        <v>8327730643</v>
      </c>
      <c r="F1553" s="10" t="s">
        <v>2354</v>
      </c>
      <c r="G1553" s="17" t="s">
        <v>1778</v>
      </c>
      <c r="H1553" s="11">
        <v>300000</v>
      </c>
      <c r="I1553" s="19">
        <v>45659</v>
      </c>
      <c r="J1553" s="11">
        <v>66666</v>
      </c>
      <c r="K1553" s="12" t="s">
        <v>20</v>
      </c>
      <c r="L1553" s="12" t="s">
        <v>158</v>
      </c>
    </row>
    <row r="1554" spans="1:16384" x14ac:dyDescent="0.25">
      <c r="A1554" s="10" t="s">
        <v>2267</v>
      </c>
      <c r="B1554" s="14">
        <v>202409</v>
      </c>
      <c r="C1554" s="14">
        <v>202409</v>
      </c>
      <c r="D1554" s="14" t="s">
        <v>1015</v>
      </c>
      <c r="E1554" s="16">
        <v>7876154936</v>
      </c>
      <c r="F1554" s="10" t="s">
        <v>2270</v>
      </c>
      <c r="G1554" s="17" t="s">
        <v>1778</v>
      </c>
      <c r="H1554" s="11">
        <v>318000</v>
      </c>
      <c r="I1554" s="19">
        <v>45659</v>
      </c>
      <c r="J1554" s="11">
        <v>58000</v>
      </c>
      <c r="K1554" s="12" t="s">
        <v>20</v>
      </c>
      <c r="L1554" s="12" t="s">
        <v>158</v>
      </c>
    </row>
    <row r="1555" spans="1:16384" x14ac:dyDescent="0.25">
      <c r="A1555" s="10" t="s">
        <v>2247</v>
      </c>
      <c r="B1555" s="14">
        <v>202408</v>
      </c>
      <c r="C1555" s="14">
        <v>202408</v>
      </c>
      <c r="D1555" s="14" t="s">
        <v>1015</v>
      </c>
      <c r="E1555" s="16">
        <v>7600686936</v>
      </c>
      <c r="F1555" s="10" t="s">
        <v>2251</v>
      </c>
      <c r="G1555" s="17" t="s">
        <v>1778</v>
      </c>
      <c r="H1555" s="11">
        <v>318600</v>
      </c>
      <c r="I1555" s="19">
        <v>45659</v>
      </c>
      <c r="J1555" s="11">
        <v>81250</v>
      </c>
      <c r="K1555" s="12" t="s">
        <v>20</v>
      </c>
      <c r="L1555" s="12" t="s">
        <v>158</v>
      </c>
    </row>
    <row r="1556" spans="1:16384" x14ac:dyDescent="0.25">
      <c r="A1556" s="10" t="s">
        <v>2542</v>
      </c>
      <c r="B1556" s="14">
        <v>202501</v>
      </c>
      <c r="C1556" s="14">
        <v>202501</v>
      </c>
      <c r="D1556" s="14" t="s">
        <v>1015</v>
      </c>
      <c r="E1556" s="16">
        <v>7978734326</v>
      </c>
      <c r="F1556" s="10" t="s">
        <v>2544</v>
      </c>
      <c r="G1556" s="17" t="s">
        <v>2006</v>
      </c>
      <c r="H1556" s="11">
        <v>295000</v>
      </c>
      <c r="I1556" s="19">
        <v>45659</v>
      </c>
      <c r="J1556" s="11">
        <v>5000</v>
      </c>
      <c r="K1556" s="12" t="s">
        <v>20</v>
      </c>
      <c r="L1556" s="12" t="s">
        <v>2009</v>
      </c>
    </row>
    <row r="1557" spans="1:16384" x14ac:dyDescent="0.25">
      <c r="A1557" s="10" t="s">
        <v>2543</v>
      </c>
      <c r="B1557" s="14">
        <v>202501</v>
      </c>
      <c r="C1557" s="14">
        <v>202501</v>
      </c>
      <c r="D1557" s="14" t="s">
        <v>1014</v>
      </c>
      <c r="E1557" s="16">
        <v>6350225009</v>
      </c>
      <c r="F1557" s="10" t="s">
        <v>2545</v>
      </c>
      <c r="G1557" s="17" t="s">
        <v>1778</v>
      </c>
      <c r="H1557" s="11">
        <v>295000</v>
      </c>
      <c r="I1557" s="19">
        <v>45659</v>
      </c>
      <c r="J1557" s="11">
        <v>5000</v>
      </c>
      <c r="K1557" s="12" t="s">
        <v>20</v>
      </c>
      <c r="L1557" s="12" t="s">
        <v>2437</v>
      </c>
    </row>
    <row r="1558" spans="1:16384" x14ac:dyDescent="0.25">
      <c r="A1558" s="10" t="s">
        <v>2546</v>
      </c>
      <c r="B1558" s="14">
        <v>202501</v>
      </c>
      <c r="C1558" s="14">
        <v>202501</v>
      </c>
      <c r="D1558" s="14" t="s">
        <v>1014</v>
      </c>
      <c r="E1558" s="16"/>
      <c r="F1558" s="10"/>
      <c r="G1558" s="17" t="s">
        <v>1778</v>
      </c>
      <c r="H1558" s="11">
        <v>295000</v>
      </c>
      <c r="I1558" s="19">
        <v>45659</v>
      </c>
      <c r="J1558" s="11">
        <v>5000</v>
      </c>
      <c r="K1558" s="12" t="s">
        <v>20</v>
      </c>
      <c r="L1558" s="12" t="s">
        <v>158</v>
      </c>
    </row>
    <row r="1559" spans="1:16384" x14ac:dyDescent="0.25">
      <c r="A1559" s="10" t="s">
        <v>2527</v>
      </c>
      <c r="B1559" s="14">
        <v>202412</v>
      </c>
      <c r="C1559" s="14">
        <v>202412</v>
      </c>
      <c r="D1559" s="14" t="s">
        <v>1015</v>
      </c>
      <c r="E1559" s="16">
        <v>7077221785</v>
      </c>
      <c r="F1559" s="10" t="s">
        <v>2528</v>
      </c>
      <c r="G1559" s="17" t="s">
        <v>1778</v>
      </c>
      <c r="H1559" s="11">
        <v>308000</v>
      </c>
      <c r="I1559" s="19">
        <v>45660</v>
      </c>
      <c r="J1559" s="11">
        <v>50000</v>
      </c>
      <c r="K1559" s="12" t="s">
        <v>20</v>
      </c>
      <c r="L1559" s="12" t="s">
        <v>158</v>
      </c>
    </row>
    <row r="1560" spans="1:16384" x14ac:dyDescent="0.25">
      <c r="A1560" s="10" t="s">
        <v>2123</v>
      </c>
      <c r="B1560" s="14">
        <v>202407</v>
      </c>
      <c r="C1560" s="14">
        <v>202407</v>
      </c>
      <c r="D1560" s="14" t="s">
        <v>1014</v>
      </c>
      <c r="E1560" s="16">
        <v>8637267037</v>
      </c>
      <c r="F1560" s="10" t="s">
        <v>2126</v>
      </c>
      <c r="G1560" s="17" t="s">
        <v>1778</v>
      </c>
      <c r="H1560" s="11">
        <v>318000</v>
      </c>
      <c r="I1560" s="19">
        <v>45660</v>
      </c>
      <c r="J1560" s="11">
        <v>100000</v>
      </c>
      <c r="K1560" s="12" t="s">
        <v>20</v>
      </c>
      <c r="L1560" s="12" t="s">
        <v>158</v>
      </c>
    </row>
    <row r="1561" spans="1:16384" x14ac:dyDescent="0.25">
      <c r="A1561" s="10" t="s">
        <v>2492</v>
      </c>
      <c r="B1561" s="14">
        <v>202411</v>
      </c>
      <c r="C1561" s="14">
        <v>202411</v>
      </c>
      <c r="D1561" s="14" t="s">
        <v>1015</v>
      </c>
      <c r="E1561" s="16">
        <v>8658287623</v>
      </c>
      <c r="F1561" s="10" t="s">
        <v>2493</v>
      </c>
      <c r="G1561" s="17" t="s">
        <v>1778</v>
      </c>
      <c r="H1561" s="11">
        <v>318000</v>
      </c>
      <c r="I1561" s="19">
        <v>45660</v>
      </c>
      <c r="J1561" s="11">
        <v>60000</v>
      </c>
      <c r="K1561" s="12" t="s">
        <v>20</v>
      </c>
      <c r="L1561" s="12" t="s">
        <v>158</v>
      </c>
    </row>
    <row r="1562" spans="1:16384" x14ac:dyDescent="0.25">
      <c r="A1562" s="10" t="s">
        <v>2123</v>
      </c>
      <c r="B1562" s="14">
        <v>202407</v>
      </c>
      <c r="C1562" s="14">
        <v>202407</v>
      </c>
      <c r="D1562" s="14" t="s">
        <v>1014</v>
      </c>
      <c r="E1562" s="16">
        <v>8637267037</v>
      </c>
      <c r="F1562" s="10" t="s">
        <v>2126</v>
      </c>
      <c r="G1562" s="17" t="s">
        <v>1778</v>
      </c>
      <c r="H1562" s="11">
        <v>318000</v>
      </c>
      <c r="I1562" s="19">
        <v>45661</v>
      </c>
      <c r="J1562" s="11">
        <v>45000</v>
      </c>
      <c r="K1562" s="12" t="s">
        <v>20</v>
      </c>
      <c r="L1562" s="12" t="s">
        <v>158</v>
      </c>
    </row>
    <row r="1563" spans="1:16384" x14ac:dyDescent="0.25">
      <c r="A1563" s="10" t="s">
        <v>2455</v>
      </c>
      <c r="B1563" s="14">
        <v>202407</v>
      </c>
      <c r="C1563" s="14">
        <v>202407</v>
      </c>
      <c r="D1563" s="14" t="s">
        <v>1014</v>
      </c>
      <c r="E1563" s="16">
        <v>8144975553</v>
      </c>
      <c r="F1563" s="10" t="s">
        <v>2456</v>
      </c>
      <c r="G1563" s="17" t="s">
        <v>1778</v>
      </c>
      <c r="H1563" s="11">
        <v>313600</v>
      </c>
      <c r="I1563" s="19">
        <v>45661</v>
      </c>
      <c r="J1563" s="11">
        <v>30000</v>
      </c>
      <c r="K1563" s="12" t="s">
        <v>20</v>
      </c>
      <c r="L1563" s="12" t="s">
        <v>158</v>
      </c>
    </row>
    <row r="1564" spans="1:16384" x14ac:dyDescent="0.25">
      <c r="A1564" s="10" t="s">
        <v>2123</v>
      </c>
      <c r="B1564" s="14">
        <v>202407</v>
      </c>
      <c r="C1564" s="14">
        <v>202407</v>
      </c>
      <c r="D1564" s="14" t="s">
        <v>1014</v>
      </c>
      <c r="E1564" s="16">
        <v>8637267037</v>
      </c>
      <c r="F1564" s="10" t="s">
        <v>2126</v>
      </c>
      <c r="G1564" s="17" t="s">
        <v>1778</v>
      </c>
      <c r="H1564" s="11">
        <v>318000</v>
      </c>
      <c r="I1564" s="19">
        <v>45661</v>
      </c>
      <c r="J1564" s="11">
        <v>50000</v>
      </c>
      <c r="K1564" s="12" t="s">
        <v>20</v>
      </c>
      <c r="L1564" s="12" t="s">
        <v>158</v>
      </c>
    </row>
    <row r="1565" spans="1:16384" x14ac:dyDescent="0.25">
      <c r="A1565" s="40" t="s">
        <v>2203</v>
      </c>
      <c r="B1565" s="14">
        <v>202408</v>
      </c>
      <c r="C1565" s="14">
        <v>202408</v>
      </c>
      <c r="D1565" s="14" t="s">
        <v>1015</v>
      </c>
      <c r="E1565" s="16">
        <v>9535193353</v>
      </c>
      <c r="F1565" s="10" t="s">
        <v>2204</v>
      </c>
      <c r="G1565" s="17" t="s">
        <v>1778</v>
      </c>
      <c r="H1565" s="11">
        <v>290000</v>
      </c>
      <c r="I1565" s="19">
        <v>45661</v>
      </c>
      <c r="J1565" s="11">
        <v>60000</v>
      </c>
      <c r="K1565" s="12" t="s">
        <v>20</v>
      </c>
      <c r="L1565" s="12" t="s">
        <v>158</v>
      </c>
    </row>
    <row r="1566" spans="1:16384" x14ac:dyDescent="0.25">
      <c r="A1566" s="10" t="s">
        <v>2547</v>
      </c>
      <c r="B1566" s="14">
        <v>202501</v>
      </c>
      <c r="C1566" s="14">
        <v>202501</v>
      </c>
      <c r="D1566" s="14" t="s">
        <v>1015</v>
      </c>
      <c r="E1566" s="16">
        <v>9900424883</v>
      </c>
      <c r="F1566" s="10" t="s">
        <v>2548</v>
      </c>
      <c r="G1566" s="17" t="s">
        <v>1778</v>
      </c>
      <c r="H1566" s="11">
        <v>301000</v>
      </c>
      <c r="I1566" s="19">
        <v>45661</v>
      </c>
      <c r="J1566" s="11">
        <v>5000</v>
      </c>
      <c r="K1566" s="12" t="s">
        <v>20</v>
      </c>
      <c r="L1566" s="12" t="s">
        <v>158</v>
      </c>
      <c r="N1566" s="14"/>
      <c r="O1566" s="14"/>
      <c r="P1566" s="14"/>
      <c r="Q1566" s="16"/>
      <c r="R1566" s="10"/>
      <c r="S1566" s="17"/>
      <c r="T1566" s="11"/>
      <c r="U1566" s="19"/>
      <c r="V1566" s="11"/>
      <c r="W1566" s="12"/>
      <c r="X1566" s="12"/>
      <c r="Y1566" s="10"/>
      <c r="Z1566" s="14"/>
      <c r="AA1566" s="14"/>
      <c r="AB1566" s="14"/>
      <c r="AC1566" s="16"/>
      <c r="AD1566" s="10"/>
      <c r="AE1566" s="17"/>
      <c r="AF1566" s="11"/>
      <c r="AG1566" s="19"/>
      <c r="AH1566" s="11"/>
      <c r="AI1566" s="12"/>
      <c r="AJ1566" s="12"/>
      <c r="AK1566" s="10"/>
      <c r="AL1566" s="14"/>
      <c r="AM1566" s="14"/>
      <c r="AN1566" s="14"/>
      <c r="AO1566" s="16"/>
      <c r="AP1566" s="10"/>
      <c r="AQ1566" s="17"/>
      <c r="AR1566" s="11"/>
      <c r="AS1566" s="19"/>
      <c r="AT1566" s="11"/>
      <c r="AU1566" s="12"/>
      <c r="AV1566" s="12"/>
      <c r="AW1566" s="10"/>
      <c r="AX1566" s="14"/>
      <c r="AY1566" s="14"/>
      <c r="AZ1566" s="14"/>
      <c r="BA1566" s="16"/>
      <c r="BB1566" s="10"/>
      <c r="BC1566" s="17"/>
      <c r="BD1566" s="11"/>
      <c r="BE1566" s="19"/>
      <c r="BF1566" s="11"/>
      <c r="BG1566" s="12"/>
      <c r="BH1566" s="12"/>
      <c r="BI1566" s="10"/>
      <c r="BJ1566" s="14"/>
      <c r="BK1566" s="14"/>
      <c r="BL1566" s="14"/>
      <c r="BM1566" s="16"/>
      <c r="BN1566" s="10"/>
      <c r="BO1566" s="17"/>
      <c r="BP1566" s="11"/>
      <c r="BQ1566" s="19"/>
      <c r="BR1566" s="11"/>
      <c r="BS1566" s="12"/>
      <c r="BT1566" s="12"/>
      <c r="BU1566" s="10"/>
      <c r="BV1566" s="14"/>
      <c r="BW1566" s="14"/>
      <c r="BX1566" s="14"/>
      <c r="BY1566" s="16"/>
      <c r="BZ1566" s="10"/>
      <c r="CA1566" s="17"/>
      <c r="CB1566" s="11"/>
      <c r="CC1566" s="19"/>
      <c r="CD1566" s="11"/>
      <c r="CE1566" s="12"/>
      <c r="CF1566" s="12"/>
      <c r="CG1566" s="10"/>
      <c r="CH1566" s="14"/>
      <c r="CI1566" s="14"/>
      <c r="CJ1566" s="14"/>
      <c r="CK1566" s="16"/>
      <c r="CL1566" s="10"/>
      <c r="CM1566" s="17"/>
      <c r="CN1566" s="11"/>
      <c r="CO1566" s="19"/>
      <c r="CP1566" s="11"/>
      <c r="CQ1566" s="12"/>
      <c r="CR1566" s="12"/>
      <c r="CS1566" s="10"/>
      <c r="CT1566" s="14"/>
      <c r="CU1566" s="14"/>
      <c r="CV1566" s="14"/>
      <c r="CW1566" s="16"/>
      <c r="CX1566" s="10"/>
      <c r="CY1566" s="17"/>
      <c r="CZ1566" s="11"/>
      <c r="DA1566" s="19"/>
      <c r="DB1566" s="11"/>
      <c r="DC1566" s="12"/>
      <c r="DD1566" s="12"/>
      <c r="DE1566" s="10"/>
      <c r="DF1566" s="14"/>
      <c r="DG1566" s="14"/>
      <c r="DH1566" s="14"/>
      <c r="DI1566" s="16"/>
      <c r="DJ1566" s="10"/>
      <c r="DK1566" s="17"/>
      <c r="DL1566" s="11"/>
      <c r="DM1566" s="19"/>
      <c r="DN1566" s="11"/>
      <c r="DO1566" s="12"/>
      <c r="DP1566" s="12"/>
      <c r="DQ1566" s="10"/>
      <c r="DR1566" s="14"/>
      <c r="DS1566" s="14"/>
      <c r="DT1566" s="14"/>
      <c r="DU1566" s="16"/>
      <c r="DV1566" s="10"/>
      <c r="DW1566" s="17"/>
      <c r="DX1566" s="11"/>
      <c r="DY1566" s="19"/>
      <c r="DZ1566" s="11"/>
      <c r="EA1566" s="12"/>
      <c r="EB1566" s="12"/>
      <c r="EC1566" s="10"/>
      <c r="ED1566" s="14"/>
      <c r="EE1566" s="14"/>
      <c r="EF1566" s="14"/>
      <c r="EG1566" s="16"/>
      <c r="EH1566" s="10"/>
      <c r="EI1566" s="17"/>
      <c r="EJ1566" s="11"/>
      <c r="EK1566" s="19"/>
      <c r="EL1566" s="11"/>
      <c r="EM1566" s="12"/>
      <c r="EN1566" s="12"/>
      <c r="EO1566" s="10"/>
      <c r="EP1566" s="14"/>
      <c r="EQ1566" s="14"/>
      <c r="ER1566" s="14"/>
      <c r="ES1566" s="16"/>
      <c r="ET1566" s="10"/>
      <c r="EU1566" s="17"/>
      <c r="EV1566" s="11"/>
      <c r="EW1566" s="19"/>
      <c r="EX1566" s="11"/>
      <c r="EY1566" s="12"/>
      <c r="EZ1566" s="12"/>
      <c r="FA1566" s="10"/>
      <c r="FB1566" s="14"/>
      <c r="FC1566" s="14"/>
      <c r="FD1566" s="14"/>
      <c r="FE1566" s="16"/>
      <c r="FF1566" s="10"/>
      <c r="FG1566" s="17"/>
      <c r="FH1566" s="11"/>
      <c r="FI1566" s="19"/>
      <c r="FJ1566" s="11"/>
      <c r="FK1566" s="12"/>
      <c r="FL1566" s="12"/>
      <c r="FM1566" s="10"/>
      <c r="FN1566" s="14"/>
      <c r="FO1566" s="14"/>
      <c r="FP1566" s="14"/>
      <c r="FQ1566" s="16"/>
      <c r="FR1566" s="10"/>
      <c r="FS1566" s="17"/>
      <c r="FT1566" s="11"/>
      <c r="FU1566" s="19"/>
      <c r="FV1566" s="11"/>
      <c r="FW1566" s="12"/>
      <c r="FX1566" s="12"/>
      <c r="FY1566" s="10"/>
      <c r="FZ1566" s="14"/>
      <c r="GA1566" s="14"/>
      <c r="GB1566" s="14"/>
      <c r="GC1566" s="16"/>
      <c r="GD1566" s="10"/>
      <c r="GE1566" s="17"/>
      <c r="GF1566" s="11"/>
      <c r="GG1566" s="19"/>
      <c r="GH1566" s="11"/>
      <c r="GI1566" s="12"/>
      <c r="GJ1566" s="12"/>
      <c r="GK1566" s="10"/>
      <c r="GL1566" s="14"/>
      <c r="GM1566" s="14"/>
      <c r="GN1566" s="14"/>
      <c r="GO1566" s="16"/>
      <c r="GP1566" s="10"/>
      <c r="GQ1566" s="17"/>
      <c r="GR1566" s="11"/>
      <c r="GS1566" s="19"/>
      <c r="GT1566" s="11"/>
      <c r="GU1566" s="12"/>
      <c r="GV1566" s="12"/>
      <c r="GW1566" s="10"/>
      <c r="GX1566" s="14"/>
      <c r="GY1566" s="14"/>
      <c r="GZ1566" s="14"/>
      <c r="HA1566" s="16"/>
      <c r="HB1566" s="10"/>
      <c r="HC1566" s="17"/>
      <c r="HD1566" s="11"/>
      <c r="HE1566" s="19"/>
      <c r="HF1566" s="11"/>
      <c r="HG1566" s="12"/>
      <c r="HH1566" s="12"/>
      <c r="HI1566" s="10"/>
      <c r="HJ1566" s="14"/>
      <c r="HK1566" s="14"/>
      <c r="HL1566" s="14"/>
      <c r="HM1566" s="16"/>
      <c r="HN1566" s="10"/>
      <c r="HO1566" s="17"/>
      <c r="HP1566" s="11"/>
      <c r="HQ1566" s="19"/>
      <c r="HR1566" s="11"/>
      <c r="HS1566" s="12"/>
      <c r="HT1566" s="12"/>
      <c r="HU1566" s="10"/>
      <c r="HV1566" s="14"/>
      <c r="HW1566" s="14"/>
      <c r="HX1566" s="14"/>
      <c r="HY1566" s="16"/>
      <c r="HZ1566" s="10"/>
      <c r="IA1566" s="17"/>
      <c r="IB1566" s="11"/>
      <c r="IC1566" s="19"/>
      <c r="ID1566" s="11"/>
      <c r="IE1566" s="12"/>
      <c r="IF1566" s="12"/>
      <c r="IG1566" s="10"/>
      <c r="IH1566" s="14"/>
      <c r="II1566" s="14"/>
      <c r="IJ1566" s="14"/>
      <c r="IK1566" s="16"/>
      <c r="IL1566" s="10"/>
      <c r="IM1566" s="17"/>
      <c r="IN1566" s="11"/>
      <c r="IO1566" s="19"/>
      <c r="IP1566" s="11"/>
      <c r="IQ1566" s="12"/>
      <c r="IR1566" s="12"/>
      <c r="IS1566" s="10"/>
      <c r="IT1566" s="14"/>
      <c r="IU1566" s="14"/>
      <c r="IV1566" s="14"/>
      <c r="IW1566" s="16"/>
      <c r="IX1566" s="10"/>
      <c r="IY1566" s="17"/>
      <c r="IZ1566" s="11"/>
      <c r="JA1566" s="19"/>
      <c r="JB1566" s="11"/>
      <c r="JC1566" s="12"/>
      <c r="JD1566" s="12"/>
      <c r="JE1566" s="10"/>
      <c r="JF1566" s="14"/>
      <c r="JG1566" s="14"/>
      <c r="JH1566" s="14"/>
      <c r="JI1566" s="16"/>
      <c r="JJ1566" s="10"/>
      <c r="JK1566" s="17"/>
      <c r="JL1566" s="11"/>
      <c r="JM1566" s="19"/>
      <c r="JN1566" s="11"/>
      <c r="JO1566" s="12"/>
      <c r="JP1566" s="12"/>
      <c r="JQ1566" s="10"/>
      <c r="JR1566" s="14"/>
      <c r="JS1566" s="14"/>
      <c r="JT1566" s="14"/>
      <c r="JU1566" s="16"/>
      <c r="JV1566" s="10"/>
      <c r="JW1566" s="17"/>
      <c r="JX1566" s="11"/>
      <c r="JY1566" s="19"/>
      <c r="JZ1566" s="11"/>
      <c r="KA1566" s="12"/>
      <c r="KB1566" s="12"/>
      <c r="KC1566" s="10"/>
      <c r="KD1566" s="14"/>
      <c r="KE1566" s="14"/>
      <c r="KF1566" s="14"/>
      <c r="KG1566" s="16"/>
      <c r="KH1566" s="10"/>
      <c r="KI1566" s="17"/>
      <c r="KJ1566" s="11"/>
      <c r="KK1566" s="19"/>
      <c r="KL1566" s="11"/>
      <c r="KM1566" s="12"/>
      <c r="KN1566" s="12"/>
      <c r="KO1566" s="10"/>
      <c r="KP1566" s="14"/>
      <c r="KQ1566" s="14"/>
      <c r="KR1566" s="14"/>
      <c r="KS1566" s="16"/>
      <c r="KT1566" s="10"/>
      <c r="KU1566" s="17"/>
      <c r="KV1566" s="11"/>
      <c r="KW1566" s="19"/>
      <c r="KX1566" s="11"/>
      <c r="KY1566" s="12"/>
      <c r="KZ1566" s="12"/>
      <c r="LA1566" s="10"/>
      <c r="LB1566" s="14"/>
      <c r="LC1566" s="14"/>
      <c r="LD1566" s="14"/>
      <c r="LE1566" s="16"/>
      <c r="LF1566" s="10"/>
      <c r="LG1566" s="17"/>
      <c r="LH1566" s="11"/>
      <c r="LI1566" s="19"/>
      <c r="LJ1566" s="11"/>
      <c r="LK1566" s="12"/>
      <c r="LL1566" s="12"/>
      <c r="LM1566" s="10"/>
      <c r="LN1566" s="14"/>
      <c r="LO1566" s="14"/>
      <c r="LP1566" s="14"/>
      <c r="LQ1566" s="16"/>
      <c r="LR1566" s="10"/>
      <c r="LS1566" s="17"/>
      <c r="LT1566" s="11"/>
      <c r="LU1566" s="19"/>
      <c r="LV1566" s="11"/>
      <c r="LW1566" s="12"/>
      <c r="LX1566" s="12"/>
      <c r="LY1566" s="10"/>
      <c r="LZ1566" s="14"/>
      <c r="MA1566" s="14"/>
      <c r="MB1566" s="14"/>
      <c r="MC1566" s="16"/>
      <c r="MD1566" s="10"/>
      <c r="ME1566" s="17"/>
      <c r="MF1566" s="11"/>
      <c r="MG1566" s="19"/>
      <c r="MH1566" s="11"/>
      <c r="MI1566" s="12"/>
      <c r="MJ1566" s="12"/>
      <c r="MK1566" s="10"/>
      <c r="ML1566" s="14"/>
      <c r="MM1566" s="14"/>
      <c r="MN1566" s="14"/>
      <c r="MO1566" s="16"/>
      <c r="MP1566" s="10"/>
      <c r="MQ1566" s="17"/>
      <c r="MR1566" s="11"/>
      <c r="MS1566" s="19"/>
      <c r="MT1566" s="11"/>
      <c r="MU1566" s="12"/>
      <c r="MV1566" s="12"/>
      <c r="MW1566" s="10"/>
      <c r="MX1566" s="14"/>
      <c r="MY1566" s="14"/>
      <c r="MZ1566" s="14"/>
      <c r="NA1566" s="16"/>
      <c r="NB1566" s="10"/>
      <c r="NC1566" s="17"/>
      <c r="ND1566" s="11"/>
      <c r="NE1566" s="19"/>
      <c r="NF1566" s="11"/>
      <c r="NG1566" s="12"/>
      <c r="NH1566" s="12"/>
      <c r="NI1566" s="10"/>
      <c r="NJ1566" s="14"/>
      <c r="NK1566" s="14"/>
      <c r="NL1566" s="14"/>
      <c r="NM1566" s="16"/>
      <c r="NN1566" s="10"/>
      <c r="NO1566" s="17"/>
      <c r="NP1566" s="11"/>
      <c r="NQ1566" s="19"/>
      <c r="NR1566" s="11"/>
      <c r="NS1566" s="12"/>
      <c r="NT1566" s="12"/>
      <c r="NU1566" s="10"/>
      <c r="NV1566" s="14"/>
      <c r="NW1566" s="14"/>
      <c r="NX1566" s="14"/>
      <c r="NY1566" s="16"/>
      <c r="NZ1566" s="10"/>
      <c r="OA1566" s="17"/>
      <c r="OB1566" s="11"/>
      <c r="OC1566" s="19"/>
      <c r="OD1566" s="11"/>
      <c r="OE1566" s="12"/>
      <c r="OF1566" s="12"/>
      <c r="OG1566" s="10"/>
      <c r="OH1566" s="14"/>
      <c r="OI1566" s="14"/>
      <c r="OJ1566" s="14"/>
      <c r="OK1566" s="16"/>
      <c r="OL1566" s="10"/>
      <c r="OM1566" s="17"/>
      <c r="ON1566" s="11"/>
      <c r="OO1566" s="19"/>
      <c r="OP1566" s="11"/>
      <c r="OQ1566" s="12"/>
      <c r="OR1566" s="12"/>
      <c r="OS1566" s="10"/>
      <c r="OT1566" s="14"/>
      <c r="OU1566" s="14"/>
      <c r="OV1566" s="14"/>
      <c r="OW1566" s="16"/>
      <c r="OX1566" s="10"/>
      <c r="OY1566" s="17"/>
      <c r="OZ1566" s="11"/>
      <c r="PA1566" s="19"/>
      <c r="PB1566" s="11"/>
      <c r="PC1566" s="12"/>
      <c r="PD1566" s="12"/>
      <c r="PE1566" s="10"/>
      <c r="PF1566" s="14"/>
      <c r="PG1566" s="14"/>
      <c r="PH1566" s="14"/>
      <c r="PI1566" s="16"/>
      <c r="PJ1566" s="10"/>
      <c r="PK1566" s="17"/>
      <c r="PL1566" s="11"/>
      <c r="PM1566" s="19"/>
      <c r="PN1566" s="11"/>
      <c r="PO1566" s="12"/>
      <c r="PP1566" s="12"/>
      <c r="PQ1566" s="10"/>
      <c r="PR1566" s="14"/>
      <c r="PS1566" s="14"/>
      <c r="PT1566" s="14"/>
      <c r="PU1566" s="16"/>
      <c r="PV1566" s="10"/>
      <c r="PW1566" s="17"/>
      <c r="PX1566" s="11"/>
      <c r="PY1566" s="19"/>
      <c r="PZ1566" s="11"/>
      <c r="QA1566" s="12"/>
      <c r="QB1566" s="12"/>
      <c r="QC1566" s="10"/>
      <c r="QD1566" s="14"/>
      <c r="QE1566" s="14"/>
      <c r="QF1566" s="14"/>
      <c r="QG1566" s="16"/>
      <c r="QH1566" s="10"/>
      <c r="QI1566" s="17"/>
      <c r="QJ1566" s="11"/>
      <c r="QK1566" s="19"/>
      <c r="QL1566" s="11"/>
      <c r="QM1566" s="12"/>
      <c r="QN1566" s="12"/>
      <c r="QO1566" s="10"/>
      <c r="QP1566" s="14"/>
      <c r="QQ1566" s="14"/>
      <c r="QR1566" s="14"/>
      <c r="QS1566" s="16"/>
      <c r="QT1566" s="10"/>
      <c r="QU1566" s="17"/>
      <c r="QV1566" s="11"/>
      <c r="QW1566" s="19"/>
      <c r="QX1566" s="11"/>
      <c r="QY1566" s="12"/>
      <c r="QZ1566" s="12"/>
      <c r="RA1566" s="10"/>
      <c r="RB1566" s="14"/>
      <c r="RC1566" s="14"/>
      <c r="RD1566" s="14"/>
      <c r="RE1566" s="16"/>
      <c r="RF1566" s="10"/>
      <c r="RG1566" s="17"/>
      <c r="RH1566" s="11"/>
      <c r="RI1566" s="19"/>
      <c r="RJ1566" s="11"/>
      <c r="RK1566" s="12"/>
      <c r="RL1566" s="12"/>
      <c r="RM1566" s="10"/>
      <c r="RN1566" s="14"/>
      <c r="RO1566" s="14"/>
      <c r="RP1566" s="14"/>
      <c r="RQ1566" s="16"/>
      <c r="RR1566" s="10"/>
      <c r="RS1566" s="17"/>
      <c r="RT1566" s="11"/>
      <c r="RU1566" s="19"/>
      <c r="RV1566" s="11"/>
      <c r="RW1566" s="12"/>
      <c r="RX1566" s="12"/>
      <c r="RY1566" s="10"/>
      <c r="RZ1566" s="14"/>
      <c r="SA1566" s="14"/>
      <c r="SB1566" s="14"/>
      <c r="SC1566" s="16"/>
      <c r="SD1566" s="10"/>
      <c r="SE1566" s="17"/>
      <c r="SF1566" s="11"/>
      <c r="SG1566" s="19"/>
      <c r="SH1566" s="11"/>
      <c r="SI1566" s="12"/>
      <c r="SJ1566" s="12"/>
      <c r="SK1566" s="10"/>
      <c r="SL1566" s="14"/>
      <c r="SM1566" s="14"/>
      <c r="SN1566" s="14"/>
      <c r="SO1566" s="16"/>
      <c r="SP1566" s="10"/>
      <c r="SQ1566" s="17"/>
      <c r="SR1566" s="11"/>
      <c r="SS1566" s="19"/>
      <c r="ST1566" s="11"/>
      <c r="SU1566" s="12"/>
      <c r="SV1566" s="12"/>
      <c r="SW1566" s="10"/>
      <c r="SX1566" s="14"/>
      <c r="SY1566" s="14"/>
      <c r="SZ1566" s="14"/>
      <c r="TA1566" s="16"/>
      <c r="TB1566" s="10"/>
      <c r="TC1566" s="17"/>
      <c r="TD1566" s="11"/>
      <c r="TE1566" s="19"/>
      <c r="TF1566" s="11"/>
      <c r="TG1566" s="12"/>
      <c r="TH1566" s="12"/>
      <c r="TI1566" s="10"/>
      <c r="TJ1566" s="14"/>
      <c r="TK1566" s="14"/>
      <c r="TL1566" s="14"/>
      <c r="TM1566" s="16"/>
      <c r="TN1566" s="10"/>
      <c r="TO1566" s="17"/>
      <c r="TP1566" s="11"/>
      <c r="TQ1566" s="19"/>
      <c r="TR1566" s="11"/>
      <c r="TS1566" s="12"/>
      <c r="TT1566" s="12"/>
      <c r="TU1566" s="10"/>
      <c r="TV1566" s="14"/>
      <c r="TW1566" s="14"/>
      <c r="TX1566" s="14"/>
      <c r="TY1566" s="16"/>
      <c r="TZ1566" s="10"/>
      <c r="UA1566" s="17"/>
      <c r="UB1566" s="11"/>
      <c r="UC1566" s="19"/>
      <c r="UD1566" s="11"/>
      <c r="UE1566" s="12"/>
      <c r="UF1566" s="12"/>
      <c r="UG1566" s="10"/>
      <c r="UH1566" s="14"/>
      <c r="UI1566" s="14"/>
      <c r="UJ1566" s="14"/>
      <c r="UK1566" s="16"/>
      <c r="UL1566" s="10"/>
      <c r="UM1566" s="17"/>
      <c r="UN1566" s="11"/>
      <c r="UO1566" s="19"/>
      <c r="UP1566" s="11"/>
      <c r="UQ1566" s="12"/>
      <c r="UR1566" s="12"/>
      <c r="US1566" s="10"/>
      <c r="UT1566" s="14"/>
      <c r="UU1566" s="14"/>
      <c r="UV1566" s="14"/>
      <c r="UW1566" s="16"/>
      <c r="UX1566" s="10"/>
      <c r="UY1566" s="17"/>
      <c r="UZ1566" s="11"/>
      <c r="VA1566" s="19"/>
      <c r="VB1566" s="11"/>
      <c r="VC1566" s="12"/>
      <c r="VD1566" s="12"/>
      <c r="VE1566" s="10"/>
      <c r="VF1566" s="14"/>
      <c r="VG1566" s="14"/>
      <c r="VH1566" s="14"/>
      <c r="VI1566" s="16"/>
      <c r="VJ1566" s="10"/>
      <c r="VK1566" s="17"/>
      <c r="VL1566" s="11"/>
      <c r="VM1566" s="19"/>
      <c r="VN1566" s="11"/>
      <c r="VO1566" s="12"/>
      <c r="VP1566" s="12"/>
      <c r="VQ1566" s="10"/>
      <c r="VR1566" s="14"/>
      <c r="VS1566" s="14"/>
      <c r="VT1566" s="14"/>
      <c r="VU1566" s="16"/>
      <c r="VV1566" s="10"/>
      <c r="VW1566" s="17"/>
      <c r="VX1566" s="11"/>
      <c r="VY1566" s="19"/>
      <c r="VZ1566" s="11"/>
      <c r="WA1566" s="12"/>
      <c r="WB1566" s="12"/>
      <c r="WC1566" s="10"/>
      <c r="WD1566" s="14"/>
      <c r="WE1566" s="14"/>
      <c r="WF1566" s="14"/>
      <c r="WG1566" s="16"/>
      <c r="WH1566" s="10"/>
      <c r="WI1566" s="17"/>
      <c r="WJ1566" s="11"/>
      <c r="WK1566" s="19"/>
      <c r="WL1566" s="11"/>
      <c r="WM1566" s="12"/>
      <c r="WN1566" s="12"/>
      <c r="WO1566" s="10"/>
      <c r="WP1566" s="14"/>
      <c r="WQ1566" s="14"/>
      <c r="WR1566" s="14"/>
      <c r="WS1566" s="16"/>
      <c r="WT1566" s="10"/>
      <c r="WU1566" s="17"/>
      <c r="WV1566" s="11"/>
      <c r="WW1566" s="19"/>
      <c r="WX1566" s="11"/>
      <c r="WY1566" s="12"/>
      <c r="WZ1566" s="12"/>
      <c r="XA1566" s="10"/>
      <c r="XB1566" s="14"/>
      <c r="XC1566" s="14"/>
      <c r="XD1566" s="14"/>
      <c r="XE1566" s="16"/>
      <c r="XF1566" s="10"/>
      <c r="XG1566" s="17"/>
      <c r="XH1566" s="11"/>
      <c r="XI1566" s="19"/>
      <c r="XJ1566" s="11"/>
      <c r="XK1566" s="12"/>
      <c r="XL1566" s="12"/>
      <c r="XM1566" s="10"/>
      <c r="XN1566" s="14"/>
      <c r="XO1566" s="14"/>
      <c r="XP1566" s="14"/>
      <c r="XQ1566" s="16"/>
      <c r="XR1566" s="10"/>
      <c r="XS1566" s="17"/>
      <c r="XT1566" s="11"/>
      <c r="XU1566" s="19"/>
      <c r="XV1566" s="11"/>
      <c r="XW1566" s="12"/>
      <c r="XX1566" s="12"/>
      <c r="XY1566" s="10"/>
      <c r="XZ1566" s="14"/>
      <c r="YA1566" s="14"/>
      <c r="YB1566" s="14"/>
      <c r="YC1566" s="16"/>
      <c r="YD1566" s="10"/>
      <c r="YE1566" s="17"/>
      <c r="YF1566" s="11"/>
      <c r="YG1566" s="19"/>
      <c r="YH1566" s="11"/>
      <c r="YI1566" s="12"/>
      <c r="YJ1566" s="12"/>
      <c r="YK1566" s="10"/>
      <c r="YL1566" s="14"/>
      <c r="YM1566" s="14"/>
      <c r="YN1566" s="14"/>
      <c r="YO1566" s="16"/>
      <c r="YP1566" s="10"/>
      <c r="YQ1566" s="17"/>
      <c r="YR1566" s="11"/>
      <c r="YS1566" s="19"/>
      <c r="YT1566" s="11"/>
      <c r="YU1566" s="12"/>
      <c r="YV1566" s="12"/>
      <c r="YW1566" s="10"/>
      <c r="YX1566" s="14"/>
      <c r="YY1566" s="14"/>
      <c r="YZ1566" s="14"/>
      <c r="ZA1566" s="16"/>
      <c r="ZB1566" s="10"/>
      <c r="ZC1566" s="17"/>
      <c r="ZD1566" s="11"/>
      <c r="ZE1566" s="19"/>
      <c r="ZF1566" s="11"/>
      <c r="ZG1566" s="12"/>
      <c r="ZH1566" s="12"/>
      <c r="ZI1566" s="10"/>
      <c r="ZJ1566" s="14"/>
      <c r="ZK1566" s="14"/>
      <c r="ZL1566" s="14"/>
      <c r="ZM1566" s="16"/>
      <c r="ZN1566" s="10"/>
      <c r="ZO1566" s="17"/>
      <c r="ZP1566" s="11"/>
      <c r="ZQ1566" s="19"/>
      <c r="ZR1566" s="11"/>
      <c r="ZS1566" s="12"/>
      <c r="ZT1566" s="12"/>
      <c r="ZU1566" s="10"/>
      <c r="ZV1566" s="14"/>
      <c r="ZW1566" s="14"/>
      <c r="ZX1566" s="14"/>
      <c r="ZY1566" s="16"/>
      <c r="ZZ1566" s="10"/>
      <c r="AAA1566" s="17"/>
      <c r="AAB1566" s="11"/>
      <c r="AAC1566" s="19"/>
      <c r="AAD1566" s="11"/>
      <c r="AAE1566" s="12"/>
      <c r="AAF1566" s="12"/>
      <c r="AAG1566" s="10"/>
      <c r="AAH1566" s="14"/>
      <c r="AAI1566" s="14"/>
      <c r="AAJ1566" s="14"/>
      <c r="AAK1566" s="16"/>
      <c r="AAL1566" s="10"/>
      <c r="AAM1566" s="17"/>
      <c r="AAN1566" s="11"/>
      <c r="AAO1566" s="19"/>
      <c r="AAP1566" s="11"/>
      <c r="AAQ1566" s="12"/>
      <c r="AAR1566" s="12"/>
      <c r="AAS1566" s="10"/>
      <c r="AAT1566" s="14"/>
      <c r="AAU1566" s="14"/>
      <c r="AAV1566" s="14"/>
      <c r="AAW1566" s="16"/>
      <c r="AAX1566" s="10"/>
      <c r="AAY1566" s="17"/>
      <c r="AAZ1566" s="11"/>
      <c r="ABA1566" s="19"/>
      <c r="ABB1566" s="11"/>
      <c r="ABC1566" s="12"/>
      <c r="ABD1566" s="12"/>
      <c r="ABE1566" s="10"/>
      <c r="ABF1566" s="14"/>
      <c r="ABG1566" s="14"/>
      <c r="ABH1566" s="14"/>
      <c r="ABI1566" s="16"/>
      <c r="ABJ1566" s="10"/>
      <c r="ABK1566" s="17"/>
      <c r="ABL1566" s="11"/>
      <c r="ABM1566" s="19"/>
      <c r="ABN1566" s="11"/>
      <c r="ABO1566" s="12"/>
      <c r="ABP1566" s="12"/>
      <c r="ABQ1566" s="10"/>
      <c r="ABR1566" s="14"/>
      <c r="ABS1566" s="14"/>
      <c r="ABT1566" s="14"/>
      <c r="ABU1566" s="16"/>
      <c r="ABV1566" s="10"/>
      <c r="ABW1566" s="17"/>
      <c r="ABX1566" s="11"/>
      <c r="ABY1566" s="19"/>
      <c r="ABZ1566" s="11"/>
      <c r="ACA1566" s="12"/>
      <c r="ACB1566" s="12"/>
      <c r="ACC1566" s="10"/>
      <c r="ACD1566" s="14"/>
      <c r="ACE1566" s="14"/>
      <c r="ACF1566" s="14"/>
      <c r="ACG1566" s="16"/>
      <c r="ACH1566" s="10"/>
      <c r="ACI1566" s="17"/>
      <c r="ACJ1566" s="11"/>
      <c r="ACK1566" s="19"/>
      <c r="ACL1566" s="11"/>
      <c r="ACM1566" s="12"/>
      <c r="ACN1566" s="12"/>
      <c r="ACO1566" s="10"/>
      <c r="ACP1566" s="14"/>
      <c r="ACQ1566" s="14"/>
      <c r="ACR1566" s="14"/>
      <c r="ACS1566" s="16"/>
      <c r="ACT1566" s="10"/>
      <c r="ACU1566" s="17"/>
      <c r="ACV1566" s="11"/>
      <c r="ACW1566" s="19"/>
      <c r="ACX1566" s="11"/>
      <c r="ACY1566" s="12"/>
      <c r="ACZ1566" s="12"/>
      <c r="ADA1566" s="10"/>
      <c r="ADB1566" s="14"/>
      <c r="ADC1566" s="14"/>
      <c r="ADD1566" s="14"/>
      <c r="ADE1566" s="16"/>
      <c r="ADF1566" s="10"/>
      <c r="ADG1566" s="17"/>
      <c r="ADH1566" s="11"/>
      <c r="ADI1566" s="19"/>
      <c r="ADJ1566" s="11"/>
      <c r="ADK1566" s="12"/>
      <c r="ADL1566" s="12"/>
      <c r="ADM1566" s="10"/>
      <c r="ADN1566" s="14"/>
      <c r="ADO1566" s="14"/>
      <c r="ADP1566" s="14"/>
      <c r="ADQ1566" s="16"/>
      <c r="ADR1566" s="10"/>
      <c r="ADS1566" s="17"/>
      <c r="ADT1566" s="11"/>
      <c r="ADU1566" s="19"/>
      <c r="ADV1566" s="11"/>
      <c r="ADW1566" s="12"/>
      <c r="ADX1566" s="12"/>
      <c r="ADY1566" s="10"/>
      <c r="ADZ1566" s="14"/>
      <c r="AEA1566" s="14"/>
      <c r="AEB1566" s="14"/>
      <c r="AEC1566" s="16"/>
      <c r="AED1566" s="10"/>
      <c r="AEE1566" s="17"/>
      <c r="AEF1566" s="11"/>
      <c r="AEG1566" s="19"/>
      <c r="AEH1566" s="11"/>
      <c r="AEI1566" s="12"/>
      <c r="AEJ1566" s="12"/>
      <c r="AEK1566" s="10"/>
      <c r="AEL1566" s="14"/>
      <c r="AEM1566" s="14"/>
      <c r="AEN1566" s="14"/>
      <c r="AEO1566" s="16"/>
      <c r="AEP1566" s="10"/>
      <c r="AEQ1566" s="17"/>
      <c r="AER1566" s="11"/>
      <c r="AES1566" s="19"/>
      <c r="AET1566" s="11"/>
      <c r="AEU1566" s="12"/>
      <c r="AEV1566" s="12"/>
      <c r="AEW1566" s="10"/>
      <c r="AEX1566" s="14"/>
      <c r="AEY1566" s="14"/>
      <c r="AEZ1566" s="14"/>
      <c r="AFA1566" s="16"/>
      <c r="AFB1566" s="10"/>
      <c r="AFC1566" s="17"/>
      <c r="AFD1566" s="11"/>
      <c r="AFE1566" s="19"/>
      <c r="AFF1566" s="11"/>
      <c r="AFG1566" s="12"/>
      <c r="AFH1566" s="12"/>
      <c r="AFI1566" s="10"/>
      <c r="AFJ1566" s="14"/>
      <c r="AFK1566" s="14"/>
      <c r="AFL1566" s="14"/>
      <c r="AFM1566" s="16"/>
      <c r="AFN1566" s="10"/>
      <c r="AFO1566" s="17"/>
      <c r="AFP1566" s="11"/>
      <c r="AFQ1566" s="19"/>
      <c r="AFR1566" s="11"/>
      <c r="AFS1566" s="12"/>
      <c r="AFT1566" s="12"/>
      <c r="AFU1566" s="10"/>
      <c r="AFV1566" s="14"/>
      <c r="AFW1566" s="14"/>
      <c r="AFX1566" s="14"/>
      <c r="AFY1566" s="16"/>
      <c r="AFZ1566" s="10"/>
      <c r="AGA1566" s="17"/>
      <c r="AGB1566" s="11"/>
      <c r="AGC1566" s="19"/>
      <c r="AGD1566" s="11"/>
      <c r="AGE1566" s="12"/>
      <c r="AGF1566" s="12"/>
      <c r="AGG1566" s="10"/>
      <c r="AGH1566" s="14"/>
      <c r="AGI1566" s="14"/>
      <c r="AGJ1566" s="14"/>
      <c r="AGK1566" s="16"/>
      <c r="AGL1566" s="10"/>
      <c r="AGM1566" s="17"/>
      <c r="AGN1566" s="11"/>
      <c r="AGO1566" s="19"/>
      <c r="AGP1566" s="11"/>
      <c r="AGQ1566" s="12"/>
      <c r="AGR1566" s="12"/>
      <c r="AGS1566" s="10"/>
      <c r="AGT1566" s="14"/>
      <c r="AGU1566" s="14"/>
      <c r="AGV1566" s="14"/>
      <c r="AGW1566" s="16"/>
      <c r="AGX1566" s="10"/>
      <c r="AGY1566" s="17"/>
      <c r="AGZ1566" s="11"/>
      <c r="AHA1566" s="19"/>
      <c r="AHB1566" s="11"/>
      <c r="AHC1566" s="12"/>
      <c r="AHD1566" s="12"/>
      <c r="AHE1566" s="10"/>
      <c r="AHF1566" s="14"/>
      <c r="AHG1566" s="14"/>
      <c r="AHH1566" s="14"/>
      <c r="AHI1566" s="16"/>
      <c r="AHJ1566" s="10"/>
      <c r="AHK1566" s="17"/>
      <c r="AHL1566" s="11"/>
      <c r="AHM1566" s="19"/>
      <c r="AHN1566" s="11"/>
      <c r="AHO1566" s="12"/>
      <c r="AHP1566" s="12"/>
      <c r="AHQ1566" s="10"/>
      <c r="AHR1566" s="14"/>
      <c r="AHS1566" s="14"/>
      <c r="AHT1566" s="14"/>
      <c r="AHU1566" s="16"/>
      <c r="AHV1566" s="10"/>
      <c r="AHW1566" s="17"/>
      <c r="AHX1566" s="11"/>
      <c r="AHY1566" s="19"/>
      <c r="AHZ1566" s="11"/>
      <c r="AIA1566" s="12"/>
      <c r="AIB1566" s="12"/>
      <c r="AIC1566" s="10"/>
      <c r="AID1566" s="14"/>
      <c r="AIE1566" s="14"/>
      <c r="AIF1566" s="14"/>
      <c r="AIG1566" s="16"/>
      <c r="AIH1566" s="10"/>
      <c r="AII1566" s="17"/>
      <c r="AIJ1566" s="11"/>
      <c r="AIK1566" s="19"/>
      <c r="AIL1566" s="11"/>
      <c r="AIM1566" s="12"/>
      <c r="AIN1566" s="12"/>
      <c r="AIO1566" s="10"/>
      <c r="AIP1566" s="14"/>
      <c r="AIQ1566" s="14"/>
      <c r="AIR1566" s="14"/>
      <c r="AIS1566" s="16"/>
      <c r="AIT1566" s="10"/>
      <c r="AIU1566" s="17"/>
      <c r="AIV1566" s="11"/>
      <c r="AIW1566" s="19"/>
      <c r="AIX1566" s="11"/>
      <c r="AIY1566" s="12"/>
      <c r="AIZ1566" s="12"/>
      <c r="AJA1566" s="10"/>
      <c r="AJB1566" s="14"/>
      <c r="AJC1566" s="14"/>
      <c r="AJD1566" s="14"/>
      <c r="AJE1566" s="16"/>
      <c r="AJF1566" s="10"/>
      <c r="AJG1566" s="17"/>
      <c r="AJH1566" s="11"/>
      <c r="AJI1566" s="19"/>
      <c r="AJJ1566" s="11"/>
      <c r="AJK1566" s="12"/>
      <c r="AJL1566" s="12"/>
      <c r="AJM1566" s="10"/>
      <c r="AJN1566" s="14"/>
      <c r="AJO1566" s="14"/>
      <c r="AJP1566" s="14"/>
      <c r="AJQ1566" s="16"/>
      <c r="AJR1566" s="10"/>
      <c r="AJS1566" s="17"/>
      <c r="AJT1566" s="11"/>
      <c r="AJU1566" s="19"/>
      <c r="AJV1566" s="11"/>
      <c r="AJW1566" s="12"/>
      <c r="AJX1566" s="12"/>
      <c r="AJY1566" s="10"/>
      <c r="AJZ1566" s="14"/>
      <c r="AKA1566" s="14"/>
      <c r="AKB1566" s="14"/>
      <c r="AKC1566" s="16"/>
      <c r="AKD1566" s="10"/>
      <c r="AKE1566" s="17"/>
      <c r="AKF1566" s="11"/>
      <c r="AKG1566" s="19"/>
      <c r="AKH1566" s="11"/>
      <c r="AKI1566" s="12"/>
      <c r="AKJ1566" s="12"/>
      <c r="AKK1566" s="10"/>
      <c r="AKL1566" s="14"/>
      <c r="AKM1566" s="14"/>
      <c r="AKN1566" s="14"/>
      <c r="AKO1566" s="16"/>
      <c r="AKP1566" s="10"/>
      <c r="AKQ1566" s="17"/>
      <c r="AKR1566" s="11"/>
      <c r="AKS1566" s="19"/>
      <c r="AKT1566" s="11"/>
      <c r="AKU1566" s="12"/>
      <c r="AKV1566" s="12"/>
      <c r="AKW1566" s="10"/>
      <c r="AKX1566" s="14"/>
      <c r="AKY1566" s="14"/>
      <c r="AKZ1566" s="14"/>
      <c r="ALA1566" s="16"/>
      <c r="ALB1566" s="10"/>
      <c r="ALC1566" s="17"/>
      <c r="ALD1566" s="11"/>
      <c r="ALE1566" s="19"/>
      <c r="ALF1566" s="11"/>
      <c r="ALG1566" s="12"/>
      <c r="ALH1566" s="12"/>
      <c r="ALI1566" s="10"/>
      <c r="ALJ1566" s="14"/>
      <c r="ALK1566" s="14"/>
      <c r="ALL1566" s="14"/>
      <c r="ALM1566" s="16"/>
      <c r="ALN1566" s="10"/>
      <c r="ALO1566" s="17"/>
      <c r="ALP1566" s="11"/>
      <c r="ALQ1566" s="19"/>
      <c r="ALR1566" s="11"/>
      <c r="ALS1566" s="12"/>
      <c r="ALT1566" s="12"/>
      <c r="ALU1566" s="10"/>
      <c r="ALV1566" s="14"/>
      <c r="ALW1566" s="14"/>
      <c r="ALX1566" s="14"/>
      <c r="ALY1566" s="16"/>
      <c r="ALZ1566" s="10"/>
      <c r="AMA1566" s="17"/>
      <c r="AMB1566" s="11"/>
      <c r="AMC1566" s="19"/>
      <c r="AMD1566" s="11"/>
      <c r="AME1566" s="12"/>
      <c r="AMF1566" s="12"/>
      <c r="AMG1566" s="10"/>
      <c r="AMH1566" s="14"/>
      <c r="AMI1566" s="14"/>
      <c r="AMJ1566" s="14"/>
      <c r="AMK1566" s="16"/>
      <c r="AML1566" s="10"/>
      <c r="AMM1566" s="17"/>
      <c r="AMN1566" s="11"/>
      <c r="AMO1566" s="19"/>
      <c r="AMP1566" s="11"/>
      <c r="AMQ1566" s="12"/>
      <c r="AMR1566" s="12"/>
      <c r="AMS1566" s="10"/>
      <c r="AMT1566" s="14"/>
      <c r="AMU1566" s="14"/>
      <c r="AMV1566" s="14"/>
      <c r="AMW1566" s="16"/>
      <c r="AMX1566" s="10"/>
      <c r="AMY1566" s="17"/>
      <c r="AMZ1566" s="11"/>
      <c r="ANA1566" s="19"/>
      <c r="ANB1566" s="11"/>
      <c r="ANC1566" s="12"/>
      <c r="AND1566" s="12"/>
      <c r="ANE1566" s="10"/>
      <c r="ANF1566" s="14"/>
      <c r="ANG1566" s="14"/>
      <c r="ANH1566" s="14"/>
      <c r="ANI1566" s="16"/>
      <c r="ANJ1566" s="10"/>
      <c r="ANK1566" s="17"/>
      <c r="ANL1566" s="11"/>
      <c r="ANM1566" s="19"/>
      <c r="ANN1566" s="11"/>
      <c r="ANO1566" s="12"/>
      <c r="ANP1566" s="12"/>
      <c r="ANQ1566" s="10"/>
      <c r="ANR1566" s="14"/>
      <c r="ANS1566" s="14"/>
      <c r="ANT1566" s="14"/>
      <c r="ANU1566" s="16"/>
      <c r="ANV1566" s="10"/>
      <c r="ANW1566" s="17"/>
      <c r="ANX1566" s="11"/>
      <c r="ANY1566" s="19"/>
      <c r="ANZ1566" s="11"/>
      <c r="AOA1566" s="12"/>
      <c r="AOB1566" s="12"/>
      <c r="AOC1566" s="10"/>
      <c r="AOD1566" s="14"/>
      <c r="AOE1566" s="14"/>
      <c r="AOF1566" s="14"/>
      <c r="AOG1566" s="16"/>
      <c r="AOH1566" s="10"/>
      <c r="AOI1566" s="17"/>
      <c r="AOJ1566" s="11"/>
      <c r="AOK1566" s="19"/>
      <c r="AOL1566" s="11"/>
      <c r="AOM1566" s="12"/>
      <c r="AON1566" s="12"/>
      <c r="AOO1566" s="10"/>
      <c r="AOP1566" s="14"/>
      <c r="AOQ1566" s="14"/>
      <c r="AOR1566" s="14"/>
      <c r="AOS1566" s="16"/>
      <c r="AOT1566" s="10"/>
      <c r="AOU1566" s="17"/>
      <c r="AOV1566" s="11"/>
      <c r="AOW1566" s="19"/>
      <c r="AOX1566" s="11"/>
      <c r="AOY1566" s="12"/>
      <c r="AOZ1566" s="12"/>
      <c r="APA1566" s="10"/>
      <c r="APB1566" s="14"/>
      <c r="APC1566" s="14"/>
      <c r="APD1566" s="14"/>
      <c r="APE1566" s="16"/>
      <c r="APF1566" s="10"/>
      <c r="APG1566" s="17"/>
      <c r="APH1566" s="11"/>
      <c r="API1566" s="19"/>
      <c r="APJ1566" s="11"/>
      <c r="APK1566" s="12"/>
      <c r="APL1566" s="12"/>
      <c r="APM1566" s="10"/>
      <c r="APN1566" s="14"/>
      <c r="APO1566" s="14"/>
      <c r="APP1566" s="14"/>
      <c r="APQ1566" s="16"/>
      <c r="APR1566" s="10"/>
      <c r="APS1566" s="17"/>
      <c r="APT1566" s="11"/>
      <c r="APU1566" s="19"/>
      <c r="APV1566" s="11"/>
      <c r="APW1566" s="12"/>
      <c r="APX1566" s="12"/>
      <c r="APY1566" s="10"/>
      <c r="APZ1566" s="14"/>
      <c r="AQA1566" s="14"/>
      <c r="AQB1566" s="14"/>
      <c r="AQC1566" s="16"/>
      <c r="AQD1566" s="10"/>
      <c r="AQE1566" s="17"/>
      <c r="AQF1566" s="11"/>
      <c r="AQG1566" s="19"/>
      <c r="AQH1566" s="11"/>
      <c r="AQI1566" s="12"/>
      <c r="AQJ1566" s="12"/>
      <c r="AQK1566" s="10"/>
      <c r="AQL1566" s="14"/>
      <c r="AQM1566" s="14"/>
      <c r="AQN1566" s="14"/>
      <c r="AQO1566" s="16"/>
      <c r="AQP1566" s="10"/>
      <c r="AQQ1566" s="17"/>
      <c r="AQR1566" s="11"/>
      <c r="AQS1566" s="19"/>
      <c r="AQT1566" s="11"/>
      <c r="AQU1566" s="12"/>
      <c r="AQV1566" s="12"/>
      <c r="AQW1566" s="10"/>
      <c r="AQX1566" s="14"/>
      <c r="AQY1566" s="14"/>
      <c r="AQZ1566" s="14"/>
      <c r="ARA1566" s="16"/>
      <c r="ARB1566" s="10"/>
      <c r="ARC1566" s="17"/>
      <c r="ARD1566" s="11"/>
      <c r="ARE1566" s="19"/>
      <c r="ARF1566" s="11"/>
      <c r="ARG1566" s="12"/>
      <c r="ARH1566" s="12"/>
      <c r="ARI1566" s="10"/>
      <c r="ARJ1566" s="14"/>
      <c r="ARK1566" s="14"/>
      <c r="ARL1566" s="14"/>
      <c r="ARM1566" s="16"/>
      <c r="ARN1566" s="10"/>
      <c r="ARO1566" s="17"/>
      <c r="ARP1566" s="11"/>
      <c r="ARQ1566" s="19"/>
      <c r="ARR1566" s="11"/>
      <c r="ARS1566" s="12"/>
      <c r="ART1566" s="12"/>
      <c r="ARU1566" s="10"/>
      <c r="ARV1566" s="14"/>
      <c r="ARW1566" s="14"/>
      <c r="ARX1566" s="14"/>
      <c r="ARY1566" s="16"/>
      <c r="ARZ1566" s="10"/>
      <c r="ASA1566" s="17"/>
      <c r="ASB1566" s="11"/>
      <c r="ASC1566" s="19"/>
      <c r="ASD1566" s="11"/>
      <c r="ASE1566" s="12"/>
      <c r="ASF1566" s="12"/>
      <c r="ASG1566" s="10"/>
      <c r="ASH1566" s="14"/>
      <c r="ASI1566" s="14"/>
      <c r="ASJ1566" s="14"/>
      <c r="ASK1566" s="16"/>
      <c r="ASL1566" s="10"/>
      <c r="ASM1566" s="17"/>
      <c r="ASN1566" s="11"/>
      <c r="ASO1566" s="19"/>
      <c r="ASP1566" s="11"/>
      <c r="ASQ1566" s="12"/>
      <c r="ASR1566" s="12"/>
      <c r="ASS1566" s="10"/>
      <c r="AST1566" s="14"/>
      <c r="ASU1566" s="14"/>
      <c r="ASV1566" s="14"/>
      <c r="ASW1566" s="16"/>
      <c r="ASX1566" s="10"/>
      <c r="ASY1566" s="17"/>
      <c r="ASZ1566" s="11"/>
      <c r="ATA1566" s="19"/>
      <c r="ATB1566" s="11"/>
      <c r="ATC1566" s="12"/>
      <c r="ATD1566" s="12"/>
      <c r="ATE1566" s="10"/>
      <c r="ATF1566" s="14"/>
      <c r="ATG1566" s="14"/>
      <c r="ATH1566" s="14"/>
      <c r="ATI1566" s="16"/>
      <c r="ATJ1566" s="10"/>
      <c r="ATK1566" s="17"/>
      <c r="ATL1566" s="11"/>
      <c r="ATM1566" s="19"/>
      <c r="ATN1566" s="11"/>
      <c r="ATO1566" s="12"/>
      <c r="ATP1566" s="12"/>
      <c r="ATQ1566" s="10"/>
      <c r="ATR1566" s="14"/>
      <c r="ATS1566" s="14"/>
      <c r="ATT1566" s="14"/>
      <c r="ATU1566" s="16"/>
      <c r="ATV1566" s="10"/>
      <c r="ATW1566" s="17"/>
      <c r="ATX1566" s="11"/>
      <c r="ATY1566" s="19"/>
      <c r="ATZ1566" s="11"/>
      <c r="AUA1566" s="12"/>
      <c r="AUB1566" s="12"/>
      <c r="AUC1566" s="10"/>
      <c r="AUD1566" s="14"/>
      <c r="AUE1566" s="14"/>
      <c r="AUF1566" s="14"/>
      <c r="AUG1566" s="16"/>
      <c r="AUH1566" s="10"/>
      <c r="AUI1566" s="17"/>
      <c r="AUJ1566" s="11"/>
      <c r="AUK1566" s="19"/>
      <c r="AUL1566" s="11"/>
      <c r="AUM1566" s="12"/>
      <c r="AUN1566" s="12"/>
      <c r="AUO1566" s="10"/>
      <c r="AUP1566" s="14"/>
      <c r="AUQ1566" s="14"/>
      <c r="AUR1566" s="14"/>
      <c r="AUS1566" s="16"/>
      <c r="AUT1566" s="10"/>
      <c r="AUU1566" s="17"/>
      <c r="AUV1566" s="11"/>
      <c r="AUW1566" s="19"/>
      <c r="AUX1566" s="11"/>
      <c r="AUY1566" s="12"/>
      <c r="AUZ1566" s="12"/>
      <c r="AVA1566" s="10"/>
      <c r="AVB1566" s="14"/>
      <c r="AVC1566" s="14"/>
      <c r="AVD1566" s="14"/>
      <c r="AVE1566" s="16"/>
      <c r="AVF1566" s="10"/>
      <c r="AVG1566" s="17"/>
      <c r="AVH1566" s="11"/>
      <c r="AVI1566" s="19"/>
      <c r="AVJ1566" s="11"/>
      <c r="AVK1566" s="12"/>
      <c r="AVL1566" s="12"/>
      <c r="AVM1566" s="10"/>
      <c r="AVN1566" s="14"/>
      <c r="AVO1566" s="14"/>
      <c r="AVP1566" s="14"/>
      <c r="AVQ1566" s="16"/>
      <c r="AVR1566" s="10"/>
      <c r="AVS1566" s="17"/>
      <c r="AVT1566" s="11"/>
      <c r="AVU1566" s="19"/>
      <c r="AVV1566" s="11"/>
      <c r="AVW1566" s="12"/>
      <c r="AVX1566" s="12"/>
      <c r="AVY1566" s="10"/>
      <c r="AVZ1566" s="14"/>
      <c r="AWA1566" s="14"/>
      <c r="AWB1566" s="14"/>
      <c r="AWC1566" s="16"/>
      <c r="AWD1566" s="10"/>
      <c r="AWE1566" s="17"/>
      <c r="AWF1566" s="11"/>
      <c r="AWG1566" s="19"/>
      <c r="AWH1566" s="11"/>
      <c r="AWI1566" s="12"/>
      <c r="AWJ1566" s="12"/>
      <c r="AWK1566" s="10"/>
      <c r="AWL1566" s="14"/>
      <c r="AWM1566" s="14"/>
      <c r="AWN1566" s="14"/>
      <c r="AWO1566" s="16"/>
      <c r="AWP1566" s="10"/>
      <c r="AWQ1566" s="17"/>
      <c r="AWR1566" s="11"/>
      <c r="AWS1566" s="19"/>
      <c r="AWT1566" s="11"/>
      <c r="AWU1566" s="12"/>
      <c r="AWV1566" s="12"/>
      <c r="AWW1566" s="10"/>
      <c r="AWX1566" s="14"/>
      <c r="AWY1566" s="14"/>
      <c r="AWZ1566" s="14"/>
      <c r="AXA1566" s="16"/>
      <c r="AXB1566" s="10"/>
      <c r="AXC1566" s="17"/>
      <c r="AXD1566" s="11"/>
      <c r="AXE1566" s="19"/>
      <c r="AXF1566" s="11"/>
      <c r="AXG1566" s="12"/>
      <c r="AXH1566" s="12"/>
      <c r="AXI1566" s="10"/>
      <c r="AXJ1566" s="14"/>
      <c r="AXK1566" s="14"/>
      <c r="AXL1566" s="14"/>
      <c r="AXM1566" s="16"/>
      <c r="AXN1566" s="10"/>
      <c r="AXO1566" s="17"/>
      <c r="AXP1566" s="11"/>
      <c r="AXQ1566" s="19"/>
      <c r="AXR1566" s="11"/>
      <c r="AXS1566" s="12"/>
      <c r="AXT1566" s="12"/>
      <c r="AXU1566" s="10"/>
      <c r="AXV1566" s="14"/>
      <c r="AXW1566" s="14"/>
      <c r="AXX1566" s="14"/>
      <c r="AXY1566" s="16"/>
      <c r="AXZ1566" s="10"/>
      <c r="AYA1566" s="17"/>
      <c r="AYB1566" s="11"/>
      <c r="AYC1566" s="19"/>
      <c r="AYD1566" s="11"/>
      <c r="AYE1566" s="12"/>
      <c r="AYF1566" s="12"/>
      <c r="AYG1566" s="10"/>
      <c r="AYH1566" s="14"/>
      <c r="AYI1566" s="14"/>
      <c r="AYJ1566" s="14"/>
      <c r="AYK1566" s="16"/>
      <c r="AYL1566" s="10"/>
      <c r="AYM1566" s="17"/>
      <c r="AYN1566" s="11"/>
      <c r="AYO1566" s="19"/>
      <c r="AYP1566" s="11"/>
      <c r="AYQ1566" s="12"/>
      <c r="AYR1566" s="12"/>
      <c r="AYS1566" s="10"/>
      <c r="AYT1566" s="14"/>
      <c r="AYU1566" s="14"/>
      <c r="AYV1566" s="14"/>
      <c r="AYW1566" s="16"/>
      <c r="AYX1566" s="10"/>
      <c r="AYY1566" s="17"/>
      <c r="AYZ1566" s="11"/>
      <c r="AZA1566" s="19"/>
      <c r="AZB1566" s="11"/>
      <c r="AZC1566" s="12"/>
      <c r="AZD1566" s="12"/>
      <c r="AZE1566" s="10"/>
      <c r="AZF1566" s="14"/>
      <c r="AZG1566" s="14"/>
      <c r="AZH1566" s="14"/>
      <c r="AZI1566" s="16"/>
      <c r="AZJ1566" s="10"/>
      <c r="AZK1566" s="17"/>
      <c r="AZL1566" s="11"/>
      <c r="AZM1566" s="19"/>
      <c r="AZN1566" s="11"/>
      <c r="AZO1566" s="12"/>
      <c r="AZP1566" s="12"/>
      <c r="AZQ1566" s="10"/>
      <c r="AZR1566" s="14"/>
      <c r="AZS1566" s="14"/>
      <c r="AZT1566" s="14"/>
      <c r="AZU1566" s="16"/>
      <c r="AZV1566" s="10"/>
      <c r="AZW1566" s="17"/>
      <c r="AZX1566" s="11"/>
      <c r="AZY1566" s="19"/>
      <c r="AZZ1566" s="11"/>
      <c r="BAA1566" s="12"/>
      <c r="BAB1566" s="12"/>
      <c r="BAC1566" s="10"/>
      <c r="BAD1566" s="14"/>
      <c r="BAE1566" s="14"/>
      <c r="BAF1566" s="14"/>
      <c r="BAG1566" s="16"/>
      <c r="BAH1566" s="10"/>
      <c r="BAI1566" s="17"/>
      <c r="BAJ1566" s="11"/>
      <c r="BAK1566" s="19"/>
      <c r="BAL1566" s="11"/>
      <c r="BAM1566" s="12"/>
      <c r="BAN1566" s="12"/>
      <c r="BAO1566" s="10"/>
      <c r="BAP1566" s="14"/>
      <c r="BAQ1566" s="14"/>
      <c r="BAR1566" s="14"/>
      <c r="BAS1566" s="16"/>
      <c r="BAT1566" s="10"/>
      <c r="BAU1566" s="17"/>
      <c r="BAV1566" s="11"/>
      <c r="BAW1566" s="19"/>
      <c r="BAX1566" s="11"/>
      <c r="BAY1566" s="12"/>
      <c r="BAZ1566" s="12"/>
      <c r="BBA1566" s="10"/>
      <c r="BBB1566" s="14"/>
      <c r="BBC1566" s="14"/>
      <c r="BBD1566" s="14"/>
      <c r="BBE1566" s="16"/>
      <c r="BBF1566" s="10"/>
      <c r="BBG1566" s="17"/>
      <c r="BBH1566" s="11"/>
      <c r="BBI1566" s="19"/>
      <c r="BBJ1566" s="11"/>
      <c r="BBK1566" s="12"/>
      <c r="BBL1566" s="12"/>
      <c r="BBM1566" s="10"/>
      <c r="BBN1566" s="14"/>
      <c r="BBO1566" s="14"/>
      <c r="BBP1566" s="14"/>
      <c r="BBQ1566" s="16"/>
      <c r="BBR1566" s="10"/>
      <c r="BBS1566" s="17"/>
      <c r="BBT1566" s="11"/>
      <c r="BBU1566" s="19"/>
      <c r="BBV1566" s="11"/>
      <c r="BBW1566" s="12"/>
      <c r="BBX1566" s="12"/>
      <c r="BBY1566" s="10"/>
      <c r="BBZ1566" s="14"/>
      <c r="BCA1566" s="14"/>
      <c r="BCB1566" s="14"/>
      <c r="BCC1566" s="16"/>
      <c r="BCD1566" s="10"/>
      <c r="BCE1566" s="17"/>
      <c r="BCF1566" s="11"/>
      <c r="BCG1566" s="19"/>
      <c r="BCH1566" s="11"/>
      <c r="BCI1566" s="12"/>
      <c r="BCJ1566" s="12"/>
      <c r="BCK1566" s="10"/>
      <c r="BCL1566" s="14"/>
      <c r="BCM1566" s="14"/>
      <c r="BCN1566" s="14"/>
      <c r="BCO1566" s="16"/>
      <c r="BCP1566" s="10"/>
      <c r="BCQ1566" s="17"/>
      <c r="BCR1566" s="11"/>
      <c r="BCS1566" s="19"/>
      <c r="BCT1566" s="11"/>
      <c r="BCU1566" s="12"/>
      <c r="BCV1566" s="12"/>
      <c r="BCW1566" s="10"/>
      <c r="BCX1566" s="14"/>
      <c r="BCY1566" s="14"/>
      <c r="BCZ1566" s="14"/>
      <c r="BDA1566" s="16"/>
      <c r="BDB1566" s="10"/>
      <c r="BDC1566" s="17"/>
      <c r="BDD1566" s="11"/>
      <c r="BDE1566" s="19"/>
      <c r="BDF1566" s="11"/>
      <c r="BDG1566" s="12"/>
      <c r="BDH1566" s="12"/>
      <c r="BDI1566" s="10"/>
      <c r="BDJ1566" s="14"/>
      <c r="BDK1566" s="14"/>
      <c r="BDL1566" s="14"/>
      <c r="BDM1566" s="16"/>
      <c r="BDN1566" s="10"/>
      <c r="BDO1566" s="17"/>
      <c r="BDP1566" s="11"/>
      <c r="BDQ1566" s="19"/>
      <c r="BDR1566" s="11"/>
      <c r="BDS1566" s="12"/>
      <c r="BDT1566" s="12"/>
      <c r="BDU1566" s="10"/>
      <c r="BDV1566" s="14"/>
      <c r="BDW1566" s="14"/>
      <c r="BDX1566" s="14"/>
      <c r="BDY1566" s="16"/>
      <c r="BDZ1566" s="10"/>
      <c r="BEA1566" s="17"/>
      <c r="BEB1566" s="11"/>
      <c r="BEC1566" s="19"/>
      <c r="BED1566" s="11"/>
      <c r="BEE1566" s="12"/>
      <c r="BEF1566" s="12"/>
      <c r="BEG1566" s="10"/>
      <c r="BEH1566" s="14"/>
      <c r="BEI1566" s="14"/>
      <c r="BEJ1566" s="14"/>
      <c r="BEK1566" s="16"/>
      <c r="BEL1566" s="10"/>
      <c r="BEM1566" s="17"/>
      <c r="BEN1566" s="11"/>
      <c r="BEO1566" s="19"/>
      <c r="BEP1566" s="11"/>
      <c r="BEQ1566" s="12"/>
      <c r="BER1566" s="12"/>
      <c r="BES1566" s="10"/>
      <c r="BET1566" s="14"/>
      <c r="BEU1566" s="14"/>
      <c r="BEV1566" s="14"/>
      <c r="BEW1566" s="16"/>
      <c r="BEX1566" s="10"/>
      <c r="BEY1566" s="17"/>
      <c r="BEZ1566" s="11"/>
      <c r="BFA1566" s="19"/>
      <c r="BFB1566" s="11"/>
      <c r="BFC1566" s="12"/>
      <c r="BFD1566" s="12"/>
      <c r="BFE1566" s="10"/>
      <c r="BFF1566" s="14"/>
      <c r="BFG1566" s="14"/>
      <c r="BFH1566" s="14"/>
      <c r="BFI1566" s="16"/>
      <c r="BFJ1566" s="10"/>
      <c r="BFK1566" s="17"/>
      <c r="BFL1566" s="11"/>
      <c r="BFM1566" s="19"/>
      <c r="BFN1566" s="11"/>
      <c r="BFO1566" s="12"/>
      <c r="BFP1566" s="12"/>
      <c r="BFQ1566" s="10"/>
      <c r="BFR1566" s="14"/>
      <c r="BFS1566" s="14"/>
      <c r="BFT1566" s="14"/>
      <c r="BFU1566" s="16"/>
      <c r="BFV1566" s="10"/>
      <c r="BFW1566" s="17"/>
      <c r="BFX1566" s="11"/>
      <c r="BFY1566" s="19"/>
      <c r="BFZ1566" s="11"/>
      <c r="BGA1566" s="12"/>
      <c r="BGB1566" s="12"/>
      <c r="BGC1566" s="10"/>
      <c r="BGD1566" s="14"/>
      <c r="BGE1566" s="14"/>
      <c r="BGF1566" s="14"/>
      <c r="BGG1566" s="16"/>
      <c r="BGH1566" s="10"/>
      <c r="BGI1566" s="17"/>
      <c r="BGJ1566" s="11"/>
      <c r="BGK1566" s="19"/>
      <c r="BGL1566" s="11"/>
      <c r="BGM1566" s="12"/>
      <c r="BGN1566" s="12"/>
      <c r="BGO1566" s="10"/>
      <c r="BGP1566" s="14"/>
      <c r="BGQ1566" s="14"/>
      <c r="BGR1566" s="14"/>
      <c r="BGS1566" s="16"/>
      <c r="BGT1566" s="10"/>
      <c r="BGU1566" s="17"/>
      <c r="BGV1566" s="11"/>
      <c r="BGW1566" s="19"/>
      <c r="BGX1566" s="11"/>
      <c r="BGY1566" s="12"/>
      <c r="BGZ1566" s="12"/>
      <c r="BHA1566" s="10"/>
      <c r="BHB1566" s="14"/>
      <c r="BHC1566" s="14"/>
      <c r="BHD1566" s="14"/>
      <c r="BHE1566" s="16"/>
      <c r="BHF1566" s="10"/>
      <c r="BHG1566" s="17"/>
      <c r="BHH1566" s="11"/>
      <c r="BHI1566" s="19"/>
      <c r="BHJ1566" s="11"/>
      <c r="BHK1566" s="12"/>
      <c r="BHL1566" s="12"/>
      <c r="BHM1566" s="10"/>
      <c r="BHN1566" s="14"/>
      <c r="BHO1566" s="14"/>
      <c r="BHP1566" s="14"/>
      <c r="BHQ1566" s="16"/>
      <c r="BHR1566" s="10"/>
      <c r="BHS1566" s="17"/>
      <c r="BHT1566" s="11"/>
      <c r="BHU1566" s="19"/>
      <c r="BHV1566" s="11"/>
      <c r="BHW1566" s="12"/>
      <c r="BHX1566" s="12"/>
      <c r="BHY1566" s="10"/>
      <c r="BHZ1566" s="14"/>
      <c r="BIA1566" s="14"/>
      <c r="BIB1566" s="14"/>
      <c r="BIC1566" s="16"/>
      <c r="BID1566" s="10"/>
      <c r="BIE1566" s="17"/>
      <c r="BIF1566" s="11"/>
      <c r="BIG1566" s="19"/>
      <c r="BIH1566" s="11"/>
      <c r="BII1566" s="12"/>
      <c r="BIJ1566" s="12"/>
      <c r="BIK1566" s="10"/>
      <c r="BIL1566" s="14"/>
      <c r="BIM1566" s="14"/>
      <c r="BIN1566" s="14"/>
      <c r="BIO1566" s="16"/>
      <c r="BIP1566" s="10"/>
      <c r="BIQ1566" s="17"/>
      <c r="BIR1566" s="11"/>
      <c r="BIS1566" s="19"/>
      <c r="BIT1566" s="11"/>
      <c r="BIU1566" s="12"/>
      <c r="BIV1566" s="12"/>
      <c r="BIW1566" s="10"/>
      <c r="BIX1566" s="14"/>
      <c r="BIY1566" s="14"/>
      <c r="BIZ1566" s="14"/>
      <c r="BJA1566" s="16"/>
      <c r="BJB1566" s="10"/>
      <c r="BJC1566" s="17"/>
      <c r="BJD1566" s="11"/>
      <c r="BJE1566" s="19"/>
      <c r="BJF1566" s="11"/>
      <c r="BJG1566" s="12"/>
      <c r="BJH1566" s="12"/>
      <c r="BJI1566" s="10"/>
      <c r="BJJ1566" s="14"/>
      <c r="BJK1566" s="14"/>
      <c r="BJL1566" s="14"/>
      <c r="BJM1566" s="16"/>
      <c r="BJN1566" s="10"/>
      <c r="BJO1566" s="17"/>
      <c r="BJP1566" s="11"/>
      <c r="BJQ1566" s="19"/>
      <c r="BJR1566" s="11"/>
      <c r="BJS1566" s="12"/>
      <c r="BJT1566" s="12"/>
      <c r="BJU1566" s="10"/>
      <c r="BJV1566" s="14"/>
      <c r="BJW1566" s="14"/>
      <c r="BJX1566" s="14"/>
      <c r="BJY1566" s="16"/>
      <c r="BJZ1566" s="10"/>
      <c r="BKA1566" s="17"/>
      <c r="BKB1566" s="11"/>
      <c r="BKC1566" s="19"/>
      <c r="BKD1566" s="11"/>
      <c r="BKE1566" s="12"/>
      <c r="BKF1566" s="12"/>
      <c r="BKG1566" s="10"/>
      <c r="BKH1566" s="14"/>
      <c r="BKI1566" s="14"/>
      <c r="BKJ1566" s="14"/>
      <c r="BKK1566" s="16"/>
      <c r="BKL1566" s="10"/>
      <c r="BKM1566" s="17"/>
      <c r="BKN1566" s="11"/>
      <c r="BKO1566" s="19"/>
      <c r="BKP1566" s="11"/>
      <c r="BKQ1566" s="12"/>
      <c r="BKR1566" s="12"/>
      <c r="BKS1566" s="10"/>
      <c r="BKT1566" s="14"/>
      <c r="BKU1566" s="14"/>
      <c r="BKV1566" s="14"/>
      <c r="BKW1566" s="16"/>
      <c r="BKX1566" s="10"/>
      <c r="BKY1566" s="17"/>
      <c r="BKZ1566" s="11"/>
      <c r="BLA1566" s="19"/>
      <c r="BLB1566" s="11"/>
      <c r="BLC1566" s="12"/>
      <c r="BLD1566" s="12"/>
      <c r="BLE1566" s="10"/>
      <c r="BLF1566" s="14"/>
      <c r="BLG1566" s="14"/>
      <c r="BLH1566" s="14"/>
      <c r="BLI1566" s="16"/>
      <c r="BLJ1566" s="10"/>
      <c r="BLK1566" s="17"/>
      <c r="BLL1566" s="11"/>
      <c r="BLM1566" s="19"/>
      <c r="BLN1566" s="11"/>
      <c r="BLO1566" s="12"/>
      <c r="BLP1566" s="12"/>
      <c r="BLQ1566" s="10"/>
      <c r="BLR1566" s="14"/>
      <c r="BLS1566" s="14"/>
      <c r="BLT1566" s="14"/>
      <c r="BLU1566" s="16"/>
      <c r="BLV1566" s="10"/>
      <c r="BLW1566" s="17"/>
      <c r="BLX1566" s="11"/>
      <c r="BLY1566" s="19"/>
      <c r="BLZ1566" s="11"/>
      <c r="BMA1566" s="12"/>
      <c r="BMB1566" s="12"/>
      <c r="BMC1566" s="10"/>
      <c r="BMD1566" s="14"/>
      <c r="BME1566" s="14"/>
      <c r="BMF1566" s="14"/>
      <c r="BMG1566" s="16"/>
      <c r="BMH1566" s="10"/>
      <c r="BMI1566" s="17"/>
      <c r="BMJ1566" s="11"/>
      <c r="BMK1566" s="19"/>
      <c r="BML1566" s="11"/>
      <c r="BMM1566" s="12"/>
      <c r="BMN1566" s="12"/>
      <c r="BMO1566" s="10"/>
      <c r="BMP1566" s="14"/>
      <c r="BMQ1566" s="14"/>
      <c r="BMR1566" s="14"/>
      <c r="BMS1566" s="16"/>
      <c r="BMT1566" s="10"/>
      <c r="BMU1566" s="17"/>
      <c r="BMV1566" s="11"/>
      <c r="BMW1566" s="19"/>
      <c r="BMX1566" s="11"/>
      <c r="BMY1566" s="12"/>
      <c r="BMZ1566" s="12"/>
      <c r="BNA1566" s="10"/>
      <c r="BNB1566" s="14"/>
      <c r="BNC1566" s="14"/>
      <c r="BND1566" s="14"/>
      <c r="BNE1566" s="16"/>
      <c r="BNF1566" s="10"/>
      <c r="BNG1566" s="17"/>
      <c r="BNH1566" s="11"/>
      <c r="BNI1566" s="19"/>
      <c r="BNJ1566" s="11"/>
      <c r="BNK1566" s="12"/>
      <c r="BNL1566" s="12"/>
      <c r="BNM1566" s="10"/>
      <c r="BNN1566" s="14"/>
      <c r="BNO1566" s="14"/>
      <c r="BNP1566" s="14"/>
      <c r="BNQ1566" s="16"/>
      <c r="BNR1566" s="10"/>
      <c r="BNS1566" s="17"/>
      <c r="BNT1566" s="11"/>
      <c r="BNU1566" s="19"/>
      <c r="BNV1566" s="11"/>
      <c r="BNW1566" s="12"/>
      <c r="BNX1566" s="12"/>
      <c r="BNY1566" s="10"/>
      <c r="BNZ1566" s="14"/>
      <c r="BOA1566" s="14"/>
      <c r="BOB1566" s="14"/>
      <c r="BOC1566" s="16"/>
      <c r="BOD1566" s="10"/>
      <c r="BOE1566" s="17"/>
      <c r="BOF1566" s="11"/>
      <c r="BOG1566" s="19"/>
      <c r="BOH1566" s="11"/>
      <c r="BOI1566" s="12"/>
      <c r="BOJ1566" s="12"/>
      <c r="BOK1566" s="10"/>
      <c r="BOL1566" s="14"/>
      <c r="BOM1566" s="14"/>
      <c r="BON1566" s="14"/>
      <c r="BOO1566" s="16"/>
      <c r="BOP1566" s="10"/>
      <c r="BOQ1566" s="17"/>
      <c r="BOR1566" s="11"/>
      <c r="BOS1566" s="19"/>
      <c r="BOT1566" s="11"/>
      <c r="BOU1566" s="12"/>
      <c r="BOV1566" s="12"/>
      <c r="BOW1566" s="10"/>
      <c r="BOX1566" s="14"/>
      <c r="BOY1566" s="14"/>
      <c r="BOZ1566" s="14"/>
      <c r="BPA1566" s="16"/>
      <c r="BPB1566" s="10"/>
      <c r="BPC1566" s="17"/>
      <c r="BPD1566" s="11"/>
      <c r="BPE1566" s="19"/>
      <c r="BPF1566" s="11"/>
      <c r="BPG1566" s="12"/>
      <c r="BPH1566" s="12"/>
      <c r="BPI1566" s="10"/>
      <c r="BPJ1566" s="14"/>
      <c r="BPK1566" s="14"/>
      <c r="BPL1566" s="14"/>
      <c r="BPM1566" s="16"/>
      <c r="BPN1566" s="10"/>
      <c r="BPO1566" s="17"/>
      <c r="BPP1566" s="11"/>
      <c r="BPQ1566" s="19"/>
      <c r="BPR1566" s="11"/>
      <c r="BPS1566" s="12"/>
      <c r="BPT1566" s="12"/>
      <c r="BPU1566" s="10"/>
      <c r="BPV1566" s="14"/>
      <c r="BPW1566" s="14"/>
      <c r="BPX1566" s="14"/>
      <c r="BPY1566" s="16"/>
      <c r="BPZ1566" s="10"/>
      <c r="BQA1566" s="17"/>
      <c r="BQB1566" s="11"/>
      <c r="BQC1566" s="19"/>
      <c r="BQD1566" s="11"/>
      <c r="BQE1566" s="12"/>
      <c r="BQF1566" s="12"/>
      <c r="BQG1566" s="10"/>
      <c r="BQH1566" s="14"/>
      <c r="BQI1566" s="14"/>
      <c r="BQJ1566" s="14"/>
      <c r="BQK1566" s="16"/>
      <c r="BQL1566" s="10"/>
      <c r="BQM1566" s="17"/>
      <c r="BQN1566" s="11"/>
      <c r="BQO1566" s="19"/>
      <c r="BQP1566" s="11"/>
      <c r="BQQ1566" s="12"/>
      <c r="BQR1566" s="12"/>
      <c r="BQS1566" s="10"/>
      <c r="BQT1566" s="14"/>
      <c r="BQU1566" s="14"/>
      <c r="BQV1566" s="14"/>
      <c r="BQW1566" s="16"/>
      <c r="BQX1566" s="10"/>
      <c r="BQY1566" s="17"/>
      <c r="BQZ1566" s="11"/>
      <c r="BRA1566" s="19"/>
      <c r="BRB1566" s="11"/>
      <c r="BRC1566" s="12"/>
      <c r="BRD1566" s="12"/>
      <c r="BRE1566" s="10"/>
      <c r="BRF1566" s="14"/>
      <c r="BRG1566" s="14"/>
      <c r="BRH1566" s="14"/>
      <c r="BRI1566" s="16"/>
      <c r="BRJ1566" s="10"/>
      <c r="BRK1566" s="17"/>
      <c r="BRL1566" s="11"/>
      <c r="BRM1566" s="19"/>
      <c r="BRN1566" s="11"/>
      <c r="BRO1566" s="12"/>
      <c r="BRP1566" s="12"/>
      <c r="BRQ1566" s="10"/>
      <c r="BRR1566" s="14"/>
      <c r="BRS1566" s="14"/>
      <c r="BRT1566" s="14"/>
      <c r="BRU1566" s="16"/>
      <c r="BRV1566" s="10"/>
      <c r="BRW1566" s="17"/>
      <c r="BRX1566" s="11"/>
      <c r="BRY1566" s="19"/>
      <c r="BRZ1566" s="11"/>
      <c r="BSA1566" s="12"/>
      <c r="BSB1566" s="12"/>
      <c r="BSC1566" s="10"/>
      <c r="BSD1566" s="14"/>
      <c r="BSE1566" s="14"/>
      <c r="BSF1566" s="14"/>
      <c r="BSG1566" s="16"/>
      <c r="BSH1566" s="10"/>
      <c r="BSI1566" s="17"/>
      <c r="BSJ1566" s="11"/>
      <c r="BSK1566" s="19"/>
      <c r="BSL1566" s="11"/>
      <c r="BSM1566" s="12"/>
      <c r="BSN1566" s="12"/>
      <c r="BSO1566" s="10"/>
      <c r="BSP1566" s="14"/>
      <c r="BSQ1566" s="14"/>
      <c r="BSR1566" s="14"/>
      <c r="BSS1566" s="16"/>
      <c r="BST1566" s="10"/>
      <c r="BSU1566" s="17"/>
      <c r="BSV1566" s="11"/>
      <c r="BSW1566" s="19"/>
      <c r="BSX1566" s="11"/>
      <c r="BSY1566" s="12"/>
      <c r="BSZ1566" s="12"/>
      <c r="BTA1566" s="10"/>
      <c r="BTB1566" s="14"/>
      <c r="BTC1566" s="14"/>
      <c r="BTD1566" s="14"/>
      <c r="BTE1566" s="16"/>
      <c r="BTF1566" s="10"/>
      <c r="BTG1566" s="17"/>
      <c r="BTH1566" s="11"/>
      <c r="BTI1566" s="19"/>
      <c r="BTJ1566" s="11"/>
      <c r="BTK1566" s="12"/>
      <c r="BTL1566" s="12"/>
      <c r="BTM1566" s="10"/>
      <c r="BTN1566" s="14"/>
      <c r="BTO1566" s="14"/>
      <c r="BTP1566" s="14"/>
      <c r="BTQ1566" s="16"/>
      <c r="BTR1566" s="10"/>
      <c r="BTS1566" s="17"/>
      <c r="BTT1566" s="11"/>
      <c r="BTU1566" s="19"/>
      <c r="BTV1566" s="11"/>
      <c r="BTW1566" s="12"/>
      <c r="BTX1566" s="12"/>
      <c r="BTY1566" s="10"/>
      <c r="BTZ1566" s="14"/>
      <c r="BUA1566" s="14"/>
      <c r="BUB1566" s="14"/>
      <c r="BUC1566" s="16"/>
      <c r="BUD1566" s="10"/>
      <c r="BUE1566" s="17"/>
      <c r="BUF1566" s="11"/>
      <c r="BUG1566" s="19"/>
      <c r="BUH1566" s="11"/>
      <c r="BUI1566" s="12"/>
      <c r="BUJ1566" s="12"/>
      <c r="BUK1566" s="10"/>
      <c r="BUL1566" s="14"/>
      <c r="BUM1566" s="14"/>
      <c r="BUN1566" s="14"/>
      <c r="BUO1566" s="16"/>
      <c r="BUP1566" s="10"/>
      <c r="BUQ1566" s="17"/>
      <c r="BUR1566" s="11"/>
      <c r="BUS1566" s="19"/>
      <c r="BUT1566" s="11"/>
      <c r="BUU1566" s="12"/>
      <c r="BUV1566" s="12"/>
      <c r="BUW1566" s="10"/>
      <c r="BUX1566" s="14"/>
      <c r="BUY1566" s="14"/>
      <c r="BUZ1566" s="14"/>
      <c r="BVA1566" s="16"/>
      <c r="BVB1566" s="10"/>
      <c r="BVC1566" s="17"/>
      <c r="BVD1566" s="11"/>
      <c r="BVE1566" s="19"/>
      <c r="BVF1566" s="11"/>
      <c r="BVG1566" s="12"/>
      <c r="BVH1566" s="12"/>
      <c r="BVI1566" s="10"/>
      <c r="BVJ1566" s="14"/>
      <c r="BVK1566" s="14"/>
      <c r="BVL1566" s="14"/>
      <c r="BVM1566" s="16"/>
      <c r="BVN1566" s="10"/>
      <c r="BVO1566" s="17"/>
      <c r="BVP1566" s="11"/>
      <c r="BVQ1566" s="19"/>
      <c r="BVR1566" s="11"/>
      <c r="BVS1566" s="12"/>
      <c r="BVT1566" s="12"/>
      <c r="BVU1566" s="10"/>
      <c r="BVV1566" s="14"/>
      <c r="BVW1566" s="14"/>
      <c r="BVX1566" s="14"/>
      <c r="BVY1566" s="16"/>
      <c r="BVZ1566" s="10"/>
      <c r="BWA1566" s="17"/>
      <c r="BWB1566" s="11"/>
      <c r="BWC1566" s="19"/>
      <c r="BWD1566" s="11"/>
      <c r="BWE1566" s="12"/>
      <c r="BWF1566" s="12"/>
      <c r="BWG1566" s="10"/>
      <c r="BWH1566" s="14"/>
      <c r="BWI1566" s="14"/>
      <c r="BWJ1566" s="14"/>
      <c r="BWK1566" s="16"/>
      <c r="BWL1566" s="10"/>
      <c r="BWM1566" s="17"/>
      <c r="BWN1566" s="11"/>
      <c r="BWO1566" s="19"/>
      <c r="BWP1566" s="11"/>
      <c r="BWQ1566" s="12"/>
      <c r="BWR1566" s="12"/>
      <c r="BWS1566" s="10"/>
      <c r="BWT1566" s="14"/>
      <c r="BWU1566" s="14"/>
      <c r="BWV1566" s="14"/>
      <c r="BWW1566" s="16"/>
      <c r="BWX1566" s="10"/>
      <c r="BWY1566" s="17"/>
      <c r="BWZ1566" s="11"/>
      <c r="BXA1566" s="19"/>
      <c r="BXB1566" s="11"/>
      <c r="BXC1566" s="12"/>
      <c r="BXD1566" s="12"/>
      <c r="BXE1566" s="10"/>
      <c r="BXF1566" s="14"/>
      <c r="BXG1566" s="14"/>
      <c r="BXH1566" s="14"/>
      <c r="BXI1566" s="16"/>
      <c r="BXJ1566" s="10"/>
      <c r="BXK1566" s="17"/>
      <c r="BXL1566" s="11"/>
      <c r="BXM1566" s="19"/>
      <c r="BXN1566" s="11"/>
      <c r="BXO1566" s="12"/>
      <c r="BXP1566" s="12"/>
      <c r="BXQ1566" s="10"/>
      <c r="BXR1566" s="14"/>
      <c r="BXS1566" s="14"/>
      <c r="BXT1566" s="14"/>
      <c r="BXU1566" s="16"/>
      <c r="BXV1566" s="10"/>
      <c r="BXW1566" s="17"/>
      <c r="BXX1566" s="11"/>
      <c r="BXY1566" s="19"/>
      <c r="BXZ1566" s="11"/>
      <c r="BYA1566" s="12"/>
      <c r="BYB1566" s="12"/>
      <c r="BYC1566" s="10"/>
      <c r="BYD1566" s="14"/>
      <c r="BYE1566" s="14"/>
      <c r="BYF1566" s="14"/>
      <c r="BYG1566" s="16"/>
      <c r="BYH1566" s="10"/>
      <c r="BYI1566" s="17"/>
      <c r="BYJ1566" s="11"/>
      <c r="BYK1566" s="19"/>
      <c r="BYL1566" s="11"/>
      <c r="BYM1566" s="12"/>
      <c r="BYN1566" s="12"/>
      <c r="BYO1566" s="10"/>
      <c r="BYP1566" s="14"/>
      <c r="BYQ1566" s="14"/>
      <c r="BYR1566" s="14"/>
      <c r="BYS1566" s="16"/>
      <c r="BYT1566" s="10"/>
      <c r="BYU1566" s="17"/>
      <c r="BYV1566" s="11"/>
      <c r="BYW1566" s="19"/>
      <c r="BYX1566" s="11"/>
      <c r="BYY1566" s="12"/>
      <c r="BYZ1566" s="12"/>
      <c r="BZA1566" s="10"/>
      <c r="BZB1566" s="14"/>
      <c r="BZC1566" s="14"/>
      <c r="BZD1566" s="14"/>
      <c r="BZE1566" s="16"/>
      <c r="BZF1566" s="10"/>
      <c r="BZG1566" s="17"/>
      <c r="BZH1566" s="11"/>
      <c r="BZI1566" s="19"/>
      <c r="BZJ1566" s="11"/>
      <c r="BZK1566" s="12"/>
      <c r="BZL1566" s="12"/>
      <c r="BZM1566" s="10"/>
      <c r="BZN1566" s="14"/>
      <c r="BZO1566" s="14"/>
      <c r="BZP1566" s="14"/>
      <c r="BZQ1566" s="16"/>
      <c r="BZR1566" s="10"/>
      <c r="BZS1566" s="17"/>
      <c r="BZT1566" s="11"/>
      <c r="BZU1566" s="19"/>
      <c r="BZV1566" s="11"/>
      <c r="BZW1566" s="12"/>
      <c r="BZX1566" s="12"/>
      <c r="BZY1566" s="10"/>
      <c r="BZZ1566" s="14"/>
      <c r="CAA1566" s="14"/>
      <c r="CAB1566" s="14"/>
      <c r="CAC1566" s="16"/>
      <c r="CAD1566" s="10"/>
      <c r="CAE1566" s="17"/>
      <c r="CAF1566" s="11"/>
      <c r="CAG1566" s="19"/>
      <c r="CAH1566" s="11"/>
      <c r="CAI1566" s="12"/>
      <c r="CAJ1566" s="12"/>
      <c r="CAK1566" s="10"/>
      <c r="CAL1566" s="14"/>
      <c r="CAM1566" s="14"/>
      <c r="CAN1566" s="14"/>
      <c r="CAO1566" s="16"/>
      <c r="CAP1566" s="10"/>
      <c r="CAQ1566" s="17"/>
      <c r="CAR1566" s="11"/>
      <c r="CAS1566" s="19"/>
      <c r="CAT1566" s="11"/>
      <c r="CAU1566" s="12"/>
      <c r="CAV1566" s="12"/>
      <c r="CAW1566" s="10"/>
      <c r="CAX1566" s="14"/>
      <c r="CAY1566" s="14"/>
      <c r="CAZ1566" s="14"/>
      <c r="CBA1566" s="16"/>
      <c r="CBB1566" s="10"/>
      <c r="CBC1566" s="17"/>
      <c r="CBD1566" s="11"/>
      <c r="CBE1566" s="19"/>
      <c r="CBF1566" s="11"/>
      <c r="CBG1566" s="12"/>
      <c r="CBH1566" s="12"/>
      <c r="CBI1566" s="10"/>
      <c r="CBJ1566" s="14"/>
      <c r="CBK1566" s="14"/>
      <c r="CBL1566" s="14"/>
      <c r="CBM1566" s="16"/>
      <c r="CBN1566" s="10"/>
      <c r="CBO1566" s="17"/>
      <c r="CBP1566" s="11"/>
      <c r="CBQ1566" s="19"/>
      <c r="CBR1566" s="11"/>
      <c r="CBS1566" s="12"/>
      <c r="CBT1566" s="12"/>
      <c r="CBU1566" s="10"/>
      <c r="CBV1566" s="14"/>
      <c r="CBW1566" s="14"/>
      <c r="CBX1566" s="14"/>
      <c r="CBY1566" s="16"/>
      <c r="CBZ1566" s="10"/>
      <c r="CCA1566" s="17"/>
      <c r="CCB1566" s="11"/>
      <c r="CCC1566" s="19"/>
      <c r="CCD1566" s="11"/>
      <c r="CCE1566" s="12"/>
      <c r="CCF1566" s="12"/>
      <c r="CCG1566" s="10"/>
      <c r="CCH1566" s="14"/>
      <c r="CCI1566" s="14"/>
      <c r="CCJ1566" s="14"/>
      <c r="CCK1566" s="16"/>
      <c r="CCL1566" s="10"/>
      <c r="CCM1566" s="17"/>
      <c r="CCN1566" s="11"/>
      <c r="CCO1566" s="19"/>
      <c r="CCP1566" s="11"/>
      <c r="CCQ1566" s="12"/>
      <c r="CCR1566" s="12"/>
      <c r="CCS1566" s="10"/>
      <c r="CCT1566" s="14"/>
      <c r="CCU1566" s="14"/>
      <c r="CCV1566" s="14"/>
      <c r="CCW1566" s="16"/>
      <c r="CCX1566" s="10"/>
      <c r="CCY1566" s="17"/>
      <c r="CCZ1566" s="11"/>
      <c r="CDA1566" s="19"/>
      <c r="CDB1566" s="11"/>
      <c r="CDC1566" s="12"/>
      <c r="CDD1566" s="12"/>
      <c r="CDE1566" s="10"/>
      <c r="CDF1566" s="14"/>
      <c r="CDG1566" s="14"/>
      <c r="CDH1566" s="14"/>
      <c r="CDI1566" s="16"/>
      <c r="CDJ1566" s="10"/>
      <c r="CDK1566" s="17"/>
      <c r="CDL1566" s="11"/>
      <c r="CDM1566" s="19"/>
      <c r="CDN1566" s="11"/>
      <c r="CDO1566" s="12"/>
      <c r="CDP1566" s="12"/>
      <c r="CDQ1566" s="10"/>
      <c r="CDR1566" s="14"/>
      <c r="CDS1566" s="14"/>
      <c r="CDT1566" s="14"/>
      <c r="CDU1566" s="16"/>
      <c r="CDV1566" s="10"/>
      <c r="CDW1566" s="17"/>
      <c r="CDX1566" s="11"/>
      <c r="CDY1566" s="19"/>
      <c r="CDZ1566" s="11"/>
      <c r="CEA1566" s="12"/>
      <c r="CEB1566" s="12"/>
      <c r="CEC1566" s="10"/>
      <c r="CED1566" s="14"/>
      <c r="CEE1566" s="14"/>
      <c r="CEF1566" s="14"/>
      <c r="CEG1566" s="16"/>
      <c r="CEH1566" s="10"/>
      <c r="CEI1566" s="17"/>
      <c r="CEJ1566" s="11"/>
      <c r="CEK1566" s="19"/>
      <c r="CEL1566" s="11"/>
      <c r="CEM1566" s="12"/>
      <c r="CEN1566" s="12"/>
      <c r="CEO1566" s="10"/>
      <c r="CEP1566" s="14"/>
      <c r="CEQ1566" s="14"/>
      <c r="CER1566" s="14"/>
      <c r="CES1566" s="16"/>
      <c r="CET1566" s="10"/>
      <c r="CEU1566" s="17"/>
      <c r="CEV1566" s="11"/>
      <c r="CEW1566" s="19"/>
      <c r="CEX1566" s="11"/>
      <c r="CEY1566" s="12"/>
      <c r="CEZ1566" s="12"/>
      <c r="CFA1566" s="10"/>
      <c r="CFB1566" s="14"/>
      <c r="CFC1566" s="14"/>
      <c r="CFD1566" s="14"/>
      <c r="CFE1566" s="16"/>
      <c r="CFF1566" s="10"/>
      <c r="CFG1566" s="17"/>
      <c r="CFH1566" s="11"/>
      <c r="CFI1566" s="19"/>
      <c r="CFJ1566" s="11"/>
      <c r="CFK1566" s="12"/>
      <c r="CFL1566" s="12"/>
      <c r="CFM1566" s="10"/>
      <c r="CFN1566" s="14"/>
      <c r="CFO1566" s="14"/>
      <c r="CFP1566" s="14"/>
      <c r="CFQ1566" s="16"/>
      <c r="CFR1566" s="10"/>
      <c r="CFS1566" s="17"/>
      <c r="CFT1566" s="11"/>
      <c r="CFU1566" s="19"/>
      <c r="CFV1566" s="11"/>
      <c r="CFW1566" s="12"/>
      <c r="CFX1566" s="12"/>
      <c r="CFY1566" s="10"/>
      <c r="CFZ1566" s="14"/>
      <c r="CGA1566" s="14"/>
      <c r="CGB1566" s="14"/>
      <c r="CGC1566" s="16"/>
      <c r="CGD1566" s="10"/>
      <c r="CGE1566" s="17"/>
      <c r="CGF1566" s="11"/>
      <c r="CGG1566" s="19"/>
      <c r="CGH1566" s="11"/>
      <c r="CGI1566" s="12"/>
      <c r="CGJ1566" s="12"/>
      <c r="CGK1566" s="10"/>
      <c r="CGL1566" s="14"/>
      <c r="CGM1566" s="14"/>
      <c r="CGN1566" s="14"/>
      <c r="CGO1566" s="16"/>
      <c r="CGP1566" s="10"/>
      <c r="CGQ1566" s="17"/>
      <c r="CGR1566" s="11"/>
      <c r="CGS1566" s="19"/>
      <c r="CGT1566" s="11"/>
      <c r="CGU1566" s="12"/>
      <c r="CGV1566" s="12"/>
      <c r="CGW1566" s="10"/>
      <c r="CGX1566" s="14"/>
      <c r="CGY1566" s="14"/>
      <c r="CGZ1566" s="14"/>
      <c r="CHA1566" s="16"/>
      <c r="CHB1566" s="10"/>
      <c r="CHC1566" s="17"/>
      <c r="CHD1566" s="11"/>
      <c r="CHE1566" s="19"/>
      <c r="CHF1566" s="11"/>
      <c r="CHG1566" s="12"/>
      <c r="CHH1566" s="12"/>
      <c r="CHI1566" s="10"/>
      <c r="CHJ1566" s="14"/>
      <c r="CHK1566" s="14"/>
      <c r="CHL1566" s="14"/>
      <c r="CHM1566" s="16"/>
      <c r="CHN1566" s="10"/>
      <c r="CHO1566" s="17"/>
      <c r="CHP1566" s="11"/>
      <c r="CHQ1566" s="19"/>
      <c r="CHR1566" s="11"/>
      <c r="CHS1566" s="12"/>
      <c r="CHT1566" s="12"/>
      <c r="CHU1566" s="10"/>
      <c r="CHV1566" s="14"/>
      <c r="CHW1566" s="14"/>
      <c r="CHX1566" s="14"/>
      <c r="CHY1566" s="16"/>
      <c r="CHZ1566" s="10"/>
      <c r="CIA1566" s="17"/>
      <c r="CIB1566" s="11"/>
      <c r="CIC1566" s="19"/>
      <c r="CID1566" s="11"/>
      <c r="CIE1566" s="12"/>
      <c r="CIF1566" s="12"/>
      <c r="CIG1566" s="10"/>
      <c r="CIH1566" s="14"/>
      <c r="CII1566" s="14"/>
      <c r="CIJ1566" s="14"/>
      <c r="CIK1566" s="16"/>
      <c r="CIL1566" s="10"/>
      <c r="CIM1566" s="17"/>
      <c r="CIN1566" s="11"/>
      <c r="CIO1566" s="19"/>
      <c r="CIP1566" s="11"/>
      <c r="CIQ1566" s="12"/>
      <c r="CIR1566" s="12"/>
      <c r="CIS1566" s="10"/>
      <c r="CIT1566" s="14"/>
      <c r="CIU1566" s="14"/>
      <c r="CIV1566" s="14"/>
      <c r="CIW1566" s="16"/>
      <c r="CIX1566" s="10"/>
      <c r="CIY1566" s="17"/>
      <c r="CIZ1566" s="11"/>
      <c r="CJA1566" s="19"/>
      <c r="CJB1566" s="11"/>
      <c r="CJC1566" s="12"/>
      <c r="CJD1566" s="12"/>
      <c r="CJE1566" s="10"/>
      <c r="CJF1566" s="14"/>
      <c r="CJG1566" s="14"/>
      <c r="CJH1566" s="14"/>
      <c r="CJI1566" s="16"/>
      <c r="CJJ1566" s="10"/>
      <c r="CJK1566" s="17"/>
      <c r="CJL1566" s="11"/>
      <c r="CJM1566" s="19"/>
      <c r="CJN1566" s="11"/>
      <c r="CJO1566" s="12"/>
      <c r="CJP1566" s="12"/>
      <c r="CJQ1566" s="10"/>
      <c r="CJR1566" s="14"/>
      <c r="CJS1566" s="14"/>
      <c r="CJT1566" s="14"/>
      <c r="CJU1566" s="16"/>
      <c r="CJV1566" s="10"/>
      <c r="CJW1566" s="17"/>
      <c r="CJX1566" s="11"/>
      <c r="CJY1566" s="19"/>
      <c r="CJZ1566" s="11"/>
      <c r="CKA1566" s="12"/>
      <c r="CKB1566" s="12"/>
      <c r="CKC1566" s="10"/>
      <c r="CKD1566" s="14"/>
      <c r="CKE1566" s="14"/>
      <c r="CKF1566" s="14"/>
      <c r="CKG1566" s="16"/>
      <c r="CKH1566" s="10"/>
      <c r="CKI1566" s="17"/>
      <c r="CKJ1566" s="11"/>
      <c r="CKK1566" s="19"/>
      <c r="CKL1566" s="11"/>
      <c r="CKM1566" s="12"/>
      <c r="CKN1566" s="12"/>
      <c r="CKO1566" s="10"/>
      <c r="CKP1566" s="14"/>
      <c r="CKQ1566" s="14"/>
      <c r="CKR1566" s="14"/>
      <c r="CKS1566" s="16"/>
      <c r="CKT1566" s="10"/>
      <c r="CKU1566" s="17"/>
      <c r="CKV1566" s="11"/>
      <c r="CKW1566" s="19"/>
      <c r="CKX1566" s="11"/>
      <c r="CKY1566" s="12"/>
      <c r="CKZ1566" s="12"/>
      <c r="CLA1566" s="10"/>
      <c r="CLB1566" s="14"/>
      <c r="CLC1566" s="14"/>
      <c r="CLD1566" s="14"/>
      <c r="CLE1566" s="16"/>
      <c r="CLF1566" s="10"/>
      <c r="CLG1566" s="17"/>
      <c r="CLH1566" s="11"/>
      <c r="CLI1566" s="19"/>
      <c r="CLJ1566" s="11"/>
      <c r="CLK1566" s="12"/>
      <c r="CLL1566" s="12"/>
      <c r="CLM1566" s="10"/>
      <c r="CLN1566" s="14"/>
      <c r="CLO1566" s="14"/>
      <c r="CLP1566" s="14"/>
      <c r="CLQ1566" s="16"/>
      <c r="CLR1566" s="10"/>
      <c r="CLS1566" s="17"/>
      <c r="CLT1566" s="11"/>
      <c r="CLU1566" s="19"/>
      <c r="CLV1566" s="11"/>
      <c r="CLW1566" s="12"/>
      <c r="CLX1566" s="12"/>
      <c r="CLY1566" s="10"/>
      <c r="CLZ1566" s="14"/>
      <c r="CMA1566" s="14"/>
      <c r="CMB1566" s="14"/>
      <c r="CMC1566" s="16"/>
      <c r="CMD1566" s="10"/>
      <c r="CME1566" s="17"/>
      <c r="CMF1566" s="11"/>
      <c r="CMG1566" s="19"/>
      <c r="CMH1566" s="11"/>
      <c r="CMI1566" s="12"/>
      <c r="CMJ1566" s="12"/>
      <c r="CMK1566" s="10"/>
      <c r="CML1566" s="14"/>
      <c r="CMM1566" s="14"/>
      <c r="CMN1566" s="14"/>
      <c r="CMO1566" s="16"/>
      <c r="CMP1566" s="10"/>
      <c r="CMQ1566" s="17"/>
      <c r="CMR1566" s="11"/>
      <c r="CMS1566" s="19"/>
      <c r="CMT1566" s="11"/>
      <c r="CMU1566" s="12"/>
      <c r="CMV1566" s="12"/>
      <c r="CMW1566" s="10"/>
      <c r="CMX1566" s="14"/>
      <c r="CMY1566" s="14"/>
      <c r="CMZ1566" s="14"/>
      <c r="CNA1566" s="16"/>
      <c r="CNB1566" s="10"/>
      <c r="CNC1566" s="17"/>
      <c r="CND1566" s="11"/>
      <c r="CNE1566" s="19"/>
      <c r="CNF1566" s="11"/>
      <c r="CNG1566" s="12"/>
      <c r="CNH1566" s="12"/>
      <c r="CNI1566" s="10"/>
      <c r="CNJ1566" s="14"/>
      <c r="CNK1566" s="14"/>
      <c r="CNL1566" s="14"/>
      <c r="CNM1566" s="16"/>
      <c r="CNN1566" s="10"/>
      <c r="CNO1566" s="17"/>
      <c r="CNP1566" s="11"/>
      <c r="CNQ1566" s="19"/>
      <c r="CNR1566" s="11"/>
      <c r="CNS1566" s="12"/>
      <c r="CNT1566" s="12"/>
      <c r="CNU1566" s="10"/>
      <c r="CNV1566" s="14"/>
      <c r="CNW1566" s="14"/>
      <c r="CNX1566" s="14"/>
      <c r="CNY1566" s="16"/>
      <c r="CNZ1566" s="10"/>
      <c r="COA1566" s="17"/>
      <c r="COB1566" s="11"/>
      <c r="COC1566" s="19"/>
      <c r="COD1566" s="11"/>
      <c r="COE1566" s="12"/>
      <c r="COF1566" s="12"/>
      <c r="COG1566" s="10"/>
      <c r="COH1566" s="14"/>
      <c r="COI1566" s="14"/>
      <c r="COJ1566" s="14"/>
      <c r="COK1566" s="16"/>
      <c r="COL1566" s="10"/>
      <c r="COM1566" s="17"/>
      <c r="CON1566" s="11"/>
      <c r="COO1566" s="19"/>
      <c r="COP1566" s="11"/>
      <c r="COQ1566" s="12"/>
      <c r="COR1566" s="12"/>
      <c r="COS1566" s="10"/>
      <c r="COT1566" s="14"/>
      <c r="COU1566" s="14"/>
      <c r="COV1566" s="14"/>
      <c r="COW1566" s="16"/>
      <c r="COX1566" s="10"/>
      <c r="COY1566" s="17"/>
      <c r="COZ1566" s="11"/>
      <c r="CPA1566" s="19"/>
      <c r="CPB1566" s="11"/>
      <c r="CPC1566" s="12"/>
      <c r="CPD1566" s="12"/>
      <c r="CPE1566" s="10"/>
      <c r="CPF1566" s="14"/>
      <c r="CPG1566" s="14"/>
      <c r="CPH1566" s="14"/>
      <c r="CPI1566" s="16"/>
      <c r="CPJ1566" s="10"/>
      <c r="CPK1566" s="17"/>
      <c r="CPL1566" s="11"/>
      <c r="CPM1566" s="19"/>
      <c r="CPN1566" s="11"/>
      <c r="CPO1566" s="12"/>
      <c r="CPP1566" s="12"/>
      <c r="CPQ1566" s="10"/>
      <c r="CPR1566" s="14"/>
      <c r="CPS1566" s="14"/>
      <c r="CPT1566" s="14"/>
      <c r="CPU1566" s="16"/>
      <c r="CPV1566" s="10"/>
      <c r="CPW1566" s="17"/>
      <c r="CPX1566" s="11"/>
      <c r="CPY1566" s="19"/>
      <c r="CPZ1566" s="11"/>
      <c r="CQA1566" s="12"/>
      <c r="CQB1566" s="12"/>
      <c r="CQC1566" s="10"/>
      <c r="CQD1566" s="14"/>
      <c r="CQE1566" s="14"/>
      <c r="CQF1566" s="14"/>
      <c r="CQG1566" s="16"/>
      <c r="CQH1566" s="10"/>
      <c r="CQI1566" s="17"/>
      <c r="CQJ1566" s="11"/>
      <c r="CQK1566" s="19"/>
      <c r="CQL1566" s="11"/>
      <c r="CQM1566" s="12"/>
      <c r="CQN1566" s="12"/>
      <c r="CQO1566" s="10"/>
      <c r="CQP1566" s="14"/>
      <c r="CQQ1566" s="14"/>
      <c r="CQR1566" s="14"/>
      <c r="CQS1566" s="16"/>
      <c r="CQT1566" s="10"/>
      <c r="CQU1566" s="17"/>
      <c r="CQV1566" s="11"/>
      <c r="CQW1566" s="19"/>
      <c r="CQX1566" s="11"/>
      <c r="CQY1566" s="12"/>
      <c r="CQZ1566" s="12"/>
      <c r="CRA1566" s="10"/>
      <c r="CRB1566" s="14"/>
      <c r="CRC1566" s="14"/>
      <c r="CRD1566" s="14"/>
      <c r="CRE1566" s="16"/>
      <c r="CRF1566" s="10"/>
      <c r="CRG1566" s="17"/>
      <c r="CRH1566" s="11"/>
      <c r="CRI1566" s="19"/>
      <c r="CRJ1566" s="11"/>
      <c r="CRK1566" s="12"/>
      <c r="CRL1566" s="12"/>
      <c r="CRM1566" s="10"/>
      <c r="CRN1566" s="14"/>
      <c r="CRO1566" s="14"/>
      <c r="CRP1566" s="14"/>
      <c r="CRQ1566" s="16"/>
      <c r="CRR1566" s="10"/>
      <c r="CRS1566" s="17"/>
      <c r="CRT1566" s="11"/>
      <c r="CRU1566" s="19"/>
      <c r="CRV1566" s="11"/>
      <c r="CRW1566" s="12"/>
      <c r="CRX1566" s="12"/>
      <c r="CRY1566" s="10"/>
      <c r="CRZ1566" s="14"/>
      <c r="CSA1566" s="14"/>
      <c r="CSB1566" s="14"/>
      <c r="CSC1566" s="16"/>
      <c r="CSD1566" s="10"/>
      <c r="CSE1566" s="17"/>
      <c r="CSF1566" s="11"/>
      <c r="CSG1566" s="19"/>
      <c r="CSH1566" s="11"/>
      <c r="CSI1566" s="12"/>
      <c r="CSJ1566" s="12"/>
      <c r="CSK1566" s="10"/>
      <c r="CSL1566" s="14"/>
      <c r="CSM1566" s="14"/>
      <c r="CSN1566" s="14"/>
      <c r="CSO1566" s="16"/>
      <c r="CSP1566" s="10"/>
      <c r="CSQ1566" s="17"/>
      <c r="CSR1566" s="11"/>
      <c r="CSS1566" s="19"/>
      <c r="CST1566" s="11"/>
      <c r="CSU1566" s="12"/>
      <c r="CSV1566" s="12"/>
      <c r="CSW1566" s="10"/>
      <c r="CSX1566" s="14"/>
      <c r="CSY1566" s="14"/>
      <c r="CSZ1566" s="14"/>
      <c r="CTA1566" s="16"/>
      <c r="CTB1566" s="10"/>
      <c r="CTC1566" s="17"/>
      <c r="CTD1566" s="11"/>
      <c r="CTE1566" s="19"/>
      <c r="CTF1566" s="11"/>
      <c r="CTG1566" s="12"/>
      <c r="CTH1566" s="12"/>
      <c r="CTI1566" s="10"/>
      <c r="CTJ1566" s="14"/>
      <c r="CTK1566" s="14"/>
      <c r="CTL1566" s="14"/>
      <c r="CTM1566" s="16"/>
      <c r="CTN1566" s="10"/>
      <c r="CTO1566" s="17"/>
      <c r="CTP1566" s="11"/>
      <c r="CTQ1566" s="19"/>
      <c r="CTR1566" s="11"/>
      <c r="CTS1566" s="12"/>
      <c r="CTT1566" s="12"/>
      <c r="CTU1566" s="10"/>
      <c r="CTV1566" s="14"/>
      <c r="CTW1566" s="14"/>
      <c r="CTX1566" s="14"/>
      <c r="CTY1566" s="16"/>
      <c r="CTZ1566" s="10"/>
      <c r="CUA1566" s="17"/>
      <c r="CUB1566" s="11"/>
      <c r="CUC1566" s="19"/>
      <c r="CUD1566" s="11"/>
      <c r="CUE1566" s="12"/>
      <c r="CUF1566" s="12"/>
      <c r="CUG1566" s="10"/>
      <c r="CUH1566" s="14"/>
      <c r="CUI1566" s="14"/>
      <c r="CUJ1566" s="14"/>
      <c r="CUK1566" s="16"/>
      <c r="CUL1566" s="10"/>
      <c r="CUM1566" s="17"/>
      <c r="CUN1566" s="11"/>
      <c r="CUO1566" s="19"/>
      <c r="CUP1566" s="11"/>
      <c r="CUQ1566" s="12"/>
      <c r="CUR1566" s="12"/>
      <c r="CUS1566" s="10"/>
      <c r="CUT1566" s="14"/>
      <c r="CUU1566" s="14"/>
      <c r="CUV1566" s="14"/>
      <c r="CUW1566" s="16"/>
      <c r="CUX1566" s="10"/>
      <c r="CUY1566" s="17"/>
      <c r="CUZ1566" s="11"/>
      <c r="CVA1566" s="19"/>
      <c r="CVB1566" s="11"/>
      <c r="CVC1566" s="12"/>
      <c r="CVD1566" s="12"/>
      <c r="CVE1566" s="10"/>
      <c r="CVF1566" s="14"/>
      <c r="CVG1566" s="14"/>
      <c r="CVH1566" s="14"/>
      <c r="CVI1566" s="16"/>
      <c r="CVJ1566" s="10"/>
      <c r="CVK1566" s="17"/>
      <c r="CVL1566" s="11"/>
      <c r="CVM1566" s="19"/>
      <c r="CVN1566" s="11"/>
      <c r="CVO1566" s="12"/>
      <c r="CVP1566" s="12"/>
      <c r="CVQ1566" s="10"/>
      <c r="CVR1566" s="14"/>
      <c r="CVS1566" s="14"/>
      <c r="CVT1566" s="14"/>
      <c r="CVU1566" s="16"/>
      <c r="CVV1566" s="10"/>
      <c r="CVW1566" s="17"/>
      <c r="CVX1566" s="11"/>
      <c r="CVY1566" s="19"/>
      <c r="CVZ1566" s="11"/>
      <c r="CWA1566" s="12"/>
      <c r="CWB1566" s="12"/>
      <c r="CWC1566" s="10"/>
      <c r="CWD1566" s="14"/>
      <c r="CWE1566" s="14"/>
      <c r="CWF1566" s="14"/>
      <c r="CWG1566" s="16"/>
      <c r="CWH1566" s="10"/>
      <c r="CWI1566" s="17"/>
      <c r="CWJ1566" s="11"/>
      <c r="CWK1566" s="19"/>
      <c r="CWL1566" s="11"/>
      <c r="CWM1566" s="12"/>
      <c r="CWN1566" s="12"/>
      <c r="CWO1566" s="10"/>
      <c r="CWP1566" s="14"/>
      <c r="CWQ1566" s="14"/>
      <c r="CWR1566" s="14"/>
      <c r="CWS1566" s="16"/>
      <c r="CWT1566" s="10"/>
      <c r="CWU1566" s="17"/>
      <c r="CWV1566" s="11"/>
      <c r="CWW1566" s="19"/>
      <c r="CWX1566" s="11"/>
      <c r="CWY1566" s="12"/>
      <c r="CWZ1566" s="12"/>
      <c r="CXA1566" s="10"/>
      <c r="CXB1566" s="14"/>
      <c r="CXC1566" s="14"/>
      <c r="CXD1566" s="14"/>
      <c r="CXE1566" s="16"/>
      <c r="CXF1566" s="10"/>
      <c r="CXG1566" s="17"/>
      <c r="CXH1566" s="11"/>
      <c r="CXI1566" s="19"/>
      <c r="CXJ1566" s="11"/>
      <c r="CXK1566" s="12"/>
      <c r="CXL1566" s="12"/>
      <c r="CXM1566" s="10"/>
      <c r="CXN1566" s="14"/>
      <c r="CXO1566" s="14"/>
      <c r="CXP1566" s="14"/>
      <c r="CXQ1566" s="16"/>
      <c r="CXR1566" s="10"/>
      <c r="CXS1566" s="17"/>
      <c r="CXT1566" s="11"/>
      <c r="CXU1566" s="19"/>
      <c r="CXV1566" s="11"/>
      <c r="CXW1566" s="12"/>
      <c r="CXX1566" s="12"/>
      <c r="CXY1566" s="10"/>
      <c r="CXZ1566" s="14"/>
      <c r="CYA1566" s="14"/>
      <c r="CYB1566" s="14"/>
      <c r="CYC1566" s="16"/>
      <c r="CYD1566" s="10"/>
      <c r="CYE1566" s="17"/>
      <c r="CYF1566" s="11"/>
      <c r="CYG1566" s="19"/>
      <c r="CYH1566" s="11"/>
      <c r="CYI1566" s="12"/>
      <c r="CYJ1566" s="12"/>
      <c r="CYK1566" s="10"/>
      <c r="CYL1566" s="14"/>
      <c r="CYM1566" s="14"/>
      <c r="CYN1566" s="14"/>
      <c r="CYO1566" s="16"/>
      <c r="CYP1566" s="10"/>
      <c r="CYQ1566" s="17"/>
      <c r="CYR1566" s="11"/>
      <c r="CYS1566" s="19"/>
      <c r="CYT1566" s="11"/>
      <c r="CYU1566" s="12"/>
      <c r="CYV1566" s="12"/>
      <c r="CYW1566" s="10"/>
      <c r="CYX1566" s="14"/>
      <c r="CYY1566" s="14"/>
      <c r="CYZ1566" s="14"/>
      <c r="CZA1566" s="16"/>
      <c r="CZB1566" s="10"/>
      <c r="CZC1566" s="17"/>
      <c r="CZD1566" s="11"/>
      <c r="CZE1566" s="19"/>
      <c r="CZF1566" s="11"/>
      <c r="CZG1566" s="12"/>
      <c r="CZH1566" s="12"/>
      <c r="CZI1566" s="10"/>
      <c r="CZJ1566" s="14"/>
      <c r="CZK1566" s="14"/>
      <c r="CZL1566" s="14"/>
      <c r="CZM1566" s="16"/>
      <c r="CZN1566" s="10"/>
      <c r="CZO1566" s="17"/>
      <c r="CZP1566" s="11"/>
      <c r="CZQ1566" s="19"/>
      <c r="CZR1566" s="11"/>
      <c r="CZS1566" s="12"/>
      <c r="CZT1566" s="12"/>
      <c r="CZU1566" s="10"/>
      <c r="CZV1566" s="14"/>
      <c r="CZW1566" s="14"/>
      <c r="CZX1566" s="14"/>
      <c r="CZY1566" s="16"/>
      <c r="CZZ1566" s="10"/>
      <c r="DAA1566" s="17"/>
      <c r="DAB1566" s="11"/>
      <c r="DAC1566" s="19"/>
      <c r="DAD1566" s="11"/>
      <c r="DAE1566" s="12"/>
      <c r="DAF1566" s="12"/>
      <c r="DAG1566" s="10"/>
      <c r="DAH1566" s="14"/>
      <c r="DAI1566" s="14"/>
      <c r="DAJ1566" s="14"/>
      <c r="DAK1566" s="16"/>
      <c r="DAL1566" s="10"/>
      <c r="DAM1566" s="17"/>
      <c r="DAN1566" s="11"/>
      <c r="DAO1566" s="19"/>
      <c r="DAP1566" s="11"/>
      <c r="DAQ1566" s="12"/>
      <c r="DAR1566" s="12"/>
      <c r="DAS1566" s="10"/>
      <c r="DAT1566" s="14"/>
      <c r="DAU1566" s="14"/>
      <c r="DAV1566" s="14"/>
      <c r="DAW1566" s="16"/>
      <c r="DAX1566" s="10"/>
      <c r="DAY1566" s="17"/>
      <c r="DAZ1566" s="11"/>
      <c r="DBA1566" s="19"/>
      <c r="DBB1566" s="11"/>
      <c r="DBC1566" s="12"/>
      <c r="DBD1566" s="12"/>
      <c r="DBE1566" s="10"/>
      <c r="DBF1566" s="14"/>
      <c r="DBG1566" s="14"/>
      <c r="DBH1566" s="14"/>
      <c r="DBI1566" s="16"/>
      <c r="DBJ1566" s="10"/>
      <c r="DBK1566" s="17"/>
      <c r="DBL1566" s="11"/>
      <c r="DBM1566" s="19"/>
      <c r="DBN1566" s="11"/>
      <c r="DBO1566" s="12"/>
      <c r="DBP1566" s="12"/>
      <c r="DBQ1566" s="10"/>
      <c r="DBR1566" s="14"/>
      <c r="DBS1566" s="14"/>
      <c r="DBT1566" s="14"/>
      <c r="DBU1566" s="16"/>
      <c r="DBV1566" s="10"/>
      <c r="DBW1566" s="17"/>
      <c r="DBX1566" s="11"/>
      <c r="DBY1566" s="19"/>
      <c r="DBZ1566" s="11"/>
      <c r="DCA1566" s="12"/>
      <c r="DCB1566" s="12"/>
      <c r="DCC1566" s="10"/>
      <c r="DCD1566" s="14"/>
      <c r="DCE1566" s="14"/>
      <c r="DCF1566" s="14"/>
      <c r="DCG1566" s="16"/>
      <c r="DCH1566" s="10"/>
      <c r="DCI1566" s="17"/>
      <c r="DCJ1566" s="11"/>
      <c r="DCK1566" s="19"/>
      <c r="DCL1566" s="11"/>
      <c r="DCM1566" s="12"/>
      <c r="DCN1566" s="12"/>
      <c r="DCO1566" s="10"/>
      <c r="DCP1566" s="14"/>
      <c r="DCQ1566" s="14"/>
      <c r="DCR1566" s="14"/>
      <c r="DCS1566" s="16"/>
      <c r="DCT1566" s="10"/>
      <c r="DCU1566" s="17"/>
      <c r="DCV1566" s="11"/>
      <c r="DCW1566" s="19"/>
      <c r="DCX1566" s="11"/>
      <c r="DCY1566" s="12"/>
      <c r="DCZ1566" s="12"/>
      <c r="DDA1566" s="10"/>
      <c r="DDB1566" s="14"/>
      <c r="DDC1566" s="14"/>
      <c r="DDD1566" s="14"/>
      <c r="DDE1566" s="16"/>
      <c r="DDF1566" s="10"/>
      <c r="DDG1566" s="17"/>
      <c r="DDH1566" s="11"/>
      <c r="DDI1566" s="19"/>
      <c r="DDJ1566" s="11"/>
      <c r="DDK1566" s="12"/>
      <c r="DDL1566" s="12"/>
      <c r="DDM1566" s="10"/>
      <c r="DDN1566" s="14"/>
      <c r="DDO1566" s="14"/>
      <c r="DDP1566" s="14"/>
      <c r="DDQ1566" s="16"/>
      <c r="DDR1566" s="10"/>
      <c r="DDS1566" s="17"/>
      <c r="DDT1566" s="11"/>
      <c r="DDU1566" s="19"/>
      <c r="DDV1566" s="11"/>
      <c r="DDW1566" s="12"/>
      <c r="DDX1566" s="12"/>
      <c r="DDY1566" s="10"/>
      <c r="DDZ1566" s="14"/>
      <c r="DEA1566" s="14"/>
      <c r="DEB1566" s="14"/>
      <c r="DEC1566" s="16"/>
      <c r="DED1566" s="10"/>
      <c r="DEE1566" s="17"/>
      <c r="DEF1566" s="11"/>
      <c r="DEG1566" s="19"/>
      <c r="DEH1566" s="11"/>
      <c r="DEI1566" s="12"/>
      <c r="DEJ1566" s="12"/>
      <c r="DEK1566" s="10"/>
      <c r="DEL1566" s="14"/>
      <c r="DEM1566" s="14"/>
      <c r="DEN1566" s="14"/>
      <c r="DEO1566" s="16"/>
      <c r="DEP1566" s="10"/>
      <c r="DEQ1566" s="17"/>
      <c r="DER1566" s="11"/>
      <c r="DES1566" s="19"/>
      <c r="DET1566" s="11"/>
      <c r="DEU1566" s="12"/>
      <c r="DEV1566" s="12"/>
      <c r="DEW1566" s="10"/>
      <c r="DEX1566" s="14"/>
      <c r="DEY1566" s="14"/>
      <c r="DEZ1566" s="14"/>
      <c r="DFA1566" s="16"/>
      <c r="DFB1566" s="10"/>
      <c r="DFC1566" s="17"/>
      <c r="DFD1566" s="11"/>
      <c r="DFE1566" s="19"/>
      <c r="DFF1566" s="11"/>
      <c r="DFG1566" s="12"/>
      <c r="DFH1566" s="12"/>
      <c r="DFI1566" s="10"/>
      <c r="DFJ1566" s="14"/>
      <c r="DFK1566" s="14"/>
      <c r="DFL1566" s="14"/>
      <c r="DFM1566" s="16"/>
      <c r="DFN1566" s="10"/>
      <c r="DFO1566" s="17"/>
      <c r="DFP1566" s="11"/>
      <c r="DFQ1566" s="19"/>
      <c r="DFR1566" s="11"/>
      <c r="DFS1566" s="12"/>
      <c r="DFT1566" s="12"/>
      <c r="DFU1566" s="10"/>
      <c r="DFV1566" s="14"/>
      <c r="DFW1566" s="14"/>
      <c r="DFX1566" s="14"/>
      <c r="DFY1566" s="16"/>
      <c r="DFZ1566" s="10"/>
      <c r="DGA1566" s="17"/>
      <c r="DGB1566" s="11"/>
      <c r="DGC1566" s="19"/>
      <c r="DGD1566" s="11"/>
      <c r="DGE1566" s="12"/>
      <c r="DGF1566" s="12"/>
      <c r="DGG1566" s="10"/>
      <c r="DGH1566" s="14"/>
      <c r="DGI1566" s="14"/>
      <c r="DGJ1566" s="14"/>
      <c r="DGK1566" s="16"/>
      <c r="DGL1566" s="10"/>
      <c r="DGM1566" s="17"/>
      <c r="DGN1566" s="11"/>
      <c r="DGO1566" s="19"/>
      <c r="DGP1566" s="11"/>
      <c r="DGQ1566" s="12"/>
      <c r="DGR1566" s="12"/>
      <c r="DGS1566" s="10"/>
      <c r="DGT1566" s="14"/>
      <c r="DGU1566" s="14"/>
      <c r="DGV1566" s="14"/>
      <c r="DGW1566" s="16"/>
      <c r="DGX1566" s="10"/>
      <c r="DGY1566" s="17"/>
      <c r="DGZ1566" s="11"/>
      <c r="DHA1566" s="19"/>
      <c r="DHB1566" s="11"/>
      <c r="DHC1566" s="12"/>
      <c r="DHD1566" s="12"/>
      <c r="DHE1566" s="10"/>
      <c r="DHF1566" s="14"/>
      <c r="DHG1566" s="14"/>
      <c r="DHH1566" s="14"/>
      <c r="DHI1566" s="16"/>
      <c r="DHJ1566" s="10"/>
      <c r="DHK1566" s="17"/>
      <c r="DHL1566" s="11"/>
      <c r="DHM1566" s="19"/>
      <c r="DHN1566" s="11"/>
      <c r="DHO1566" s="12"/>
      <c r="DHP1566" s="12"/>
      <c r="DHQ1566" s="10"/>
      <c r="DHR1566" s="14"/>
      <c r="DHS1566" s="14"/>
      <c r="DHT1566" s="14"/>
      <c r="DHU1566" s="16"/>
      <c r="DHV1566" s="10"/>
      <c r="DHW1566" s="17"/>
      <c r="DHX1566" s="11"/>
      <c r="DHY1566" s="19"/>
      <c r="DHZ1566" s="11"/>
      <c r="DIA1566" s="12"/>
      <c r="DIB1566" s="12"/>
      <c r="DIC1566" s="10"/>
      <c r="DID1566" s="14"/>
      <c r="DIE1566" s="14"/>
      <c r="DIF1566" s="14"/>
      <c r="DIG1566" s="16"/>
      <c r="DIH1566" s="10"/>
      <c r="DII1566" s="17"/>
      <c r="DIJ1566" s="11"/>
      <c r="DIK1566" s="19"/>
      <c r="DIL1566" s="11"/>
      <c r="DIM1566" s="12"/>
      <c r="DIN1566" s="12"/>
      <c r="DIO1566" s="10"/>
      <c r="DIP1566" s="14"/>
      <c r="DIQ1566" s="14"/>
      <c r="DIR1566" s="14"/>
      <c r="DIS1566" s="16"/>
      <c r="DIT1566" s="10"/>
      <c r="DIU1566" s="17"/>
      <c r="DIV1566" s="11"/>
      <c r="DIW1566" s="19"/>
      <c r="DIX1566" s="11"/>
      <c r="DIY1566" s="12"/>
      <c r="DIZ1566" s="12"/>
      <c r="DJA1566" s="10"/>
      <c r="DJB1566" s="14"/>
      <c r="DJC1566" s="14"/>
      <c r="DJD1566" s="14"/>
      <c r="DJE1566" s="16"/>
      <c r="DJF1566" s="10"/>
      <c r="DJG1566" s="17"/>
      <c r="DJH1566" s="11"/>
      <c r="DJI1566" s="19"/>
      <c r="DJJ1566" s="11"/>
      <c r="DJK1566" s="12"/>
      <c r="DJL1566" s="12"/>
      <c r="DJM1566" s="10"/>
      <c r="DJN1566" s="14"/>
      <c r="DJO1566" s="14"/>
      <c r="DJP1566" s="14"/>
      <c r="DJQ1566" s="16"/>
      <c r="DJR1566" s="10"/>
      <c r="DJS1566" s="17"/>
      <c r="DJT1566" s="11"/>
      <c r="DJU1566" s="19"/>
      <c r="DJV1566" s="11"/>
      <c r="DJW1566" s="12"/>
      <c r="DJX1566" s="12"/>
      <c r="DJY1566" s="10"/>
      <c r="DJZ1566" s="14"/>
      <c r="DKA1566" s="14"/>
      <c r="DKB1566" s="14"/>
      <c r="DKC1566" s="16"/>
      <c r="DKD1566" s="10"/>
      <c r="DKE1566" s="17"/>
      <c r="DKF1566" s="11"/>
      <c r="DKG1566" s="19"/>
      <c r="DKH1566" s="11"/>
      <c r="DKI1566" s="12"/>
      <c r="DKJ1566" s="12"/>
      <c r="DKK1566" s="10"/>
      <c r="DKL1566" s="14"/>
      <c r="DKM1566" s="14"/>
      <c r="DKN1566" s="14"/>
      <c r="DKO1566" s="16"/>
      <c r="DKP1566" s="10"/>
      <c r="DKQ1566" s="17"/>
      <c r="DKR1566" s="11"/>
      <c r="DKS1566" s="19"/>
      <c r="DKT1566" s="11"/>
      <c r="DKU1566" s="12"/>
      <c r="DKV1566" s="12"/>
      <c r="DKW1566" s="10"/>
      <c r="DKX1566" s="14"/>
      <c r="DKY1566" s="14"/>
      <c r="DKZ1566" s="14"/>
      <c r="DLA1566" s="16"/>
      <c r="DLB1566" s="10"/>
      <c r="DLC1566" s="17"/>
      <c r="DLD1566" s="11"/>
      <c r="DLE1566" s="19"/>
      <c r="DLF1566" s="11"/>
      <c r="DLG1566" s="12"/>
      <c r="DLH1566" s="12"/>
      <c r="DLI1566" s="10"/>
      <c r="DLJ1566" s="14"/>
      <c r="DLK1566" s="14"/>
      <c r="DLL1566" s="14"/>
      <c r="DLM1566" s="16"/>
      <c r="DLN1566" s="10"/>
      <c r="DLO1566" s="17"/>
      <c r="DLP1566" s="11"/>
      <c r="DLQ1566" s="19"/>
      <c r="DLR1566" s="11"/>
      <c r="DLS1566" s="12"/>
      <c r="DLT1566" s="12"/>
      <c r="DLU1566" s="10"/>
      <c r="DLV1566" s="14"/>
      <c r="DLW1566" s="14"/>
      <c r="DLX1566" s="14"/>
      <c r="DLY1566" s="16"/>
      <c r="DLZ1566" s="10"/>
      <c r="DMA1566" s="17"/>
      <c r="DMB1566" s="11"/>
      <c r="DMC1566" s="19"/>
      <c r="DMD1566" s="11"/>
      <c r="DME1566" s="12"/>
      <c r="DMF1566" s="12"/>
      <c r="DMG1566" s="10"/>
      <c r="DMH1566" s="14"/>
      <c r="DMI1566" s="14"/>
      <c r="DMJ1566" s="14"/>
      <c r="DMK1566" s="16"/>
      <c r="DML1566" s="10"/>
      <c r="DMM1566" s="17"/>
      <c r="DMN1566" s="11"/>
      <c r="DMO1566" s="19"/>
      <c r="DMP1566" s="11"/>
      <c r="DMQ1566" s="12"/>
      <c r="DMR1566" s="12"/>
      <c r="DMS1566" s="10"/>
      <c r="DMT1566" s="14"/>
      <c r="DMU1566" s="14"/>
      <c r="DMV1566" s="14"/>
      <c r="DMW1566" s="16"/>
      <c r="DMX1566" s="10"/>
      <c r="DMY1566" s="17"/>
      <c r="DMZ1566" s="11"/>
      <c r="DNA1566" s="19"/>
      <c r="DNB1566" s="11"/>
      <c r="DNC1566" s="12"/>
      <c r="DND1566" s="12"/>
      <c r="DNE1566" s="10"/>
      <c r="DNF1566" s="14"/>
      <c r="DNG1566" s="14"/>
      <c r="DNH1566" s="14"/>
      <c r="DNI1566" s="16"/>
      <c r="DNJ1566" s="10"/>
      <c r="DNK1566" s="17"/>
      <c r="DNL1566" s="11"/>
      <c r="DNM1566" s="19"/>
      <c r="DNN1566" s="11"/>
      <c r="DNO1566" s="12"/>
      <c r="DNP1566" s="12"/>
      <c r="DNQ1566" s="10"/>
      <c r="DNR1566" s="14"/>
      <c r="DNS1566" s="14"/>
      <c r="DNT1566" s="14"/>
      <c r="DNU1566" s="16"/>
      <c r="DNV1566" s="10"/>
      <c r="DNW1566" s="17"/>
      <c r="DNX1566" s="11"/>
      <c r="DNY1566" s="19"/>
      <c r="DNZ1566" s="11"/>
      <c r="DOA1566" s="12"/>
      <c r="DOB1566" s="12"/>
      <c r="DOC1566" s="10"/>
      <c r="DOD1566" s="14"/>
      <c r="DOE1566" s="14"/>
      <c r="DOF1566" s="14"/>
      <c r="DOG1566" s="16"/>
      <c r="DOH1566" s="10"/>
      <c r="DOI1566" s="17"/>
      <c r="DOJ1566" s="11"/>
      <c r="DOK1566" s="19"/>
      <c r="DOL1566" s="11"/>
      <c r="DOM1566" s="12"/>
      <c r="DON1566" s="12"/>
      <c r="DOO1566" s="10"/>
      <c r="DOP1566" s="14"/>
      <c r="DOQ1566" s="14"/>
      <c r="DOR1566" s="14"/>
      <c r="DOS1566" s="16"/>
      <c r="DOT1566" s="10"/>
      <c r="DOU1566" s="17"/>
      <c r="DOV1566" s="11"/>
      <c r="DOW1566" s="19"/>
      <c r="DOX1566" s="11"/>
      <c r="DOY1566" s="12"/>
      <c r="DOZ1566" s="12"/>
      <c r="DPA1566" s="10"/>
      <c r="DPB1566" s="14"/>
      <c r="DPC1566" s="14"/>
      <c r="DPD1566" s="14"/>
      <c r="DPE1566" s="16"/>
      <c r="DPF1566" s="10"/>
      <c r="DPG1566" s="17"/>
      <c r="DPH1566" s="11"/>
      <c r="DPI1566" s="19"/>
      <c r="DPJ1566" s="11"/>
      <c r="DPK1566" s="12"/>
      <c r="DPL1566" s="12"/>
      <c r="DPM1566" s="10"/>
      <c r="DPN1566" s="14"/>
      <c r="DPO1566" s="14"/>
      <c r="DPP1566" s="14"/>
      <c r="DPQ1566" s="16"/>
      <c r="DPR1566" s="10"/>
      <c r="DPS1566" s="17"/>
      <c r="DPT1566" s="11"/>
      <c r="DPU1566" s="19"/>
      <c r="DPV1566" s="11"/>
      <c r="DPW1566" s="12"/>
      <c r="DPX1566" s="12"/>
      <c r="DPY1566" s="10"/>
      <c r="DPZ1566" s="14"/>
      <c r="DQA1566" s="14"/>
      <c r="DQB1566" s="14"/>
      <c r="DQC1566" s="16"/>
      <c r="DQD1566" s="10"/>
      <c r="DQE1566" s="17"/>
      <c r="DQF1566" s="11"/>
      <c r="DQG1566" s="19"/>
      <c r="DQH1566" s="11"/>
      <c r="DQI1566" s="12"/>
      <c r="DQJ1566" s="12"/>
      <c r="DQK1566" s="10"/>
      <c r="DQL1566" s="14"/>
      <c r="DQM1566" s="14"/>
      <c r="DQN1566" s="14"/>
      <c r="DQO1566" s="16"/>
      <c r="DQP1566" s="10"/>
      <c r="DQQ1566" s="17"/>
      <c r="DQR1566" s="11"/>
      <c r="DQS1566" s="19"/>
      <c r="DQT1566" s="11"/>
      <c r="DQU1566" s="12"/>
      <c r="DQV1566" s="12"/>
      <c r="DQW1566" s="10"/>
      <c r="DQX1566" s="14"/>
      <c r="DQY1566" s="14"/>
      <c r="DQZ1566" s="14"/>
      <c r="DRA1566" s="16"/>
      <c r="DRB1566" s="10"/>
      <c r="DRC1566" s="17"/>
      <c r="DRD1566" s="11"/>
      <c r="DRE1566" s="19"/>
      <c r="DRF1566" s="11"/>
      <c r="DRG1566" s="12"/>
      <c r="DRH1566" s="12"/>
      <c r="DRI1566" s="10"/>
      <c r="DRJ1566" s="14"/>
      <c r="DRK1566" s="14"/>
      <c r="DRL1566" s="14"/>
      <c r="DRM1566" s="16"/>
      <c r="DRN1566" s="10"/>
      <c r="DRO1566" s="17"/>
      <c r="DRP1566" s="11"/>
      <c r="DRQ1566" s="19"/>
      <c r="DRR1566" s="11"/>
      <c r="DRS1566" s="12"/>
      <c r="DRT1566" s="12"/>
      <c r="DRU1566" s="10"/>
      <c r="DRV1566" s="14"/>
      <c r="DRW1566" s="14"/>
      <c r="DRX1566" s="14"/>
      <c r="DRY1566" s="16"/>
      <c r="DRZ1566" s="10"/>
      <c r="DSA1566" s="17"/>
      <c r="DSB1566" s="11"/>
      <c r="DSC1566" s="19"/>
      <c r="DSD1566" s="11"/>
      <c r="DSE1566" s="12"/>
      <c r="DSF1566" s="12"/>
      <c r="DSG1566" s="10"/>
      <c r="DSH1566" s="14"/>
      <c r="DSI1566" s="14"/>
      <c r="DSJ1566" s="14"/>
      <c r="DSK1566" s="16"/>
      <c r="DSL1566" s="10"/>
      <c r="DSM1566" s="17"/>
      <c r="DSN1566" s="11"/>
      <c r="DSO1566" s="19"/>
      <c r="DSP1566" s="11"/>
      <c r="DSQ1566" s="12"/>
      <c r="DSR1566" s="12"/>
      <c r="DSS1566" s="10"/>
      <c r="DST1566" s="14"/>
      <c r="DSU1566" s="14"/>
      <c r="DSV1566" s="14"/>
      <c r="DSW1566" s="16"/>
      <c r="DSX1566" s="10"/>
      <c r="DSY1566" s="17"/>
      <c r="DSZ1566" s="11"/>
      <c r="DTA1566" s="19"/>
      <c r="DTB1566" s="11"/>
      <c r="DTC1566" s="12"/>
      <c r="DTD1566" s="12"/>
      <c r="DTE1566" s="10"/>
      <c r="DTF1566" s="14"/>
      <c r="DTG1566" s="14"/>
      <c r="DTH1566" s="14"/>
      <c r="DTI1566" s="16"/>
      <c r="DTJ1566" s="10"/>
      <c r="DTK1566" s="17"/>
      <c r="DTL1566" s="11"/>
      <c r="DTM1566" s="19"/>
      <c r="DTN1566" s="11"/>
      <c r="DTO1566" s="12"/>
      <c r="DTP1566" s="12"/>
      <c r="DTQ1566" s="10"/>
      <c r="DTR1566" s="14"/>
      <c r="DTS1566" s="14"/>
      <c r="DTT1566" s="14"/>
      <c r="DTU1566" s="16"/>
      <c r="DTV1566" s="10"/>
      <c r="DTW1566" s="17"/>
      <c r="DTX1566" s="11"/>
      <c r="DTY1566" s="19"/>
      <c r="DTZ1566" s="11"/>
      <c r="DUA1566" s="12"/>
      <c r="DUB1566" s="12"/>
      <c r="DUC1566" s="10"/>
      <c r="DUD1566" s="14"/>
      <c r="DUE1566" s="14"/>
      <c r="DUF1566" s="14"/>
      <c r="DUG1566" s="16"/>
      <c r="DUH1566" s="10"/>
      <c r="DUI1566" s="17"/>
      <c r="DUJ1566" s="11"/>
      <c r="DUK1566" s="19"/>
      <c r="DUL1566" s="11"/>
      <c r="DUM1566" s="12"/>
      <c r="DUN1566" s="12"/>
      <c r="DUO1566" s="10"/>
      <c r="DUP1566" s="14"/>
      <c r="DUQ1566" s="14"/>
      <c r="DUR1566" s="14"/>
      <c r="DUS1566" s="16"/>
      <c r="DUT1566" s="10"/>
      <c r="DUU1566" s="17"/>
      <c r="DUV1566" s="11"/>
      <c r="DUW1566" s="19"/>
      <c r="DUX1566" s="11"/>
      <c r="DUY1566" s="12"/>
      <c r="DUZ1566" s="12"/>
      <c r="DVA1566" s="10"/>
      <c r="DVB1566" s="14"/>
      <c r="DVC1566" s="14"/>
      <c r="DVD1566" s="14"/>
      <c r="DVE1566" s="16"/>
      <c r="DVF1566" s="10"/>
      <c r="DVG1566" s="17"/>
      <c r="DVH1566" s="11"/>
      <c r="DVI1566" s="19"/>
      <c r="DVJ1566" s="11"/>
      <c r="DVK1566" s="12"/>
      <c r="DVL1566" s="12"/>
      <c r="DVM1566" s="10"/>
      <c r="DVN1566" s="14"/>
      <c r="DVO1566" s="14"/>
      <c r="DVP1566" s="14"/>
      <c r="DVQ1566" s="16"/>
      <c r="DVR1566" s="10"/>
      <c r="DVS1566" s="17"/>
      <c r="DVT1566" s="11"/>
      <c r="DVU1566" s="19"/>
      <c r="DVV1566" s="11"/>
      <c r="DVW1566" s="12"/>
      <c r="DVX1566" s="12"/>
      <c r="DVY1566" s="10"/>
      <c r="DVZ1566" s="14"/>
      <c r="DWA1566" s="14"/>
      <c r="DWB1566" s="14"/>
      <c r="DWC1566" s="16"/>
      <c r="DWD1566" s="10"/>
      <c r="DWE1566" s="17"/>
      <c r="DWF1566" s="11"/>
      <c r="DWG1566" s="19"/>
      <c r="DWH1566" s="11"/>
      <c r="DWI1566" s="12"/>
      <c r="DWJ1566" s="12"/>
      <c r="DWK1566" s="10"/>
      <c r="DWL1566" s="14"/>
      <c r="DWM1566" s="14"/>
      <c r="DWN1566" s="14"/>
      <c r="DWO1566" s="16"/>
      <c r="DWP1566" s="10"/>
      <c r="DWQ1566" s="17"/>
      <c r="DWR1566" s="11"/>
      <c r="DWS1566" s="19"/>
      <c r="DWT1566" s="11"/>
      <c r="DWU1566" s="12"/>
      <c r="DWV1566" s="12"/>
      <c r="DWW1566" s="10"/>
      <c r="DWX1566" s="14"/>
      <c r="DWY1566" s="14"/>
      <c r="DWZ1566" s="14"/>
      <c r="DXA1566" s="16"/>
      <c r="DXB1566" s="10"/>
      <c r="DXC1566" s="17"/>
      <c r="DXD1566" s="11"/>
      <c r="DXE1566" s="19"/>
      <c r="DXF1566" s="11"/>
      <c r="DXG1566" s="12"/>
      <c r="DXH1566" s="12"/>
      <c r="DXI1566" s="10"/>
      <c r="DXJ1566" s="14"/>
      <c r="DXK1566" s="14"/>
      <c r="DXL1566" s="14"/>
      <c r="DXM1566" s="16"/>
      <c r="DXN1566" s="10"/>
      <c r="DXO1566" s="17"/>
      <c r="DXP1566" s="11"/>
      <c r="DXQ1566" s="19"/>
      <c r="DXR1566" s="11"/>
      <c r="DXS1566" s="12"/>
      <c r="DXT1566" s="12"/>
      <c r="DXU1566" s="10"/>
      <c r="DXV1566" s="14"/>
      <c r="DXW1566" s="14"/>
      <c r="DXX1566" s="14"/>
      <c r="DXY1566" s="16"/>
      <c r="DXZ1566" s="10"/>
      <c r="DYA1566" s="17"/>
      <c r="DYB1566" s="11"/>
      <c r="DYC1566" s="19"/>
      <c r="DYD1566" s="11"/>
      <c r="DYE1566" s="12"/>
      <c r="DYF1566" s="12"/>
      <c r="DYG1566" s="10"/>
      <c r="DYH1566" s="14"/>
      <c r="DYI1566" s="14"/>
      <c r="DYJ1566" s="14"/>
      <c r="DYK1566" s="16"/>
      <c r="DYL1566" s="10"/>
      <c r="DYM1566" s="17"/>
      <c r="DYN1566" s="11"/>
      <c r="DYO1566" s="19"/>
      <c r="DYP1566" s="11"/>
      <c r="DYQ1566" s="12"/>
      <c r="DYR1566" s="12"/>
      <c r="DYS1566" s="10"/>
      <c r="DYT1566" s="14"/>
      <c r="DYU1566" s="14"/>
      <c r="DYV1566" s="14"/>
      <c r="DYW1566" s="16"/>
      <c r="DYX1566" s="10"/>
      <c r="DYY1566" s="17"/>
      <c r="DYZ1566" s="11"/>
      <c r="DZA1566" s="19"/>
      <c r="DZB1566" s="11"/>
      <c r="DZC1566" s="12"/>
      <c r="DZD1566" s="12"/>
      <c r="DZE1566" s="10"/>
      <c r="DZF1566" s="14"/>
      <c r="DZG1566" s="14"/>
      <c r="DZH1566" s="14"/>
      <c r="DZI1566" s="16"/>
      <c r="DZJ1566" s="10"/>
      <c r="DZK1566" s="17"/>
      <c r="DZL1566" s="11"/>
      <c r="DZM1566" s="19"/>
      <c r="DZN1566" s="11"/>
      <c r="DZO1566" s="12"/>
      <c r="DZP1566" s="12"/>
      <c r="DZQ1566" s="10"/>
      <c r="DZR1566" s="14"/>
      <c r="DZS1566" s="14"/>
      <c r="DZT1566" s="14"/>
      <c r="DZU1566" s="16"/>
      <c r="DZV1566" s="10"/>
      <c r="DZW1566" s="17"/>
      <c r="DZX1566" s="11"/>
      <c r="DZY1566" s="19"/>
      <c r="DZZ1566" s="11"/>
      <c r="EAA1566" s="12"/>
      <c r="EAB1566" s="12"/>
      <c r="EAC1566" s="10"/>
      <c r="EAD1566" s="14"/>
      <c r="EAE1566" s="14"/>
      <c r="EAF1566" s="14"/>
      <c r="EAG1566" s="16"/>
      <c r="EAH1566" s="10"/>
      <c r="EAI1566" s="17"/>
      <c r="EAJ1566" s="11"/>
      <c r="EAK1566" s="19"/>
      <c r="EAL1566" s="11"/>
      <c r="EAM1566" s="12"/>
      <c r="EAN1566" s="12"/>
      <c r="EAO1566" s="10"/>
      <c r="EAP1566" s="14"/>
      <c r="EAQ1566" s="14"/>
      <c r="EAR1566" s="14"/>
      <c r="EAS1566" s="16"/>
      <c r="EAT1566" s="10"/>
      <c r="EAU1566" s="17"/>
      <c r="EAV1566" s="11"/>
      <c r="EAW1566" s="19"/>
      <c r="EAX1566" s="11"/>
      <c r="EAY1566" s="12"/>
      <c r="EAZ1566" s="12"/>
      <c r="EBA1566" s="10"/>
      <c r="EBB1566" s="14"/>
      <c r="EBC1566" s="14"/>
      <c r="EBD1566" s="14"/>
      <c r="EBE1566" s="16"/>
      <c r="EBF1566" s="10"/>
      <c r="EBG1566" s="17"/>
      <c r="EBH1566" s="11"/>
      <c r="EBI1566" s="19"/>
      <c r="EBJ1566" s="11"/>
      <c r="EBK1566" s="12"/>
      <c r="EBL1566" s="12"/>
      <c r="EBM1566" s="10"/>
      <c r="EBN1566" s="14"/>
      <c r="EBO1566" s="14"/>
      <c r="EBP1566" s="14"/>
      <c r="EBQ1566" s="16"/>
      <c r="EBR1566" s="10"/>
      <c r="EBS1566" s="17"/>
      <c r="EBT1566" s="11"/>
      <c r="EBU1566" s="19"/>
      <c r="EBV1566" s="11"/>
      <c r="EBW1566" s="12"/>
      <c r="EBX1566" s="12"/>
      <c r="EBY1566" s="10"/>
      <c r="EBZ1566" s="14"/>
      <c r="ECA1566" s="14"/>
      <c r="ECB1566" s="14"/>
      <c r="ECC1566" s="16"/>
      <c r="ECD1566" s="10"/>
      <c r="ECE1566" s="17"/>
      <c r="ECF1566" s="11"/>
      <c r="ECG1566" s="19"/>
      <c r="ECH1566" s="11"/>
      <c r="ECI1566" s="12"/>
      <c r="ECJ1566" s="12"/>
      <c r="ECK1566" s="10"/>
      <c r="ECL1566" s="14"/>
      <c r="ECM1566" s="14"/>
      <c r="ECN1566" s="14"/>
      <c r="ECO1566" s="16"/>
      <c r="ECP1566" s="10"/>
      <c r="ECQ1566" s="17"/>
      <c r="ECR1566" s="11"/>
      <c r="ECS1566" s="19"/>
      <c r="ECT1566" s="11"/>
      <c r="ECU1566" s="12"/>
      <c r="ECV1566" s="12"/>
      <c r="ECW1566" s="10"/>
      <c r="ECX1566" s="14"/>
      <c r="ECY1566" s="14"/>
      <c r="ECZ1566" s="14"/>
      <c r="EDA1566" s="16"/>
      <c r="EDB1566" s="10"/>
      <c r="EDC1566" s="17"/>
      <c r="EDD1566" s="11"/>
      <c r="EDE1566" s="19"/>
      <c r="EDF1566" s="11"/>
      <c r="EDG1566" s="12"/>
      <c r="EDH1566" s="12"/>
      <c r="EDI1566" s="10"/>
      <c r="EDJ1566" s="14"/>
      <c r="EDK1566" s="14"/>
      <c r="EDL1566" s="14"/>
      <c r="EDM1566" s="16"/>
      <c r="EDN1566" s="10"/>
      <c r="EDO1566" s="17"/>
      <c r="EDP1566" s="11"/>
      <c r="EDQ1566" s="19"/>
      <c r="EDR1566" s="11"/>
      <c r="EDS1566" s="12"/>
      <c r="EDT1566" s="12"/>
      <c r="EDU1566" s="10"/>
      <c r="EDV1566" s="14"/>
      <c r="EDW1566" s="14"/>
      <c r="EDX1566" s="14"/>
      <c r="EDY1566" s="16"/>
      <c r="EDZ1566" s="10"/>
      <c r="EEA1566" s="17"/>
      <c r="EEB1566" s="11"/>
      <c r="EEC1566" s="19"/>
      <c r="EED1566" s="11"/>
      <c r="EEE1566" s="12"/>
      <c r="EEF1566" s="12"/>
      <c r="EEG1566" s="10"/>
      <c r="EEH1566" s="14"/>
      <c r="EEI1566" s="14"/>
      <c r="EEJ1566" s="14"/>
      <c r="EEK1566" s="16"/>
      <c r="EEL1566" s="10"/>
      <c r="EEM1566" s="17"/>
      <c r="EEN1566" s="11"/>
      <c r="EEO1566" s="19"/>
      <c r="EEP1566" s="11"/>
      <c r="EEQ1566" s="12"/>
      <c r="EER1566" s="12"/>
      <c r="EES1566" s="10"/>
      <c r="EET1566" s="14"/>
      <c r="EEU1566" s="14"/>
      <c r="EEV1566" s="14"/>
      <c r="EEW1566" s="16"/>
      <c r="EEX1566" s="10"/>
      <c r="EEY1566" s="17"/>
      <c r="EEZ1566" s="11"/>
      <c r="EFA1566" s="19"/>
      <c r="EFB1566" s="11"/>
      <c r="EFC1566" s="12"/>
      <c r="EFD1566" s="12"/>
      <c r="EFE1566" s="10"/>
      <c r="EFF1566" s="14"/>
      <c r="EFG1566" s="14"/>
      <c r="EFH1566" s="14"/>
      <c r="EFI1566" s="16"/>
      <c r="EFJ1566" s="10"/>
      <c r="EFK1566" s="17"/>
      <c r="EFL1566" s="11"/>
      <c r="EFM1566" s="19"/>
      <c r="EFN1566" s="11"/>
      <c r="EFO1566" s="12"/>
      <c r="EFP1566" s="12"/>
      <c r="EFQ1566" s="10"/>
      <c r="EFR1566" s="14"/>
      <c r="EFS1566" s="14"/>
      <c r="EFT1566" s="14"/>
      <c r="EFU1566" s="16"/>
      <c r="EFV1566" s="10"/>
      <c r="EFW1566" s="17"/>
      <c r="EFX1566" s="11"/>
      <c r="EFY1566" s="19"/>
      <c r="EFZ1566" s="11"/>
      <c r="EGA1566" s="12"/>
      <c r="EGB1566" s="12"/>
      <c r="EGC1566" s="10"/>
      <c r="EGD1566" s="14"/>
      <c r="EGE1566" s="14"/>
      <c r="EGF1566" s="14"/>
      <c r="EGG1566" s="16"/>
      <c r="EGH1566" s="10"/>
      <c r="EGI1566" s="17"/>
      <c r="EGJ1566" s="11"/>
      <c r="EGK1566" s="19"/>
      <c r="EGL1566" s="11"/>
      <c r="EGM1566" s="12"/>
      <c r="EGN1566" s="12"/>
      <c r="EGO1566" s="10"/>
      <c r="EGP1566" s="14"/>
      <c r="EGQ1566" s="14"/>
      <c r="EGR1566" s="14"/>
      <c r="EGS1566" s="16"/>
      <c r="EGT1566" s="10"/>
      <c r="EGU1566" s="17"/>
      <c r="EGV1566" s="11"/>
      <c r="EGW1566" s="19"/>
      <c r="EGX1566" s="11"/>
      <c r="EGY1566" s="12"/>
      <c r="EGZ1566" s="12"/>
      <c r="EHA1566" s="10"/>
      <c r="EHB1566" s="14"/>
      <c r="EHC1566" s="14"/>
      <c r="EHD1566" s="14"/>
      <c r="EHE1566" s="16"/>
      <c r="EHF1566" s="10"/>
      <c r="EHG1566" s="17"/>
      <c r="EHH1566" s="11"/>
      <c r="EHI1566" s="19"/>
      <c r="EHJ1566" s="11"/>
      <c r="EHK1566" s="12"/>
      <c r="EHL1566" s="12"/>
      <c r="EHM1566" s="10"/>
      <c r="EHN1566" s="14"/>
      <c r="EHO1566" s="14"/>
      <c r="EHP1566" s="14"/>
      <c r="EHQ1566" s="16"/>
      <c r="EHR1566" s="10"/>
      <c r="EHS1566" s="17"/>
      <c r="EHT1566" s="11"/>
      <c r="EHU1566" s="19"/>
      <c r="EHV1566" s="11"/>
      <c r="EHW1566" s="12"/>
      <c r="EHX1566" s="12"/>
      <c r="EHY1566" s="10"/>
      <c r="EHZ1566" s="14"/>
      <c r="EIA1566" s="14"/>
      <c r="EIB1566" s="14"/>
      <c r="EIC1566" s="16"/>
      <c r="EID1566" s="10"/>
      <c r="EIE1566" s="17"/>
      <c r="EIF1566" s="11"/>
      <c r="EIG1566" s="19"/>
      <c r="EIH1566" s="11"/>
      <c r="EII1566" s="12"/>
      <c r="EIJ1566" s="12"/>
      <c r="EIK1566" s="10"/>
      <c r="EIL1566" s="14"/>
      <c r="EIM1566" s="14"/>
      <c r="EIN1566" s="14"/>
      <c r="EIO1566" s="16"/>
      <c r="EIP1566" s="10"/>
      <c r="EIQ1566" s="17"/>
      <c r="EIR1566" s="11"/>
      <c r="EIS1566" s="19"/>
      <c r="EIT1566" s="11"/>
      <c r="EIU1566" s="12"/>
      <c r="EIV1566" s="12"/>
      <c r="EIW1566" s="10"/>
      <c r="EIX1566" s="14"/>
      <c r="EIY1566" s="14"/>
      <c r="EIZ1566" s="14"/>
      <c r="EJA1566" s="16"/>
      <c r="EJB1566" s="10"/>
      <c r="EJC1566" s="17"/>
      <c r="EJD1566" s="11"/>
      <c r="EJE1566" s="19"/>
      <c r="EJF1566" s="11"/>
      <c r="EJG1566" s="12"/>
      <c r="EJH1566" s="12"/>
      <c r="EJI1566" s="10"/>
      <c r="EJJ1566" s="14"/>
      <c r="EJK1566" s="14"/>
      <c r="EJL1566" s="14"/>
      <c r="EJM1566" s="16"/>
      <c r="EJN1566" s="10"/>
      <c r="EJO1566" s="17"/>
      <c r="EJP1566" s="11"/>
      <c r="EJQ1566" s="19"/>
      <c r="EJR1566" s="11"/>
      <c r="EJS1566" s="12"/>
      <c r="EJT1566" s="12"/>
      <c r="EJU1566" s="10"/>
      <c r="EJV1566" s="14"/>
      <c r="EJW1566" s="14"/>
      <c r="EJX1566" s="14"/>
      <c r="EJY1566" s="16"/>
      <c r="EJZ1566" s="10"/>
      <c r="EKA1566" s="17"/>
      <c r="EKB1566" s="11"/>
      <c r="EKC1566" s="19"/>
      <c r="EKD1566" s="11"/>
      <c r="EKE1566" s="12"/>
      <c r="EKF1566" s="12"/>
      <c r="EKG1566" s="10"/>
      <c r="EKH1566" s="14"/>
      <c r="EKI1566" s="14"/>
      <c r="EKJ1566" s="14"/>
      <c r="EKK1566" s="16"/>
      <c r="EKL1566" s="10"/>
      <c r="EKM1566" s="17"/>
      <c r="EKN1566" s="11"/>
      <c r="EKO1566" s="19"/>
      <c r="EKP1566" s="11"/>
      <c r="EKQ1566" s="12"/>
      <c r="EKR1566" s="12"/>
      <c r="EKS1566" s="10"/>
      <c r="EKT1566" s="14"/>
      <c r="EKU1566" s="14"/>
      <c r="EKV1566" s="14"/>
      <c r="EKW1566" s="16"/>
      <c r="EKX1566" s="10"/>
      <c r="EKY1566" s="17"/>
      <c r="EKZ1566" s="11"/>
      <c r="ELA1566" s="19"/>
      <c r="ELB1566" s="11"/>
      <c r="ELC1566" s="12"/>
      <c r="ELD1566" s="12"/>
      <c r="ELE1566" s="10"/>
      <c r="ELF1566" s="14"/>
      <c r="ELG1566" s="14"/>
      <c r="ELH1566" s="14"/>
      <c r="ELI1566" s="16"/>
      <c r="ELJ1566" s="10"/>
      <c r="ELK1566" s="17"/>
      <c r="ELL1566" s="11"/>
      <c r="ELM1566" s="19"/>
      <c r="ELN1566" s="11"/>
      <c r="ELO1566" s="12"/>
      <c r="ELP1566" s="12"/>
      <c r="ELQ1566" s="10"/>
      <c r="ELR1566" s="14"/>
      <c r="ELS1566" s="14"/>
      <c r="ELT1566" s="14"/>
      <c r="ELU1566" s="16"/>
      <c r="ELV1566" s="10"/>
      <c r="ELW1566" s="17"/>
      <c r="ELX1566" s="11"/>
      <c r="ELY1566" s="19"/>
      <c r="ELZ1566" s="11"/>
      <c r="EMA1566" s="12"/>
      <c r="EMB1566" s="12"/>
      <c r="EMC1566" s="10"/>
      <c r="EMD1566" s="14"/>
      <c r="EME1566" s="14"/>
      <c r="EMF1566" s="14"/>
      <c r="EMG1566" s="16"/>
      <c r="EMH1566" s="10"/>
      <c r="EMI1566" s="17"/>
      <c r="EMJ1566" s="11"/>
      <c r="EMK1566" s="19"/>
      <c r="EML1566" s="11"/>
      <c r="EMM1566" s="12"/>
      <c r="EMN1566" s="12"/>
      <c r="EMO1566" s="10"/>
      <c r="EMP1566" s="14"/>
      <c r="EMQ1566" s="14"/>
      <c r="EMR1566" s="14"/>
      <c r="EMS1566" s="16"/>
      <c r="EMT1566" s="10"/>
      <c r="EMU1566" s="17"/>
      <c r="EMV1566" s="11"/>
      <c r="EMW1566" s="19"/>
      <c r="EMX1566" s="11"/>
      <c r="EMY1566" s="12"/>
      <c r="EMZ1566" s="12"/>
      <c r="ENA1566" s="10"/>
      <c r="ENB1566" s="14"/>
      <c r="ENC1566" s="14"/>
      <c r="END1566" s="14"/>
      <c r="ENE1566" s="16"/>
      <c r="ENF1566" s="10"/>
      <c r="ENG1566" s="17"/>
      <c r="ENH1566" s="11"/>
      <c r="ENI1566" s="19"/>
      <c r="ENJ1566" s="11"/>
      <c r="ENK1566" s="12"/>
      <c r="ENL1566" s="12"/>
      <c r="ENM1566" s="10"/>
      <c r="ENN1566" s="14"/>
      <c r="ENO1566" s="14"/>
      <c r="ENP1566" s="14"/>
      <c r="ENQ1566" s="16"/>
      <c r="ENR1566" s="10"/>
      <c r="ENS1566" s="17"/>
      <c r="ENT1566" s="11"/>
      <c r="ENU1566" s="19"/>
      <c r="ENV1566" s="11"/>
      <c r="ENW1566" s="12"/>
      <c r="ENX1566" s="12"/>
      <c r="ENY1566" s="10"/>
      <c r="ENZ1566" s="14"/>
      <c r="EOA1566" s="14"/>
      <c r="EOB1566" s="14"/>
      <c r="EOC1566" s="16"/>
      <c r="EOD1566" s="10"/>
      <c r="EOE1566" s="17"/>
      <c r="EOF1566" s="11"/>
      <c r="EOG1566" s="19"/>
      <c r="EOH1566" s="11"/>
      <c r="EOI1566" s="12"/>
      <c r="EOJ1566" s="12"/>
      <c r="EOK1566" s="10"/>
      <c r="EOL1566" s="14"/>
      <c r="EOM1566" s="14"/>
      <c r="EON1566" s="14"/>
      <c r="EOO1566" s="16"/>
      <c r="EOP1566" s="10"/>
      <c r="EOQ1566" s="17"/>
      <c r="EOR1566" s="11"/>
      <c r="EOS1566" s="19"/>
      <c r="EOT1566" s="11"/>
      <c r="EOU1566" s="12"/>
      <c r="EOV1566" s="12"/>
      <c r="EOW1566" s="10"/>
      <c r="EOX1566" s="14"/>
      <c r="EOY1566" s="14"/>
      <c r="EOZ1566" s="14"/>
      <c r="EPA1566" s="16"/>
      <c r="EPB1566" s="10"/>
      <c r="EPC1566" s="17"/>
      <c r="EPD1566" s="11"/>
      <c r="EPE1566" s="19"/>
      <c r="EPF1566" s="11"/>
      <c r="EPG1566" s="12"/>
      <c r="EPH1566" s="12"/>
      <c r="EPI1566" s="10"/>
      <c r="EPJ1566" s="14"/>
      <c r="EPK1566" s="14"/>
      <c r="EPL1566" s="14"/>
      <c r="EPM1566" s="16"/>
      <c r="EPN1566" s="10"/>
      <c r="EPO1566" s="17"/>
      <c r="EPP1566" s="11"/>
      <c r="EPQ1566" s="19"/>
      <c r="EPR1566" s="11"/>
      <c r="EPS1566" s="12"/>
      <c r="EPT1566" s="12"/>
      <c r="EPU1566" s="10"/>
      <c r="EPV1566" s="14"/>
      <c r="EPW1566" s="14"/>
      <c r="EPX1566" s="14"/>
      <c r="EPY1566" s="16"/>
      <c r="EPZ1566" s="10"/>
      <c r="EQA1566" s="17"/>
      <c r="EQB1566" s="11"/>
      <c r="EQC1566" s="19"/>
      <c r="EQD1566" s="11"/>
      <c r="EQE1566" s="12"/>
      <c r="EQF1566" s="12"/>
      <c r="EQG1566" s="10"/>
      <c r="EQH1566" s="14"/>
      <c r="EQI1566" s="14"/>
      <c r="EQJ1566" s="14"/>
      <c r="EQK1566" s="16"/>
      <c r="EQL1566" s="10"/>
      <c r="EQM1566" s="17"/>
      <c r="EQN1566" s="11"/>
      <c r="EQO1566" s="19"/>
      <c r="EQP1566" s="11"/>
      <c r="EQQ1566" s="12"/>
      <c r="EQR1566" s="12"/>
      <c r="EQS1566" s="10"/>
      <c r="EQT1566" s="14"/>
      <c r="EQU1566" s="14"/>
      <c r="EQV1566" s="14"/>
      <c r="EQW1566" s="16"/>
      <c r="EQX1566" s="10"/>
      <c r="EQY1566" s="17"/>
      <c r="EQZ1566" s="11"/>
      <c r="ERA1566" s="19"/>
      <c r="ERB1566" s="11"/>
      <c r="ERC1566" s="12"/>
      <c r="ERD1566" s="12"/>
      <c r="ERE1566" s="10"/>
      <c r="ERF1566" s="14"/>
      <c r="ERG1566" s="14"/>
      <c r="ERH1566" s="14"/>
      <c r="ERI1566" s="16"/>
      <c r="ERJ1566" s="10"/>
      <c r="ERK1566" s="17"/>
      <c r="ERL1566" s="11"/>
      <c r="ERM1566" s="19"/>
      <c r="ERN1566" s="11"/>
      <c r="ERO1566" s="12"/>
      <c r="ERP1566" s="12"/>
      <c r="ERQ1566" s="10"/>
      <c r="ERR1566" s="14"/>
      <c r="ERS1566" s="14"/>
      <c r="ERT1566" s="14"/>
      <c r="ERU1566" s="16"/>
      <c r="ERV1566" s="10"/>
      <c r="ERW1566" s="17"/>
      <c r="ERX1566" s="11"/>
      <c r="ERY1566" s="19"/>
      <c r="ERZ1566" s="11"/>
      <c r="ESA1566" s="12"/>
      <c r="ESB1566" s="12"/>
      <c r="ESC1566" s="10"/>
      <c r="ESD1566" s="14"/>
      <c r="ESE1566" s="14"/>
      <c r="ESF1566" s="14"/>
      <c r="ESG1566" s="16"/>
      <c r="ESH1566" s="10"/>
      <c r="ESI1566" s="17"/>
      <c r="ESJ1566" s="11"/>
      <c r="ESK1566" s="19"/>
      <c r="ESL1566" s="11"/>
      <c r="ESM1566" s="12"/>
      <c r="ESN1566" s="12"/>
      <c r="ESO1566" s="10"/>
      <c r="ESP1566" s="14"/>
      <c r="ESQ1566" s="14"/>
      <c r="ESR1566" s="14"/>
      <c r="ESS1566" s="16"/>
      <c r="EST1566" s="10"/>
      <c r="ESU1566" s="17"/>
      <c r="ESV1566" s="11"/>
      <c r="ESW1566" s="19"/>
      <c r="ESX1566" s="11"/>
      <c r="ESY1566" s="12"/>
      <c r="ESZ1566" s="12"/>
      <c r="ETA1566" s="10"/>
      <c r="ETB1566" s="14"/>
      <c r="ETC1566" s="14"/>
      <c r="ETD1566" s="14"/>
      <c r="ETE1566" s="16"/>
      <c r="ETF1566" s="10"/>
      <c r="ETG1566" s="17"/>
      <c r="ETH1566" s="11"/>
      <c r="ETI1566" s="19"/>
      <c r="ETJ1566" s="11"/>
      <c r="ETK1566" s="12"/>
      <c r="ETL1566" s="12"/>
      <c r="ETM1566" s="10"/>
      <c r="ETN1566" s="14"/>
      <c r="ETO1566" s="14"/>
      <c r="ETP1566" s="14"/>
      <c r="ETQ1566" s="16"/>
      <c r="ETR1566" s="10"/>
      <c r="ETS1566" s="17"/>
      <c r="ETT1566" s="11"/>
      <c r="ETU1566" s="19"/>
      <c r="ETV1566" s="11"/>
      <c r="ETW1566" s="12"/>
      <c r="ETX1566" s="12"/>
      <c r="ETY1566" s="10"/>
      <c r="ETZ1566" s="14"/>
      <c r="EUA1566" s="14"/>
      <c r="EUB1566" s="14"/>
      <c r="EUC1566" s="16"/>
      <c r="EUD1566" s="10"/>
      <c r="EUE1566" s="17"/>
      <c r="EUF1566" s="11"/>
      <c r="EUG1566" s="19"/>
      <c r="EUH1566" s="11"/>
      <c r="EUI1566" s="12"/>
      <c r="EUJ1566" s="12"/>
      <c r="EUK1566" s="10"/>
      <c r="EUL1566" s="14"/>
      <c r="EUM1566" s="14"/>
      <c r="EUN1566" s="14"/>
      <c r="EUO1566" s="16"/>
      <c r="EUP1566" s="10"/>
      <c r="EUQ1566" s="17"/>
      <c r="EUR1566" s="11"/>
      <c r="EUS1566" s="19"/>
      <c r="EUT1566" s="11"/>
      <c r="EUU1566" s="12"/>
      <c r="EUV1566" s="12"/>
      <c r="EUW1566" s="10"/>
      <c r="EUX1566" s="14"/>
      <c r="EUY1566" s="14"/>
      <c r="EUZ1566" s="14"/>
      <c r="EVA1566" s="16"/>
      <c r="EVB1566" s="10"/>
      <c r="EVC1566" s="17"/>
      <c r="EVD1566" s="11"/>
      <c r="EVE1566" s="19"/>
      <c r="EVF1566" s="11"/>
      <c r="EVG1566" s="12"/>
      <c r="EVH1566" s="12"/>
      <c r="EVI1566" s="10"/>
      <c r="EVJ1566" s="14"/>
      <c r="EVK1566" s="14"/>
      <c r="EVL1566" s="14"/>
      <c r="EVM1566" s="16"/>
      <c r="EVN1566" s="10"/>
      <c r="EVO1566" s="17"/>
      <c r="EVP1566" s="11"/>
      <c r="EVQ1566" s="19"/>
      <c r="EVR1566" s="11"/>
      <c r="EVS1566" s="12"/>
      <c r="EVT1566" s="12"/>
      <c r="EVU1566" s="10"/>
      <c r="EVV1566" s="14"/>
      <c r="EVW1566" s="14"/>
      <c r="EVX1566" s="14"/>
      <c r="EVY1566" s="16"/>
      <c r="EVZ1566" s="10"/>
      <c r="EWA1566" s="17"/>
      <c r="EWB1566" s="11"/>
      <c r="EWC1566" s="19"/>
      <c r="EWD1566" s="11"/>
      <c r="EWE1566" s="12"/>
      <c r="EWF1566" s="12"/>
      <c r="EWG1566" s="10"/>
      <c r="EWH1566" s="14"/>
      <c r="EWI1566" s="14"/>
      <c r="EWJ1566" s="14"/>
      <c r="EWK1566" s="16"/>
      <c r="EWL1566" s="10"/>
      <c r="EWM1566" s="17"/>
      <c r="EWN1566" s="11"/>
      <c r="EWO1566" s="19"/>
      <c r="EWP1566" s="11"/>
      <c r="EWQ1566" s="12"/>
      <c r="EWR1566" s="12"/>
      <c r="EWS1566" s="10"/>
      <c r="EWT1566" s="14"/>
      <c r="EWU1566" s="14"/>
      <c r="EWV1566" s="14"/>
      <c r="EWW1566" s="16"/>
      <c r="EWX1566" s="10"/>
      <c r="EWY1566" s="17"/>
      <c r="EWZ1566" s="11"/>
      <c r="EXA1566" s="19"/>
      <c r="EXB1566" s="11"/>
      <c r="EXC1566" s="12"/>
      <c r="EXD1566" s="12"/>
      <c r="EXE1566" s="10"/>
      <c r="EXF1566" s="14"/>
      <c r="EXG1566" s="14"/>
      <c r="EXH1566" s="14"/>
      <c r="EXI1566" s="16"/>
      <c r="EXJ1566" s="10"/>
      <c r="EXK1566" s="17"/>
      <c r="EXL1566" s="11"/>
      <c r="EXM1566" s="19"/>
      <c r="EXN1566" s="11"/>
      <c r="EXO1566" s="12"/>
      <c r="EXP1566" s="12"/>
      <c r="EXQ1566" s="10"/>
      <c r="EXR1566" s="14"/>
      <c r="EXS1566" s="14"/>
      <c r="EXT1566" s="14"/>
      <c r="EXU1566" s="16"/>
      <c r="EXV1566" s="10"/>
      <c r="EXW1566" s="17"/>
      <c r="EXX1566" s="11"/>
      <c r="EXY1566" s="19"/>
      <c r="EXZ1566" s="11"/>
      <c r="EYA1566" s="12"/>
      <c r="EYB1566" s="12"/>
      <c r="EYC1566" s="10"/>
      <c r="EYD1566" s="14"/>
      <c r="EYE1566" s="14"/>
      <c r="EYF1566" s="14"/>
      <c r="EYG1566" s="16"/>
      <c r="EYH1566" s="10"/>
      <c r="EYI1566" s="17"/>
      <c r="EYJ1566" s="11"/>
      <c r="EYK1566" s="19"/>
      <c r="EYL1566" s="11"/>
      <c r="EYM1566" s="12"/>
      <c r="EYN1566" s="12"/>
      <c r="EYO1566" s="10"/>
      <c r="EYP1566" s="14"/>
      <c r="EYQ1566" s="14"/>
      <c r="EYR1566" s="14"/>
      <c r="EYS1566" s="16"/>
      <c r="EYT1566" s="10"/>
      <c r="EYU1566" s="17"/>
      <c r="EYV1566" s="11"/>
      <c r="EYW1566" s="19"/>
      <c r="EYX1566" s="11"/>
      <c r="EYY1566" s="12"/>
      <c r="EYZ1566" s="12"/>
      <c r="EZA1566" s="10"/>
      <c r="EZB1566" s="14"/>
      <c r="EZC1566" s="14"/>
      <c r="EZD1566" s="14"/>
      <c r="EZE1566" s="16"/>
      <c r="EZF1566" s="10"/>
      <c r="EZG1566" s="17"/>
      <c r="EZH1566" s="11"/>
      <c r="EZI1566" s="19"/>
      <c r="EZJ1566" s="11"/>
      <c r="EZK1566" s="12"/>
      <c r="EZL1566" s="12"/>
      <c r="EZM1566" s="10"/>
      <c r="EZN1566" s="14"/>
      <c r="EZO1566" s="14"/>
      <c r="EZP1566" s="14"/>
      <c r="EZQ1566" s="16"/>
      <c r="EZR1566" s="10"/>
      <c r="EZS1566" s="17"/>
      <c r="EZT1566" s="11"/>
      <c r="EZU1566" s="19"/>
      <c r="EZV1566" s="11"/>
      <c r="EZW1566" s="12"/>
      <c r="EZX1566" s="12"/>
      <c r="EZY1566" s="10"/>
      <c r="EZZ1566" s="14"/>
      <c r="FAA1566" s="14"/>
      <c r="FAB1566" s="14"/>
      <c r="FAC1566" s="16"/>
      <c r="FAD1566" s="10"/>
      <c r="FAE1566" s="17"/>
      <c r="FAF1566" s="11"/>
      <c r="FAG1566" s="19"/>
      <c r="FAH1566" s="11"/>
      <c r="FAI1566" s="12"/>
      <c r="FAJ1566" s="12"/>
      <c r="FAK1566" s="10"/>
      <c r="FAL1566" s="14"/>
      <c r="FAM1566" s="14"/>
      <c r="FAN1566" s="14"/>
      <c r="FAO1566" s="16"/>
      <c r="FAP1566" s="10"/>
      <c r="FAQ1566" s="17"/>
      <c r="FAR1566" s="11"/>
      <c r="FAS1566" s="19"/>
      <c r="FAT1566" s="11"/>
      <c r="FAU1566" s="12"/>
      <c r="FAV1566" s="12"/>
      <c r="FAW1566" s="10"/>
      <c r="FAX1566" s="14"/>
      <c r="FAY1566" s="14"/>
      <c r="FAZ1566" s="14"/>
      <c r="FBA1566" s="16"/>
      <c r="FBB1566" s="10"/>
      <c r="FBC1566" s="17"/>
      <c r="FBD1566" s="11"/>
      <c r="FBE1566" s="19"/>
      <c r="FBF1566" s="11"/>
      <c r="FBG1566" s="12"/>
      <c r="FBH1566" s="12"/>
      <c r="FBI1566" s="10"/>
      <c r="FBJ1566" s="14"/>
      <c r="FBK1566" s="14"/>
      <c r="FBL1566" s="14"/>
      <c r="FBM1566" s="16"/>
      <c r="FBN1566" s="10"/>
      <c r="FBO1566" s="17"/>
      <c r="FBP1566" s="11"/>
      <c r="FBQ1566" s="19"/>
      <c r="FBR1566" s="11"/>
      <c r="FBS1566" s="12"/>
      <c r="FBT1566" s="12"/>
      <c r="FBU1566" s="10"/>
      <c r="FBV1566" s="14"/>
      <c r="FBW1566" s="14"/>
      <c r="FBX1566" s="14"/>
      <c r="FBY1566" s="16"/>
      <c r="FBZ1566" s="10"/>
      <c r="FCA1566" s="17"/>
      <c r="FCB1566" s="11"/>
      <c r="FCC1566" s="19"/>
      <c r="FCD1566" s="11"/>
      <c r="FCE1566" s="12"/>
      <c r="FCF1566" s="12"/>
      <c r="FCG1566" s="10"/>
      <c r="FCH1566" s="14"/>
      <c r="FCI1566" s="14"/>
      <c r="FCJ1566" s="14"/>
      <c r="FCK1566" s="16"/>
      <c r="FCL1566" s="10"/>
      <c r="FCM1566" s="17"/>
      <c r="FCN1566" s="11"/>
      <c r="FCO1566" s="19"/>
      <c r="FCP1566" s="11"/>
      <c r="FCQ1566" s="12"/>
      <c r="FCR1566" s="12"/>
      <c r="FCS1566" s="10"/>
      <c r="FCT1566" s="14"/>
      <c r="FCU1566" s="14"/>
      <c r="FCV1566" s="14"/>
      <c r="FCW1566" s="16"/>
      <c r="FCX1566" s="10"/>
      <c r="FCY1566" s="17"/>
      <c r="FCZ1566" s="11"/>
      <c r="FDA1566" s="19"/>
      <c r="FDB1566" s="11"/>
      <c r="FDC1566" s="12"/>
      <c r="FDD1566" s="12"/>
      <c r="FDE1566" s="10"/>
      <c r="FDF1566" s="14"/>
      <c r="FDG1566" s="14"/>
      <c r="FDH1566" s="14"/>
      <c r="FDI1566" s="16"/>
      <c r="FDJ1566" s="10"/>
      <c r="FDK1566" s="17"/>
      <c r="FDL1566" s="11"/>
      <c r="FDM1566" s="19"/>
      <c r="FDN1566" s="11"/>
      <c r="FDO1566" s="12"/>
      <c r="FDP1566" s="12"/>
      <c r="FDQ1566" s="10"/>
      <c r="FDR1566" s="14"/>
      <c r="FDS1566" s="14"/>
      <c r="FDT1566" s="14"/>
      <c r="FDU1566" s="16"/>
      <c r="FDV1566" s="10"/>
      <c r="FDW1566" s="17"/>
      <c r="FDX1566" s="11"/>
      <c r="FDY1566" s="19"/>
      <c r="FDZ1566" s="11"/>
      <c r="FEA1566" s="12"/>
      <c r="FEB1566" s="12"/>
      <c r="FEC1566" s="10"/>
      <c r="FED1566" s="14"/>
      <c r="FEE1566" s="14"/>
      <c r="FEF1566" s="14"/>
      <c r="FEG1566" s="16"/>
      <c r="FEH1566" s="10"/>
      <c r="FEI1566" s="17"/>
      <c r="FEJ1566" s="11"/>
      <c r="FEK1566" s="19"/>
      <c r="FEL1566" s="11"/>
      <c r="FEM1566" s="12"/>
      <c r="FEN1566" s="12"/>
      <c r="FEO1566" s="10"/>
      <c r="FEP1566" s="14"/>
      <c r="FEQ1566" s="14"/>
      <c r="FER1566" s="14"/>
      <c r="FES1566" s="16"/>
      <c r="FET1566" s="10"/>
      <c r="FEU1566" s="17"/>
      <c r="FEV1566" s="11"/>
      <c r="FEW1566" s="19"/>
      <c r="FEX1566" s="11"/>
      <c r="FEY1566" s="12"/>
      <c r="FEZ1566" s="12"/>
      <c r="FFA1566" s="10"/>
      <c r="FFB1566" s="14"/>
      <c r="FFC1566" s="14"/>
      <c r="FFD1566" s="14"/>
      <c r="FFE1566" s="16"/>
      <c r="FFF1566" s="10"/>
      <c r="FFG1566" s="17"/>
      <c r="FFH1566" s="11"/>
      <c r="FFI1566" s="19"/>
      <c r="FFJ1566" s="11"/>
      <c r="FFK1566" s="12"/>
      <c r="FFL1566" s="12"/>
      <c r="FFM1566" s="10"/>
      <c r="FFN1566" s="14"/>
      <c r="FFO1566" s="14"/>
      <c r="FFP1566" s="14"/>
      <c r="FFQ1566" s="16"/>
      <c r="FFR1566" s="10"/>
      <c r="FFS1566" s="17"/>
      <c r="FFT1566" s="11"/>
      <c r="FFU1566" s="19"/>
      <c r="FFV1566" s="11"/>
      <c r="FFW1566" s="12"/>
      <c r="FFX1566" s="12"/>
      <c r="FFY1566" s="10"/>
      <c r="FFZ1566" s="14"/>
      <c r="FGA1566" s="14"/>
      <c r="FGB1566" s="14"/>
      <c r="FGC1566" s="16"/>
      <c r="FGD1566" s="10"/>
      <c r="FGE1566" s="17"/>
      <c r="FGF1566" s="11"/>
      <c r="FGG1566" s="19"/>
      <c r="FGH1566" s="11"/>
      <c r="FGI1566" s="12"/>
      <c r="FGJ1566" s="12"/>
      <c r="FGK1566" s="10"/>
      <c r="FGL1566" s="14"/>
      <c r="FGM1566" s="14"/>
      <c r="FGN1566" s="14"/>
      <c r="FGO1566" s="16"/>
      <c r="FGP1566" s="10"/>
      <c r="FGQ1566" s="17"/>
      <c r="FGR1566" s="11"/>
      <c r="FGS1566" s="19"/>
      <c r="FGT1566" s="11"/>
      <c r="FGU1566" s="12"/>
      <c r="FGV1566" s="12"/>
      <c r="FGW1566" s="10"/>
      <c r="FGX1566" s="14"/>
      <c r="FGY1566" s="14"/>
      <c r="FGZ1566" s="14"/>
      <c r="FHA1566" s="16"/>
      <c r="FHB1566" s="10"/>
      <c r="FHC1566" s="17"/>
      <c r="FHD1566" s="11"/>
      <c r="FHE1566" s="19"/>
      <c r="FHF1566" s="11"/>
      <c r="FHG1566" s="12"/>
      <c r="FHH1566" s="12"/>
      <c r="FHI1566" s="10"/>
      <c r="FHJ1566" s="14"/>
      <c r="FHK1566" s="14"/>
      <c r="FHL1566" s="14"/>
      <c r="FHM1566" s="16"/>
      <c r="FHN1566" s="10"/>
      <c r="FHO1566" s="17"/>
      <c r="FHP1566" s="11"/>
      <c r="FHQ1566" s="19"/>
      <c r="FHR1566" s="11"/>
      <c r="FHS1566" s="12"/>
      <c r="FHT1566" s="12"/>
      <c r="FHU1566" s="10"/>
      <c r="FHV1566" s="14"/>
      <c r="FHW1566" s="14"/>
      <c r="FHX1566" s="14"/>
      <c r="FHY1566" s="16"/>
      <c r="FHZ1566" s="10"/>
      <c r="FIA1566" s="17"/>
      <c r="FIB1566" s="11"/>
      <c r="FIC1566" s="19"/>
      <c r="FID1566" s="11"/>
      <c r="FIE1566" s="12"/>
      <c r="FIF1566" s="12"/>
      <c r="FIG1566" s="10"/>
      <c r="FIH1566" s="14"/>
      <c r="FII1566" s="14"/>
      <c r="FIJ1566" s="14"/>
      <c r="FIK1566" s="16"/>
      <c r="FIL1566" s="10"/>
      <c r="FIM1566" s="17"/>
      <c r="FIN1566" s="11"/>
      <c r="FIO1566" s="19"/>
      <c r="FIP1566" s="11"/>
      <c r="FIQ1566" s="12"/>
      <c r="FIR1566" s="12"/>
      <c r="FIS1566" s="10"/>
      <c r="FIT1566" s="14"/>
      <c r="FIU1566" s="14"/>
      <c r="FIV1566" s="14"/>
      <c r="FIW1566" s="16"/>
      <c r="FIX1566" s="10"/>
      <c r="FIY1566" s="17"/>
      <c r="FIZ1566" s="11"/>
      <c r="FJA1566" s="19"/>
      <c r="FJB1566" s="11"/>
      <c r="FJC1566" s="12"/>
      <c r="FJD1566" s="12"/>
      <c r="FJE1566" s="10"/>
      <c r="FJF1566" s="14"/>
      <c r="FJG1566" s="14"/>
      <c r="FJH1566" s="14"/>
      <c r="FJI1566" s="16"/>
      <c r="FJJ1566" s="10"/>
      <c r="FJK1566" s="17"/>
      <c r="FJL1566" s="11"/>
      <c r="FJM1566" s="19"/>
      <c r="FJN1566" s="11"/>
      <c r="FJO1566" s="12"/>
      <c r="FJP1566" s="12"/>
      <c r="FJQ1566" s="10"/>
      <c r="FJR1566" s="14"/>
      <c r="FJS1566" s="14"/>
      <c r="FJT1566" s="14"/>
      <c r="FJU1566" s="16"/>
      <c r="FJV1566" s="10"/>
      <c r="FJW1566" s="17"/>
      <c r="FJX1566" s="11"/>
      <c r="FJY1566" s="19"/>
      <c r="FJZ1566" s="11"/>
      <c r="FKA1566" s="12"/>
      <c r="FKB1566" s="12"/>
      <c r="FKC1566" s="10"/>
      <c r="FKD1566" s="14"/>
      <c r="FKE1566" s="14"/>
      <c r="FKF1566" s="14"/>
      <c r="FKG1566" s="16"/>
      <c r="FKH1566" s="10"/>
      <c r="FKI1566" s="17"/>
      <c r="FKJ1566" s="11"/>
      <c r="FKK1566" s="19"/>
      <c r="FKL1566" s="11"/>
      <c r="FKM1566" s="12"/>
      <c r="FKN1566" s="12"/>
      <c r="FKO1566" s="10"/>
      <c r="FKP1566" s="14"/>
      <c r="FKQ1566" s="14"/>
      <c r="FKR1566" s="14"/>
      <c r="FKS1566" s="16"/>
      <c r="FKT1566" s="10"/>
      <c r="FKU1566" s="17"/>
      <c r="FKV1566" s="11"/>
      <c r="FKW1566" s="19"/>
      <c r="FKX1566" s="11"/>
      <c r="FKY1566" s="12"/>
      <c r="FKZ1566" s="12"/>
      <c r="FLA1566" s="10"/>
      <c r="FLB1566" s="14"/>
      <c r="FLC1566" s="14"/>
      <c r="FLD1566" s="14"/>
      <c r="FLE1566" s="16"/>
      <c r="FLF1566" s="10"/>
      <c r="FLG1566" s="17"/>
      <c r="FLH1566" s="11"/>
      <c r="FLI1566" s="19"/>
      <c r="FLJ1566" s="11"/>
      <c r="FLK1566" s="12"/>
      <c r="FLL1566" s="12"/>
      <c r="FLM1566" s="10"/>
      <c r="FLN1566" s="14"/>
      <c r="FLO1566" s="14"/>
      <c r="FLP1566" s="14"/>
      <c r="FLQ1566" s="16"/>
      <c r="FLR1566" s="10"/>
      <c r="FLS1566" s="17"/>
      <c r="FLT1566" s="11"/>
      <c r="FLU1566" s="19"/>
      <c r="FLV1566" s="11"/>
      <c r="FLW1566" s="12"/>
      <c r="FLX1566" s="12"/>
      <c r="FLY1566" s="10"/>
      <c r="FLZ1566" s="14"/>
      <c r="FMA1566" s="14"/>
      <c r="FMB1566" s="14"/>
      <c r="FMC1566" s="16"/>
      <c r="FMD1566" s="10"/>
      <c r="FME1566" s="17"/>
      <c r="FMF1566" s="11"/>
      <c r="FMG1566" s="19"/>
      <c r="FMH1566" s="11"/>
      <c r="FMI1566" s="12"/>
      <c r="FMJ1566" s="12"/>
      <c r="FMK1566" s="10"/>
      <c r="FML1566" s="14"/>
      <c r="FMM1566" s="14"/>
      <c r="FMN1566" s="14"/>
      <c r="FMO1566" s="16"/>
      <c r="FMP1566" s="10"/>
      <c r="FMQ1566" s="17"/>
      <c r="FMR1566" s="11"/>
      <c r="FMS1566" s="19"/>
      <c r="FMT1566" s="11"/>
      <c r="FMU1566" s="12"/>
      <c r="FMV1566" s="12"/>
      <c r="FMW1566" s="10"/>
      <c r="FMX1566" s="14"/>
      <c r="FMY1566" s="14"/>
      <c r="FMZ1566" s="14"/>
      <c r="FNA1566" s="16"/>
      <c r="FNB1566" s="10"/>
      <c r="FNC1566" s="17"/>
      <c r="FND1566" s="11"/>
      <c r="FNE1566" s="19"/>
      <c r="FNF1566" s="11"/>
      <c r="FNG1566" s="12"/>
      <c r="FNH1566" s="12"/>
      <c r="FNI1566" s="10"/>
      <c r="FNJ1566" s="14"/>
      <c r="FNK1566" s="14"/>
      <c r="FNL1566" s="14"/>
      <c r="FNM1566" s="16"/>
      <c r="FNN1566" s="10"/>
      <c r="FNO1566" s="17"/>
      <c r="FNP1566" s="11"/>
      <c r="FNQ1566" s="19"/>
      <c r="FNR1566" s="11"/>
      <c r="FNS1566" s="12"/>
      <c r="FNT1566" s="12"/>
      <c r="FNU1566" s="10"/>
      <c r="FNV1566" s="14"/>
      <c r="FNW1566" s="14"/>
      <c r="FNX1566" s="14"/>
      <c r="FNY1566" s="16"/>
      <c r="FNZ1566" s="10"/>
      <c r="FOA1566" s="17"/>
      <c r="FOB1566" s="11"/>
      <c r="FOC1566" s="19"/>
      <c r="FOD1566" s="11"/>
      <c r="FOE1566" s="12"/>
      <c r="FOF1566" s="12"/>
      <c r="FOG1566" s="10"/>
      <c r="FOH1566" s="14"/>
      <c r="FOI1566" s="14"/>
      <c r="FOJ1566" s="14"/>
      <c r="FOK1566" s="16"/>
      <c r="FOL1566" s="10"/>
      <c r="FOM1566" s="17"/>
      <c r="FON1566" s="11"/>
      <c r="FOO1566" s="19"/>
      <c r="FOP1566" s="11"/>
      <c r="FOQ1566" s="12"/>
      <c r="FOR1566" s="12"/>
      <c r="FOS1566" s="10"/>
      <c r="FOT1566" s="14"/>
      <c r="FOU1566" s="14"/>
      <c r="FOV1566" s="14"/>
      <c r="FOW1566" s="16"/>
      <c r="FOX1566" s="10"/>
      <c r="FOY1566" s="17"/>
      <c r="FOZ1566" s="11"/>
      <c r="FPA1566" s="19"/>
      <c r="FPB1566" s="11"/>
      <c r="FPC1566" s="12"/>
      <c r="FPD1566" s="12"/>
      <c r="FPE1566" s="10"/>
      <c r="FPF1566" s="14"/>
      <c r="FPG1566" s="14"/>
      <c r="FPH1566" s="14"/>
      <c r="FPI1566" s="16"/>
      <c r="FPJ1566" s="10"/>
      <c r="FPK1566" s="17"/>
      <c r="FPL1566" s="11"/>
      <c r="FPM1566" s="19"/>
      <c r="FPN1566" s="11"/>
      <c r="FPO1566" s="12"/>
      <c r="FPP1566" s="12"/>
      <c r="FPQ1566" s="10"/>
      <c r="FPR1566" s="14"/>
      <c r="FPS1566" s="14"/>
      <c r="FPT1566" s="14"/>
      <c r="FPU1566" s="16"/>
      <c r="FPV1566" s="10"/>
      <c r="FPW1566" s="17"/>
      <c r="FPX1566" s="11"/>
      <c r="FPY1566" s="19"/>
      <c r="FPZ1566" s="11"/>
      <c r="FQA1566" s="12"/>
      <c r="FQB1566" s="12"/>
      <c r="FQC1566" s="10"/>
      <c r="FQD1566" s="14"/>
      <c r="FQE1566" s="14"/>
      <c r="FQF1566" s="14"/>
      <c r="FQG1566" s="16"/>
      <c r="FQH1566" s="10"/>
      <c r="FQI1566" s="17"/>
      <c r="FQJ1566" s="11"/>
      <c r="FQK1566" s="19"/>
      <c r="FQL1566" s="11"/>
      <c r="FQM1566" s="12"/>
      <c r="FQN1566" s="12"/>
      <c r="FQO1566" s="10"/>
      <c r="FQP1566" s="14"/>
      <c r="FQQ1566" s="14"/>
      <c r="FQR1566" s="14"/>
      <c r="FQS1566" s="16"/>
      <c r="FQT1566" s="10"/>
      <c r="FQU1566" s="17"/>
      <c r="FQV1566" s="11"/>
      <c r="FQW1566" s="19"/>
      <c r="FQX1566" s="11"/>
      <c r="FQY1566" s="12"/>
      <c r="FQZ1566" s="12"/>
      <c r="FRA1566" s="10"/>
      <c r="FRB1566" s="14"/>
      <c r="FRC1566" s="14"/>
      <c r="FRD1566" s="14"/>
      <c r="FRE1566" s="16"/>
      <c r="FRF1566" s="10"/>
      <c r="FRG1566" s="17"/>
      <c r="FRH1566" s="11"/>
      <c r="FRI1566" s="19"/>
      <c r="FRJ1566" s="11"/>
      <c r="FRK1566" s="12"/>
      <c r="FRL1566" s="12"/>
      <c r="FRM1566" s="10"/>
      <c r="FRN1566" s="14"/>
      <c r="FRO1566" s="14"/>
      <c r="FRP1566" s="14"/>
      <c r="FRQ1566" s="16"/>
      <c r="FRR1566" s="10"/>
      <c r="FRS1566" s="17"/>
      <c r="FRT1566" s="11"/>
      <c r="FRU1566" s="19"/>
      <c r="FRV1566" s="11"/>
      <c r="FRW1566" s="12"/>
      <c r="FRX1566" s="12"/>
      <c r="FRY1566" s="10"/>
      <c r="FRZ1566" s="14"/>
      <c r="FSA1566" s="14"/>
      <c r="FSB1566" s="14"/>
      <c r="FSC1566" s="16"/>
      <c r="FSD1566" s="10"/>
      <c r="FSE1566" s="17"/>
      <c r="FSF1566" s="11"/>
      <c r="FSG1566" s="19"/>
      <c r="FSH1566" s="11"/>
      <c r="FSI1566" s="12"/>
      <c r="FSJ1566" s="12"/>
      <c r="FSK1566" s="10"/>
      <c r="FSL1566" s="14"/>
      <c r="FSM1566" s="14"/>
      <c r="FSN1566" s="14"/>
      <c r="FSO1566" s="16"/>
      <c r="FSP1566" s="10"/>
      <c r="FSQ1566" s="17"/>
      <c r="FSR1566" s="11"/>
      <c r="FSS1566" s="19"/>
      <c r="FST1566" s="11"/>
      <c r="FSU1566" s="12"/>
      <c r="FSV1566" s="12"/>
      <c r="FSW1566" s="10"/>
      <c r="FSX1566" s="14"/>
      <c r="FSY1566" s="14"/>
      <c r="FSZ1566" s="14"/>
      <c r="FTA1566" s="16"/>
      <c r="FTB1566" s="10"/>
      <c r="FTC1566" s="17"/>
      <c r="FTD1566" s="11"/>
      <c r="FTE1566" s="19"/>
      <c r="FTF1566" s="11"/>
      <c r="FTG1566" s="12"/>
      <c r="FTH1566" s="12"/>
      <c r="FTI1566" s="10"/>
      <c r="FTJ1566" s="14"/>
      <c r="FTK1566" s="14"/>
      <c r="FTL1566" s="14"/>
      <c r="FTM1566" s="16"/>
      <c r="FTN1566" s="10"/>
      <c r="FTO1566" s="17"/>
      <c r="FTP1566" s="11"/>
      <c r="FTQ1566" s="19"/>
      <c r="FTR1566" s="11"/>
      <c r="FTS1566" s="12"/>
      <c r="FTT1566" s="12"/>
      <c r="FTU1566" s="10"/>
      <c r="FTV1566" s="14"/>
      <c r="FTW1566" s="14"/>
      <c r="FTX1566" s="14"/>
      <c r="FTY1566" s="16"/>
      <c r="FTZ1566" s="10"/>
      <c r="FUA1566" s="17"/>
      <c r="FUB1566" s="11"/>
      <c r="FUC1566" s="19"/>
      <c r="FUD1566" s="11"/>
      <c r="FUE1566" s="12"/>
      <c r="FUF1566" s="12"/>
      <c r="FUG1566" s="10"/>
      <c r="FUH1566" s="14"/>
      <c r="FUI1566" s="14"/>
      <c r="FUJ1566" s="14"/>
      <c r="FUK1566" s="16"/>
      <c r="FUL1566" s="10"/>
      <c r="FUM1566" s="17"/>
      <c r="FUN1566" s="11"/>
      <c r="FUO1566" s="19"/>
      <c r="FUP1566" s="11"/>
      <c r="FUQ1566" s="12"/>
      <c r="FUR1566" s="12"/>
      <c r="FUS1566" s="10"/>
      <c r="FUT1566" s="14"/>
      <c r="FUU1566" s="14"/>
      <c r="FUV1566" s="14"/>
      <c r="FUW1566" s="16"/>
      <c r="FUX1566" s="10"/>
      <c r="FUY1566" s="17"/>
      <c r="FUZ1566" s="11"/>
      <c r="FVA1566" s="19"/>
      <c r="FVB1566" s="11"/>
      <c r="FVC1566" s="12"/>
      <c r="FVD1566" s="12"/>
      <c r="FVE1566" s="10"/>
      <c r="FVF1566" s="14"/>
      <c r="FVG1566" s="14"/>
      <c r="FVH1566" s="14"/>
      <c r="FVI1566" s="16"/>
      <c r="FVJ1566" s="10"/>
      <c r="FVK1566" s="17"/>
      <c r="FVL1566" s="11"/>
      <c r="FVM1566" s="19"/>
      <c r="FVN1566" s="11"/>
      <c r="FVO1566" s="12"/>
      <c r="FVP1566" s="12"/>
      <c r="FVQ1566" s="10"/>
      <c r="FVR1566" s="14"/>
      <c r="FVS1566" s="14"/>
      <c r="FVT1566" s="14"/>
      <c r="FVU1566" s="16"/>
      <c r="FVV1566" s="10"/>
      <c r="FVW1566" s="17"/>
      <c r="FVX1566" s="11"/>
      <c r="FVY1566" s="19"/>
      <c r="FVZ1566" s="11"/>
      <c r="FWA1566" s="12"/>
      <c r="FWB1566" s="12"/>
      <c r="FWC1566" s="10"/>
      <c r="FWD1566" s="14"/>
      <c r="FWE1566" s="14"/>
      <c r="FWF1566" s="14"/>
      <c r="FWG1566" s="16"/>
      <c r="FWH1566" s="10"/>
      <c r="FWI1566" s="17"/>
      <c r="FWJ1566" s="11"/>
      <c r="FWK1566" s="19"/>
      <c r="FWL1566" s="11"/>
      <c r="FWM1566" s="12"/>
      <c r="FWN1566" s="12"/>
      <c r="FWO1566" s="10"/>
      <c r="FWP1566" s="14"/>
      <c r="FWQ1566" s="14"/>
      <c r="FWR1566" s="14"/>
      <c r="FWS1566" s="16"/>
      <c r="FWT1566" s="10"/>
      <c r="FWU1566" s="17"/>
      <c r="FWV1566" s="11"/>
      <c r="FWW1566" s="19"/>
      <c r="FWX1566" s="11"/>
      <c r="FWY1566" s="12"/>
      <c r="FWZ1566" s="12"/>
      <c r="FXA1566" s="10"/>
      <c r="FXB1566" s="14"/>
      <c r="FXC1566" s="14"/>
      <c r="FXD1566" s="14"/>
      <c r="FXE1566" s="16"/>
      <c r="FXF1566" s="10"/>
      <c r="FXG1566" s="17"/>
      <c r="FXH1566" s="11"/>
      <c r="FXI1566" s="19"/>
      <c r="FXJ1566" s="11"/>
      <c r="FXK1566" s="12"/>
      <c r="FXL1566" s="12"/>
      <c r="FXM1566" s="10"/>
      <c r="FXN1566" s="14"/>
      <c r="FXO1566" s="14"/>
      <c r="FXP1566" s="14"/>
      <c r="FXQ1566" s="16"/>
      <c r="FXR1566" s="10"/>
      <c r="FXS1566" s="17"/>
      <c r="FXT1566" s="11"/>
      <c r="FXU1566" s="19"/>
      <c r="FXV1566" s="11"/>
      <c r="FXW1566" s="12"/>
      <c r="FXX1566" s="12"/>
      <c r="FXY1566" s="10"/>
      <c r="FXZ1566" s="14"/>
      <c r="FYA1566" s="14"/>
      <c r="FYB1566" s="14"/>
      <c r="FYC1566" s="16"/>
      <c r="FYD1566" s="10"/>
      <c r="FYE1566" s="17"/>
      <c r="FYF1566" s="11"/>
      <c r="FYG1566" s="19"/>
      <c r="FYH1566" s="11"/>
      <c r="FYI1566" s="12"/>
      <c r="FYJ1566" s="12"/>
      <c r="FYK1566" s="10"/>
      <c r="FYL1566" s="14"/>
      <c r="FYM1566" s="14"/>
      <c r="FYN1566" s="14"/>
      <c r="FYO1566" s="16"/>
      <c r="FYP1566" s="10"/>
      <c r="FYQ1566" s="17"/>
      <c r="FYR1566" s="11"/>
      <c r="FYS1566" s="19"/>
      <c r="FYT1566" s="11"/>
      <c r="FYU1566" s="12"/>
      <c r="FYV1566" s="12"/>
      <c r="FYW1566" s="10"/>
      <c r="FYX1566" s="14"/>
      <c r="FYY1566" s="14"/>
      <c r="FYZ1566" s="14"/>
      <c r="FZA1566" s="16"/>
      <c r="FZB1566" s="10"/>
      <c r="FZC1566" s="17"/>
      <c r="FZD1566" s="11"/>
      <c r="FZE1566" s="19"/>
      <c r="FZF1566" s="11"/>
      <c r="FZG1566" s="12"/>
      <c r="FZH1566" s="12"/>
      <c r="FZI1566" s="10"/>
      <c r="FZJ1566" s="14"/>
      <c r="FZK1566" s="14"/>
      <c r="FZL1566" s="14"/>
      <c r="FZM1566" s="16"/>
      <c r="FZN1566" s="10"/>
      <c r="FZO1566" s="17"/>
      <c r="FZP1566" s="11"/>
      <c r="FZQ1566" s="19"/>
      <c r="FZR1566" s="11"/>
      <c r="FZS1566" s="12"/>
      <c r="FZT1566" s="12"/>
      <c r="FZU1566" s="10"/>
      <c r="FZV1566" s="14"/>
      <c r="FZW1566" s="14"/>
      <c r="FZX1566" s="14"/>
      <c r="FZY1566" s="16"/>
      <c r="FZZ1566" s="10"/>
      <c r="GAA1566" s="17"/>
      <c r="GAB1566" s="11"/>
      <c r="GAC1566" s="19"/>
      <c r="GAD1566" s="11"/>
      <c r="GAE1566" s="12"/>
      <c r="GAF1566" s="12"/>
      <c r="GAG1566" s="10"/>
      <c r="GAH1566" s="14"/>
      <c r="GAI1566" s="14"/>
      <c r="GAJ1566" s="14"/>
      <c r="GAK1566" s="16"/>
      <c r="GAL1566" s="10"/>
      <c r="GAM1566" s="17"/>
      <c r="GAN1566" s="11"/>
      <c r="GAO1566" s="19"/>
      <c r="GAP1566" s="11"/>
      <c r="GAQ1566" s="12"/>
      <c r="GAR1566" s="12"/>
      <c r="GAS1566" s="10"/>
      <c r="GAT1566" s="14"/>
      <c r="GAU1566" s="14"/>
      <c r="GAV1566" s="14"/>
      <c r="GAW1566" s="16"/>
      <c r="GAX1566" s="10"/>
      <c r="GAY1566" s="17"/>
      <c r="GAZ1566" s="11"/>
      <c r="GBA1566" s="19"/>
      <c r="GBB1566" s="11"/>
      <c r="GBC1566" s="12"/>
      <c r="GBD1566" s="12"/>
      <c r="GBE1566" s="10"/>
      <c r="GBF1566" s="14"/>
      <c r="GBG1566" s="14"/>
      <c r="GBH1566" s="14"/>
      <c r="GBI1566" s="16"/>
      <c r="GBJ1566" s="10"/>
      <c r="GBK1566" s="17"/>
      <c r="GBL1566" s="11"/>
      <c r="GBM1566" s="19"/>
      <c r="GBN1566" s="11"/>
      <c r="GBO1566" s="12"/>
      <c r="GBP1566" s="12"/>
      <c r="GBQ1566" s="10"/>
      <c r="GBR1566" s="14"/>
      <c r="GBS1566" s="14"/>
      <c r="GBT1566" s="14"/>
      <c r="GBU1566" s="16"/>
      <c r="GBV1566" s="10"/>
      <c r="GBW1566" s="17"/>
      <c r="GBX1566" s="11"/>
      <c r="GBY1566" s="19"/>
      <c r="GBZ1566" s="11"/>
      <c r="GCA1566" s="12"/>
      <c r="GCB1566" s="12"/>
      <c r="GCC1566" s="10"/>
      <c r="GCD1566" s="14"/>
      <c r="GCE1566" s="14"/>
      <c r="GCF1566" s="14"/>
      <c r="GCG1566" s="16"/>
      <c r="GCH1566" s="10"/>
      <c r="GCI1566" s="17"/>
      <c r="GCJ1566" s="11"/>
      <c r="GCK1566" s="19"/>
      <c r="GCL1566" s="11"/>
      <c r="GCM1566" s="12"/>
      <c r="GCN1566" s="12"/>
      <c r="GCO1566" s="10"/>
      <c r="GCP1566" s="14"/>
      <c r="GCQ1566" s="14"/>
      <c r="GCR1566" s="14"/>
      <c r="GCS1566" s="16"/>
      <c r="GCT1566" s="10"/>
      <c r="GCU1566" s="17"/>
      <c r="GCV1566" s="11"/>
      <c r="GCW1566" s="19"/>
      <c r="GCX1566" s="11"/>
      <c r="GCY1566" s="12"/>
      <c r="GCZ1566" s="12"/>
      <c r="GDA1566" s="10"/>
      <c r="GDB1566" s="14"/>
      <c r="GDC1566" s="14"/>
      <c r="GDD1566" s="14"/>
      <c r="GDE1566" s="16"/>
      <c r="GDF1566" s="10"/>
      <c r="GDG1566" s="17"/>
      <c r="GDH1566" s="11"/>
      <c r="GDI1566" s="19"/>
      <c r="GDJ1566" s="11"/>
      <c r="GDK1566" s="12"/>
      <c r="GDL1566" s="12"/>
      <c r="GDM1566" s="10"/>
      <c r="GDN1566" s="14"/>
      <c r="GDO1566" s="14"/>
      <c r="GDP1566" s="14"/>
      <c r="GDQ1566" s="16"/>
      <c r="GDR1566" s="10"/>
      <c r="GDS1566" s="17"/>
      <c r="GDT1566" s="11"/>
      <c r="GDU1566" s="19"/>
      <c r="GDV1566" s="11"/>
      <c r="GDW1566" s="12"/>
      <c r="GDX1566" s="12"/>
      <c r="GDY1566" s="10"/>
      <c r="GDZ1566" s="14"/>
      <c r="GEA1566" s="14"/>
      <c r="GEB1566" s="14"/>
      <c r="GEC1566" s="16"/>
      <c r="GED1566" s="10"/>
      <c r="GEE1566" s="17"/>
      <c r="GEF1566" s="11"/>
      <c r="GEG1566" s="19"/>
      <c r="GEH1566" s="11"/>
      <c r="GEI1566" s="12"/>
      <c r="GEJ1566" s="12"/>
      <c r="GEK1566" s="10"/>
      <c r="GEL1566" s="14"/>
      <c r="GEM1566" s="14"/>
      <c r="GEN1566" s="14"/>
      <c r="GEO1566" s="16"/>
      <c r="GEP1566" s="10"/>
      <c r="GEQ1566" s="17"/>
      <c r="GER1566" s="11"/>
      <c r="GES1566" s="19"/>
      <c r="GET1566" s="11"/>
      <c r="GEU1566" s="12"/>
      <c r="GEV1566" s="12"/>
      <c r="GEW1566" s="10"/>
      <c r="GEX1566" s="14"/>
      <c r="GEY1566" s="14"/>
      <c r="GEZ1566" s="14"/>
      <c r="GFA1566" s="16"/>
      <c r="GFB1566" s="10"/>
      <c r="GFC1566" s="17"/>
      <c r="GFD1566" s="11"/>
      <c r="GFE1566" s="19"/>
      <c r="GFF1566" s="11"/>
      <c r="GFG1566" s="12"/>
      <c r="GFH1566" s="12"/>
      <c r="GFI1566" s="10"/>
      <c r="GFJ1566" s="14"/>
      <c r="GFK1566" s="14"/>
      <c r="GFL1566" s="14"/>
      <c r="GFM1566" s="16"/>
      <c r="GFN1566" s="10"/>
      <c r="GFO1566" s="17"/>
      <c r="GFP1566" s="11"/>
      <c r="GFQ1566" s="19"/>
      <c r="GFR1566" s="11"/>
      <c r="GFS1566" s="12"/>
      <c r="GFT1566" s="12"/>
      <c r="GFU1566" s="10"/>
      <c r="GFV1566" s="14"/>
      <c r="GFW1566" s="14"/>
      <c r="GFX1566" s="14"/>
      <c r="GFY1566" s="16"/>
      <c r="GFZ1566" s="10"/>
      <c r="GGA1566" s="17"/>
      <c r="GGB1566" s="11"/>
      <c r="GGC1566" s="19"/>
      <c r="GGD1566" s="11"/>
      <c r="GGE1566" s="12"/>
      <c r="GGF1566" s="12"/>
      <c r="GGG1566" s="10"/>
      <c r="GGH1566" s="14"/>
      <c r="GGI1566" s="14"/>
      <c r="GGJ1566" s="14"/>
      <c r="GGK1566" s="16"/>
      <c r="GGL1566" s="10"/>
      <c r="GGM1566" s="17"/>
      <c r="GGN1566" s="11"/>
      <c r="GGO1566" s="19"/>
      <c r="GGP1566" s="11"/>
      <c r="GGQ1566" s="12"/>
      <c r="GGR1566" s="12"/>
      <c r="GGS1566" s="10"/>
      <c r="GGT1566" s="14"/>
      <c r="GGU1566" s="14"/>
      <c r="GGV1566" s="14"/>
      <c r="GGW1566" s="16"/>
      <c r="GGX1566" s="10"/>
      <c r="GGY1566" s="17"/>
      <c r="GGZ1566" s="11"/>
      <c r="GHA1566" s="19"/>
      <c r="GHB1566" s="11"/>
      <c r="GHC1566" s="12"/>
      <c r="GHD1566" s="12"/>
      <c r="GHE1566" s="10"/>
      <c r="GHF1566" s="14"/>
      <c r="GHG1566" s="14"/>
      <c r="GHH1566" s="14"/>
      <c r="GHI1566" s="16"/>
      <c r="GHJ1566" s="10"/>
      <c r="GHK1566" s="17"/>
      <c r="GHL1566" s="11"/>
      <c r="GHM1566" s="19"/>
      <c r="GHN1566" s="11"/>
      <c r="GHO1566" s="12"/>
      <c r="GHP1566" s="12"/>
      <c r="GHQ1566" s="10"/>
      <c r="GHR1566" s="14"/>
      <c r="GHS1566" s="14"/>
      <c r="GHT1566" s="14"/>
      <c r="GHU1566" s="16"/>
      <c r="GHV1566" s="10"/>
      <c r="GHW1566" s="17"/>
      <c r="GHX1566" s="11"/>
      <c r="GHY1566" s="19"/>
      <c r="GHZ1566" s="11"/>
      <c r="GIA1566" s="12"/>
      <c r="GIB1566" s="12"/>
      <c r="GIC1566" s="10"/>
      <c r="GID1566" s="14"/>
      <c r="GIE1566" s="14"/>
      <c r="GIF1566" s="14"/>
      <c r="GIG1566" s="16"/>
      <c r="GIH1566" s="10"/>
      <c r="GII1566" s="17"/>
      <c r="GIJ1566" s="11"/>
      <c r="GIK1566" s="19"/>
      <c r="GIL1566" s="11"/>
      <c r="GIM1566" s="12"/>
      <c r="GIN1566" s="12"/>
      <c r="GIO1566" s="10"/>
      <c r="GIP1566" s="14"/>
      <c r="GIQ1566" s="14"/>
      <c r="GIR1566" s="14"/>
      <c r="GIS1566" s="16"/>
      <c r="GIT1566" s="10"/>
      <c r="GIU1566" s="17"/>
      <c r="GIV1566" s="11"/>
      <c r="GIW1566" s="19"/>
      <c r="GIX1566" s="11"/>
      <c r="GIY1566" s="12"/>
      <c r="GIZ1566" s="12"/>
      <c r="GJA1566" s="10"/>
      <c r="GJB1566" s="14"/>
      <c r="GJC1566" s="14"/>
      <c r="GJD1566" s="14"/>
      <c r="GJE1566" s="16"/>
      <c r="GJF1566" s="10"/>
      <c r="GJG1566" s="17"/>
      <c r="GJH1566" s="11"/>
      <c r="GJI1566" s="19"/>
      <c r="GJJ1566" s="11"/>
      <c r="GJK1566" s="12"/>
      <c r="GJL1566" s="12"/>
      <c r="GJM1566" s="10"/>
      <c r="GJN1566" s="14"/>
      <c r="GJO1566" s="14"/>
      <c r="GJP1566" s="14"/>
      <c r="GJQ1566" s="16"/>
      <c r="GJR1566" s="10"/>
      <c r="GJS1566" s="17"/>
      <c r="GJT1566" s="11"/>
      <c r="GJU1566" s="19"/>
      <c r="GJV1566" s="11"/>
      <c r="GJW1566" s="12"/>
      <c r="GJX1566" s="12"/>
      <c r="GJY1566" s="10"/>
      <c r="GJZ1566" s="14"/>
      <c r="GKA1566" s="14"/>
      <c r="GKB1566" s="14"/>
      <c r="GKC1566" s="16"/>
      <c r="GKD1566" s="10"/>
      <c r="GKE1566" s="17"/>
      <c r="GKF1566" s="11"/>
      <c r="GKG1566" s="19"/>
      <c r="GKH1566" s="11"/>
      <c r="GKI1566" s="12"/>
      <c r="GKJ1566" s="12"/>
      <c r="GKK1566" s="10"/>
      <c r="GKL1566" s="14"/>
      <c r="GKM1566" s="14"/>
      <c r="GKN1566" s="14"/>
      <c r="GKO1566" s="16"/>
      <c r="GKP1566" s="10"/>
      <c r="GKQ1566" s="17"/>
      <c r="GKR1566" s="11"/>
      <c r="GKS1566" s="19"/>
      <c r="GKT1566" s="11"/>
      <c r="GKU1566" s="12"/>
      <c r="GKV1566" s="12"/>
      <c r="GKW1566" s="10"/>
      <c r="GKX1566" s="14"/>
      <c r="GKY1566" s="14"/>
      <c r="GKZ1566" s="14"/>
      <c r="GLA1566" s="16"/>
      <c r="GLB1566" s="10"/>
      <c r="GLC1566" s="17"/>
      <c r="GLD1566" s="11"/>
      <c r="GLE1566" s="19"/>
      <c r="GLF1566" s="11"/>
      <c r="GLG1566" s="12"/>
      <c r="GLH1566" s="12"/>
      <c r="GLI1566" s="10"/>
      <c r="GLJ1566" s="14"/>
      <c r="GLK1566" s="14"/>
      <c r="GLL1566" s="14"/>
      <c r="GLM1566" s="16"/>
      <c r="GLN1566" s="10"/>
      <c r="GLO1566" s="17"/>
      <c r="GLP1566" s="11"/>
      <c r="GLQ1566" s="19"/>
      <c r="GLR1566" s="11"/>
      <c r="GLS1566" s="12"/>
      <c r="GLT1566" s="12"/>
      <c r="GLU1566" s="10"/>
      <c r="GLV1566" s="14"/>
      <c r="GLW1566" s="14"/>
      <c r="GLX1566" s="14"/>
      <c r="GLY1566" s="16"/>
      <c r="GLZ1566" s="10"/>
      <c r="GMA1566" s="17"/>
      <c r="GMB1566" s="11"/>
      <c r="GMC1566" s="19"/>
      <c r="GMD1566" s="11"/>
      <c r="GME1566" s="12"/>
      <c r="GMF1566" s="12"/>
      <c r="GMG1566" s="10"/>
      <c r="GMH1566" s="14"/>
      <c r="GMI1566" s="14"/>
      <c r="GMJ1566" s="14"/>
      <c r="GMK1566" s="16"/>
      <c r="GML1566" s="10"/>
      <c r="GMM1566" s="17"/>
      <c r="GMN1566" s="11"/>
      <c r="GMO1566" s="19"/>
      <c r="GMP1566" s="11"/>
      <c r="GMQ1566" s="12"/>
      <c r="GMR1566" s="12"/>
      <c r="GMS1566" s="10"/>
      <c r="GMT1566" s="14"/>
      <c r="GMU1566" s="14"/>
      <c r="GMV1566" s="14"/>
      <c r="GMW1566" s="16"/>
      <c r="GMX1566" s="10"/>
      <c r="GMY1566" s="17"/>
      <c r="GMZ1566" s="11"/>
      <c r="GNA1566" s="19"/>
      <c r="GNB1566" s="11"/>
      <c r="GNC1566" s="12"/>
      <c r="GND1566" s="12"/>
      <c r="GNE1566" s="10"/>
      <c r="GNF1566" s="14"/>
      <c r="GNG1566" s="14"/>
      <c r="GNH1566" s="14"/>
      <c r="GNI1566" s="16"/>
      <c r="GNJ1566" s="10"/>
      <c r="GNK1566" s="17"/>
      <c r="GNL1566" s="11"/>
      <c r="GNM1566" s="19"/>
      <c r="GNN1566" s="11"/>
      <c r="GNO1566" s="12"/>
      <c r="GNP1566" s="12"/>
      <c r="GNQ1566" s="10"/>
      <c r="GNR1566" s="14"/>
      <c r="GNS1566" s="14"/>
      <c r="GNT1566" s="14"/>
      <c r="GNU1566" s="16"/>
      <c r="GNV1566" s="10"/>
      <c r="GNW1566" s="17"/>
      <c r="GNX1566" s="11"/>
      <c r="GNY1566" s="19"/>
      <c r="GNZ1566" s="11"/>
      <c r="GOA1566" s="12"/>
      <c r="GOB1566" s="12"/>
      <c r="GOC1566" s="10"/>
      <c r="GOD1566" s="14"/>
      <c r="GOE1566" s="14"/>
      <c r="GOF1566" s="14"/>
      <c r="GOG1566" s="16"/>
      <c r="GOH1566" s="10"/>
      <c r="GOI1566" s="17"/>
      <c r="GOJ1566" s="11"/>
      <c r="GOK1566" s="19"/>
      <c r="GOL1566" s="11"/>
      <c r="GOM1566" s="12"/>
      <c r="GON1566" s="12"/>
      <c r="GOO1566" s="10"/>
      <c r="GOP1566" s="14"/>
      <c r="GOQ1566" s="14"/>
      <c r="GOR1566" s="14"/>
      <c r="GOS1566" s="16"/>
      <c r="GOT1566" s="10"/>
      <c r="GOU1566" s="17"/>
      <c r="GOV1566" s="11"/>
      <c r="GOW1566" s="19"/>
      <c r="GOX1566" s="11"/>
      <c r="GOY1566" s="12"/>
      <c r="GOZ1566" s="12"/>
      <c r="GPA1566" s="10"/>
      <c r="GPB1566" s="14"/>
      <c r="GPC1566" s="14"/>
      <c r="GPD1566" s="14"/>
      <c r="GPE1566" s="16"/>
      <c r="GPF1566" s="10"/>
      <c r="GPG1566" s="17"/>
      <c r="GPH1566" s="11"/>
      <c r="GPI1566" s="19"/>
      <c r="GPJ1566" s="11"/>
      <c r="GPK1566" s="12"/>
      <c r="GPL1566" s="12"/>
      <c r="GPM1566" s="10"/>
      <c r="GPN1566" s="14"/>
      <c r="GPO1566" s="14"/>
      <c r="GPP1566" s="14"/>
      <c r="GPQ1566" s="16"/>
      <c r="GPR1566" s="10"/>
      <c r="GPS1566" s="17"/>
      <c r="GPT1566" s="11"/>
      <c r="GPU1566" s="19"/>
      <c r="GPV1566" s="11"/>
      <c r="GPW1566" s="12"/>
      <c r="GPX1566" s="12"/>
      <c r="GPY1566" s="10"/>
      <c r="GPZ1566" s="14"/>
      <c r="GQA1566" s="14"/>
      <c r="GQB1566" s="14"/>
      <c r="GQC1566" s="16"/>
      <c r="GQD1566" s="10"/>
      <c r="GQE1566" s="17"/>
      <c r="GQF1566" s="11"/>
      <c r="GQG1566" s="19"/>
      <c r="GQH1566" s="11"/>
      <c r="GQI1566" s="12"/>
      <c r="GQJ1566" s="12"/>
      <c r="GQK1566" s="10"/>
      <c r="GQL1566" s="14"/>
      <c r="GQM1566" s="14"/>
      <c r="GQN1566" s="14"/>
      <c r="GQO1566" s="16"/>
      <c r="GQP1566" s="10"/>
      <c r="GQQ1566" s="17"/>
      <c r="GQR1566" s="11"/>
      <c r="GQS1566" s="19"/>
      <c r="GQT1566" s="11"/>
      <c r="GQU1566" s="12"/>
      <c r="GQV1566" s="12"/>
      <c r="GQW1566" s="10"/>
      <c r="GQX1566" s="14"/>
      <c r="GQY1566" s="14"/>
      <c r="GQZ1566" s="14"/>
      <c r="GRA1566" s="16"/>
      <c r="GRB1566" s="10"/>
      <c r="GRC1566" s="17"/>
      <c r="GRD1566" s="11"/>
      <c r="GRE1566" s="19"/>
      <c r="GRF1566" s="11"/>
      <c r="GRG1566" s="12"/>
      <c r="GRH1566" s="12"/>
      <c r="GRI1566" s="10"/>
      <c r="GRJ1566" s="14"/>
      <c r="GRK1566" s="14"/>
      <c r="GRL1566" s="14"/>
      <c r="GRM1566" s="16"/>
      <c r="GRN1566" s="10"/>
      <c r="GRO1566" s="17"/>
      <c r="GRP1566" s="11"/>
      <c r="GRQ1566" s="19"/>
      <c r="GRR1566" s="11"/>
      <c r="GRS1566" s="12"/>
      <c r="GRT1566" s="12"/>
      <c r="GRU1566" s="10"/>
      <c r="GRV1566" s="14"/>
      <c r="GRW1566" s="14"/>
      <c r="GRX1566" s="14"/>
      <c r="GRY1566" s="16"/>
      <c r="GRZ1566" s="10"/>
      <c r="GSA1566" s="17"/>
      <c r="GSB1566" s="11"/>
      <c r="GSC1566" s="19"/>
      <c r="GSD1566" s="11"/>
      <c r="GSE1566" s="12"/>
      <c r="GSF1566" s="12"/>
      <c r="GSG1566" s="10"/>
      <c r="GSH1566" s="14"/>
      <c r="GSI1566" s="14"/>
      <c r="GSJ1566" s="14"/>
      <c r="GSK1566" s="16"/>
      <c r="GSL1566" s="10"/>
      <c r="GSM1566" s="17"/>
      <c r="GSN1566" s="11"/>
      <c r="GSO1566" s="19"/>
      <c r="GSP1566" s="11"/>
      <c r="GSQ1566" s="12"/>
      <c r="GSR1566" s="12"/>
      <c r="GSS1566" s="10"/>
      <c r="GST1566" s="14"/>
      <c r="GSU1566" s="14"/>
      <c r="GSV1566" s="14"/>
      <c r="GSW1566" s="16"/>
      <c r="GSX1566" s="10"/>
      <c r="GSY1566" s="17"/>
      <c r="GSZ1566" s="11"/>
      <c r="GTA1566" s="19"/>
      <c r="GTB1566" s="11"/>
      <c r="GTC1566" s="12"/>
      <c r="GTD1566" s="12"/>
      <c r="GTE1566" s="10"/>
      <c r="GTF1566" s="14"/>
      <c r="GTG1566" s="14"/>
      <c r="GTH1566" s="14"/>
      <c r="GTI1566" s="16"/>
      <c r="GTJ1566" s="10"/>
      <c r="GTK1566" s="17"/>
      <c r="GTL1566" s="11"/>
      <c r="GTM1566" s="19"/>
      <c r="GTN1566" s="11"/>
      <c r="GTO1566" s="12"/>
      <c r="GTP1566" s="12"/>
      <c r="GTQ1566" s="10"/>
      <c r="GTR1566" s="14"/>
      <c r="GTS1566" s="14"/>
      <c r="GTT1566" s="14"/>
      <c r="GTU1566" s="16"/>
      <c r="GTV1566" s="10"/>
      <c r="GTW1566" s="17"/>
      <c r="GTX1566" s="11"/>
      <c r="GTY1566" s="19"/>
      <c r="GTZ1566" s="11"/>
      <c r="GUA1566" s="12"/>
      <c r="GUB1566" s="12"/>
      <c r="GUC1566" s="10"/>
      <c r="GUD1566" s="14"/>
      <c r="GUE1566" s="14"/>
      <c r="GUF1566" s="14"/>
      <c r="GUG1566" s="16"/>
      <c r="GUH1566" s="10"/>
      <c r="GUI1566" s="17"/>
      <c r="GUJ1566" s="11"/>
      <c r="GUK1566" s="19"/>
      <c r="GUL1566" s="11"/>
      <c r="GUM1566" s="12"/>
      <c r="GUN1566" s="12"/>
      <c r="GUO1566" s="10"/>
      <c r="GUP1566" s="14"/>
      <c r="GUQ1566" s="14"/>
      <c r="GUR1566" s="14"/>
      <c r="GUS1566" s="16"/>
      <c r="GUT1566" s="10"/>
      <c r="GUU1566" s="17"/>
      <c r="GUV1566" s="11"/>
      <c r="GUW1566" s="19"/>
      <c r="GUX1566" s="11"/>
      <c r="GUY1566" s="12"/>
      <c r="GUZ1566" s="12"/>
      <c r="GVA1566" s="10"/>
      <c r="GVB1566" s="14"/>
      <c r="GVC1566" s="14"/>
      <c r="GVD1566" s="14"/>
      <c r="GVE1566" s="16"/>
      <c r="GVF1566" s="10"/>
      <c r="GVG1566" s="17"/>
      <c r="GVH1566" s="11"/>
      <c r="GVI1566" s="19"/>
      <c r="GVJ1566" s="11"/>
      <c r="GVK1566" s="12"/>
      <c r="GVL1566" s="12"/>
      <c r="GVM1566" s="10"/>
      <c r="GVN1566" s="14"/>
      <c r="GVO1566" s="14"/>
      <c r="GVP1566" s="14"/>
      <c r="GVQ1566" s="16"/>
      <c r="GVR1566" s="10"/>
      <c r="GVS1566" s="17"/>
      <c r="GVT1566" s="11"/>
      <c r="GVU1566" s="19"/>
      <c r="GVV1566" s="11"/>
      <c r="GVW1566" s="12"/>
      <c r="GVX1566" s="12"/>
      <c r="GVY1566" s="10"/>
      <c r="GVZ1566" s="14"/>
      <c r="GWA1566" s="14"/>
      <c r="GWB1566" s="14"/>
      <c r="GWC1566" s="16"/>
      <c r="GWD1566" s="10"/>
      <c r="GWE1566" s="17"/>
      <c r="GWF1566" s="11"/>
      <c r="GWG1566" s="19"/>
      <c r="GWH1566" s="11"/>
      <c r="GWI1566" s="12"/>
      <c r="GWJ1566" s="12"/>
      <c r="GWK1566" s="10"/>
      <c r="GWL1566" s="14"/>
      <c r="GWM1566" s="14"/>
      <c r="GWN1566" s="14"/>
      <c r="GWO1566" s="16"/>
      <c r="GWP1566" s="10"/>
      <c r="GWQ1566" s="17"/>
      <c r="GWR1566" s="11"/>
      <c r="GWS1566" s="19"/>
      <c r="GWT1566" s="11"/>
      <c r="GWU1566" s="12"/>
      <c r="GWV1566" s="12"/>
      <c r="GWW1566" s="10"/>
      <c r="GWX1566" s="14"/>
      <c r="GWY1566" s="14"/>
      <c r="GWZ1566" s="14"/>
      <c r="GXA1566" s="16"/>
      <c r="GXB1566" s="10"/>
      <c r="GXC1566" s="17"/>
      <c r="GXD1566" s="11"/>
      <c r="GXE1566" s="19"/>
      <c r="GXF1566" s="11"/>
      <c r="GXG1566" s="12"/>
      <c r="GXH1566" s="12"/>
      <c r="GXI1566" s="10"/>
      <c r="GXJ1566" s="14"/>
      <c r="GXK1566" s="14"/>
      <c r="GXL1566" s="14"/>
      <c r="GXM1566" s="16"/>
      <c r="GXN1566" s="10"/>
      <c r="GXO1566" s="17"/>
      <c r="GXP1566" s="11"/>
      <c r="GXQ1566" s="19"/>
      <c r="GXR1566" s="11"/>
      <c r="GXS1566" s="12"/>
      <c r="GXT1566" s="12"/>
      <c r="GXU1566" s="10"/>
      <c r="GXV1566" s="14"/>
      <c r="GXW1566" s="14"/>
      <c r="GXX1566" s="14"/>
      <c r="GXY1566" s="16"/>
      <c r="GXZ1566" s="10"/>
      <c r="GYA1566" s="17"/>
      <c r="GYB1566" s="11"/>
      <c r="GYC1566" s="19"/>
      <c r="GYD1566" s="11"/>
      <c r="GYE1566" s="12"/>
      <c r="GYF1566" s="12"/>
      <c r="GYG1566" s="10"/>
      <c r="GYH1566" s="14"/>
      <c r="GYI1566" s="14"/>
      <c r="GYJ1566" s="14"/>
      <c r="GYK1566" s="16"/>
      <c r="GYL1566" s="10"/>
      <c r="GYM1566" s="17"/>
      <c r="GYN1566" s="11"/>
      <c r="GYO1566" s="19"/>
      <c r="GYP1566" s="11"/>
      <c r="GYQ1566" s="12"/>
      <c r="GYR1566" s="12"/>
      <c r="GYS1566" s="10"/>
      <c r="GYT1566" s="14"/>
      <c r="GYU1566" s="14"/>
      <c r="GYV1566" s="14"/>
      <c r="GYW1566" s="16"/>
      <c r="GYX1566" s="10"/>
      <c r="GYY1566" s="17"/>
      <c r="GYZ1566" s="11"/>
      <c r="GZA1566" s="19"/>
      <c r="GZB1566" s="11"/>
      <c r="GZC1566" s="12"/>
      <c r="GZD1566" s="12"/>
      <c r="GZE1566" s="10"/>
      <c r="GZF1566" s="14"/>
      <c r="GZG1566" s="14"/>
      <c r="GZH1566" s="14"/>
      <c r="GZI1566" s="16"/>
      <c r="GZJ1566" s="10"/>
      <c r="GZK1566" s="17"/>
      <c r="GZL1566" s="11"/>
      <c r="GZM1566" s="19"/>
      <c r="GZN1566" s="11"/>
      <c r="GZO1566" s="12"/>
      <c r="GZP1566" s="12"/>
      <c r="GZQ1566" s="10"/>
      <c r="GZR1566" s="14"/>
      <c r="GZS1566" s="14"/>
      <c r="GZT1566" s="14"/>
      <c r="GZU1566" s="16"/>
      <c r="GZV1566" s="10"/>
      <c r="GZW1566" s="17"/>
      <c r="GZX1566" s="11"/>
      <c r="GZY1566" s="19"/>
      <c r="GZZ1566" s="11"/>
      <c r="HAA1566" s="12"/>
      <c r="HAB1566" s="12"/>
      <c r="HAC1566" s="10"/>
      <c r="HAD1566" s="14"/>
      <c r="HAE1566" s="14"/>
      <c r="HAF1566" s="14"/>
      <c r="HAG1566" s="16"/>
      <c r="HAH1566" s="10"/>
      <c r="HAI1566" s="17"/>
      <c r="HAJ1566" s="11"/>
      <c r="HAK1566" s="19"/>
      <c r="HAL1566" s="11"/>
      <c r="HAM1566" s="12"/>
      <c r="HAN1566" s="12"/>
      <c r="HAO1566" s="10"/>
      <c r="HAP1566" s="14"/>
      <c r="HAQ1566" s="14"/>
      <c r="HAR1566" s="14"/>
      <c r="HAS1566" s="16"/>
      <c r="HAT1566" s="10"/>
      <c r="HAU1566" s="17"/>
      <c r="HAV1566" s="11"/>
      <c r="HAW1566" s="19"/>
      <c r="HAX1566" s="11"/>
      <c r="HAY1566" s="12"/>
      <c r="HAZ1566" s="12"/>
      <c r="HBA1566" s="10"/>
      <c r="HBB1566" s="14"/>
      <c r="HBC1566" s="14"/>
      <c r="HBD1566" s="14"/>
      <c r="HBE1566" s="16"/>
      <c r="HBF1566" s="10"/>
      <c r="HBG1566" s="17"/>
      <c r="HBH1566" s="11"/>
      <c r="HBI1566" s="19"/>
      <c r="HBJ1566" s="11"/>
      <c r="HBK1566" s="12"/>
      <c r="HBL1566" s="12"/>
      <c r="HBM1566" s="10"/>
      <c r="HBN1566" s="14"/>
      <c r="HBO1566" s="14"/>
      <c r="HBP1566" s="14"/>
      <c r="HBQ1566" s="16"/>
      <c r="HBR1566" s="10"/>
      <c r="HBS1566" s="17"/>
      <c r="HBT1566" s="11"/>
      <c r="HBU1566" s="19"/>
      <c r="HBV1566" s="11"/>
      <c r="HBW1566" s="12"/>
      <c r="HBX1566" s="12"/>
      <c r="HBY1566" s="10"/>
      <c r="HBZ1566" s="14"/>
      <c r="HCA1566" s="14"/>
      <c r="HCB1566" s="14"/>
      <c r="HCC1566" s="16"/>
      <c r="HCD1566" s="10"/>
      <c r="HCE1566" s="17"/>
      <c r="HCF1566" s="11"/>
      <c r="HCG1566" s="19"/>
      <c r="HCH1566" s="11"/>
      <c r="HCI1566" s="12"/>
      <c r="HCJ1566" s="12"/>
      <c r="HCK1566" s="10"/>
      <c r="HCL1566" s="14"/>
      <c r="HCM1566" s="14"/>
      <c r="HCN1566" s="14"/>
      <c r="HCO1566" s="16"/>
      <c r="HCP1566" s="10"/>
      <c r="HCQ1566" s="17"/>
      <c r="HCR1566" s="11"/>
      <c r="HCS1566" s="19"/>
      <c r="HCT1566" s="11"/>
      <c r="HCU1566" s="12"/>
      <c r="HCV1566" s="12"/>
      <c r="HCW1566" s="10"/>
      <c r="HCX1566" s="14"/>
      <c r="HCY1566" s="14"/>
      <c r="HCZ1566" s="14"/>
      <c r="HDA1566" s="16"/>
      <c r="HDB1566" s="10"/>
      <c r="HDC1566" s="17"/>
      <c r="HDD1566" s="11"/>
      <c r="HDE1566" s="19"/>
      <c r="HDF1566" s="11"/>
      <c r="HDG1566" s="12"/>
      <c r="HDH1566" s="12"/>
      <c r="HDI1566" s="10"/>
      <c r="HDJ1566" s="14"/>
      <c r="HDK1566" s="14"/>
      <c r="HDL1566" s="14"/>
      <c r="HDM1566" s="16"/>
      <c r="HDN1566" s="10"/>
      <c r="HDO1566" s="17"/>
      <c r="HDP1566" s="11"/>
      <c r="HDQ1566" s="19"/>
      <c r="HDR1566" s="11"/>
      <c r="HDS1566" s="12"/>
      <c r="HDT1566" s="12"/>
      <c r="HDU1566" s="10"/>
      <c r="HDV1566" s="14"/>
      <c r="HDW1566" s="14"/>
      <c r="HDX1566" s="14"/>
      <c r="HDY1566" s="16"/>
      <c r="HDZ1566" s="10"/>
      <c r="HEA1566" s="17"/>
      <c r="HEB1566" s="11"/>
      <c r="HEC1566" s="19"/>
      <c r="HED1566" s="11"/>
      <c r="HEE1566" s="12"/>
      <c r="HEF1566" s="12"/>
      <c r="HEG1566" s="10"/>
      <c r="HEH1566" s="14"/>
      <c r="HEI1566" s="14"/>
      <c r="HEJ1566" s="14"/>
      <c r="HEK1566" s="16"/>
      <c r="HEL1566" s="10"/>
      <c r="HEM1566" s="17"/>
      <c r="HEN1566" s="11"/>
      <c r="HEO1566" s="19"/>
      <c r="HEP1566" s="11"/>
      <c r="HEQ1566" s="12"/>
      <c r="HER1566" s="12"/>
      <c r="HES1566" s="10"/>
      <c r="HET1566" s="14"/>
      <c r="HEU1566" s="14"/>
      <c r="HEV1566" s="14"/>
      <c r="HEW1566" s="16"/>
      <c r="HEX1566" s="10"/>
      <c r="HEY1566" s="17"/>
      <c r="HEZ1566" s="11"/>
      <c r="HFA1566" s="19"/>
      <c r="HFB1566" s="11"/>
      <c r="HFC1566" s="12"/>
      <c r="HFD1566" s="12"/>
      <c r="HFE1566" s="10"/>
      <c r="HFF1566" s="14"/>
      <c r="HFG1566" s="14"/>
      <c r="HFH1566" s="14"/>
      <c r="HFI1566" s="16"/>
      <c r="HFJ1566" s="10"/>
      <c r="HFK1566" s="17"/>
      <c r="HFL1566" s="11"/>
      <c r="HFM1566" s="19"/>
      <c r="HFN1566" s="11"/>
      <c r="HFO1566" s="12"/>
      <c r="HFP1566" s="12"/>
      <c r="HFQ1566" s="10"/>
      <c r="HFR1566" s="14"/>
      <c r="HFS1566" s="14"/>
      <c r="HFT1566" s="14"/>
      <c r="HFU1566" s="16"/>
      <c r="HFV1566" s="10"/>
      <c r="HFW1566" s="17"/>
      <c r="HFX1566" s="11"/>
      <c r="HFY1566" s="19"/>
      <c r="HFZ1566" s="11"/>
      <c r="HGA1566" s="12"/>
      <c r="HGB1566" s="12"/>
      <c r="HGC1566" s="10"/>
      <c r="HGD1566" s="14"/>
      <c r="HGE1566" s="14"/>
      <c r="HGF1566" s="14"/>
      <c r="HGG1566" s="16"/>
      <c r="HGH1566" s="10"/>
      <c r="HGI1566" s="17"/>
      <c r="HGJ1566" s="11"/>
      <c r="HGK1566" s="19"/>
      <c r="HGL1566" s="11"/>
      <c r="HGM1566" s="12"/>
      <c r="HGN1566" s="12"/>
      <c r="HGO1566" s="10"/>
      <c r="HGP1566" s="14"/>
      <c r="HGQ1566" s="14"/>
      <c r="HGR1566" s="14"/>
      <c r="HGS1566" s="16"/>
      <c r="HGT1566" s="10"/>
      <c r="HGU1566" s="17"/>
      <c r="HGV1566" s="11"/>
      <c r="HGW1566" s="19"/>
      <c r="HGX1566" s="11"/>
      <c r="HGY1566" s="12"/>
      <c r="HGZ1566" s="12"/>
      <c r="HHA1566" s="10"/>
      <c r="HHB1566" s="14"/>
      <c r="HHC1566" s="14"/>
      <c r="HHD1566" s="14"/>
      <c r="HHE1566" s="16"/>
      <c r="HHF1566" s="10"/>
      <c r="HHG1566" s="17"/>
      <c r="HHH1566" s="11"/>
      <c r="HHI1566" s="19"/>
      <c r="HHJ1566" s="11"/>
      <c r="HHK1566" s="12"/>
      <c r="HHL1566" s="12"/>
      <c r="HHM1566" s="10"/>
      <c r="HHN1566" s="14"/>
      <c r="HHO1566" s="14"/>
      <c r="HHP1566" s="14"/>
      <c r="HHQ1566" s="16"/>
      <c r="HHR1566" s="10"/>
      <c r="HHS1566" s="17"/>
      <c r="HHT1566" s="11"/>
      <c r="HHU1566" s="19"/>
      <c r="HHV1566" s="11"/>
      <c r="HHW1566" s="12"/>
      <c r="HHX1566" s="12"/>
      <c r="HHY1566" s="10"/>
      <c r="HHZ1566" s="14"/>
      <c r="HIA1566" s="14"/>
      <c r="HIB1566" s="14"/>
      <c r="HIC1566" s="16"/>
      <c r="HID1566" s="10"/>
      <c r="HIE1566" s="17"/>
      <c r="HIF1566" s="11"/>
      <c r="HIG1566" s="19"/>
      <c r="HIH1566" s="11"/>
      <c r="HII1566" s="12"/>
      <c r="HIJ1566" s="12"/>
      <c r="HIK1566" s="10"/>
      <c r="HIL1566" s="14"/>
      <c r="HIM1566" s="14"/>
      <c r="HIN1566" s="14"/>
      <c r="HIO1566" s="16"/>
      <c r="HIP1566" s="10"/>
      <c r="HIQ1566" s="17"/>
      <c r="HIR1566" s="11"/>
      <c r="HIS1566" s="19"/>
      <c r="HIT1566" s="11"/>
      <c r="HIU1566" s="12"/>
      <c r="HIV1566" s="12"/>
      <c r="HIW1566" s="10"/>
      <c r="HIX1566" s="14"/>
      <c r="HIY1566" s="14"/>
      <c r="HIZ1566" s="14"/>
      <c r="HJA1566" s="16"/>
      <c r="HJB1566" s="10"/>
      <c r="HJC1566" s="17"/>
      <c r="HJD1566" s="11"/>
      <c r="HJE1566" s="19"/>
      <c r="HJF1566" s="11"/>
      <c r="HJG1566" s="12"/>
      <c r="HJH1566" s="12"/>
      <c r="HJI1566" s="10"/>
      <c r="HJJ1566" s="14"/>
      <c r="HJK1566" s="14"/>
      <c r="HJL1566" s="14"/>
      <c r="HJM1566" s="16"/>
      <c r="HJN1566" s="10"/>
      <c r="HJO1566" s="17"/>
      <c r="HJP1566" s="11"/>
      <c r="HJQ1566" s="19"/>
      <c r="HJR1566" s="11"/>
      <c r="HJS1566" s="12"/>
      <c r="HJT1566" s="12"/>
      <c r="HJU1566" s="10"/>
      <c r="HJV1566" s="14"/>
      <c r="HJW1566" s="14"/>
      <c r="HJX1566" s="14"/>
      <c r="HJY1566" s="16"/>
      <c r="HJZ1566" s="10"/>
      <c r="HKA1566" s="17"/>
      <c r="HKB1566" s="11"/>
      <c r="HKC1566" s="19"/>
      <c r="HKD1566" s="11"/>
      <c r="HKE1566" s="12"/>
      <c r="HKF1566" s="12"/>
      <c r="HKG1566" s="10"/>
      <c r="HKH1566" s="14"/>
      <c r="HKI1566" s="14"/>
      <c r="HKJ1566" s="14"/>
      <c r="HKK1566" s="16"/>
      <c r="HKL1566" s="10"/>
      <c r="HKM1566" s="17"/>
      <c r="HKN1566" s="11"/>
      <c r="HKO1566" s="19"/>
      <c r="HKP1566" s="11"/>
      <c r="HKQ1566" s="12"/>
      <c r="HKR1566" s="12"/>
      <c r="HKS1566" s="10"/>
      <c r="HKT1566" s="14"/>
      <c r="HKU1566" s="14"/>
      <c r="HKV1566" s="14"/>
      <c r="HKW1566" s="16"/>
      <c r="HKX1566" s="10"/>
      <c r="HKY1566" s="17"/>
      <c r="HKZ1566" s="11"/>
      <c r="HLA1566" s="19"/>
      <c r="HLB1566" s="11"/>
      <c r="HLC1566" s="12"/>
      <c r="HLD1566" s="12"/>
      <c r="HLE1566" s="10"/>
      <c r="HLF1566" s="14"/>
      <c r="HLG1566" s="14"/>
      <c r="HLH1566" s="14"/>
      <c r="HLI1566" s="16"/>
      <c r="HLJ1566" s="10"/>
      <c r="HLK1566" s="17"/>
      <c r="HLL1566" s="11"/>
      <c r="HLM1566" s="19"/>
      <c r="HLN1566" s="11"/>
      <c r="HLO1566" s="12"/>
      <c r="HLP1566" s="12"/>
      <c r="HLQ1566" s="10"/>
      <c r="HLR1566" s="14"/>
      <c r="HLS1566" s="14"/>
      <c r="HLT1566" s="14"/>
      <c r="HLU1566" s="16"/>
      <c r="HLV1566" s="10"/>
      <c r="HLW1566" s="17"/>
      <c r="HLX1566" s="11"/>
      <c r="HLY1566" s="19"/>
      <c r="HLZ1566" s="11"/>
      <c r="HMA1566" s="12"/>
      <c r="HMB1566" s="12"/>
      <c r="HMC1566" s="10"/>
      <c r="HMD1566" s="14"/>
      <c r="HME1566" s="14"/>
      <c r="HMF1566" s="14"/>
      <c r="HMG1566" s="16"/>
      <c r="HMH1566" s="10"/>
      <c r="HMI1566" s="17"/>
      <c r="HMJ1566" s="11"/>
      <c r="HMK1566" s="19"/>
      <c r="HML1566" s="11"/>
      <c r="HMM1566" s="12"/>
      <c r="HMN1566" s="12"/>
      <c r="HMO1566" s="10"/>
      <c r="HMP1566" s="14"/>
      <c r="HMQ1566" s="14"/>
      <c r="HMR1566" s="14"/>
      <c r="HMS1566" s="16"/>
      <c r="HMT1566" s="10"/>
      <c r="HMU1566" s="17"/>
      <c r="HMV1566" s="11"/>
      <c r="HMW1566" s="19"/>
      <c r="HMX1566" s="11"/>
      <c r="HMY1566" s="12"/>
      <c r="HMZ1566" s="12"/>
      <c r="HNA1566" s="10"/>
      <c r="HNB1566" s="14"/>
      <c r="HNC1566" s="14"/>
      <c r="HND1566" s="14"/>
      <c r="HNE1566" s="16"/>
      <c r="HNF1566" s="10"/>
      <c r="HNG1566" s="17"/>
      <c r="HNH1566" s="11"/>
      <c r="HNI1566" s="19"/>
      <c r="HNJ1566" s="11"/>
      <c r="HNK1566" s="12"/>
      <c r="HNL1566" s="12"/>
      <c r="HNM1566" s="10"/>
      <c r="HNN1566" s="14"/>
      <c r="HNO1566" s="14"/>
      <c r="HNP1566" s="14"/>
      <c r="HNQ1566" s="16"/>
      <c r="HNR1566" s="10"/>
      <c r="HNS1566" s="17"/>
      <c r="HNT1566" s="11"/>
      <c r="HNU1566" s="19"/>
      <c r="HNV1566" s="11"/>
      <c r="HNW1566" s="12"/>
      <c r="HNX1566" s="12"/>
      <c r="HNY1566" s="10"/>
      <c r="HNZ1566" s="14"/>
      <c r="HOA1566" s="14"/>
      <c r="HOB1566" s="14"/>
      <c r="HOC1566" s="16"/>
      <c r="HOD1566" s="10"/>
      <c r="HOE1566" s="17"/>
      <c r="HOF1566" s="11"/>
      <c r="HOG1566" s="19"/>
      <c r="HOH1566" s="11"/>
      <c r="HOI1566" s="12"/>
      <c r="HOJ1566" s="12"/>
      <c r="HOK1566" s="10"/>
      <c r="HOL1566" s="14"/>
      <c r="HOM1566" s="14"/>
      <c r="HON1566" s="14"/>
      <c r="HOO1566" s="16"/>
      <c r="HOP1566" s="10"/>
      <c r="HOQ1566" s="17"/>
      <c r="HOR1566" s="11"/>
      <c r="HOS1566" s="19"/>
      <c r="HOT1566" s="11"/>
      <c r="HOU1566" s="12"/>
      <c r="HOV1566" s="12"/>
      <c r="HOW1566" s="10"/>
      <c r="HOX1566" s="14"/>
      <c r="HOY1566" s="14"/>
      <c r="HOZ1566" s="14"/>
      <c r="HPA1566" s="16"/>
      <c r="HPB1566" s="10"/>
      <c r="HPC1566" s="17"/>
      <c r="HPD1566" s="11"/>
      <c r="HPE1566" s="19"/>
      <c r="HPF1566" s="11"/>
      <c r="HPG1566" s="12"/>
      <c r="HPH1566" s="12"/>
      <c r="HPI1566" s="10"/>
      <c r="HPJ1566" s="14"/>
      <c r="HPK1566" s="14"/>
      <c r="HPL1566" s="14"/>
      <c r="HPM1566" s="16"/>
      <c r="HPN1566" s="10"/>
      <c r="HPO1566" s="17"/>
      <c r="HPP1566" s="11"/>
      <c r="HPQ1566" s="19"/>
      <c r="HPR1566" s="11"/>
      <c r="HPS1566" s="12"/>
      <c r="HPT1566" s="12"/>
      <c r="HPU1566" s="10"/>
      <c r="HPV1566" s="14"/>
      <c r="HPW1566" s="14"/>
      <c r="HPX1566" s="14"/>
      <c r="HPY1566" s="16"/>
      <c r="HPZ1566" s="10"/>
      <c r="HQA1566" s="17"/>
      <c r="HQB1566" s="11"/>
      <c r="HQC1566" s="19"/>
      <c r="HQD1566" s="11"/>
      <c r="HQE1566" s="12"/>
      <c r="HQF1566" s="12"/>
      <c r="HQG1566" s="10"/>
      <c r="HQH1566" s="14"/>
      <c r="HQI1566" s="14"/>
      <c r="HQJ1566" s="14"/>
      <c r="HQK1566" s="16"/>
      <c r="HQL1566" s="10"/>
      <c r="HQM1566" s="17"/>
      <c r="HQN1566" s="11"/>
      <c r="HQO1566" s="19"/>
      <c r="HQP1566" s="11"/>
      <c r="HQQ1566" s="12"/>
      <c r="HQR1566" s="12"/>
      <c r="HQS1566" s="10"/>
      <c r="HQT1566" s="14"/>
      <c r="HQU1566" s="14"/>
      <c r="HQV1566" s="14"/>
      <c r="HQW1566" s="16"/>
      <c r="HQX1566" s="10"/>
      <c r="HQY1566" s="17"/>
      <c r="HQZ1566" s="11"/>
      <c r="HRA1566" s="19"/>
      <c r="HRB1566" s="11"/>
      <c r="HRC1566" s="12"/>
      <c r="HRD1566" s="12"/>
      <c r="HRE1566" s="10"/>
      <c r="HRF1566" s="14"/>
      <c r="HRG1566" s="14"/>
      <c r="HRH1566" s="14"/>
      <c r="HRI1566" s="16"/>
      <c r="HRJ1566" s="10"/>
      <c r="HRK1566" s="17"/>
      <c r="HRL1566" s="11"/>
      <c r="HRM1566" s="19"/>
      <c r="HRN1566" s="11"/>
      <c r="HRO1566" s="12"/>
      <c r="HRP1566" s="12"/>
      <c r="HRQ1566" s="10"/>
      <c r="HRR1566" s="14"/>
      <c r="HRS1566" s="14"/>
      <c r="HRT1566" s="14"/>
      <c r="HRU1566" s="16"/>
      <c r="HRV1566" s="10"/>
      <c r="HRW1566" s="17"/>
      <c r="HRX1566" s="11"/>
      <c r="HRY1566" s="19"/>
      <c r="HRZ1566" s="11"/>
      <c r="HSA1566" s="12"/>
      <c r="HSB1566" s="12"/>
      <c r="HSC1566" s="10"/>
      <c r="HSD1566" s="14"/>
      <c r="HSE1566" s="14"/>
      <c r="HSF1566" s="14"/>
      <c r="HSG1566" s="16"/>
      <c r="HSH1566" s="10"/>
      <c r="HSI1566" s="17"/>
      <c r="HSJ1566" s="11"/>
      <c r="HSK1566" s="19"/>
      <c r="HSL1566" s="11"/>
      <c r="HSM1566" s="12"/>
      <c r="HSN1566" s="12"/>
      <c r="HSO1566" s="10"/>
      <c r="HSP1566" s="14"/>
      <c r="HSQ1566" s="14"/>
      <c r="HSR1566" s="14"/>
      <c r="HSS1566" s="16"/>
      <c r="HST1566" s="10"/>
      <c r="HSU1566" s="17"/>
      <c r="HSV1566" s="11"/>
      <c r="HSW1566" s="19"/>
      <c r="HSX1566" s="11"/>
      <c r="HSY1566" s="12"/>
      <c r="HSZ1566" s="12"/>
      <c r="HTA1566" s="10"/>
      <c r="HTB1566" s="14"/>
      <c r="HTC1566" s="14"/>
      <c r="HTD1566" s="14"/>
      <c r="HTE1566" s="16"/>
      <c r="HTF1566" s="10"/>
      <c r="HTG1566" s="17"/>
      <c r="HTH1566" s="11"/>
      <c r="HTI1566" s="19"/>
      <c r="HTJ1566" s="11"/>
      <c r="HTK1566" s="12"/>
      <c r="HTL1566" s="12"/>
      <c r="HTM1566" s="10"/>
      <c r="HTN1566" s="14"/>
      <c r="HTO1566" s="14"/>
      <c r="HTP1566" s="14"/>
      <c r="HTQ1566" s="16"/>
      <c r="HTR1566" s="10"/>
      <c r="HTS1566" s="17"/>
      <c r="HTT1566" s="11"/>
      <c r="HTU1566" s="19"/>
      <c r="HTV1566" s="11"/>
      <c r="HTW1566" s="12"/>
      <c r="HTX1566" s="12"/>
      <c r="HTY1566" s="10"/>
      <c r="HTZ1566" s="14"/>
      <c r="HUA1566" s="14"/>
      <c r="HUB1566" s="14"/>
      <c r="HUC1566" s="16"/>
      <c r="HUD1566" s="10"/>
      <c r="HUE1566" s="17"/>
      <c r="HUF1566" s="11"/>
      <c r="HUG1566" s="19"/>
      <c r="HUH1566" s="11"/>
      <c r="HUI1566" s="12"/>
      <c r="HUJ1566" s="12"/>
      <c r="HUK1566" s="10"/>
      <c r="HUL1566" s="14"/>
      <c r="HUM1566" s="14"/>
      <c r="HUN1566" s="14"/>
      <c r="HUO1566" s="16"/>
      <c r="HUP1566" s="10"/>
      <c r="HUQ1566" s="17"/>
      <c r="HUR1566" s="11"/>
      <c r="HUS1566" s="19"/>
      <c r="HUT1566" s="11"/>
      <c r="HUU1566" s="12"/>
      <c r="HUV1566" s="12"/>
      <c r="HUW1566" s="10"/>
      <c r="HUX1566" s="14"/>
      <c r="HUY1566" s="14"/>
      <c r="HUZ1566" s="14"/>
      <c r="HVA1566" s="16"/>
      <c r="HVB1566" s="10"/>
      <c r="HVC1566" s="17"/>
      <c r="HVD1566" s="11"/>
      <c r="HVE1566" s="19"/>
      <c r="HVF1566" s="11"/>
      <c r="HVG1566" s="12"/>
      <c r="HVH1566" s="12"/>
      <c r="HVI1566" s="10"/>
      <c r="HVJ1566" s="14"/>
      <c r="HVK1566" s="14"/>
      <c r="HVL1566" s="14"/>
      <c r="HVM1566" s="16"/>
      <c r="HVN1566" s="10"/>
      <c r="HVO1566" s="17"/>
      <c r="HVP1566" s="11"/>
      <c r="HVQ1566" s="19"/>
      <c r="HVR1566" s="11"/>
      <c r="HVS1566" s="12"/>
      <c r="HVT1566" s="12"/>
      <c r="HVU1566" s="10"/>
      <c r="HVV1566" s="14"/>
      <c r="HVW1566" s="14"/>
      <c r="HVX1566" s="14"/>
      <c r="HVY1566" s="16"/>
      <c r="HVZ1566" s="10"/>
      <c r="HWA1566" s="17"/>
      <c r="HWB1566" s="11"/>
      <c r="HWC1566" s="19"/>
      <c r="HWD1566" s="11"/>
      <c r="HWE1566" s="12"/>
      <c r="HWF1566" s="12"/>
      <c r="HWG1566" s="10"/>
      <c r="HWH1566" s="14"/>
      <c r="HWI1566" s="14"/>
      <c r="HWJ1566" s="14"/>
      <c r="HWK1566" s="16"/>
      <c r="HWL1566" s="10"/>
      <c r="HWM1566" s="17"/>
      <c r="HWN1566" s="11"/>
      <c r="HWO1566" s="19"/>
      <c r="HWP1566" s="11"/>
      <c r="HWQ1566" s="12"/>
      <c r="HWR1566" s="12"/>
      <c r="HWS1566" s="10"/>
      <c r="HWT1566" s="14"/>
      <c r="HWU1566" s="14"/>
      <c r="HWV1566" s="14"/>
      <c r="HWW1566" s="16"/>
      <c r="HWX1566" s="10"/>
      <c r="HWY1566" s="17"/>
      <c r="HWZ1566" s="11"/>
      <c r="HXA1566" s="19"/>
      <c r="HXB1566" s="11"/>
      <c r="HXC1566" s="12"/>
      <c r="HXD1566" s="12"/>
      <c r="HXE1566" s="10"/>
      <c r="HXF1566" s="14"/>
      <c r="HXG1566" s="14"/>
      <c r="HXH1566" s="14"/>
      <c r="HXI1566" s="16"/>
      <c r="HXJ1566" s="10"/>
      <c r="HXK1566" s="17"/>
      <c r="HXL1566" s="11"/>
      <c r="HXM1566" s="19"/>
      <c r="HXN1566" s="11"/>
      <c r="HXO1566" s="12"/>
      <c r="HXP1566" s="12"/>
      <c r="HXQ1566" s="10"/>
      <c r="HXR1566" s="14"/>
      <c r="HXS1566" s="14"/>
      <c r="HXT1566" s="14"/>
      <c r="HXU1566" s="16"/>
      <c r="HXV1566" s="10"/>
      <c r="HXW1566" s="17"/>
      <c r="HXX1566" s="11"/>
      <c r="HXY1566" s="19"/>
      <c r="HXZ1566" s="11"/>
      <c r="HYA1566" s="12"/>
      <c r="HYB1566" s="12"/>
      <c r="HYC1566" s="10"/>
      <c r="HYD1566" s="14"/>
      <c r="HYE1566" s="14"/>
      <c r="HYF1566" s="14"/>
      <c r="HYG1566" s="16"/>
      <c r="HYH1566" s="10"/>
      <c r="HYI1566" s="17"/>
      <c r="HYJ1566" s="11"/>
      <c r="HYK1566" s="19"/>
      <c r="HYL1566" s="11"/>
      <c r="HYM1566" s="12"/>
      <c r="HYN1566" s="12"/>
      <c r="HYO1566" s="10"/>
      <c r="HYP1566" s="14"/>
      <c r="HYQ1566" s="14"/>
      <c r="HYR1566" s="14"/>
      <c r="HYS1566" s="16"/>
      <c r="HYT1566" s="10"/>
      <c r="HYU1566" s="17"/>
      <c r="HYV1566" s="11"/>
      <c r="HYW1566" s="19"/>
      <c r="HYX1566" s="11"/>
      <c r="HYY1566" s="12"/>
      <c r="HYZ1566" s="12"/>
      <c r="HZA1566" s="10"/>
      <c r="HZB1566" s="14"/>
      <c r="HZC1566" s="14"/>
      <c r="HZD1566" s="14"/>
      <c r="HZE1566" s="16"/>
      <c r="HZF1566" s="10"/>
      <c r="HZG1566" s="17"/>
      <c r="HZH1566" s="11"/>
      <c r="HZI1566" s="19"/>
      <c r="HZJ1566" s="11"/>
      <c r="HZK1566" s="12"/>
      <c r="HZL1566" s="12"/>
      <c r="HZM1566" s="10"/>
      <c r="HZN1566" s="14"/>
      <c r="HZO1566" s="14"/>
      <c r="HZP1566" s="14"/>
      <c r="HZQ1566" s="16"/>
      <c r="HZR1566" s="10"/>
      <c r="HZS1566" s="17"/>
      <c r="HZT1566" s="11"/>
      <c r="HZU1566" s="19"/>
      <c r="HZV1566" s="11"/>
      <c r="HZW1566" s="12"/>
      <c r="HZX1566" s="12"/>
      <c r="HZY1566" s="10"/>
      <c r="HZZ1566" s="14"/>
      <c r="IAA1566" s="14"/>
      <c r="IAB1566" s="14"/>
      <c r="IAC1566" s="16"/>
      <c r="IAD1566" s="10"/>
      <c r="IAE1566" s="17"/>
      <c r="IAF1566" s="11"/>
      <c r="IAG1566" s="19"/>
      <c r="IAH1566" s="11"/>
      <c r="IAI1566" s="12"/>
      <c r="IAJ1566" s="12"/>
      <c r="IAK1566" s="10"/>
      <c r="IAL1566" s="14"/>
      <c r="IAM1566" s="14"/>
      <c r="IAN1566" s="14"/>
      <c r="IAO1566" s="16"/>
      <c r="IAP1566" s="10"/>
      <c r="IAQ1566" s="17"/>
      <c r="IAR1566" s="11"/>
      <c r="IAS1566" s="19"/>
      <c r="IAT1566" s="11"/>
      <c r="IAU1566" s="12"/>
      <c r="IAV1566" s="12"/>
      <c r="IAW1566" s="10"/>
      <c r="IAX1566" s="14"/>
      <c r="IAY1566" s="14"/>
      <c r="IAZ1566" s="14"/>
      <c r="IBA1566" s="16"/>
      <c r="IBB1566" s="10"/>
      <c r="IBC1566" s="17"/>
      <c r="IBD1566" s="11"/>
      <c r="IBE1566" s="19"/>
      <c r="IBF1566" s="11"/>
      <c r="IBG1566" s="12"/>
      <c r="IBH1566" s="12"/>
      <c r="IBI1566" s="10"/>
      <c r="IBJ1566" s="14"/>
      <c r="IBK1566" s="14"/>
      <c r="IBL1566" s="14"/>
      <c r="IBM1566" s="16"/>
      <c r="IBN1566" s="10"/>
      <c r="IBO1566" s="17"/>
      <c r="IBP1566" s="11"/>
      <c r="IBQ1566" s="19"/>
      <c r="IBR1566" s="11"/>
      <c r="IBS1566" s="12"/>
      <c r="IBT1566" s="12"/>
      <c r="IBU1566" s="10"/>
      <c r="IBV1566" s="14"/>
      <c r="IBW1566" s="14"/>
      <c r="IBX1566" s="14"/>
      <c r="IBY1566" s="16"/>
      <c r="IBZ1566" s="10"/>
      <c r="ICA1566" s="17"/>
      <c r="ICB1566" s="11"/>
      <c r="ICC1566" s="19"/>
      <c r="ICD1566" s="11"/>
      <c r="ICE1566" s="12"/>
      <c r="ICF1566" s="12"/>
      <c r="ICG1566" s="10"/>
      <c r="ICH1566" s="14"/>
      <c r="ICI1566" s="14"/>
      <c r="ICJ1566" s="14"/>
      <c r="ICK1566" s="16"/>
      <c r="ICL1566" s="10"/>
      <c r="ICM1566" s="17"/>
      <c r="ICN1566" s="11"/>
      <c r="ICO1566" s="19"/>
      <c r="ICP1566" s="11"/>
      <c r="ICQ1566" s="12"/>
      <c r="ICR1566" s="12"/>
      <c r="ICS1566" s="10"/>
      <c r="ICT1566" s="14"/>
      <c r="ICU1566" s="14"/>
      <c r="ICV1566" s="14"/>
      <c r="ICW1566" s="16"/>
      <c r="ICX1566" s="10"/>
      <c r="ICY1566" s="17"/>
      <c r="ICZ1566" s="11"/>
      <c r="IDA1566" s="19"/>
      <c r="IDB1566" s="11"/>
      <c r="IDC1566" s="12"/>
      <c r="IDD1566" s="12"/>
      <c r="IDE1566" s="10"/>
      <c r="IDF1566" s="14"/>
      <c r="IDG1566" s="14"/>
      <c r="IDH1566" s="14"/>
      <c r="IDI1566" s="16"/>
      <c r="IDJ1566" s="10"/>
      <c r="IDK1566" s="17"/>
      <c r="IDL1566" s="11"/>
      <c r="IDM1566" s="19"/>
      <c r="IDN1566" s="11"/>
      <c r="IDO1566" s="12"/>
      <c r="IDP1566" s="12"/>
      <c r="IDQ1566" s="10"/>
      <c r="IDR1566" s="14"/>
      <c r="IDS1566" s="14"/>
      <c r="IDT1566" s="14"/>
      <c r="IDU1566" s="16"/>
      <c r="IDV1566" s="10"/>
      <c r="IDW1566" s="17"/>
      <c r="IDX1566" s="11"/>
      <c r="IDY1566" s="19"/>
      <c r="IDZ1566" s="11"/>
      <c r="IEA1566" s="12"/>
      <c r="IEB1566" s="12"/>
      <c r="IEC1566" s="10"/>
      <c r="IED1566" s="14"/>
      <c r="IEE1566" s="14"/>
      <c r="IEF1566" s="14"/>
      <c r="IEG1566" s="16"/>
      <c r="IEH1566" s="10"/>
      <c r="IEI1566" s="17"/>
      <c r="IEJ1566" s="11"/>
      <c r="IEK1566" s="19"/>
      <c r="IEL1566" s="11"/>
      <c r="IEM1566" s="12"/>
      <c r="IEN1566" s="12"/>
      <c r="IEO1566" s="10"/>
      <c r="IEP1566" s="14"/>
      <c r="IEQ1566" s="14"/>
      <c r="IER1566" s="14"/>
      <c r="IES1566" s="16"/>
      <c r="IET1566" s="10"/>
      <c r="IEU1566" s="17"/>
      <c r="IEV1566" s="11"/>
      <c r="IEW1566" s="19"/>
      <c r="IEX1566" s="11"/>
      <c r="IEY1566" s="12"/>
      <c r="IEZ1566" s="12"/>
      <c r="IFA1566" s="10"/>
      <c r="IFB1566" s="14"/>
      <c r="IFC1566" s="14"/>
      <c r="IFD1566" s="14"/>
      <c r="IFE1566" s="16"/>
      <c r="IFF1566" s="10"/>
      <c r="IFG1566" s="17"/>
      <c r="IFH1566" s="11"/>
      <c r="IFI1566" s="19"/>
      <c r="IFJ1566" s="11"/>
      <c r="IFK1566" s="12"/>
      <c r="IFL1566" s="12"/>
      <c r="IFM1566" s="10"/>
      <c r="IFN1566" s="14"/>
      <c r="IFO1566" s="14"/>
      <c r="IFP1566" s="14"/>
      <c r="IFQ1566" s="16"/>
      <c r="IFR1566" s="10"/>
      <c r="IFS1566" s="17"/>
      <c r="IFT1566" s="11"/>
      <c r="IFU1566" s="19"/>
      <c r="IFV1566" s="11"/>
      <c r="IFW1566" s="12"/>
      <c r="IFX1566" s="12"/>
      <c r="IFY1566" s="10"/>
      <c r="IFZ1566" s="14"/>
      <c r="IGA1566" s="14"/>
      <c r="IGB1566" s="14"/>
      <c r="IGC1566" s="16"/>
      <c r="IGD1566" s="10"/>
      <c r="IGE1566" s="17"/>
      <c r="IGF1566" s="11"/>
      <c r="IGG1566" s="19"/>
      <c r="IGH1566" s="11"/>
      <c r="IGI1566" s="12"/>
      <c r="IGJ1566" s="12"/>
      <c r="IGK1566" s="10"/>
      <c r="IGL1566" s="14"/>
      <c r="IGM1566" s="14"/>
      <c r="IGN1566" s="14"/>
      <c r="IGO1566" s="16"/>
      <c r="IGP1566" s="10"/>
      <c r="IGQ1566" s="17"/>
      <c r="IGR1566" s="11"/>
      <c r="IGS1566" s="19"/>
      <c r="IGT1566" s="11"/>
      <c r="IGU1566" s="12"/>
      <c r="IGV1566" s="12"/>
      <c r="IGW1566" s="10"/>
      <c r="IGX1566" s="14"/>
      <c r="IGY1566" s="14"/>
      <c r="IGZ1566" s="14"/>
      <c r="IHA1566" s="16"/>
      <c r="IHB1566" s="10"/>
      <c r="IHC1566" s="17"/>
      <c r="IHD1566" s="11"/>
      <c r="IHE1566" s="19"/>
      <c r="IHF1566" s="11"/>
      <c r="IHG1566" s="12"/>
      <c r="IHH1566" s="12"/>
      <c r="IHI1566" s="10"/>
      <c r="IHJ1566" s="14"/>
      <c r="IHK1566" s="14"/>
      <c r="IHL1566" s="14"/>
      <c r="IHM1566" s="16"/>
      <c r="IHN1566" s="10"/>
      <c r="IHO1566" s="17"/>
      <c r="IHP1566" s="11"/>
      <c r="IHQ1566" s="19"/>
      <c r="IHR1566" s="11"/>
      <c r="IHS1566" s="12"/>
      <c r="IHT1566" s="12"/>
      <c r="IHU1566" s="10"/>
      <c r="IHV1566" s="14"/>
      <c r="IHW1566" s="14"/>
      <c r="IHX1566" s="14"/>
      <c r="IHY1566" s="16"/>
      <c r="IHZ1566" s="10"/>
      <c r="IIA1566" s="17"/>
      <c r="IIB1566" s="11"/>
      <c r="IIC1566" s="19"/>
      <c r="IID1566" s="11"/>
      <c r="IIE1566" s="12"/>
      <c r="IIF1566" s="12"/>
      <c r="IIG1566" s="10"/>
      <c r="IIH1566" s="14"/>
      <c r="III1566" s="14"/>
      <c r="IIJ1566" s="14"/>
      <c r="IIK1566" s="16"/>
      <c r="IIL1566" s="10"/>
      <c r="IIM1566" s="17"/>
      <c r="IIN1566" s="11"/>
      <c r="IIO1566" s="19"/>
      <c r="IIP1566" s="11"/>
      <c r="IIQ1566" s="12"/>
      <c r="IIR1566" s="12"/>
      <c r="IIS1566" s="10"/>
      <c r="IIT1566" s="14"/>
      <c r="IIU1566" s="14"/>
      <c r="IIV1566" s="14"/>
      <c r="IIW1566" s="16"/>
      <c r="IIX1566" s="10"/>
      <c r="IIY1566" s="17"/>
      <c r="IIZ1566" s="11"/>
      <c r="IJA1566" s="19"/>
      <c r="IJB1566" s="11"/>
      <c r="IJC1566" s="12"/>
      <c r="IJD1566" s="12"/>
      <c r="IJE1566" s="10"/>
      <c r="IJF1566" s="14"/>
      <c r="IJG1566" s="14"/>
      <c r="IJH1566" s="14"/>
      <c r="IJI1566" s="16"/>
      <c r="IJJ1566" s="10"/>
      <c r="IJK1566" s="17"/>
      <c r="IJL1566" s="11"/>
      <c r="IJM1566" s="19"/>
      <c r="IJN1566" s="11"/>
      <c r="IJO1566" s="12"/>
      <c r="IJP1566" s="12"/>
      <c r="IJQ1566" s="10"/>
      <c r="IJR1566" s="14"/>
      <c r="IJS1566" s="14"/>
      <c r="IJT1566" s="14"/>
      <c r="IJU1566" s="16"/>
      <c r="IJV1566" s="10"/>
      <c r="IJW1566" s="17"/>
      <c r="IJX1566" s="11"/>
      <c r="IJY1566" s="19"/>
      <c r="IJZ1566" s="11"/>
      <c r="IKA1566" s="12"/>
      <c r="IKB1566" s="12"/>
      <c r="IKC1566" s="10"/>
      <c r="IKD1566" s="14"/>
      <c r="IKE1566" s="14"/>
      <c r="IKF1566" s="14"/>
      <c r="IKG1566" s="16"/>
      <c r="IKH1566" s="10"/>
      <c r="IKI1566" s="17"/>
      <c r="IKJ1566" s="11"/>
      <c r="IKK1566" s="19"/>
      <c r="IKL1566" s="11"/>
      <c r="IKM1566" s="12"/>
      <c r="IKN1566" s="12"/>
      <c r="IKO1566" s="10"/>
      <c r="IKP1566" s="14"/>
      <c r="IKQ1566" s="14"/>
      <c r="IKR1566" s="14"/>
      <c r="IKS1566" s="16"/>
      <c r="IKT1566" s="10"/>
      <c r="IKU1566" s="17"/>
      <c r="IKV1566" s="11"/>
      <c r="IKW1566" s="19"/>
      <c r="IKX1566" s="11"/>
      <c r="IKY1566" s="12"/>
      <c r="IKZ1566" s="12"/>
      <c r="ILA1566" s="10"/>
      <c r="ILB1566" s="14"/>
      <c r="ILC1566" s="14"/>
      <c r="ILD1566" s="14"/>
      <c r="ILE1566" s="16"/>
      <c r="ILF1566" s="10"/>
      <c r="ILG1566" s="17"/>
      <c r="ILH1566" s="11"/>
      <c r="ILI1566" s="19"/>
      <c r="ILJ1566" s="11"/>
      <c r="ILK1566" s="12"/>
      <c r="ILL1566" s="12"/>
      <c r="ILM1566" s="10"/>
      <c r="ILN1566" s="14"/>
      <c r="ILO1566" s="14"/>
      <c r="ILP1566" s="14"/>
      <c r="ILQ1566" s="16"/>
      <c r="ILR1566" s="10"/>
      <c r="ILS1566" s="17"/>
      <c r="ILT1566" s="11"/>
      <c r="ILU1566" s="19"/>
      <c r="ILV1566" s="11"/>
      <c r="ILW1566" s="12"/>
      <c r="ILX1566" s="12"/>
      <c r="ILY1566" s="10"/>
      <c r="ILZ1566" s="14"/>
      <c r="IMA1566" s="14"/>
      <c r="IMB1566" s="14"/>
      <c r="IMC1566" s="16"/>
      <c r="IMD1566" s="10"/>
      <c r="IME1566" s="17"/>
      <c r="IMF1566" s="11"/>
      <c r="IMG1566" s="19"/>
      <c r="IMH1566" s="11"/>
      <c r="IMI1566" s="12"/>
      <c r="IMJ1566" s="12"/>
      <c r="IMK1566" s="10"/>
      <c r="IML1566" s="14"/>
      <c r="IMM1566" s="14"/>
      <c r="IMN1566" s="14"/>
      <c r="IMO1566" s="16"/>
      <c r="IMP1566" s="10"/>
      <c r="IMQ1566" s="17"/>
      <c r="IMR1566" s="11"/>
      <c r="IMS1566" s="19"/>
      <c r="IMT1566" s="11"/>
      <c r="IMU1566" s="12"/>
      <c r="IMV1566" s="12"/>
      <c r="IMW1566" s="10"/>
      <c r="IMX1566" s="14"/>
      <c r="IMY1566" s="14"/>
      <c r="IMZ1566" s="14"/>
      <c r="INA1566" s="16"/>
      <c r="INB1566" s="10"/>
      <c r="INC1566" s="17"/>
      <c r="IND1566" s="11"/>
      <c r="INE1566" s="19"/>
      <c r="INF1566" s="11"/>
      <c r="ING1566" s="12"/>
      <c r="INH1566" s="12"/>
      <c r="INI1566" s="10"/>
      <c r="INJ1566" s="14"/>
      <c r="INK1566" s="14"/>
      <c r="INL1566" s="14"/>
      <c r="INM1566" s="16"/>
      <c r="INN1566" s="10"/>
      <c r="INO1566" s="17"/>
      <c r="INP1566" s="11"/>
      <c r="INQ1566" s="19"/>
      <c r="INR1566" s="11"/>
      <c r="INS1566" s="12"/>
      <c r="INT1566" s="12"/>
      <c r="INU1566" s="10"/>
      <c r="INV1566" s="14"/>
      <c r="INW1566" s="14"/>
      <c r="INX1566" s="14"/>
      <c r="INY1566" s="16"/>
      <c r="INZ1566" s="10"/>
      <c r="IOA1566" s="17"/>
      <c r="IOB1566" s="11"/>
      <c r="IOC1566" s="19"/>
      <c r="IOD1566" s="11"/>
      <c r="IOE1566" s="12"/>
      <c r="IOF1566" s="12"/>
      <c r="IOG1566" s="10"/>
      <c r="IOH1566" s="14"/>
      <c r="IOI1566" s="14"/>
      <c r="IOJ1566" s="14"/>
      <c r="IOK1566" s="16"/>
      <c r="IOL1566" s="10"/>
      <c r="IOM1566" s="17"/>
      <c r="ION1566" s="11"/>
      <c r="IOO1566" s="19"/>
      <c r="IOP1566" s="11"/>
      <c r="IOQ1566" s="12"/>
      <c r="IOR1566" s="12"/>
      <c r="IOS1566" s="10"/>
      <c r="IOT1566" s="14"/>
      <c r="IOU1566" s="14"/>
      <c r="IOV1566" s="14"/>
      <c r="IOW1566" s="16"/>
      <c r="IOX1566" s="10"/>
      <c r="IOY1566" s="17"/>
      <c r="IOZ1566" s="11"/>
      <c r="IPA1566" s="19"/>
      <c r="IPB1566" s="11"/>
      <c r="IPC1566" s="12"/>
      <c r="IPD1566" s="12"/>
      <c r="IPE1566" s="10"/>
      <c r="IPF1566" s="14"/>
      <c r="IPG1566" s="14"/>
      <c r="IPH1566" s="14"/>
      <c r="IPI1566" s="16"/>
      <c r="IPJ1566" s="10"/>
      <c r="IPK1566" s="17"/>
      <c r="IPL1566" s="11"/>
      <c r="IPM1566" s="19"/>
      <c r="IPN1566" s="11"/>
      <c r="IPO1566" s="12"/>
      <c r="IPP1566" s="12"/>
      <c r="IPQ1566" s="10"/>
      <c r="IPR1566" s="14"/>
      <c r="IPS1566" s="14"/>
      <c r="IPT1566" s="14"/>
      <c r="IPU1566" s="16"/>
      <c r="IPV1566" s="10"/>
      <c r="IPW1566" s="17"/>
      <c r="IPX1566" s="11"/>
      <c r="IPY1566" s="19"/>
      <c r="IPZ1566" s="11"/>
      <c r="IQA1566" s="12"/>
      <c r="IQB1566" s="12"/>
      <c r="IQC1566" s="10"/>
      <c r="IQD1566" s="14"/>
      <c r="IQE1566" s="14"/>
      <c r="IQF1566" s="14"/>
      <c r="IQG1566" s="16"/>
      <c r="IQH1566" s="10"/>
      <c r="IQI1566" s="17"/>
      <c r="IQJ1566" s="11"/>
      <c r="IQK1566" s="19"/>
      <c r="IQL1566" s="11"/>
      <c r="IQM1566" s="12"/>
      <c r="IQN1566" s="12"/>
      <c r="IQO1566" s="10"/>
      <c r="IQP1566" s="14"/>
      <c r="IQQ1566" s="14"/>
      <c r="IQR1566" s="14"/>
      <c r="IQS1566" s="16"/>
      <c r="IQT1566" s="10"/>
      <c r="IQU1566" s="17"/>
      <c r="IQV1566" s="11"/>
      <c r="IQW1566" s="19"/>
      <c r="IQX1566" s="11"/>
      <c r="IQY1566" s="12"/>
      <c r="IQZ1566" s="12"/>
      <c r="IRA1566" s="10"/>
      <c r="IRB1566" s="14"/>
      <c r="IRC1566" s="14"/>
      <c r="IRD1566" s="14"/>
      <c r="IRE1566" s="16"/>
      <c r="IRF1566" s="10"/>
      <c r="IRG1566" s="17"/>
      <c r="IRH1566" s="11"/>
      <c r="IRI1566" s="19"/>
      <c r="IRJ1566" s="11"/>
      <c r="IRK1566" s="12"/>
      <c r="IRL1566" s="12"/>
      <c r="IRM1566" s="10"/>
      <c r="IRN1566" s="14"/>
      <c r="IRO1566" s="14"/>
      <c r="IRP1566" s="14"/>
      <c r="IRQ1566" s="16"/>
      <c r="IRR1566" s="10"/>
      <c r="IRS1566" s="17"/>
      <c r="IRT1566" s="11"/>
      <c r="IRU1566" s="19"/>
      <c r="IRV1566" s="11"/>
      <c r="IRW1566" s="12"/>
      <c r="IRX1566" s="12"/>
      <c r="IRY1566" s="10"/>
      <c r="IRZ1566" s="14"/>
      <c r="ISA1566" s="14"/>
      <c r="ISB1566" s="14"/>
      <c r="ISC1566" s="16"/>
      <c r="ISD1566" s="10"/>
      <c r="ISE1566" s="17"/>
      <c r="ISF1566" s="11"/>
      <c r="ISG1566" s="19"/>
      <c r="ISH1566" s="11"/>
      <c r="ISI1566" s="12"/>
      <c r="ISJ1566" s="12"/>
      <c r="ISK1566" s="10"/>
      <c r="ISL1566" s="14"/>
      <c r="ISM1566" s="14"/>
      <c r="ISN1566" s="14"/>
      <c r="ISO1566" s="16"/>
      <c r="ISP1566" s="10"/>
      <c r="ISQ1566" s="17"/>
      <c r="ISR1566" s="11"/>
      <c r="ISS1566" s="19"/>
      <c r="IST1566" s="11"/>
      <c r="ISU1566" s="12"/>
      <c r="ISV1566" s="12"/>
      <c r="ISW1566" s="10"/>
      <c r="ISX1566" s="14"/>
      <c r="ISY1566" s="14"/>
      <c r="ISZ1566" s="14"/>
      <c r="ITA1566" s="16"/>
      <c r="ITB1566" s="10"/>
      <c r="ITC1566" s="17"/>
      <c r="ITD1566" s="11"/>
      <c r="ITE1566" s="19"/>
      <c r="ITF1566" s="11"/>
      <c r="ITG1566" s="12"/>
      <c r="ITH1566" s="12"/>
      <c r="ITI1566" s="10"/>
      <c r="ITJ1566" s="14"/>
      <c r="ITK1566" s="14"/>
      <c r="ITL1566" s="14"/>
      <c r="ITM1566" s="16"/>
      <c r="ITN1566" s="10"/>
      <c r="ITO1566" s="17"/>
      <c r="ITP1566" s="11"/>
      <c r="ITQ1566" s="19"/>
      <c r="ITR1566" s="11"/>
      <c r="ITS1566" s="12"/>
      <c r="ITT1566" s="12"/>
      <c r="ITU1566" s="10"/>
      <c r="ITV1566" s="14"/>
      <c r="ITW1566" s="14"/>
      <c r="ITX1566" s="14"/>
      <c r="ITY1566" s="16"/>
      <c r="ITZ1566" s="10"/>
      <c r="IUA1566" s="17"/>
      <c r="IUB1566" s="11"/>
      <c r="IUC1566" s="19"/>
      <c r="IUD1566" s="11"/>
      <c r="IUE1566" s="12"/>
      <c r="IUF1566" s="12"/>
      <c r="IUG1566" s="10"/>
      <c r="IUH1566" s="14"/>
      <c r="IUI1566" s="14"/>
      <c r="IUJ1566" s="14"/>
      <c r="IUK1566" s="16"/>
      <c r="IUL1566" s="10"/>
      <c r="IUM1566" s="17"/>
      <c r="IUN1566" s="11"/>
      <c r="IUO1566" s="19"/>
      <c r="IUP1566" s="11"/>
      <c r="IUQ1566" s="12"/>
      <c r="IUR1566" s="12"/>
      <c r="IUS1566" s="10"/>
      <c r="IUT1566" s="14"/>
      <c r="IUU1566" s="14"/>
      <c r="IUV1566" s="14"/>
      <c r="IUW1566" s="16"/>
      <c r="IUX1566" s="10"/>
      <c r="IUY1566" s="17"/>
      <c r="IUZ1566" s="11"/>
      <c r="IVA1566" s="19"/>
      <c r="IVB1566" s="11"/>
      <c r="IVC1566" s="12"/>
      <c r="IVD1566" s="12"/>
      <c r="IVE1566" s="10"/>
      <c r="IVF1566" s="14"/>
      <c r="IVG1566" s="14"/>
      <c r="IVH1566" s="14"/>
      <c r="IVI1566" s="16"/>
      <c r="IVJ1566" s="10"/>
      <c r="IVK1566" s="17"/>
      <c r="IVL1566" s="11"/>
      <c r="IVM1566" s="19"/>
      <c r="IVN1566" s="11"/>
      <c r="IVO1566" s="12"/>
      <c r="IVP1566" s="12"/>
      <c r="IVQ1566" s="10"/>
      <c r="IVR1566" s="14"/>
      <c r="IVS1566" s="14"/>
      <c r="IVT1566" s="14"/>
      <c r="IVU1566" s="16"/>
      <c r="IVV1566" s="10"/>
      <c r="IVW1566" s="17"/>
      <c r="IVX1566" s="11"/>
      <c r="IVY1566" s="19"/>
      <c r="IVZ1566" s="11"/>
      <c r="IWA1566" s="12"/>
      <c r="IWB1566" s="12"/>
      <c r="IWC1566" s="10"/>
      <c r="IWD1566" s="14"/>
      <c r="IWE1566" s="14"/>
      <c r="IWF1566" s="14"/>
      <c r="IWG1566" s="16"/>
      <c r="IWH1566" s="10"/>
      <c r="IWI1566" s="17"/>
      <c r="IWJ1566" s="11"/>
      <c r="IWK1566" s="19"/>
      <c r="IWL1566" s="11"/>
      <c r="IWM1566" s="12"/>
      <c r="IWN1566" s="12"/>
      <c r="IWO1566" s="10"/>
      <c r="IWP1566" s="14"/>
      <c r="IWQ1566" s="14"/>
      <c r="IWR1566" s="14"/>
      <c r="IWS1566" s="16"/>
      <c r="IWT1566" s="10"/>
      <c r="IWU1566" s="17"/>
      <c r="IWV1566" s="11"/>
      <c r="IWW1566" s="19"/>
      <c r="IWX1566" s="11"/>
      <c r="IWY1566" s="12"/>
      <c r="IWZ1566" s="12"/>
      <c r="IXA1566" s="10"/>
      <c r="IXB1566" s="14"/>
      <c r="IXC1566" s="14"/>
      <c r="IXD1566" s="14"/>
      <c r="IXE1566" s="16"/>
      <c r="IXF1566" s="10"/>
      <c r="IXG1566" s="17"/>
      <c r="IXH1566" s="11"/>
      <c r="IXI1566" s="19"/>
      <c r="IXJ1566" s="11"/>
      <c r="IXK1566" s="12"/>
      <c r="IXL1566" s="12"/>
      <c r="IXM1566" s="10"/>
      <c r="IXN1566" s="14"/>
      <c r="IXO1566" s="14"/>
      <c r="IXP1566" s="14"/>
      <c r="IXQ1566" s="16"/>
      <c r="IXR1566" s="10"/>
      <c r="IXS1566" s="17"/>
      <c r="IXT1566" s="11"/>
      <c r="IXU1566" s="19"/>
      <c r="IXV1566" s="11"/>
      <c r="IXW1566" s="12"/>
      <c r="IXX1566" s="12"/>
      <c r="IXY1566" s="10"/>
      <c r="IXZ1566" s="14"/>
      <c r="IYA1566" s="14"/>
      <c r="IYB1566" s="14"/>
      <c r="IYC1566" s="16"/>
      <c r="IYD1566" s="10"/>
      <c r="IYE1566" s="17"/>
      <c r="IYF1566" s="11"/>
      <c r="IYG1566" s="19"/>
      <c r="IYH1566" s="11"/>
      <c r="IYI1566" s="12"/>
      <c r="IYJ1566" s="12"/>
      <c r="IYK1566" s="10"/>
      <c r="IYL1566" s="14"/>
      <c r="IYM1566" s="14"/>
      <c r="IYN1566" s="14"/>
      <c r="IYO1566" s="16"/>
      <c r="IYP1566" s="10"/>
      <c r="IYQ1566" s="17"/>
      <c r="IYR1566" s="11"/>
      <c r="IYS1566" s="19"/>
      <c r="IYT1566" s="11"/>
      <c r="IYU1566" s="12"/>
      <c r="IYV1566" s="12"/>
      <c r="IYW1566" s="10"/>
      <c r="IYX1566" s="14"/>
      <c r="IYY1566" s="14"/>
      <c r="IYZ1566" s="14"/>
      <c r="IZA1566" s="16"/>
      <c r="IZB1566" s="10"/>
      <c r="IZC1566" s="17"/>
      <c r="IZD1566" s="11"/>
      <c r="IZE1566" s="19"/>
      <c r="IZF1566" s="11"/>
      <c r="IZG1566" s="12"/>
      <c r="IZH1566" s="12"/>
      <c r="IZI1566" s="10"/>
      <c r="IZJ1566" s="14"/>
      <c r="IZK1566" s="14"/>
      <c r="IZL1566" s="14"/>
      <c r="IZM1566" s="16"/>
      <c r="IZN1566" s="10"/>
      <c r="IZO1566" s="17"/>
      <c r="IZP1566" s="11"/>
      <c r="IZQ1566" s="19"/>
      <c r="IZR1566" s="11"/>
      <c r="IZS1566" s="12"/>
      <c r="IZT1566" s="12"/>
      <c r="IZU1566" s="10"/>
      <c r="IZV1566" s="14"/>
      <c r="IZW1566" s="14"/>
      <c r="IZX1566" s="14"/>
      <c r="IZY1566" s="16"/>
      <c r="IZZ1566" s="10"/>
      <c r="JAA1566" s="17"/>
      <c r="JAB1566" s="11"/>
      <c r="JAC1566" s="19"/>
      <c r="JAD1566" s="11"/>
      <c r="JAE1566" s="12"/>
      <c r="JAF1566" s="12"/>
      <c r="JAG1566" s="10"/>
      <c r="JAH1566" s="14"/>
      <c r="JAI1566" s="14"/>
      <c r="JAJ1566" s="14"/>
      <c r="JAK1566" s="16"/>
      <c r="JAL1566" s="10"/>
      <c r="JAM1566" s="17"/>
      <c r="JAN1566" s="11"/>
      <c r="JAO1566" s="19"/>
      <c r="JAP1566" s="11"/>
      <c r="JAQ1566" s="12"/>
      <c r="JAR1566" s="12"/>
      <c r="JAS1566" s="10"/>
      <c r="JAT1566" s="14"/>
      <c r="JAU1566" s="14"/>
      <c r="JAV1566" s="14"/>
      <c r="JAW1566" s="16"/>
      <c r="JAX1566" s="10"/>
      <c r="JAY1566" s="17"/>
      <c r="JAZ1566" s="11"/>
      <c r="JBA1566" s="19"/>
      <c r="JBB1566" s="11"/>
      <c r="JBC1566" s="12"/>
      <c r="JBD1566" s="12"/>
      <c r="JBE1566" s="10"/>
      <c r="JBF1566" s="14"/>
      <c r="JBG1566" s="14"/>
      <c r="JBH1566" s="14"/>
      <c r="JBI1566" s="16"/>
      <c r="JBJ1566" s="10"/>
      <c r="JBK1566" s="17"/>
      <c r="JBL1566" s="11"/>
      <c r="JBM1566" s="19"/>
      <c r="JBN1566" s="11"/>
      <c r="JBO1566" s="12"/>
      <c r="JBP1566" s="12"/>
      <c r="JBQ1566" s="10"/>
      <c r="JBR1566" s="14"/>
      <c r="JBS1566" s="14"/>
      <c r="JBT1566" s="14"/>
      <c r="JBU1566" s="16"/>
      <c r="JBV1566" s="10"/>
      <c r="JBW1566" s="17"/>
      <c r="JBX1566" s="11"/>
      <c r="JBY1566" s="19"/>
      <c r="JBZ1566" s="11"/>
      <c r="JCA1566" s="12"/>
      <c r="JCB1566" s="12"/>
      <c r="JCC1566" s="10"/>
      <c r="JCD1566" s="14"/>
      <c r="JCE1566" s="14"/>
      <c r="JCF1566" s="14"/>
      <c r="JCG1566" s="16"/>
      <c r="JCH1566" s="10"/>
      <c r="JCI1566" s="17"/>
      <c r="JCJ1566" s="11"/>
      <c r="JCK1566" s="19"/>
      <c r="JCL1566" s="11"/>
      <c r="JCM1566" s="12"/>
      <c r="JCN1566" s="12"/>
      <c r="JCO1566" s="10"/>
      <c r="JCP1566" s="14"/>
      <c r="JCQ1566" s="14"/>
      <c r="JCR1566" s="14"/>
      <c r="JCS1566" s="16"/>
      <c r="JCT1566" s="10"/>
      <c r="JCU1566" s="17"/>
      <c r="JCV1566" s="11"/>
      <c r="JCW1566" s="19"/>
      <c r="JCX1566" s="11"/>
      <c r="JCY1566" s="12"/>
      <c r="JCZ1566" s="12"/>
      <c r="JDA1566" s="10"/>
      <c r="JDB1566" s="14"/>
      <c r="JDC1566" s="14"/>
      <c r="JDD1566" s="14"/>
      <c r="JDE1566" s="16"/>
      <c r="JDF1566" s="10"/>
      <c r="JDG1566" s="17"/>
      <c r="JDH1566" s="11"/>
      <c r="JDI1566" s="19"/>
      <c r="JDJ1566" s="11"/>
      <c r="JDK1566" s="12"/>
      <c r="JDL1566" s="12"/>
      <c r="JDM1566" s="10"/>
      <c r="JDN1566" s="14"/>
      <c r="JDO1566" s="14"/>
      <c r="JDP1566" s="14"/>
      <c r="JDQ1566" s="16"/>
      <c r="JDR1566" s="10"/>
      <c r="JDS1566" s="17"/>
      <c r="JDT1566" s="11"/>
      <c r="JDU1566" s="19"/>
      <c r="JDV1566" s="11"/>
      <c r="JDW1566" s="12"/>
      <c r="JDX1566" s="12"/>
      <c r="JDY1566" s="10"/>
      <c r="JDZ1566" s="14"/>
      <c r="JEA1566" s="14"/>
      <c r="JEB1566" s="14"/>
      <c r="JEC1566" s="16"/>
      <c r="JED1566" s="10"/>
      <c r="JEE1566" s="17"/>
      <c r="JEF1566" s="11"/>
      <c r="JEG1566" s="19"/>
      <c r="JEH1566" s="11"/>
      <c r="JEI1566" s="12"/>
      <c r="JEJ1566" s="12"/>
      <c r="JEK1566" s="10"/>
      <c r="JEL1566" s="14"/>
      <c r="JEM1566" s="14"/>
      <c r="JEN1566" s="14"/>
      <c r="JEO1566" s="16"/>
      <c r="JEP1566" s="10"/>
      <c r="JEQ1566" s="17"/>
      <c r="JER1566" s="11"/>
      <c r="JES1566" s="19"/>
      <c r="JET1566" s="11"/>
      <c r="JEU1566" s="12"/>
      <c r="JEV1566" s="12"/>
      <c r="JEW1566" s="10"/>
      <c r="JEX1566" s="14"/>
      <c r="JEY1566" s="14"/>
      <c r="JEZ1566" s="14"/>
      <c r="JFA1566" s="16"/>
      <c r="JFB1566" s="10"/>
      <c r="JFC1566" s="17"/>
      <c r="JFD1566" s="11"/>
      <c r="JFE1566" s="19"/>
      <c r="JFF1566" s="11"/>
      <c r="JFG1566" s="12"/>
      <c r="JFH1566" s="12"/>
      <c r="JFI1566" s="10"/>
      <c r="JFJ1566" s="14"/>
      <c r="JFK1566" s="14"/>
      <c r="JFL1566" s="14"/>
      <c r="JFM1566" s="16"/>
      <c r="JFN1566" s="10"/>
      <c r="JFO1566" s="17"/>
      <c r="JFP1566" s="11"/>
      <c r="JFQ1566" s="19"/>
      <c r="JFR1566" s="11"/>
      <c r="JFS1566" s="12"/>
      <c r="JFT1566" s="12"/>
      <c r="JFU1566" s="10"/>
      <c r="JFV1566" s="14"/>
      <c r="JFW1566" s="14"/>
      <c r="JFX1566" s="14"/>
      <c r="JFY1566" s="16"/>
      <c r="JFZ1566" s="10"/>
      <c r="JGA1566" s="17"/>
      <c r="JGB1566" s="11"/>
      <c r="JGC1566" s="19"/>
      <c r="JGD1566" s="11"/>
      <c r="JGE1566" s="12"/>
      <c r="JGF1566" s="12"/>
      <c r="JGG1566" s="10"/>
      <c r="JGH1566" s="14"/>
      <c r="JGI1566" s="14"/>
      <c r="JGJ1566" s="14"/>
      <c r="JGK1566" s="16"/>
      <c r="JGL1566" s="10"/>
      <c r="JGM1566" s="17"/>
      <c r="JGN1566" s="11"/>
      <c r="JGO1566" s="19"/>
      <c r="JGP1566" s="11"/>
      <c r="JGQ1566" s="12"/>
      <c r="JGR1566" s="12"/>
      <c r="JGS1566" s="10"/>
      <c r="JGT1566" s="14"/>
      <c r="JGU1566" s="14"/>
      <c r="JGV1566" s="14"/>
      <c r="JGW1566" s="16"/>
      <c r="JGX1566" s="10"/>
      <c r="JGY1566" s="17"/>
      <c r="JGZ1566" s="11"/>
      <c r="JHA1566" s="19"/>
      <c r="JHB1566" s="11"/>
      <c r="JHC1566" s="12"/>
      <c r="JHD1566" s="12"/>
      <c r="JHE1566" s="10"/>
      <c r="JHF1566" s="14"/>
      <c r="JHG1566" s="14"/>
      <c r="JHH1566" s="14"/>
      <c r="JHI1566" s="16"/>
      <c r="JHJ1566" s="10"/>
      <c r="JHK1566" s="17"/>
      <c r="JHL1566" s="11"/>
      <c r="JHM1566" s="19"/>
      <c r="JHN1566" s="11"/>
      <c r="JHO1566" s="12"/>
      <c r="JHP1566" s="12"/>
      <c r="JHQ1566" s="10"/>
      <c r="JHR1566" s="14"/>
      <c r="JHS1566" s="14"/>
      <c r="JHT1566" s="14"/>
      <c r="JHU1566" s="16"/>
      <c r="JHV1566" s="10"/>
      <c r="JHW1566" s="17"/>
      <c r="JHX1566" s="11"/>
      <c r="JHY1566" s="19"/>
      <c r="JHZ1566" s="11"/>
      <c r="JIA1566" s="12"/>
      <c r="JIB1566" s="12"/>
      <c r="JIC1566" s="10"/>
      <c r="JID1566" s="14"/>
      <c r="JIE1566" s="14"/>
      <c r="JIF1566" s="14"/>
      <c r="JIG1566" s="16"/>
      <c r="JIH1566" s="10"/>
      <c r="JII1566" s="17"/>
      <c r="JIJ1566" s="11"/>
      <c r="JIK1566" s="19"/>
      <c r="JIL1566" s="11"/>
      <c r="JIM1566" s="12"/>
      <c r="JIN1566" s="12"/>
      <c r="JIO1566" s="10"/>
      <c r="JIP1566" s="14"/>
      <c r="JIQ1566" s="14"/>
      <c r="JIR1566" s="14"/>
      <c r="JIS1566" s="16"/>
      <c r="JIT1566" s="10"/>
      <c r="JIU1566" s="17"/>
      <c r="JIV1566" s="11"/>
      <c r="JIW1566" s="19"/>
      <c r="JIX1566" s="11"/>
      <c r="JIY1566" s="12"/>
      <c r="JIZ1566" s="12"/>
      <c r="JJA1566" s="10"/>
      <c r="JJB1566" s="14"/>
      <c r="JJC1566" s="14"/>
      <c r="JJD1566" s="14"/>
      <c r="JJE1566" s="16"/>
      <c r="JJF1566" s="10"/>
      <c r="JJG1566" s="17"/>
      <c r="JJH1566" s="11"/>
      <c r="JJI1566" s="19"/>
      <c r="JJJ1566" s="11"/>
      <c r="JJK1566" s="12"/>
      <c r="JJL1566" s="12"/>
      <c r="JJM1566" s="10"/>
      <c r="JJN1566" s="14"/>
      <c r="JJO1566" s="14"/>
      <c r="JJP1566" s="14"/>
      <c r="JJQ1566" s="16"/>
      <c r="JJR1566" s="10"/>
      <c r="JJS1566" s="17"/>
      <c r="JJT1566" s="11"/>
      <c r="JJU1566" s="19"/>
      <c r="JJV1566" s="11"/>
      <c r="JJW1566" s="12"/>
      <c r="JJX1566" s="12"/>
      <c r="JJY1566" s="10"/>
      <c r="JJZ1566" s="14"/>
      <c r="JKA1566" s="14"/>
      <c r="JKB1566" s="14"/>
      <c r="JKC1566" s="16"/>
      <c r="JKD1566" s="10"/>
      <c r="JKE1566" s="17"/>
      <c r="JKF1566" s="11"/>
      <c r="JKG1566" s="19"/>
      <c r="JKH1566" s="11"/>
      <c r="JKI1566" s="12"/>
      <c r="JKJ1566" s="12"/>
      <c r="JKK1566" s="10"/>
      <c r="JKL1566" s="14"/>
      <c r="JKM1566" s="14"/>
      <c r="JKN1566" s="14"/>
      <c r="JKO1566" s="16"/>
      <c r="JKP1566" s="10"/>
      <c r="JKQ1566" s="17"/>
      <c r="JKR1566" s="11"/>
      <c r="JKS1566" s="19"/>
      <c r="JKT1566" s="11"/>
      <c r="JKU1566" s="12"/>
      <c r="JKV1566" s="12"/>
      <c r="JKW1566" s="10"/>
      <c r="JKX1566" s="14"/>
      <c r="JKY1566" s="14"/>
      <c r="JKZ1566" s="14"/>
      <c r="JLA1566" s="16"/>
      <c r="JLB1566" s="10"/>
      <c r="JLC1566" s="17"/>
      <c r="JLD1566" s="11"/>
      <c r="JLE1566" s="19"/>
      <c r="JLF1566" s="11"/>
      <c r="JLG1566" s="12"/>
      <c r="JLH1566" s="12"/>
      <c r="JLI1566" s="10"/>
      <c r="JLJ1566" s="14"/>
      <c r="JLK1566" s="14"/>
      <c r="JLL1566" s="14"/>
      <c r="JLM1566" s="16"/>
      <c r="JLN1566" s="10"/>
      <c r="JLO1566" s="17"/>
      <c r="JLP1566" s="11"/>
      <c r="JLQ1566" s="19"/>
      <c r="JLR1566" s="11"/>
      <c r="JLS1566" s="12"/>
      <c r="JLT1566" s="12"/>
      <c r="JLU1566" s="10"/>
      <c r="JLV1566" s="14"/>
      <c r="JLW1566" s="14"/>
      <c r="JLX1566" s="14"/>
      <c r="JLY1566" s="16"/>
      <c r="JLZ1566" s="10"/>
      <c r="JMA1566" s="17"/>
      <c r="JMB1566" s="11"/>
      <c r="JMC1566" s="19"/>
      <c r="JMD1566" s="11"/>
      <c r="JME1566" s="12"/>
      <c r="JMF1566" s="12"/>
      <c r="JMG1566" s="10"/>
      <c r="JMH1566" s="14"/>
      <c r="JMI1566" s="14"/>
      <c r="JMJ1566" s="14"/>
      <c r="JMK1566" s="16"/>
      <c r="JML1566" s="10"/>
      <c r="JMM1566" s="17"/>
      <c r="JMN1566" s="11"/>
      <c r="JMO1566" s="19"/>
      <c r="JMP1566" s="11"/>
      <c r="JMQ1566" s="12"/>
      <c r="JMR1566" s="12"/>
      <c r="JMS1566" s="10"/>
      <c r="JMT1566" s="14"/>
      <c r="JMU1566" s="14"/>
      <c r="JMV1566" s="14"/>
      <c r="JMW1566" s="16"/>
      <c r="JMX1566" s="10"/>
      <c r="JMY1566" s="17"/>
      <c r="JMZ1566" s="11"/>
      <c r="JNA1566" s="19"/>
      <c r="JNB1566" s="11"/>
      <c r="JNC1566" s="12"/>
      <c r="JND1566" s="12"/>
      <c r="JNE1566" s="10"/>
      <c r="JNF1566" s="14"/>
      <c r="JNG1566" s="14"/>
      <c r="JNH1566" s="14"/>
      <c r="JNI1566" s="16"/>
      <c r="JNJ1566" s="10"/>
      <c r="JNK1566" s="17"/>
      <c r="JNL1566" s="11"/>
      <c r="JNM1566" s="19"/>
      <c r="JNN1566" s="11"/>
      <c r="JNO1566" s="12"/>
      <c r="JNP1566" s="12"/>
      <c r="JNQ1566" s="10"/>
      <c r="JNR1566" s="14"/>
      <c r="JNS1566" s="14"/>
      <c r="JNT1566" s="14"/>
      <c r="JNU1566" s="16"/>
      <c r="JNV1566" s="10"/>
      <c r="JNW1566" s="17"/>
      <c r="JNX1566" s="11"/>
      <c r="JNY1566" s="19"/>
      <c r="JNZ1566" s="11"/>
      <c r="JOA1566" s="12"/>
      <c r="JOB1566" s="12"/>
      <c r="JOC1566" s="10"/>
      <c r="JOD1566" s="14"/>
      <c r="JOE1566" s="14"/>
      <c r="JOF1566" s="14"/>
      <c r="JOG1566" s="16"/>
      <c r="JOH1566" s="10"/>
      <c r="JOI1566" s="17"/>
      <c r="JOJ1566" s="11"/>
      <c r="JOK1566" s="19"/>
      <c r="JOL1566" s="11"/>
      <c r="JOM1566" s="12"/>
      <c r="JON1566" s="12"/>
      <c r="JOO1566" s="10"/>
      <c r="JOP1566" s="14"/>
      <c r="JOQ1566" s="14"/>
      <c r="JOR1566" s="14"/>
      <c r="JOS1566" s="16"/>
      <c r="JOT1566" s="10"/>
      <c r="JOU1566" s="17"/>
      <c r="JOV1566" s="11"/>
      <c r="JOW1566" s="19"/>
      <c r="JOX1566" s="11"/>
      <c r="JOY1566" s="12"/>
      <c r="JOZ1566" s="12"/>
      <c r="JPA1566" s="10"/>
      <c r="JPB1566" s="14"/>
      <c r="JPC1566" s="14"/>
      <c r="JPD1566" s="14"/>
      <c r="JPE1566" s="16"/>
      <c r="JPF1566" s="10"/>
      <c r="JPG1566" s="17"/>
      <c r="JPH1566" s="11"/>
      <c r="JPI1566" s="19"/>
      <c r="JPJ1566" s="11"/>
      <c r="JPK1566" s="12"/>
      <c r="JPL1566" s="12"/>
      <c r="JPM1566" s="10"/>
      <c r="JPN1566" s="14"/>
      <c r="JPO1566" s="14"/>
      <c r="JPP1566" s="14"/>
      <c r="JPQ1566" s="16"/>
      <c r="JPR1566" s="10"/>
      <c r="JPS1566" s="17"/>
      <c r="JPT1566" s="11"/>
      <c r="JPU1566" s="19"/>
      <c r="JPV1566" s="11"/>
      <c r="JPW1566" s="12"/>
      <c r="JPX1566" s="12"/>
      <c r="JPY1566" s="10"/>
      <c r="JPZ1566" s="14"/>
      <c r="JQA1566" s="14"/>
      <c r="JQB1566" s="14"/>
      <c r="JQC1566" s="16"/>
      <c r="JQD1566" s="10"/>
      <c r="JQE1566" s="17"/>
      <c r="JQF1566" s="11"/>
      <c r="JQG1566" s="19"/>
      <c r="JQH1566" s="11"/>
      <c r="JQI1566" s="12"/>
      <c r="JQJ1566" s="12"/>
      <c r="JQK1566" s="10"/>
      <c r="JQL1566" s="14"/>
      <c r="JQM1566" s="14"/>
      <c r="JQN1566" s="14"/>
      <c r="JQO1566" s="16"/>
      <c r="JQP1566" s="10"/>
      <c r="JQQ1566" s="17"/>
      <c r="JQR1566" s="11"/>
      <c r="JQS1566" s="19"/>
      <c r="JQT1566" s="11"/>
      <c r="JQU1566" s="12"/>
      <c r="JQV1566" s="12"/>
      <c r="JQW1566" s="10"/>
      <c r="JQX1566" s="14"/>
      <c r="JQY1566" s="14"/>
      <c r="JQZ1566" s="14"/>
      <c r="JRA1566" s="16"/>
      <c r="JRB1566" s="10"/>
      <c r="JRC1566" s="17"/>
      <c r="JRD1566" s="11"/>
      <c r="JRE1566" s="19"/>
      <c r="JRF1566" s="11"/>
      <c r="JRG1566" s="12"/>
      <c r="JRH1566" s="12"/>
      <c r="JRI1566" s="10"/>
      <c r="JRJ1566" s="14"/>
      <c r="JRK1566" s="14"/>
      <c r="JRL1566" s="14"/>
      <c r="JRM1566" s="16"/>
      <c r="JRN1566" s="10"/>
      <c r="JRO1566" s="17"/>
      <c r="JRP1566" s="11"/>
      <c r="JRQ1566" s="19"/>
      <c r="JRR1566" s="11"/>
      <c r="JRS1566" s="12"/>
      <c r="JRT1566" s="12"/>
      <c r="JRU1566" s="10"/>
      <c r="JRV1566" s="14"/>
      <c r="JRW1566" s="14"/>
      <c r="JRX1566" s="14"/>
      <c r="JRY1566" s="16"/>
      <c r="JRZ1566" s="10"/>
      <c r="JSA1566" s="17"/>
      <c r="JSB1566" s="11"/>
      <c r="JSC1566" s="19"/>
      <c r="JSD1566" s="11"/>
      <c r="JSE1566" s="12"/>
      <c r="JSF1566" s="12"/>
      <c r="JSG1566" s="10"/>
      <c r="JSH1566" s="14"/>
      <c r="JSI1566" s="14"/>
      <c r="JSJ1566" s="14"/>
      <c r="JSK1566" s="16"/>
      <c r="JSL1566" s="10"/>
      <c r="JSM1566" s="17"/>
      <c r="JSN1566" s="11"/>
      <c r="JSO1566" s="19"/>
      <c r="JSP1566" s="11"/>
      <c r="JSQ1566" s="12"/>
      <c r="JSR1566" s="12"/>
      <c r="JSS1566" s="10"/>
      <c r="JST1566" s="14"/>
      <c r="JSU1566" s="14"/>
      <c r="JSV1566" s="14"/>
      <c r="JSW1566" s="16"/>
      <c r="JSX1566" s="10"/>
      <c r="JSY1566" s="17"/>
      <c r="JSZ1566" s="11"/>
      <c r="JTA1566" s="19"/>
      <c r="JTB1566" s="11"/>
      <c r="JTC1566" s="12"/>
      <c r="JTD1566" s="12"/>
      <c r="JTE1566" s="10"/>
      <c r="JTF1566" s="14"/>
      <c r="JTG1566" s="14"/>
      <c r="JTH1566" s="14"/>
      <c r="JTI1566" s="16"/>
      <c r="JTJ1566" s="10"/>
      <c r="JTK1566" s="17"/>
      <c r="JTL1566" s="11"/>
      <c r="JTM1566" s="19"/>
      <c r="JTN1566" s="11"/>
      <c r="JTO1566" s="12"/>
      <c r="JTP1566" s="12"/>
      <c r="JTQ1566" s="10"/>
      <c r="JTR1566" s="14"/>
      <c r="JTS1566" s="14"/>
      <c r="JTT1566" s="14"/>
      <c r="JTU1566" s="16"/>
      <c r="JTV1566" s="10"/>
      <c r="JTW1566" s="17"/>
      <c r="JTX1566" s="11"/>
      <c r="JTY1566" s="19"/>
      <c r="JTZ1566" s="11"/>
      <c r="JUA1566" s="12"/>
      <c r="JUB1566" s="12"/>
      <c r="JUC1566" s="10"/>
      <c r="JUD1566" s="14"/>
      <c r="JUE1566" s="14"/>
      <c r="JUF1566" s="14"/>
      <c r="JUG1566" s="16"/>
      <c r="JUH1566" s="10"/>
      <c r="JUI1566" s="17"/>
      <c r="JUJ1566" s="11"/>
      <c r="JUK1566" s="19"/>
      <c r="JUL1566" s="11"/>
      <c r="JUM1566" s="12"/>
      <c r="JUN1566" s="12"/>
      <c r="JUO1566" s="10"/>
      <c r="JUP1566" s="14"/>
      <c r="JUQ1566" s="14"/>
      <c r="JUR1566" s="14"/>
      <c r="JUS1566" s="16"/>
      <c r="JUT1566" s="10"/>
      <c r="JUU1566" s="17"/>
      <c r="JUV1566" s="11"/>
      <c r="JUW1566" s="19"/>
      <c r="JUX1566" s="11"/>
      <c r="JUY1566" s="12"/>
      <c r="JUZ1566" s="12"/>
      <c r="JVA1566" s="10"/>
      <c r="JVB1566" s="14"/>
      <c r="JVC1566" s="14"/>
      <c r="JVD1566" s="14"/>
      <c r="JVE1566" s="16"/>
      <c r="JVF1566" s="10"/>
      <c r="JVG1566" s="17"/>
      <c r="JVH1566" s="11"/>
      <c r="JVI1566" s="19"/>
      <c r="JVJ1566" s="11"/>
      <c r="JVK1566" s="12"/>
      <c r="JVL1566" s="12"/>
      <c r="JVM1566" s="10"/>
      <c r="JVN1566" s="14"/>
      <c r="JVO1566" s="14"/>
      <c r="JVP1566" s="14"/>
      <c r="JVQ1566" s="16"/>
      <c r="JVR1566" s="10"/>
      <c r="JVS1566" s="17"/>
      <c r="JVT1566" s="11"/>
      <c r="JVU1566" s="19"/>
      <c r="JVV1566" s="11"/>
      <c r="JVW1566" s="12"/>
      <c r="JVX1566" s="12"/>
      <c r="JVY1566" s="10"/>
      <c r="JVZ1566" s="14"/>
      <c r="JWA1566" s="14"/>
      <c r="JWB1566" s="14"/>
      <c r="JWC1566" s="16"/>
      <c r="JWD1566" s="10"/>
      <c r="JWE1566" s="17"/>
      <c r="JWF1566" s="11"/>
      <c r="JWG1566" s="19"/>
      <c r="JWH1566" s="11"/>
      <c r="JWI1566" s="12"/>
      <c r="JWJ1566" s="12"/>
      <c r="JWK1566" s="10"/>
      <c r="JWL1566" s="14"/>
      <c r="JWM1566" s="14"/>
      <c r="JWN1566" s="14"/>
      <c r="JWO1566" s="16"/>
      <c r="JWP1566" s="10"/>
      <c r="JWQ1566" s="17"/>
      <c r="JWR1566" s="11"/>
      <c r="JWS1566" s="19"/>
      <c r="JWT1566" s="11"/>
      <c r="JWU1566" s="12"/>
      <c r="JWV1566" s="12"/>
      <c r="JWW1566" s="10"/>
      <c r="JWX1566" s="14"/>
      <c r="JWY1566" s="14"/>
      <c r="JWZ1566" s="14"/>
      <c r="JXA1566" s="16"/>
      <c r="JXB1566" s="10"/>
      <c r="JXC1566" s="17"/>
      <c r="JXD1566" s="11"/>
      <c r="JXE1566" s="19"/>
      <c r="JXF1566" s="11"/>
      <c r="JXG1566" s="12"/>
      <c r="JXH1566" s="12"/>
      <c r="JXI1566" s="10"/>
      <c r="JXJ1566" s="14"/>
      <c r="JXK1566" s="14"/>
      <c r="JXL1566" s="14"/>
      <c r="JXM1566" s="16"/>
      <c r="JXN1566" s="10"/>
      <c r="JXO1566" s="17"/>
      <c r="JXP1566" s="11"/>
      <c r="JXQ1566" s="19"/>
      <c r="JXR1566" s="11"/>
      <c r="JXS1566" s="12"/>
      <c r="JXT1566" s="12"/>
      <c r="JXU1566" s="10"/>
      <c r="JXV1566" s="14"/>
      <c r="JXW1566" s="14"/>
      <c r="JXX1566" s="14"/>
      <c r="JXY1566" s="16"/>
      <c r="JXZ1566" s="10"/>
      <c r="JYA1566" s="17"/>
      <c r="JYB1566" s="11"/>
      <c r="JYC1566" s="19"/>
      <c r="JYD1566" s="11"/>
      <c r="JYE1566" s="12"/>
      <c r="JYF1566" s="12"/>
      <c r="JYG1566" s="10"/>
      <c r="JYH1566" s="14"/>
      <c r="JYI1566" s="14"/>
      <c r="JYJ1566" s="14"/>
      <c r="JYK1566" s="16"/>
      <c r="JYL1566" s="10"/>
      <c r="JYM1566" s="17"/>
      <c r="JYN1566" s="11"/>
      <c r="JYO1566" s="19"/>
      <c r="JYP1566" s="11"/>
      <c r="JYQ1566" s="12"/>
      <c r="JYR1566" s="12"/>
      <c r="JYS1566" s="10"/>
      <c r="JYT1566" s="14"/>
      <c r="JYU1566" s="14"/>
      <c r="JYV1566" s="14"/>
      <c r="JYW1566" s="16"/>
      <c r="JYX1566" s="10"/>
      <c r="JYY1566" s="17"/>
      <c r="JYZ1566" s="11"/>
      <c r="JZA1566" s="19"/>
      <c r="JZB1566" s="11"/>
      <c r="JZC1566" s="12"/>
      <c r="JZD1566" s="12"/>
      <c r="JZE1566" s="10"/>
      <c r="JZF1566" s="14"/>
      <c r="JZG1566" s="14"/>
      <c r="JZH1566" s="14"/>
      <c r="JZI1566" s="16"/>
      <c r="JZJ1566" s="10"/>
      <c r="JZK1566" s="17"/>
      <c r="JZL1566" s="11"/>
      <c r="JZM1566" s="19"/>
      <c r="JZN1566" s="11"/>
      <c r="JZO1566" s="12"/>
      <c r="JZP1566" s="12"/>
      <c r="JZQ1566" s="10"/>
      <c r="JZR1566" s="14"/>
      <c r="JZS1566" s="14"/>
      <c r="JZT1566" s="14"/>
      <c r="JZU1566" s="16"/>
      <c r="JZV1566" s="10"/>
      <c r="JZW1566" s="17"/>
      <c r="JZX1566" s="11"/>
      <c r="JZY1566" s="19"/>
      <c r="JZZ1566" s="11"/>
      <c r="KAA1566" s="12"/>
      <c r="KAB1566" s="12"/>
      <c r="KAC1566" s="10"/>
      <c r="KAD1566" s="14"/>
      <c r="KAE1566" s="14"/>
      <c r="KAF1566" s="14"/>
      <c r="KAG1566" s="16"/>
      <c r="KAH1566" s="10"/>
      <c r="KAI1566" s="17"/>
      <c r="KAJ1566" s="11"/>
      <c r="KAK1566" s="19"/>
      <c r="KAL1566" s="11"/>
      <c r="KAM1566" s="12"/>
      <c r="KAN1566" s="12"/>
      <c r="KAO1566" s="10"/>
      <c r="KAP1566" s="14"/>
      <c r="KAQ1566" s="14"/>
      <c r="KAR1566" s="14"/>
      <c r="KAS1566" s="16"/>
      <c r="KAT1566" s="10"/>
      <c r="KAU1566" s="17"/>
      <c r="KAV1566" s="11"/>
      <c r="KAW1566" s="19"/>
      <c r="KAX1566" s="11"/>
      <c r="KAY1566" s="12"/>
      <c r="KAZ1566" s="12"/>
      <c r="KBA1566" s="10"/>
      <c r="KBB1566" s="14"/>
      <c r="KBC1566" s="14"/>
      <c r="KBD1566" s="14"/>
      <c r="KBE1566" s="16"/>
      <c r="KBF1566" s="10"/>
      <c r="KBG1566" s="17"/>
      <c r="KBH1566" s="11"/>
      <c r="KBI1566" s="19"/>
      <c r="KBJ1566" s="11"/>
      <c r="KBK1566" s="12"/>
      <c r="KBL1566" s="12"/>
      <c r="KBM1566" s="10"/>
      <c r="KBN1566" s="14"/>
      <c r="KBO1566" s="14"/>
      <c r="KBP1566" s="14"/>
      <c r="KBQ1566" s="16"/>
      <c r="KBR1566" s="10"/>
      <c r="KBS1566" s="17"/>
      <c r="KBT1566" s="11"/>
      <c r="KBU1566" s="19"/>
      <c r="KBV1566" s="11"/>
      <c r="KBW1566" s="12"/>
      <c r="KBX1566" s="12"/>
      <c r="KBY1566" s="10"/>
      <c r="KBZ1566" s="14"/>
      <c r="KCA1566" s="14"/>
      <c r="KCB1566" s="14"/>
      <c r="KCC1566" s="16"/>
      <c r="KCD1566" s="10"/>
      <c r="KCE1566" s="17"/>
      <c r="KCF1566" s="11"/>
      <c r="KCG1566" s="19"/>
      <c r="KCH1566" s="11"/>
      <c r="KCI1566" s="12"/>
      <c r="KCJ1566" s="12"/>
      <c r="KCK1566" s="10"/>
      <c r="KCL1566" s="14"/>
      <c r="KCM1566" s="14"/>
      <c r="KCN1566" s="14"/>
      <c r="KCO1566" s="16"/>
      <c r="KCP1566" s="10"/>
      <c r="KCQ1566" s="17"/>
      <c r="KCR1566" s="11"/>
      <c r="KCS1566" s="19"/>
      <c r="KCT1566" s="11"/>
      <c r="KCU1566" s="12"/>
      <c r="KCV1566" s="12"/>
      <c r="KCW1566" s="10"/>
      <c r="KCX1566" s="14"/>
      <c r="KCY1566" s="14"/>
      <c r="KCZ1566" s="14"/>
      <c r="KDA1566" s="16"/>
      <c r="KDB1566" s="10"/>
      <c r="KDC1566" s="17"/>
      <c r="KDD1566" s="11"/>
      <c r="KDE1566" s="19"/>
      <c r="KDF1566" s="11"/>
      <c r="KDG1566" s="12"/>
      <c r="KDH1566" s="12"/>
      <c r="KDI1566" s="10"/>
      <c r="KDJ1566" s="14"/>
      <c r="KDK1566" s="14"/>
      <c r="KDL1566" s="14"/>
      <c r="KDM1566" s="16"/>
      <c r="KDN1566" s="10"/>
      <c r="KDO1566" s="17"/>
      <c r="KDP1566" s="11"/>
      <c r="KDQ1566" s="19"/>
      <c r="KDR1566" s="11"/>
      <c r="KDS1566" s="12"/>
      <c r="KDT1566" s="12"/>
      <c r="KDU1566" s="10"/>
      <c r="KDV1566" s="14"/>
      <c r="KDW1566" s="14"/>
      <c r="KDX1566" s="14"/>
      <c r="KDY1566" s="16"/>
      <c r="KDZ1566" s="10"/>
      <c r="KEA1566" s="17"/>
      <c r="KEB1566" s="11"/>
      <c r="KEC1566" s="19"/>
      <c r="KED1566" s="11"/>
      <c r="KEE1566" s="12"/>
      <c r="KEF1566" s="12"/>
      <c r="KEG1566" s="10"/>
      <c r="KEH1566" s="14"/>
      <c r="KEI1566" s="14"/>
      <c r="KEJ1566" s="14"/>
      <c r="KEK1566" s="16"/>
      <c r="KEL1566" s="10"/>
      <c r="KEM1566" s="17"/>
      <c r="KEN1566" s="11"/>
      <c r="KEO1566" s="19"/>
      <c r="KEP1566" s="11"/>
      <c r="KEQ1566" s="12"/>
      <c r="KER1566" s="12"/>
      <c r="KES1566" s="10"/>
      <c r="KET1566" s="14"/>
      <c r="KEU1566" s="14"/>
      <c r="KEV1566" s="14"/>
      <c r="KEW1566" s="16"/>
      <c r="KEX1566" s="10"/>
      <c r="KEY1566" s="17"/>
      <c r="KEZ1566" s="11"/>
      <c r="KFA1566" s="19"/>
      <c r="KFB1566" s="11"/>
      <c r="KFC1566" s="12"/>
      <c r="KFD1566" s="12"/>
      <c r="KFE1566" s="10"/>
      <c r="KFF1566" s="14"/>
      <c r="KFG1566" s="14"/>
      <c r="KFH1566" s="14"/>
      <c r="KFI1566" s="16"/>
      <c r="KFJ1566" s="10"/>
      <c r="KFK1566" s="17"/>
      <c r="KFL1566" s="11"/>
      <c r="KFM1566" s="19"/>
      <c r="KFN1566" s="11"/>
      <c r="KFO1566" s="12"/>
      <c r="KFP1566" s="12"/>
      <c r="KFQ1566" s="10"/>
      <c r="KFR1566" s="14"/>
      <c r="KFS1566" s="14"/>
      <c r="KFT1566" s="14"/>
      <c r="KFU1566" s="16"/>
      <c r="KFV1566" s="10"/>
      <c r="KFW1566" s="17"/>
      <c r="KFX1566" s="11"/>
      <c r="KFY1566" s="19"/>
      <c r="KFZ1566" s="11"/>
      <c r="KGA1566" s="12"/>
      <c r="KGB1566" s="12"/>
      <c r="KGC1566" s="10"/>
      <c r="KGD1566" s="14"/>
      <c r="KGE1566" s="14"/>
      <c r="KGF1566" s="14"/>
      <c r="KGG1566" s="16"/>
      <c r="KGH1566" s="10"/>
      <c r="KGI1566" s="17"/>
      <c r="KGJ1566" s="11"/>
      <c r="KGK1566" s="19"/>
      <c r="KGL1566" s="11"/>
      <c r="KGM1566" s="12"/>
      <c r="KGN1566" s="12"/>
      <c r="KGO1566" s="10"/>
      <c r="KGP1566" s="14"/>
      <c r="KGQ1566" s="14"/>
      <c r="KGR1566" s="14"/>
      <c r="KGS1566" s="16"/>
      <c r="KGT1566" s="10"/>
      <c r="KGU1566" s="17"/>
      <c r="KGV1566" s="11"/>
      <c r="KGW1566" s="19"/>
      <c r="KGX1566" s="11"/>
      <c r="KGY1566" s="12"/>
      <c r="KGZ1566" s="12"/>
      <c r="KHA1566" s="10"/>
      <c r="KHB1566" s="14"/>
      <c r="KHC1566" s="14"/>
      <c r="KHD1566" s="14"/>
      <c r="KHE1566" s="16"/>
      <c r="KHF1566" s="10"/>
      <c r="KHG1566" s="17"/>
      <c r="KHH1566" s="11"/>
      <c r="KHI1566" s="19"/>
      <c r="KHJ1566" s="11"/>
      <c r="KHK1566" s="12"/>
      <c r="KHL1566" s="12"/>
      <c r="KHM1566" s="10"/>
      <c r="KHN1566" s="14"/>
      <c r="KHO1566" s="14"/>
      <c r="KHP1566" s="14"/>
      <c r="KHQ1566" s="16"/>
      <c r="KHR1566" s="10"/>
      <c r="KHS1566" s="17"/>
      <c r="KHT1566" s="11"/>
      <c r="KHU1566" s="19"/>
      <c r="KHV1566" s="11"/>
      <c r="KHW1566" s="12"/>
      <c r="KHX1566" s="12"/>
      <c r="KHY1566" s="10"/>
      <c r="KHZ1566" s="14"/>
      <c r="KIA1566" s="14"/>
      <c r="KIB1566" s="14"/>
      <c r="KIC1566" s="16"/>
      <c r="KID1566" s="10"/>
      <c r="KIE1566" s="17"/>
      <c r="KIF1566" s="11"/>
      <c r="KIG1566" s="19"/>
      <c r="KIH1566" s="11"/>
      <c r="KII1566" s="12"/>
      <c r="KIJ1566" s="12"/>
      <c r="KIK1566" s="10"/>
      <c r="KIL1566" s="14"/>
      <c r="KIM1566" s="14"/>
      <c r="KIN1566" s="14"/>
      <c r="KIO1566" s="16"/>
      <c r="KIP1566" s="10"/>
      <c r="KIQ1566" s="17"/>
      <c r="KIR1566" s="11"/>
      <c r="KIS1566" s="19"/>
      <c r="KIT1566" s="11"/>
      <c r="KIU1566" s="12"/>
      <c r="KIV1566" s="12"/>
      <c r="KIW1566" s="10"/>
      <c r="KIX1566" s="14"/>
      <c r="KIY1566" s="14"/>
      <c r="KIZ1566" s="14"/>
      <c r="KJA1566" s="16"/>
      <c r="KJB1566" s="10"/>
      <c r="KJC1566" s="17"/>
      <c r="KJD1566" s="11"/>
      <c r="KJE1566" s="19"/>
      <c r="KJF1566" s="11"/>
      <c r="KJG1566" s="12"/>
      <c r="KJH1566" s="12"/>
      <c r="KJI1566" s="10"/>
      <c r="KJJ1566" s="14"/>
      <c r="KJK1566" s="14"/>
      <c r="KJL1566" s="14"/>
      <c r="KJM1566" s="16"/>
      <c r="KJN1566" s="10"/>
      <c r="KJO1566" s="17"/>
      <c r="KJP1566" s="11"/>
      <c r="KJQ1566" s="19"/>
      <c r="KJR1566" s="11"/>
      <c r="KJS1566" s="12"/>
      <c r="KJT1566" s="12"/>
      <c r="KJU1566" s="10"/>
      <c r="KJV1566" s="14"/>
      <c r="KJW1566" s="14"/>
      <c r="KJX1566" s="14"/>
      <c r="KJY1566" s="16"/>
      <c r="KJZ1566" s="10"/>
      <c r="KKA1566" s="17"/>
      <c r="KKB1566" s="11"/>
      <c r="KKC1566" s="19"/>
      <c r="KKD1566" s="11"/>
      <c r="KKE1566" s="12"/>
      <c r="KKF1566" s="12"/>
      <c r="KKG1566" s="10"/>
      <c r="KKH1566" s="14"/>
      <c r="KKI1566" s="14"/>
      <c r="KKJ1566" s="14"/>
      <c r="KKK1566" s="16"/>
      <c r="KKL1566" s="10"/>
      <c r="KKM1566" s="17"/>
      <c r="KKN1566" s="11"/>
      <c r="KKO1566" s="19"/>
      <c r="KKP1566" s="11"/>
      <c r="KKQ1566" s="12"/>
      <c r="KKR1566" s="12"/>
      <c r="KKS1566" s="10"/>
      <c r="KKT1566" s="14"/>
      <c r="KKU1566" s="14"/>
      <c r="KKV1566" s="14"/>
      <c r="KKW1566" s="16"/>
      <c r="KKX1566" s="10"/>
      <c r="KKY1566" s="17"/>
      <c r="KKZ1566" s="11"/>
      <c r="KLA1566" s="19"/>
      <c r="KLB1566" s="11"/>
      <c r="KLC1566" s="12"/>
      <c r="KLD1566" s="12"/>
      <c r="KLE1566" s="10"/>
      <c r="KLF1566" s="14"/>
      <c r="KLG1566" s="14"/>
      <c r="KLH1566" s="14"/>
      <c r="KLI1566" s="16"/>
      <c r="KLJ1566" s="10"/>
      <c r="KLK1566" s="17"/>
      <c r="KLL1566" s="11"/>
      <c r="KLM1566" s="19"/>
      <c r="KLN1566" s="11"/>
      <c r="KLO1566" s="12"/>
      <c r="KLP1566" s="12"/>
      <c r="KLQ1566" s="10"/>
      <c r="KLR1566" s="14"/>
      <c r="KLS1566" s="14"/>
      <c r="KLT1566" s="14"/>
      <c r="KLU1566" s="16"/>
      <c r="KLV1566" s="10"/>
      <c r="KLW1566" s="17"/>
      <c r="KLX1566" s="11"/>
      <c r="KLY1566" s="19"/>
      <c r="KLZ1566" s="11"/>
      <c r="KMA1566" s="12"/>
      <c r="KMB1566" s="12"/>
      <c r="KMC1566" s="10"/>
      <c r="KMD1566" s="14"/>
      <c r="KME1566" s="14"/>
      <c r="KMF1566" s="14"/>
      <c r="KMG1566" s="16"/>
      <c r="KMH1566" s="10"/>
      <c r="KMI1566" s="17"/>
      <c r="KMJ1566" s="11"/>
      <c r="KMK1566" s="19"/>
      <c r="KML1566" s="11"/>
      <c r="KMM1566" s="12"/>
      <c r="KMN1566" s="12"/>
      <c r="KMO1566" s="10"/>
      <c r="KMP1566" s="14"/>
      <c r="KMQ1566" s="14"/>
      <c r="KMR1566" s="14"/>
      <c r="KMS1566" s="16"/>
      <c r="KMT1566" s="10"/>
      <c r="KMU1566" s="17"/>
      <c r="KMV1566" s="11"/>
      <c r="KMW1566" s="19"/>
      <c r="KMX1566" s="11"/>
      <c r="KMY1566" s="12"/>
      <c r="KMZ1566" s="12"/>
      <c r="KNA1566" s="10"/>
      <c r="KNB1566" s="14"/>
      <c r="KNC1566" s="14"/>
      <c r="KND1566" s="14"/>
      <c r="KNE1566" s="16"/>
      <c r="KNF1566" s="10"/>
      <c r="KNG1566" s="17"/>
      <c r="KNH1566" s="11"/>
      <c r="KNI1566" s="19"/>
      <c r="KNJ1566" s="11"/>
      <c r="KNK1566" s="12"/>
      <c r="KNL1566" s="12"/>
      <c r="KNM1566" s="10"/>
      <c r="KNN1566" s="14"/>
      <c r="KNO1566" s="14"/>
      <c r="KNP1566" s="14"/>
      <c r="KNQ1566" s="16"/>
      <c r="KNR1566" s="10"/>
      <c r="KNS1566" s="17"/>
      <c r="KNT1566" s="11"/>
      <c r="KNU1566" s="19"/>
      <c r="KNV1566" s="11"/>
      <c r="KNW1566" s="12"/>
      <c r="KNX1566" s="12"/>
      <c r="KNY1566" s="10"/>
      <c r="KNZ1566" s="14"/>
      <c r="KOA1566" s="14"/>
      <c r="KOB1566" s="14"/>
      <c r="KOC1566" s="16"/>
      <c r="KOD1566" s="10"/>
      <c r="KOE1566" s="17"/>
      <c r="KOF1566" s="11"/>
      <c r="KOG1566" s="19"/>
      <c r="KOH1566" s="11"/>
      <c r="KOI1566" s="12"/>
      <c r="KOJ1566" s="12"/>
      <c r="KOK1566" s="10"/>
      <c r="KOL1566" s="14"/>
      <c r="KOM1566" s="14"/>
      <c r="KON1566" s="14"/>
      <c r="KOO1566" s="16"/>
      <c r="KOP1566" s="10"/>
      <c r="KOQ1566" s="17"/>
      <c r="KOR1566" s="11"/>
      <c r="KOS1566" s="19"/>
      <c r="KOT1566" s="11"/>
      <c r="KOU1566" s="12"/>
      <c r="KOV1566" s="12"/>
      <c r="KOW1566" s="10"/>
      <c r="KOX1566" s="14"/>
      <c r="KOY1566" s="14"/>
      <c r="KOZ1566" s="14"/>
      <c r="KPA1566" s="16"/>
      <c r="KPB1566" s="10"/>
      <c r="KPC1566" s="17"/>
      <c r="KPD1566" s="11"/>
      <c r="KPE1566" s="19"/>
      <c r="KPF1566" s="11"/>
      <c r="KPG1566" s="12"/>
      <c r="KPH1566" s="12"/>
      <c r="KPI1566" s="10"/>
      <c r="KPJ1566" s="14"/>
      <c r="KPK1566" s="14"/>
      <c r="KPL1566" s="14"/>
      <c r="KPM1566" s="16"/>
      <c r="KPN1566" s="10"/>
      <c r="KPO1566" s="17"/>
      <c r="KPP1566" s="11"/>
      <c r="KPQ1566" s="19"/>
      <c r="KPR1566" s="11"/>
      <c r="KPS1566" s="12"/>
      <c r="KPT1566" s="12"/>
      <c r="KPU1566" s="10"/>
      <c r="KPV1566" s="14"/>
      <c r="KPW1566" s="14"/>
      <c r="KPX1566" s="14"/>
      <c r="KPY1566" s="16"/>
      <c r="KPZ1566" s="10"/>
      <c r="KQA1566" s="17"/>
      <c r="KQB1566" s="11"/>
      <c r="KQC1566" s="19"/>
      <c r="KQD1566" s="11"/>
      <c r="KQE1566" s="12"/>
      <c r="KQF1566" s="12"/>
      <c r="KQG1566" s="10"/>
      <c r="KQH1566" s="14"/>
      <c r="KQI1566" s="14"/>
      <c r="KQJ1566" s="14"/>
      <c r="KQK1566" s="16"/>
      <c r="KQL1566" s="10"/>
      <c r="KQM1566" s="17"/>
      <c r="KQN1566" s="11"/>
      <c r="KQO1566" s="19"/>
      <c r="KQP1566" s="11"/>
      <c r="KQQ1566" s="12"/>
      <c r="KQR1566" s="12"/>
      <c r="KQS1566" s="10"/>
      <c r="KQT1566" s="14"/>
      <c r="KQU1566" s="14"/>
      <c r="KQV1566" s="14"/>
      <c r="KQW1566" s="16"/>
      <c r="KQX1566" s="10"/>
      <c r="KQY1566" s="17"/>
      <c r="KQZ1566" s="11"/>
      <c r="KRA1566" s="19"/>
      <c r="KRB1566" s="11"/>
      <c r="KRC1566" s="12"/>
      <c r="KRD1566" s="12"/>
      <c r="KRE1566" s="10"/>
      <c r="KRF1566" s="14"/>
      <c r="KRG1566" s="14"/>
      <c r="KRH1566" s="14"/>
      <c r="KRI1566" s="16"/>
      <c r="KRJ1566" s="10"/>
      <c r="KRK1566" s="17"/>
      <c r="KRL1566" s="11"/>
      <c r="KRM1566" s="19"/>
      <c r="KRN1566" s="11"/>
      <c r="KRO1566" s="12"/>
      <c r="KRP1566" s="12"/>
      <c r="KRQ1566" s="10"/>
      <c r="KRR1566" s="14"/>
      <c r="KRS1566" s="14"/>
      <c r="KRT1566" s="14"/>
      <c r="KRU1566" s="16"/>
      <c r="KRV1566" s="10"/>
      <c r="KRW1566" s="17"/>
      <c r="KRX1566" s="11"/>
      <c r="KRY1566" s="19"/>
      <c r="KRZ1566" s="11"/>
      <c r="KSA1566" s="12"/>
      <c r="KSB1566" s="12"/>
      <c r="KSC1566" s="10"/>
      <c r="KSD1566" s="14"/>
      <c r="KSE1566" s="14"/>
      <c r="KSF1566" s="14"/>
      <c r="KSG1566" s="16"/>
      <c r="KSH1566" s="10"/>
      <c r="KSI1566" s="17"/>
      <c r="KSJ1566" s="11"/>
      <c r="KSK1566" s="19"/>
      <c r="KSL1566" s="11"/>
      <c r="KSM1566" s="12"/>
      <c r="KSN1566" s="12"/>
      <c r="KSO1566" s="10"/>
      <c r="KSP1566" s="14"/>
      <c r="KSQ1566" s="14"/>
      <c r="KSR1566" s="14"/>
      <c r="KSS1566" s="16"/>
      <c r="KST1566" s="10"/>
      <c r="KSU1566" s="17"/>
      <c r="KSV1566" s="11"/>
      <c r="KSW1566" s="19"/>
      <c r="KSX1566" s="11"/>
      <c r="KSY1566" s="12"/>
      <c r="KSZ1566" s="12"/>
      <c r="KTA1566" s="10"/>
      <c r="KTB1566" s="14"/>
      <c r="KTC1566" s="14"/>
      <c r="KTD1566" s="14"/>
      <c r="KTE1566" s="16"/>
      <c r="KTF1566" s="10"/>
      <c r="KTG1566" s="17"/>
      <c r="KTH1566" s="11"/>
      <c r="KTI1566" s="19"/>
      <c r="KTJ1566" s="11"/>
      <c r="KTK1566" s="12"/>
      <c r="KTL1566" s="12"/>
      <c r="KTM1566" s="10"/>
      <c r="KTN1566" s="14"/>
      <c r="KTO1566" s="14"/>
      <c r="KTP1566" s="14"/>
      <c r="KTQ1566" s="16"/>
      <c r="KTR1566" s="10"/>
      <c r="KTS1566" s="17"/>
      <c r="KTT1566" s="11"/>
      <c r="KTU1566" s="19"/>
      <c r="KTV1566" s="11"/>
      <c r="KTW1566" s="12"/>
      <c r="KTX1566" s="12"/>
      <c r="KTY1566" s="10"/>
      <c r="KTZ1566" s="14"/>
      <c r="KUA1566" s="14"/>
      <c r="KUB1566" s="14"/>
      <c r="KUC1566" s="16"/>
      <c r="KUD1566" s="10"/>
      <c r="KUE1566" s="17"/>
      <c r="KUF1566" s="11"/>
      <c r="KUG1566" s="19"/>
      <c r="KUH1566" s="11"/>
      <c r="KUI1566" s="12"/>
      <c r="KUJ1566" s="12"/>
      <c r="KUK1566" s="10"/>
      <c r="KUL1566" s="14"/>
      <c r="KUM1566" s="14"/>
      <c r="KUN1566" s="14"/>
      <c r="KUO1566" s="16"/>
      <c r="KUP1566" s="10"/>
      <c r="KUQ1566" s="17"/>
      <c r="KUR1566" s="11"/>
      <c r="KUS1566" s="19"/>
      <c r="KUT1566" s="11"/>
      <c r="KUU1566" s="12"/>
      <c r="KUV1566" s="12"/>
      <c r="KUW1566" s="10"/>
      <c r="KUX1566" s="14"/>
      <c r="KUY1566" s="14"/>
      <c r="KUZ1566" s="14"/>
      <c r="KVA1566" s="16"/>
      <c r="KVB1566" s="10"/>
      <c r="KVC1566" s="17"/>
      <c r="KVD1566" s="11"/>
      <c r="KVE1566" s="19"/>
      <c r="KVF1566" s="11"/>
      <c r="KVG1566" s="12"/>
      <c r="KVH1566" s="12"/>
      <c r="KVI1566" s="10"/>
      <c r="KVJ1566" s="14"/>
      <c r="KVK1566" s="14"/>
      <c r="KVL1566" s="14"/>
      <c r="KVM1566" s="16"/>
      <c r="KVN1566" s="10"/>
      <c r="KVO1566" s="17"/>
      <c r="KVP1566" s="11"/>
      <c r="KVQ1566" s="19"/>
      <c r="KVR1566" s="11"/>
      <c r="KVS1566" s="12"/>
      <c r="KVT1566" s="12"/>
      <c r="KVU1566" s="10"/>
      <c r="KVV1566" s="14"/>
      <c r="KVW1566" s="14"/>
      <c r="KVX1566" s="14"/>
      <c r="KVY1566" s="16"/>
      <c r="KVZ1566" s="10"/>
      <c r="KWA1566" s="17"/>
      <c r="KWB1566" s="11"/>
      <c r="KWC1566" s="19"/>
      <c r="KWD1566" s="11"/>
      <c r="KWE1566" s="12"/>
      <c r="KWF1566" s="12"/>
      <c r="KWG1566" s="10"/>
      <c r="KWH1566" s="14"/>
      <c r="KWI1566" s="14"/>
      <c r="KWJ1566" s="14"/>
      <c r="KWK1566" s="16"/>
      <c r="KWL1566" s="10"/>
      <c r="KWM1566" s="17"/>
      <c r="KWN1566" s="11"/>
      <c r="KWO1566" s="19"/>
      <c r="KWP1566" s="11"/>
      <c r="KWQ1566" s="12"/>
      <c r="KWR1566" s="12"/>
      <c r="KWS1566" s="10"/>
      <c r="KWT1566" s="14"/>
      <c r="KWU1566" s="14"/>
      <c r="KWV1566" s="14"/>
      <c r="KWW1566" s="16"/>
      <c r="KWX1566" s="10"/>
      <c r="KWY1566" s="17"/>
      <c r="KWZ1566" s="11"/>
      <c r="KXA1566" s="19"/>
      <c r="KXB1566" s="11"/>
      <c r="KXC1566" s="12"/>
      <c r="KXD1566" s="12"/>
      <c r="KXE1566" s="10"/>
      <c r="KXF1566" s="14"/>
      <c r="KXG1566" s="14"/>
      <c r="KXH1566" s="14"/>
      <c r="KXI1566" s="16"/>
      <c r="KXJ1566" s="10"/>
      <c r="KXK1566" s="17"/>
      <c r="KXL1566" s="11"/>
      <c r="KXM1566" s="19"/>
      <c r="KXN1566" s="11"/>
      <c r="KXO1566" s="12"/>
      <c r="KXP1566" s="12"/>
      <c r="KXQ1566" s="10"/>
      <c r="KXR1566" s="14"/>
      <c r="KXS1566" s="14"/>
      <c r="KXT1566" s="14"/>
      <c r="KXU1566" s="16"/>
      <c r="KXV1566" s="10"/>
      <c r="KXW1566" s="17"/>
      <c r="KXX1566" s="11"/>
      <c r="KXY1566" s="19"/>
      <c r="KXZ1566" s="11"/>
      <c r="KYA1566" s="12"/>
      <c r="KYB1566" s="12"/>
      <c r="KYC1566" s="10"/>
      <c r="KYD1566" s="14"/>
      <c r="KYE1566" s="14"/>
      <c r="KYF1566" s="14"/>
      <c r="KYG1566" s="16"/>
      <c r="KYH1566" s="10"/>
      <c r="KYI1566" s="17"/>
      <c r="KYJ1566" s="11"/>
      <c r="KYK1566" s="19"/>
      <c r="KYL1566" s="11"/>
      <c r="KYM1566" s="12"/>
      <c r="KYN1566" s="12"/>
      <c r="KYO1566" s="10"/>
      <c r="KYP1566" s="14"/>
      <c r="KYQ1566" s="14"/>
      <c r="KYR1566" s="14"/>
      <c r="KYS1566" s="16"/>
      <c r="KYT1566" s="10"/>
      <c r="KYU1566" s="17"/>
      <c r="KYV1566" s="11"/>
      <c r="KYW1566" s="19"/>
      <c r="KYX1566" s="11"/>
      <c r="KYY1566" s="12"/>
      <c r="KYZ1566" s="12"/>
      <c r="KZA1566" s="10"/>
      <c r="KZB1566" s="14"/>
      <c r="KZC1566" s="14"/>
      <c r="KZD1566" s="14"/>
      <c r="KZE1566" s="16"/>
      <c r="KZF1566" s="10"/>
      <c r="KZG1566" s="17"/>
      <c r="KZH1566" s="11"/>
      <c r="KZI1566" s="19"/>
      <c r="KZJ1566" s="11"/>
      <c r="KZK1566" s="12"/>
      <c r="KZL1566" s="12"/>
      <c r="KZM1566" s="10"/>
      <c r="KZN1566" s="14"/>
      <c r="KZO1566" s="14"/>
      <c r="KZP1566" s="14"/>
      <c r="KZQ1566" s="16"/>
      <c r="KZR1566" s="10"/>
      <c r="KZS1566" s="17"/>
      <c r="KZT1566" s="11"/>
      <c r="KZU1566" s="19"/>
      <c r="KZV1566" s="11"/>
      <c r="KZW1566" s="12"/>
      <c r="KZX1566" s="12"/>
      <c r="KZY1566" s="10"/>
      <c r="KZZ1566" s="14"/>
      <c r="LAA1566" s="14"/>
      <c r="LAB1566" s="14"/>
      <c r="LAC1566" s="16"/>
      <c r="LAD1566" s="10"/>
      <c r="LAE1566" s="17"/>
      <c r="LAF1566" s="11"/>
      <c r="LAG1566" s="19"/>
      <c r="LAH1566" s="11"/>
      <c r="LAI1566" s="12"/>
      <c r="LAJ1566" s="12"/>
      <c r="LAK1566" s="10"/>
      <c r="LAL1566" s="14"/>
      <c r="LAM1566" s="14"/>
      <c r="LAN1566" s="14"/>
      <c r="LAO1566" s="16"/>
      <c r="LAP1566" s="10"/>
      <c r="LAQ1566" s="17"/>
      <c r="LAR1566" s="11"/>
      <c r="LAS1566" s="19"/>
      <c r="LAT1566" s="11"/>
      <c r="LAU1566" s="12"/>
      <c r="LAV1566" s="12"/>
      <c r="LAW1566" s="10"/>
      <c r="LAX1566" s="14"/>
      <c r="LAY1566" s="14"/>
      <c r="LAZ1566" s="14"/>
      <c r="LBA1566" s="16"/>
      <c r="LBB1566" s="10"/>
      <c r="LBC1566" s="17"/>
      <c r="LBD1566" s="11"/>
      <c r="LBE1566" s="19"/>
      <c r="LBF1566" s="11"/>
      <c r="LBG1566" s="12"/>
      <c r="LBH1566" s="12"/>
      <c r="LBI1566" s="10"/>
      <c r="LBJ1566" s="14"/>
      <c r="LBK1566" s="14"/>
      <c r="LBL1566" s="14"/>
      <c r="LBM1566" s="16"/>
      <c r="LBN1566" s="10"/>
      <c r="LBO1566" s="17"/>
      <c r="LBP1566" s="11"/>
      <c r="LBQ1566" s="19"/>
      <c r="LBR1566" s="11"/>
      <c r="LBS1566" s="12"/>
      <c r="LBT1566" s="12"/>
      <c r="LBU1566" s="10"/>
      <c r="LBV1566" s="14"/>
      <c r="LBW1566" s="14"/>
      <c r="LBX1566" s="14"/>
      <c r="LBY1566" s="16"/>
      <c r="LBZ1566" s="10"/>
      <c r="LCA1566" s="17"/>
      <c r="LCB1566" s="11"/>
      <c r="LCC1566" s="19"/>
      <c r="LCD1566" s="11"/>
      <c r="LCE1566" s="12"/>
      <c r="LCF1566" s="12"/>
      <c r="LCG1566" s="10"/>
      <c r="LCH1566" s="14"/>
      <c r="LCI1566" s="14"/>
      <c r="LCJ1566" s="14"/>
      <c r="LCK1566" s="16"/>
      <c r="LCL1566" s="10"/>
      <c r="LCM1566" s="17"/>
      <c r="LCN1566" s="11"/>
      <c r="LCO1566" s="19"/>
      <c r="LCP1566" s="11"/>
      <c r="LCQ1566" s="12"/>
      <c r="LCR1566" s="12"/>
      <c r="LCS1566" s="10"/>
      <c r="LCT1566" s="14"/>
      <c r="LCU1566" s="14"/>
      <c r="LCV1566" s="14"/>
      <c r="LCW1566" s="16"/>
      <c r="LCX1566" s="10"/>
      <c r="LCY1566" s="17"/>
      <c r="LCZ1566" s="11"/>
      <c r="LDA1566" s="19"/>
      <c r="LDB1566" s="11"/>
      <c r="LDC1566" s="12"/>
      <c r="LDD1566" s="12"/>
      <c r="LDE1566" s="10"/>
      <c r="LDF1566" s="14"/>
      <c r="LDG1566" s="14"/>
      <c r="LDH1566" s="14"/>
      <c r="LDI1566" s="16"/>
      <c r="LDJ1566" s="10"/>
      <c r="LDK1566" s="17"/>
      <c r="LDL1566" s="11"/>
      <c r="LDM1566" s="19"/>
      <c r="LDN1566" s="11"/>
      <c r="LDO1566" s="12"/>
      <c r="LDP1566" s="12"/>
      <c r="LDQ1566" s="10"/>
      <c r="LDR1566" s="14"/>
      <c r="LDS1566" s="14"/>
      <c r="LDT1566" s="14"/>
      <c r="LDU1566" s="16"/>
      <c r="LDV1566" s="10"/>
      <c r="LDW1566" s="17"/>
      <c r="LDX1566" s="11"/>
      <c r="LDY1566" s="19"/>
      <c r="LDZ1566" s="11"/>
      <c r="LEA1566" s="12"/>
      <c r="LEB1566" s="12"/>
      <c r="LEC1566" s="10"/>
      <c r="LED1566" s="14"/>
      <c r="LEE1566" s="14"/>
      <c r="LEF1566" s="14"/>
      <c r="LEG1566" s="16"/>
      <c r="LEH1566" s="10"/>
      <c r="LEI1566" s="17"/>
      <c r="LEJ1566" s="11"/>
      <c r="LEK1566" s="19"/>
      <c r="LEL1566" s="11"/>
      <c r="LEM1566" s="12"/>
      <c r="LEN1566" s="12"/>
      <c r="LEO1566" s="10"/>
      <c r="LEP1566" s="14"/>
      <c r="LEQ1566" s="14"/>
      <c r="LER1566" s="14"/>
      <c r="LES1566" s="16"/>
      <c r="LET1566" s="10"/>
      <c r="LEU1566" s="17"/>
      <c r="LEV1566" s="11"/>
      <c r="LEW1566" s="19"/>
      <c r="LEX1566" s="11"/>
      <c r="LEY1566" s="12"/>
      <c r="LEZ1566" s="12"/>
      <c r="LFA1566" s="10"/>
      <c r="LFB1566" s="14"/>
      <c r="LFC1566" s="14"/>
      <c r="LFD1566" s="14"/>
      <c r="LFE1566" s="16"/>
      <c r="LFF1566" s="10"/>
      <c r="LFG1566" s="17"/>
      <c r="LFH1566" s="11"/>
      <c r="LFI1566" s="19"/>
      <c r="LFJ1566" s="11"/>
      <c r="LFK1566" s="12"/>
      <c r="LFL1566" s="12"/>
      <c r="LFM1566" s="10"/>
      <c r="LFN1566" s="14"/>
      <c r="LFO1566" s="14"/>
      <c r="LFP1566" s="14"/>
      <c r="LFQ1566" s="16"/>
      <c r="LFR1566" s="10"/>
      <c r="LFS1566" s="17"/>
      <c r="LFT1566" s="11"/>
      <c r="LFU1566" s="19"/>
      <c r="LFV1566" s="11"/>
      <c r="LFW1566" s="12"/>
      <c r="LFX1566" s="12"/>
      <c r="LFY1566" s="10"/>
      <c r="LFZ1566" s="14"/>
      <c r="LGA1566" s="14"/>
      <c r="LGB1566" s="14"/>
      <c r="LGC1566" s="16"/>
      <c r="LGD1566" s="10"/>
      <c r="LGE1566" s="17"/>
      <c r="LGF1566" s="11"/>
      <c r="LGG1566" s="19"/>
      <c r="LGH1566" s="11"/>
      <c r="LGI1566" s="12"/>
      <c r="LGJ1566" s="12"/>
      <c r="LGK1566" s="10"/>
      <c r="LGL1566" s="14"/>
      <c r="LGM1566" s="14"/>
      <c r="LGN1566" s="14"/>
      <c r="LGO1566" s="16"/>
      <c r="LGP1566" s="10"/>
      <c r="LGQ1566" s="17"/>
      <c r="LGR1566" s="11"/>
      <c r="LGS1566" s="19"/>
      <c r="LGT1566" s="11"/>
      <c r="LGU1566" s="12"/>
      <c r="LGV1566" s="12"/>
      <c r="LGW1566" s="10"/>
      <c r="LGX1566" s="14"/>
      <c r="LGY1566" s="14"/>
      <c r="LGZ1566" s="14"/>
      <c r="LHA1566" s="16"/>
      <c r="LHB1566" s="10"/>
      <c r="LHC1566" s="17"/>
      <c r="LHD1566" s="11"/>
      <c r="LHE1566" s="19"/>
      <c r="LHF1566" s="11"/>
      <c r="LHG1566" s="12"/>
      <c r="LHH1566" s="12"/>
      <c r="LHI1566" s="10"/>
      <c r="LHJ1566" s="14"/>
      <c r="LHK1566" s="14"/>
      <c r="LHL1566" s="14"/>
      <c r="LHM1566" s="16"/>
      <c r="LHN1566" s="10"/>
      <c r="LHO1566" s="17"/>
      <c r="LHP1566" s="11"/>
      <c r="LHQ1566" s="19"/>
      <c r="LHR1566" s="11"/>
      <c r="LHS1566" s="12"/>
      <c r="LHT1566" s="12"/>
      <c r="LHU1566" s="10"/>
      <c r="LHV1566" s="14"/>
      <c r="LHW1566" s="14"/>
      <c r="LHX1566" s="14"/>
      <c r="LHY1566" s="16"/>
      <c r="LHZ1566" s="10"/>
      <c r="LIA1566" s="17"/>
      <c r="LIB1566" s="11"/>
      <c r="LIC1566" s="19"/>
      <c r="LID1566" s="11"/>
      <c r="LIE1566" s="12"/>
      <c r="LIF1566" s="12"/>
      <c r="LIG1566" s="10"/>
      <c r="LIH1566" s="14"/>
      <c r="LII1566" s="14"/>
      <c r="LIJ1566" s="14"/>
      <c r="LIK1566" s="16"/>
      <c r="LIL1566" s="10"/>
      <c r="LIM1566" s="17"/>
      <c r="LIN1566" s="11"/>
      <c r="LIO1566" s="19"/>
      <c r="LIP1566" s="11"/>
      <c r="LIQ1566" s="12"/>
      <c r="LIR1566" s="12"/>
      <c r="LIS1566" s="10"/>
      <c r="LIT1566" s="14"/>
      <c r="LIU1566" s="14"/>
      <c r="LIV1566" s="14"/>
      <c r="LIW1566" s="16"/>
      <c r="LIX1566" s="10"/>
      <c r="LIY1566" s="17"/>
      <c r="LIZ1566" s="11"/>
      <c r="LJA1566" s="19"/>
      <c r="LJB1566" s="11"/>
      <c r="LJC1566" s="12"/>
      <c r="LJD1566" s="12"/>
      <c r="LJE1566" s="10"/>
      <c r="LJF1566" s="14"/>
      <c r="LJG1566" s="14"/>
      <c r="LJH1566" s="14"/>
      <c r="LJI1566" s="16"/>
      <c r="LJJ1566" s="10"/>
      <c r="LJK1566" s="17"/>
      <c r="LJL1566" s="11"/>
      <c r="LJM1566" s="19"/>
      <c r="LJN1566" s="11"/>
      <c r="LJO1566" s="12"/>
      <c r="LJP1566" s="12"/>
      <c r="LJQ1566" s="10"/>
      <c r="LJR1566" s="14"/>
      <c r="LJS1566" s="14"/>
      <c r="LJT1566" s="14"/>
      <c r="LJU1566" s="16"/>
      <c r="LJV1566" s="10"/>
      <c r="LJW1566" s="17"/>
      <c r="LJX1566" s="11"/>
      <c r="LJY1566" s="19"/>
      <c r="LJZ1566" s="11"/>
      <c r="LKA1566" s="12"/>
      <c r="LKB1566" s="12"/>
      <c r="LKC1566" s="10"/>
      <c r="LKD1566" s="14"/>
      <c r="LKE1566" s="14"/>
      <c r="LKF1566" s="14"/>
      <c r="LKG1566" s="16"/>
      <c r="LKH1566" s="10"/>
      <c r="LKI1566" s="17"/>
      <c r="LKJ1566" s="11"/>
      <c r="LKK1566" s="19"/>
      <c r="LKL1566" s="11"/>
      <c r="LKM1566" s="12"/>
      <c r="LKN1566" s="12"/>
      <c r="LKO1566" s="10"/>
      <c r="LKP1566" s="14"/>
      <c r="LKQ1566" s="14"/>
      <c r="LKR1566" s="14"/>
      <c r="LKS1566" s="16"/>
      <c r="LKT1566" s="10"/>
      <c r="LKU1566" s="17"/>
      <c r="LKV1566" s="11"/>
      <c r="LKW1566" s="19"/>
      <c r="LKX1566" s="11"/>
      <c r="LKY1566" s="12"/>
      <c r="LKZ1566" s="12"/>
      <c r="LLA1566" s="10"/>
      <c r="LLB1566" s="14"/>
      <c r="LLC1566" s="14"/>
      <c r="LLD1566" s="14"/>
      <c r="LLE1566" s="16"/>
      <c r="LLF1566" s="10"/>
      <c r="LLG1566" s="17"/>
      <c r="LLH1566" s="11"/>
      <c r="LLI1566" s="19"/>
      <c r="LLJ1566" s="11"/>
      <c r="LLK1566" s="12"/>
      <c r="LLL1566" s="12"/>
      <c r="LLM1566" s="10"/>
      <c r="LLN1566" s="14"/>
      <c r="LLO1566" s="14"/>
      <c r="LLP1566" s="14"/>
      <c r="LLQ1566" s="16"/>
      <c r="LLR1566" s="10"/>
      <c r="LLS1566" s="17"/>
      <c r="LLT1566" s="11"/>
      <c r="LLU1566" s="19"/>
      <c r="LLV1566" s="11"/>
      <c r="LLW1566" s="12"/>
      <c r="LLX1566" s="12"/>
      <c r="LLY1566" s="10"/>
      <c r="LLZ1566" s="14"/>
      <c r="LMA1566" s="14"/>
      <c r="LMB1566" s="14"/>
      <c r="LMC1566" s="16"/>
      <c r="LMD1566" s="10"/>
      <c r="LME1566" s="17"/>
      <c r="LMF1566" s="11"/>
      <c r="LMG1566" s="19"/>
      <c r="LMH1566" s="11"/>
      <c r="LMI1566" s="12"/>
      <c r="LMJ1566" s="12"/>
      <c r="LMK1566" s="10"/>
      <c r="LML1566" s="14"/>
      <c r="LMM1566" s="14"/>
      <c r="LMN1566" s="14"/>
      <c r="LMO1566" s="16"/>
      <c r="LMP1566" s="10"/>
      <c r="LMQ1566" s="17"/>
      <c r="LMR1566" s="11"/>
      <c r="LMS1566" s="19"/>
      <c r="LMT1566" s="11"/>
      <c r="LMU1566" s="12"/>
      <c r="LMV1566" s="12"/>
      <c r="LMW1566" s="10"/>
      <c r="LMX1566" s="14"/>
      <c r="LMY1566" s="14"/>
      <c r="LMZ1566" s="14"/>
      <c r="LNA1566" s="16"/>
      <c r="LNB1566" s="10"/>
      <c r="LNC1566" s="17"/>
      <c r="LND1566" s="11"/>
      <c r="LNE1566" s="19"/>
      <c r="LNF1566" s="11"/>
      <c r="LNG1566" s="12"/>
      <c r="LNH1566" s="12"/>
      <c r="LNI1566" s="10"/>
      <c r="LNJ1566" s="14"/>
      <c r="LNK1566" s="14"/>
      <c r="LNL1566" s="14"/>
      <c r="LNM1566" s="16"/>
      <c r="LNN1566" s="10"/>
      <c r="LNO1566" s="17"/>
      <c r="LNP1566" s="11"/>
      <c r="LNQ1566" s="19"/>
      <c r="LNR1566" s="11"/>
      <c r="LNS1566" s="12"/>
      <c r="LNT1566" s="12"/>
      <c r="LNU1566" s="10"/>
      <c r="LNV1566" s="14"/>
      <c r="LNW1566" s="14"/>
      <c r="LNX1566" s="14"/>
      <c r="LNY1566" s="16"/>
      <c r="LNZ1566" s="10"/>
      <c r="LOA1566" s="17"/>
      <c r="LOB1566" s="11"/>
      <c r="LOC1566" s="19"/>
      <c r="LOD1566" s="11"/>
      <c r="LOE1566" s="12"/>
      <c r="LOF1566" s="12"/>
      <c r="LOG1566" s="10"/>
      <c r="LOH1566" s="14"/>
      <c r="LOI1566" s="14"/>
      <c r="LOJ1566" s="14"/>
      <c r="LOK1566" s="16"/>
      <c r="LOL1566" s="10"/>
      <c r="LOM1566" s="17"/>
      <c r="LON1566" s="11"/>
      <c r="LOO1566" s="19"/>
      <c r="LOP1566" s="11"/>
      <c r="LOQ1566" s="12"/>
      <c r="LOR1566" s="12"/>
      <c r="LOS1566" s="10"/>
      <c r="LOT1566" s="14"/>
      <c r="LOU1566" s="14"/>
      <c r="LOV1566" s="14"/>
      <c r="LOW1566" s="16"/>
      <c r="LOX1566" s="10"/>
      <c r="LOY1566" s="17"/>
      <c r="LOZ1566" s="11"/>
      <c r="LPA1566" s="19"/>
      <c r="LPB1566" s="11"/>
      <c r="LPC1566" s="12"/>
      <c r="LPD1566" s="12"/>
      <c r="LPE1566" s="10"/>
      <c r="LPF1566" s="14"/>
      <c r="LPG1566" s="14"/>
      <c r="LPH1566" s="14"/>
      <c r="LPI1566" s="16"/>
      <c r="LPJ1566" s="10"/>
      <c r="LPK1566" s="17"/>
      <c r="LPL1566" s="11"/>
      <c r="LPM1566" s="19"/>
      <c r="LPN1566" s="11"/>
      <c r="LPO1566" s="12"/>
      <c r="LPP1566" s="12"/>
      <c r="LPQ1566" s="10"/>
      <c r="LPR1566" s="14"/>
      <c r="LPS1566" s="14"/>
      <c r="LPT1566" s="14"/>
      <c r="LPU1566" s="16"/>
      <c r="LPV1566" s="10"/>
      <c r="LPW1566" s="17"/>
      <c r="LPX1566" s="11"/>
      <c r="LPY1566" s="19"/>
      <c r="LPZ1566" s="11"/>
      <c r="LQA1566" s="12"/>
      <c r="LQB1566" s="12"/>
      <c r="LQC1566" s="10"/>
      <c r="LQD1566" s="14"/>
      <c r="LQE1566" s="14"/>
      <c r="LQF1566" s="14"/>
      <c r="LQG1566" s="16"/>
      <c r="LQH1566" s="10"/>
      <c r="LQI1566" s="17"/>
      <c r="LQJ1566" s="11"/>
      <c r="LQK1566" s="19"/>
      <c r="LQL1566" s="11"/>
      <c r="LQM1566" s="12"/>
      <c r="LQN1566" s="12"/>
      <c r="LQO1566" s="10"/>
      <c r="LQP1566" s="14"/>
      <c r="LQQ1566" s="14"/>
      <c r="LQR1566" s="14"/>
      <c r="LQS1566" s="16"/>
      <c r="LQT1566" s="10"/>
      <c r="LQU1566" s="17"/>
      <c r="LQV1566" s="11"/>
      <c r="LQW1566" s="19"/>
      <c r="LQX1566" s="11"/>
      <c r="LQY1566" s="12"/>
      <c r="LQZ1566" s="12"/>
      <c r="LRA1566" s="10"/>
      <c r="LRB1566" s="14"/>
      <c r="LRC1566" s="14"/>
      <c r="LRD1566" s="14"/>
      <c r="LRE1566" s="16"/>
      <c r="LRF1566" s="10"/>
      <c r="LRG1566" s="17"/>
      <c r="LRH1566" s="11"/>
      <c r="LRI1566" s="19"/>
      <c r="LRJ1566" s="11"/>
      <c r="LRK1566" s="12"/>
      <c r="LRL1566" s="12"/>
      <c r="LRM1566" s="10"/>
      <c r="LRN1566" s="14"/>
      <c r="LRO1566" s="14"/>
      <c r="LRP1566" s="14"/>
      <c r="LRQ1566" s="16"/>
      <c r="LRR1566" s="10"/>
      <c r="LRS1566" s="17"/>
      <c r="LRT1566" s="11"/>
      <c r="LRU1566" s="19"/>
      <c r="LRV1566" s="11"/>
      <c r="LRW1566" s="12"/>
      <c r="LRX1566" s="12"/>
      <c r="LRY1566" s="10"/>
      <c r="LRZ1566" s="14"/>
      <c r="LSA1566" s="14"/>
      <c r="LSB1566" s="14"/>
      <c r="LSC1566" s="16"/>
      <c r="LSD1566" s="10"/>
      <c r="LSE1566" s="17"/>
      <c r="LSF1566" s="11"/>
      <c r="LSG1566" s="19"/>
      <c r="LSH1566" s="11"/>
      <c r="LSI1566" s="12"/>
      <c r="LSJ1566" s="12"/>
      <c r="LSK1566" s="10"/>
      <c r="LSL1566" s="14"/>
      <c r="LSM1566" s="14"/>
      <c r="LSN1566" s="14"/>
      <c r="LSO1566" s="16"/>
      <c r="LSP1566" s="10"/>
      <c r="LSQ1566" s="17"/>
      <c r="LSR1566" s="11"/>
      <c r="LSS1566" s="19"/>
      <c r="LST1566" s="11"/>
      <c r="LSU1566" s="12"/>
      <c r="LSV1566" s="12"/>
      <c r="LSW1566" s="10"/>
      <c r="LSX1566" s="14"/>
      <c r="LSY1566" s="14"/>
      <c r="LSZ1566" s="14"/>
      <c r="LTA1566" s="16"/>
      <c r="LTB1566" s="10"/>
      <c r="LTC1566" s="17"/>
      <c r="LTD1566" s="11"/>
      <c r="LTE1566" s="19"/>
      <c r="LTF1566" s="11"/>
      <c r="LTG1566" s="12"/>
      <c r="LTH1566" s="12"/>
      <c r="LTI1566" s="10"/>
      <c r="LTJ1566" s="14"/>
      <c r="LTK1566" s="14"/>
      <c r="LTL1566" s="14"/>
      <c r="LTM1566" s="16"/>
      <c r="LTN1566" s="10"/>
      <c r="LTO1566" s="17"/>
      <c r="LTP1566" s="11"/>
      <c r="LTQ1566" s="19"/>
      <c r="LTR1566" s="11"/>
      <c r="LTS1566" s="12"/>
      <c r="LTT1566" s="12"/>
      <c r="LTU1566" s="10"/>
      <c r="LTV1566" s="14"/>
      <c r="LTW1566" s="14"/>
      <c r="LTX1566" s="14"/>
      <c r="LTY1566" s="16"/>
      <c r="LTZ1566" s="10"/>
      <c r="LUA1566" s="17"/>
      <c r="LUB1566" s="11"/>
      <c r="LUC1566" s="19"/>
      <c r="LUD1566" s="11"/>
      <c r="LUE1566" s="12"/>
      <c r="LUF1566" s="12"/>
      <c r="LUG1566" s="10"/>
      <c r="LUH1566" s="14"/>
      <c r="LUI1566" s="14"/>
      <c r="LUJ1566" s="14"/>
      <c r="LUK1566" s="16"/>
      <c r="LUL1566" s="10"/>
      <c r="LUM1566" s="17"/>
      <c r="LUN1566" s="11"/>
      <c r="LUO1566" s="19"/>
      <c r="LUP1566" s="11"/>
      <c r="LUQ1566" s="12"/>
      <c r="LUR1566" s="12"/>
      <c r="LUS1566" s="10"/>
      <c r="LUT1566" s="14"/>
      <c r="LUU1566" s="14"/>
      <c r="LUV1566" s="14"/>
      <c r="LUW1566" s="16"/>
      <c r="LUX1566" s="10"/>
      <c r="LUY1566" s="17"/>
      <c r="LUZ1566" s="11"/>
      <c r="LVA1566" s="19"/>
      <c r="LVB1566" s="11"/>
      <c r="LVC1566" s="12"/>
      <c r="LVD1566" s="12"/>
      <c r="LVE1566" s="10"/>
      <c r="LVF1566" s="14"/>
      <c r="LVG1566" s="14"/>
      <c r="LVH1566" s="14"/>
      <c r="LVI1566" s="16"/>
      <c r="LVJ1566" s="10"/>
      <c r="LVK1566" s="17"/>
      <c r="LVL1566" s="11"/>
      <c r="LVM1566" s="19"/>
      <c r="LVN1566" s="11"/>
      <c r="LVO1566" s="12"/>
      <c r="LVP1566" s="12"/>
      <c r="LVQ1566" s="10"/>
      <c r="LVR1566" s="14"/>
      <c r="LVS1566" s="14"/>
      <c r="LVT1566" s="14"/>
      <c r="LVU1566" s="16"/>
      <c r="LVV1566" s="10"/>
      <c r="LVW1566" s="17"/>
      <c r="LVX1566" s="11"/>
      <c r="LVY1566" s="19"/>
      <c r="LVZ1566" s="11"/>
      <c r="LWA1566" s="12"/>
      <c r="LWB1566" s="12"/>
      <c r="LWC1566" s="10"/>
      <c r="LWD1566" s="14"/>
      <c r="LWE1566" s="14"/>
      <c r="LWF1566" s="14"/>
      <c r="LWG1566" s="16"/>
      <c r="LWH1566" s="10"/>
      <c r="LWI1566" s="17"/>
      <c r="LWJ1566" s="11"/>
      <c r="LWK1566" s="19"/>
      <c r="LWL1566" s="11"/>
      <c r="LWM1566" s="12"/>
      <c r="LWN1566" s="12"/>
      <c r="LWO1566" s="10"/>
      <c r="LWP1566" s="14"/>
      <c r="LWQ1566" s="14"/>
      <c r="LWR1566" s="14"/>
      <c r="LWS1566" s="16"/>
      <c r="LWT1566" s="10"/>
      <c r="LWU1566" s="17"/>
      <c r="LWV1566" s="11"/>
      <c r="LWW1566" s="19"/>
      <c r="LWX1566" s="11"/>
      <c r="LWY1566" s="12"/>
      <c r="LWZ1566" s="12"/>
      <c r="LXA1566" s="10"/>
      <c r="LXB1566" s="14"/>
      <c r="LXC1566" s="14"/>
      <c r="LXD1566" s="14"/>
      <c r="LXE1566" s="16"/>
      <c r="LXF1566" s="10"/>
      <c r="LXG1566" s="17"/>
      <c r="LXH1566" s="11"/>
      <c r="LXI1566" s="19"/>
      <c r="LXJ1566" s="11"/>
      <c r="LXK1566" s="12"/>
      <c r="LXL1566" s="12"/>
      <c r="LXM1566" s="10"/>
      <c r="LXN1566" s="14"/>
      <c r="LXO1566" s="14"/>
      <c r="LXP1566" s="14"/>
      <c r="LXQ1566" s="16"/>
      <c r="LXR1566" s="10"/>
      <c r="LXS1566" s="17"/>
      <c r="LXT1566" s="11"/>
      <c r="LXU1566" s="19"/>
      <c r="LXV1566" s="11"/>
      <c r="LXW1566" s="12"/>
      <c r="LXX1566" s="12"/>
      <c r="LXY1566" s="10"/>
      <c r="LXZ1566" s="14"/>
      <c r="LYA1566" s="14"/>
      <c r="LYB1566" s="14"/>
      <c r="LYC1566" s="16"/>
      <c r="LYD1566" s="10"/>
      <c r="LYE1566" s="17"/>
      <c r="LYF1566" s="11"/>
      <c r="LYG1566" s="19"/>
      <c r="LYH1566" s="11"/>
      <c r="LYI1566" s="12"/>
      <c r="LYJ1566" s="12"/>
      <c r="LYK1566" s="10"/>
      <c r="LYL1566" s="14"/>
      <c r="LYM1566" s="14"/>
      <c r="LYN1566" s="14"/>
      <c r="LYO1566" s="16"/>
      <c r="LYP1566" s="10"/>
      <c r="LYQ1566" s="17"/>
      <c r="LYR1566" s="11"/>
      <c r="LYS1566" s="19"/>
      <c r="LYT1566" s="11"/>
      <c r="LYU1566" s="12"/>
      <c r="LYV1566" s="12"/>
      <c r="LYW1566" s="10"/>
      <c r="LYX1566" s="14"/>
      <c r="LYY1566" s="14"/>
      <c r="LYZ1566" s="14"/>
      <c r="LZA1566" s="16"/>
      <c r="LZB1566" s="10"/>
      <c r="LZC1566" s="17"/>
      <c r="LZD1566" s="11"/>
      <c r="LZE1566" s="19"/>
      <c r="LZF1566" s="11"/>
      <c r="LZG1566" s="12"/>
      <c r="LZH1566" s="12"/>
      <c r="LZI1566" s="10"/>
      <c r="LZJ1566" s="14"/>
      <c r="LZK1566" s="14"/>
      <c r="LZL1566" s="14"/>
      <c r="LZM1566" s="16"/>
      <c r="LZN1566" s="10"/>
      <c r="LZO1566" s="17"/>
      <c r="LZP1566" s="11"/>
      <c r="LZQ1566" s="19"/>
      <c r="LZR1566" s="11"/>
      <c r="LZS1566" s="12"/>
      <c r="LZT1566" s="12"/>
      <c r="LZU1566" s="10"/>
      <c r="LZV1566" s="14"/>
      <c r="LZW1566" s="14"/>
      <c r="LZX1566" s="14"/>
      <c r="LZY1566" s="16"/>
      <c r="LZZ1566" s="10"/>
      <c r="MAA1566" s="17"/>
      <c r="MAB1566" s="11"/>
      <c r="MAC1566" s="19"/>
      <c r="MAD1566" s="11"/>
      <c r="MAE1566" s="12"/>
      <c r="MAF1566" s="12"/>
      <c r="MAG1566" s="10"/>
      <c r="MAH1566" s="14"/>
      <c r="MAI1566" s="14"/>
      <c r="MAJ1566" s="14"/>
      <c r="MAK1566" s="16"/>
      <c r="MAL1566" s="10"/>
      <c r="MAM1566" s="17"/>
      <c r="MAN1566" s="11"/>
      <c r="MAO1566" s="19"/>
      <c r="MAP1566" s="11"/>
      <c r="MAQ1566" s="12"/>
      <c r="MAR1566" s="12"/>
      <c r="MAS1566" s="10"/>
      <c r="MAT1566" s="14"/>
      <c r="MAU1566" s="14"/>
      <c r="MAV1566" s="14"/>
      <c r="MAW1566" s="16"/>
      <c r="MAX1566" s="10"/>
      <c r="MAY1566" s="17"/>
      <c r="MAZ1566" s="11"/>
      <c r="MBA1566" s="19"/>
      <c r="MBB1566" s="11"/>
      <c r="MBC1566" s="12"/>
      <c r="MBD1566" s="12"/>
      <c r="MBE1566" s="10"/>
      <c r="MBF1566" s="14"/>
      <c r="MBG1566" s="14"/>
      <c r="MBH1566" s="14"/>
      <c r="MBI1566" s="16"/>
      <c r="MBJ1566" s="10"/>
      <c r="MBK1566" s="17"/>
      <c r="MBL1566" s="11"/>
      <c r="MBM1566" s="19"/>
      <c r="MBN1566" s="11"/>
      <c r="MBO1566" s="12"/>
      <c r="MBP1566" s="12"/>
      <c r="MBQ1566" s="10"/>
      <c r="MBR1566" s="14"/>
      <c r="MBS1566" s="14"/>
      <c r="MBT1566" s="14"/>
      <c r="MBU1566" s="16"/>
      <c r="MBV1566" s="10"/>
      <c r="MBW1566" s="17"/>
      <c r="MBX1566" s="11"/>
      <c r="MBY1566" s="19"/>
      <c r="MBZ1566" s="11"/>
      <c r="MCA1566" s="12"/>
      <c r="MCB1566" s="12"/>
      <c r="MCC1566" s="10"/>
      <c r="MCD1566" s="14"/>
      <c r="MCE1566" s="14"/>
      <c r="MCF1566" s="14"/>
      <c r="MCG1566" s="16"/>
      <c r="MCH1566" s="10"/>
      <c r="MCI1566" s="17"/>
      <c r="MCJ1566" s="11"/>
      <c r="MCK1566" s="19"/>
      <c r="MCL1566" s="11"/>
      <c r="MCM1566" s="12"/>
      <c r="MCN1566" s="12"/>
      <c r="MCO1566" s="10"/>
      <c r="MCP1566" s="14"/>
      <c r="MCQ1566" s="14"/>
      <c r="MCR1566" s="14"/>
      <c r="MCS1566" s="16"/>
      <c r="MCT1566" s="10"/>
      <c r="MCU1566" s="17"/>
      <c r="MCV1566" s="11"/>
      <c r="MCW1566" s="19"/>
      <c r="MCX1566" s="11"/>
      <c r="MCY1566" s="12"/>
      <c r="MCZ1566" s="12"/>
      <c r="MDA1566" s="10"/>
      <c r="MDB1566" s="14"/>
      <c r="MDC1566" s="14"/>
      <c r="MDD1566" s="14"/>
      <c r="MDE1566" s="16"/>
      <c r="MDF1566" s="10"/>
      <c r="MDG1566" s="17"/>
      <c r="MDH1566" s="11"/>
      <c r="MDI1566" s="19"/>
      <c r="MDJ1566" s="11"/>
      <c r="MDK1566" s="12"/>
      <c r="MDL1566" s="12"/>
      <c r="MDM1566" s="10"/>
      <c r="MDN1566" s="14"/>
      <c r="MDO1566" s="14"/>
      <c r="MDP1566" s="14"/>
      <c r="MDQ1566" s="16"/>
      <c r="MDR1566" s="10"/>
      <c r="MDS1566" s="17"/>
      <c r="MDT1566" s="11"/>
      <c r="MDU1566" s="19"/>
      <c r="MDV1566" s="11"/>
      <c r="MDW1566" s="12"/>
      <c r="MDX1566" s="12"/>
      <c r="MDY1566" s="10"/>
      <c r="MDZ1566" s="14"/>
      <c r="MEA1566" s="14"/>
      <c r="MEB1566" s="14"/>
      <c r="MEC1566" s="16"/>
      <c r="MED1566" s="10"/>
      <c r="MEE1566" s="17"/>
      <c r="MEF1566" s="11"/>
      <c r="MEG1566" s="19"/>
      <c r="MEH1566" s="11"/>
      <c r="MEI1566" s="12"/>
      <c r="MEJ1566" s="12"/>
      <c r="MEK1566" s="10"/>
      <c r="MEL1566" s="14"/>
      <c r="MEM1566" s="14"/>
      <c r="MEN1566" s="14"/>
      <c r="MEO1566" s="16"/>
      <c r="MEP1566" s="10"/>
      <c r="MEQ1566" s="17"/>
      <c r="MER1566" s="11"/>
      <c r="MES1566" s="19"/>
      <c r="MET1566" s="11"/>
      <c r="MEU1566" s="12"/>
      <c r="MEV1566" s="12"/>
      <c r="MEW1566" s="10"/>
      <c r="MEX1566" s="14"/>
      <c r="MEY1566" s="14"/>
      <c r="MEZ1566" s="14"/>
      <c r="MFA1566" s="16"/>
      <c r="MFB1566" s="10"/>
      <c r="MFC1566" s="17"/>
      <c r="MFD1566" s="11"/>
      <c r="MFE1566" s="19"/>
      <c r="MFF1566" s="11"/>
      <c r="MFG1566" s="12"/>
      <c r="MFH1566" s="12"/>
      <c r="MFI1566" s="10"/>
      <c r="MFJ1566" s="14"/>
      <c r="MFK1566" s="14"/>
      <c r="MFL1566" s="14"/>
      <c r="MFM1566" s="16"/>
      <c r="MFN1566" s="10"/>
      <c r="MFO1566" s="17"/>
      <c r="MFP1566" s="11"/>
      <c r="MFQ1566" s="19"/>
      <c r="MFR1566" s="11"/>
      <c r="MFS1566" s="12"/>
      <c r="MFT1566" s="12"/>
      <c r="MFU1566" s="10"/>
      <c r="MFV1566" s="14"/>
      <c r="MFW1566" s="14"/>
      <c r="MFX1566" s="14"/>
      <c r="MFY1566" s="16"/>
      <c r="MFZ1566" s="10"/>
      <c r="MGA1566" s="17"/>
      <c r="MGB1566" s="11"/>
      <c r="MGC1566" s="19"/>
      <c r="MGD1566" s="11"/>
      <c r="MGE1566" s="12"/>
      <c r="MGF1566" s="12"/>
      <c r="MGG1566" s="10"/>
      <c r="MGH1566" s="14"/>
      <c r="MGI1566" s="14"/>
      <c r="MGJ1566" s="14"/>
      <c r="MGK1566" s="16"/>
      <c r="MGL1566" s="10"/>
      <c r="MGM1566" s="17"/>
      <c r="MGN1566" s="11"/>
      <c r="MGO1566" s="19"/>
      <c r="MGP1566" s="11"/>
      <c r="MGQ1566" s="12"/>
      <c r="MGR1566" s="12"/>
      <c r="MGS1566" s="10"/>
      <c r="MGT1566" s="14"/>
      <c r="MGU1566" s="14"/>
      <c r="MGV1566" s="14"/>
      <c r="MGW1566" s="16"/>
      <c r="MGX1566" s="10"/>
      <c r="MGY1566" s="17"/>
      <c r="MGZ1566" s="11"/>
      <c r="MHA1566" s="19"/>
      <c r="MHB1566" s="11"/>
      <c r="MHC1566" s="12"/>
      <c r="MHD1566" s="12"/>
      <c r="MHE1566" s="10"/>
      <c r="MHF1566" s="14"/>
      <c r="MHG1566" s="14"/>
      <c r="MHH1566" s="14"/>
      <c r="MHI1566" s="16"/>
      <c r="MHJ1566" s="10"/>
      <c r="MHK1566" s="17"/>
      <c r="MHL1566" s="11"/>
      <c r="MHM1566" s="19"/>
      <c r="MHN1566" s="11"/>
      <c r="MHO1566" s="12"/>
      <c r="MHP1566" s="12"/>
      <c r="MHQ1566" s="10"/>
      <c r="MHR1566" s="14"/>
      <c r="MHS1566" s="14"/>
      <c r="MHT1566" s="14"/>
      <c r="MHU1566" s="16"/>
      <c r="MHV1566" s="10"/>
      <c r="MHW1566" s="17"/>
      <c r="MHX1566" s="11"/>
      <c r="MHY1566" s="19"/>
      <c r="MHZ1566" s="11"/>
      <c r="MIA1566" s="12"/>
      <c r="MIB1566" s="12"/>
      <c r="MIC1566" s="10"/>
      <c r="MID1566" s="14"/>
      <c r="MIE1566" s="14"/>
      <c r="MIF1566" s="14"/>
      <c r="MIG1566" s="16"/>
      <c r="MIH1566" s="10"/>
      <c r="MII1566" s="17"/>
      <c r="MIJ1566" s="11"/>
      <c r="MIK1566" s="19"/>
      <c r="MIL1566" s="11"/>
      <c r="MIM1566" s="12"/>
      <c r="MIN1566" s="12"/>
      <c r="MIO1566" s="10"/>
      <c r="MIP1566" s="14"/>
      <c r="MIQ1566" s="14"/>
      <c r="MIR1566" s="14"/>
      <c r="MIS1566" s="16"/>
      <c r="MIT1566" s="10"/>
      <c r="MIU1566" s="17"/>
      <c r="MIV1566" s="11"/>
      <c r="MIW1566" s="19"/>
      <c r="MIX1566" s="11"/>
      <c r="MIY1566" s="12"/>
      <c r="MIZ1566" s="12"/>
      <c r="MJA1566" s="10"/>
      <c r="MJB1566" s="14"/>
      <c r="MJC1566" s="14"/>
      <c r="MJD1566" s="14"/>
      <c r="MJE1566" s="16"/>
      <c r="MJF1566" s="10"/>
      <c r="MJG1566" s="17"/>
      <c r="MJH1566" s="11"/>
      <c r="MJI1566" s="19"/>
      <c r="MJJ1566" s="11"/>
      <c r="MJK1566" s="12"/>
      <c r="MJL1566" s="12"/>
      <c r="MJM1566" s="10"/>
      <c r="MJN1566" s="14"/>
      <c r="MJO1566" s="14"/>
      <c r="MJP1566" s="14"/>
      <c r="MJQ1566" s="16"/>
      <c r="MJR1566" s="10"/>
      <c r="MJS1566" s="17"/>
      <c r="MJT1566" s="11"/>
      <c r="MJU1566" s="19"/>
      <c r="MJV1566" s="11"/>
      <c r="MJW1566" s="12"/>
      <c r="MJX1566" s="12"/>
      <c r="MJY1566" s="10"/>
      <c r="MJZ1566" s="14"/>
      <c r="MKA1566" s="14"/>
      <c r="MKB1566" s="14"/>
      <c r="MKC1566" s="16"/>
      <c r="MKD1566" s="10"/>
      <c r="MKE1566" s="17"/>
      <c r="MKF1566" s="11"/>
      <c r="MKG1566" s="19"/>
      <c r="MKH1566" s="11"/>
      <c r="MKI1566" s="12"/>
      <c r="MKJ1566" s="12"/>
      <c r="MKK1566" s="10"/>
      <c r="MKL1566" s="14"/>
      <c r="MKM1566" s="14"/>
      <c r="MKN1566" s="14"/>
      <c r="MKO1566" s="16"/>
      <c r="MKP1566" s="10"/>
      <c r="MKQ1566" s="17"/>
      <c r="MKR1566" s="11"/>
      <c r="MKS1566" s="19"/>
      <c r="MKT1566" s="11"/>
      <c r="MKU1566" s="12"/>
      <c r="MKV1566" s="12"/>
      <c r="MKW1566" s="10"/>
      <c r="MKX1566" s="14"/>
      <c r="MKY1566" s="14"/>
      <c r="MKZ1566" s="14"/>
      <c r="MLA1566" s="16"/>
      <c r="MLB1566" s="10"/>
      <c r="MLC1566" s="17"/>
      <c r="MLD1566" s="11"/>
      <c r="MLE1566" s="19"/>
      <c r="MLF1566" s="11"/>
      <c r="MLG1566" s="12"/>
      <c r="MLH1566" s="12"/>
      <c r="MLI1566" s="10"/>
      <c r="MLJ1566" s="14"/>
      <c r="MLK1566" s="14"/>
      <c r="MLL1566" s="14"/>
      <c r="MLM1566" s="16"/>
      <c r="MLN1566" s="10"/>
      <c r="MLO1566" s="17"/>
      <c r="MLP1566" s="11"/>
      <c r="MLQ1566" s="19"/>
      <c r="MLR1566" s="11"/>
      <c r="MLS1566" s="12"/>
      <c r="MLT1566" s="12"/>
      <c r="MLU1566" s="10"/>
      <c r="MLV1566" s="14"/>
      <c r="MLW1566" s="14"/>
      <c r="MLX1566" s="14"/>
      <c r="MLY1566" s="16"/>
      <c r="MLZ1566" s="10"/>
      <c r="MMA1566" s="17"/>
      <c r="MMB1566" s="11"/>
      <c r="MMC1566" s="19"/>
      <c r="MMD1566" s="11"/>
      <c r="MME1566" s="12"/>
      <c r="MMF1566" s="12"/>
      <c r="MMG1566" s="10"/>
      <c r="MMH1566" s="14"/>
      <c r="MMI1566" s="14"/>
      <c r="MMJ1566" s="14"/>
      <c r="MMK1566" s="16"/>
      <c r="MML1566" s="10"/>
      <c r="MMM1566" s="17"/>
      <c r="MMN1566" s="11"/>
      <c r="MMO1566" s="19"/>
      <c r="MMP1566" s="11"/>
      <c r="MMQ1566" s="12"/>
      <c r="MMR1566" s="12"/>
      <c r="MMS1566" s="10"/>
      <c r="MMT1566" s="14"/>
      <c r="MMU1566" s="14"/>
      <c r="MMV1566" s="14"/>
      <c r="MMW1566" s="16"/>
      <c r="MMX1566" s="10"/>
      <c r="MMY1566" s="17"/>
      <c r="MMZ1566" s="11"/>
      <c r="MNA1566" s="19"/>
      <c r="MNB1566" s="11"/>
      <c r="MNC1566" s="12"/>
      <c r="MND1566" s="12"/>
      <c r="MNE1566" s="10"/>
      <c r="MNF1566" s="14"/>
      <c r="MNG1566" s="14"/>
      <c r="MNH1566" s="14"/>
      <c r="MNI1566" s="16"/>
      <c r="MNJ1566" s="10"/>
      <c r="MNK1566" s="17"/>
      <c r="MNL1566" s="11"/>
      <c r="MNM1566" s="19"/>
      <c r="MNN1566" s="11"/>
      <c r="MNO1566" s="12"/>
      <c r="MNP1566" s="12"/>
      <c r="MNQ1566" s="10"/>
      <c r="MNR1566" s="14"/>
      <c r="MNS1566" s="14"/>
      <c r="MNT1566" s="14"/>
      <c r="MNU1566" s="16"/>
      <c r="MNV1566" s="10"/>
      <c r="MNW1566" s="17"/>
      <c r="MNX1566" s="11"/>
      <c r="MNY1566" s="19"/>
      <c r="MNZ1566" s="11"/>
      <c r="MOA1566" s="12"/>
      <c r="MOB1566" s="12"/>
      <c r="MOC1566" s="10"/>
      <c r="MOD1566" s="14"/>
      <c r="MOE1566" s="14"/>
      <c r="MOF1566" s="14"/>
      <c r="MOG1566" s="16"/>
      <c r="MOH1566" s="10"/>
      <c r="MOI1566" s="17"/>
      <c r="MOJ1566" s="11"/>
      <c r="MOK1566" s="19"/>
      <c r="MOL1566" s="11"/>
      <c r="MOM1566" s="12"/>
      <c r="MON1566" s="12"/>
      <c r="MOO1566" s="10"/>
      <c r="MOP1566" s="14"/>
      <c r="MOQ1566" s="14"/>
      <c r="MOR1566" s="14"/>
      <c r="MOS1566" s="16"/>
      <c r="MOT1566" s="10"/>
      <c r="MOU1566" s="17"/>
      <c r="MOV1566" s="11"/>
      <c r="MOW1566" s="19"/>
      <c r="MOX1566" s="11"/>
      <c r="MOY1566" s="12"/>
      <c r="MOZ1566" s="12"/>
      <c r="MPA1566" s="10"/>
      <c r="MPB1566" s="14"/>
      <c r="MPC1566" s="14"/>
      <c r="MPD1566" s="14"/>
      <c r="MPE1566" s="16"/>
      <c r="MPF1566" s="10"/>
      <c r="MPG1566" s="17"/>
      <c r="MPH1566" s="11"/>
      <c r="MPI1566" s="19"/>
      <c r="MPJ1566" s="11"/>
      <c r="MPK1566" s="12"/>
      <c r="MPL1566" s="12"/>
      <c r="MPM1566" s="10"/>
      <c r="MPN1566" s="14"/>
      <c r="MPO1566" s="14"/>
      <c r="MPP1566" s="14"/>
      <c r="MPQ1566" s="16"/>
      <c r="MPR1566" s="10"/>
      <c r="MPS1566" s="17"/>
      <c r="MPT1566" s="11"/>
      <c r="MPU1566" s="19"/>
      <c r="MPV1566" s="11"/>
      <c r="MPW1566" s="12"/>
      <c r="MPX1566" s="12"/>
      <c r="MPY1566" s="10"/>
      <c r="MPZ1566" s="14"/>
      <c r="MQA1566" s="14"/>
      <c r="MQB1566" s="14"/>
      <c r="MQC1566" s="16"/>
      <c r="MQD1566" s="10"/>
      <c r="MQE1566" s="17"/>
      <c r="MQF1566" s="11"/>
      <c r="MQG1566" s="19"/>
      <c r="MQH1566" s="11"/>
      <c r="MQI1566" s="12"/>
      <c r="MQJ1566" s="12"/>
      <c r="MQK1566" s="10"/>
      <c r="MQL1566" s="14"/>
      <c r="MQM1566" s="14"/>
      <c r="MQN1566" s="14"/>
      <c r="MQO1566" s="16"/>
      <c r="MQP1566" s="10"/>
      <c r="MQQ1566" s="17"/>
      <c r="MQR1566" s="11"/>
      <c r="MQS1566" s="19"/>
      <c r="MQT1566" s="11"/>
      <c r="MQU1566" s="12"/>
      <c r="MQV1566" s="12"/>
      <c r="MQW1566" s="10"/>
      <c r="MQX1566" s="14"/>
      <c r="MQY1566" s="14"/>
      <c r="MQZ1566" s="14"/>
      <c r="MRA1566" s="16"/>
      <c r="MRB1566" s="10"/>
      <c r="MRC1566" s="17"/>
      <c r="MRD1566" s="11"/>
      <c r="MRE1566" s="19"/>
      <c r="MRF1566" s="11"/>
      <c r="MRG1566" s="12"/>
      <c r="MRH1566" s="12"/>
      <c r="MRI1566" s="10"/>
      <c r="MRJ1566" s="14"/>
      <c r="MRK1566" s="14"/>
      <c r="MRL1566" s="14"/>
      <c r="MRM1566" s="16"/>
      <c r="MRN1566" s="10"/>
      <c r="MRO1566" s="17"/>
      <c r="MRP1566" s="11"/>
      <c r="MRQ1566" s="19"/>
      <c r="MRR1566" s="11"/>
      <c r="MRS1566" s="12"/>
      <c r="MRT1566" s="12"/>
      <c r="MRU1566" s="10"/>
      <c r="MRV1566" s="14"/>
      <c r="MRW1566" s="14"/>
      <c r="MRX1566" s="14"/>
      <c r="MRY1566" s="16"/>
      <c r="MRZ1566" s="10"/>
      <c r="MSA1566" s="17"/>
      <c r="MSB1566" s="11"/>
      <c r="MSC1566" s="19"/>
      <c r="MSD1566" s="11"/>
      <c r="MSE1566" s="12"/>
      <c r="MSF1566" s="12"/>
      <c r="MSG1566" s="10"/>
      <c r="MSH1566" s="14"/>
      <c r="MSI1566" s="14"/>
      <c r="MSJ1566" s="14"/>
      <c r="MSK1566" s="16"/>
      <c r="MSL1566" s="10"/>
      <c r="MSM1566" s="17"/>
      <c r="MSN1566" s="11"/>
      <c r="MSO1566" s="19"/>
      <c r="MSP1566" s="11"/>
      <c r="MSQ1566" s="12"/>
      <c r="MSR1566" s="12"/>
      <c r="MSS1566" s="10"/>
      <c r="MST1566" s="14"/>
      <c r="MSU1566" s="14"/>
      <c r="MSV1566" s="14"/>
      <c r="MSW1566" s="16"/>
      <c r="MSX1566" s="10"/>
      <c r="MSY1566" s="17"/>
      <c r="MSZ1566" s="11"/>
      <c r="MTA1566" s="19"/>
      <c r="MTB1566" s="11"/>
      <c r="MTC1566" s="12"/>
      <c r="MTD1566" s="12"/>
      <c r="MTE1566" s="10"/>
      <c r="MTF1566" s="14"/>
      <c r="MTG1566" s="14"/>
      <c r="MTH1566" s="14"/>
      <c r="MTI1566" s="16"/>
      <c r="MTJ1566" s="10"/>
      <c r="MTK1566" s="17"/>
      <c r="MTL1566" s="11"/>
      <c r="MTM1566" s="19"/>
      <c r="MTN1566" s="11"/>
      <c r="MTO1566" s="12"/>
      <c r="MTP1566" s="12"/>
      <c r="MTQ1566" s="10"/>
      <c r="MTR1566" s="14"/>
      <c r="MTS1566" s="14"/>
      <c r="MTT1566" s="14"/>
      <c r="MTU1566" s="16"/>
      <c r="MTV1566" s="10"/>
      <c r="MTW1566" s="17"/>
      <c r="MTX1566" s="11"/>
      <c r="MTY1566" s="19"/>
      <c r="MTZ1566" s="11"/>
      <c r="MUA1566" s="12"/>
      <c r="MUB1566" s="12"/>
      <c r="MUC1566" s="10"/>
      <c r="MUD1566" s="14"/>
      <c r="MUE1566" s="14"/>
      <c r="MUF1566" s="14"/>
      <c r="MUG1566" s="16"/>
      <c r="MUH1566" s="10"/>
      <c r="MUI1566" s="17"/>
      <c r="MUJ1566" s="11"/>
      <c r="MUK1566" s="19"/>
      <c r="MUL1566" s="11"/>
      <c r="MUM1566" s="12"/>
      <c r="MUN1566" s="12"/>
      <c r="MUO1566" s="10"/>
      <c r="MUP1566" s="14"/>
      <c r="MUQ1566" s="14"/>
      <c r="MUR1566" s="14"/>
      <c r="MUS1566" s="16"/>
      <c r="MUT1566" s="10"/>
      <c r="MUU1566" s="17"/>
      <c r="MUV1566" s="11"/>
      <c r="MUW1566" s="19"/>
      <c r="MUX1566" s="11"/>
      <c r="MUY1566" s="12"/>
      <c r="MUZ1566" s="12"/>
      <c r="MVA1566" s="10"/>
      <c r="MVB1566" s="14"/>
      <c r="MVC1566" s="14"/>
      <c r="MVD1566" s="14"/>
      <c r="MVE1566" s="16"/>
      <c r="MVF1566" s="10"/>
      <c r="MVG1566" s="17"/>
      <c r="MVH1566" s="11"/>
      <c r="MVI1566" s="19"/>
      <c r="MVJ1566" s="11"/>
      <c r="MVK1566" s="12"/>
      <c r="MVL1566" s="12"/>
      <c r="MVM1566" s="10"/>
      <c r="MVN1566" s="14"/>
      <c r="MVO1566" s="14"/>
      <c r="MVP1566" s="14"/>
      <c r="MVQ1566" s="16"/>
      <c r="MVR1566" s="10"/>
      <c r="MVS1566" s="17"/>
      <c r="MVT1566" s="11"/>
      <c r="MVU1566" s="19"/>
      <c r="MVV1566" s="11"/>
      <c r="MVW1566" s="12"/>
      <c r="MVX1566" s="12"/>
      <c r="MVY1566" s="10"/>
      <c r="MVZ1566" s="14"/>
      <c r="MWA1566" s="14"/>
      <c r="MWB1566" s="14"/>
      <c r="MWC1566" s="16"/>
      <c r="MWD1566" s="10"/>
      <c r="MWE1566" s="17"/>
      <c r="MWF1566" s="11"/>
      <c r="MWG1566" s="19"/>
      <c r="MWH1566" s="11"/>
      <c r="MWI1566" s="12"/>
      <c r="MWJ1566" s="12"/>
      <c r="MWK1566" s="10"/>
      <c r="MWL1566" s="14"/>
      <c r="MWM1566" s="14"/>
      <c r="MWN1566" s="14"/>
      <c r="MWO1566" s="16"/>
      <c r="MWP1566" s="10"/>
      <c r="MWQ1566" s="17"/>
      <c r="MWR1566" s="11"/>
      <c r="MWS1566" s="19"/>
      <c r="MWT1566" s="11"/>
      <c r="MWU1566" s="12"/>
      <c r="MWV1566" s="12"/>
      <c r="MWW1566" s="10"/>
      <c r="MWX1566" s="14"/>
      <c r="MWY1566" s="14"/>
      <c r="MWZ1566" s="14"/>
      <c r="MXA1566" s="16"/>
      <c r="MXB1566" s="10"/>
      <c r="MXC1566" s="17"/>
      <c r="MXD1566" s="11"/>
      <c r="MXE1566" s="19"/>
      <c r="MXF1566" s="11"/>
      <c r="MXG1566" s="12"/>
      <c r="MXH1566" s="12"/>
      <c r="MXI1566" s="10"/>
      <c r="MXJ1566" s="14"/>
      <c r="MXK1566" s="14"/>
      <c r="MXL1566" s="14"/>
      <c r="MXM1566" s="16"/>
      <c r="MXN1566" s="10"/>
      <c r="MXO1566" s="17"/>
      <c r="MXP1566" s="11"/>
      <c r="MXQ1566" s="19"/>
      <c r="MXR1566" s="11"/>
      <c r="MXS1566" s="12"/>
      <c r="MXT1566" s="12"/>
      <c r="MXU1566" s="10"/>
      <c r="MXV1566" s="14"/>
      <c r="MXW1566" s="14"/>
      <c r="MXX1566" s="14"/>
      <c r="MXY1566" s="16"/>
      <c r="MXZ1566" s="10"/>
      <c r="MYA1566" s="17"/>
      <c r="MYB1566" s="11"/>
      <c r="MYC1566" s="19"/>
      <c r="MYD1566" s="11"/>
      <c r="MYE1566" s="12"/>
      <c r="MYF1566" s="12"/>
      <c r="MYG1566" s="10"/>
      <c r="MYH1566" s="14"/>
      <c r="MYI1566" s="14"/>
      <c r="MYJ1566" s="14"/>
      <c r="MYK1566" s="16"/>
      <c r="MYL1566" s="10"/>
      <c r="MYM1566" s="17"/>
      <c r="MYN1566" s="11"/>
      <c r="MYO1566" s="19"/>
      <c r="MYP1566" s="11"/>
      <c r="MYQ1566" s="12"/>
      <c r="MYR1566" s="12"/>
      <c r="MYS1566" s="10"/>
      <c r="MYT1566" s="14"/>
      <c r="MYU1566" s="14"/>
      <c r="MYV1566" s="14"/>
      <c r="MYW1566" s="16"/>
      <c r="MYX1566" s="10"/>
      <c r="MYY1566" s="17"/>
      <c r="MYZ1566" s="11"/>
      <c r="MZA1566" s="19"/>
      <c r="MZB1566" s="11"/>
      <c r="MZC1566" s="12"/>
      <c r="MZD1566" s="12"/>
      <c r="MZE1566" s="10"/>
      <c r="MZF1566" s="14"/>
      <c r="MZG1566" s="14"/>
      <c r="MZH1566" s="14"/>
      <c r="MZI1566" s="16"/>
      <c r="MZJ1566" s="10"/>
      <c r="MZK1566" s="17"/>
      <c r="MZL1566" s="11"/>
      <c r="MZM1566" s="19"/>
      <c r="MZN1566" s="11"/>
      <c r="MZO1566" s="12"/>
      <c r="MZP1566" s="12"/>
      <c r="MZQ1566" s="10"/>
      <c r="MZR1566" s="14"/>
      <c r="MZS1566" s="14"/>
      <c r="MZT1566" s="14"/>
      <c r="MZU1566" s="16"/>
      <c r="MZV1566" s="10"/>
      <c r="MZW1566" s="17"/>
      <c r="MZX1566" s="11"/>
      <c r="MZY1566" s="19"/>
      <c r="MZZ1566" s="11"/>
      <c r="NAA1566" s="12"/>
      <c r="NAB1566" s="12"/>
      <c r="NAC1566" s="10"/>
      <c r="NAD1566" s="14"/>
      <c r="NAE1566" s="14"/>
      <c r="NAF1566" s="14"/>
      <c r="NAG1566" s="16"/>
      <c r="NAH1566" s="10"/>
      <c r="NAI1566" s="17"/>
      <c r="NAJ1566" s="11"/>
      <c r="NAK1566" s="19"/>
      <c r="NAL1566" s="11"/>
      <c r="NAM1566" s="12"/>
      <c r="NAN1566" s="12"/>
      <c r="NAO1566" s="10"/>
      <c r="NAP1566" s="14"/>
      <c r="NAQ1566" s="14"/>
      <c r="NAR1566" s="14"/>
      <c r="NAS1566" s="16"/>
      <c r="NAT1566" s="10"/>
      <c r="NAU1566" s="17"/>
      <c r="NAV1566" s="11"/>
      <c r="NAW1566" s="19"/>
      <c r="NAX1566" s="11"/>
      <c r="NAY1566" s="12"/>
      <c r="NAZ1566" s="12"/>
      <c r="NBA1566" s="10"/>
      <c r="NBB1566" s="14"/>
      <c r="NBC1566" s="14"/>
      <c r="NBD1566" s="14"/>
      <c r="NBE1566" s="16"/>
      <c r="NBF1566" s="10"/>
      <c r="NBG1566" s="17"/>
      <c r="NBH1566" s="11"/>
      <c r="NBI1566" s="19"/>
      <c r="NBJ1566" s="11"/>
      <c r="NBK1566" s="12"/>
      <c r="NBL1566" s="12"/>
      <c r="NBM1566" s="10"/>
      <c r="NBN1566" s="14"/>
      <c r="NBO1566" s="14"/>
      <c r="NBP1566" s="14"/>
      <c r="NBQ1566" s="16"/>
      <c r="NBR1566" s="10"/>
      <c r="NBS1566" s="17"/>
      <c r="NBT1566" s="11"/>
      <c r="NBU1566" s="19"/>
      <c r="NBV1566" s="11"/>
      <c r="NBW1566" s="12"/>
      <c r="NBX1566" s="12"/>
      <c r="NBY1566" s="10"/>
      <c r="NBZ1566" s="14"/>
      <c r="NCA1566" s="14"/>
      <c r="NCB1566" s="14"/>
      <c r="NCC1566" s="16"/>
      <c r="NCD1566" s="10"/>
      <c r="NCE1566" s="17"/>
      <c r="NCF1566" s="11"/>
      <c r="NCG1566" s="19"/>
      <c r="NCH1566" s="11"/>
      <c r="NCI1566" s="12"/>
      <c r="NCJ1566" s="12"/>
      <c r="NCK1566" s="10"/>
      <c r="NCL1566" s="14"/>
      <c r="NCM1566" s="14"/>
      <c r="NCN1566" s="14"/>
      <c r="NCO1566" s="16"/>
      <c r="NCP1566" s="10"/>
      <c r="NCQ1566" s="17"/>
      <c r="NCR1566" s="11"/>
      <c r="NCS1566" s="19"/>
      <c r="NCT1566" s="11"/>
      <c r="NCU1566" s="12"/>
      <c r="NCV1566" s="12"/>
      <c r="NCW1566" s="10"/>
      <c r="NCX1566" s="14"/>
      <c r="NCY1566" s="14"/>
      <c r="NCZ1566" s="14"/>
      <c r="NDA1566" s="16"/>
      <c r="NDB1566" s="10"/>
      <c r="NDC1566" s="17"/>
      <c r="NDD1566" s="11"/>
      <c r="NDE1566" s="19"/>
      <c r="NDF1566" s="11"/>
      <c r="NDG1566" s="12"/>
      <c r="NDH1566" s="12"/>
      <c r="NDI1566" s="10"/>
      <c r="NDJ1566" s="14"/>
      <c r="NDK1566" s="14"/>
      <c r="NDL1566" s="14"/>
      <c r="NDM1566" s="16"/>
      <c r="NDN1566" s="10"/>
      <c r="NDO1566" s="17"/>
      <c r="NDP1566" s="11"/>
      <c r="NDQ1566" s="19"/>
      <c r="NDR1566" s="11"/>
      <c r="NDS1566" s="12"/>
      <c r="NDT1566" s="12"/>
      <c r="NDU1566" s="10"/>
      <c r="NDV1566" s="14"/>
      <c r="NDW1566" s="14"/>
      <c r="NDX1566" s="14"/>
      <c r="NDY1566" s="16"/>
      <c r="NDZ1566" s="10"/>
      <c r="NEA1566" s="17"/>
      <c r="NEB1566" s="11"/>
      <c r="NEC1566" s="19"/>
      <c r="NED1566" s="11"/>
      <c r="NEE1566" s="12"/>
      <c r="NEF1566" s="12"/>
      <c r="NEG1566" s="10"/>
      <c r="NEH1566" s="14"/>
      <c r="NEI1566" s="14"/>
      <c r="NEJ1566" s="14"/>
      <c r="NEK1566" s="16"/>
      <c r="NEL1566" s="10"/>
      <c r="NEM1566" s="17"/>
      <c r="NEN1566" s="11"/>
      <c r="NEO1566" s="19"/>
      <c r="NEP1566" s="11"/>
      <c r="NEQ1566" s="12"/>
      <c r="NER1566" s="12"/>
      <c r="NES1566" s="10"/>
      <c r="NET1566" s="14"/>
      <c r="NEU1566" s="14"/>
      <c r="NEV1566" s="14"/>
      <c r="NEW1566" s="16"/>
      <c r="NEX1566" s="10"/>
      <c r="NEY1566" s="17"/>
      <c r="NEZ1566" s="11"/>
      <c r="NFA1566" s="19"/>
      <c r="NFB1566" s="11"/>
      <c r="NFC1566" s="12"/>
      <c r="NFD1566" s="12"/>
      <c r="NFE1566" s="10"/>
      <c r="NFF1566" s="14"/>
      <c r="NFG1566" s="14"/>
      <c r="NFH1566" s="14"/>
      <c r="NFI1566" s="16"/>
      <c r="NFJ1566" s="10"/>
      <c r="NFK1566" s="17"/>
      <c r="NFL1566" s="11"/>
      <c r="NFM1566" s="19"/>
      <c r="NFN1566" s="11"/>
      <c r="NFO1566" s="12"/>
      <c r="NFP1566" s="12"/>
      <c r="NFQ1566" s="10"/>
      <c r="NFR1566" s="14"/>
      <c r="NFS1566" s="14"/>
      <c r="NFT1566" s="14"/>
      <c r="NFU1566" s="16"/>
      <c r="NFV1566" s="10"/>
      <c r="NFW1566" s="17"/>
      <c r="NFX1566" s="11"/>
      <c r="NFY1566" s="19"/>
      <c r="NFZ1566" s="11"/>
      <c r="NGA1566" s="12"/>
      <c r="NGB1566" s="12"/>
      <c r="NGC1566" s="10"/>
      <c r="NGD1566" s="14"/>
      <c r="NGE1566" s="14"/>
      <c r="NGF1566" s="14"/>
      <c r="NGG1566" s="16"/>
      <c r="NGH1566" s="10"/>
      <c r="NGI1566" s="17"/>
      <c r="NGJ1566" s="11"/>
      <c r="NGK1566" s="19"/>
      <c r="NGL1566" s="11"/>
      <c r="NGM1566" s="12"/>
      <c r="NGN1566" s="12"/>
      <c r="NGO1566" s="10"/>
      <c r="NGP1566" s="14"/>
      <c r="NGQ1566" s="14"/>
      <c r="NGR1566" s="14"/>
      <c r="NGS1566" s="16"/>
      <c r="NGT1566" s="10"/>
      <c r="NGU1566" s="17"/>
      <c r="NGV1566" s="11"/>
      <c r="NGW1566" s="19"/>
      <c r="NGX1566" s="11"/>
      <c r="NGY1566" s="12"/>
      <c r="NGZ1566" s="12"/>
      <c r="NHA1566" s="10"/>
      <c r="NHB1566" s="14"/>
      <c r="NHC1566" s="14"/>
      <c r="NHD1566" s="14"/>
      <c r="NHE1566" s="16"/>
      <c r="NHF1566" s="10"/>
      <c r="NHG1566" s="17"/>
      <c r="NHH1566" s="11"/>
      <c r="NHI1566" s="19"/>
      <c r="NHJ1566" s="11"/>
      <c r="NHK1566" s="12"/>
      <c r="NHL1566" s="12"/>
      <c r="NHM1566" s="10"/>
      <c r="NHN1566" s="14"/>
      <c r="NHO1566" s="14"/>
      <c r="NHP1566" s="14"/>
      <c r="NHQ1566" s="16"/>
      <c r="NHR1566" s="10"/>
      <c r="NHS1566" s="17"/>
      <c r="NHT1566" s="11"/>
      <c r="NHU1566" s="19"/>
      <c r="NHV1566" s="11"/>
      <c r="NHW1566" s="12"/>
      <c r="NHX1566" s="12"/>
      <c r="NHY1566" s="10"/>
      <c r="NHZ1566" s="14"/>
      <c r="NIA1566" s="14"/>
      <c r="NIB1566" s="14"/>
      <c r="NIC1566" s="16"/>
      <c r="NID1566" s="10"/>
      <c r="NIE1566" s="17"/>
      <c r="NIF1566" s="11"/>
      <c r="NIG1566" s="19"/>
      <c r="NIH1566" s="11"/>
      <c r="NII1566" s="12"/>
      <c r="NIJ1566" s="12"/>
      <c r="NIK1566" s="10"/>
      <c r="NIL1566" s="14"/>
      <c r="NIM1566" s="14"/>
      <c r="NIN1566" s="14"/>
      <c r="NIO1566" s="16"/>
      <c r="NIP1566" s="10"/>
      <c r="NIQ1566" s="17"/>
      <c r="NIR1566" s="11"/>
      <c r="NIS1566" s="19"/>
      <c r="NIT1566" s="11"/>
      <c r="NIU1566" s="12"/>
      <c r="NIV1566" s="12"/>
      <c r="NIW1566" s="10"/>
      <c r="NIX1566" s="14"/>
      <c r="NIY1566" s="14"/>
      <c r="NIZ1566" s="14"/>
      <c r="NJA1566" s="16"/>
      <c r="NJB1566" s="10"/>
      <c r="NJC1566" s="17"/>
      <c r="NJD1566" s="11"/>
      <c r="NJE1566" s="19"/>
      <c r="NJF1566" s="11"/>
      <c r="NJG1566" s="12"/>
      <c r="NJH1566" s="12"/>
      <c r="NJI1566" s="10"/>
      <c r="NJJ1566" s="14"/>
      <c r="NJK1566" s="14"/>
      <c r="NJL1566" s="14"/>
      <c r="NJM1566" s="16"/>
      <c r="NJN1566" s="10"/>
      <c r="NJO1566" s="17"/>
      <c r="NJP1566" s="11"/>
      <c r="NJQ1566" s="19"/>
      <c r="NJR1566" s="11"/>
      <c r="NJS1566" s="12"/>
      <c r="NJT1566" s="12"/>
      <c r="NJU1566" s="10"/>
      <c r="NJV1566" s="14"/>
      <c r="NJW1566" s="14"/>
      <c r="NJX1566" s="14"/>
      <c r="NJY1566" s="16"/>
      <c r="NJZ1566" s="10"/>
      <c r="NKA1566" s="17"/>
      <c r="NKB1566" s="11"/>
      <c r="NKC1566" s="19"/>
      <c r="NKD1566" s="11"/>
      <c r="NKE1566" s="12"/>
      <c r="NKF1566" s="12"/>
      <c r="NKG1566" s="10"/>
      <c r="NKH1566" s="14"/>
      <c r="NKI1566" s="14"/>
      <c r="NKJ1566" s="14"/>
      <c r="NKK1566" s="16"/>
      <c r="NKL1566" s="10"/>
      <c r="NKM1566" s="17"/>
      <c r="NKN1566" s="11"/>
      <c r="NKO1566" s="19"/>
      <c r="NKP1566" s="11"/>
      <c r="NKQ1566" s="12"/>
      <c r="NKR1566" s="12"/>
      <c r="NKS1566" s="10"/>
      <c r="NKT1566" s="14"/>
      <c r="NKU1566" s="14"/>
      <c r="NKV1566" s="14"/>
      <c r="NKW1566" s="16"/>
      <c r="NKX1566" s="10"/>
      <c r="NKY1566" s="17"/>
      <c r="NKZ1566" s="11"/>
      <c r="NLA1566" s="19"/>
      <c r="NLB1566" s="11"/>
      <c r="NLC1566" s="12"/>
      <c r="NLD1566" s="12"/>
      <c r="NLE1566" s="10"/>
      <c r="NLF1566" s="14"/>
      <c r="NLG1566" s="14"/>
      <c r="NLH1566" s="14"/>
      <c r="NLI1566" s="16"/>
      <c r="NLJ1566" s="10"/>
      <c r="NLK1566" s="17"/>
      <c r="NLL1566" s="11"/>
      <c r="NLM1566" s="19"/>
      <c r="NLN1566" s="11"/>
      <c r="NLO1566" s="12"/>
      <c r="NLP1566" s="12"/>
      <c r="NLQ1566" s="10"/>
      <c r="NLR1566" s="14"/>
      <c r="NLS1566" s="14"/>
      <c r="NLT1566" s="14"/>
      <c r="NLU1566" s="16"/>
      <c r="NLV1566" s="10"/>
      <c r="NLW1566" s="17"/>
      <c r="NLX1566" s="11"/>
      <c r="NLY1566" s="19"/>
      <c r="NLZ1566" s="11"/>
      <c r="NMA1566" s="12"/>
      <c r="NMB1566" s="12"/>
      <c r="NMC1566" s="10"/>
      <c r="NMD1566" s="14"/>
      <c r="NME1566" s="14"/>
      <c r="NMF1566" s="14"/>
      <c r="NMG1566" s="16"/>
      <c r="NMH1566" s="10"/>
      <c r="NMI1566" s="17"/>
      <c r="NMJ1566" s="11"/>
      <c r="NMK1566" s="19"/>
      <c r="NML1566" s="11"/>
      <c r="NMM1566" s="12"/>
      <c r="NMN1566" s="12"/>
      <c r="NMO1566" s="10"/>
      <c r="NMP1566" s="14"/>
      <c r="NMQ1566" s="14"/>
      <c r="NMR1566" s="14"/>
      <c r="NMS1566" s="16"/>
      <c r="NMT1566" s="10"/>
      <c r="NMU1566" s="17"/>
      <c r="NMV1566" s="11"/>
      <c r="NMW1566" s="19"/>
      <c r="NMX1566" s="11"/>
      <c r="NMY1566" s="12"/>
      <c r="NMZ1566" s="12"/>
      <c r="NNA1566" s="10"/>
      <c r="NNB1566" s="14"/>
      <c r="NNC1566" s="14"/>
      <c r="NND1566" s="14"/>
      <c r="NNE1566" s="16"/>
      <c r="NNF1566" s="10"/>
      <c r="NNG1566" s="17"/>
      <c r="NNH1566" s="11"/>
      <c r="NNI1566" s="19"/>
      <c r="NNJ1566" s="11"/>
      <c r="NNK1566" s="12"/>
      <c r="NNL1566" s="12"/>
      <c r="NNM1566" s="10"/>
      <c r="NNN1566" s="14"/>
      <c r="NNO1566" s="14"/>
      <c r="NNP1566" s="14"/>
      <c r="NNQ1566" s="16"/>
      <c r="NNR1566" s="10"/>
      <c r="NNS1566" s="17"/>
      <c r="NNT1566" s="11"/>
      <c r="NNU1566" s="19"/>
      <c r="NNV1566" s="11"/>
      <c r="NNW1566" s="12"/>
      <c r="NNX1566" s="12"/>
      <c r="NNY1566" s="10"/>
      <c r="NNZ1566" s="14"/>
      <c r="NOA1566" s="14"/>
      <c r="NOB1566" s="14"/>
      <c r="NOC1566" s="16"/>
      <c r="NOD1566" s="10"/>
      <c r="NOE1566" s="17"/>
      <c r="NOF1566" s="11"/>
      <c r="NOG1566" s="19"/>
      <c r="NOH1566" s="11"/>
      <c r="NOI1566" s="12"/>
      <c r="NOJ1566" s="12"/>
      <c r="NOK1566" s="10"/>
      <c r="NOL1566" s="14"/>
      <c r="NOM1566" s="14"/>
      <c r="NON1566" s="14"/>
      <c r="NOO1566" s="16"/>
      <c r="NOP1566" s="10"/>
      <c r="NOQ1566" s="17"/>
      <c r="NOR1566" s="11"/>
      <c r="NOS1566" s="19"/>
      <c r="NOT1566" s="11"/>
      <c r="NOU1566" s="12"/>
      <c r="NOV1566" s="12"/>
      <c r="NOW1566" s="10"/>
      <c r="NOX1566" s="14"/>
      <c r="NOY1566" s="14"/>
      <c r="NOZ1566" s="14"/>
      <c r="NPA1566" s="16"/>
      <c r="NPB1566" s="10"/>
      <c r="NPC1566" s="17"/>
      <c r="NPD1566" s="11"/>
      <c r="NPE1566" s="19"/>
      <c r="NPF1566" s="11"/>
      <c r="NPG1566" s="12"/>
      <c r="NPH1566" s="12"/>
      <c r="NPI1566" s="10"/>
      <c r="NPJ1566" s="14"/>
      <c r="NPK1566" s="14"/>
      <c r="NPL1566" s="14"/>
      <c r="NPM1566" s="16"/>
      <c r="NPN1566" s="10"/>
      <c r="NPO1566" s="17"/>
      <c r="NPP1566" s="11"/>
      <c r="NPQ1566" s="19"/>
      <c r="NPR1566" s="11"/>
      <c r="NPS1566" s="12"/>
      <c r="NPT1566" s="12"/>
      <c r="NPU1566" s="10"/>
      <c r="NPV1566" s="14"/>
      <c r="NPW1566" s="14"/>
      <c r="NPX1566" s="14"/>
      <c r="NPY1566" s="16"/>
      <c r="NPZ1566" s="10"/>
      <c r="NQA1566" s="17"/>
      <c r="NQB1566" s="11"/>
      <c r="NQC1566" s="19"/>
      <c r="NQD1566" s="11"/>
      <c r="NQE1566" s="12"/>
      <c r="NQF1566" s="12"/>
      <c r="NQG1566" s="10"/>
      <c r="NQH1566" s="14"/>
      <c r="NQI1566" s="14"/>
      <c r="NQJ1566" s="14"/>
      <c r="NQK1566" s="16"/>
      <c r="NQL1566" s="10"/>
      <c r="NQM1566" s="17"/>
      <c r="NQN1566" s="11"/>
      <c r="NQO1566" s="19"/>
      <c r="NQP1566" s="11"/>
      <c r="NQQ1566" s="12"/>
      <c r="NQR1566" s="12"/>
      <c r="NQS1566" s="10"/>
      <c r="NQT1566" s="14"/>
      <c r="NQU1566" s="14"/>
      <c r="NQV1566" s="14"/>
      <c r="NQW1566" s="16"/>
      <c r="NQX1566" s="10"/>
      <c r="NQY1566" s="17"/>
      <c r="NQZ1566" s="11"/>
      <c r="NRA1566" s="19"/>
      <c r="NRB1566" s="11"/>
      <c r="NRC1566" s="12"/>
      <c r="NRD1566" s="12"/>
      <c r="NRE1566" s="10"/>
      <c r="NRF1566" s="14"/>
      <c r="NRG1566" s="14"/>
      <c r="NRH1566" s="14"/>
      <c r="NRI1566" s="16"/>
      <c r="NRJ1566" s="10"/>
      <c r="NRK1566" s="17"/>
      <c r="NRL1566" s="11"/>
      <c r="NRM1566" s="19"/>
      <c r="NRN1566" s="11"/>
      <c r="NRO1566" s="12"/>
      <c r="NRP1566" s="12"/>
      <c r="NRQ1566" s="10"/>
      <c r="NRR1566" s="14"/>
      <c r="NRS1566" s="14"/>
      <c r="NRT1566" s="14"/>
      <c r="NRU1566" s="16"/>
      <c r="NRV1566" s="10"/>
      <c r="NRW1566" s="17"/>
      <c r="NRX1566" s="11"/>
      <c r="NRY1566" s="19"/>
      <c r="NRZ1566" s="11"/>
      <c r="NSA1566" s="12"/>
      <c r="NSB1566" s="12"/>
      <c r="NSC1566" s="10"/>
      <c r="NSD1566" s="14"/>
      <c r="NSE1566" s="14"/>
      <c r="NSF1566" s="14"/>
      <c r="NSG1566" s="16"/>
      <c r="NSH1566" s="10"/>
      <c r="NSI1566" s="17"/>
      <c r="NSJ1566" s="11"/>
      <c r="NSK1566" s="19"/>
      <c r="NSL1566" s="11"/>
      <c r="NSM1566" s="12"/>
      <c r="NSN1566" s="12"/>
      <c r="NSO1566" s="10"/>
      <c r="NSP1566" s="14"/>
      <c r="NSQ1566" s="14"/>
      <c r="NSR1566" s="14"/>
      <c r="NSS1566" s="16"/>
      <c r="NST1566" s="10"/>
      <c r="NSU1566" s="17"/>
      <c r="NSV1566" s="11"/>
      <c r="NSW1566" s="19"/>
      <c r="NSX1566" s="11"/>
      <c r="NSY1566" s="12"/>
      <c r="NSZ1566" s="12"/>
      <c r="NTA1566" s="10"/>
      <c r="NTB1566" s="14"/>
      <c r="NTC1566" s="14"/>
      <c r="NTD1566" s="14"/>
      <c r="NTE1566" s="16"/>
      <c r="NTF1566" s="10"/>
      <c r="NTG1566" s="17"/>
      <c r="NTH1566" s="11"/>
      <c r="NTI1566" s="19"/>
      <c r="NTJ1566" s="11"/>
      <c r="NTK1566" s="12"/>
      <c r="NTL1566" s="12"/>
      <c r="NTM1566" s="10"/>
      <c r="NTN1566" s="14"/>
      <c r="NTO1566" s="14"/>
      <c r="NTP1566" s="14"/>
      <c r="NTQ1566" s="16"/>
      <c r="NTR1566" s="10"/>
      <c r="NTS1566" s="17"/>
      <c r="NTT1566" s="11"/>
      <c r="NTU1566" s="19"/>
      <c r="NTV1566" s="11"/>
      <c r="NTW1566" s="12"/>
      <c r="NTX1566" s="12"/>
      <c r="NTY1566" s="10"/>
      <c r="NTZ1566" s="14"/>
      <c r="NUA1566" s="14"/>
      <c r="NUB1566" s="14"/>
      <c r="NUC1566" s="16"/>
      <c r="NUD1566" s="10"/>
      <c r="NUE1566" s="17"/>
      <c r="NUF1566" s="11"/>
      <c r="NUG1566" s="19"/>
      <c r="NUH1566" s="11"/>
      <c r="NUI1566" s="12"/>
      <c r="NUJ1566" s="12"/>
      <c r="NUK1566" s="10"/>
      <c r="NUL1566" s="14"/>
      <c r="NUM1566" s="14"/>
      <c r="NUN1566" s="14"/>
      <c r="NUO1566" s="16"/>
      <c r="NUP1566" s="10"/>
      <c r="NUQ1566" s="17"/>
      <c r="NUR1566" s="11"/>
      <c r="NUS1566" s="19"/>
      <c r="NUT1566" s="11"/>
      <c r="NUU1566" s="12"/>
      <c r="NUV1566" s="12"/>
      <c r="NUW1566" s="10"/>
      <c r="NUX1566" s="14"/>
      <c r="NUY1566" s="14"/>
      <c r="NUZ1566" s="14"/>
      <c r="NVA1566" s="16"/>
      <c r="NVB1566" s="10"/>
      <c r="NVC1566" s="17"/>
      <c r="NVD1566" s="11"/>
      <c r="NVE1566" s="19"/>
      <c r="NVF1566" s="11"/>
      <c r="NVG1566" s="12"/>
      <c r="NVH1566" s="12"/>
      <c r="NVI1566" s="10"/>
      <c r="NVJ1566" s="14"/>
      <c r="NVK1566" s="14"/>
      <c r="NVL1566" s="14"/>
      <c r="NVM1566" s="16"/>
      <c r="NVN1566" s="10"/>
      <c r="NVO1566" s="17"/>
      <c r="NVP1566" s="11"/>
      <c r="NVQ1566" s="19"/>
      <c r="NVR1566" s="11"/>
      <c r="NVS1566" s="12"/>
      <c r="NVT1566" s="12"/>
      <c r="NVU1566" s="10"/>
      <c r="NVV1566" s="14"/>
      <c r="NVW1566" s="14"/>
      <c r="NVX1566" s="14"/>
      <c r="NVY1566" s="16"/>
      <c r="NVZ1566" s="10"/>
      <c r="NWA1566" s="17"/>
      <c r="NWB1566" s="11"/>
      <c r="NWC1566" s="19"/>
      <c r="NWD1566" s="11"/>
      <c r="NWE1566" s="12"/>
      <c r="NWF1566" s="12"/>
      <c r="NWG1566" s="10"/>
      <c r="NWH1566" s="14"/>
      <c r="NWI1566" s="14"/>
      <c r="NWJ1566" s="14"/>
      <c r="NWK1566" s="16"/>
      <c r="NWL1566" s="10"/>
      <c r="NWM1566" s="17"/>
      <c r="NWN1566" s="11"/>
      <c r="NWO1566" s="19"/>
      <c r="NWP1566" s="11"/>
      <c r="NWQ1566" s="12"/>
      <c r="NWR1566" s="12"/>
      <c r="NWS1566" s="10"/>
      <c r="NWT1566" s="14"/>
      <c r="NWU1566" s="14"/>
      <c r="NWV1566" s="14"/>
      <c r="NWW1566" s="16"/>
      <c r="NWX1566" s="10"/>
      <c r="NWY1566" s="17"/>
      <c r="NWZ1566" s="11"/>
      <c r="NXA1566" s="19"/>
      <c r="NXB1566" s="11"/>
      <c r="NXC1566" s="12"/>
      <c r="NXD1566" s="12"/>
      <c r="NXE1566" s="10"/>
      <c r="NXF1566" s="14"/>
      <c r="NXG1566" s="14"/>
      <c r="NXH1566" s="14"/>
      <c r="NXI1566" s="16"/>
      <c r="NXJ1566" s="10"/>
      <c r="NXK1566" s="17"/>
      <c r="NXL1566" s="11"/>
      <c r="NXM1566" s="19"/>
      <c r="NXN1566" s="11"/>
      <c r="NXO1566" s="12"/>
      <c r="NXP1566" s="12"/>
      <c r="NXQ1566" s="10"/>
      <c r="NXR1566" s="14"/>
      <c r="NXS1566" s="14"/>
      <c r="NXT1566" s="14"/>
      <c r="NXU1566" s="16"/>
      <c r="NXV1566" s="10"/>
      <c r="NXW1566" s="17"/>
      <c r="NXX1566" s="11"/>
      <c r="NXY1566" s="19"/>
      <c r="NXZ1566" s="11"/>
      <c r="NYA1566" s="12"/>
      <c r="NYB1566" s="12"/>
      <c r="NYC1566" s="10"/>
      <c r="NYD1566" s="14"/>
      <c r="NYE1566" s="14"/>
      <c r="NYF1566" s="14"/>
      <c r="NYG1566" s="16"/>
      <c r="NYH1566" s="10"/>
      <c r="NYI1566" s="17"/>
      <c r="NYJ1566" s="11"/>
      <c r="NYK1566" s="19"/>
      <c r="NYL1566" s="11"/>
      <c r="NYM1566" s="12"/>
      <c r="NYN1566" s="12"/>
      <c r="NYO1566" s="10"/>
      <c r="NYP1566" s="14"/>
      <c r="NYQ1566" s="14"/>
      <c r="NYR1566" s="14"/>
      <c r="NYS1566" s="16"/>
      <c r="NYT1566" s="10"/>
      <c r="NYU1566" s="17"/>
      <c r="NYV1566" s="11"/>
      <c r="NYW1566" s="19"/>
      <c r="NYX1566" s="11"/>
      <c r="NYY1566" s="12"/>
      <c r="NYZ1566" s="12"/>
      <c r="NZA1566" s="10"/>
      <c r="NZB1566" s="14"/>
      <c r="NZC1566" s="14"/>
      <c r="NZD1566" s="14"/>
      <c r="NZE1566" s="16"/>
      <c r="NZF1566" s="10"/>
      <c r="NZG1566" s="17"/>
      <c r="NZH1566" s="11"/>
      <c r="NZI1566" s="19"/>
      <c r="NZJ1566" s="11"/>
      <c r="NZK1566" s="12"/>
      <c r="NZL1566" s="12"/>
      <c r="NZM1566" s="10"/>
      <c r="NZN1566" s="14"/>
      <c r="NZO1566" s="14"/>
      <c r="NZP1566" s="14"/>
      <c r="NZQ1566" s="16"/>
      <c r="NZR1566" s="10"/>
      <c r="NZS1566" s="17"/>
      <c r="NZT1566" s="11"/>
      <c r="NZU1566" s="19"/>
      <c r="NZV1566" s="11"/>
      <c r="NZW1566" s="12"/>
      <c r="NZX1566" s="12"/>
      <c r="NZY1566" s="10"/>
      <c r="NZZ1566" s="14"/>
      <c r="OAA1566" s="14"/>
      <c r="OAB1566" s="14"/>
      <c r="OAC1566" s="16"/>
      <c r="OAD1566" s="10"/>
      <c r="OAE1566" s="17"/>
      <c r="OAF1566" s="11"/>
      <c r="OAG1566" s="19"/>
      <c r="OAH1566" s="11"/>
      <c r="OAI1566" s="12"/>
      <c r="OAJ1566" s="12"/>
      <c r="OAK1566" s="10"/>
      <c r="OAL1566" s="14"/>
      <c r="OAM1566" s="14"/>
      <c r="OAN1566" s="14"/>
      <c r="OAO1566" s="16"/>
      <c r="OAP1566" s="10"/>
      <c r="OAQ1566" s="17"/>
      <c r="OAR1566" s="11"/>
      <c r="OAS1566" s="19"/>
      <c r="OAT1566" s="11"/>
      <c r="OAU1566" s="12"/>
      <c r="OAV1566" s="12"/>
      <c r="OAW1566" s="10"/>
      <c r="OAX1566" s="14"/>
      <c r="OAY1566" s="14"/>
      <c r="OAZ1566" s="14"/>
      <c r="OBA1566" s="16"/>
      <c r="OBB1566" s="10"/>
      <c r="OBC1566" s="17"/>
      <c r="OBD1566" s="11"/>
      <c r="OBE1566" s="19"/>
      <c r="OBF1566" s="11"/>
      <c r="OBG1566" s="12"/>
      <c r="OBH1566" s="12"/>
      <c r="OBI1566" s="10"/>
      <c r="OBJ1566" s="14"/>
      <c r="OBK1566" s="14"/>
      <c r="OBL1566" s="14"/>
      <c r="OBM1566" s="16"/>
      <c r="OBN1566" s="10"/>
      <c r="OBO1566" s="17"/>
      <c r="OBP1566" s="11"/>
      <c r="OBQ1566" s="19"/>
      <c r="OBR1566" s="11"/>
      <c r="OBS1566" s="12"/>
      <c r="OBT1566" s="12"/>
      <c r="OBU1566" s="10"/>
      <c r="OBV1566" s="14"/>
      <c r="OBW1566" s="14"/>
      <c r="OBX1566" s="14"/>
      <c r="OBY1566" s="16"/>
      <c r="OBZ1566" s="10"/>
      <c r="OCA1566" s="17"/>
      <c r="OCB1566" s="11"/>
      <c r="OCC1566" s="19"/>
      <c r="OCD1566" s="11"/>
      <c r="OCE1566" s="12"/>
      <c r="OCF1566" s="12"/>
      <c r="OCG1566" s="10"/>
      <c r="OCH1566" s="14"/>
      <c r="OCI1566" s="14"/>
      <c r="OCJ1566" s="14"/>
      <c r="OCK1566" s="16"/>
      <c r="OCL1566" s="10"/>
      <c r="OCM1566" s="17"/>
      <c r="OCN1566" s="11"/>
      <c r="OCO1566" s="19"/>
      <c r="OCP1566" s="11"/>
      <c r="OCQ1566" s="12"/>
      <c r="OCR1566" s="12"/>
      <c r="OCS1566" s="10"/>
      <c r="OCT1566" s="14"/>
      <c r="OCU1566" s="14"/>
      <c r="OCV1566" s="14"/>
      <c r="OCW1566" s="16"/>
      <c r="OCX1566" s="10"/>
      <c r="OCY1566" s="17"/>
      <c r="OCZ1566" s="11"/>
      <c r="ODA1566" s="19"/>
      <c r="ODB1566" s="11"/>
      <c r="ODC1566" s="12"/>
      <c r="ODD1566" s="12"/>
      <c r="ODE1566" s="10"/>
      <c r="ODF1566" s="14"/>
      <c r="ODG1566" s="14"/>
      <c r="ODH1566" s="14"/>
      <c r="ODI1566" s="16"/>
      <c r="ODJ1566" s="10"/>
      <c r="ODK1566" s="17"/>
      <c r="ODL1566" s="11"/>
      <c r="ODM1566" s="19"/>
      <c r="ODN1566" s="11"/>
      <c r="ODO1566" s="12"/>
      <c r="ODP1566" s="12"/>
      <c r="ODQ1566" s="10"/>
      <c r="ODR1566" s="14"/>
      <c r="ODS1566" s="14"/>
      <c r="ODT1566" s="14"/>
      <c r="ODU1566" s="16"/>
      <c r="ODV1566" s="10"/>
      <c r="ODW1566" s="17"/>
      <c r="ODX1566" s="11"/>
      <c r="ODY1566" s="19"/>
      <c r="ODZ1566" s="11"/>
      <c r="OEA1566" s="12"/>
      <c r="OEB1566" s="12"/>
      <c r="OEC1566" s="10"/>
      <c r="OED1566" s="14"/>
      <c r="OEE1566" s="14"/>
      <c r="OEF1566" s="14"/>
      <c r="OEG1566" s="16"/>
      <c r="OEH1566" s="10"/>
      <c r="OEI1566" s="17"/>
      <c r="OEJ1566" s="11"/>
      <c r="OEK1566" s="19"/>
      <c r="OEL1566" s="11"/>
      <c r="OEM1566" s="12"/>
      <c r="OEN1566" s="12"/>
      <c r="OEO1566" s="10"/>
      <c r="OEP1566" s="14"/>
      <c r="OEQ1566" s="14"/>
      <c r="OER1566" s="14"/>
      <c r="OES1566" s="16"/>
      <c r="OET1566" s="10"/>
      <c r="OEU1566" s="17"/>
      <c r="OEV1566" s="11"/>
      <c r="OEW1566" s="19"/>
      <c r="OEX1566" s="11"/>
      <c r="OEY1566" s="12"/>
      <c r="OEZ1566" s="12"/>
      <c r="OFA1566" s="10"/>
      <c r="OFB1566" s="14"/>
      <c r="OFC1566" s="14"/>
      <c r="OFD1566" s="14"/>
      <c r="OFE1566" s="16"/>
      <c r="OFF1566" s="10"/>
      <c r="OFG1566" s="17"/>
      <c r="OFH1566" s="11"/>
      <c r="OFI1566" s="19"/>
      <c r="OFJ1566" s="11"/>
      <c r="OFK1566" s="12"/>
      <c r="OFL1566" s="12"/>
      <c r="OFM1566" s="10"/>
      <c r="OFN1566" s="14"/>
      <c r="OFO1566" s="14"/>
      <c r="OFP1566" s="14"/>
      <c r="OFQ1566" s="16"/>
      <c r="OFR1566" s="10"/>
      <c r="OFS1566" s="17"/>
      <c r="OFT1566" s="11"/>
      <c r="OFU1566" s="19"/>
      <c r="OFV1566" s="11"/>
      <c r="OFW1566" s="12"/>
      <c r="OFX1566" s="12"/>
      <c r="OFY1566" s="10"/>
      <c r="OFZ1566" s="14"/>
      <c r="OGA1566" s="14"/>
      <c r="OGB1566" s="14"/>
      <c r="OGC1566" s="16"/>
      <c r="OGD1566" s="10"/>
      <c r="OGE1566" s="17"/>
      <c r="OGF1566" s="11"/>
      <c r="OGG1566" s="19"/>
      <c r="OGH1566" s="11"/>
      <c r="OGI1566" s="12"/>
      <c r="OGJ1566" s="12"/>
      <c r="OGK1566" s="10"/>
      <c r="OGL1566" s="14"/>
      <c r="OGM1566" s="14"/>
      <c r="OGN1566" s="14"/>
      <c r="OGO1566" s="16"/>
      <c r="OGP1566" s="10"/>
      <c r="OGQ1566" s="17"/>
      <c r="OGR1566" s="11"/>
      <c r="OGS1566" s="19"/>
      <c r="OGT1566" s="11"/>
      <c r="OGU1566" s="12"/>
      <c r="OGV1566" s="12"/>
      <c r="OGW1566" s="10"/>
      <c r="OGX1566" s="14"/>
      <c r="OGY1566" s="14"/>
      <c r="OGZ1566" s="14"/>
      <c r="OHA1566" s="16"/>
      <c r="OHB1566" s="10"/>
      <c r="OHC1566" s="17"/>
      <c r="OHD1566" s="11"/>
      <c r="OHE1566" s="19"/>
      <c r="OHF1566" s="11"/>
      <c r="OHG1566" s="12"/>
      <c r="OHH1566" s="12"/>
      <c r="OHI1566" s="10"/>
      <c r="OHJ1566" s="14"/>
      <c r="OHK1566" s="14"/>
      <c r="OHL1566" s="14"/>
      <c r="OHM1566" s="16"/>
      <c r="OHN1566" s="10"/>
      <c r="OHO1566" s="17"/>
      <c r="OHP1566" s="11"/>
      <c r="OHQ1566" s="19"/>
      <c r="OHR1566" s="11"/>
      <c r="OHS1566" s="12"/>
      <c r="OHT1566" s="12"/>
      <c r="OHU1566" s="10"/>
      <c r="OHV1566" s="14"/>
      <c r="OHW1566" s="14"/>
      <c r="OHX1566" s="14"/>
      <c r="OHY1566" s="16"/>
      <c r="OHZ1566" s="10"/>
      <c r="OIA1566" s="17"/>
      <c r="OIB1566" s="11"/>
      <c r="OIC1566" s="19"/>
      <c r="OID1566" s="11"/>
      <c r="OIE1566" s="12"/>
      <c r="OIF1566" s="12"/>
      <c r="OIG1566" s="10"/>
      <c r="OIH1566" s="14"/>
      <c r="OII1566" s="14"/>
      <c r="OIJ1566" s="14"/>
      <c r="OIK1566" s="16"/>
      <c r="OIL1566" s="10"/>
      <c r="OIM1566" s="17"/>
      <c r="OIN1566" s="11"/>
      <c r="OIO1566" s="19"/>
      <c r="OIP1566" s="11"/>
      <c r="OIQ1566" s="12"/>
      <c r="OIR1566" s="12"/>
      <c r="OIS1566" s="10"/>
      <c r="OIT1566" s="14"/>
      <c r="OIU1566" s="14"/>
      <c r="OIV1566" s="14"/>
      <c r="OIW1566" s="16"/>
      <c r="OIX1566" s="10"/>
      <c r="OIY1566" s="17"/>
      <c r="OIZ1566" s="11"/>
      <c r="OJA1566" s="19"/>
      <c r="OJB1566" s="11"/>
      <c r="OJC1566" s="12"/>
      <c r="OJD1566" s="12"/>
      <c r="OJE1566" s="10"/>
      <c r="OJF1566" s="14"/>
      <c r="OJG1566" s="14"/>
      <c r="OJH1566" s="14"/>
      <c r="OJI1566" s="16"/>
      <c r="OJJ1566" s="10"/>
      <c r="OJK1566" s="17"/>
      <c r="OJL1566" s="11"/>
      <c r="OJM1566" s="19"/>
      <c r="OJN1566" s="11"/>
      <c r="OJO1566" s="12"/>
      <c r="OJP1566" s="12"/>
      <c r="OJQ1566" s="10"/>
      <c r="OJR1566" s="14"/>
      <c r="OJS1566" s="14"/>
      <c r="OJT1566" s="14"/>
      <c r="OJU1566" s="16"/>
      <c r="OJV1566" s="10"/>
      <c r="OJW1566" s="17"/>
      <c r="OJX1566" s="11"/>
      <c r="OJY1566" s="19"/>
      <c r="OJZ1566" s="11"/>
      <c r="OKA1566" s="12"/>
      <c r="OKB1566" s="12"/>
      <c r="OKC1566" s="10"/>
      <c r="OKD1566" s="14"/>
      <c r="OKE1566" s="14"/>
      <c r="OKF1566" s="14"/>
      <c r="OKG1566" s="16"/>
      <c r="OKH1566" s="10"/>
      <c r="OKI1566" s="17"/>
      <c r="OKJ1566" s="11"/>
      <c r="OKK1566" s="19"/>
      <c r="OKL1566" s="11"/>
      <c r="OKM1566" s="12"/>
      <c r="OKN1566" s="12"/>
      <c r="OKO1566" s="10"/>
      <c r="OKP1566" s="14"/>
      <c r="OKQ1566" s="14"/>
      <c r="OKR1566" s="14"/>
      <c r="OKS1566" s="16"/>
      <c r="OKT1566" s="10"/>
      <c r="OKU1566" s="17"/>
      <c r="OKV1566" s="11"/>
      <c r="OKW1566" s="19"/>
      <c r="OKX1566" s="11"/>
      <c r="OKY1566" s="12"/>
      <c r="OKZ1566" s="12"/>
      <c r="OLA1566" s="10"/>
      <c r="OLB1566" s="14"/>
      <c r="OLC1566" s="14"/>
      <c r="OLD1566" s="14"/>
      <c r="OLE1566" s="16"/>
      <c r="OLF1566" s="10"/>
      <c r="OLG1566" s="17"/>
      <c r="OLH1566" s="11"/>
      <c r="OLI1566" s="19"/>
      <c r="OLJ1566" s="11"/>
      <c r="OLK1566" s="12"/>
      <c r="OLL1566" s="12"/>
      <c r="OLM1566" s="10"/>
      <c r="OLN1566" s="14"/>
      <c r="OLO1566" s="14"/>
      <c r="OLP1566" s="14"/>
      <c r="OLQ1566" s="16"/>
      <c r="OLR1566" s="10"/>
      <c r="OLS1566" s="17"/>
      <c r="OLT1566" s="11"/>
      <c r="OLU1566" s="19"/>
      <c r="OLV1566" s="11"/>
      <c r="OLW1566" s="12"/>
      <c r="OLX1566" s="12"/>
      <c r="OLY1566" s="10"/>
      <c r="OLZ1566" s="14"/>
      <c r="OMA1566" s="14"/>
      <c r="OMB1566" s="14"/>
      <c r="OMC1566" s="16"/>
      <c r="OMD1566" s="10"/>
      <c r="OME1566" s="17"/>
      <c r="OMF1566" s="11"/>
      <c r="OMG1566" s="19"/>
      <c r="OMH1566" s="11"/>
      <c r="OMI1566" s="12"/>
      <c r="OMJ1566" s="12"/>
      <c r="OMK1566" s="10"/>
      <c r="OML1566" s="14"/>
      <c r="OMM1566" s="14"/>
      <c r="OMN1566" s="14"/>
      <c r="OMO1566" s="16"/>
      <c r="OMP1566" s="10"/>
      <c r="OMQ1566" s="17"/>
      <c r="OMR1566" s="11"/>
      <c r="OMS1566" s="19"/>
      <c r="OMT1566" s="11"/>
      <c r="OMU1566" s="12"/>
      <c r="OMV1566" s="12"/>
      <c r="OMW1566" s="10"/>
      <c r="OMX1566" s="14"/>
      <c r="OMY1566" s="14"/>
      <c r="OMZ1566" s="14"/>
      <c r="ONA1566" s="16"/>
      <c r="ONB1566" s="10"/>
      <c r="ONC1566" s="17"/>
      <c r="OND1566" s="11"/>
      <c r="ONE1566" s="19"/>
      <c r="ONF1566" s="11"/>
      <c r="ONG1566" s="12"/>
      <c r="ONH1566" s="12"/>
      <c r="ONI1566" s="10"/>
      <c r="ONJ1566" s="14"/>
      <c r="ONK1566" s="14"/>
      <c r="ONL1566" s="14"/>
      <c r="ONM1566" s="16"/>
      <c r="ONN1566" s="10"/>
      <c r="ONO1566" s="17"/>
      <c r="ONP1566" s="11"/>
      <c r="ONQ1566" s="19"/>
      <c r="ONR1566" s="11"/>
      <c r="ONS1566" s="12"/>
      <c r="ONT1566" s="12"/>
      <c r="ONU1566" s="10"/>
      <c r="ONV1566" s="14"/>
      <c r="ONW1566" s="14"/>
      <c r="ONX1566" s="14"/>
      <c r="ONY1566" s="16"/>
      <c r="ONZ1566" s="10"/>
      <c r="OOA1566" s="17"/>
      <c r="OOB1566" s="11"/>
      <c r="OOC1566" s="19"/>
      <c r="OOD1566" s="11"/>
      <c r="OOE1566" s="12"/>
      <c r="OOF1566" s="12"/>
      <c r="OOG1566" s="10"/>
      <c r="OOH1566" s="14"/>
      <c r="OOI1566" s="14"/>
      <c r="OOJ1566" s="14"/>
      <c r="OOK1566" s="16"/>
      <c r="OOL1566" s="10"/>
      <c r="OOM1566" s="17"/>
      <c r="OON1566" s="11"/>
      <c r="OOO1566" s="19"/>
      <c r="OOP1566" s="11"/>
      <c r="OOQ1566" s="12"/>
      <c r="OOR1566" s="12"/>
      <c r="OOS1566" s="10"/>
      <c r="OOT1566" s="14"/>
      <c r="OOU1566" s="14"/>
      <c r="OOV1566" s="14"/>
      <c r="OOW1566" s="16"/>
      <c r="OOX1566" s="10"/>
      <c r="OOY1566" s="17"/>
      <c r="OOZ1566" s="11"/>
      <c r="OPA1566" s="19"/>
      <c r="OPB1566" s="11"/>
      <c r="OPC1566" s="12"/>
      <c r="OPD1566" s="12"/>
      <c r="OPE1566" s="10"/>
      <c r="OPF1566" s="14"/>
      <c r="OPG1566" s="14"/>
      <c r="OPH1566" s="14"/>
      <c r="OPI1566" s="16"/>
      <c r="OPJ1566" s="10"/>
      <c r="OPK1566" s="17"/>
      <c r="OPL1566" s="11"/>
      <c r="OPM1566" s="19"/>
      <c r="OPN1566" s="11"/>
      <c r="OPO1566" s="12"/>
      <c r="OPP1566" s="12"/>
      <c r="OPQ1566" s="10"/>
      <c r="OPR1566" s="14"/>
      <c r="OPS1566" s="14"/>
      <c r="OPT1566" s="14"/>
      <c r="OPU1566" s="16"/>
      <c r="OPV1566" s="10"/>
      <c r="OPW1566" s="17"/>
      <c r="OPX1566" s="11"/>
      <c r="OPY1566" s="19"/>
      <c r="OPZ1566" s="11"/>
      <c r="OQA1566" s="12"/>
      <c r="OQB1566" s="12"/>
      <c r="OQC1566" s="10"/>
      <c r="OQD1566" s="14"/>
      <c r="OQE1566" s="14"/>
      <c r="OQF1566" s="14"/>
      <c r="OQG1566" s="16"/>
      <c r="OQH1566" s="10"/>
      <c r="OQI1566" s="17"/>
      <c r="OQJ1566" s="11"/>
      <c r="OQK1566" s="19"/>
      <c r="OQL1566" s="11"/>
      <c r="OQM1566" s="12"/>
      <c r="OQN1566" s="12"/>
      <c r="OQO1566" s="10"/>
      <c r="OQP1566" s="14"/>
      <c r="OQQ1566" s="14"/>
      <c r="OQR1566" s="14"/>
      <c r="OQS1566" s="16"/>
      <c r="OQT1566" s="10"/>
      <c r="OQU1566" s="17"/>
      <c r="OQV1566" s="11"/>
      <c r="OQW1566" s="19"/>
      <c r="OQX1566" s="11"/>
      <c r="OQY1566" s="12"/>
      <c r="OQZ1566" s="12"/>
      <c r="ORA1566" s="10"/>
      <c r="ORB1566" s="14"/>
      <c r="ORC1566" s="14"/>
      <c r="ORD1566" s="14"/>
      <c r="ORE1566" s="16"/>
      <c r="ORF1566" s="10"/>
      <c r="ORG1566" s="17"/>
      <c r="ORH1566" s="11"/>
      <c r="ORI1566" s="19"/>
      <c r="ORJ1566" s="11"/>
      <c r="ORK1566" s="12"/>
      <c r="ORL1566" s="12"/>
      <c r="ORM1566" s="10"/>
      <c r="ORN1566" s="14"/>
      <c r="ORO1566" s="14"/>
      <c r="ORP1566" s="14"/>
      <c r="ORQ1566" s="16"/>
      <c r="ORR1566" s="10"/>
      <c r="ORS1566" s="17"/>
      <c r="ORT1566" s="11"/>
      <c r="ORU1566" s="19"/>
      <c r="ORV1566" s="11"/>
      <c r="ORW1566" s="12"/>
      <c r="ORX1566" s="12"/>
      <c r="ORY1566" s="10"/>
      <c r="ORZ1566" s="14"/>
      <c r="OSA1566" s="14"/>
      <c r="OSB1566" s="14"/>
      <c r="OSC1566" s="16"/>
      <c r="OSD1566" s="10"/>
      <c r="OSE1566" s="17"/>
      <c r="OSF1566" s="11"/>
      <c r="OSG1566" s="19"/>
      <c r="OSH1566" s="11"/>
      <c r="OSI1566" s="12"/>
      <c r="OSJ1566" s="12"/>
      <c r="OSK1566" s="10"/>
      <c r="OSL1566" s="14"/>
      <c r="OSM1566" s="14"/>
      <c r="OSN1566" s="14"/>
      <c r="OSO1566" s="16"/>
      <c r="OSP1566" s="10"/>
      <c r="OSQ1566" s="17"/>
      <c r="OSR1566" s="11"/>
      <c r="OSS1566" s="19"/>
      <c r="OST1566" s="11"/>
      <c r="OSU1566" s="12"/>
      <c r="OSV1566" s="12"/>
      <c r="OSW1566" s="10"/>
      <c r="OSX1566" s="14"/>
      <c r="OSY1566" s="14"/>
      <c r="OSZ1566" s="14"/>
      <c r="OTA1566" s="16"/>
      <c r="OTB1566" s="10"/>
      <c r="OTC1566" s="17"/>
      <c r="OTD1566" s="11"/>
      <c r="OTE1566" s="19"/>
      <c r="OTF1566" s="11"/>
      <c r="OTG1566" s="12"/>
      <c r="OTH1566" s="12"/>
      <c r="OTI1566" s="10"/>
      <c r="OTJ1566" s="14"/>
      <c r="OTK1566" s="14"/>
      <c r="OTL1566" s="14"/>
      <c r="OTM1566" s="16"/>
      <c r="OTN1566" s="10"/>
      <c r="OTO1566" s="17"/>
      <c r="OTP1566" s="11"/>
      <c r="OTQ1566" s="19"/>
      <c r="OTR1566" s="11"/>
      <c r="OTS1566" s="12"/>
      <c r="OTT1566" s="12"/>
      <c r="OTU1566" s="10"/>
      <c r="OTV1566" s="14"/>
      <c r="OTW1566" s="14"/>
      <c r="OTX1566" s="14"/>
      <c r="OTY1566" s="16"/>
      <c r="OTZ1566" s="10"/>
      <c r="OUA1566" s="17"/>
      <c r="OUB1566" s="11"/>
      <c r="OUC1566" s="19"/>
      <c r="OUD1566" s="11"/>
      <c r="OUE1566" s="12"/>
      <c r="OUF1566" s="12"/>
      <c r="OUG1566" s="10"/>
      <c r="OUH1566" s="14"/>
      <c r="OUI1566" s="14"/>
      <c r="OUJ1566" s="14"/>
      <c r="OUK1566" s="16"/>
      <c r="OUL1566" s="10"/>
      <c r="OUM1566" s="17"/>
      <c r="OUN1566" s="11"/>
      <c r="OUO1566" s="19"/>
      <c r="OUP1566" s="11"/>
      <c r="OUQ1566" s="12"/>
      <c r="OUR1566" s="12"/>
      <c r="OUS1566" s="10"/>
      <c r="OUT1566" s="14"/>
      <c r="OUU1566" s="14"/>
      <c r="OUV1566" s="14"/>
      <c r="OUW1566" s="16"/>
      <c r="OUX1566" s="10"/>
      <c r="OUY1566" s="17"/>
      <c r="OUZ1566" s="11"/>
      <c r="OVA1566" s="19"/>
      <c r="OVB1566" s="11"/>
      <c r="OVC1566" s="12"/>
      <c r="OVD1566" s="12"/>
      <c r="OVE1566" s="10"/>
      <c r="OVF1566" s="14"/>
      <c r="OVG1566" s="14"/>
      <c r="OVH1566" s="14"/>
      <c r="OVI1566" s="16"/>
      <c r="OVJ1566" s="10"/>
      <c r="OVK1566" s="17"/>
      <c r="OVL1566" s="11"/>
      <c r="OVM1566" s="19"/>
      <c r="OVN1566" s="11"/>
      <c r="OVO1566" s="12"/>
      <c r="OVP1566" s="12"/>
      <c r="OVQ1566" s="10"/>
      <c r="OVR1566" s="14"/>
      <c r="OVS1566" s="14"/>
      <c r="OVT1566" s="14"/>
      <c r="OVU1566" s="16"/>
      <c r="OVV1566" s="10"/>
      <c r="OVW1566" s="17"/>
      <c r="OVX1566" s="11"/>
      <c r="OVY1566" s="19"/>
      <c r="OVZ1566" s="11"/>
      <c r="OWA1566" s="12"/>
      <c r="OWB1566" s="12"/>
      <c r="OWC1566" s="10"/>
      <c r="OWD1566" s="14"/>
      <c r="OWE1566" s="14"/>
      <c r="OWF1566" s="14"/>
      <c r="OWG1566" s="16"/>
      <c r="OWH1566" s="10"/>
      <c r="OWI1566" s="17"/>
      <c r="OWJ1566" s="11"/>
      <c r="OWK1566" s="19"/>
      <c r="OWL1566" s="11"/>
      <c r="OWM1566" s="12"/>
      <c r="OWN1566" s="12"/>
      <c r="OWO1566" s="10"/>
      <c r="OWP1566" s="14"/>
      <c r="OWQ1566" s="14"/>
      <c r="OWR1566" s="14"/>
      <c r="OWS1566" s="16"/>
      <c r="OWT1566" s="10"/>
      <c r="OWU1566" s="17"/>
      <c r="OWV1566" s="11"/>
      <c r="OWW1566" s="19"/>
      <c r="OWX1566" s="11"/>
      <c r="OWY1566" s="12"/>
      <c r="OWZ1566" s="12"/>
      <c r="OXA1566" s="10"/>
      <c r="OXB1566" s="14"/>
      <c r="OXC1566" s="14"/>
      <c r="OXD1566" s="14"/>
      <c r="OXE1566" s="16"/>
      <c r="OXF1566" s="10"/>
      <c r="OXG1566" s="17"/>
      <c r="OXH1566" s="11"/>
      <c r="OXI1566" s="19"/>
      <c r="OXJ1566" s="11"/>
      <c r="OXK1566" s="12"/>
      <c r="OXL1566" s="12"/>
      <c r="OXM1566" s="10"/>
      <c r="OXN1566" s="14"/>
      <c r="OXO1566" s="14"/>
      <c r="OXP1566" s="14"/>
      <c r="OXQ1566" s="16"/>
      <c r="OXR1566" s="10"/>
      <c r="OXS1566" s="17"/>
      <c r="OXT1566" s="11"/>
      <c r="OXU1566" s="19"/>
      <c r="OXV1566" s="11"/>
      <c r="OXW1566" s="12"/>
      <c r="OXX1566" s="12"/>
      <c r="OXY1566" s="10"/>
      <c r="OXZ1566" s="14"/>
      <c r="OYA1566" s="14"/>
      <c r="OYB1566" s="14"/>
      <c r="OYC1566" s="16"/>
      <c r="OYD1566" s="10"/>
      <c r="OYE1566" s="17"/>
      <c r="OYF1566" s="11"/>
      <c r="OYG1566" s="19"/>
      <c r="OYH1566" s="11"/>
      <c r="OYI1566" s="12"/>
      <c r="OYJ1566" s="12"/>
      <c r="OYK1566" s="10"/>
      <c r="OYL1566" s="14"/>
      <c r="OYM1566" s="14"/>
      <c r="OYN1566" s="14"/>
      <c r="OYO1566" s="16"/>
      <c r="OYP1566" s="10"/>
      <c r="OYQ1566" s="17"/>
      <c r="OYR1566" s="11"/>
      <c r="OYS1566" s="19"/>
      <c r="OYT1566" s="11"/>
      <c r="OYU1566" s="12"/>
      <c r="OYV1566" s="12"/>
      <c r="OYW1566" s="10"/>
      <c r="OYX1566" s="14"/>
      <c r="OYY1566" s="14"/>
      <c r="OYZ1566" s="14"/>
      <c r="OZA1566" s="16"/>
      <c r="OZB1566" s="10"/>
      <c r="OZC1566" s="17"/>
      <c r="OZD1566" s="11"/>
      <c r="OZE1566" s="19"/>
      <c r="OZF1566" s="11"/>
      <c r="OZG1566" s="12"/>
      <c r="OZH1566" s="12"/>
      <c r="OZI1566" s="10"/>
      <c r="OZJ1566" s="14"/>
      <c r="OZK1566" s="14"/>
      <c r="OZL1566" s="14"/>
      <c r="OZM1566" s="16"/>
      <c r="OZN1566" s="10"/>
      <c r="OZO1566" s="17"/>
      <c r="OZP1566" s="11"/>
      <c r="OZQ1566" s="19"/>
      <c r="OZR1566" s="11"/>
      <c r="OZS1566" s="12"/>
      <c r="OZT1566" s="12"/>
      <c r="OZU1566" s="10"/>
      <c r="OZV1566" s="14"/>
      <c r="OZW1566" s="14"/>
      <c r="OZX1566" s="14"/>
      <c r="OZY1566" s="16"/>
      <c r="OZZ1566" s="10"/>
      <c r="PAA1566" s="17"/>
      <c r="PAB1566" s="11"/>
      <c r="PAC1566" s="19"/>
      <c r="PAD1566" s="11"/>
      <c r="PAE1566" s="12"/>
      <c r="PAF1566" s="12"/>
      <c r="PAG1566" s="10"/>
      <c r="PAH1566" s="14"/>
      <c r="PAI1566" s="14"/>
      <c r="PAJ1566" s="14"/>
      <c r="PAK1566" s="16"/>
      <c r="PAL1566" s="10"/>
      <c r="PAM1566" s="17"/>
      <c r="PAN1566" s="11"/>
      <c r="PAO1566" s="19"/>
      <c r="PAP1566" s="11"/>
      <c r="PAQ1566" s="12"/>
      <c r="PAR1566" s="12"/>
      <c r="PAS1566" s="10"/>
      <c r="PAT1566" s="14"/>
      <c r="PAU1566" s="14"/>
      <c r="PAV1566" s="14"/>
      <c r="PAW1566" s="16"/>
      <c r="PAX1566" s="10"/>
      <c r="PAY1566" s="17"/>
      <c r="PAZ1566" s="11"/>
      <c r="PBA1566" s="19"/>
      <c r="PBB1566" s="11"/>
      <c r="PBC1566" s="12"/>
      <c r="PBD1566" s="12"/>
      <c r="PBE1566" s="10"/>
      <c r="PBF1566" s="14"/>
      <c r="PBG1566" s="14"/>
      <c r="PBH1566" s="14"/>
      <c r="PBI1566" s="16"/>
      <c r="PBJ1566" s="10"/>
      <c r="PBK1566" s="17"/>
      <c r="PBL1566" s="11"/>
      <c r="PBM1566" s="19"/>
      <c r="PBN1566" s="11"/>
      <c r="PBO1566" s="12"/>
      <c r="PBP1566" s="12"/>
      <c r="PBQ1566" s="10"/>
      <c r="PBR1566" s="14"/>
      <c r="PBS1566" s="14"/>
      <c r="PBT1566" s="14"/>
      <c r="PBU1566" s="16"/>
      <c r="PBV1566" s="10"/>
      <c r="PBW1566" s="17"/>
      <c r="PBX1566" s="11"/>
      <c r="PBY1566" s="19"/>
      <c r="PBZ1566" s="11"/>
      <c r="PCA1566" s="12"/>
      <c r="PCB1566" s="12"/>
      <c r="PCC1566" s="10"/>
      <c r="PCD1566" s="14"/>
      <c r="PCE1566" s="14"/>
      <c r="PCF1566" s="14"/>
      <c r="PCG1566" s="16"/>
      <c r="PCH1566" s="10"/>
      <c r="PCI1566" s="17"/>
      <c r="PCJ1566" s="11"/>
      <c r="PCK1566" s="19"/>
      <c r="PCL1566" s="11"/>
      <c r="PCM1566" s="12"/>
      <c r="PCN1566" s="12"/>
      <c r="PCO1566" s="10"/>
      <c r="PCP1566" s="14"/>
      <c r="PCQ1566" s="14"/>
      <c r="PCR1566" s="14"/>
      <c r="PCS1566" s="16"/>
      <c r="PCT1566" s="10"/>
      <c r="PCU1566" s="17"/>
      <c r="PCV1566" s="11"/>
      <c r="PCW1566" s="19"/>
      <c r="PCX1566" s="11"/>
      <c r="PCY1566" s="12"/>
      <c r="PCZ1566" s="12"/>
      <c r="PDA1566" s="10"/>
      <c r="PDB1566" s="14"/>
      <c r="PDC1566" s="14"/>
      <c r="PDD1566" s="14"/>
      <c r="PDE1566" s="16"/>
      <c r="PDF1566" s="10"/>
      <c r="PDG1566" s="17"/>
      <c r="PDH1566" s="11"/>
      <c r="PDI1566" s="19"/>
      <c r="PDJ1566" s="11"/>
      <c r="PDK1566" s="12"/>
      <c r="PDL1566" s="12"/>
      <c r="PDM1566" s="10"/>
      <c r="PDN1566" s="14"/>
      <c r="PDO1566" s="14"/>
      <c r="PDP1566" s="14"/>
      <c r="PDQ1566" s="16"/>
      <c r="PDR1566" s="10"/>
      <c r="PDS1566" s="17"/>
      <c r="PDT1566" s="11"/>
      <c r="PDU1566" s="19"/>
      <c r="PDV1566" s="11"/>
      <c r="PDW1566" s="12"/>
      <c r="PDX1566" s="12"/>
      <c r="PDY1566" s="10"/>
      <c r="PDZ1566" s="14"/>
      <c r="PEA1566" s="14"/>
      <c r="PEB1566" s="14"/>
      <c r="PEC1566" s="16"/>
      <c r="PED1566" s="10"/>
      <c r="PEE1566" s="17"/>
      <c r="PEF1566" s="11"/>
      <c r="PEG1566" s="19"/>
      <c r="PEH1566" s="11"/>
      <c r="PEI1566" s="12"/>
      <c r="PEJ1566" s="12"/>
      <c r="PEK1566" s="10"/>
      <c r="PEL1566" s="14"/>
      <c r="PEM1566" s="14"/>
      <c r="PEN1566" s="14"/>
      <c r="PEO1566" s="16"/>
      <c r="PEP1566" s="10"/>
      <c r="PEQ1566" s="17"/>
      <c r="PER1566" s="11"/>
      <c r="PES1566" s="19"/>
      <c r="PET1566" s="11"/>
      <c r="PEU1566" s="12"/>
      <c r="PEV1566" s="12"/>
      <c r="PEW1566" s="10"/>
      <c r="PEX1566" s="14"/>
      <c r="PEY1566" s="14"/>
      <c r="PEZ1566" s="14"/>
      <c r="PFA1566" s="16"/>
      <c r="PFB1566" s="10"/>
      <c r="PFC1566" s="17"/>
      <c r="PFD1566" s="11"/>
      <c r="PFE1566" s="19"/>
      <c r="PFF1566" s="11"/>
      <c r="PFG1566" s="12"/>
      <c r="PFH1566" s="12"/>
      <c r="PFI1566" s="10"/>
      <c r="PFJ1566" s="14"/>
      <c r="PFK1566" s="14"/>
      <c r="PFL1566" s="14"/>
      <c r="PFM1566" s="16"/>
      <c r="PFN1566" s="10"/>
      <c r="PFO1566" s="17"/>
      <c r="PFP1566" s="11"/>
      <c r="PFQ1566" s="19"/>
      <c r="PFR1566" s="11"/>
      <c r="PFS1566" s="12"/>
      <c r="PFT1566" s="12"/>
      <c r="PFU1566" s="10"/>
      <c r="PFV1566" s="14"/>
      <c r="PFW1566" s="14"/>
      <c r="PFX1566" s="14"/>
      <c r="PFY1566" s="16"/>
      <c r="PFZ1566" s="10"/>
      <c r="PGA1566" s="17"/>
      <c r="PGB1566" s="11"/>
      <c r="PGC1566" s="19"/>
      <c r="PGD1566" s="11"/>
      <c r="PGE1566" s="12"/>
      <c r="PGF1566" s="12"/>
      <c r="PGG1566" s="10"/>
      <c r="PGH1566" s="14"/>
      <c r="PGI1566" s="14"/>
      <c r="PGJ1566" s="14"/>
      <c r="PGK1566" s="16"/>
      <c r="PGL1566" s="10"/>
      <c r="PGM1566" s="17"/>
      <c r="PGN1566" s="11"/>
      <c r="PGO1566" s="19"/>
      <c r="PGP1566" s="11"/>
      <c r="PGQ1566" s="12"/>
      <c r="PGR1566" s="12"/>
      <c r="PGS1566" s="10"/>
      <c r="PGT1566" s="14"/>
      <c r="PGU1566" s="14"/>
      <c r="PGV1566" s="14"/>
      <c r="PGW1566" s="16"/>
      <c r="PGX1566" s="10"/>
      <c r="PGY1566" s="17"/>
      <c r="PGZ1566" s="11"/>
      <c r="PHA1566" s="19"/>
      <c r="PHB1566" s="11"/>
      <c r="PHC1566" s="12"/>
      <c r="PHD1566" s="12"/>
      <c r="PHE1566" s="10"/>
      <c r="PHF1566" s="14"/>
      <c r="PHG1566" s="14"/>
      <c r="PHH1566" s="14"/>
      <c r="PHI1566" s="16"/>
      <c r="PHJ1566" s="10"/>
      <c r="PHK1566" s="17"/>
      <c r="PHL1566" s="11"/>
      <c r="PHM1566" s="19"/>
      <c r="PHN1566" s="11"/>
      <c r="PHO1566" s="12"/>
      <c r="PHP1566" s="12"/>
      <c r="PHQ1566" s="10"/>
      <c r="PHR1566" s="14"/>
      <c r="PHS1566" s="14"/>
      <c r="PHT1566" s="14"/>
      <c r="PHU1566" s="16"/>
      <c r="PHV1566" s="10"/>
      <c r="PHW1566" s="17"/>
      <c r="PHX1566" s="11"/>
      <c r="PHY1566" s="19"/>
      <c r="PHZ1566" s="11"/>
      <c r="PIA1566" s="12"/>
      <c r="PIB1566" s="12"/>
      <c r="PIC1566" s="10"/>
      <c r="PID1566" s="14"/>
      <c r="PIE1566" s="14"/>
      <c r="PIF1566" s="14"/>
      <c r="PIG1566" s="16"/>
      <c r="PIH1566" s="10"/>
      <c r="PII1566" s="17"/>
      <c r="PIJ1566" s="11"/>
      <c r="PIK1566" s="19"/>
      <c r="PIL1566" s="11"/>
      <c r="PIM1566" s="12"/>
      <c r="PIN1566" s="12"/>
      <c r="PIO1566" s="10"/>
      <c r="PIP1566" s="14"/>
      <c r="PIQ1566" s="14"/>
      <c r="PIR1566" s="14"/>
      <c r="PIS1566" s="16"/>
      <c r="PIT1566" s="10"/>
      <c r="PIU1566" s="17"/>
      <c r="PIV1566" s="11"/>
      <c r="PIW1566" s="19"/>
      <c r="PIX1566" s="11"/>
      <c r="PIY1566" s="12"/>
      <c r="PIZ1566" s="12"/>
      <c r="PJA1566" s="10"/>
      <c r="PJB1566" s="14"/>
      <c r="PJC1566" s="14"/>
      <c r="PJD1566" s="14"/>
      <c r="PJE1566" s="16"/>
      <c r="PJF1566" s="10"/>
      <c r="PJG1566" s="17"/>
      <c r="PJH1566" s="11"/>
      <c r="PJI1566" s="19"/>
      <c r="PJJ1566" s="11"/>
      <c r="PJK1566" s="12"/>
      <c r="PJL1566" s="12"/>
      <c r="PJM1566" s="10"/>
      <c r="PJN1566" s="14"/>
      <c r="PJO1566" s="14"/>
      <c r="PJP1566" s="14"/>
      <c r="PJQ1566" s="16"/>
      <c r="PJR1566" s="10"/>
      <c r="PJS1566" s="17"/>
      <c r="PJT1566" s="11"/>
      <c r="PJU1566" s="19"/>
      <c r="PJV1566" s="11"/>
      <c r="PJW1566" s="12"/>
      <c r="PJX1566" s="12"/>
      <c r="PJY1566" s="10"/>
      <c r="PJZ1566" s="14"/>
      <c r="PKA1566" s="14"/>
      <c r="PKB1566" s="14"/>
      <c r="PKC1566" s="16"/>
      <c r="PKD1566" s="10"/>
      <c r="PKE1566" s="17"/>
      <c r="PKF1566" s="11"/>
      <c r="PKG1566" s="19"/>
      <c r="PKH1566" s="11"/>
      <c r="PKI1566" s="12"/>
      <c r="PKJ1566" s="12"/>
      <c r="PKK1566" s="10"/>
      <c r="PKL1566" s="14"/>
      <c r="PKM1566" s="14"/>
      <c r="PKN1566" s="14"/>
      <c r="PKO1566" s="16"/>
      <c r="PKP1566" s="10"/>
      <c r="PKQ1566" s="17"/>
      <c r="PKR1566" s="11"/>
      <c r="PKS1566" s="19"/>
      <c r="PKT1566" s="11"/>
      <c r="PKU1566" s="12"/>
      <c r="PKV1566" s="12"/>
      <c r="PKW1566" s="10"/>
      <c r="PKX1566" s="14"/>
      <c r="PKY1566" s="14"/>
      <c r="PKZ1566" s="14"/>
      <c r="PLA1566" s="16"/>
      <c r="PLB1566" s="10"/>
      <c r="PLC1566" s="17"/>
      <c r="PLD1566" s="11"/>
      <c r="PLE1566" s="19"/>
      <c r="PLF1566" s="11"/>
      <c r="PLG1566" s="12"/>
      <c r="PLH1566" s="12"/>
      <c r="PLI1566" s="10"/>
      <c r="PLJ1566" s="14"/>
      <c r="PLK1566" s="14"/>
      <c r="PLL1566" s="14"/>
      <c r="PLM1566" s="16"/>
      <c r="PLN1566" s="10"/>
      <c r="PLO1566" s="17"/>
      <c r="PLP1566" s="11"/>
      <c r="PLQ1566" s="19"/>
      <c r="PLR1566" s="11"/>
      <c r="PLS1566" s="12"/>
      <c r="PLT1566" s="12"/>
      <c r="PLU1566" s="10"/>
      <c r="PLV1566" s="14"/>
      <c r="PLW1566" s="14"/>
      <c r="PLX1566" s="14"/>
      <c r="PLY1566" s="16"/>
      <c r="PLZ1566" s="10"/>
      <c r="PMA1566" s="17"/>
      <c r="PMB1566" s="11"/>
      <c r="PMC1566" s="19"/>
      <c r="PMD1566" s="11"/>
      <c r="PME1566" s="12"/>
      <c r="PMF1566" s="12"/>
      <c r="PMG1566" s="10"/>
      <c r="PMH1566" s="14"/>
      <c r="PMI1566" s="14"/>
      <c r="PMJ1566" s="14"/>
      <c r="PMK1566" s="16"/>
      <c r="PML1566" s="10"/>
      <c r="PMM1566" s="17"/>
      <c r="PMN1566" s="11"/>
      <c r="PMO1566" s="19"/>
      <c r="PMP1566" s="11"/>
      <c r="PMQ1566" s="12"/>
      <c r="PMR1566" s="12"/>
      <c r="PMS1566" s="10"/>
      <c r="PMT1566" s="14"/>
      <c r="PMU1566" s="14"/>
      <c r="PMV1566" s="14"/>
      <c r="PMW1566" s="16"/>
      <c r="PMX1566" s="10"/>
      <c r="PMY1566" s="17"/>
      <c r="PMZ1566" s="11"/>
      <c r="PNA1566" s="19"/>
      <c r="PNB1566" s="11"/>
      <c r="PNC1566" s="12"/>
      <c r="PND1566" s="12"/>
      <c r="PNE1566" s="10"/>
      <c r="PNF1566" s="14"/>
      <c r="PNG1566" s="14"/>
      <c r="PNH1566" s="14"/>
      <c r="PNI1566" s="16"/>
      <c r="PNJ1566" s="10"/>
      <c r="PNK1566" s="17"/>
      <c r="PNL1566" s="11"/>
      <c r="PNM1566" s="19"/>
      <c r="PNN1566" s="11"/>
      <c r="PNO1566" s="12"/>
      <c r="PNP1566" s="12"/>
      <c r="PNQ1566" s="10"/>
      <c r="PNR1566" s="14"/>
      <c r="PNS1566" s="14"/>
      <c r="PNT1566" s="14"/>
      <c r="PNU1566" s="16"/>
      <c r="PNV1566" s="10"/>
      <c r="PNW1566" s="17"/>
      <c r="PNX1566" s="11"/>
      <c r="PNY1566" s="19"/>
      <c r="PNZ1566" s="11"/>
      <c r="POA1566" s="12"/>
      <c r="POB1566" s="12"/>
      <c r="POC1566" s="10"/>
      <c r="POD1566" s="14"/>
      <c r="POE1566" s="14"/>
      <c r="POF1566" s="14"/>
      <c r="POG1566" s="16"/>
      <c r="POH1566" s="10"/>
      <c r="POI1566" s="17"/>
      <c r="POJ1566" s="11"/>
      <c r="POK1566" s="19"/>
      <c r="POL1566" s="11"/>
      <c r="POM1566" s="12"/>
      <c r="PON1566" s="12"/>
      <c r="POO1566" s="10"/>
      <c r="POP1566" s="14"/>
      <c r="POQ1566" s="14"/>
      <c r="POR1566" s="14"/>
      <c r="POS1566" s="16"/>
      <c r="POT1566" s="10"/>
      <c r="POU1566" s="17"/>
      <c r="POV1566" s="11"/>
      <c r="POW1566" s="19"/>
      <c r="POX1566" s="11"/>
      <c r="POY1566" s="12"/>
      <c r="POZ1566" s="12"/>
      <c r="PPA1566" s="10"/>
      <c r="PPB1566" s="14"/>
      <c r="PPC1566" s="14"/>
      <c r="PPD1566" s="14"/>
      <c r="PPE1566" s="16"/>
      <c r="PPF1566" s="10"/>
      <c r="PPG1566" s="17"/>
      <c r="PPH1566" s="11"/>
      <c r="PPI1566" s="19"/>
      <c r="PPJ1566" s="11"/>
      <c r="PPK1566" s="12"/>
      <c r="PPL1566" s="12"/>
      <c r="PPM1566" s="10"/>
      <c r="PPN1566" s="14"/>
      <c r="PPO1566" s="14"/>
      <c r="PPP1566" s="14"/>
      <c r="PPQ1566" s="16"/>
      <c r="PPR1566" s="10"/>
      <c r="PPS1566" s="17"/>
      <c r="PPT1566" s="11"/>
      <c r="PPU1566" s="19"/>
      <c r="PPV1566" s="11"/>
      <c r="PPW1566" s="12"/>
      <c r="PPX1566" s="12"/>
      <c r="PPY1566" s="10"/>
      <c r="PPZ1566" s="14"/>
      <c r="PQA1566" s="14"/>
      <c r="PQB1566" s="14"/>
      <c r="PQC1566" s="16"/>
      <c r="PQD1566" s="10"/>
      <c r="PQE1566" s="17"/>
      <c r="PQF1566" s="11"/>
      <c r="PQG1566" s="19"/>
      <c r="PQH1566" s="11"/>
      <c r="PQI1566" s="12"/>
      <c r="PQJ1566" s="12"/>
      <c r="PQK1566" s="10"/>
      <c r="PQL1566" s="14"/>
      <c r="PQM1566" s="14"/>
      <c r="PQN1566" s="14"/>
      <c r="PQO1566" s="16"/>
      <c r="PQP1566" s="10"/>
      <c r="PQQ1566" s="17"/>
      <c r="PQR1566" s="11"/>
      <c r="PQS1566" s="19"/>
      <c r="PQT1566" s="11"/>
      <c r="PQU1566" s="12"/>
      <c r="PQV1566" s="12"/>
      <c r="PQW1566" s="10"/>
      <c r="PQX1566" s="14"/>
      <c r="PQY1566" s="14"/>
      <c r="PQZ1566" s="14"/>
      <c r="PRA1566" s="16"/>
      <c r="PRB1566" s="10"/>
      <c r="PRC1566" s="17"/>
      <c r="PRD1566" s="11"/>
      <c r="PRE1566" s="19"/>
      <c r="PRF1566" s="11"/>
      <c r="PRG1566" s="12"/>
      <c r="PRH1566" s="12"/>
      <c r="PRI1566" s="10"/>
      <c r="PRJ1566" s="14"/>
      <c r="PRK1566" s="14"/>
      <c r="PRL1566" s="14"/>
      <c r="PRM1566" s="16"/>
      <c r="PRN1566" s="10"/>
      <c r="PRO1566" s="17"/>
      <c r="PRP1566" s="11"/>
      <c r="PRQ1566" s="19"/>
      <c r="PRR1566" s="11"/>
      <c r="PRS1566" s="12"/>
      <c r="PRT1566" s="12"/>
      <c r="PRU1566" s="10"/>
      <c r="PRV1566" s="14"/>
      <c r="PRW1566" s="14"/>
      <c r="PRX1566" s="14"/>
      <c r="PRY1566" s="16"/>
      <c r="PRZ1566" s="10"/>
      <c r="PSA1566" s="17"/>
      <c r="PSB1566" s="11"/>
      <c r="PSC1566" s="19"/>
      <c r="PSD1566" s="11"/>
      <c r="PSE1566" s="12"/>
      <c r="PSF1566" s="12"/>
      <c r="PSG1566" s="10"/>
      <c r="PSH1566" s="14"/>
      <c r="PSI1566" s="14"/>
      <c r="PSJ1566" s="14"/>
      <c r="PSK1566" s="16"/>
      <c r="PSL1566" s="10"/>
      <c r="PSM1566" s="17"/>
      <c r="PSN1566" s="11"/>
      <c r="PSO1566" s="19"/>
      <c r="PSP1566" s="11"/>
      <c r="PSQ1566" s="12"/>
      <c r="PSR1566" s="12"/>
      <c r="PSS1566" s="10"/>
      <c r="PST1566" s="14"/>
      <c r="PSU1566" s="14"/>
      <c r="PSV1566" s="14"/>
      <c r="PSW1566" s="16"/>
      <c r="PSX1566" s="10"/>
      <c r="PSY1566" s="17"/>
      <c r="PSZ1566" s="11"/>
      <c r="PTA1566" s="19"/>
      <c r="PTB1566" s="11"/>
      <c r="PTC1566" s="12"/>
      <c r="PTD1566" s="12"/>
      <c r="PTE1566" s="10"/>
      <c r="PTF1566" s="14"/>
      <c r="PTG1566" s="14"/>
      <c r="PTH1566" s="14"/>
      <c r="PTI1566" s="16"/>
      <c r="PTJ1566" s="10"/>
      <c r="PTK1566" s="17"/>
      <c r="PTL1566" s="11"/>
      <c r="PTM1566" s="19"/>
      <c r="PTN1566" s="11"/>
      <c r="PTO1566" s="12"/>
      <c r="PTP1566" s="12"/>
      <c r="PTQ1566" s="10"/>
      <c r="PTR1566" s="14"/>
      <c r="PTS1566" s="14"/>
      <c r="PTT1566" s="14"/>
      <c r="PTU1566" s="16"/>
      <c r="PTV1566" s="10"/>
      <c r="PTW1566" s="17"/>
      <c r="PTX1566" s="11"/>
      <c r="PTY1566" s="19"/>
      <c r="PTZ1566" s="11"/>
      <c r="PUA1566" s="12"/>
      <c r="PUB1566" s="12"/>
      <c r="PUC1566" s="10"/>
      <c r="PUD1566" s="14"/>
      <c r="PUE1566" s="14"/>
      <c r="PUF1566" s="14"/>
      <c r="PUG1566" s="16"/>
      <c r="PUH1566" s="10"/>
      <c r="PUI1566" s="17"/>
      <c r="PUJ1566" s="11"/>
      <c r="PUK1566" s="19"/>
      <c r="PUL1566" s="11"/>
      <c r="PUM1566" s="12"/>
      <c r="PUN1566" s="12"/>
      <c r="PUO1566" s="10"/>
      <c r="PUP1566" s="14"/>
      <c r="PUQ1566" s="14"/>
      <c r="PUR1566" s="14"/>
      <c r="PUS1566" s="16"/>
      <c r="PUT1566" s="10"/>
      <c r="PUU1566" s="17"/>
      <c r="PUV1566" s="11"/>
      <c r="PUW1566" s="19"/>
      <c r="PUX1566" s="11"/>
      <c r="PUY1566" s="12"/>
      <c r="PUZ1566" s="12"/>
      <c r="PVA1566" s="10"/>
      <c r="PVB1566" s="14"/>
      <c r="PVC1566" s="14"/>
      <c r="PVD1566" s="14"/>
      <c r="PVE1566" s="16"/>
      <c r="PVF1566" s="10"/>
      <c r="PVG1566" s="17"/>
      <c r="PVH1566" s="11"/>
      <c r="PVI1566" s="19"/>
      <c r="PVJ1566" s="11"/>
      <c r="PVK1566" s="12"/>
      <c r="PVL1566" s="12"/>
      <c r="PVM1566" s="10"/>
      <c r="PVN1566" s="14"/>
      <c r="PVO1566" s="14"/>
      <c r="PVP1566" s="14"/>
      <c r="PVQ1566" s="16"/>
      <c r="PVR1566" s="10"/>
      <c r="PVS1566" s="17"/>
      <c r="PVT1566" s="11"/>
      <c r="PVU1566" s="19"/>
      <c r="PVV1566" s="11"/>
      <c r="PVW1566" s="12"/>
      <c r="PVX1566" s="12"/>
      <c r="PVY1566" s="10"/>
      <c r="PVZ1566" s="14"/>
      <c r="PWA1566" s="14"/>
      <c r="PWB1566" s="14"/>
      <c r="PWC1566" s="16"/>
      <c r="PWD1566" s="10"/>
      <c r="PWE1566" s="17"/>
      <c r="PWF1566" s="11"/>
      <c r="PWG1566" s="19"/>
      <c r="PWH1566" s="11"/>
      <c r="PWI1566" s="12"/>
      <c r="PWJ1566" s="12"/>
      <c r="PWK1566" s="10"/>
      <c r="PWL1566" s="14"/>
      <c r="PWM1566" s="14"/>
      <c r="PWN1566" s="14"/>
      <c r="PWO1566" s="16"/>
      <c r="PWP1566" s="10"/>
      <c r="PWQ1566" s="17"/>
      <c r="PWR1566" s="11"/>
      <c r="PWS1566" s="19"/>
      <c r="PWT1566" s="11"/>
      <c r="PWU1566" s="12"/>
      <c r="PWV1566" s="12"/>
      <c r="PWW1566" s="10"/>
      <c r="PWX1566" s="14"/>
      <c r="PWY1566" s="14"/>
      <c r="PWZ1566" s="14"/>
      <c r="PXA1566" s="16"/>
      <c r="PXB1566" s="10"/>
      <c r="PXC1566" s="17"/>
      <c r="PXD1566" s="11"/>
      <c r="PXE1566" s="19"/>
      <c r="PXF1566" s="11"/>
      <c r="PXG1566" s="12"/>
      <c r="PXH1566" s="12"/>
      <c r="PXI1566" s="10"/>
      <c r="PXJ1566" s="14"/>
      <c r="PXK1566" s="14"/>
      <c r="PXL1566" s="14"/>
      <c r="PXM1566" s="16"/>
      <c r="PXN1566" s="10"/>
      <c r="PXO1566" s="17"/>
      <c r="PXP1566" s="11"/>
      <c r="PXQ1566" s="19"/>
      <c r="PXR1566" s="11"/>
      <c r="PXS1566" s="12"/>
      <c r="PXT1566" s="12"/>
      <c r="PXU1566" s="10"/>
      <c r="PXV1566" s="14"/>
      <c r="PXW1566" s="14"/>
      <c r="PXX1566" s="14"/>
      <c r="PXY1566" s="16"/>
      <c r="PXZ1566" s="10"/>
      <c r="PYA1566" s="17"/>
      <c r="PYB1566" s="11"/>
      <c r="PYC1566" s="19"/>
      <c r="PYD1566" s="11"/>
      <c r="PYE1566" s="12"/>
      <c r="PYF1566" s="12"/>
      <c r="PYG1566" s="10"/>
      <c r="PYH1566" s="14"/>
      <c r="PYI1566" s="14"/>
      <c r="PYJ1566" s="14"/>
      <c r="PYK1566" s="16"/>
      <c r="PYL1566" s="10"/>
      <c r="PYM1566" s="17"/>
      <c r="PYN1566" s="11"/>
      <c r="PYO1566" s="19"/>
      <c r="PYP1566" s="11"/>
      <c r="PYQ1566" s="12"/>
      <c r="PYR1566" s="12"/>
      <c r="PYS1566" s="10"/>
      <c r="PYT1566" s="14"/>
      <c r="PYU1566" s="14"/>
      <c r="PYV1566" s="14"/>
      <c r="PYW1566" s="16"/>
      <c r="PYX1566" s="10"/>
      <c r="PYY1566" s="17"/>
      <c r="PYZ1566" s="11"/>
      <c r="PZA1566" s="19"/>
      <c r="PZB1566" s="11"/>
      <c r="PZC1566" s="12"/>
      <c r="PZD1566" s="12"/>
      <c r="PZE1566" s="10"/>
      <c r="PZF1566" s="14"/>
      <c r="PZG1566" s="14"/>
      <c r="PZH1566" s="14"/>
      <c r="PZI1566" s="16"/>
      <c r="PZJ1566" s="10"/>
      <c r="PZK1566" s="17"/>
      <c r="PZL1566" s="11"/>
      <c r="PZM1566" s="19"/>
      <c r="PZN1566" s="11"/>
      <c r="PZO1566" s="12"/>
      <c r="PZP1566" s="12"/>
      <c r="PZQ1566" s="10"/>
      <c r="PZR1566" s="14"/>
      <c r="PZS1566" s="14"/>
      <c r="PZT1566" s="14"/>
      <c r="PZU1566" s="16"/>
      <c r="PZV1566" s="10"/>
      <c r="PZW1566" s="17"/>
      <c r="PZX1566" s="11"/>
      <c r="PZY1566" s="19"/>
      <c r="PZZ1566" s="11"/>
      <c r="QAA1566" s="12"/>
      <c r="QAB1566" s="12"/>
      <c r="QAC1566" s="10"/>
      <c r="QAD1566" s="14"/>
      <c r="QAE1566" s="14"/>
      <c r="QAF1566" s="14"/>
      <c r="QAG1566" s="16"/>
      <c r="QAH1566" s="10"/>
      <c r="QAI1566" s="17"/>
      <c r="QAJ1566" s="11"/>
      <c r="QAK1566" s="19"/>
      <c r="QAL1566" s="11"/>
      <c r="QAM1566" s="12"/>
      <c r="QAN1566" s="12"/>
      <c r="QAO1566" s="10"/>
      <c r="QAP1566" s="14"/>
      <c r="QAQ1566" s="14"/>
      <c r="QAR1566" s="14"/>
      <c r="QAS1566" s="16"/>
      <c r="QAT1566" s="10"/>
      <c r="QAU1566" s="17"/>
      <c r="QAV1566" s="11"/>
      <c r="QAW1566" s="19"/>
      <c r="QAX1566" s="11"/>
      <c r="QAY1566" s="12"/>
      <c r="QAZ1566" s="12"/>
      <c r="QBA1566" s="10"/>
      <c r="QBB1566" s="14"/>
      <c r="QBC1566" s="14"/>
      <c r="QBD1566" s="14"/>
      <c r="QBE1566" s="16"/>
      <c r="QBF1566" s="10"/>
      <c r="QBG1566" s="17"/>
      <c r="QBH1566" s="11"/>
      <c r="QBI1566" s="19"/>
      <c r="QBJ1566" s="11"/>
      <c r="QBK1566" s="12"/>
      <c r="QBL1566" s="12"/>
      <c r="QBM1566" s="10"/>
      <c r="QBN1566" s="14"/>
      <c r="QBO1566" s="14"/>
      <c r="QBP1566" s="14"/>
      <c r="QBQ1566" s="16"/>
      <c r="QBR1566" s="10"/>
      <c r="QBS1566" s="17"/>
      <c r="QBT1566" s="11"/>
      <c r="QBU1566" s="19"/>
      <c r="QBV1566" s="11"/>
      <c r="QBW1566" s="12"/>
      <c r="QBX1566" s="12"/>
      <c r="QBY1566" s="10"/>
      <c r="QBZ1566" s="14"/>
      <c r="QCA1566" s="14"/>
      <c r="QCB1566" s="14"/>
      <c r="QCC1566" s="16"/>
      <c r="QCD1566" s="10"/>
      <c r="QCE1566" s="17"/>
      <c r="QCF1566" s="11"/>
      <c r="QCG1566" s="19"/>
      <c r="QCH1566" s="11"/>
      <c r="QCI1566" s="12"/>
      <c r="QCJ1566" s="12"/>
      <c r="QCK1566" s="10"/>
      <c r="QCL1566" s="14"/>
      <c r="QCM1566" s="14"/>
      <c r="QCN1566" s="14"/>
      <c r="QCO1566" s="16"/>
      <c r="QCP1566" s="10"/>
      <c r="QCQ1566" s="17"/>
      <c r="QCR1566" s="11"/>
      <c r="QCS1566" s="19"/>
      <c r="QCT1566" s="11"/>
      <c r="QCU1566" s="12"/>
      <c r="QCV1566" s="12"/>
      <c r="QCW1566" s="10"/>
      <c r="QCX1566" s="14"/>
      <c r="QCY1566" s="14"/>
      <c r="QCZ1566" s="14"/>
      <c r="QDA1566" s="16"/>
      <c r="QDB1566" s="10"/>
      <c r="QDC1566" s="17"/>
      <c r="QDD1566" s="11"/>
      <c r="QDE1566" s="19"/>
      <c r="QDF1566" s="11"/>
      <c r="QDG1566" s="12"/>
      <c r="QDH1566" s="12"/>
      <c r="QDI1566" s="10"/>
      <c r="QDJ1566" s="14"/>
      <c r="QDK1566" s="14"/>
      <c r="QDL1566" s="14"/>
      <c r="QDM1566" s="16"/>
      <c r="QDN1566" s="10"/>
      <c r="QDO1566" s="17"/>
      <c r="QDP1566" s="11"/>
      <c r="QDQ1566" s="19"/>
      <c r="QDR1566" s="11"/>
      <c r="QDS1566" s="12"/>
      <c r="QDT1566" s="12"/>
      <c r="QDU1566" s="10"/>
      <c r="QDV1566" s="14"/>
      <c r="QDW1566" s="14"/>
      <c r="QDX1566" s="14"/>
      <c r="QDY1566" s="16"/>
      <c r="QDZ1566" s="10"/>
      <c r="QEA1566" s="17"/>
      <c r="QEB1566" s="11"/>
      <c r="QEC1566" s="19"/>
      <c r="QED1566" s="11"/>
      <c r="QEE1566" s="12"/>
      <c r="QEF1566" s="12"/>
      <c r="QEG1566" s="10"/>
      <c r="QEH1566" s="14"/>
      <c r="QEI1566" s="14"/>
      <c r="QEJ1566" s="14"/>
      <c r="QEK1566" s="16"/>
      <c r="QEL1566" s="10"/>
      <c r="QEM1566" s="17"/>
      <c r="QEN1566" s="11"/>
      <c r="QEO1566" s="19"/>
      <c r="QEP1566" s="11"/>
      <c r="QEQ1566" s="12"/>
      <c r="QER1566" s="12"/>
      <c r="QES1566" s="10"/>
      <c r="QET1566" s="14"/>
      <c r="QEU1566" s="14"/>
      <c r="QEV1566" s="14"/>
      <c r="QEW1566" s="16"/>
      <c r="QEX1566" s="10"/>
      <c r="QEY1566" s="17"/>
      <c r="QEZ1566" s="11"/>
      <c r="QFA1566" s="19"/>
      <c r="QFB1566" s="11"/>
      <c r="QFC1566" s="12"/>
      <c r="QFD1566" s="12"/>
      <c r="QFE1566" s="10"/>
      <c r="QFF1566" s="14"/>
      <c r="QFG1566" s="14"/>
      <c r="QFH1566" s="14"/>
      <c r="QFI1566" s="16"/>
      <c r="QFJ1566" s="10"/>
      <c r="QFK1566" s="17"/>
      <c r="QFL1566" s="11"/>
      <c r="QFM1566" s="19"/>
      <c r="QFN1566" s="11"/>
      <c r="QFO1566" s="12"/>
      <c r="QFP1566" s="12"/>
      <c r="QFQ1566" s="10"/>
      <c r="QFR1566" s="14"/>
      <c r="QFS1566" s="14"/>
      <c r="QFT1566" s="14"/>
      <c r="QFU1566" s="16"/>
      <c r="QFV1566" s="10"/>
      <c r="QFW1566" s="17"/>
      <c r="QFX1566" s="11"/>
      <c r="QFY1566" s="19"/>
      <c r="QFZ1566" s="11"/>
      <c r="QGA1566" s="12"/>
      <c r="QGB1566" s="12"/>
      <c r="QGC1566" s="10"/>
      <c r="QGD1566" s="14"/>
      <c r="QGE1566" s="14"/>
      <c r="QGF1566" s="14"/>
      <c r="QGG1566" s="16"/>
      <c r="QGH1566" s="10"/>
      <c r="QGI1566" s="17"/>
      <c r="QGJ1566" s="11"/>
      <c r="QGK1566" s="19"/>
      <c r="QGL1566" s="11"/>
      <c r="QGM1566" s="12"/>
      <c r="QGN1566" s="12"/>
      <c r="QGO1566" s="10"/>
      <c r="QGP1566" s="14"/>
      <c r="QGQ1566" s="14"/>
      <c r="QGR1566" s="14"/>
      <c r="QGS1566" s="16"/>
      <c r="QGT1566" s="10"/>
      <c r="QGU1566" s="17"/>
      <c r="QGV1566" s="11"/>
      <c r="QGW1566" s="19"/>
      <c r="QGX1566" s="11"/>
      <c r="QGY1566" s="12"/>
      <c r="QGZ1566" s="12"/>
      <c r="QHA1566" s="10"/>
      <c r="QHB1566" s="14"/>
      <c r="QHC1566" s="14"/>
      <c r="QHD1566" s="14"/>
      <c r="QHE1566" s="16"/>
      <c r="QHF1566" s="10"/>
      <c r="QHG1566" s="17"/>
      <c r="QHH1566" s="11"/>
      <c r="QHI1566" s="19"/>
      <c r="QHJ1566" s="11"/>
      <c r="QHK1566" s="12"/>
      <c r="QHL1566" s="12"/>
      <c r="QHM1566" s="10"/>
      <c r="QHN1566" s="14"/>
      <c r="QHO1566" s="14"/>
      <c r="QHP1566" s="14"/>
      <c r="QHQ1566" s="16"/>
      <c r="QHR1566" s="10"/>
      <c r="QHS1566" s="17"/>
      <c r="QHT1566" s="11"/>
      <c r="QHU1566" s="19"/>
      <c r="QHV1566" s="11"/>
      <c r="QHW1566" s="12"/>
      <c r="QHX1566" s="12"/>
      <c r="QHY1566" s="10"/>
      <c r="QHZ1566" s="14"/>
      <c r="QIA1566" s="14"/>
      <c r="QIB1566" s="14"/>
      <c r="QIC1566" s="16"/>
      <c r="QID1566" s="10"/>
      <c r="QIE1566" s="17"/>
      <c r="QIF1566" s="11"/>
      <c r="QIG1566" s="19"/>
      <c r="QIH1566" s="11"/>
      <c r="QII1566" s="12"/>
      <c r="QIJ1566" s="12"/>
      <c r="QIK1566" s="10"/>
      <c r="QIL1566" s="14"/>
      <c r="QIM1566" s="14"/>
      <c r="QIN1566" s="14"/>
      <c r="QIO1566" s="16"/>
      <c r="QIP1566" s="10"/>
      <c r="QIQ1566" s="17"/>
      <c r="QIR1566" s="11"/>
      <c r="QIS1566" s="19"/>
      <c r="QIT1566" s="11"/>
      <c r="QIU1566" s="12"/>
      <c r="QIV1566" s="12"/>
      <c r="QIW1566" s="10"/>
      <c r="QIX1566" s="14"/>
      <c r="QIY1566" s="14"/>
      <c r="QIZ1566" s="14"/>
      <c r="QJA1566" s="16"/>
      <c r="QJB1566" s="10"/>
      <c r="QJC1566" s="17"/>
      <c r="QJD1566" s="11"/>
      <c r="QJE1566" s="19"/>
      <c r="QJF1566" s="11"/>
      <c r="QJG1566" s="12"/>
      <c r="QJH1566" s="12"/>
      <c r="QJI1566" s="10"/>
      <c r="QJJ1566" s="14"/>
      <c r="QJK1566" s="14"/>
      <c r="QJL1566" s="14"/>
      <c r="QJM1566" s="16"/>
      <c r="QJN1566" s="10"/>
      <c r="QJO1566" s="17"/>
      <c r="QJP1566" s="11"/>
      <c r="QJQ1566" s="19"/>
      <c r="QJR1566" s="11"/>
      <c r="QJS1566" s="12"/>
      <c r="QJT1566" s="12"/>
      <c r="QJU1566" s="10"/>
      <c r="QJV1566" s="14"/>
      <c r="QJW1566" s="14"/>
      <c r="QJX1566" s="14"/>
      <c r="QJY1566" s="16"/>
      <c r="QJZ1566" s="10"/>
      <c r="QKA1566" s="17"/>
      <c r="QKB1566" s="11"/>
      <c r="QKC1566" s="19"/>
      <c r="QKD1566" s="11"/>
      <c r="QKE1566" s="12"/>
      <c r="QKF1566" s="12"/>
      <c r="QKG1566" s="10"/>
      <c r="QKH1566" s="14"/>
      <c r="QKI1566" s="14"/>
      <c r="QKJ1566" s="14"/>
      <c r="QKK1566" s="16"/>
      <c r="QKL1566" s="10"/>
      <c r="QKM1566" s="17"/>
      <c r="QKN1566" s="11"/>
      <c r="QKO1566" s="19"/>
      <c r="QKP1566" s="11"/>
      <c r="QKQ1566" s="12"/>
      <c r="QKR1566" s="12"/>
      <c r="QKS1566" s="10"/>
      <c r="QKT1566" s="14"/>
      <c r="QKU1566" s="14"/>
      <c r="QKV1566" s="14"/>
      <c r="QKW1566" s="16"/>
      <c r="QKX1566" s="10"/>
      <c r="QKY1566" s="17"/>
      <c r="QKZ1566" s="11"/>
      <c r="QLA1566" s="19"/>
      <c r="QLB1566" s="11"/>
      <c r="QLC1566" s="12"/>
      <c r="QLD1566" s="12"/>
      <c r="QLE1566" s="10"/>
      <c r="QLF1566" s="14"/>
      <c r="QLG1566" s="14"/>
      <c r="QLH1566" s="14"/>
      <c r="QLI1566" s="16"/>
      <c r="QLJ1566" s="10"/>
      <c r="QLK1566" s="17"/>
      <c r="QLL1566" s="11"/>
      <c r="QLM1566" s="19"/>
      <c r="QLN1566" s="11"/>
      <c r="QLO1566" s="12"/>
      <c r="QLP1566" s="12"/>
      <c r="QLQ1566" s="10"/>
      <c r="QLR1566" s="14"/>
      <c r="QLS1566" s="14"/>
      <c r="QLT1566" s="14"/>
      <c r="QLU1566" s="16"/>
      <c r="QLV1566" s="10"/>
      <c r="QLW1566" s="17"/>
      <c r="QLX1566" s="11"/>
      <c r="QLY1566" s="19"/>
      <c r="QLZ1566" s="11"/>
      <c r="QMA1566" s="12"/>
      <c r="QMB1566" s="12"/>
      <c r="QMC1566" s="10"/>
      <c r="QMD1566" s="14"/>
      <c r="QME1566" s="14"/>
      <c r="QMF1566" s="14"/>
      <c r="QMG1566" s="16"/>
      <c r="QMH1566" s="10"/>
      <c r="QMI1566" s="17"/>
      <c r="QMJ1566" s="11"/>
      <c r="QMK1566" s="19"/>
      <c r="QML1566" s="11"/>
      <c r="QMM1566" s="12"/>
      <c r="QMN1566" s="12"/>
      <c r="QMO1566" s="10"/>
      <c r="QMP1566" s="14"/>
      <c r="QMQ1566" s="14"/>
      <c r="QMR1566" s="14"/>
      <c r="QMS1566" s="16"/>
      <c r="QMT1566" s="10"/>
      <c r="QMU1566" s="17"/>
      <c r="QMV1566" s="11"/>
      <c r="QMW1566" s="19"/>
      <c r="QMX1566" s="11"/>
      <c r="QMY1566" s="12"/>
      <c r="QMZ1566" s="12"/>
      <c r="QNA1566" s="10"/>
      <c r="QNB1566" s="14"/>
      <c r="QNC1566" s="14"/>
      <c r="QND1566" s="14"/>
      <c r="QNE1566" s="16"/>
      <c r="QNF1566" s="10"/>
      <c r="QNG1566" s="17"/>
      <c r="QNH1566" s="11"/>
      <c r="QNI1566" s="19"/>
      <c r="QNJ1566" s="11"/>
      <c r="QNK1566" s="12"/>
      <c r="QNL1566" s="12"/>
      <c r="QNM1566" s="10"/>
      <c r="QNN1566" s="14"/>
      <c r="QNO1566" s="14"/>
      <c r="QNP1566" s="14"/>
      <c r="QNQ1566" s="16"/>
      <c r="QNR1566" s="10"/>
      <c r="QNS1566" s="17"/>
      <c r="QNT1566" s="11"/>
      <c r="QNU1566" s="19"/>
      <c r="QNV1566" s="11"/>
      <c r="QNW1566" s="12"/>
      <c r="QNX1566" s="12"/>
      <c r="QNY1566" s="10"/>
      <c r="QNZ1566" s="14"/>
      <c r="QOA1566" s="14"/>
      <c r="QOB1566" s="14"/>
      <c r="QOC1566" s="16"/>
      <c r="QOD1566" s="10"/>
      <c r="QOE1566" s="17"/>
      <c r="QOF1566" s="11"/>
      <c r="QOG1566" s="19"/>
      <c r="QOH1566" s="11"/>
      <c r="QOI1566" s="12"/>
      <c r="QOJ1566" s="12"/>
      <c r="QOK1566" s="10"/>
      <c r="QOL1566" s="14"/>
      <c r="QOM1566" s="14"/>
      <c r="QON1566" s="14"/>
      <c r="QOO1566" s="16"/>
      <c r="QOP1566" s="10"/>
      <c r="QOQ1566" s="17"/>
      <c r="QOR1566" s="11"/>
      <c r="QOS1566" s="19"/>
      <c r="QOT1566" s="11"/>
      <c r="QOU1566" s="12"/>
      <c r="QOV1566" s="12"/>
      <c r="QOW1566" s="10"/>
      <c r="QOX1566" s="14"/>
      <c r="QOY1566" s="14"/>
      <c r="QOZ1566" s="14"/>
      <c r="QPA1566" s="16"/>
      <c r="QPB1566" s="10"/>
      <c r="QPC1566" s="17"/>
      <c r="QPD1566" s="11"/>
      <c r="QPE1566" s="19"/>
      <c r="QPF1566" s="11"/>
      <c r="QPG1566" s="12"/>
      <c r="QPH1566" s="12"/>
      <c r="QPI1566" s="10"/>
      <c r="QPJ1566" s="14"/>
      <c r="QPK1566" s="14"/>
      <c r="QPL1566" s="14"/>
      <c r="QPM1566" s="16"/>
      <c r="QPN1566" s="10"/>
      <c r="QPO1566" s="17"/>
      <c r="QPP1566" s="11"/>
      <c r="QPQ1566" s="19"/>
      <c r="QPR1566" s="11"/>
      <c r="QPS1566" s="12"/>
      <c r="QPT1566" s="12"/>
      <c r="QPU1566" s="10"/>
      <c r="QPV1566" s="14"/>
      <c r="QPW1566" s="14"/>
      <c r="QPX1566" s="14"/>
      <c r="QPY1566" s="16"/>
      <c r="QPZ1566" s="10"/>
      <c r="QQA1566" s="17"/>
      <c r="QQB1566" s="11"/>
      <c r="QQC1566" s="19"/>
      <c r="QQD1566" s="11"/>
      <c r="QQE1566" s="12"/>
      <c r="QQF1566" s="12"/>
      <c r="QQG1566" s="10"/>
      <c r="QQH1566" s="14"/>
      <c r="QQI1566" s="14"/>
      <c r="QQJ1566" s="14"/>
      <c r="QQK1566" s="16"/>
      <c r="QQL1566" s="10"/>
      <c r="QQM1566" s="17"/>
      <c r="QQN1566" s="11"/>
      <c r="QQO1566" s="19"/>
      <c r="QQP1566" s="11"/>
      <c r="QQQ1566" s="12"/>
      <c r="QQR1566" s="12"/>
      <c r="QQS1566" s="10"/>
      <c r="QQT1566" s="14"/>
      <c r="QQU1566" s="14"/>
      <c r="QQV1566" s="14"/>
      <c r="QQW1566" s="16"/>
      <c r="QQX1566" s="10"/>
      <c r="QQY1566" s="17"/>
      <c r="QQZ1566" s="11"/>
      <c r="QRA1566" s="19"/>
      <c r="QRB1566" s="11"/>
      <c r="QRC1566" s="12"/>
      <c r="QRD1566" s="12"/>
      <c r="QRE1566" s="10"/>
      <c r="QRF1566" s="14"/>
      <c r="QRG1566" s="14"/>
      <c r="QRH1566" s="14"/>
      <c r="QRI1566" s="16"/>
      <c r="QRJ1566" s="10"/>
      <c r="QRK1566" s="17"/>
      <c r="QRL1566" s="11"/>
      <c r="QRM1566" s="19"/>
      <c r="QRN1566" s="11"/>
      <c r="QRO1566" s="12"/>
      <c r="QRP1566" s="12"/>
      <c r="QRQ1566" s="10"/>
      <c r="QRR1566" s="14"/>
      <c r="QRS1566" s="14"/>
      <c r="QRT1566" s="14"/>
      <c r="QRU1566" s="16"/>
      <c r="QRV1566" s="10"/>
      <c r="QRW1566" s="17"/>
      <c r="QRX1566" s="11"/>
      <c r="QRY1566" s="19"/>
      <c r="QRZ1566" s="11"/>
      <c r="QSA1566" s="12"/>
      <c r="QSB1566" s="12"/>
      <c r="QSC1566" s="10"/>
      <c r="QSD1566" s="14"/>
      <c r="QSE1566" s="14"/>
      <c r="QSF1566" s="14"/>
      <c r="QSG1566" s="16"/>
      <c r="QSH1566" s="10"/>
      <c r="QSI1566" s="17"/>
      <c r="QSJ1566" s="11"/>
      <c r="QSK1566" s="19"/>
      <c r="QSL1566" s="11"/>
      <c r="QSM1566" s="12"/>
      <c r="QSN1566" s="12"/>
      <c r="QSO1566" s="10"/>
      <c r="QSP1566" s="14"/>
      <c r="QSQ1566" s="14"/>
      <c r="QSR1566" s="14"/>
      <c r="QSS1566" s="16"/>
      <c r="QST1566" s="10"/>
      <c r="QSU1566" s="17"/>
      <c r="QSV1566" s="11"/>
      <c r="QSW1566" s="19"/>
      <c r="QSX1566" s="11"/>
      <c r="QSY1566" s="12"/>
      <c r="QSZ1566" s="12"/>
      <c r="QTA1566" s="10"/>
      <c r="QTB1566" s="14"/>
      <c r="QTC1566" s="14"/>
      <c r="QTD1566" s="14"/>
      <c r="QTE1566" s="16"/>
      <c r="QTF1566" s="10"/>
      <c r="QTG1566" s="17"/>
      <c r="QTH1566" s="11"/>
      <c r="QTI1566" s="19"/>
      <c r="QTJ1566" s="11"/>
      <c r="QTK1566" s="12"/>
      <c r="QTL1566" s="12"/>
      <c r="QTM1566" s="10"/>
      <c r="QTN1566" s="14"/>
      <c r="QTO1566" s="14"/>
      <c r="QTP1566" s="14"/>
      <c r="QTQ1566" s="16"/>
      <c r="QTR1566" s="10"/>
      <c r="QTS1566" s="17"/>
      <c r="QTT1566" s="11"/>
      <c r="QTU1566" s="19"/>
      <c r="QTV1566" s="11"/>
      <c r="QTW1566" s="12"/>
      <c r="QTX1566" s="12"/>
      <c r="QTY1566" s="10"/>
      <c r="QTZ1566" s="14"/>
      <c r="QUA1566" s="14"/>
      <c r="QUB1566" s="14"/>
      <c r="QUC1566" s="16"/>
      <c r="QUD1566" s="10"/>
      <c r="QUE1566" s="17"/>
      <c r="QUF1566" s="11"/>
      <c r="QUG1566" s="19"/>
      <c r="QUH1566" s="11"/>
      <c r="QUI1566" s="12"/>
      <c r="QUJ1566" s="12"/>
      <c r="QUK1566" s="10"/>
      <c r="QUL1566" s="14"/>
      <c r="QUM1566" s="14"/>
      <c r="QUN1566" s="14"/>
      <c r="QUO1566" s="16"/>
      <c r="QUP1566" s="10"/>
      <c r="QUQ1566" s="17"/>
      <c r="QUR1566" s="11"/>
      <c r="QUS1566" s="19"/>
      <c r="QUT1566" s="11"/>
      <c r="QUU1566" s="12"/>
      <c r="QUV1566" s="12"/>
      <c r="QUW1566" s="10"/>
      <c r="QUX1566" s="14"/>
      <c r="QUY1566" s="14"/>
      <c r="QUZ1566" s="14"/>
      <c r="QVA1566" s="16"/>
      <c r="QVB1566" s="10"/>
      <c r="QVC1566" s="17"/>
      <c r="QVD1566" s="11"/>
      <c r="QVE1566" s="19"/>
      <c r="QVF1566" s="11"/>
      <c r="QVG1566" s="12"/>
      <c r="QVH1566" s="12"/>
      <c r="QVI1566" s="10"/>
      <c r="QVJ1566" s="14"/>
      <c r="QVK1566" s="14"/>
      <c r="QVL1566" s="14"/>
      <c r="QVM1566" s="16"/>
      <c r="QVN1566" s="10"/>
      <c r="QVO1566" s="17"/>
      <c r="QVP1566" s="11"/>
      <c r="QVQ1566" s="19"/>
      <c r="QVR1566" s="11"/>
      <c r="QVS1566" s="12"/>
      <c r="QVT1566" s="12"/>
      <c r="QVU1566" s="10"/>
      <c r="QVV1566" s="14"/>
      <c r="QVW1566" s="14"/>
      <c r="QVX1566" s="14"/>
      <c r="QVY1566" s="16"/>
      <c r="QVZ1566" s="10"/>
      <c r="QWA1566" s="17"/>
      <c r="QWB1566" s="11"/>
      <c r="QWC1566" s="19"/>
      <c r="QWD1566" s="11"/>
      <c r="QWE1566" s="12"/>
      <c r="QWF1566" s="12"/>
      <c r="QWG1566" s="10"/>
      <c r="QWH1566" s="14"/>
      <c r="QWI1566" s="14"/>
      <c r="QWJ1566" s="14"/>
      <c r="QWK1566" s="16"/>
      <c r="QWL1566" s="10"/>
      <c r="QWM1566" s="17"/>
      <c r="QWN1566" s="11"/>
      <c r="QWO1566" s="19"/>
      <c r="QWP1566" s="11"/>
      <c r="QWQ1566" s="12"/>
      <c r="QWR1566" s="12"/>
      <c r="QWS1566" s="10"/>
      <c r="QWT1566" s="14"/>
      <c r="QWU1566" s="14"/>
      <c r="QWV1566" s="14"/>
      <c r="QWW1566" s="16"/>
      <c r="QWX1566" s="10"/>
      <c r="QWY1566" s="17"/>
      <c r="QWZ1566" s="11"/>
      <c r="QXA1566" s="19"/>
      <c r="QXB1566" s="11"/>
      <c r="QXC1566" s="12"/>
      <c r="QXD1566" s="12"/>
      <c r="QXE1566" s="10"/>
      <c r="QXF1566" s="14"/>
      <c r="QXG1566" s="14"/>
      <c r="QXH1566" s="14"/>
      <c r="QXI1566" s="16"/>
      <c r="QXJ1566" s="10"/>
      <c r="QXK1566" s="17"/>
      <c r="QXL1566" s="11"/>
      <c r="QXM1566" s="19"/>
      <c r="QXN1566" s="11"/>
      <c r="QXO1566" s="12"/>
      <c r="QXP1566" s="12"/>
      <c r="QXQ1566" s="10"/>
      <c r="QXR1566" s="14"/>
      <c r="QXS1566" s="14"/>
      <c r="QXT1566" s="14"/>
      <c r="QXU1566" s="16"/>
      <c r="QXV1566" s="10"/>
      <c r="QXW1566" s="17"/>
      <c r="QXX1566" s="11"/>
      <c r="QXY1566" s="19"/>
      <c r="QXZ1566" s="11"/>
      <c r="QYA1566" s="12"/>
      <c r="QYB1566" s="12"/>
      <c r="QYC1566" s="10"/>
      <c r="QYD1566" s="14"/>
      <c r="QYE1566" s="14"/>
      <c r="QYF1566" s="14"/>
      <c r="QYG1566" s="16"/>
      <c r="QYH1566" s="10"/>
      <c r="QYI1566" s="17"/>
      <c r="QYJ1566" s="11"/>
      <c r="QYK1566" s="19"/>
      <c r="QYL1566" s="11"/>
      <c r="QYM1566" s="12"/>
      <c r="QYN1566" s="12"/>
      <c r="QYO1566" s="10"/>
      <c r="QYP1566" s="14"/>
      <c r="QYQ1566" s="14"/>
      <c r="QYR1566" s="14"/>
      <c r="QYS1566" s="16"/>
      <c r="QYT1566" s="10"/>
      <c r="QYU1566" s="17"/>
      <c r="QYV1566" s="11"/>
      <c r="QYW1566" s="19"/>
      <c r="QYX1566" s="11"/>
      <c r="QYY1566" s="12"/>
      <c r="QYZ1566" s="12"/>
      <c r="QZA1566" s="10"/>
      <c r="QZB1566" s="14"/>
      <c r="QZC1566" s="14"/>
      <c r="QZD1566" s="14"/>
      <c r="QZE1566" s="16"/>
      <c r="QZF1566" s="10"/>
      <c r="QZG1566" s="17"/>
      <c r="QZH1566" s="11"/>
      <c r="QZI1566" s="19"/>
      <c r="QZJ1566" s="11"/>
      <c r="QZK1566" s="12"/>
      <c r="QZL1566" s="12"/>
      <c r="QZM1566" s="10"/>
      <c r="QZN1566" s="14"/>
      <c r="QZO1566" s="14"/>
      <c r="QZP1566" s="14"/>
      <c r="QZQ1566" s="16"/>
      <c r="QZR1566" s="10"/>
      <c r="QZS1566" s="17"/>
      <c r="QZT1566" s="11"/>
      <c r="QZU1566" s="19"/>
      <c r="QZV1566" s="11"/>
      <c r="QZW1566" s="12"/>
      <c r="QZX1566" s="12"/>
      <c r="QZY1566" s="10"/>
      <c r="QZZ1566" s="14"/>
      <c r="RAA1566" s="14"/>
      <c r="RAB1566" s="14"/>
      <c r="RAC1566" s="16"/>
      <c r="RAD1566" s="10"/>
      <c r="RAE1566" s="17"/>
      <c r="RAF1566" s="11"/>
      <c r="RAG1566" s="19"/>
      <c r="RAH1566" s="11"/>
      <c r="RAI1566" s="12"/>
      <c r="RAJ1566" s="12"/>
      <c r="RAK1566" s="10"/>
      <c r="RAL1566" s="14"/>
      <c r="RAM1566" s="14"/>
      <c r="RAN1566" s="14"/>
      <c r="RAO1566" s="16"/>
      <c r="RAP1566" s="10"/>
      <c r="RAQ1566" s="17"/>
      <c r="RAR1566" s="11"/>
      <c r="RAS1566" s="19"/>
      <c r="RAT1566" s="11"/>
      <c r="RAU1566" s="12"/>
      <c r="RAV1566" s="12"/>
      <c r="RAW1566" s="10"/>
      <c r="RAX1566" s="14"/>
      <c r="RAY1566" s="14"/>
      <c r="RAZ1566" s="14"/>
      <c r="RBA1566" s="16"/>
      <c r="RBB1566" s="10"/>
      <c r="RBC1566" s="17"/>
      <c r="RBD1566" s="11"/>
      <c r="RBE1566" s="19"/>
      <c r="RBF1566" s="11"/>
      <c r="RBG1566" s="12"/>
      <c r="RBH1566" s="12"/>
      <c r="RBI1566" s="10"/>
      <c r="RBJ1566" s="14"/>
      <c r="RBK1566" s="14"/>
      <c r="RBL1566" s="14"/>
      <c r="RBM1566" s="16"/>
      <c r="RBN1566" s="10"/>
      <c r="RBO1566" s="17"/>
      <c r="RBP1566" s="11"/>
      <c r="RBQ1566" s="19"/>
      <c r="RBR1566" s="11"/>
      <c r="RBS1566" s="12"/>
      <c r="RBT1566" s="12"/>
      <c r="RBU1566" s="10"/>
      <c r="RBV1566" s="14"/>
      <c r="RBW1566" s="14"/>
      <c r="RBX1566" s="14"/>
      <c r="RBY1566" s="16"/>
      <c r="RBZ1566" s="10"/>
      <c r="RCA1566" s="17"/>
      <c r="RCB1566" s="11"/>
      <c r="RCC1566" s="19"/>
      <c r="RCD1566" s="11"/>
      <c r="RCE1566" s="12"/>
      <c r="RCF1566" s="12"/>
      <c r="RCG1566" s="10"/>
      <c r="RCH1566" s="14"/>
      <c r="RCI1566" s="14"/>
      <c r="RCJ1566" s="14"/>
      <c r="RCK1566" s="16"/>
      <c r="RCL1566" s="10"/>
      <c r="RCM1566" s="17"/>
      <c r="RCN1566" s="11"/>
      <c r="RCO1566" s="19"/>
      <c r="RCP1566" s="11"/>
      <c r="RCQ1566" s="12"/>
      <c r="RCR1566" s="12"/>
      <c r="RCS1566" s="10"/>
      <c r="RCT1566" s="14"/>
      <c r="RCU1566" s="14"/>
      <c r="RCV1566" s="14"/>
      <c r="RCW1566" s="16"/>
      <c r="RCX1566" s="10"/>
      <c r="RCY1566" s="17"/>
      <c r="RCZ1566" s="11"/>
      <c r="RDA1566" s="19"/>
      <c r="RDB1566" s="11"/>
      <c r="RDC1566" s="12"/>
      <c r="RDD1566" s="12"/>
      <c r="RDE1566" s="10"/>
      <c r="RDF1566" s="14"/>
      <c r="RDG1566" s="14"/>
      <c r="RDH1566" s="14"/>
      <c r="RDI1566" s="16"/>
      <c r="RDJ1566" s="10"/>
      <c r="RDK1566" s="17"/>
      <c r="RDL1566" s="11"/>
      <c r="RDM1566" s="19"/>
      <c r="RDN1566" s="11"/>
      <c r="RDO1566" s="12"/>
      <c r="RDP1566" s="12"/>
      <c r="RDQ1566" s="10"/>
      <c r="RDR1566" s="14"/>
      <c r="RDS1566" s="14"/>
      <c r="RDT1566" s="14"/>
      <c r="RDU1566" s="16"/>
      <c r="RDV1566" s="10"/>
      <c r="RDW1566" s="17"/>
      <c r="RDX1566" s="11"/>
      <c r="RDY1566" s="19"/>
      <c r="RDZ1566" s="11"/>
      <c r="REA1566" s="12"/>
      <c r="REB1566" s="12"/>
      <c r="REC1566" s="10"/>
      <c r="RED1566" s="14"/>
      <c r="REE1566" s="14"/>
      <c r="REF1566" s="14"/>
      <c r="REG1566" s="16"/>
      <c r="REH1566" s="10"/>
      <c r="REI1566" s="17"/>
      <c r="REJ1566" s="11"/>
      <c r="REK1566" s="19"/>
      <c r="REL1566" s="11"/>
      <c r="REM1566" s="12"/>
      <c r="REN1566" s="12"/>
      <c r="REO1566" s="10"/>
      <c r="REP1566" s="14"/>
      <c r="REQ1566" s="14"/>
      <c r="RER1566" s="14"/>
      <c r="RES1566" s="16"/>
      <c r="RET1566" s="10"/>
      <c r="REU1566" s="17"/>
      <c r="REV1566" s="11"/>
      <c r="REW1566" s="19"/>
      <c r="REX1566" s="11"/>
      <c r="REY1566" s="12"/>
      <c r="REZ1566" s="12"/>
      <c r="RFA1566" s="10"/>
      <c r="RFB1566" s="14"/>
      <c r="RFC1566" s="14"/>
      <c r="RFD1566" s="14"/>
      <c r="RFE1566" s="16"/>
      <c r="RFF1566" s="10"/>
      <c r="RFG1566" s="17"/>
      <c r="RFH1566" s="11"/>
      <c r="RFI1566" s="19"/>
      <c r="RFJ1566" s="11"/>
      <c r="RFK1566" s="12"/>
      <c r="RFL1566" s="12"/>
      <c r="RFM1566" s="10"/>
      <c r="RFN1566" s="14"/>
      <c r="RFO1566" s="14"/>
      <c r="RFP1566" s="14"/>
      <c r="RFQ1566" s="16"/>
      <c r="RFR1566" s="10"/>
      <c r="RFS1566" s="17"/>
      <c r="RFT1566" s="11"/>
      <c r="RFU1566" s="19"/>
      <c r="RFV1566" s="11"/>
      <c r="RFW1566" s="12"/>
      <c r="RFX1566" s="12"/>
      <c r="RFY1566" s="10"/>
      <c r="RFZ1566" s="14"/>
      <c r="RGA1566" s="14"/>
      <c r="RGB1566" s="14"/>
      <c r="RGC1566" s="16"/>
      <c r="RGD1566" s="10"/>
      <c r="RGE1566" s="17"/>
      <c r="RGF1566" s="11"/>
      <c r="RGG1566" s="19"/>
      <c r="RGH1566" s="11"/>
      <c r="RGI1566" s="12"/>
      <c r="RGJ1566" s="12"/>
      <c r="RGK1566" s="10"/>
      <c r="RGL1566" s="14"/>
      <c r="RGM1566" s="14"/>
      <c r="RGN1566" s="14"/>
      <c r="RGO1566" s="16"/>
      <c r="RGP1566" s="10"/>
      <c r="RGQ1566" s="17"/>
      <c r="RGR1566" s="11"/>
      <c r="RGS1566" s="19"/>
      <c r="RGT1566" s="11"/>
      <c r="RGU1566" s="12"/>
      <c r="RGV1566" s="12"/>
      <c r="RGW1566" s="10"/>
      <c r="RGX1566" s="14"/>
      <c r="RGY1566" s="14"/>
      <c r="RGZ1566" s="14"/>
      <c r="RHA1566" s="16"/>
      <c r="RHB1566" s="10"/>
      <c r="RHC1566" s="17"/>
      <c r="RHD1566" s="11"/>
      <c r="RHE1566" s="19"/>
      <c r="RHF1566" s="11"/>
      <c r="RHG1566" s="12"/>
      <c r="RHH1566" s="12"/>
      <c r="RHI1566" s="10"/>
      <c r="RHJ1566" s="14"/>
      <c r="RHK1566" s="14"/>
      <c r="RHL1566" s="14"/>
      <c r="RHM1566" s="16"/>
      <c r="RHN1566" s="10"/>
      <c r="RHO1566" s="17"/>
      <c r="RHP1566" s="11"/>
      <c r="RHQ1566" s="19"/>
      <c r="RHR1566" s="11"/>
      <c r="RHS1566" s="12"/>
      <c r="RHT1566" s="12"/>
      <c r="RHU1566" s="10"/>
      <c r="RHV1566" s="14"/>
      <c r="RHW1566" s="14"/>
      <c r="RHX1566" s="14"/>
      <c r="RHY1566" s="16"/>
      <c r="RHZ1566" s="10"/>
      <c r="RIA1566" s="17"/>
      <c r="RIB1566" s="11"/>
      <c r="RIC1566" s="19"/>
      <c r="RID1566" s="11"/>
      <c r="RIE1566" s="12"/>
      <c r="RIF1566" s="12"/>
      <c r="RIG1566" s="10"/>
      <c r="RIH1566" s="14"/>
      <c r="RII1566" s="14"/>
      <c r="RIJ1566" s="14"/>
      <c r="RIK1566" s="16"/>
      <c r="RIL1566" s="10"/>
      <c r="RIM1566" s="17"/>
      <c r="RIN1566" s="11"/>
      <c r="RIO1566" s="19"/>
      <c r="RIP1566" s="11"/>
      <c r="RIQ1566" s="12"/>
      <c r="RIR1566" s="12"/>
      <c r="RIS1566" s="10"/>
      <c r="RIT1566" s="14"/>
      <c r="RIU1566" s="14"/>
      <c r="RIV1566" s="14"/>
      <c r="RIW1566" s="16"/>
      <c r="RIX1566" s="10"/>
      <c r="RIY1566" s="17"/>
      <c r="RIZ1566" s="11"/>
      <c r="RJA1566" s="19"/>
      <c r="RJB1566" s="11"/>
      <c r="RJC1566" s="12"/>
      <c r="RJD1566" s="12"/>
      <c r="RJE1566" s="10"/>
      <c r="RJF1566" s="14"/>
      <c r="RJG1566" s="14"/>
      <c r="RJH1566" s="14"/>
      <c r="RJI1566" s="16"/>
      <c r="RJJ1566" s="10"/>
      <c r="RJK1566" s="17"/>
      <c r="RJL1566" s="11"/>
      <c r="RJM1566" s="19"/>
      <c r="RJN1566" s="11"/>
      <c r="RJO1566" s="12"/>
      <c r="RJP1566" s="12"/>
      <c r="RJQ1566" s="10"/>
      <c r="RJR1566" s="14"/>
      <c r="RJS1566" s="14"/>
      <c r="RJT1566" s="14"/>
      <c r="RJU1566" s="16"/>
      <c r="RJV1566" s="10"/>
      <c r="RJW1566" s="17"/>
      <c r="RJX1566" s="11"/>
      <c r="RJY1566" s="19"/>
      <c r="RJZ1566" s="11"/>
      <c r="RKA1566" s="12"/>
      <c r="RKB1566" s="12"/>
      <c r="RKC1566" s="10"/>
      <c r="RKD1566" s="14"/>
      <c r="RKE1566" s="14"/>
      <c r="RKF1566" s="14"/>
      <c r="RKG1566" s="16"/>
      <c r="RKH1566" s="10"/>
      <c r="RKI1566" s="17"/>
      <c r="RKJ1566" s="11"/>
      <c r="RKK1566" s="19"/>
      <c r="RKL1566" s="11"/>
      <c r="RKM1566" s="12"/>
      <c r="RKN1566" s="12"/>
      <c r="RKO1566" s="10"/>
      <c r="RKP1566" s="14"/>
      <c r="RKQ1566" s="14"/>
      <c r="RKR1566" s="14"/>
      <c r="RKS1566" s="16"/>
      <c r="RKT1566" s="10"/>
      <c r="RKU1566" s="17"/>
      <c r="RKV1566" s="11"/>
      <c r="RKW1566" s="19"/>
      <c r="RKX1566" s="11"/>
      <c r="RKY1566" s="12"/>
      <c r="RKZ1566" s="12"/>
      <c r="RLA1566" s="10"/>
      <c r="RLB1566" s="14"/>
      <c r="RLC1566" s="14"/>
      <c r="RLD1566" s="14"/>
      <c r="RLE1566" s="16"/>
      <c r="RLF1566" s="10"/>
      <c r="RLG1566" s="17"/>
      <c r="RLH1566" s="11"/>
      <c r="RLI1566" s="19"/>
      <c r="RLJ1566" s="11"/>
      <c r="RLK1566" s="12"/>
      <c r="RLL1566" s="12"/>
      <c r="RLM1566" s="10"/>
      <c r="RLN1566" s="14"/>
      <c r="RLO1566" s="14"/>
      <c r="RLP1566" s="14"/>
      <c r="RLQ1566" s="16"/>
      <c r="RLR1566" s="10"/>
      <c r="RLS1566" s="17"/>
      <c r="RLT1566" s="11"/>
      <c r="RLU1566" s="19"/>
      <c r="RLV1566" s="11"/>
      <c r="RLW1566" s="12"/>
      <c r="RLX1566" s="12"/>
      <c r="RLY1566" s="10"/>
      <c r="RLZ1566" s="14"/>
      <c r="RMA1566" s="14"/>
      <c r="RMB1566" s="14"/>
      <c r="RMC1566" s="16"/>
      <c r="RMD1566" s="10"/>
      <c r="RME1566" s="17"/>
      <c r="RMF1566" s="11"/>
      <c r="RMG1566" s="19"/>
      <c r="RMH1566" s="11"/>
      <c r="RMI1566" s="12"/>
      <c r="RMJ1566" s="12"/>
      <c r="RMK1566" s="10"/>
      <c r="RML1566" s="14"/>
      <c r="RMM1566" s="14"/>
      <c r="RMN1566" s="14"/>
      <c r="RMO1566" s="16"/>
      <c r="RMP1566" s="10"/>
      <c r="RMQ1566" s="17"/>
      <c r="RMR1566" s="11"/>
      <c r="RMS1566" s="19"/>
      <c r="RMT1566" s="11"/>
      <c r="RMU1566" s="12"/>
      <c r="RMV1566" s="12"/>
      <c r="RMW1566" s="10"/>
      <c r="RMX1566" s="14"/>
      <c r="RMY1566" s="14"/>
      <c r="RMZ1566" s="14"/>
      <c r="RNA1566" s="16"/>
      <c r="RNB1566" s="10"/>
      <c r="RNC1566" s="17"/>
      <c r="RND1566" s="11"/>
      <c r="RNE1566" s="19"/>
      <c r="RNF1566" s="11"/>
      <c r="RNG1566" s="12"/>
      <c r="RNH1566" s="12"/>
      <c r="RNI1566" s="10"/>
      <c r="RNJ1566" s="14"/>
      <c r="RNK1566" s="14"/>
      <c r="RNL1566" s="14"/>
      <c r="RNM1566" s="16"/>
      <c r="RNN1566" s="10"/>
      <c r="RNO1566" s="17"/>
      <c r="RNP1566" s="11"/>
      <c r="RNQ1566" s="19"/>
      <c r="RNR1566" s="11"/>
      <c r="RNS1566" s="12"/>
      <c r="RNT1566" s="12"/>
      <c r="RNU1566" s="10"/>
      <c r="RNV1566" s="14"/>
      <c r="RNW1566" s="14"/>
      <c r="RNX1566" s="14"/>
      <c r="RNY1566" s="16"/>
      <c r="RNZ1566" s="10"/>
      <c r="ROA1566" s="17"/>
      <c r="ROB1566" s="11"/>
      <c r="ROC1566" s="19"/>
      <c r="ROD1566" s="11"/>
      <c r="ROE1566" s="12"/>
      <c r="ROF1566" s="12"/>
      <c r="ROG1566" s="10"/>
      <c r="ROH1566" s="14"/>
      <c r="ROI1566" s="14"/>
      <c r="ROJ1566" s="14"/>
      <c r="ROK1566" s="16"/>
      <c r="ROL1566" s="10"/>
      <c r="ROM1566" s="17"/>
      <c r="RON1566" s="11"/>
      <c r="ROO1566" s="19"/>
      <c r="ROP1566" s="11"/>
      <c r="ROQ1566" s="12"/>
      <c r="ROR1566" s="12"/>
      <c r="ROS1566" s="10"/>
      <c r="ROT1566" s="14"/>
      <c r="ROU1566" s="14"/>
      <c r="ROV1566" s="14"/>
      <c r="ROW1566" s="16"/>
      <c r="ROX1566" s="10"/>
      <c r="ROY1566" s="17"/>
      <c r="ROZ1566" s="11"/>
      <c r="RPA1566" s="19"/>
      <c r="RPB1566" s="11"/>
      <c r="RPC1566" s="12"/>
      <c r="RPD1566" s="12"/>
      <c r="RPE1566" s="10"/>
      <c r="RPF1566" s="14"/>
      <c r="RPG1566" s="14"/>
      <c r="RPH1566" s="14"/>
      <c r="RPI1566" s="16"/>
      <c r="RPJ1566" s="10"/>
      <c r="RPK1566" s="17"/>
      <c r="RPL1566" s="11"/>
      <c r="RPM1566" s="19"/>
      <c r="RPN1566" s="11"/>
      <c r="RPO1566" s="12"/>
      <c r="RPP1566" s="12"/>
      <c r="RPQ1566" s="10"/>
      <c r="RPR1566" s="14"/>
      <c r="RPS1566" s="14"/>
      <c r="RPT1566" s="14"/>
      <c r="RPU1566" s="16"/>
      <c r="RPV1566" s="10"/>
      <c r="RPW1566" s="17"/>
      <c r="RPX1566" s="11"/>
      <c r="RPY1566" s="19"/>
      <c r="RPZ1566" s="11"/>
      <c r="RQA1566" s="12"/>
      <c r="RQB1566" s="12"/>
      <c r="RQC1566" s="10"/>
      <c r="RQD1566" s="14"/>
      <c r="RQE1566" s="14"/>
      <c r="RQF1566" s="14"/>
      <c r="RQG1566" s="16"/>
      <c r="RQH1566" s="10"/>
      <c r="RQI1566" s="17"/>
      <c r="RQJ1566" s="11"/>
      <c r="RQK1566" s="19"/>
      <c r="RQL1566" s="11"/>
      <c r="RQM1566" s="12"/>
      <c r="RQN1566" s="12"/>
      <c r="RQO1566" s="10"/>
      <c r="RQP1566" s="14"/>
      <c r="RQQ1566" s="14"/>
      <c r="RQR1566" s="14"/>
      <c r="RQS1566" s="16"/>
      <c r="RQT1566" s="10"/>
      <c r="RQU1566" s="17"/>
      <c r="RQV1566" s="11"/>
      <c r="RQW1566" s="19"/>
      <c r="RQX1566" s="11"/>
      <c r="RQY1566" s="12"/>
      <c r="RQZ1566" s="12"/>
      <c r="RRA1566" s="10"/>
      <c r="RRB1566" s="14"/>
      <c r="RRC1566" s="14"/>
      <c r="RRD1566" s="14"/>
      <c r="RRE1566" s="16"/>
      <c r="RRF1566" s="10"/>
      <c r="RRG1566" s="17"/>
      <c r="RRH1566" s="11"/>
      <c r="RRI1566" s="19"/>
      <c r="RRJ1566" s="11"/>
      <c r="RRK1566" s="12"/>
      <c r="RRL1566" s="12"/>
      <c r="RRM1566" s="10"/>
      <c r="RRN1566" s="14"/>
      <c r="RRO1566" s="14"/>
      <c r="RRP1566" s="14"/>
      <c r="RRQ1566" s="16"/>
      <c r="RRR1566" s="10"/>
      <c r="RRS1566" s="17"/>
      <c r="RRT1566" s="11"/>
      <c r="RRU1566" s="19"/>
      <c r="RRV1566" s="11"/>
      <c r="RRW1566" s="12"/>
      <c r="RRX1566" s="12"/>
      <c r="RRY1566" s="10"/>
      <c r="RRZ1566" s="14"/>
      <c r="RSA1566" s="14"/>
      <c r="RSB1566" s="14"/>
      <c r="RSC1566" s="16"/>
      <c r="RSD1566" s="10"/>
      <c r="RSE1566" s="17"/>
      <c r="RSF1566" s="11"/>
      <c r="RSG1566" s="19"/>
      <c r="RSH1566" s="11"/>
      <c r="RSI1566" s="12"/>
      <c r="RSJ1566" s="12"/>
      <c r="RSK1566" s="10"/>
      <c r="RSL1566" s="14"/>
      <c r="RSM1566" s="14"/>
      <c r="RSN1566" s="14"/>
      <c r="RSO1566" s="16"/>
      <c r="RSP1566" s="10"/>
      <c r="RSQ1566" s="17"/>
      <c r="RSR1566" s="11"/>
      <c r="RSS1566" s="19"/>
      <c r="RST1566" s="11"/>
      <c r="RSU1566" s="12"/>
      <c r="RSV1566" s="12"/>
      <c r="RSW1566" s="10"/>
      <c r="RSX1566" s="14"/>
      <c r="RSY1566" s="14"/>
      <c r="RSZ1566" s="14"/>
      <c r="RTA1566" s="16"/>
      <c r="RTB1566" s="10"/>
      <c r="RTC1566" s="17"/>
      <c r="RTD1566" s="11"/>
      <c r="RTE1566" s="19"/>
      <c r="RTF1566" s="11"/>
      <c r="RTG1566" s="12"/>
      <c r="RTH1566" s="12"/>
      <c r="RTI1566" s="10"/>
      <c r="RTJ1566" s="14"/>
      <c r="RTK1566" s="14"/>
      <c r="RTL1566" s="14"/>
      <c r="RTM1566" s="16"/>
      <c r="RTN1566" s="10"/>
      <c r="RTO1566" s="17"/>
      <c r="RTP1566" s="11"/>
      <c r="RTQ1566" s="19"/>
      <c r="RTR1566" s="11"/>
      <c r="RTS1566" s="12"/>
      <c r="RTT1566" s="12"/>
      <c r="RTU1566" s="10"/>
      <c r="RTV1566" s="14"/>
      <c r="RTW1566" s="14"/>
      <c r="RTX1566" s="14"/>
      <c r="RTY1566" s="16"/>
      <c r="RTZ1566" s="10"/>
      <c r="RUA1566" s="17"/>
      <c r="RUB1566" s="11"/>
      <c r="RUC1566" s="19"/>
      <c r="RUD1566" s="11"/>
      <c r="RUE1566" s="12"/>
      <c r="RUF1566" s="12"/>
      <c r="RUG1566" s="10"/>
      <c r="RUH1566" s="14"/>
      <c r="RUI1566" s="14"/>
      <c r="RUJ1566" s="14"/>
      <c r="RUK1566" s="16"/>
      <c r="RUL1566" s="10"/>
      <c r="RUM1566" s="17"/>
      <c r="RUN1566" s="11"/>
      <c r="RUO1566" s="19"/>
      <c r="RUP1566" s="11"/>
      <c r="RUQ1566" s="12"/>
      <c r="RUR1566" s="12"/>
      <c r="RUS1566" s="10"/>
      <c r="RUT1566" s="14"/>
      <c r="RUU1566" s="14"/>
      <c r="RUV1566" s="14"/>
      <c r="RUW1566" s="16"/>
      <c r="RUX1566" s="10"/>
      <c r="RUY1566" s="17"/>
      <c r="RUZ1566" s="11"/>
      <c r="RVA1566" s="19"/>
      <c r="RVB1566" s="11"/>
      <c r="RVC1566" s="12"/>
      <c r="RVD1566" s="12"/>
      <c r="RVE1566" s="10"/>
      <c r="RVF1566" s="14"/>
      <c r="RVG1566" s="14"/>
      <c r="RVH1566" s="14"/>
      <c r="RVI1566" s="16"/>
      <c r="RVJ1566" s="10"/>
      <c r="RVK1566" s="17"/>
      <c r="RVL1566" s="11"/>
      <c r="RVM1566" s="19"/>
      <c r="RVN1566" s="11"/>
      <c r="RVO1566" s="12"/>
      <c r="RVP1566" s="12"/>
      <c r="RVQ1566" s="10"/>
      <c r="RVR1566" s="14"/>
      <c r="RVS1566" s="14"/>
      <c r="RVT1566" s="14"/>
      <c r="RVU1566" s="16"/>
      <c r="RVV1566" s="10"/>
      <c r="RVW1566" s="17"/>
      <c r="RVX1566" s="11"/>
      <c r="RVY1566" s="19"/>
      <c r="RVZ1566" s="11"/>
      <c r="RWA1566" s="12"/>
      <c r="RWB1566" s="12"/>
      <c r="RWC1566" s="10"/>
      <c r="RWD1566" s="14"/>
      <c r="RWE1566" s="14"/>
      <c r="RWF1566" s="14"/>
      <c r="RWG1566" s="16"/>
      <c r="RWH1566" s="10"/>
      <c r="RWI1566" s="17"/>
      <c r="RWJ1566" s="11"/>
      <c r="RWK1566" s="19"/>
      <c r="RWL1566" s="11"/>
      <c r="RWM1566" s="12"/>
      <c r="RWN1566" s="12"/>
      <c r="RWO1566" s="10"/>
      <c r="RWP1566" s="14"/>
      <c r="RWQ1566" s="14"/>
      <c r="RWR1566" s="14"/>
      <c r="RWS1566" s="16"/>
      <c r="RWT1566" s="10"/>
      <c r="RWU1566" s="17"/>
      <c r="RWV1566" s="11"/>
      <c r="RWW1566" s="19"/>
      <c r="RWX1566" s="11"/>
      <c r="RWY1566" s="12"/>
      <c r="RWZ1566" s="12"/>
      <c r="RXA1566" s="10"/>
      <c r="RXB1566" s="14"/>
      <c r="RXC1566" s="14"/>
      <c r="RXD1566" s="14"/>
      <c r="RXE1566" s="16"/>
      <c r="RXF1566" s="10"/>
      <c r="RXG1566" s="17"/>
      <c r="RXH1566" s="11"/>
      <c r="RXI1566" s="19"/>
      <c r="RXJ1566" s="11"/>
      <c r="RXK1566" s="12"/>
      <c r="RXL1566" s="12"/>
      <c r="RXM1566" s="10"/>
      <c r="RXN1566" s="14"/>
      <c r="RXO1566" s="14"/>
      <c r="RXP1566" s="14"/>
      <c r="RXQ1566" s="16"/>
      <c r="RXR1566" s="10"/>
      <c r="RXS1566" s="17"/>
      <c r="RXT1566" s="11"/>
      <c r="RXU1566" s="19"/>
      <c r="RXV1566" s="11"/>
      <c r="RXW1566" s="12"/>
      <c r="RXX1566" s="12"/>
      <c r="RXY1566" s="10"/>
      <c r="RXZ1566" s="14"/>
      <c r="RYA1566" s="14"/>
      <c r="RYB1566" s="14"/>
      <c r="RYC1566" s="16"/>
      <c r="RYD1566" s="10"/>
      <c r="RYE1566" s="17"/>
      <c r="RYF1566" s="11"/>
      <c r="RYG1566" s="19"/>
      <c r="RYH1566" s="11"/>
      <c r="RYI1566" s="12"/>
      <c r="RYJ1566" s="12"/>
      <c r="RYK1566" s="10"/>
      <c r="RYL1566" s="14"/>
      <c r="RYM1566" s="14"/>
      <c r="RYN1566" s="14"/>
      <c r="RYO1566" s="16"/>
      <c r="RYP1566" s="10"/>
      <c r="RYQ1566" s="17"/>
      <c r="RYR1566" s="11"/>
      <c r="RYS1566" s="19"/>
      <c r="RYT1566" s="11"/>
      <c r="RYU1566" s="12"/>
      <c r="RYV1566" s="12"/>
      <c r="RYW1566" s="10"/>
      <c r="RYX1566" s="14"/>
      <c r="RYY1566" s="14"/>
      <c r="RYZ1566" s="14"/>
      <c r="RZA1566" s="16"/>
      <c r="RZB1566" s="10"/>
      <c r="RZC1566" s="17"/>
      <c r="RZD1566" s="11"/>
      <c r="RZE1566" s="19"/>
      <c r="RZF1566" s="11"/>
      <c r="RZG1566" s="12"/>
      <c r="RZH1566" s="12"/>
      <c r="RZI1566" s="10"/>
      <c r="RZJ1566" s="14"/>
      <c r="RZK1566" s="14"/>
      <c r="RZL1566" s="14"/>
      <c r="RZM1566" s="16"/>
      <c r="RZN1566" s="10"/>
      <c r="RZO1566" s="17"/>
      <c r="RZP1566" s="11"/>
      <c r="RZQ1566" s="19"/>
      <c r="RZR1566" s="11"/>
      <c r="RZS1566" s="12"/>
      <c r="RZT1566" s="12"/>
      <c r="RZU1566" s="10"/>
      <c r="RZV1566" s="14"/>
      <c r="RZW1566" s="14"/>
      <c r="RZX1566" s="14"/>
      <c r="RZY1566" s="16"/>
      <c r="RZZ1566" s="10"/>
      <c r="SAA1566" s="17"/>
      <c r="SAB1566" s="11"/>
      <c r="SAC1566" s="19"/>
      <c r="SAD1566" s="11"/>
      <c r="SAE1566" s="12"/>
      <c r="SAF1566" s="12"/>
      <c r="SAG1566" s="10"/>
      <c r="SAH1566" s="14"/>
      <c r="SAI1566" s="14"/>
      <c r="SAJ1566" s="14"/>
      <c r="SAK1566" s="16"/>
      <c r="SAL1566" s="10"/>
      <c r="SAM1566" s="17"/>
      <c r="SAN1566" s="11"/>
      <c r="SAO1566" s="19"/>
      <c r="SAP1566" s="11"/>
      <c r="SAQ1566" s="12"/>
      <c r="SAR1566" s="12"/>
      <c r="SAS1566" s="10"/>
      <c r="SAT1566" s="14"/>
      <c r="SAU1566" s="14"/>
      <c r="SAV1566" s="14"/>
      <c r="SAW1566" s="16"/>
      <c r="SAX1566" s="10"/>
      <c r="SAY1566" s="17"/>
      <c r="SAZ1566" s="11"/>
      <c r="SBA1566" s="19"/>
      <c r="SBB1566" s="11"/>
      <c r="SBC1566" s="12"/>
      <c r="SBD1566" s="12"/>
      <c r="SBE1566" s="10"/>
      <c r="SBF1566" s="14"/>
      <c r="SBG1566" s="14"/>
      <c r="SBH1566" s="14"/>
      <c r="SBI1566" s="16"/>
      <c r="SBJ1566" s="10"/>
      <c r="SBK1566" s="17"/>
      <c r="SBL1566" s="11"/>
      <c r="SBM1566" s="19"/>
      <c r="SBN1566" s="11"/>
      <c r="SBO1566" s="12"/>
      <c r="SBP1566" s="12"/>
      <c r="SBQ1566" s="10"/>
      <c r="SBR1566" s="14"/>
      <c r="SBS1566" s="14"/>
      <c r="SBT1566" s="14"/>
      <c r="SBU1566" s="16"/>
      <c r="SBV1566" s="10"/>
      <c r="SBW1566" s="17"/>
      <c r="SBX1566" s="11"/>
      <c r="SBY1566" s="19"/>
      <c r="SBZ1566" s="11"/>
      <c r="SCA1566" s="12"/>
      <c r="SCB1566" s="12"/>
      <c r="SCC1566" s="10"/>
      <c r="SCD1566" s="14"/>
      <c r="SCE1566" s="14"/>
      <c r="SCF1566" s="14"/>
      <c r="SCG1566" s="16"/>
      <c r="SCH1566" s="10"/>
      <c r="SCI1566" s="17"/>
      <c r="SCJ1566" s="11"/>
      <c r="SCK1566" s="19"/>
      <c r="SCL1566" s="11"/>
      <c r="SCM1566" s="12"/>
      <c r="SCN1566" s="12"/>
      <c r="SCO1566" s="10"/>
      <c r="SCP1566" s="14"/>
      <c r="SCQ1566" s="14"/>
      <c r="SCR1566" s="14"/>
      <c r="SCS1566" s="16"/>
      <c r="SCT1566" s="10"/>
      <c r="SCU1566" s="17"/>
      <c r="SCV1566" s="11"/>
      <c r="SCW1566" s="19"/>
      <c r="SCX1566" s="11"/>
      <c r="SCY1566" s="12"/>
      <c r="SCZ1566" s="12"/>
      <c r="SDA1566" s="10"/>
      <c r="SDB1566" s="14"/>
      <c r="SDC1566" s="14"/>
      <c r="SDD1566" s="14"/>
      <c r="SDE1566" s="16"/>
      <c r="SDF1566" s="10"/>
      <c r="SDG1566" s="17"/>
      <c r="SDH1566" s="11"/>
      <c r="SDI1566" s="19"/>
      <c r="SDJ1566" s="11"/>
      <c r="SDK1566" s="12"/>
      <c r="SDL1566" s="12"/>
      <c r="SDM1566" s="10"/>
      <c r="SDN1566" s="14"/>
      <c r="SDO1566" s="14"/>
      <c r="SDP1566" s="14"/>
      <c r="SDQ1566" s="16"/>
      <c r="SDR1566" s="10"/>
      <c r="SDS1566" s="17"/>
      <c r="SDT1566" s="11"/>
      <c r="SDU1566" s="19"/>
      <c r="SDV1566" s="11"/>
      <c r="SDW1566" s="12"/>
      <c r="SDX1566" s="12"/>
      <c r="SDY1566" s="10"/>
      <c r="SDZ1566" s="14"/>
      <c r="SEA1566" s="14"/>
      <c r="SEB1566" s="14"/>
      <c r="SEC1566" s="16"/>
      <c r="SED1566" s="10"/>
      <c r="SEE1566" s="17"/>
      <c r="SEF1566" s="11"/>
      <c r="SEG1566" s="19"/>
      <c r="SEH1566" s="11"/>
      <c r="SEI1566" s="12"/>
      <c r="SEJ1566" s="12"/>
      <c r="SEK1566" s="10"/>
      <c r="SEL1566" s="14"/>
      <c r="SEM1566" s="14"/>
      <c r="SEN1566" s="14"/>
      <c r="SEO1566" s="16"/>
      <c r="SEP1566" s="10"/>
      <c r="SEQ1566" s="17"/>
      <c r="SER1566" s="11"/>
      <c r="SES1566" s="19"/>
      <c r="SET1566" s="11"/>
      <c r="SEU1566" s="12"/>
      <c r="SEV1566" s="12"/>
      <c r="SEW1566" s="10"/>
      <c r="SEX1566" s="14"/>
      <c r="SEY1566" s="14"/>
      <c r="SEZ1566" s="14"/>
      <c r="SFA1566" s="16"/>
      <c r="SFB1566" s="10"/>
      <c r="SFC1566" s="17"/>
      <c r="SFD1566" s="11"/>
      <c r="SFE1566" s="19"/>
      <c r="SFF1566" s="11"/>
      <c r="SFG1566" s="12"/>
      <c r="SFH1566" s="12"/>
      <c r="SFI1566" s="10"/>
      <c r="SFJ1566" s="14"/>
      <c r="SFK1566" s="14"/>
      <c r="SFL1566" s="14"/>
      <c r="SFM1566" s="16"/>
      <c r="SFN1566" s="10"/>
      <c r="SFO1566" s="17"/>
      <c r="SFP1566" s="11"/>
      <c r="SFQ1566" s="19"/>
      <c r="SFR1566" s="11"/>
      <c r="SFS1566" s="12"/>
      <c r="SFT1566" s="12"/>
      <c r="SFU1566" s="10"/>
      <c r="SFV1566" s="14"/>
      <c r="SFW1566" s="14"/>
      <c r="SFX1566" s="14"/>
      <c r="SFY1566" s="16"/>
      <c r="SFZ1566" s="10"/>
      <c r="SGA1566" s="17"/>
      <c r="SGB1566" s="11"/>
      <c r="SGC1566" s="19"/>
      <c r="SGD1566" s="11"/>
      <c r="SGE1566" s="12"/>
      <c r="SGF1566" s="12"/>
      <c r="SGG1566" s="10"/>
      <c r="SGH1566" s="14"/>
      <c r="SGI1566" s="14"/>
      <c r="SGJ1566" s="14"/>
      <c r="SGK1566" s="16"/>
      <c r="SGL1566" s="10"/>
      <c r="SGM1566" s="17"/>
      <c r="SGN1566" s="11"/>
      <c r="SGO1566" s="19"/>
      <c r="SGP1566" s="11"/>
      <c r="SGQ1566" s="12"/>
      <c r="SGR1566" s="12"/>
      <c r="SGS1566" s="10"/>
      <c r="SGT1566" s="14"/>
      <c r="SGU1566" s="14"/>
      <c r="SGV1566" s="14"/>
      <c r="SGW1566" s="16"/>
      <c r="SGX1566" s="10"/>
      <c r="SGY1566" s="17"/>
      <c r="SGZ1566" s="11"/>
      <c r="SHA1566" s="19"/>
      <c r="SHB1566" s="11"/>
      <c r="SHC1566" s="12"/>
      <c r="SHD1566" s="12"/>
      <c r="SHE1566" s="10"/>
      <c r="SHF1566" s="14"/>
      <c r="SHG1566" s="14"/>
      <c r="SHH1566" s="14"/>
      <c r="SHI1566" s="16"/>
      <c r="SHJ1566" s="10"/>
      <c r="SHK1566" s="17"/>
      <c r="SHL1566" s="11"/>
      <c r="SHM1566" s="19"/>
      <c r="SHN1566" s="11"/>
      <c r="SHO1566" s="12"/>
      <c r="SHP1566" s="12"/>
      <c r="SHQ1566" s="10"/>
      <c r="SHR1566" s="14"/>
      <c r="SHS1566" s="14"/>
      <c r="SHT1566" s="14"/>
      <c r="SHU1566" s="16"/>
      <c r="SHV1566" s="10"/>
      <c r="SHW1566" s="17"/>
      <c r="SHX1566" s="11"/>
      <c r="SHY1566" s="19"/>
      <c r="SHZ1566" s="11"/>
      <c r="SIA1566" s="12"/>
      <c r="SIB1566" s="12"/>
      <c r="SIC1566" s="10"/>
      <c r="SID1566" s="14"/>
      <c r="SIE1566" s="14"/>
      <c r="SIF1566" s="14"/>
      <c r="SIG1566" s="16"/>
      <c r="SIH1566" s="10"/>
      <c r="SII1566" s="17"/>
      <c r="SIJ1566" s="11"/>
      <c r="SIK1566" s="19"/>
      <c r="SIL1566" s="11"/>
      <c r="SIM1566" s="12"/>
      <c r="SIN1566" s="12"/>
      <c r="SIO1566" s="10"/>
      <c r="SIP1566" s="14"/>
      <c r="SIQ1566" s="14"/>
      <c r="SIR1566" s="14"/>
      <c r="SIS1566" s="16"/>
      <c r="SIT1566" s="10"/>
      <c r="SIU1566" s="17"/>
      <c r="SIV1566" s="11"/>
      <c r="SIW1566" s="19"/>
      <c r="SIX1566" s="11"/>
      <c r="SIY1566" s="12"/>
      <c r="SIZ1566" s="12"/>
      <c r="SJA1566" s="10"/>
      <c r="SJB1566" s="14"/>
      <c r="SJC1566" s="14"/>
      <c r="SJD1566" s="14"/>
      <c r="SJE1566" s="16"/>
      <c r="SJF1566" s="10"/>
      <c r="SJG1566" s="17"/>
      <c r="SJH1566" s="11"/>
      <c r="SJI1566" s="19"/>
      <c r="SJJ1566" s="11"/>
      <c r="SJK1566" s="12"/>
      <c r="SJL1566" s="12"/>
      <c r="SJM1566" s="10"/>
      <c r="SJN1566" s="14"/>
      <c r="SJO1566" s="14"/>
      <c r="SJP1566" s="14"/>
      <c r="SJQ1566" s="16"/>
      <c r="SJR1566" s="10"/>
      <c r="SJS1566" s="17"/>
      <c r="SJT1566" s="11"/>
      <c r="SJU1566" s="19"/>
      <c r="SJV1566" s="11"/>
      <c r="SJW1566" s="12"/>
      <c r="SJX1566" s="12"/>
      <c r="SJY1566" s="10"/>
      <c r="SJZ1566" s="14"/>
      <c r="SKA1566" s="14"/>
      <c r="SKB1566" s="14"/>
      <c r="SKC1566" s="16"/>
      <c r="SKD1566" s="10"/>
      <c r="SKE1566" s="17"/>
      <c r="SKF1566" s="11"/>
      <c r="SKG1566" s="19"/>
      <c r="SKH1566" s="11"/>
      <c r="SKI1566" s="12"/>
      <c r="SKJ1566" s="12"/>
      <c r="SKK1566" s="10"/>
      <c r="SKL1566" s="14"/>
      <c r="SKM1566" s="14"/>
      <c r="SKN1566" s="14"/>
      <c r="SKO1566" s="16"/>
      <c r="SKP1566" s="10"/>
      <c r="SKQ1566" s="17"/>
      <c r="SKR1566" s="11"/>
      <c r="SKS1566" s="19"/>
      <c r="SKT1566" s="11"/>
      <c r="SKU1566" s="12"/>
      <c r="SKV1566" s="12"/>
      <c r="SKW1566" s="10"/>
      <c r="SKX1566" s="14"/>
      <c r="SKY1566" s="14"/>
      <c r="SKZ1566" s="14"/>
      <c r="SLA1566" s="16"/>
      <c r="SLB1566" s="10"/>
      <c r="SLC1566" s="17"/>
      <c r="SLD1566" s="11"/>
      <c r="SLE1566" s="19"/>
      <c r="SLF1566" s="11"/>
      <c r="SLG1566" s="12"/>
      <c r="SLH1566" s="12"/>
      <c r="SLI1566" s="10"/>
      <c r="SLJ1566" s="14"/>
      <c r="SLK1566" s="14"/>
      <c r="SLL1566" s="14"/>
      <c r="SLM1566" s="16"/>
      <c r="SLN1566" s="10"/>
      <c r="SLO1566" s="17"/>
      <c r="SLP1566" s="11"/>
      <c r="SLQ1566" s="19"/>
      <c r="SLR1566" s="11"/>
      <c r="SLS1566" s="12"/>
      <c r="SLT1566" s="12"/>
      <c r="SLU1566" s="10"/>
      <c r="SLV1566" s="14"/>
      <c r="SLW1566" s="14"/>
      <c r="SLX1566" s="14"/>
      <c r="SLY1566" s="16"/>
      <c r="SLZ1566" s="10"/>
      <c r="SMA1566" s="17"/>
      <c r="SMB1566" s="11"/>
      <c r="SMC1566" s="19"/>
      <c r="SMD1566" s="11"/>
      <c r="SME1566" s="12"/>
      <c r="SMF1566" s="12"/>
      <c r="SMG1566" s="10"/>
      <c r="SMH1566" s="14"/>
      <c r="SMI1566" s="14"/>
      <c r="SMJ1566" s="14"/>
      <c r="SMK1566" s="16"/>
      <c r="SML1566" s="10"/>
      <c r="SMM1566" s="17"/>
      <c r="SMN1566" s="11"/>
      <c r="SMO1566" s="19"/>
      <c r="SMP1566" s="11"/>
      <c r="SMQ1566" s="12"/>
      <c r="SMR1566" s="12"/>
      <c r="SMS1566" s="10"/>
      <c r="SMT1566" s="14"/>
      <c r="SMU1566" s="14"/>
      <c r="SMV1566" s="14"/>
      <c r="SMW1566" s="16"/>
      <c r="SMX1566" s="10"/>
      <c r="SMY1566" s="17"/>
      <c r="SMZ1566" s="11"/>
      <c r="SNA1566" s="19"/>
      <c r="SNB1566" s="11"/>
      <c r="SNC1566" s="12"/>
      <c r="SND1566" s="12"/>
      <c r="SNE1566" s="10"/>
      <c r="SNF1566" s="14"/>
      <c r="SNG1566" s="14"/>
      <c r="SNH1566" s="14"/>
      <c r="SNI1566" s="16"/>
      <c r="SNJ1566" s="10"/>
      <c r="SNK1566" s="17"/>
      <c r="SNL1566" s="11"/>
      <c r="SNM1566" s="19"/>
      <c r="SNN1566" s="11"/>
      <c r="SNO1566" s="12"/>
      <c r="SNP1566" s="12"/>
      <c r="SNQ1566" s="10"/>
      <c r="SNR1566" s="14"/>
      <c r="SNS1566" s="14"/>
      <c r="SNT1566" s="14"/>
      <c r="SNU1566" s="16"/>
      <c r="SNV1566" s="10"/>
      <c r="SNW1566" s="17"/>
      <c r="SNX1566" s="11"/>
      <c r="SNY1566" s="19"/>
      <c r="SNZ1566" s="11"/>
      <c r="SOA1566" s="12"/>
      <c r="SOB1566" s="12"/>
      <c r="SOC1566" s="10"/>
      <c r="SOD1566" s="14"/>
      <c r="SOE1566" s="14"/>
      <c r="SOF1566" s="14"/>
      <c r="SOG1566" s="16"/>
      <c r="SOH1566" s="10"/>
      <c r="SOI1566" s="17"/>
      <c r="SOJ1566" s="11"/>
      <c r="SOK1566" s="19"/>
      <c r="SOL1566" s="11"/>
      <c r="SOM1566" s="12"/>
      <c r="SON1566" s="12"/>
      <c r="SOO1566" s="10"/>
      <c r="SOP1566" s="14"/>
      <c r="SOQ1566" s="14"/>
      <c r="SOR1566" s="14"/>
      <c r="SOS1566" s="16"/>
      <c r="SOT1566" s="10"/>
      <c r="SOU1566" s="17"/>
      <c r="SOV1566" s="11"/>
      <c r="SOW1566" s="19"/>
      <c r="SOX1566" s="11"/>
      <c r="SOY1566" s="12"/>
      <c r="SOZ1566" s="12"/>
      <c r="SPA1566" s="10"/>
      <c r="SPB1566" s="14"/>
      <c r="SPC1566" s="14"/>
      <c r="SPD1566" s="14"/>
      <c r="SPE1566" s="16"/>
      <c r="SPF1566" s="10"/>
      <c r="SPG1566" s="17"/>
      <c r="SPH1566" s="11"/>
      <c r="SPI1566" s="19"/>
      <c r="SPJ1566" s="11"/>
      <c r="SPK1566" s="12"/>
      <c r="SPL1566" s="12"/>
      <c r="SPM1566" s="10"/>
      <c r="SPN1566" s="14"/>
      <c r="SPO1566" s="14"/>
      <c r="SPP1566" s="14"/>
      <c r="SPQ1566" s="16"/>
      <c r="SPR1566" s="10"/>
      <c r="SPS1566" s="17"/>
      <c r="SPT1566" s="11"/>
      <c r="SPU1566" s="19"/>
      <c r="SPV1566" s="11"/>
      <c r="SPW1566" s="12"/>
      <c r="SPX1566" s="12"/>
      <c r="SPY1566" s="10"/>
      <c r="SPZ1566" s="14"/>
      <c r="SQA1566" s="14"/>
      <c r="SQB1566" s="14"/>
      <c r="SQC1566" s="16"/>
      <c r="SQD1566" s="10"/>
      <c r="SQE1566" s="17"/>
      <c r="SQF1566" s="11"/>
      <c r="SQG1566" s="19"/>
      <c r="SQH1566" s="11"/>
      <c r="SQI1566" s="12"/>
      <c r="SQJ1566" s="12"/>
      <c r="SQK1566" s="10"/>
      <c r="SQL1566" s="14"/>
      <c r="SQM1566" s="14"/>
      <c r="SQN1566" s="14"/>
      <c r="SQO1566" s="16"/>
      <c r="SQP1566" s="10"/>
      <c r="SQQ1566" s="17"/>
      <c r="SQR1566" s="11"/>
      <c r="SQS1566" s="19"/>
      <c r="SQT1566" s="11"/>
      <c r="SQU1566" s="12"/>
      <c r="SQV1566" s="12"/>
      <c r="SQW1566" s="10"/>
      <c r="SQX1566" s="14"/>
      <c r="SQY1566" s="14"/>
      <c r="SQZ1566" s="14"/>
      <c r="SRA1566" s="16"/>
      <c r="SRB1566" s="10"/>
      <c r="SRC1566" s="17"/>
      <c r="SRD1566" s="11"/>
      <c r="SRE1566" s="19"/>
      <c r="SRF1566" s="11"/>
      <c r="SRG1566" s="12"/>
      <c r="SRH1566" s="12"/>
      <c r="SRI1566" s="10"/>
      <c r="SRJ1566" s="14"/>
      <c r="SRK1566" s="14"/>
      <c r="SRL1566" s="14"/>
      <c r="SRM1566" s="16"/>
      <c r="SRN1566" s="10"/>
      <c r="SRO1566" s="17"/>
      <c r="SRP1566" s="11"/>
      <c r="SRQ1566" s="19"/>
      <c r="SRR1566" s="11"/>
      <c r="SRS1566" s="12"/>
      <c r="SRT1566" s="12"/>
      <c r="SRU1566" s="10"/>
      <c r="SRV1566" s="14"/>
      <c r="SRW1566" s="14"/>
      <c r="SRX1566" s="14"/>
      <c r="SRY1566" s="16"/>
      <c r="SRZ1566" s="10"/>
      <c r="SSA1566" s="17"/>
      <c r="SSB1566" s="11"/>
      <c r="SSC1566" s="19"/>
      <c r="SSD1566" s="11"/>
      <c r="SSE1566" s="12"/>
      <c r="SSF1566" s="12"/>
      <c r="SSG1566" s="10"/>
      <c r="SSH1566" s="14"/>
      <c r="SSI1566" s="14"/>
      <c r="SSJ1566" s="14"/>
      <c r="SSK1566" s="16"/>
      <c r="SSL1566" s="10"/>
      <c r="SSM1566" s="17"/>
      <c r="SSN1566" s="11"/>
      <c r="SSO1566" s="19"/>
      <c r="SSP1566" s="11"/>
      <c r="SSQ1566" s="12"/>
      <c r="SSR1566" s="12"/>
      <c r="SSS1566" s="10"/>
      <c r="SST1566" s="14"/>
      <c r="SSU1566" s="14"/>
      <c r="SSV1566" s="14"/>
      <c r="SSW1566" s="16"/>
      <c r="SSX1566" s="10"/>
      <c r="SSY1566" s="17"/>
      <c r="SSZ1566" s="11"/>
      <c r="STA1566" s="19"/>
      <c r="STB1566" s="11"/>
      <c r="STC1566" s="12"/>
      <c r="STD1566" s="12"/>
      <c r="STE1566" s="10"/>
      <c r="STF1566" s="14"/>
      <c r="STG1566" s="14"/>
      <c r="STH1566" s="14"/>
      <c r="STI1566" s="16"/>
      <c r="STJ1566" s="10"/>
      <c r="STK1566" s="17"/>
      <c r="STL1566" s="11"/>
      <c r="STM1566" s="19"/>
      <c r="STN1566" s="11"/>
      <c r="STO1566" s="12"/>
      <c r="STP1566" s="12"/>
      <c r="STQ1566" s="10"/>
      <c r="STR1566" s="14"/>
      <c r="STS1566" s="14"/>
      <c r="STT1566" s="14"/>
      <c r="STU1566" s="16"/>
      <c r="STV1566" s="10"/>
      <c r="STW1566" s="17"/>
      <c r="STX1566" s="11"/>
      <c r="STY1566" s="19"/>
      <c r="STZ1566" s="11"/>
      <c r="SUA1566" s="12"/>
      <c r="SUB1566" s="12"/>
      <c r="SUC1566" s="10"/>
      <c r="SUD1566" s="14"/>
      <c r="SUE1566" s="14"/>
      <c r="SUF1566" s="14"/>
      <c r="SUG1566" s="16"/>
      <c r="SUH1566" s="10"/>
      <c r="SUI1566" s="17"/>
      <c r="SUJ1566" s="11"/>
      <c r="SUK1566" s="19"/>
      <c r="SUL1566" s="11"/>
      <c r="SUM1566" s="12"/>
      <c r="SUN1566" s="12"/>
      <c r="SUO1566" s="10"/>
      <c r="SUP1566" s="14"/>
      <c r="SUQ1566" s="14"/>
      <c r="SUR1566" s="14"/>
      <c r="SUS1566" s="16"/>
      <c r="SUT1566" s="10"/>
      <c r="SUU1566" s="17"/>
      <c r="SUV1566" s="11"/>
      <c r="SUW1566" s="19"/>
      <c r="SUX1566" s="11"/>
      <c r="SUY1566" s="12"/>
      <c r="SUZ1566" s="12"/>
      <c r="SVA1566" s="10"/>
      <c r="SVB1566" s="14"/>
      <c r="SVC1566" s="14"/>
      <c r="SVD1566" s="14"/>
      <c r="SVE1566" s="16"/>
      <c r="SVF1566" s="10"/>
      <c r="SVG1566" s="17"/>
      <c r="SVH1566" s="11"/>
      <c r="SVI1566" s="19"/>
      <c r="SVJ1566" s="11"/>
      <c r="SVK1566" s="12"/>
      <c r="SVL1566" s="12"/>
      <c r="SVM1566" s="10"/>
      <c r="SVN1566" s="14"/>
      <c r="SVO1566" s="14"/>
      <c r="SVP1566" s="14"/>
      <c r="SVQ1566" s="16"/>
      <c r="SVR1566" s="10"/>
      <c r="SVS1566" s="17"/>
      <c r="SVT1566" s="11"/>
      <c r="SVU1566" s="19"/>
      <c r="SVV1566" s="11"/>
      <c r="SVW1566" s="12"/>
      <c r="SVX1566" s="12"/>
      <c r="SVY1566" s="10"/>
      <c r="SVZ1566" s="14"/>
      <c r="SWA1566" s="14"/>
      <c r="SWB1566" s="14"/>
      <c r="SWC1566" s="16"/>
      <c r="SWD1566" s="10"/>
      <c r="SWE1566" s="17"/>
      <c r="SWF1566" s="11"/>
      <c r="SWG1566" s="19"/>
      <c r="SWH1566" s="11"/>
      <c r="SWI1566" s="12"/>
      <c r="SWJ1566" s="12"/>
      <c r="SWK1566" s="10"/>
      <c r="SWL1566" s="14"/>
      <c r="SWM1566" s="14"/>
      <c r="SWN1566" s="14"/>
      <c r="SWO1566" s="16"/>
      <c r="SWP1566" s="10"/>
      <c r="SWQ1566" s="17"/>
      <c r="SWR1566" s="11"/>
      <c r="SWS1566" s="19"/>
      <c r="SWT1566" s="11"/>
      <c r="SWU1566" s="12"/>
      <c r="SWV1566" s="12"/>
      <c r="SWW1566" s="10"/>
      <c r="SWX1566" s="14"/>
      <c r="SWY1566" s="14"/>
      <c r="SWZ1566" s="14"/>
      <c r="SXA1566" s="16"/>
      <c r="SXB1566" s="10"/>
      <c r="SXC1566" s="17"/>
      <c r="SXD1566" s="11"/>
      <c r="SXE1566" s="19"/>
      <c r="SXF1566" s="11"/>
      <c r="SXG1566" s="12"/>
      <c r="SXH1566" s="12"/>
      <c r="SXI1566" s="10"/>
      <c r="SXJ1566" s="14"/>
      <c r="SXK1566" s="14"/>
      <c r="SXL1566" s="14"/>
      <c r="SXM1566" s="16"/>
      <c r="SXN1566" s="10"/>
      <c r="SXO1566" s="17"/>
      <c r="SXP1566" s="11"/>
      <c r="SXQ1566" s="19"/>
      <c r="SXR1566" s="11"/>
      <c r="SXS1566" s="12"/>
      <c r="SXT1566" s="12"/>
      <c r="SXU1566" s="10"/>
      <c r="SXV1566" s="14"/>
      <c r="SXW1566" s="14"/>
      <c r="SXX1566" s="14"/>
      <c r="SXY1566" s="16"/>
      <c r="SXZ1566" s="10"/>
      <c r="SYA1566" s="17"/>
      <c r="SYB1566" s="11"/>
      <c r="SYC1566" s="19"/>
      <c r="SYD1566" s="11"/>
      <c r="SYE1566" s="12"/>
      <c r="SYF1566" s="12"/>
      <c r="SYG1566" s="10"/>
      <c r="SYH1566" s="14"/>
      <c r="SYI1566" s="14"/>
      <c r="SYJ1566" s="14"/>
      <c r="SYK1566" s="16"/>
      <c r="SYL1566" s="10"/>
      <c r="SYM1566" s="17"/>
      <c r="SYN1566" s="11"/>
      <c r="SYO1566" s="19"/>
      <c r="SYP1566" s="11"/>
      <c r="SYQ1566" s="12"/>
      <c r="SYR1566" s="12"/>
      <c r="SYS1566" s="10"/>
      <c r="SYT1566" s="14"/>
      <c r="SYU1566" s="14"/>
      <c r="SYV1566" s="14"/>
      <c r="SYW1566" s="16"/>
      <c r="SYX1566" s="10"/>
      <c r="SYY1566" s="17"/>
      <c r="SYZ1566" s="11"/>
      <c r="SZA1566" s="19"/>
      <c r="SZB1566" s="11"/>
      <c r="SZC1566" s="12"/>
      <c r="SZD1566" s="12"/>
      <c r="SZE1566" s="10"/>
      <c r="SZF1566" s="14"/>
      <c r="SZG1566" s="14"/>
      <c r="SZH1566" s="14"/>
      <c r="SZI1566" s="16"/>
      <c r="SZJ1566" s="10"/>
      <c r="SZK1566" s="17"/>
      <c r="SZL1566" s="11"/>
      <c r="SZM1566" s="19"/>
      <c r="SZN1566" s="11"/>
      <c r="SZO1566" s="12"/>
      <c r="SZP1566" s="12"/>
      <c r="SZQ1566" s="10"/>
      <c r="SZR1566" s="14"/>
      <c r="SZS1566" s="14"/>
      <c r="SZT1566" s="14"/>
      <c r="SZU1566" s="16"/>
      <c r="SZV1566" s="10"/>
      <c r="SZW1566" s="17"/>
      <c r="SZX1566" s="11"/>
      <c r="SZY1566" s="19"/>
      <c r="SZZ1566" s="11"/>
      <c r="TAA1566" s="12"/>
      <c r="TAB1566" s="12"/>
      <c r="TAC1566" s="10"/>
      <c r="TAD1566" s="14"/>
      <c r="TAE1566" s="14"/>
      <c r="TAF1566" s="14"/>
      <c r="TAG1566" s="16"/>
      <c r="TAH1566" s="10"/>
      <c r="TAI1566" s="17"/>
      <c r="TAJ1566" s="11"/>
      <c r="TAK1566" s="19"/>
      <c r="TAL1566" s="11"/>
      <c r="TAM1566" s="12"/>
      <c r="TAN1566" s="12"/>
      <c r="TAO1566" s="10"/>
      <c r="TAP1566" s="14"/>
      <c r="TAQ1566" s="14"/>
      <c r="TAR1566" s="14"/>
      <c r="TAS1566" s="16"/>
      <c r="TAT1566" s="10"/>
      <c r="TAU1566" s="17"/>
      <c r="TAV1566" s="11"/>
      <c r="TAW1566" s="19"/>
      <c r="TAX1566" s="11"/>
      <c r="TAY1566" s="12"/>
      <c r="TAZ1566" s="12"/>
      <c r="TBA1566" s="10"/>
      <c r="TBB1566" s="14"/>
      <c r="TBC1566" s="14"/>
      <c r="TBD1566" s="14"/>
      <c r="TBE1566" s="16"/>
      <c r="TBF1566" s="10"/>
      <c r="TBG1566" s="17"/>
      <c r="TBH1566" s="11"/>
      <c r="TBI1566" s="19"/>
      <c r="TBJ1566" s="11"/>
      <c r="TBK1566" s="12"/>
      <c r="TBL1566" s="12"/>
      <c r="TBM1566" s="10"/>
      <c r="TBN1566" s="14"/>
      <c r="TBO1566" s="14"/>
      <c r="TBP1566" s="14"/>
      <c r="TBQ1566" s="16"/>
      <c r="TBR1566" s="10"/>
      <c r="TBS1566" s="17"/>
      <c r="TBT1566" s="11"/>
      <c r="TBU1566" s="19"/>
      <c r="TBV1566" s="11"/>
      <c r="TBW1566" s="12"/>
      <c r="TBX1566" s="12"/>
      <c r="TBY1566" s="10"/>
      <c r="TBZ1566" s="14"/>
      <c r="TCA1566" s="14"/>
      <c r="TCB1566" s="14"/>
      <c r="TCC1566" s="16"/>
      <c r="TCD1566" s="10"/>
      <c r="TCE1566" s="17"/>
      <c r="TCF1566" s="11"/>
      <c r="TCG1566" s="19"/>
      <c r="TCH1566" s="11"/>
      <c r="TCI1566" s="12"/>
      <c r="TCJ1566" s="12"/>
      <c r="TCK1566" s="10"/>
      <c r="TCL1566" s="14"/>
      <c r="TCM1566" s="14"/>
      <c r="TCN1566" s="14"/>
      <c r="TCO1566" s="16"/>
      <c r="TCP1566" s="10"/>
      <c r="TCQ1566" s="17"/>
      <c r="TCR1566" s="11"/>
      <c r="TCS1566" s="19"/>
      <c r="TCT1566" s="11"/>
      <c r="TCU1566" s="12"/>
      <c r="TCV1566" s="12"/>
      <c r="TCW1566" s="10"/>
      <c r="TCX1566" s="14"/>
      <c r="TCY1566" s="14"/>
      <c r="TCZ1566" s="14"/>
      <c r="TDA1566" s="16"/>
      <c r="TDB1566" s="10"/>
      <c r="TDC1566" s="17"/>
      <c r="TDD1566" s="11"/>
      <c r="TDE1566" s="19"/>
      <c r="TDF1566" s="11"/>
      <c r="TDG1566" s="12"/>
      <c r="TDH1566" s="12"/>
      <c r="TDI1566" s="10"/>
      <c r="TDJ1566" s="14"/>
      <c r="TDK1566" s="14"/>
      <c r="TDL1566" s="14"/>
      <c r="TDM1566" s="16"/>
      <c r="TDN1566" s="10"/>
      <c r="TDO1566" s="17"/>
      <c r="TDP1566" s="11"/>
      <c r="TDQ1566" s="19"/>
      <c r="TDR1566" s="11"/>
      <c r="TDS1566" s="12"/>
      <c r="TDT1566" s="12"/>
      <c r="TDU1566" s="10"/>
      <c r="TDV1566" s="14"/>
      <c r="TDW1566" s="14"/>
      <c r="TDX1566" s="14"/>
      <c r="TDY1566" s="16"/>
      <c r="TDZ1566" s="10"/>
      <c r="TEA1566" s="17"/>
      <c r="TEB1566" s="11"/>
      <c r="TEC1566" s="19"/>
      <c r="TED1566" s="11"/>
      <c r="TEE1566" s="12"/>
      <c r="TEF1566" s="12"/>
      <c r="TEG1566" s="10"/>
      <c r="TEH1566" s="14"/>
      <c r="TEI1566" s="14"/>
      <c r="TEJ1566" s="14"/>
      <c r="TEK1566" s="16"/>
      <c r="TEL1566" s="10"/>
      <c r="TEM1566" s="17"/>
      <c r="TEN1566" s="11"/>
      <c r="TEO1566" s="19"/>
      <c r="TEP1566" s="11"/>
      <c r="TEQ1566" s="12"/>
      <c r="TER1566" s="12"/>
      <c r="TES1566" s="10"/>
      <c r="TET1566" s="14"/>
      <c r="TEU1566" s="14"/>
      <c r="TEV1566" s="14"/>
      <c r="TEW1566" s="16"/>
      <c r="TEX1566" s="10"/>
      <c r="TEY1566" s="17"/>
      <c r="TEZ1566" s="11"/>
      <c r="TFA1566" s="19"/>
      <c r="TFB1566" s="11"/>
      <c r="TFC1566" s="12"/>
      <c r="TFD1566" s="12"/>
      <c r="TFE1566" s="10"/>
      <c r="TFF1566" s="14"/>
      <c r="TFG1566" s="14"/>
      <c r="TFH1566" s="14"/>
      <c r="TFI1566" s="16"/>
      <c r="TFJ1566" s="10"/>
      <c r="TFK1566" s="17"/>
      <c r="TFL1566" s="11"/>
      <c r="TFM1566" s="19"/>
      <c r="TFN1566" s="11"/>
      <c r="TFO1566" s="12"/>
      <c r="TFP1566" s="12"/>
      <c r="TFQ1566" s="10"/>
      <c r="TFR1566" s="14"/>
      <c r="TFS1566" s="14"/>
      <c r="TFT1566" s="14"/>
      <c r="TFU1566" s="16"/>
      <c r="TFV1566" s="10"/>
      <c r="TFW1566" s="17"/>
      <c r="TFX1566" s="11"/>
      <c r="TFY1566" s="19"/>
      <c r="TFZ1566" s="11"/>
      <c r="TGA1566" s="12"/>
      <c r="TGB1566" s="12"/>
      <c r="TGC1566" s="10"/>
      <c r="TGD1566" s="14"/>
      <c r="TGE1566" s="14"/>
      <c r="TGF1566" s="14"/>
      <c r="TGG1566" s="16"/>
      <c r="TGH1566" s="10"/>
      <c r="TGI1566" s="17"/>
      <c r="TGJ1566" s="11"/>
      <c r="TGK1566" s="19"/>
      <c r="TGL1566" s="11"/>
      <c r="TGM1566" s="12"/>
      <c r="TGN1566" s="12"/>
      <c r="TGO1566" s="10"/>
      <c r="TGP1566" s="14"/>
      <c r="TGQ1566" s="14"/>
      <c r="TGR1566" s="14"/>
      <c r="TGS1566" s="16"/>
      <c r="TGT1566" s="10"/>
      <c r="TGU1566" s="17"/>
      <c r="TGV1566" s="11"/>
      <c r="TGW1566" s="19"/>
      <c r="TGX1566" s="11"/>
      <c r="TGY1566" s="12"/>
      <c r="TGZ1566" s="12"/>
      <c r="THA1566" s="10"/>
      <c r="THB1566" s="14"/>
      <c r="THC1566" s="14"/>
      <c r="THD1566" s="14"/>
      <c r="THE1566" s="16"/>
      <c r="THF1566" s="10"/>
      <c r="THG1566" s="17"/>
      <c r="THH1566" s="11"/>
      <c r="THI1566" s="19"/>
      <c r="THJ1566" s="11"/>
      <c r="THK1566" s="12"/>
      <c r="THL1566" s="12"/>
      <c r="THM1566" s="10"/>
      <c r="THN1566" s="14"/>
      <c r="THO1566" s="14"/>
      <c r="THP1566" s="14"/>
      <c r="THQ1566" s="16"/>
      <c r="THR1566" s="10"/>
      <c r="THS1566" s="17"/>
      <c r="THT1566" s="11"/>
      <c r="THU1566" s="19"/>
      <c r="THV1566" s="11"/>
      <c r="THW1566" s="12"/>
      <c r="THX1566" s="12"/>
      <c r="THY1566" s="10"/>
      <c r="THZ1566" s="14"/>
      <c r="TIA1566" s="14"/>
      <c r="TIB1566" s="14"/>
      <c r="TIC1566" s="16"/>
      <c r="TID1566" s="10"/>
      <c r="TIE1566" s="17"/>
      <c r="TIF1566" s="11"/>
      <c r="TIG1566" s="19"/>
      <c r="TIH1566" s="11"/>
      <c r="TII1566" s="12"/>
      <c r="TIJ1566" s="12"/>
      <c r="TIK1566" s="10"/>
      <c r="TIL1566" s="14"/>
      <c r="TIM1566" s="14"/>
      <c r="TIN1566" s="14"/>
      <c r="TIO1566" s="16"/>
      <c r="TIP1566" s="10"/>
      <c r="TIQ1566" s="17"/>
      <c r="TIR1566" s="11"/>
      <c r="TIS1566" s="19"/>
      <c r="TIT1566" s="11"/>
      <c r="TIU1566" s="12"/>
      <c r="TIV1566" s="12"/>
      <c r="TIW1566" s="10"/>
      <c r="TIX1566" s="14"/>
      <c r="TIY1566" s="14"/>
      <c r="TIZ1566" s="14"/>
      <c r="TJA1566" s="16"/>
      <c r="TJB1566" s="10"/>
      <c r="TJC1566" s="17"/>
      <c r="TJD1566" s="11"/>
      <c r="TJE1566" s="19"/>
      <c r="TJF1566" s="11"/>
      <c r="TJG1566" s="12"/>
      <c r="TJH1566" s="12"/>
      <c r="TJI1566" s="10"/>
      <c r="TJJ1566" s="14"/>
      <c r="TJK1566" s="14"/>
      <c r="TJL1566" s="14"/>
      <c r="TJM1566" s="16"/>
      <c r="TJN1566" s="10"/>
      <c r="TJO1566" s="17"/>
      <c r="TJP1566" s="11"/>
      <c r="TJQ1566" s="19"/>
      <c r="TJR1566" s="11"/>
      <c r="TJS1566" s="12"/>
      <c r="TJT1566" s="12"/>
      <c r="TJU1566" s="10"/>
      <c r="TJV1566" s="14"/>
      <c r="TJW1566" s="14"/>
      <c r="TJX1566" s="14"/>
      <c r="TJY1566" s="16"/>
      <c r="TJZ1566" s="10"/>
      <c r="TKA1566" s="17"/>
      <c r="TKB1566" s="11"/>
      <c r="TKC1566" s="19"/>
      <c r="TKD1566" s="11"/>
      <c r="TKE1566" s="12"/>
      <c r="TKF1566" s="12"/>
      <c r="TKG1566" s="10"/>
      <c r="TKH1566" s="14"/>
      <c r="TKI1566" s="14"/>
      <c r="TKJ1566" s="14"/>
      <c r="TKK1566" s="16"/>
      <c r="TKL1566" s="10"/>
      <c r="TKM1566" s="17"/>
      <c r="TKN1566" s="11"/>
      <c r="TKO1566" s="19"/>
      <c r="TKP1566" s="11"/>
      <c r="TKQ1566" s="12"/>
      <c r="TKR1566" s="12"/>
      <c r="TKS1566" s="10"/>
      <c r="TKT1566" s="14"/>
      <c r="TKU1566" s="14"/>
      <c r="TKV1566" s="14"/>
      <c r="TKW1566" s="16"/>
      <c r="TKX1566" s="10"/>
      <c r="TKY1566" s="17"/>
      <c r="TKZ1566" s="11"/>
      <c r="TLA1566" s="19"/>
      <c r="TLB1566" s="11"/>
      <c r="TLC1566" s="12"/>
      <c r="TLD1566" s="12"/>
      <c r="TLE1566" s="10"/>
      <c r="TLF1566" s="14"/>
      <c r="TLG1566" s="14"/>
      <c r="TLH1566" s="14"/>
      <c r="TLI1566" s="16"/>
      <c r="TLJ1566" s="10"/>
      <c r="TLK1566" s="17"/>
      <c r="TLL1566" s="11"/>
      <c r="TLM1566" s="19"/>
      <c r="TLN1566" s="11"/>
      <c r="TLO1566" s="12"/>
      <c r="TLP1566" s="12"/>
      <c r="TLQ1566" s="10"/>
      <c r="TLR1566" s="14"/>
      <c r="TLS1566" s="14"/>
      <c r="TLT1566" s="14"/>
      <c r="TLU1566" s="16"/>
      <c r="TLV1566" s="10"/>
      <c r="TLW1566" s="17"/>
      <c r="TLX1566" s="11"/>
      <c r="TLY1566" s="19"/>
      <c r="TLZ1566" s="11"/>
      <c r="TMA1566" s="12"/>
      <c r="TMB1566" s="12"/>
      <c r="TMC1566" s="10"/>
      <c r="TMD1566" s="14"/>
      <c r="TME1566" s="14"/>
      <c r="TMF1566" s="14"/>
      <c r="TMG1566" s="16"/>
      <c r="TMH1566" s="10"/>
      <c r="TMI1566" s="17"/>
      <c r="TMJ1566" s="11"/>
      <c r="TMK1566" s="19"/>
      <c r="TML1566" s="11"/>
      <c r="TMM1566" s="12"/>
      <c r="TMN1566" s="12"/>
      <c r="TMO1566" s="10"/>
      <c r="TMP1566" s="14"/>
      <c r="TMQ1566" s="14"/>
      <c r="TMR1566" s="14"/>
      <c r="TMS1566" s="16"/>
      <c r="TMT1566" s="10"/>
      <c r="TMU1566" s="17"/>
      <c r="TMV1566" s="11"/>
      <c r="TMW1566" s="19"/>
      <c r="TMX1566" s="11"/>
      <c r="TMY1566" s="12"/>
      <c r="TMZ1566" s="12"/>
      <c r="TNA1566" s="10"/>
      <c r="TNB1566" s="14"/>
      <c r="TNC1566" s="14"/>
      <c r="TND1566" s="14"/>
      <c r="TNE1566" s="16"/>
      <c r="TNF1566" s="10"/>
      <c r="TNG1566" s="17"/>
      <c r="TNH1566" s="11"/>
      <c r="TNI1566" s="19"/>
      <c r="TNJ1566" s="11"/>
      <c r="TNK1566" s="12"/>
      <c r="TNL1566" s="12"/>
      <c r="TNM1566" s="10"/>
      <c r="TNN1566" s="14"/>
      <c r="TNO1566" s="14"/>
      <c r="TNP1566" s="14"/>
      <c r="TNQ1566" s="16"/>
      <c r="TNR1566" s="10"/>
      <c r="TNS1566" s="17"/>
      <c r="TNT1566" s="11"/>
      <c r="TNU1566" s="19"/>
      <c r="TNV1566" s="11"/>
      <c r="TNW1566" s="12"/>
      <c r="TNX1566" s="12"/>
      <c r="TNY1566" s="10"/>
      <c r="TNZ1566" s="14"/>
      <c r="TOA1566" s="14"/>
      <c r="TOB1566" s="14"/>
      <c r="TOC1566" s="16"/>
      <c r="TOD1566" s="10"/>
      <c r="TOE1566" s="17"/>
      <c r="TOF1566" s="11"/>
      <c r="TOG1566" s="19"/>
      <c r="TOH1566" s="11"/>
      <c r="TOI1566" s="12"/>
      <c r="TOJ1566" s="12"/>
      <c r="TOK1566" s="10"/>
      <c r="TOL1566" s="14"/>
      <c r="TOM1566" s="14"/>
      <c r="TON1566" s="14"/>
      <c r="TOO1566" s="16"/>
      <c r="TOP1566" s="10"/>
      <c r="TOQ1566" s="17"/>
      <c r="TOR1566" s="11"/>
      <c r="TOS1566" s="19"/>
      <c r="TOT1566" s="11"/>
      <c r="TOU1566" s="12"/>
      <c r="TOV1566" s="12"/>
      <c r="TOW1566" s="10"/>
      <c r="TOX1566" s="14"/>
      <c r="TOY1566" s="14"/>
      <c r="TOZ1566" s="14"/>
      <c r="TPA1566" s="16"/>
      <c r="TPB1566" s="10"/>
      <c r="TPC1566" s="17"/>
      <c r="TPD1566" s="11"/>
      <c r="TPE1566" s="19"/>
      <c r="TPF1566" s="11"/>
      <c r="TPG1566" s="12"/>
      <c r="TPH1566" s="12"/>
      <c r="TPI1566" s="10"/>
      <c r="TPJ1566" s="14"/>
      <c r="TPK1566" s="14"/>
      <c r="TPL1566" s="14"/>
      <c r="TPM1566" s="16"/>
      <c r="TPN1566" s="10"/>
      <c r="TPO1566" s="17"/>
      <c r="TPP1566" s="11"/>
      <c r="TPQ1566" s="19"/>
      <c r="TPR1566" s="11"/>
      <c r="TPS1566" s="12"/>
      <c r="TPT1566" s="12"/>
      <c r="TPU1566" s="10"/>
      <c r="TPV1566" s="14"/>
      <c r="TPW1566" s="14"/>
      <c r="TPX1566" s="14"/>
      <c r="TPY1566" s="16"/>
      <c r="TPZ1566" s="10"/>
      <c r="TQA1566" s="17"/>
      <c r="TQB1566" s="11"/>
      <c r="TQC1566" s="19"/>
      <c r="TQD1566" s="11"/>
      <c r="TQE1566" s="12"/>
      <c r="TQF1566" s="12"/>
      <c r="TQG1566" s="10"/>
      <c r="TQH1566" s="14"/>
      <c r="TQI1566" s="14"/>
      <c r="TQJ1566" s="14"/>
      <c r="TQK1566" s="16"/>
      <c r="TQL1566" s="10"/>
      <c r="TQM1566" s="17"/>
      <c r="TQN1566" s="11"/>
      <c r="TQO1566" s="19"/>
      <c r="TQP1566" s="11"/>
      <c r="TQQ1566" s="12"/>
      <c r="TQR1566" s="12"/>
      <c r="TQS1566" s="10"/>
      <c r="TQT1566" s="14"/>
      <c r="TQU1566" s="14"/>
      <c r="TQV1566" s="14"/>
      <c r="TQW1566" s="16"/>
      <c r="TQX1566" s="10"/>
      <c r="TQY1566" s="17"/>
      <c r="TQZ1566" s="11"/>
      <c r="TRA1566" s="19"/>
      <c r="TRB1566" s="11"/>
      <c r="TRC1566" s="12"/>
      <c r="TRD1566" s="12"/>
      <c r="TRE1566" s="10"/>
      <c r="TRF1566" s="14"/>
      <c r="TRG1566" s="14"/>
      <c r="TRH1566" s="14"/>
      <c r="TRI1566" s="16"/>
      <c r="TRJ1566" s="10"/>
      <c r="TRK1566" s="17"/>
      <c r="TRL1566" s="11"/>
      <c r="TRM1566" s="19"/>
      <c r="TRN1566" s="11"/>
      <c r="TRO1566" s="12"/>
      <c r="TRP1566" s="12"/>
      <c r="TRQ1566" s="10"/>
      <c r="TRR1566" s="14"/>
      <c r="TRS1566" s="14"/>
      <c r="TRT1566" s="14"/>
      <c r="TRU1566" s="16"/>
      <c r="TRV1566" s="10"/>
      <c r="TRW1566" s="17"/>
      <c r="TRX1566" s="11"/>
      <c r="TRY1566" s="19"/>
      <c r="TRZ1566" s="11"/>
      <c r="TSA1566" s="12"/>
      <c r="TSB1566" s="12"/>
      <c r="TSC1566" s="10"/>
      <c r="TSD1566" s="14"/>
      <c r="TSE1566" s="14"/>
      <c r="TSF1566" s="14"/>
      <c r="TSG1566" s="16"/>
      <c r="TSH1566" s="10"/>
      <c r="TSI1566" s="17"/>
      <c r="TSJ1566" s="11"/>
      <c r="TSK1566" s="19"/>
      <c r="TSL1566" s="11"/>
      <c r="TSM1566" s="12"/>
      <c r="TSN1566" s="12"/>
      <c r="TSO1566" s="10"/>
      <c r="TSP1566" s="14"/>
      <c r="TSQ1566" s="14"/>
      <c r="TSR1566" s="14"/>
      <c r="TSS1566" s="16"/>
      <c r="TST1566" s="10"/>
      <c r="TSU1566" s="17"/>
      <c r="TSV1566" s="11"/>
      <c r="TSW1566" s="19"/>
      <c r="TSX1566" s="11"/>
      <c r="TSY1566" s="12"/>
      <c r="TSZ1566" s="12"/>
      <c r="TTA1566" s="10"/>
      <c r="TTB1566" s="14"/>
      <c r="TTC1566" s="14"/>
      <c r="TTD1566" s="14"/>
      <c r="TTE1566" s="16"/>
      <c r="TTF1566" s="10"/>
      <c r="TTG1566" s="17"/>
      <c r="TTH1566" s="11"/>
      <c r="TTI1566" s="19"/>
      <c r="TTJ1566" s="11"/>
      <c r="TTK1566" s="12"/>
      <c r="TTL1566" s="12"/>
      <c r="TTM1566" s="10"/>
      <c r="TTN1566" s="14"/>
      <c r="TTO1566" s="14"/>
      <c r="TTP1566" s="14"/>
      <c r="TTQ1566" s="16"/>
      <c r="TTR1566" s="10"/>
      <c r="TTS1566" s="17"/>
      <c r="TTT1566" s="11"/>
      <c r="TTU1566" s="19"/>
      <c r="TTV1566" s="11"/>
      <c r="TTW1566" s="12"/>
      <c r="TTX1566" s="12"/>
      <c r="TTY1566" s="10"/>
      <c r="TTZ1566" s="14"/>
      <c r="TUA1566" s="14"/>
      <c r="TUB1566" s="14"/>
      <c r="TUC1566" s="16"/>
      <c r="TUD1566" s="10"/>
      <c r="TUE1566" s="17"/>
      <c r="TUF1566" s="11"/>
      <c r="TUG1566" s="19"/>
      <c r="TUH1566" s="11"/>
      <c r="TUI1566" s="12"/>
      <c r="TUJ1566" s="12"/>
      <c r="TUK1566" s="10"/>
      <c r="TUL1566" s="14"/>
      <c r="TUM1566" s="14"/>
      <c r="TUN1566" s="14"/>
      <c r="TUO1566" s="16"/>
      <c r="TUP1566" s="10"/>
      <c r="TUQ1566" s="17"/>
      <c r="TUR1566" s="11"/>
      <c r="TUS1566" s="19"/>
      <c r="TUT1566" s="11"/>
      <c r="TUU1566" s="12"/>
      <c r="TUV1566" s="12"/>
      <c r="TUW1566" s="10"/>
      <c r="TUX1566" s="14"/>
      <c r="TUY1566" s="14"/>
      <c r="TUZ1566" s="14"/>
      <c r="TVA1566" s="16"/>
      <c r="TVB1566" s="10"/>
      <c r="TVC1566" s="17"/>
      <c r="TVD1566" s="11"/>
      <c r="TVE1566" s="19"/>
      <c r="TVF1566" s="11"/>
      <c r="TVG1566" s="12"/>
      <c r="TVH1566" s="12"/>
      <c r="TVI1566" s="10"/>
      <c r="TVJ1566" s="14"/>
      <c r="TVK1566" s="14"/>
      <c r="TVL1566" s="14"/>
      <c r="TVM1566" s="16"/>
      <c r="TVN1566" s="10"/>
      <c r="TVO1566" s="17"/>
      <c r="TVP1566" s="11"/>
      <c r="TVQ1566" s="19"/>
      <c r="TVR1566" s="11"/>
      <c r="TVS1566" s="12"/>
      <c r="TVT1566" s="12"/>
      <c r="TVU1566" s="10"/>
      <c r="TVV1566" s="14"/>
      <c r="TVW1566" s="14"/>
      <c r="TVX1566" s="14"/>
      <c r="TVY1566" s="16"/>
      <c r="TVZ1566" s="10"/>
      <c r="TWA1566" s="17"/>
      <c r="TWB1566" s="11"/>
      <c r="TWC1566" s="19"/>
      <c r="TWD1566" s="11"/>
      <c r="TWE1566" s="12"/>
      <c r="TWF1566" s="12"/>
      <c r="TWG1566" s="10"/>
      <c r="TWH1566" s="14"/>
      <c r="TWI1566" s="14"/>
      <c r="TWJ1566" s="14"/>
      <c r="TWK1566" s="16"/>
      <c r="TWL1566" s="10"/>
      <c r="TWM1566" s="17"/>
      <c r="TWN1566" s="11"/>
      <c r="TWO1566" s="19"/>
      <c r="TWP1566" s="11"/>
      <c r="TWQ1566" s="12"/>
      <c r="TWR1566" s="12"/>
      <c r="TWS1566" s="10"/>
      <c r="TWT1566" s="14"/>
      <c r="TWU1566" s="14"/>
      <c r="TWV1566" s="14"/>
      <c r="TWW1566" s="16"/>
      <c r="TWX1566" s="10"/>
      <c r="TWY1566" s="17"/>
      <c r="TWZ1566" s="11"/>
      <c r="TXA1566" s="19"/>
      <c r="TXB1566" s="11"/>
      <c r="TXC1566" s="12"/>
      <c r="TXD1566" s="12"/>
      <c r="TXE1566" s="10"/>
      <c r="TXF1566" s="14"/>
      <c r="TXG1566" s="14"/>
      <c r="TXH1566" s="14"/>
      <c r="TXI1566" s="16"/>
      <c r="TXJ1566" s="10"/>
      <c r="TXK1566" s="17"/>
      <c r="TXL1566" s="11"/>
      <c r="TXM1566" s="19"/>
      <c r="TXN1566" s="11"/>
      <c r="TXO1566" s="12"/>
      <c r="TXP1566" s="12"/>
      <c r="TXQ1566" s="10"/>
      <c r="TXR1566" s="14"/>
      <c r="TXS1566" s="14"/>
      <c r="TXT1566" s="14"/>
      <c r="TXU1566" s="16"/>
      <c r="TXV1566" s="10"/>
      <c r="TXW1566" s="17"/>
      <c r="TXX1566" s="11"/>
      <c r="TXY1566" s="19"/>
      <c r="TXZ1566" s="11"/>
      <c r="TYA1566" s="12"/>
      <c r="TYB1566" s="12"/>
      <c r="TYC1566" s="10"/>
      <c r="TYD1566" s="14"/>
      <c r="TYE1566" s="14"/>
      <c r="TYF1566" s="14"/>
      <c r="TYG1566" s="16"/>
      <c r="TYH1566" s="10"/>
      <c r="TYI1566" s="17"/>
      <c r="TYJ1566" s="11"/>
      <c r="TYK1566" s="19"/>
      <c r="TYL1566" s="11"/>
      <c r="TYM1566" s="12"/>
      <c r="TYN1566" s="12"/>
      <c r="TYO1566" s="10"/>
      <c r="TYP1566" s="14"/>
      <c r="TYQ1566" s="14"/>
      <c r="TYR1566" s="14"/>
      <c r="TYS1566" s="16"/>
      <c r="TYT1566" s="10"/>
      <c r="TYU1566" s="17"/>
      <c r="TYV1566" s="11"/>
      <c r="TYW1566" s="19"/>
      <c r="TYX1566" s="11"/>
      <c r="TYY1566" s="12"/>
      <c r="TYZ1566" s="12"/>
      <c r="TZA1566" s="10"/>
      <c r="TZB1566" s="14"/>
      <c r="TZC1566" s="14"/>
      <c r="TZD1566" s="14"/>
      <c r="TZE1566" s="16"/>
      <c r="TZF1566" s="10"/>
      <c r="TZG1566" s="17"/>
      <c r="TZH1566" s="11"/>
      <c r="TZI1566" s="19"/>
      <c r="TZJ1566" s="11"/>
      <c r="TZK1566" s="12"/>
      <c r="TZL1566" s="12"/>
      <c r="TZM1566" s="10"/>
      <c r="TZN1566" s="14"/>
      <c r="TZO1566" s="14"/>
      <c r="TZP1566" s="14"/>
      <c r="TZQ1566" s="16"/>
      <c r="TZR1566" s="10"/>
      <c r="TZS1566" s="17"/>
      <c r="TZT1566" s="11"/>
      <c r="TZU1566" s="19"/>
      <c r="TZV1566" s="11"/>
      <c r="TZW1566" s="12"/>
      <c r="TZX1566" s="12"/>
      <c r="TZY1566" s="10"/>
      <c r="TZZ1566" s="14"/>
      <c r="UAA1566" s="14"/>
      <c r="UAB1566" s="14"/>
      <c r="UAC1566" s="16"/>
      <c r="UAD1566" s="10"/>
      <c r="UAE1566" s="17"/>
      <c r="UAF1566" s="11"/>
      <c r="UAG1566" s="19"/>
      <c r="UAH1566" s="11"/>
      <c r="UAI1566" s="12"/>
      <c r="UAJ1566" s="12"/>
      <c r="UAK1566" s="10"/>
      <c r="UAL1566" s="14"/>
      <c r="UAM1566" s="14"/>
      <c r="UAN1566" s="14"/>
      <c r="UAO1566" s="16"/>
      <c r="UAP1566" s="10"/>
      <c r="UAQ1566" s="17"/>
      <c r="UAR1566" s="11"/>
      <c r="UAS1566" s="19"/>
      <c r="UAT1566" s="11"/>
      <c r="UAU1566" s="12"/>
      <c r="UAV1566" s="12"/>
      <c r="UAW1566" s="10"/>
      <c r="UAX1566" s="14"/>
      <c r="UAY1566" s="14"/>
      <c r="UAZ1566" s="14"/>
      <c r="UBA1566" s="16"/>
      <c r="UBB1566" s="10"/>
      <c r="UBC1566" s="17"/>
      <c r="UBD1566" s="11"/>
      <c r="UBE1566" s="19"/>
      <c r="UBF1566" s="11"/>
      <c r="UBG1566" s="12"/>
      <c r="UBH1566" s="12"/>
      <c r="UBI1566" s="10"/>
      <c r="UBJ1566" s="14"/>
      <c r="UBK1566" s="14"/>
      <c r="UBL1566" s="14"/>
      <c r="UBM1566" s="16"/>
      <c r="UBN1566" s="10"/>
      <c r="UBO1566" s="17"/>
      <c r="UBP1566" s="11"/>
      <c r="UBQ1566" s="19"/>
      <c r="UBR1566" s="11"/>
      <c r="UBS1566" s="12"/>
      <c r="UBT1566" s="12"/>
      <c r="UBU1566" s="10"/>
      <c r="UBV1566" s="14"/>
      <c r="UBW1566" s="14"/>
      <c r="UBX1566" s="14"/>
      <c r="UBY1566" s="16"/>
      <c r="UBZ1566" s="10"/>
      <c r="UCA1566" s="17"/>
      <c r="UCB1566" s="11"/>
      <c r="UCC1566" s="19"/>
      <c r="UCD1566" s="11"/>
      <c r="UCE1566" s="12"/>
      <c r="UCF1566" s="12"/>
      <c r="UCG1566" s="10"/>
      <c r="UCH1566" s="14"/>
      <c r="UCI1566" s="14"/>
      <c r="UCJ1566" s="14"/>
      <c r="UCK1566" s="16"/>
      <c r="UCL1566" s="10"/>
      <c r="UCM1566" s="17"/>
      <c r="UCN1566" s="11"/>
      <c r="UCO1566" s="19"/>
      <c r="UCP1566" s="11"/>
      <c r="UCQ1566" s="12"/>
      <c r="UCR1566" s="12"/>
      <c r="UCS1566" s="10"/>
      <c r="UCT1566" s="14"/>
      <c r="UCU1566" s="14"/>
      <c r="UCV1566" s="14"/>
      <c r="UCW1566" s="16"/>
      <c r="UCX1566" s="10"/>
      <c r="UCY1566" s="17"/>
      <c r="UCZ1566" s="11"/>
      <c r="UDA1566" s="19"/>
      <c r="UDB1566" s="11"/>
      <c r="UDC1566" s="12"/>
      <c r="UDD1566" s="12"/>
      <c r="UDE1566" s="10"/>
      <c r="UDF1566" s="14"/>
      <c r="UDG1566" s="14"/>
      <c r="UDH1566" s="14"/>
      <c r="UDI1566" s="16"/>
      <c r="UDJ1566" s="10"/>
      <c r="UDK1566" s="17"/>
      <c r="UDL1566" s="11"/>
      <c r="UDM1566" s="19"/>
      <c r="UDN1566" s="11"/>
      <c r="UDO1566" s="12"/>
      <c r="UDP1566" s="12"/>
      <c r="UDQ1566" s="10"/>
      <c r="UDR1566" s="14"/>
      <c r="UDS1566" s="14"/>
      <c r="UDT1566" s="14"/>
      <c r="UDU1566" s="16"/>
      <c r="UDV1566" s="10"/>
      <c r="UDW1566" s="17"/>
      <c r="UDX1566" s="11"/>
      <c r="UDY1566" s="19"/>
      <c r="UDZ1566" s="11"/>
      <c r="UEA1566" s="12"/>
      <c r="UEB1566" s="12"/>
      <c r="UEC1566" s="10"/>
      <c r="UED1566" s="14"/>
      <c r="UEE1566" s="14"/>
      <c r="UEF1566" s="14"/>
      <c r="UEG1566" s="16"/>
      <c r="UEH1566" s="10"/>
      <c r="UEI1566" s="17"/>
      <c r="UEJ1566" s="11"/>
      <c r="UEK1566" s="19"/>
      <c r="UEL1566" s="11"/>
      <c r="UEM1566" s="12"/>
      <c r="UEN1566" s="12"/>
      <c r="UEO1566" s="10"/>
      <c r="UEP1566" s="14"/>
      <c r="UEQ1566" s="14"/>
      <c r="UER1566" s="14"/>
      <c r="UES1566" s="16"/>
      <c r="UET1566" s="10"/>
      <c r="UEU1566" s="17"/>
      <c r="UEV1566" s="11"/>
      <c r="UEW1566" s="19"/>
      <c r="UEX1566" s="11"/>
      <c r="UEY1566" s="12"/>
      <c r="UEZ1566" s="12"/>
      <c r="UFA1566" s="10"/>
      <c r="UFB1566" s="14"/>
      <c r="UFC1566" s="14"/>
      <c r="UFD1566" s="14"/>
      <c r="UFE1566" s="16"/>
      <c r="UFF1566" s="10"/>
      <c r="UFG1566" s="17"/>
      <c r="UFH1566" s="11"/>
      <c r="UFI1566" s="19"/>
      <c r="UFJ1566" s="11"/>
      <c r="UFK1566" s="12"/>
      <c r="UFL1566" s="12"/>
      <c r="UFM1566" s="10"/>
      <c r="UFN1566" s="14"/>
      <c r="UFO1566" s="14"/>
      <c r="UFP1566" s="14"/>
      <c r="UFQ1566" s="16"/>
      <c r="UFR1566" s="10"/>
      <c r="UFS1566" s="17"/>
      <c r="UFT1566" s="11"/>
      <c r="UFU1566" s="19"/>
      <c r="UFV1566" s="11"/>
      <c r="UFW1566" s="12"/>
      <c r="UFX1566" s="12"/>
      <c r="UFY1566" s="10"/>
      <c r="UFZ1566" s="14"/>
      <c r="UGA1566" s="14"/>
      <c r="UGB1566" s="14"/>
      <c r="UGC1566" s="16"/>
      <c r="UGD1566" s="10"/>
      <c r="UGE1566" s="17"/>
      <c r="UGF1566" s="11"/>
      <c r="UGG1566" s="19"/>
      <c r="UGH1566" s="11"/>
      <c r="UGI1566" s="12"/>
      <c r="UGJ1566" s="12"/>
      <c r="UGK1566" s="10"/>
      <c r="UGL1566" s="14"/>
      <c r="UGM1566" s="14"/>
      <c r="UGN1566" s="14"/>
      <c r="UGO1566" s="16"/>
      <c r="UGP1566" s="10"/>
      <c r="UGQ1566" s="17"/>
      <c r="UGR1566" s="11"/>
      <c r="UGS1566" s="19"/>
      <c r="UGT1566" s="11"/>
      <c r="UGU1566" s="12"/>
      <c r="UGV1566" s="12"/>
      <c r="UGW1566" s="10"/>
      <c r="UGX1566" s="14"/>
      <c r="UGY1566" s="14"/>
      <c r="UGZ1566" s="14"/>
      <c r="UHA1566" s="16"/>
      <c r="UHB1566" s="10"/>
      <c r="UHC1566" s="17"/>
      <c r="UHD1566" s="11"/>
      <c r="UHE1566" s="19"/>
      <c r="UHF1566" s="11"/>
      <c r="UHG1566" s="12"/>
      <c r="UHH1566" s="12"/>
      <c r="UHI1566" s="10"/>
      <c r="UHJ1566" s="14"/>
      <c r="UHK1566" s="14"/>
      <c r="UHL1566" s="14"/>
      <c r="UHM1566" s="16"/>
      <c r="UHN1566" s="10"/>
      <c r="UHO1566" s="17"/>
      <c r="UHP1566" s="11"/>
      <c r="UHQ1566" s="19"/>
      <c r="UHR1566" s="11"/>
      <c r="UHS1566" s="12"/>
      <c r="UHT1566" s="12"/>
      <c r="UHU1566" s="10"/>
      <c r="UHV1566" s="14"/>
      <c r="UHW1566" s="14"/>
      <c r="UHX1566" s="14"/>
      <c r="UHY1566" s="16"/>
      <c r="UHZ1566" s="10"/>
      <c r="UIA1566" s="17"/>
      <c r="UIB1566" s="11"/>
      <c r="UIC1566" s="19"/>
      <c r="UID1566" s="11"/>
      <c r="UIE1566" s="12"/>
      <c r="UIF1566" s="12"/>
      <c r="UIG1566" s="10"/>
      <c r="UIH1566" s="14"/>
      <c r="UII1566" s="14"/>
      <c r="UIJ1566" s="14"/>
      <c r="UIK1566" s="16"/>
      <c r="UIL1566" s="10"/>
      <c r="UIM1566" s="17"/>
      <c r="UIN1566" s="11"/>
      <c r="UIO1566" s="19"/>
      <c r="UIP1566" s="11"/>
      <c r="UIQ1566" s="12"/>
      <c r="UIR1566" s="12"/>
      <c r="UIS1566" s="10"/>
      <c r="UIT1566" s="14"/>
      <c r="UIU1566" s="14"/>
      <c r="UIV1566" s="14"/>
      <c r="UIW1566" s="16"/>
      <c r="UIX1566" s="10"/>
      <c r="UIY1566" s="17"/>
      <c r="UIZ1566" s="11"/>
      <c r="UJA1566" s="19"/>
      <c r="UJB1566" s="11"/>
      <c r="UJC1566" s="12"/>
      <c r="UJD1566" s="12"/>
      <c r="UJE1566" s="10"/>
      <c r="UJF1566" s="14"/>
      <c r="UJG1566" s="14"/>
      <c r="UJH1566" s="14"/>
      <c r="UJI1566" s="16"/>
      <c r="UJJ1566" s="10"/>
      <c r="UJK1566" s="17"/>
      <c r="UJL1566" s="11"/>
      <c r="UJM1566" s="19"/>
      <c r="UJN1566" s="11"/>
      <c r="UJO1566" s="12"/>
      <c r="UJP1566" s="12"/>
      <c r="UJQ1566" s="10"/>
      <c r="UJR1566" s="14"/>
      <c r="UJS1566" s="14"/>
      <c r="UJT1566" s="14"/>
      <c r="UJU1566" s="16"/>
      <c r="UJV1566" s="10"/>
      <c r="UJW1566" s="17"/>
      <c r="UJX1566" s="11"/>
      <c r="UJY1566" s="19"/>
      <c r="UJZ1566" s="11"/>
      <c r="UKA1566" s="12"/>
      <c r="UKB1566" s="12"/>
      <c r="UKC1566" s="10"/>
      <c r="UKD1566" s="14"/>
      <c r="UKE1566" s="14"/>
      <c r="UKF1566" s="14"/>
      <c r="UKG1566" s="16"/>
      <c r="UKH1566" s="10"/>
      <c r="UKI1566" s="17"/>
      <c r="UKJ1566" s="11"/>
      <c r="UKK1566" s="19"/>
      <c r="UKL1566" s="11"/>
      <c r="UKM1566" s="12"/>
      <c r="UKN1566" s="12"/>
      <c r="UKO1566" s="10"/>
      <c r="UKP1566" s="14"/>
      <c r="UKQ1566" s="14"/>
      <c r="UKR1566" s="14"/>
      <c r="UKS1566" s="16"/>
      <c r="UKT1566" s="10"/>
      <c r="UKU1566" s="17"/>
      <c r="UKV1566" s="11"/>
      <c r="UKW1566" s="19"/>
      <c r="UKX1566" s="11"/>
      <c r="UKY1566" s="12"/>
      <c r="UKZ1566" s="12"/>
      <c r="ULA1566" s="10"/>
      <c r="ULB1566" s="14"/>
      <c r="ULC1566" s="14"/>
      <c r="ULD1566" s="14"/>
      <c r="ULE1566" s="16"/>
      <c r="ULF1566" s="10"/>
      <c r="ULG1566" s="17"/>
      <c r="ULH1566" s="11"/>
      <c r="ULI1566" s="19"/>
      <c r="ULJ1566" s="11"/>
      <c r="ULK1566" s="12"/>
      <c r="ULL1566" s="12"/>
      <c r="ULM1566" s="10"/>
      <c r="ULN1566" s="14"/>
      <c r="ULO1566" s="14"/>
      <c r="ULP1566" s="14"/>
      <c r="ULQ1566" s="16"/>
      <c r="ULR1566" s="10"/>
      <c r="ULS1566" s="17"/>
      <c r="ULT1566" s="11"/>
      <c r="ULU1566" s="19"/>
      <c r="ULV1566" s="11"/>
      <c r="ULW1566" s="12"/>
      <c r="ULX1566" s="12"/>
      <c r="ULY1566" s="10"/>
      <c r="ULZ1566" s="14"/>
      <c r="UMA1566" s="14"/>
      <c r="UMB1566" s="14"/>
      <c r="UMC1566" s="16"/>
      <c r="UMD1566" s="10"/>
      <c r="UME1566" s="17"/>
      <c r="UMF1566" s="11"/>
      <c r="UMG1566" s="19"/>
      <c r="UMH1566" s="11"/>
      <c r="UMI1566" s="12"/>
      <c r="UMJ1566" s="12"/>
      <c r="UMK1566" s="10"/>
      <c r="UML1566" s="14"/>
      <c r="UMM1566" s="14"/>
      <c r="UMN1566" s="14"/>
      <c r="UMO1566" s="16"/>
      <c r="UMP1566" s="10"/>
      <c r="UMQ1566" s="17"/>
      <c r="UMR1566" s="11"/>
      <c r="UMS1566" s="19"/>
      <c r="UMT1566" s="11"/>
      <c r="UMU1566" s="12"/>
      <c r="UMV1566" s="12"/>
      <c r="UMW1566" s="10"/>
      <c r="UMX1566" s="14"/>
      <c r="UMY1566" s="14"/>
      <c r="UMZ1566" s="14"/>
      <c r="UNA1566" s="16"/>
      <c r="UNB1566" s="10"/>
      <c r="UNC1566" s="17"/>
      <c r="UND1566" s="11"/>
      <c r="UNE1566" s="19"/>
      <c r="UNF1566" s="11"/>
      <c r="UNG1566" s="12"/>
      <c r="UNH1566" s="12"/>
      <c r="UNI1566" s="10"/>
      <c r="UNJ1566" s="14"/>
      <c r="UNK1566" s="14"/>
      <c r="UNL1566" s="14"/>
      <c r="UNM1566" s="16"/>
      <c r="UNN1566" s="10"/>
      <c r="UNO1566" s="17"/>
      <c r="UNP1566" s="11"/>
      <c r="UNQ1566" s="19"/>
      <c r="UNR1566" s="11"/>
      <c r="UNS1566" s="12"/>
      <c r="UNT1566" s="12"/>
      <c r="UNU1566" s="10"/>
      <c r="UNV1566" s="14"/>
      <c r="UNW1566" s="14"/>
      <c r="UNX1566" s="14"/>
      <c r="UNY1566" s="16"/>
      <c r="UNZ1566" s="10"/>
      <c r="UOA1566" s="17"/>
      <c r="UOB1566" s="11"/>
      <c r="UOC1566" s="19"/>
      <c r="UOD1566" s="11"/>
      <c r="UOE1566" s="12"/>
      <c r="UOF1566" s="12"/>
      <c r="UOG1566" s="10"/>
      <c r="UOH1566" s="14"/>
      <c r="UOI1566" s="14"/>
      <c r="UOJ1566" s="14"/>
      <c r="UOK1566" s="16"/>
      <c r="UOL1566" s="10"/>
      <c r="UOM1566" s="17"/>
      <c r="UON1566" s="11"/>
      <c r="UOO1566" s="19"/>
      <c r="UOP1566" s="11"/>
      <c r="UOQ1566" s="12"/>
      <c r="UOR1566" s="12"/>
      <c r="UOS1566" s="10"/>
      <c r="UOT1566" s="14"/>
      <c r="UOU1566" s="14"/>
      <c r="UOV1566" s="14"/>
      <c r="UOW1566" s="16"/>
      <c r="UOX1566" s="10"/>
      <c r="UOY1566" s="17"/>
      <c r="UOZ1566" s="11"/>
      <c r="UPA1566" s="19"/>
      <c r="UPB1566" s="11"/>
      <c r="UPC1566" s="12"/>
      <c r="UPD1566" s="12"/>
      <c r="UPE1566" s="10"/>
      <c r="UPF1566" s="14"/>
      <c r="UPG1566" s="14"/>
      <c r="UPH1566" s="14"/>
      <c r="UPI1566" s="16"/>
      <c r="UPJ1566" s="10"/>
      <c r="UPK1566" s="17"/>
      <c r="UPL1566" s="11"/>
      <c r="UPM1566" s="19"/>
      <c r="UPN1566" s="11"/>
      <c r="UPO1566" s="12"/>
      <c r="UPP1566" s="12"/>
      <c r="UPQ1566" s="10"/>
      <c r="UPR1566" s="14"/>
      <c r="UPS1566" s="14"/>
      <c r="UPT1566" s="14"/>
      <c r="UPU1566" s="16"/>
      <c r="UPV1566" s="10"/>
      <c r="UPW1566" s="17"/>
      <c r="UPX1566" s="11"/>
      <c r="UPY1566" s="19"/>
      <c r="UPZ1566" s="11"/>
      <c r="UQA1566" s="12"/>
      <c r="UQB1566" s="12"/>
      <c r="UQC1566" s="10"/>
      <c r="UQD1566" s="14"/>
      <c r="UQE1566" s="14"/>
      <c r="UQF1566" s="14"/>
      <c r="UQG1566" s="16"/>
      <c r="UQH1566" s="10"/>
      <c r="UQI1566" s="17"/>
      <c r="UQJ1566" s="11"/>
      <c r="UQK1566" s="19"/>
      <c r="UQL1566" s="11"/>
      <c r="UQM1566" s="12"/>
      <c r="UQN1566" s="12"/>
      <c r="UQO1566" s="10"/>
      <c r="UQP1566" s="14"/>
      <c r="UQQ1566" s="14"/>
      <c r="UQR1566" s="14"/>
      <c r="UQS1566" s="16"/>
      <c r="UQT1566" s="10"/>
      <c r="UQU1566" s="17"/>
      <c r="UQV1566" s="11"/>
      <c r="UQW1566" s="19"/>
      <c r="UQX1566" s="11"/>
      <c r="UQY1566" s="12"/>
      <c r="UQZ1566" s="12"/>
      <c r="URA1566" s="10"/>
      <c r="URB1566" s="14"/>
      <c r="URC1566" s="14"/>
      <c r="URD1566" s="14"/>
      <c r="URE1566" s="16"/>
      <c r="URF1566" s="10"/>
      <c r="URG1566" s="17"/>
      <c r="URH1566" s="11"/>
      <c r="URI1566" s="19"/>
      <c r="URJ1566" s="11"/>
      <c r="URK1566" s="12"/>
      <c r="URL1566" s="12"/>
      <c r="URM1566" s="10"/>
      <c r="URN1566" s="14"/>
      <c r="URO1566" s="14"/>
      <c r="URP1566" s="14"/>
      <c r="URQ1566" s="16"/>
      <c r="URR1566" s="10"/>
      <c r="URS1566" s="17"/>
      <c r="URT1566" s="11"/>
      <c r="URU1566" s="19"/>
      <c r="URV1566" s="11"/>
      <c r="URW1566" s="12"/>
      <c r="URX1566" s="12"/>
      <c r="URY1566" s="10"/>
      <c r="URZ1566" s="14"/>
      <c r="USA1566" s="14"/>
      <c r="USB1566" s="14"/>
      <c r="USC1566" s="16"/>
      <c r="USD1566" s="10"/>
      <c r="USE1566" s="17"/>
      <c r="USF1566" s="11"/>
      <c r="USG1566" s="19"/>
      <c r="USH1566" s="11"/>
      <c r="USI1566" s="12"/>
      <c r="USJ1566" s="12"/>
      <c r="USK1566" s="10"/>
      <c r="USL1566" s="14"/>
      <c r="USM1566" s="14"/>
      <c r="USN1566" s="14"/>
      <c r="USO1566" s="16"/>
      <c r="USP1566" s="10"/>
      <c r="USQ1566" s="17"/>
      <c r="USR1566" s="11"/>
      <c r="USS1566" s="19"/>
      <c r="UST1566" s="11"/>
      <c r="USU1566" s="12"/>
      <c r="USV1566" s="12"/>
      <c r="USW1566" s="10"/>
      <c r="USX1566" s="14"/>
      <c r="USY1566" s="14"/>
      <c r="USZ1566" s="14"/>
      <c r="UTA1566" s="16"/>
      <c r="UTB1566" s="10"/>
      <c r="UTC1566" s="17"/>
      <c r="UTD1566" s="11"/>
      <c r="UTE1566" s="19"/>
      <c r="UTF1566" s="11"/>
      <c r="UTG1566" s="12"/>
      <c r="UTH1566" s="12"/>
      <c r="UTI1566" s="10"/>
      <c r="UTJ1566" s="14"/>
      <c r="UTK1566" s="14"/>
      <c r="UTL1566" s="14"/>
      <c r="UTM1566" s="16"/>
      <c r="UTN1566" s="10"/>
      <c r="UTO1566" s="17"/>
      <c r="UTP1566" s="11"/>
      <c r="UTQ1566" s="19"/>
      <c r="UTR1566" s="11"/>
      <c r="UTS1566" s="12"/>
      <c r="UTT1566" s="12"/>
      <c r="UTU1566" s="10"/>
      <c r="UTV1566" s="14"/>
      <c r="UTW1566" s="14"/>
      <c r="UTX1566" s="14"/>
      <c r="UTY1566" s="16"/>
      <c r="UTZ1566" s="10"/>
      <c r="UUA1566" s="17"/>
      <c r="UUB1566" s="11"/>
      <c r="UUC1566" s="19"/>
      <c r="UUD1566" s="11"/>
      <c r="UUE1566" s="12"/>
      <c r="UUF1566" s="12"/>
      <c r="UUG1566" s="10"/>
      <c r="UUH1566" s="14"/>
      <c r="UUI1566" s="14"/>
      <c r="UUJ1566" s="14"/>
      <c r="UUK1566" s="16"/>
      <c r="UUL1566" s="10"/>
      <c r="UUM1566" s="17"/>
      <c r="UUN1566" s="11"/>
      <c r="UUO1566" s="19"/>
      <c r="UUP1566" s="11"/>
      <c r="UUQ1566" s="12"/>
      <c r="UUR1566" s="12"/>
      <c r="UUS1566" s="10"/>
      <c r="UUT1566" s="14"/>
      <c r="UUU1566" s="14"/>
      <c r="UUV1566" s="14"/>
      <c r="UUW1566" s="16"/>
      <c r="UUX1566" s="10"/>
      <c r="UUY1566" s="17"/>
      <c r="UUZ1566" s="11"/>
      <c r="UVA1566" s="19"/>
      <c r="UVB1566" s="11"/>
      <c r="UVC1566" s="12"/>
      <c r="UVD1566" s="12"/>
      <c r="UVE1566" s="10"/>
      <c r="UVF1566" s="14"/>
      <c r="UVG1566" s="14"/>
      <c r="UVH1566" s="14"/>
      <c r="UVI1566" s="16"/>
      <c r="UVJ1566" s="10"/>
      <c r="UVK1566" s="17"/>
      <c r="UVL1566" s="11"/>
      <c r="UVM1566" s="19"/>
      <c r="UVN1566" s="11"/>
      <c r="UVO1566" s="12"/>
      <c r="UVP1566" s="12"/>
      <c r="UVQ1566" s="10"/>
      <c r="UVR1566" s="14"/>
      <c r="UVS1566" s="14"/>
      <c r="UVT1566" s="14"/>
      <c r="UVU1566" s="16"/>
      <c r="UVV1566" s="10"/>
      <c r="UVW1566" s="17"/>
      <c r="UVX1566" s="11"/>
      <c r="UVY1566" s="19"/>
      <c r="UVZ1566" s="11"/>
      <c r="UWA1566" s="12"/>
      <c r="UWB1566" s="12"/>
      <c r="UWC1566" s="10"/>
      <c r="UWD1566" s="14"/>
      <c r="UWE1566" s="14"/>
      <c r="UWF1566" s="14"/>
      <c r="UWG1566" s="16"/>
      <c r="UWH1566" s="10"/>
      <c r="UWI1566" s="17"/>
      <c r="UWJ1566" s="11"/>
      <c r="UWK1566" s="19"/>
      <c r="UWL1566" s="11"/>
      <c r="UWM1566" s="12"/>
      <c r="UWN1566" s="12"/>
      <c r="UWO1566" s="10"/>
      <c r="UWP1566" s="14"/>
      <c r="UWQ1566" s="14"/>
      <c r="UWR1566" s="14"/>
      <c r="UWS1566" s="16"/>
      <c r="UWT1566" s="10"/>
      <c r="UWU1566" s="17"/>
      <c r="UWV1566" s="11"/>
      <c r="UWW1566" s="19"/>
      <c r="UWX1566" s="11"/>
      <c r="UWY1566" s="12"/>
      <c r="UWZ1566" s="12"/>
      <c r="UXA1566" s="10"/>
      <c r="UXB1566" s="14"/>
      <c r="UXC1566" s="14"/>
      <c r="UXD1566" s="14"/>
      <c r="UXE1566" s="16"/>
      <c r="UXF1566" s="10"/>
      <c r="UXG1566" s="17"/>
      <c r="UXH1566" s="11"/>
      <c r="UXI1566" s="19"/>
      <c r="UXJ1566" s="11"/>
      <c r="UXK1566" s="12"/>
      <c r="UXL1566" s="12"/>
      <c r="UXM1566" s="10"/>
      <c r="UXN1566" s="14"/>
      <c r="UXO1566" s="14"/>
      <c r="UXP1566" s="14"/>
      <c r="UXQ1566" s="16"/>
      <c r="UXR1566" s="10"/>
      <c r="UXS1566" s="17"/>
      <c r="UXT1566" s="11"/>
      <c r="UXU1566" s="19"/>
      <c r="UXV1566" s="11"/>
      <c r="UXW1566" s="12"/>
      <c r="UXX1566" s="12"/>
      <c r="UXY1566" s="10"/>
      <c r="UXZ1566" s="14"/>
      <c r="UYA1566" s="14"/>
      <c r="UYB1566" s="14"/>
      <c r="UYC1566" s="16"/>
      <c r="UYD1566" s="10"/>
      <c r="UYE1566" s="17"/>
      <c r="UYF1566" s="11"/>
      <c r="UYG1566" s="19"/>
      <c r="UYH1566" s="11"/>
      <c r="UYI1566" s="12"/>
      <c r="UYJ1566" s="12"/>
      <c r="UYK1566" s="10"/>
      <c r="UYL1566" s="14"/>
      <c r="UYM1566" s="14"/>
      <c r="UYN1566" s="14"/>
      <c r="UYO1566" s="16"/>
      <c r="UYP1566" s="10"/>
      <c r="UYQ1566" s="17"/>
      <c r="UYR1566" s="11"/>
      <c r="UYS1566" s="19"/>
      <c r="UYT1566" s="11"/>
      <c r="UYU1566" s="12"/>
      <c r="UYV1566" s="12"/>
      <c r="UYW1566" s="10"/>
      <c r="UYX1566" s="14"/>
      <c r="UYY1566" s="14"/>
      <c r="UYZ1566" s="14"/>
      <c r="UZA1566" s="16"/>
      <c r="UZB1566" s="10"/>
      <c r="UZC1566" s="17"/>
      <c r="UZD1566" s="11"/>
      <c r="UZE1566" s="19"/>
      <c r="UZF1566" s="11"/>
      <c r="UZG1566" s="12"/>
      <c r="UZH1566" s="12"/>
      <c r="UZI1566" s="10"/>
      <c r="UZJ1566" s="14"/>
      <c r="UZK1566" s="14"/>
      <c r="UZL1566" s="14"/>
      <c r="UZM1566" s="16"/>
      <c r="UZN1566" s="10"/>
      <c r="UZO1566" s="17"/>
      <c r="UZP1566" s="11"/>
      <c r="UZQ1566" s="19"/>
      <c r="UZR1566" s="11"/>
      <c r="UZS1566" s="12"/>
      <c r="UZT1566" s="12"/>
      <c r="UZU1566" s="10"/>
      <c r="UZV1566" s="14"/>
      <c r="UZW1566" s="14"/>
      <c r="UZX1566" s="14"/>
      <c r="UZY1566" s="16"/>
      <c r="UZZ1566" s="10"/>
      <c r="VAA1566" s="17"/>
      <c r="VAB1566" s="11"/>
      <c r="VAC1566" s="19"/>
      <c r="VAD1566" s="11"/>
      <c r="VAE1566" s="12"/>
      <c r="VAF1566" s="12"/>
      <c r="VAG1566" s="10"/>
      <c r="VAH1566" s="14"/>
      <c r="VAI1566" s="14"/>
      <c r="VAJ1566" s="14"/>
      <c r="VAK1566" s="16"/>
      <c r="VAL1566" s="10"/>
      <c r="VAM1566" s="17"/>
      <c r="VAN1566" s="11"/>
      <c r="VAO1566" s="19"/>
      <c r="VAP1566" s="11"/>
      <c r="VAQ1566" s="12"/>
      <c r="VAR1566" s="12"/>
      <c r="VAS1566" s="10"/>
      <c r="VAT1566" s="14"/>
      <c r="VAU1566" s="14"/>
      <c r="VAV1566" s="14"/>
      <c r="VAW1566" s="16"/>
      <c r="VAX1566" s="10"/>
      <c r="VAY1566" s="17"/>
      <c r="VAZ1566" s="11"/>
      <c r="VBA1566" s="19"/>
      <c r="VBB1566" s="11"/>
      <c r="VBC1566" s="12"/>
      <c r="VBD1566" s="12"/>
      <c r="VBE1566" s="10"/>
      <c r="VBF1566" s="14"/>
      <c r="VBG1566" s="14"/>
      <c r="VBH1566" s="14"/>
      <c r="VBI1566" s="16"/>
      <c r="VBJ1566" s="10"/>
      <c r="VBK1566" s="17"/>
      <c r="VBL1566" s="11"/>
      <c r="VBM1566" s="19"/>
      <c r="VBN1566" s="11"/>
      <c r="VBO1566" s="12"/>
      <c r="VBP1566" s="12"/>
      <c r="VBQ1566" s="10"/>
      <c r="VBR1566" s="14"/>
      <c r="VBS1566" s="14"/>
      <c r="VBT1566" s="14"/>
      <c r="VBU1566" s="16"/>
      <c r="VBV1566" s="10"/>
      <c r="VBW1566" s="17"/>
      <c r="VBX1566" s="11"/>
      <c r="VBY1566" s="19"/>
      <c r="VBZ1566" s="11"/>
      <c r="VCA1566" s="12"/>
      <c r="VCB1566" s="12"/>
      <c r="VCC1566" s="10"/>
      <c r="VCD1566" s="14"/>
      <c r="VCE1566" s="14"/>
      <c r="VCF1566" s="14"/>
      <c r="VCG1566" s="16"/>
      <c r="VCH1566" s="10"/>
      <c r="VCI1566" s="17"/>
      <c r="VCJ1566" s="11"/>
      <c r="VCK1566" s="19"/>
      <c r="VCL1566" s="11"/>
      <c r="VCM1566" s="12"/>
      <c r="VCN1566" s="12"/>
      <c r="VCO1566" s="10"/>
      <c r="VCP1566" s="14"/>
      <c r="VCQ1566" s="14"/>
      <c r="VCR1566" s="14"/>
      <c r="VCS1566" s="16"/>
      <c r="VCT1566" s="10"/>
      <c r="VCU1566" s="17"/>
      <c r="VCV1566" s="11"/>
      <c r="VCW1566" s="19"/>
      <c r="VCX1566" s="11"/>
      <c r="VCY1566" s="12"/>
      <c r="VCZ1566" s="12"/>
      <c r="VDA1566" s="10"/>
      <c r="VDB1566" s="14"/>
      <c r="VDC1566" s="14"/>
      <c r="VDD1566" s="14"/>
      <c r="VDE1566" s="16"/>
      <c r="VDF1566" s="10"/>
      <c r="VDG1566" s="17"/>
      <c r="VDH1566" s="11"/>
      <c r="VDI1566" s="19"/>
      <c r="VDJ1566" s="11"/>
      <c r="VDK1566" s="12"/>
      <c r="VDL1566" s="12"/>
      <c r="VDM1566" s="10"/>
      <c r="VDN1566" s="14"/>
      <c r="VDO1566" s="14"/>
      <c r="VDP1566" s="14"/>
      <c r="VDQ1566" s="16"/>
      <c r="VDR1566" s="10"/>
      <c r="VDS1566" s="17"/>
      <c r="VDT1566" s="11"/>
      <c r="VDU1566" s="19"/>
      <c r="VDV1566" s="11"/>
      <c r="VDW1566" s="12"/>
      <c r="VDX1566" s="12"/>
      <c r="VDY1566" s="10"/>
      <c r="VDZ1566" s="14"/>
      <c r="VEA1566" s="14"/>
      <c r="VEB1566" s="14"/>
      <c r="VEC1566" s="16"/>
      <c r="VED1566" s="10"/>
      <c r="VEE1566" s="17"/>
      <c r="VEF1566" s="11"/>
      <c r="VEG1566" s="19"/>
      <c r="VEH1566" s="11"/>
      <c r="VEI1566" s="12"/>
      <c r="VEJ1566" s="12"/>
      <c r="VEK1566" s="10"/>
      <c r="VEL1566" s="14"/>
      <c r="VEM1566" s="14"/>
      <c r="VEN1566" s="14"/>
      <c r="VEO1566" s="16"/>
      <c r="VEP1566" s="10"/>
      <c r="VEQ1566" s="17"/>
      <c r="VER1566" s="11"/>
      <c r="VES1566" s="19"/>
      <c r="VET1566" s="11"/>
      <c r="VEU1566" s="12"/>
      <c r="VEV1566" s="12"/>
      <c r="VEW1566" s="10"/>
      <c r="VEX1566" s="14"/>
      <c r="VEY1566" s="14"/>
      <c r="VEZ1566" s="14"/>
      <c r="VFA1566" s="16"/>
      <c r="VFB1566" s="10"/>
      <c r="VFC1566" s="17"/>
      <c r="VFD1566" s="11"/>
      <c r="VFE1566" s="19"/>
      <c r="VFF1566" s="11"/>
      <c r="VFG1566" s="12"/>
      <c r="VFH1566" s="12"/>
      <c r="VFI1566" s="10"/>
      <c r="VFJ1566" s="14"/>
      <c r="VFK1566" s="14"/>
      <c r="VFL1566" s="14"/>
      <c r="VFM1566" s="16"/>
      <c r="VFN1566" s="10"/>
      <c r="VFO1566" s="17"/>
      <c r="VFP1566" s="11"/>
      <c r="VFQ1566" s="19"/>
      <c r="VFR1566" s="11"/>
      <c r="VFS1566" s="12"/>
      <c r="VFT1566" s="12"/>
      <c r="VFU1566" s="10"/>
      <c r="VFV1566" s="14"/>
      <c r="VFW1566" s="14"/>
      <c r="VFX1566" s="14"/>
      <c r="VFY1566" s="16"/>
      <c r="VFZ1566" s="10"/>
      <c r="VGA1566" s="17"/>
      <c r="VGB1566" s="11"/>
      <c r="VGC1566" s="19"/>
      <c r="VGD1566" s="11"/>
      <c r="VGE1566" s="12"/>
      <c r="VGF1566" s="12"/>
      <c r="VGG1566" s="10"/>
      <c r="VGH1566" s="14"/>
      <c r="VGI1566" s="14"/>
      <c r="VGJ1566" s="14"/>
      <c r="VGK1566" s="16"/>
      <c r="VGL1566" s="10"/>
      <c r="VGM1566" s="17"/>
      <c r="VGN1566" s="11"/>
      <c r="VGO1566" s="19"/>
      <c r="VGP1566" s="11"/>
      <c r="VGQ1566" s="12"/>
      <c r="VGR1566" s="12"/>
      <c r="VGS1566" s="10"/>
      <c r="VGT1566" s="14"/>
      <c r="VGU1566" s="14"/>
      <c r="VGV1566" s="14"/>
      <c r="VGW1566" s="16"/>
      <c r="VGX1566" s="10"/>
      <c r="VGY1566" s="17"/>
      <c r="VGZ1566" s="11"/>
      <c r="VHA1566" s="19"/>
      <c r="VHB1566" s="11"/>
      <c r="VHC1566" s="12"/>
      <c r="VHD1566" s="12"/>
      <c r="VHE1566" s="10"/>
      <c r="VHF1566" s="14"/>
      <c r="VHG1566" s="14"/>
      <c r="VHH1566" s="14"/>
      <c r="VHI1566" s="16"/>
      <c r="VHJ1566" s="10"/>
      <c r="VHK1566" s="17"/>
      <c r="VHL1566" s="11"/>
      <c r="VHM1566" s="19"/>
      <c r="VHN1566" s="11"/>
      <c r="VHO1566" s="12"/>
      <c r="VHP1566" s="12"/>
      <c r="VHQ1566" s="10"/>
      <c r="VHR1566" s="14"/>
      <c r="VHS1566" s="14"/>
      <c r="VHT1566" s="14"/>
      <c r="VHU1566" s="16"/>
      <c r="VHV1566" s="10"/>
      <c r="VHW1566" s="17"/>
      <c r="VHX1566" s="11"/>
      <c r="VHY1566" s="19"/>
      <c r="VHZ1566" s="11"/>
      <c r="VIA1566" s="12"/>
      <c r="VIB1566" s="12"/>
      <c r="VIC1566" s="10"/>
      <c r="VID1566" s="14"/>
      <c r="VIE1566" s="14"/>
      <c r="VIF1566" s="14"/>
      <c r="VIG1566" s="16"/>
      <c r="VIH1566" s="10"/>
      <c r="VII1566" s="17"/>
      <c r="VIJ1566" s="11"/>
      <c r="VIK1566" s="19"/>
      <c r="VIL1566" s="11"/>
      <c r="VIM1566" s="12"/>
      <c r="VIN1566" s="12"/>
      <c r="VIO1566" s="10"/>
      <c r="VIP1566" s="14"/>
      <c r="VIQ1566" s="14"/>
      <c r="VIR1566" s="14"/>
      <c r="VIS1566" s="16"/>
      <c r="VIT1566" s="10"/>
      <c r="VIU1566" s="17"/>
      <c r="VIV1566" s="11"/>
      <c r="VIW1566" s="19"/>
      <c r="VIX1566" s="11"/>
      <c r="VIY1566" s="12"/>
      <c r="VIZ1566" s="12"/>
      <c r="VJA1566" s="10"/>
      <c r="VJB1566" s="14"/>
      <c r="VJC1566" s="14"/>
      <c r="VJD1566" s="14"/>
      <c r="VJE1566" s="16"/>
      <c r="VJF1566" s="10"/>
      <c r="VJG1566" s="17"/>
      <c r="VJH1566" s="11"/>
      <c r="VJI1566" s="19"/>
      <c r="VJJ1566" s="11"/>
      <c r="VJK1566" s="12"/>
      <c r="VJL1566" s="12"/>
      <c r="VJM1566" s="10"/>
      <c r="VJN1566" s="14"/>
      <c r="VJO1566" s="14"/>
      <c r="VJP1566" s="14"/>
      <c r="VJQ1566" s="16"/>
      <c r="VJR1566" s="10"/>
      <c r="VJS1566" s="17"/>
      <c r="VJT1566" s="11"/>
      <c r="VJU1566" s="19"/>
      <c r="VJV1566" s="11"/>
      <c r="VJW1566" s="12"/>
      <c r="VJX1566" s="12"/>
      <c r="VJY1566" s="10"/>
      <c r="VJZ1566" s="14"/>
      <c r="VKA1566" s="14"/>
      <c r="VKB1566" s="14"/>
      <c r="VKC1566" s="16"/>
      <c r="VKD1566" s="10"/>
      <c r="VKE1566" s="17"/>
      <c r="VKF1566" s="11"/>
      <c r="VKG1566" s="19"/>
      <c r="VKH1566" s="11"/>
      <c r="VKI1566" s="12"/>
      <c r="VKJ1566" s="12"/>
      <c r="VKK1566" s="10"/>
      <c r="VKL1566" s="14"/>
      <c r="VKM1566" s="14"/>
      <c r="VKN1566" s="14"/>
      <c r="VKO1566" s="16"/>
      <c r="VKP1566" s="10"/>
      <c r="VKQ1566" s="17"/>
      <c r="VKR1566" s="11"/>
      <c r="VKS1566" s="19"/>
      <c r="VKT1566" s="11"/>
      <c r="VKU1566" s="12"/>
      <c r="VKV1566" s="12"/>
      <c r="VKW1566" s="10"/>
      <c r="VKX1566" s="14"/>
      <c r="VKY1566" s="14"/>
      <c r="VKZ1566" s="14"/>
      <c r="VLA1566" s="16"/>
      <c r="VLB1566" s="10"/>
      <c r="VLC1566" s="17"/>
      <c r="VLD1566" s="11"/>
      <c r="VLE1566" s="19"/>
      <c r="VLF1566" s="11"/>
      <c r="VLG1566" s="12"/>
      <c r="VLH1566" s="12"/>
      <c r="VLI1566" s="10"/>
      <c r="VLJ1566" s="14"/>
      <c r="VLK1566" s="14"/>
      <c r="VLL1566" s="14"/>
      <c r="VLM1566" s="16"/>
      <c r="VLN1566" s="10"/>
      <c r="VLO1566" s="17"/>
      <c r="VLP1566" s="11"/>
      <c r="VLQ1566" s="19"/>
      <c r="VLR1566" s="11"/>
      <c r="VLS1566" s="12"/>
      <c r="VLT1566" s="12"/>
      <c r="VLU1566" s="10"/>
      <c r="VLV1566" s="14"/>
      <c r="VLW1566" s="14"/>
      <c r="VLX1566" s="14"/>
      <c r="VLY1566" s="16"/>
      <c r="VLZ1566" s="10"/>
      <c r="VMA1566" s="17"/>
      <c r="VMB1566" s="11"/>
      <c r="VMC1566" s="19"/>
      <c r="VMD1566" s="11"/>
      <c r="VME1566" s="12"/>
      <c r="VMF1566" s="12"/>
      <c r="VMG1566" s="10"/>
      <c r="VMH1566" s="14"/>
      <c r="VMI1566" s="14"/>
      <c r="VMJ1566" s="14"/>
      <c r="VMK1566" s="16"/>
      <c r="VML1566" s="10"/>
      <c r="VMM1566" s="17"/>
      <c r="VMN1566" s="11"/>
      <c r="VMO1566" s="19"/>
      <c r="VMP1566" s="11"/>
      <c r="VMQ1566" s="12"/>
      <c r="VMR1566" s="12"/>
      <c r="VMS1566" s="10"/>
      <c r="VMT1566" s="14"/>
      <c r="VMU1566" s="14"/>
      <c r="VMV1566" s="14"/>
      <c r="VMW1566" s="16"/>
      <c r="VMX1566" s="10"/>
      <c r="VMY1566" s="17"/>
      <c r="VMZ1566" s="11"/>
      <c r="VNA1566" s="19"/>
      <c r="VNB1566" s="11"/>
      <c r="VNC1566" s="12"/>
      <c r="VND1566" s="12"/>
      <c r="VNE1566" s="10"/>
      <c r="VNF1566" s="14"/>
      <c r="VNG1566" s="14"/>
      <c r="VNH1566" s="14"/>
      <c r="VNI1566" s="16"/>
      <c r="VNJ1566" s="10"/>
      <c r="VNK1566" s="17"/>
      <c r="VNL1566" s="11"/>
      <c r="VNM1566" s="19"/>
      <c r="VNN1566" s="11"/>
      <c r="VNO1566" s="12"/>
      <c r="VNP1566" s="12"/>
      <c r="VNQ1566" s="10"/>
      <c r="VNR1566" s="14"/>
      <c r="VNS1566" s="14"/>
      <c r="VNT1566" s="14"/>
      <c r="VNU1566" s="16"/>
      <c r="VNV1566" s="10"/>
      <c r="VNW1566" s="17"/>
      <c r="VNX1566" s="11"/>
      <c r="VNY1566" s="19"/>
      <c r="VNZ1566" s="11"/>
      <c r="VOA1566" s="12"/>
      <c r="VOB1566" s="12"/>
      <c r="VOC1566" s="10"/>
      <c r="VOD1566" s="14"/>
      <c r="VOE1566" s="14"/>
      <c r="VOF1566" s="14"/>
      <c r="VOG1566" s="16"/>
      <c r="VOH1566" s="10"/>
      <c r="VOI1566" s="17"/>
      <c r="VOJ1566" s="11"/>
      <c r="VOK1566" s="19"/>
      <c r="VOL1566" s="11"/>
      <c r="VOM1566" s="12"/>
      <c r="VON1566" s="12"/>
      <c r="VOO1566" s="10"/>
      <c r="VOP1566" s="14"/>
      <c r="VOQ1566" s="14"/>
      <c r="VOR1566" s="14"/>
      <c r="VOS1566" s="16"/>
      <c r="VOT1566" s="10"/>
      <c r="VOU1566" s="17"/>
      <c r="VOV1566" s="11"/>
      <c r="VOW1566" s="19"/>
      <c r="VOX1566" s="11"/>
      <c r="VOY1566" s="12"/>
      <c r="VOZ1566" s="12"/>
      <c r="VPA1566" s="10"/>
      <c r="VPB1566" s="14"/>
      <c r="VPC1566" s="14"/>
      <c r="VPD1566" s="14"/>
      <c r="VPE1566" s="16"/>
      <c r="VPF1566" s="10"/>
      <c r="VPG1566" s="17"/>
      <c r="VPH1566" s="11"/>
      <c r="VPI1566" s="19"/>
      <c r="VPJ1566" s="11"/>
      <c r="VPK1566" s="12"/>
      <c r="VPL1566" s="12"/>
      <c r="VPM1566" s="10"/>
      <c r="VPN1566" s="14"/>
      <c r="VPO1566" s="14"/>
      <c r="VPP1566" s="14"/>
      <c r="VPQ1566" s="16"/>
      <c r="VPR1566" s="10"/>
      <c r="VPS1566" s="17"/>
      <c r="VPT1566" s="11"/>
      <c r="VPU1566" s="19"/>
      <c r="VPV1566" s="11"/>
      <c r="VPW1566" s="12"/>
      <c r="VPX1566" s="12"/>
      <c r="VPY1566" s="10"/>
      <c r="VPZ1566" s="14"/>
      <c r="VQA1566" s="14"/>
      <c r="VQB1566" s="14"/>
      <c r="VQC1566" s="16"/>
      <c r="VQD1566" s="10"/>
      <c r="VQE1566" s="17"/>
      <c r="VQF1566" s="11"/>
      <c r="VQG1566" s="19"/>
      <c r="VQH1566" s="11"/>
      <c r="VQI1566" s="12"/>
      <c r="VQJ1566" s="12"/>
      <c r="VQK1566" s="10"/>
      <c r="VQL1566" s="14"/>
      <c r="VQM1566" s="14"/>
      <c r="VQN1566" s="14"/>
      <c r="VQO1566" s="16"/>
      <c r="VQP1566" s="10"/>
      <c r="VQQ1566" s="17"/>
      <c r="VQR1566" s="11"/>
      <c r="VQS1566" s="19"/>
      <c r="VQT1566" s="11"/>
      <c r="VQU1566" s="12"/>
      <c r="VQV1566" s="12"/>
      <c r="VQW1566" s="10"/>
      <c r="VQX1566" s="14"/>
      <c r="VQY1566" s="14"/>
      <c r="VQZ1566" s="14"/>
      <c r="VRA1566" s="16"/>
      <c r="VRB1566" s="10"/>
      <c r="VRC1566" s="17"/>
      <c r="VRD1566" s="11"/>
      <c r="VRE1566" s="19"/>
      <c r="VRF1566" s="11"/>
      <c r="VRG1566" s="12"/>
      <c r="VRH1566" s="12"/>
      <c r="VRI1566" s="10"/>
      <c r="VRJ1566" s="14"/>
      <c r="VRK1566" s="14"/>
      <c r="VRL1566" s="14"/>
      <c r="VRM1566" s="16"/>
      <c r="VRN1566" s="10"/>
      <c r="VRO1566" s="17"/>
      <c r="VRP1566" s="11"/>
      <c r="VRQ1566" s="19"/>
      <c r="VRR1566" s="11"/>
      <c r="VRS1566" s="12"/>
      <c r="VRT1566" s="12"/>
      <c r="VRU1566" s="10"/>
      <c r="VRV1566" s="14"/>
      <c r="VRW1566" s="14"/>
      <c r="VRX1566" s="14"/>
      <c r="VRY1566" s="16"/>
      <c r="VRZ1566" s="10"/>
      <c r="VSA1566" s="17"/>
      <c r="VSB1566" s="11"/>
      <c r="VSC1566" s="19"/>
      <c r="VSD1566" s="11"/>
      <c r="VSE1566" s="12"/>
      <c r="VSF1566" s="12"/>
      <c r="VSG1566" s="10"/>
      <c r="VSH1566" s="14"/>
      <c r="VSI1566" s="14"/>
      <c r="VSJ1566" s="14"/>
      <c r="VSK1566" s="16"/>
      <c r="VSL1566" s="10"/>
      <c r="VSM1566" s="17"/>
      <c r="VSN1566" s="11"/>
      <c r="VSO1566" s="19"/>
      <c r="VSP1566" s="11"/>
      <c r="VSQ1566" s="12"/>
      <c r="VSR1566" s="12"/>
      <c r="VSS1566" s="10"/>
      <c r="VST1566" s="14"/>
      <c r="VSU1566" s="14"/>
      <c r="VSV1566" s="14"/>
      <c r="VSW1566" s="16"/>
      <c r="VSX1566" s="10"/>
      <c r="VSY1566" s="17"/>
      <c r="VSZ1566" s="11"/>
      <c r="VTA1566" s="19"/>
      <c r="VTB1566" s="11"/>
      <c r="VTC1566" s="12"/>
      <c r="VTD1566" s="12"/>
      <c r="VTE1566" s="10"/>
      <c r="VTF1566" s="14"/>
      <c r="VTG1566" s="14"/>
      <c r="VTH1566" s="14"/>
      <c r="VTI1566" s="16"/>
      <c r="VTJ1566" s="10"/>
      <c r="VTK1566" s="17"/>
      <c r="VTL1566" s="11"/>
      <c r="VTM1566" s="19"/>
      <c r="VTN1566" s="11"/>
      <c r="VTO1566" s="12"/>
      <c r="VTP1566" s="12"/>
      <c r="VTQ1566" s="10"/>
      <c r="VTR1566" s="14"/>
      <c r="VTS1566" s="14"/>
      <c r="VTT1566" s="14"/>
      <c r="VTU1566" s="16"/>
      <c r="VTV1566" s="10"/>
      <c r="VTW1566" s="17"/>
      <c r="VTX1566" s="11"/>
      <c r="VTY1566" s="19"/>
      <c r="VTZ1566" s="11"/>
      <c r="VUA1566" s="12"/>
      <c r="VUB1566" s="12"/>
      <c r="VUC1566" s="10"/>
      <c r="VUD1566" s="14"/>
      <c r="VUE1566" s="14"/>
      <c r="VUF1566" s="14"/>
      <c r="VUG1566" s="16"/>
      <c r="VUH1566" s="10"/>
      <c r="VUI1566" s="17"/>
      <c r="VUJ1566" s="11"/>
      <c r="VUK1566" s="19"/>
      <c r="VUL1566" s="11"/>
      <c r="VUM1566" s="12"/>
      <c r="VUN1566" s="12"/>
      <c r="VUO1566" s="10"/>
      <c r="VUP1566" s="14"/>
      <c r="VUQ1566" s="14"/>
      <c r="VUR1566" s="14"/>
      <c r="VUS1566" s="16"/>
      <c r="VUT1566" s="10"/>
      <c r="VUU1566" s="17"/>
      <c r="VUV1566" s="11"/>
      <c r="VUW1566" s="19"/>
      <c r="VUX1566" s="11"/>
      <c r="VUY1566" s="12"/>
      <c r="VUZ1566" s="12"/>
      <c r="VVA1566" s="10"/>
      <c r="VVB1566" s="14"/>
      <c r="VVC1566" s="14"/>
      <c r="VVD1566" s="14"/>
      <c r="VVE1566" s="16"/>
      <c r="VVF1566" s="10"/>
      <c r="VVG1566" s="17"/>
      <c r="VVH1566" s="11"/>
      <c r="VVI1566" s="19"/>
      <c r="VVJ1566" s="11"/>
      <c r="VVK1566" s="12"/>
      <c r="VVL1566" s="12"/>
      <c r="VVM1566" s="10"/>
      <c r="VVN1566" s="14"/>
      <c r="VVO1566" s="14"/>
      <c r="VVP1566" s="14"/>
      <c r="VVQ1566" s="16"/>
      <c r="VVR1566" s="10"/>
      <c r="VVS1566" s="17"/>
      <c r="VVT1566" s="11"/>
      <c r="VVU1566" s="19"/>
      <c r="VVV1566" s="11"/>
      <c r="VVW1566" s="12"/>
      <c r="VVX1566" s="12"/>
      <c r="VVY1566" s="10"/>
      <c r="VVZ1566" s="14"/>
      <c r="VWA1566" s="14"/>
      <c r="VWB1566" s="14"/>
      <c r="VWC1566" s="16"/>
      <c r="VWD1566" s="10"/>
      <c r="VWE1566" s="17"/>
      <c r="VWF1566" s="11"/>
      <c r="VWG1566" s="19"/>
      <c r="VWH1566" s="11"/>
      <c r="VWI1566" s="12"/>
      <c r="VWJ1566" s="12"/>
      <c r="VWK1566" s="10"/>
      <c r="VWL1566" s="14"/>
      <c r="VWM1566" s="14"/>
      <c r="VWN1566" s="14"/>
      <c r="VWO1566" s="16"/>
      <c r="VWP1566" s="10"/>
      <c r="VWQ1566" s="17"/>
      <c r="VWR1566" s="11"/>
      <c r="VWS1566" s="19"/>
      <c r="VWT1566" s="11"/>
      <c r="VWU1566" s="12"/>
      <c r="VWV1566" s="12"/>
      <c r="VWW1566" s="10"/>
      <c r="VWX1566" s="14"/>
      <c r="VWY1566" s="14"/>
      <c r="VWZ1566" s="14"/>
      <c r="VXA1566" s="16"/>
      <c r="VXB1566" s="10"/>
      <c r="VXC1566" s="17"/>
      <c r="VXD1566" s="11"/>
      <c r="VXE1566" s="19"/>
      <c r="VXF1566" s="11"/>
      <c r="VXG1566" s="12"/>
      <c r="VXH1566" s="12"/>
      <c r="VXI1566" s="10"/>
      <c r="VXJ1566" s="14"/>
      <c r="VXK1566" s="14"/>
      <c r="VXL1566" s="14"/>
      <c r="VXM1566" s="16"/>
      <c r="VXN1566" s="10"/>
      <c r="VXO1566" s="17"/>
      <c r="VXP1566" s="11"/>
      <c r="VXQ1566" s="19"/>
      <c r="VXR1566" s="11"/>
      <c r="VXS1566" s="12"/>
      <c r="VXT1566" s="12"/>
      <c r="VXU1566" s="10"/>
      <c r="VXV1566" s="14"/>
      <c r="VXW1566" s="14"/>
      <c r="VXX1566" s="14"/>
      <c r="VXY1566" s="16"/>
      <c r="VXZ1566" s="10"/>
      <c r="VYA1566" s="17"/>
      <c r="VYB1566" s="11"/>
      <c r="VYC1566" s="19"/>
      <c r="VYD1566" s="11"/>
      <c r="VYE1566" s="12"/>
      <c r="VYF1566" s="12"/>
      <c r="VYG1566" s="10"/>
      <c r="VYH1566" s="14"/>
      <c r="VYI1566" s="14"/>
      <c r="VYJ1566" s="14"/>
      <c r="VYK1566" s="16"/>
      <c r="VYL1566" s="10"/>
      <c r="VYM1566" s="17"/>
      <c r="VYN1566" s="11"/>
      <c r="VYO1566" s="19"/>
      <c r="VYP1566" s="11"/>
      <c r="VYQ1566" s="12"/>
      <c r="VYR1566" s="12"/>
      <c r="VYS1566" s="10"/>
      <c r="VYT1566" s="14"/>
      <c r="VYU1566" s="14"/>
      <c r="VYV1566" s="14"/>
      <c r="VYW1566" s="16"/>
      <c r="VYX1566" s="10"/>
      <c r="VYY1566" s="17"/>
      <c r="VYZ1566" s="11"/>
      <c r="VZA1566" s="19"/>
      <c r="VZB1566" s="11"/>
      <c r="VZC1566" s="12"/>
      <c r="VZD1566" s="12"/>
      <c r="VZE1566" s="10"/>
      <c r="VZF1566" s="14"/>
      <c r="VZG1566" s="14"/>
      <c r="VZH1566" s="14"/>
      <c r="VZI1566" s="16"/>
      <c r="VZJ1566" s="10"/>
      <c r="VZK1566" s="17"/>
      <c r="VZL1566" s="11"/>
      <c r="VZM1566" s="19"/>
      <c r="VZN1566" s="11"/>
      <c r="VZO1566" s="12"/>
      <c r="VZP1566" s="12"/>
      <c r="VZQ1566" s="10"/>
      <c r="VZR1566" s="14"/>
      <c r="VZS1566" s="14"/>
      <c r="VZT1566" s="14"/>
      <c r="VZU1566" s="16"/>
      <c r="VZV1566" s="10"/>
      <c r="VZW1566" s="17"/>
      <c r="VZX1566" s="11"/>
      <c r="VZY1566" s="19"/>
      <c r="VZZ1566" s="11"/>
      <c r="WAA1566" s="12"/>
      <c r="WAB1566" s="12"/>
      <c r="WAC1566" s="10"/>
      <c r="WAD1566" s="14"/>
      <c r="WAE1566" s="14"/>
      <c r="WAF1566" s="14"/>
      <c r="WAG1566" s="16"/>
      <c r="WAH1566" s="10"/>
      <c r="WAI1566" s="17"/>
      <c r="WAJ1566" s="11"/>
      <c r="WAK1566" s="19"/>
      <c r="WAL1566" s="11"/>
      <c r="WAM1566" s="12"/>
      <c r="WAN1566" s="12"/>
      <c r="WAO1566" s="10"/>
      <c r="WAP1566" s="14"/>
      <c r="WAQ1566" s="14"/>
      <c r="WAR1566" s="14"/>
      <c r="WAS1566" s="16"/>
      <c r="WAT1566" s="10"/>
      <c r="WAU1566" s="17"/>
      <c r="WAV1566" s="11"/>
      <c r="WAW1566" s="19"/>
      <c r="WAX1566" s="11"/>
      <c r="WAY1566" s="12"/>
      <c r="WAZ1566" s="12"/>
      <c r="WBA1566" s="10"/>
      <c r="WBB1566" s="14"/>
      <c r="WBC1566" s="14"/>
      <c r="WBD1566" s="14"/>
      <c r="WBE1566" s="16"/>
      <c r="WBF1566" s="10"/>
      <c r="WBG1566" s="17"/>
      <c r="WBH1566" s="11"/>
      <c r="WBI1566" s="19"/>
      <c r="WBJ1566" s="11"/>
      <c r="WBK1566" s="12"/>
      <c r="WBL1566" s="12"/>
      <c r="WBM1566" s="10"/>
      <c r="WBN1566" s="14"/>
      <c r="WBO1566" s="14"/>
      <c r="WBP1566" s="14"/>
      <c r="WBQ1566" s="16"/>
      <c r="WBR1566" s="10"/>
      <c r="WBS1566" s="17"/>
      <c r="WBT1566" s="11"/>
      <c r="WBU1566" s="19"/>
      <c r="WBV1566" s="11"/>
      <c r="WBW1566" s="12"/>
      <c r="WBX1566" s="12"/>
      <c r="WBY1566" s="10"/>
      <c r="WBZ1566" s="14"/>
      <c r="WCA1566" s="14"/>
      <c r="WCB1566" s="14"/>
      <c r="WCC1566" s="16"/>
      <c r="WCD1566" s="10"/>
      <c r="WCE1566" s="17"/>
      <c r="WCF1566" s="11"/>
      <c r="WCG1566" s="19"/>
      <c r="WCH1566" s="11"/>
      <c r="WCI1566" s="12"/>
      <c r="WCJ1566" s="12"/>
      <c r="WCK1566" s="10"/>
      <c r="WCL1566" s="14"/>
      <c r="WCM1566" s="14"/>
      <c r="WCN1566" s="14"/>
      <c r="WCO1566" s="16"/>
      <c r="WCP1566" s="10"/>
      <c r="WCQ1566" s="17"/>
      <c r="WCR1566" s="11"/>
      <c r="WCS1566" s="19"/>
      <c r="WCT1566" s="11"/>
      <c r="WCU1566" s="12"/>
      <c r="WCV1566" s="12"/>
      <c r="WCW1566" s="10"/>
      <c r="WCX1566" s="14"/>
      <c r="WCY1566" s="14"/>
      <c r="WCZ1566" s="14"/>
      <c r="WDA1566" s="16"/>
      <c r="WDB1566" s="10"/>
      <c r="WDC1566" s="17"/>
      <c r="WDD1566" s="11"/>
      <c r="WDE1566" s="19"/>
      <c r="WDF1566" s="11"/>
      <c r="WDG1566" s="12"/>
      <c r="WDH1566" s="12"/>
      <c r="WDI1566" s="10"/>
      <c r="WDJ1566" s="14"/>
      <c r="WDK1566" s="14"/>
      <c r="WDL1566" s="14"/>
      <c r="WDM1566" s="16"/>
      <c r="WDN1566" s="10"/>
      <c r="WDO1566" s="17"/>
      <c r="WDP1566" s="11"/>
      <c r="WDQ1566" s="19"/>
      <c r="WDR1566" s="11"/>
      <c r="WDS1566" s="12"/>
      <c r="WDT1566" s="12"/>
      <c r="WDU1566" s="10"/>
      <c r="WDV1566" s="14"/>
      <c r="WDW1566" s="14"/>
      <c r="WDX1566" s="14"/>
      <c r="WDY1566" s="16"/>
      <c r="WDZ1566" s="10"/>
      <c r="WEA1566" s="17"/>
      <c r="WEB1566" s="11"/>
      <c r="WEC1566" s="19"/>
      <c r="WED1566" s="11"/>
      <c r="WEE1566" s="12"/>
      <c r="WEF1566" s="12"/>
      <c r="WEG1566" s="10"/>
      <c r="WEH1566" s="14"/>
      <c r="WEI1566" s="14"/>
      <c r="WEJ1566" s="14"/>
      <c r="WEK1566" s="16"/>
      <c r="WEL1566" s="10"/>
      <c r="WEM1566" s="17"/>
      <c r="WEN1566" s="11"/>
      <c r="WEO1566" s="19"/>
      <c r="WEP1566" s="11"/>
      <c r="WEQ1566" s="12"/>
      <c r="WER1566" s="12"/>
      <c r="WES1566" s="10"/>
      <c r="WET1566" s="14"/>
      <c r="WEU1566" s="14"/>
      <c r="WEV1566" s="14"/>
      <c r="WEW1566" s="16"/>
      <c r="WEX1566" s="10"/>
      <c r="WEY1566" s="17"/>
      <c r="WEZ1566" s="11"/>
      <c r="WFA1566" s="19"/>
      <c r="WFB1566" s="11"/>
      <c r="WFC1566" s="12"/>
      <c r="WFD1566" s="12"/>
      <c r="WFE1566" s="10"/>
      <c r="WFF1566" s="14"/>
      <c r="WFG1566" s="14"/>
      <c r="WFH1566" s="14"/>
      <c r="WFI1566" s="16"/>
      <c r="WFJ1566" s="10"/>
      <c r="WFK1566" s="17"/>
      <c r="WFL1566" s="11"/>
      <c r="WFM1566" s="19"/>
      <c r="WFN1566" s="11"/>
      <c r="WFO1566" s="12"/>
      <c r="WFP1566" s="12"/>
      <c r="WFQ1566" s="10"/>
      <c r="WFR1566" s="14"/>
      <c r="WFS1566" s="14"/>
      <c r="WFT1566" s="14"/>
      <c r="WFU1566" s="16"/>
      <c r="WFV1566" s="10"/>
      <c r="WFW1566" s="17"/>
      <c r="WFX1566" s="11"/>
      <c r="WFY1566" s="19"/>
      <c r="WFZ1566" s="11"/>
      <c r="WGA1566" s="12"/>
      <c r="WGB1566" s="12"/>
      <c r="WGC1566" s="10"/>
      <c r="WGD1566" s="14"/>
      <c r="WGE1566" s="14"/>
      <c r="WGF1566" s="14"/>
      <c r="WGG1566" s="16"/>
      <c r="WGH1566" s="10"/>
      <c r="WGI1566" s="17"/>
      <c r="WGJ1566" s="11"/>
      <c r="WGK1566" s="19"/>
      <c r="WGL1566" s="11"/>
      <c r="WGM1566" s="12"/>
      <c r="WGN1566" s="12"/>
      <c r="WGO1566" s="10"/>
      <c r="WGP1566" s="14"/>
      <c r="WGQ1566" s="14"/>
      <c r="WGR1566" s="14"/>
      <c r="WGS1566" s="16"/>
      <c r="WGT1566" s="10"/>
      <c r="WGU1566" s="17"/>
      <c r="WGV1566" s="11"/>
      <c r="WGW1566" s="19"/>
      <c r="WGX1566" s="11"/>
      <c r="WGY1566" s="12"/>
      <c r="WGZ1566" s="12"/>
      <c r="WHA1566" s="10"/>
      <c r="WHB1566" s="14"/>
      <c r="WHC1566" s="14"/>
      <c r="WHD1566" s="14"/>
      <c r="WHE1566" s="16"/>
      <c r="WHF1566" s="10"/>
      <c r="WHG1566" s="17"/>
      <c r="WHH1566" s="11"/>
      <c r="WHI1566" s="19"/>
      <c r="WHJ1566" s="11"/>
      <c r="WHK1566" s="12"/>
      <c r="WHL1566" s="12"/>
      <c r="WHM1566" s="10"/>
      <c r="WHN1566" s="14"/>
      <c r="WHO1566" s="14"/>
      <c r="WHP1566" s="14"/>
      <c r="WHQ1566" s="16"/>
      <c r="WHR1566" s="10"/>
      <c r="WHS1566" s="17"/>
      <c r="WHT1566" s="11"/>
      <c r="WHU1566" s="19"/>
      <c r="WHV1566" s="11"/>
      <c r="WHW1566" s="12"/>
      <c r="WHX1566" s="12"/>
      <c r="WHY1566" s="10"/>
      <c r="WHZ1566" s="14"/>
      <c r="WIA1566" s="14"/>
      <c r="WIB1566" s="14"/>
      <c r="WIC1566" s="16"/>
      <c r="WID1566" s="10"/>
      <c r="WIE1566" s="17"/>
      <c r="WIF1566" s="11"/>
      <c r="WIG1566" s="19"/>
      <c r="WIH1566" s="11"/>
      <c r="WII1566" s="12"/>
      <c r="WIJ1566" s="12"/>
      <c r="WIK1566" s="10"/>
      <c r="WIL1566" s="14"/>
      <c r="WIM1566" s="14"/>
      <c r="WIN1566" s="14"/>
      <c r="WIO1566" s="16"/>
      <c r="WIP1566" s="10"/>
      <c r="WIQ1566" s="17"/>
      <c r="WIR1566" s="11"/>
      <c r="WIS1566" s="19"/>
      <c r="WIT1566" s="11"/>
      <c r="WIU1566" s="12"/>
      <c r="WIV1566" s="12"/>
      <c r="WIW1566" s="10"/>
      <c r="WIX1566" s="14"/>
      <c r="WIY1566" s="14"/>
      <c r="WIZ1566" s="14"/>
      <c r="WJA1566" s="16"/>
      <c r="WJB1566" s="10"/>
      <c r="WJC1566" s="17"/>
      <c r="WJD1566" s="11"/>
      <c r="WJE1566" s="19"/>
      <c r="WJF1566" s="11"/>
      <c r="WJG1566" s="12"/>
      <c r="WJH1566" s="12"/>
      <c r="WJI1566" s="10"/>
      <c r="WJJ1566" s="14"/>
      <c r="WJK1566" s="14"/>
      <c r="WJL1566" s="14"/>
      <c r="WJM1566" s="16"/>
      <c r="WJN1566" s="10"/>
      <c r="WJO1566" s="17"/>
      <c r="WJP1566" s="11"/>
      <c r="WJQ1566" s="19"/>
      <c r="WJR1566" s="11"/>
      <c r="WJS1566" s="12"/>
      <c r="WJT1566" s="12"/>
      <c r="WJU1566" s="10"/>
      <c r="WJV1566" s="14"/>
      <c r="WJW1566" s="14"/>
      <c r="WJX1566" s="14"/>
      <c r="WJY1566" s="16"/>
      <c r="WJZ1566" s="10"/>
      <c r="WKA1566" s="17"/>
      <c r="WKB1566" s="11"/>
      <c r="WKC1566" s="19"/>
      <c r="WKD1566" s="11"/>
      <c r="WKE1566" s="12"/>
      <c r="WKF1566" s="12"/>
      <c r="WKG1566" s="10"/>
      <c r="WKH1566" s="14"/>
      <c r="WKI1566" s="14"/>
      <c r="WKJ1566" s="14"/>
      <c r="WKK1566" s="16"/>
      <c r="WKL1566" s="10"/>
      <c r="WKM1566" s="17"/>
      <c r="WKN1566" s="11"/>
      <c r="WKO1566" s="19"/>
      <c r="WKP1566" s="11"/>
      <c r="WKQ1566" s="12"/>
      <c r="WKR1566" s="12"/>
      <c r="WKS1566" s="10"/>
      <c r="WKT1566" s="14"/>
      <c r="WKU1566" s="14"/>
      <c r="WKV1566" s="14"/>
      <c r="WKW1566" s="16"/>
      <c r="WKX1566" s="10"/>
      <c r="WKY1566" s="17"/>
      <c r="WKZ1566" s="11"/>
      <c r="WLA1566" s="19"/>
      <c r="WLB1566" s="11"/>
      <c r="WLC1566" s="12"/>
      <c r="WLD1566" s="12"/>
      <c r="WLE1566" s="10"/>
      <c r="WLF1566" s="14"/>
      <c r="WLG1566" s="14"/>
      <c r="WLH1566" s="14"/>
      <c r="WLI1566" s="16"/>
      <c r="WLJ1566" s="10"/>
      <c r="WLK1566" s="17"/>
      <c r="WLL1566" s="11"/>
      <c r="WLM1566" s="19"/>
      <c r="WLN1566" s="11"/>
      <c r="WLO1566" s="12"/>
      <c r="WLP1566" s="12"/>
      <c r="WLQ1566" s="10"/>
      <c r="WLR1566" s="14"/>
      <c r="WLS1566" s="14"/>
      <c r="WLT1566" s="14"/>
      <c r="WLU1566" s="16"/>
      <c r="WLV1566" s="10"/>
      <c r="WLW1566" s="17"/>
      <c r="WLX1566" s="11"/>
      <c r="WLY1566" s="19"/>
      <c r="WLZ1566" s="11"/>
      <c r="WMA1566" s="12"/>
      <c r="WMB1566" s="12"/>
      <c r="WMC1566" s="10"/>
      <c r="WMD1566" s="14"/>
      <c r="WME1566" s="14"/>
      <c r="WMF1566" s="14"/>
      <c r="WMG1566" s="16"/>
      <c r="WMH1566" s="10"/>
      <c r="WMI1566" s="17"/>
      <c r="WMJ1566" s="11"/>
      <c r="WMK1566" s="19"/>
      <c r="WML1566" s="11"/>
      <c r="WMM1566" s="12"/>
      <c r="WMN1566" s="12"/>
      <c r="WMO1566" s="10"/>
      <c r="WMP1566" s="14"/>
      <c r="WMQ1566" s="14"/>
      <c r="WMR1566" s="14"/>
      <c r="WMS1566" s="16"/>
      <c r="WMT1566" s="10"/>
      <c r="WMU1566" s="17"/>
      <c r="WMV1566" s="11"/>
      <c r="WMW1566" s="19"/>
      <c r="WMX1566" s="11"/>
      <c r="WMY1566" s="12"/>
      <c r="WMZ1566" s="12"/>
      <c r="WNA1566" s="10"/>
      <c r="WNB1566" s="14"/>
      <c r="WNC1566" s="14"/>
      <c r="WND1566" s="14"/>
      <c r="WNE1566" s="16"/>
      <c r="WNF1566" s="10"/>
      <c r="WNG1566" s="17"/>
      <c r="WNH1566" s="11"/>
      <c r="WNI1566" s="19"/>
      <c r="WNJ1566" s="11"/>
      <c r="WNK1566" s="12"/>
      <c r="WNL1566" s="12"/>
      <c r="WNM1566" s="10"/>
      <c r="WNN1566" s="14"/>
      <c r="WNO1566" s="14"/>
      <c r="WNP1566" s="14"/>
      <c r="WNQ1566" s="16"/>
      <c r="WNR1566" s="10"/>
      <c r="WNS1566" s="17"/>
      <c r="WNT1566" s="11"/>
      <c r="WNU1566" s="19"/>
      <c r="WNV1566" s="11"/>
      <c r="WNW1566" s="12"/>
      <c r="WNX1566" s="12"/>
      <c r="WNY1566" s="10"/>
      <c r="WNZ1566" s="14"/>
      <c r="WOA1566" s="14"/>
      <c r="WOB1566" s="14"/>
      <c r="WOC1566" s="16"/>
      <c r="WOD1566" s="10"/>
      <c r="WOE1566" s="17"/>
      <c r="WOF1566" s="11"/>
      <c r="WOG1566" s="19"/>
      <c r="WOH1566" s="11"/>
      <c r="WOI1566" s="12"/>
      <c r="WOJ1566" s="12"/>
      <c r="WOK1566" s="10"/>
      <c r="WOL1566" s="14"/>
      <c r="WOM1566" s="14"/>
      <c r="WON1566" s="14"/>
      <c r="WOO1566" s="16"/>
      <c r="WOP1566" s="10"/>
      <c r="WOQ1566" s="17"/>
      <c r="WOR1566" s="11"/>
      <c r="WOS1566" s="19"/>
      <c r="WOT1566" s="11"/>
      <c r="WOU1566" s="12"/>
      <c r="WOV1566" s="12"/>
      <c r="WOW1566" s="10"/>
      <c r="WOX1566" s="14"/>
      <c r="WOY1566" s="14"/>
      <c r="WOZ1566" s="14"/>
      <c r="WPA1566" s="16"/>
      <c r="WPB1566" s="10"/>
      <c r="WPC1566" s="17"/>
      <c r="WPD1566" s="11"/>
      <c r="WPE1566" s="19"/>
      <c r="WPF1566" s="11"/>
      <c r="WPG1566" s="12"/>
      <c r="WPH1566" s="12"/>
      <c r="WPI1566" s="10"/>
      <c r="WPJ1566" s="14"/>
      <c r="WPK1566" s="14"/>
      <c r="WPL1566" s="14"/>
      <c r="WPM1566" s="16"/>
      <c r="WPN1566" s="10"/>
      <c r="WPO1566" s="17"/>
      <c r="WPP1566" s="11"/>
      <c r="WPQ1566" s="19"/>
      <c r="WPR1566" s="11"/>
      <c r="WPS1566" s="12"/>
      <c r="WPT1566" s="12"/>
      <c r="WPU1566" s="10"/>
      <c r="WPV1566" s="14"/>
      <c r="WPW1566" s="14"/>
      <c r="WPX1566" s="14"/>
      <c r="WPY1566" s="16"/>
      <c r="WPZ1566" s="10"/>
      <c r="WQA1566" s="17"/>
      <c r="WQB1566" s="11"/>
      <c r="WQC1566" s="19"/>
      <c r="WQD1566" s="11"/>
      <c r="WQE1566" s="12"/>
      <c r="WQF1566" s="12"/>
      <c r="WQG1566" s="10"/>
      <c r="WQH1566" s="14"/>
      <c r="WQI1566" s="14"/>
      <c r="WQJ1566" s="14"/>
      <c r="WQK1566" s="16"/>
      <c r="WQL1566" s="10"/>
      <c r="WQM1566" s="17"/>
      <c r="WQN1566" s="11"/>
      <c r="WQO1566" s="19"/>
      <c r="WQP1566" s="11"/>
      <c r="WQQ1566" s="12"/>
      <c r="WQR1566" s="12"/>
      <c r="WQS1566" s="10"/>
      <c r="WQT1566" s="14"/>
      <c r="WQU1566" s="14"/>
      <c r="WQV1566" s="14"/>
      <c r="WQW1566" s="16"/>
      <c r="WQX1566" s="10"/>
      <c r="WQY1566" s="17"/>
      <c r="WQZ1566" s="11"/>
      <c r="WRA1566" s="19"/>
      <c r="WRB1566" s="11"/>
      <c r="WRC1566" s="12"/>
      <c r="WRD1566" s="12"/>
      <c r="WRE1566" s="10"/>
      <c r="WRF1566" s="14"/>
      <c r="WRG1566" s="14"/>
      <c r="WRH1566" s="14"/>
      <c r="WRI1566" s="16"/>
      <c r="WRJ1566" s="10"/>
      <c r="WRK1566" s="17"/>
      <c r="WRL1566" s="11"/>
      <c r="WRM1566" s="19"/>
      <c r="WRN1566" s="11"/>
      <c r="WRO1566" s="12"/>
      <c r="WRP1566" s="12"/>
      <c r="WRQ1566" s="10"/>
      <c r="WRR1566" s="14"/>
      <c r="WRS1566" s="14"/>
      <c r="WRT1566" s="14"/>
      <c r="WRU1566" s="16"/>
      <c r="WRV1566" s="10"/>
      <c r="WRW1566" s="17"/>
      <c r="WRX1566" s="11"/>
      <c r="WRY1566" s="19"/>
      <c r="WRZ1566" s="11"/>
      <c r="WSA1566" s="12"/>
      <c r="WSB1566" s="12"/>
      <c r="WSC1566" s="10"/>
      <c r="WSD1566" s="14"/>
      <c r="WSE1566" s="14"/>
      <c r="WSF1566" s="14"/>
      <c r="WSG1566" s="16"/>
      <c r="WSH1566" s="10"/>
      <c r="WSI1566" s="17"/>
      <c r="WSJ1566" s="11"/>
      <c r="WSK1566" s="19"/>
      <c r="WSL1566" s="11"/>
      <c r="WSM1566" s="12"/>
      <c r="WSN1566" s="12"/>
      <c r="WSO1566" s="10"/>
      <c r="WSP1566" s="14"/>
      <c r="WSQ1566" s="14"/>
      <c r="WSR1566" s="14"/>
      <c r="WSS1566" s="16"/>
      <c r="WST1566" s="10"/>
      <c r="WSU1566" s="17"/>
      <c r="WSV1566" s="11"/>
      <c r="WSW1566" s="19"/>
      <c r="WSX1566" s="11"/>
      <c r="WSY1566" s="12"/>
      <c r="WSZ1566" s="12"/>
      <c r="WTA1566" s="10"/>
      <c r="WTB1566" s="14"/>
      <c r="WTC1566" s="14"/>
      <c r="WTD1566" s="14"/>
      <c r="WTE1566" s="16"/>
      <c r="WTF1566" s="10"/>
      <c r="WTG1566" s="17"/>
      <c r="WTH1566" s="11"/>
      <c r="WTI1566" s="19"/>
      <c r="WTJ1566" s="11"/>
      <c r="WTK1566" s="12"/>
      <c r="WTL1566" s="12"/>
      <c r="WTM1566" s="10"/>
      <c r="WTN1566" s="14"/>
      <c r="WTO1566" s="14"/>
      <c r="WTP1566" s="14"/>
      <c r="WTQ1566" s="16"/>
      <c r="WTR1566" s="10"/>
      <c r="WTS1566" s="17"/>
      <c r="WTT1566" s="11"/>
      <c r="WTU1566" s="19"/>
      <c r="WTV1566" s="11"/>
      <c r="WTW1566" s="12"/>
      <c r="WTX1566" s="12"/>
      <c r="WTY1566" s="10"/>
      <c r="WTZ1566" s="14"/>
      <c r="WUA1566" s="14"/>
      <c r="WUB1566" s="14"/>
      <c r="WUC1566" s="16"/>
      <c r="WUD1566" s="10"/>
      <c r="WUE1566" s="17"/>
      <c r="WUF1566" s="11"/>
      <c r="WUG1566" s="19"/>
      <c r="WUH1566" s="11"/>
      <c r="WUI1566" s="12"/>
      <c r="WUJ1566" s="12"/>
      <c r="WUK1566" s="10"/>
      <c r="WUL1566" s="14"/>
      <c r="WUM1566" s="14"/>
      <c r="WUN1566" s="14"/>
      <c r="WUO1566" s="16"/>
      <c r="WUP1566" s="10"/>
      <c r="WUQ1566" s="17"/>
      <c r="WUR1566" s="11"/>
      <c r="WUS1566" s="19"/>
      <c r="WUT1566" s="11"/>
      <c r="WUU1566" s="12"/>
      <c r="WUV1566" s="12"/>
      <c r="WUW1566" s="10"/>
      <c r="WUX1566" s="14"/>
      <c r="WUY1566" s="14"/>
      <c r="WUZ1566" s="14"/>
      <c r="WVA1566" s="16"/>
      <c r="WVB1566" s="10"/>
      <c r="WVC1566" s="17"/>
      <c r="WVD1566" s="11"/>
      <c r="WVE1566" s="19"/>
      <c r="WVF1566" s="11"/>
      <c r="WVG1566" s="12"/>
      <c r="WVH1566" s="12"/>
      <c r="WVI1566" s="10"/>
      <c r="WVJ1566" s="14"/>
      <c r="WVK1566" s="14"/>
      <c r="WVL1566" s="14"/>
      <c r="WVM1566" s="16"/>
      <c r="WVN1566" s="10"/>
      <c r="WVO1566" s="17"/>
      <c r="WVP1566" s="11"/>
      <c r="WVQ1566" s="19"/>
      <c r="WVR1566" s="11"/>
      <c r="WVS1566" s="12"/>
      <c r="WVT1566" s="12"/>
      <c r="WVU1566" s="10"/>
      <c r="WVV1566" s="14"/>
      <c r="WVW1566" s="14"/>
      <c r="WVX1566" s="14"/>
      <c r="WVY1566" s="16"/>
      <c r="WVZ1566" s="10"/>
      <c r="WWA1566" s="17"/>
      <c r="WWB1566" s="11"/>
      <c r="WWC1566" s="19"/>
      <c r="WWD1566" s="11"/>
      <c r="WWE1566" s="12"/>
      <c r="WWF1566" s="12"/>
      <c r="WWG1566" s="10"/>
      <c r="WWH1566" s="14"/>
      <c r="WWI1566" s="14"/>
      <c r="WWJ1566" s="14"/>
      <c r="WWK1566" s="16"/>
      <c r="WWL1566" s="10"/>
      <c r="WWM1566" s="17"/>
      <c r="WWN1566" s="11"/>
      <c r="WWO1566" s="19"/>
      <c r="WWP1566" s="11"/>
      <c r="WWQ1566" s="12"/>
      <c r="WWR1566" s="12"/>
      <c r="WWS1566" s="10"/>
      <c r="WWT1566" s="14"/>
      <c r="WWU1566" s="14"/>
      <c r="WWV1566" s="14"/>
      <c r="WWW1566" s="16"/>
      <c r="WWX1566" s="10"/>
      <c r="WWY1566" s="17"/>
      <c r="WWZ1566" s="11"/>
      <c r="WXA1566" s="19"/>
      <c r="WXB1566" s="11"/>
      <c r="WXC1566" s="12"/>
      <c r="WXD1566" s="12"/>
      <c r="WXE1566" s="10"/>
      <c r="WXF1566" s="14"/>
      <c r="WXG1566" s="14"/>
      <c r="WXH1566" s="14"/>
      <c r="WXI1566" s="16"/>
      <c r="WXJ1566" s="10"/>
      <c r="WXK1566" s="17"/>
      <c r="WXL1566" s="11"/>
      <c r="WXM1566" s="19"/>
      <c r="WXN1566" s="11"/>
      <c r="WXO1566" s="12"/>
      <c r="WXP1566" s="12"/>
      <c r="WXQ1566" s="10"/>
      <c r="WXR1566" s="14"/>
      <c r="WXS1566" s="14"/>
      <c r="WXT1566" s="14"/>
      <c r="WXU1566" s="16"/>
      <c r="WXV1566" s="10"/>
      <c r="WXW1566" s="17"/>
      <c r="WXX1566" s="11"/>
      <c r="WXY1566" s="19"/>
      <c r="WXZ1566" s="11"/>
      <c r="WYA1566" s="12"/>
      <c r="WYB1566" s="12"/>
      <c r="WYC1566" s="10"/>
      <c r="WYD1566" s="14"/>
      <c r="WYE1566" s="14"/>
      <c r="WYF1566" s="14"/>
      <c r="WYG1566" s="16"/>
      <c r="WYH1566" s="10"/>
      <c r="WYI1566" s="17"/>
      <c r="WYJ1566" s="11"/>
      <c r="WYK1566" s="19"/>
      <c r="WYL1566" s="11"/>
      <c r="WYM1566" s="12"/>
      <c r="WYN1566" s="12"/>
      <c r="WYO1566" s="10"/>
      <c r="WYP1566" s="14"/>
      <c r="WYQ1566" s="14"/>
      <c r="WYR1566" s="14"/>
      <c r="WYS1566" s="16"/>
      <c r="WYT1566" s="10"/>
      <c r="WYU1566" s="17"/>
      <c r="WYV1566" s="11"/>
      <c r="WYW1566" s="19"/>
      <c r="WYX1566" s="11"/>
      <c r="WYY1566" s="12"/>
      <c r="WYZ1566" s="12"/>
      <c r="WZA1566" s="10"/>
      <c r="WZB1566" s="14"/>
      <c r="WZC1566" s="14"/>
      <c r="WZD1566" s="14"/>
      <c r="WZE1566" s="16"/>
      <c r="WZF1566" s="10"/>
      <c r="WZG1566" s="17"/>
      <c r="WZH1566" s="11"/>
      <c r="WZI1566" s="19"/>
      <c r="WZJ1566" s="11"/>
      <c r="WZK1566" s="12"/>
      <c r="WZL1566" s="12"/>
      <c r="WZM1566" s="10"/>
      <c r="WZN1566" s="14"/>
      <c r="WZO1566" s="14"/>
      <c r="WZP1566" s="14"/>
      <c r="WZQ1566" s="16"/>
      <c r="WZR1566" s="10"/>
      <c r="WZS1566" s="17"/>
      <c r="WZT1566" s="11"/>
      <c r="WZU1566" s="19"/>
      <c r="WZV1566" s="11"/>
      <c r="WZW1566" s="12"/>
      <c r="WZX1566" s="12"/>
      <c r="WZY1566" s="10"/>
      <c r="WZZ1566" s="14"/>
      <c r="XAA1566" s="14"/>
      <c r="XAB1566" s="14"/>
      <c r="XAC1566" s="16"/>
      <c r="XAD1566" s="10"/>
      <c r="XAE1566" s="17"/>
      <c r="XAF1566" s="11"/>
      <c r="XAG1566" s="19"/>
      <c r="XAH1566" s="11"/>
      <c r="XAI1566" s="12"/>
      <c r="XAJ1566" s="12"/>
      <c r="XAK1566" s="10"/>
      <c r="XAL1566" s="14"/>
      <c r="XAM1566" s="14"/>
      <c r="XAN1566" s="14"/>
      <c r="XAO1566" s="16"/>
      <c r="XAP1566" s="10"/>
      <c r="XAQ1566" s="17"/>
      <c r="XAR1566" s="11"/>
      <c r="XAS1566" s="19"/>
      <c r="XAT1566" s="11"/>
      <c r="XAU1566" s="12"/>
      <c r="XAV1566" s="12"/>
      <c r="XAW1566" s="10"/>
      <c r="XAX1566" s="14"/>
      <c r="XAY1566" s="14"/>
      <c r="XAZ1566" s="14"/>
      <c r="XBA1566" s="16"/>
      <c r="XBB1566" s="10"/>
      <c r="XBC1566" s="17"/>
      <c r="XBD1566" s="11"/>
      <c r="XBE1566" s="19"/>
      <c r="XBF1566" s="11"/>
      <c r="XBG1566" s="12"/>
      <c r="XBH1566" s="12"/>
      <c r="XBI1566" s="10"/>
      <c r="XBJ1566" s="14"/>
      <c r="XBK1566" s="14"/>
      <c r="XBL1566" s="14"/>
      <c r="XBM1566" s="16"/>
      <c r="XBN1566" s="10"/>
      <c r="XBO1566" s="17"/>
      <c r="XBP1566" s="11"/>
      <c r="XBQ1566" s="19"/>
      <c r="XBR1566" s="11"/>
      <c r="XBS1566" s="12"/>
      <c r="XBT1566" s="12"/>
      <c r="XBU1566" s="10"/>
      <c r="XBV1566" s="14"/>
      <c r="XBW1566" s="14"/>
      <c r="XBX1566" s="14"/>
      <c r="XBY1566" s="16"/>
      <c r="XBZ1566" s="10"/>
      <c r="XCA1566" s="17"/>
      <c r="XCB1566" s="11"/>
      <c r="XCC1566" s="19"/>
      <c r="XCD1566" s="11"/>
      <c r="XCE1566" s="12"/>
      <c r="XCF1566" s="12"/>
      <c r="XCG1566" s="10"/>
      <c r="XCH1566" s="14"/>
      <c r="XCI1566" s="14"/>
      <c r="XCJ1566" s="14"/>
      <c r="XCK1566" s="16"/>
      <c r="XCL1566" s="10"/>
      <c r="XCM1566" s="17"/>
      <c r="XCN1566" s="11"/>
      <c r="XCO1566" s="19"/>
      <c r="XCP1566" s="11"/>
      <c r="XCQ1566" s="12"/>
      <c r="XCR1566" s="12"/>
      <c r="XCS1566" s="10"/>
      <c r="XCT1566" s="14"/>
      <c r="XCU1566" s="14"/>
      <c r="XCV1566" s="14"/>
      <c r="XCW1566" s="16"/>
      <c r="XCX1566" s="10"/>
      <c r="XCY1566" s="17"/>
      <c r="XCZ1566" s="11"/>
      <c r="XDA1566" s="19"/>
      <c r="XDB1566" s="11"/>
      <c r="XDC1566" s="12"/>
      <c r="XDD1566" s="12"/>
      <c r="XDE1566" s="10"/>
      <c r="XDF1566" s="14"/>
      <c r="XDG1566" s="14"/>
      <c r="XDH1566" s="14"/>
      <c r="XDI1566" s="16"/>
      <c r="XDJ1566" s="10"/>
      <c r="XDK1566" s="17"/>
      <c r="XDL1566" s="11"/>
      <c r="XDM1566" s="19"/>
      <c r="XDN1566" s="11"/>
      <c r="XDO1566" s="12"/>
      <c r="XDP1566" s="12"/>
      <c r="XDQ1566" s="10"/>
      <c r="XDR1566" s="14"/>
      <c r="XDS1566" s="14"/>
      <c r="XDT1566" s="14"/>
      <c r="XDU1566" s="16"/>
      <c r="XDV1566" s="10"/>
      <c r="XDW1566" s="17"/>
      <c r="XDX1566" s="11"/>
      <c r="XDY1566" s="19"/>
      <c r="XDZ1566" s="11"/>
      <c r="XEA1566" s="12"/>
      <c r="XEB1566" s="12"/>
      <c r="XEC1566" s="10"/>
      <c r="XED1566" s="14"/>
      <c r="XEE1566" s="14"/>
      <c r="XEF1566" s="14"/>
      <c r="XEG1566" s="16"/>
      <c r="XEH1566" s="10"/>
      <c r="XEI1566" s="17"/>
      <c r="XEJ1566" s="11"/>
      <c r="XEK1566" s="19"/>
      <c r="XEL1566" s="11"/>
      <c r="XEM1566" s="12"/>
      <c r="XEN1566" s="12"/>
      <c r="XEO1566" s="10"/>
      <c r="XEP1566" s="14"/>
      <c r="XEQ1566" s="14"/>
      <c r="XER1566" s="14"/>
      <c r="XES1566" s="16"/>
      <c r="XET1566" s="10"/>
      <c r="XEU1566" s="17"/>
      <c r="XEV1566" s="11"/>
      <c r="XEW1566" s="19"/>
      <c r="XEX1566" s="11"/>
      <c r="XEY1566" s="12"/>
      <c r="XEZ1566" s="12"/>
      <c r="XFA1566" s="10"/>
      <c r="XFB1566" s="14"/>
      <c r="XFC1566" s="14"/>
      <c r="XFD1566" s="14"/>
    </row>
    <row r="1567" spans="1:16384" x14ac:dyDescent="0.25">
      <c r="A1567" s="10" t="s">
        <v>2549</v>
      </c>
      <c r="B1567" s="14">
        <v>202501</v>
      </c>
      <c r="C1567" s="14">
        <v>202501</v>
      </c>
      <c r="D1567" s="14" t="s">
        <v>1015</v>
      </c>
      <c r="E1567" s="16">
        <v>7008152679</v>
      </c>
      <c r="F1567" s="10" t="s">
        <v>2550</v>
      </c>
      <c r="G1567" s="17" t="s">
        <v>1778</v>
      </c>
      <c r="H1567" s="11">
        <v>300000</v>
      </c>
      <c r="I1567" s="19">
        <v>45661</v>
      </c>
      <c r="J1567" s="11">
        <v>5000</v>
      </c>
      <c r="K1567" s="12" t="s">
        <v>20</v>
      </c>
      <c r="L1567" s="12" t="s">
        <v>158</v>
      </c>
      <c r="N1567" s="14"/>
      <c r="O1567" s="14"/>
      <c r="P1567" s="14"/>
      <c r="Q1567" s="16"/>
      <c r="R1567" s="10"/>
      <c r="S1567" s="17"/>
      <c r="T1567" s="11"/>
      <c r="U1567" s="19"/>
      <c r="V1567" s="11"/>
      <c r="W1567" s="12"/>
      <c r="X1567" s="12"/>
      <c r="Y1567" s="10"/>
      <c r="Z1567" s="14"/>
      <c r="AA1567" s="14"/>
      <c r="AB1567" s="14"/>
      <c r="AC1567" s="16"/>
      <c r="AD1567" s="10"/>
      <c r="AE1567" s="17"/>
      <c r="AF1567" s="11"/>
      <c r="AG1567" s="19"/>
      <c r="AH1567" s="11"/>
      <c r="AI1567" s="12"/>
      <c r="AJ1567" s="12"/>
      <c r="AK1567" s="10"/>
      <c r="AL1567" s="14"/>
      <c r="AM1567" s="14"/>
      <c r="AN1567" s="14"/>
      <c r="AO1567" s="16"/>
      <c r="AP1567" s="10"/>
      <c r="AQ1567" s="17"/>
      <c r="AR1567" s="11"/>
      <c r="AS1567" s="19"/>
      <c r="AT1567" s="11"/>
      <c r="AU1567" s="12"/>
      <c r="AV1567" s="12"/>
      <c r="AW1567" s="10"/>
      <c r="AX1567" s="14"/>
      <c r="AY1567" s="14"/>
      <c r="AZ1567" s="14"/>
      <c r="BA1567" s="16"/>
      <c r="BB1567" s="10"/>
      <c r="BC1567" s="17"/>
      <c r="BD1567" s="11"/>
      <c r="BE1567" s="19"/>
      <c r="BF1567" s="11"/>
      <c r="BG1567" s="12"/>
      <c r="BH1567" s="12"/>
      <c r="BI1567" s="10"/>
      <c r="BJ1567" s="14"/>
      <c r="BK1567" s="14"/>
      <c r="BL1567" s="14"/>
      <c r="BM1567" s="16"/>
      <c r="BN1567" s="10"/>
      <c r="BO1567" s="17"/>
      <c r="BP1567" s="11"/>
      <c r="BQ1567" s="19"/>
      <c r="BR1567" s="11"/>
      <c r="BS1567" s="12"/>
      <c r="BT1567" s="12"/>
      <c r="BU1567" s="10"/>
      <c r="BV1567" s="14"/>
      <c r="BW1567" s="14"/>
      <c r="BX1567" s="14"/>
      <c r="BY1567" s="16"/>
      <c r="BZ1567" s="10"/>
      <c r="CA1567" s="17"/>
      <c r="CB1567" s="11"/>
      <c r="CC1567" s="19"/>
      <c r="CD1567" s="11"/>
      <c r="CE1567" s="12"/>
      <c r="CF1567" s="12"/>
      <c r="CG1567" s="10"/>
      <c r="CH1567" s="14"/>
      <c r="CI1567" s="14"/>
      <c r="CJ1567" s="14"/>
      <c r="CK1567" s="16"/>
      <c r="CL1567" s="10"/>
      <c r="CM1567" s="17"/>
      <c r="CN1567" s="11"/>
      <c r="CO1567" s="19"/>
      <c r="CP1567" s="11"/>
      <c r="CQ1567" s="12"/>
      <c r="CR1567" s="12"/>
      <c r="CS1567" s="10"/>
      <c r="CT1567" s="14"/>
      <c r="CU1567" s="14"/>
      <c r="CV1567" s="14"/>
      <c r="CW1567" s="16"/>
      <c r="CX1567" s="10"/>
      <c r="CY1567" s="17"/>
      <c r="CZ1567" s="11"/>
      <c r="DA1567" s="19"/>
      <c r="DB1567" s="11"/>
      <c r="DC1567" s="12"/>
      <c r="DD1567" s="12"/>
      <c r="DE1567" s="10"/>
      <c r="DF1567" s="14"/>
      <c r="DG1567" s="14"/>
      <c r="DH1567" s="14"/>
      <c r="DI1567" s="16"/>
      <c r="DJ1567" s="10"/>
      <c r="DK1567" s="17"/>
      <c r="DL1567" s="11"/>
      <c r="DM1567" s="19"/>
      <c r="DN1567" s="11"/>
      <c r="DO1567" s="12"/>
      <c r="DP1567" s="12"/>
      <c r="DQ1567" s="10"/>
      <c r="DR1567" s="14"/>
      <c r="DS1567" s="14"/>
      <c r="DT1567" s="14"/>
      <c r="DU1567" s="16"/>
      <c r="DV1567" s="10"/>
      <c r="DW1567" s="17"/>
      <c r="DX1567" s="11"/>
      <c r="DY1567" s="19"/>
      <c r="DZ1567" s="11"/>
      <c r="EA1567" s="12"/>
      <c r="EB1567" s="12"/>
      <c r="EC1567" s="10"/>
      <c r="ED1567" s="14"/>
      <c r="EE1567" s="14"/>
      <c r="EF1567" s="14"/>
      <c r="EG1567" s="16"/>
      <c r="EH1567" s="10"/>
      <c r="EI1567" s="17"/>
      <c r="EJ1567" s="11"/>
      <c r="EK1567" s="19"/>
      <c r="EL1567" s="11"/>
      <c r="EM1567" s="12"/>
      <c r="EN1567" s="12"/>
      <c r="EO1567" s="10"/>
      <c r="EP1567" s="14"/>
      <c r="EQ1567" s="14"/>
      <c r="ER1567" s="14"/>
      <c r="ES1567" s="16"/>
      <c r="ET1567" s="10"/>
      <c r="EU1567" s="17"/>
      <c r="EV1567" s="11"/>
      <c r="EW1567" s="19"/>
      <c r="EX1567" s="11"/>
      <c r="EY1567" s="12"/>
      <c r="EZ1567" s="12"/>
      <c r="FA1567" s="10"/>
      <c r="FB1567" s="14"/>
      <c r="FC1567" s="14"/>
      <c r="FD1567" s="14"/>
      <c r="FE1567" s="16"/>
      <c r="FF1567" s="10"/>
      <c r="FG1567" s="17"/>
      <c r="FH1567" s="11"/>
      <c r="FI1567" s="19"/>
      <c r="FJ1567" s="11"/>
      <c r="FK1567" s="12"/>
      <c r="FL1567" s="12"/>
      <c r="FM1567" s="10"/>
      <c r="FN1567" s="14"/>
      <c r="FO1567" s="14"/>
      <c r="FP1567" s="14"/>
      <c r="FQ1567" s="16"/>
      <c r="FR1567" s="10"/>
      <c r="FS1567" s="17"/>
      <c r="FT1567" s="11"/>
      <c r="FU1567" s="19"/>
      <c r="FV1567" s="11"/>
      <c r="FW1567" s="12"/>
      <c r="FX1567" s="12"/>
      <c r="FY1567" s="10"/>
      <c r="FZ1567" s="14"/>
      <c r="GA1567" s="14"/>
      <c r="GB1567" s="14"/>
      <c r="GC1567" s="16"/>
      <c r="GD1567" s="10"/>
      <c r="GE1567" s="17"/>
      <c r="GF1567" s="11"/>
      <c r="GG1567" s="19"/>
      <c r="GH1567" s="11"/>
      <c r="GI1567" s="12"/>
      <c r="GJ1567" s="12"/>
      <c r="GK1567" s="10"/>
      <c r="GL1567" s="14"/>
      <c r="GM1567" s="14"/>
      <c r="GN1567" s="14"/>
      <c r="GO1567" s="16"/>
      <c r="GP1567" s="10"/>
      <c r="GQ1567" s="17"/>
      <c r="GR1567" s="11"/>
      <c r="GS1567" s="19"/>
      <c r="GT1567" s="11"/>
      <c r="GU1567" s="12"/>
      <c r="GV1567" s="12"/>
      <c r="GW1567" s="10"/>
      <c r="GX1567" s="14"/>
      <c r="GY1567" s="14"/>
      <c r="GZ1567" s="14"/>
      <c r="HA1567" s="16"/>
      <c r="HB1567" s="10"/>
      <c r="HC1567" s="17"/>
      <c r="HD1567" s="11"/>
      <c r="HE1567" s="19"/>
      <c r="HF1567" s="11"/>
      <c r="HG1567" s="12"/>
      <c r="HH1567" s="12"/>
      <c r="HI1567" s="10"/>
      <c r="HJ1567" s="14"/>
      <c r="HK1567" s="14"/>
      <c r="HL1567" s="14"/>
      <c r="HM1567" s="16"/>
      <c r="HN1567" s="10"/>
      <c r="HO1567" s="17"/>
      <c r="HP1567" s="11"/>
      <c r="HQ1567" s="19"/>
      <c r="HR1567" s="11"/>
      <c r="HS1567" s="12"/>
      <c r="HT1567" s="12"/>
      <c r="HU1567" s="10"/>
      <c r="HV1567" s="14"/>
      <c r="HW1567" s="14"/>
      <c r="HX1567" s="14"/>
      <c r="HY1567" s="16"/>
      <c r="HZ1567" s="10"/>
      <c r="IA1567" s="17"/>
      <c r="IB1567" s="11"/>
      <c r="IC1567" s="19"/>
      <c r="ID1567" s="11"/>
      <c r="IE1567" s="12"/>
      <c r="IF1567" s="12"/>
      <c r="IG1567" s="10"/>
      <c r="IH1567" s="14"/>
      <c r="II1567" s="14"/>
      <c r="IJ1567" s="14"/>
      <c r="IK1567" s="16"/>
      <c r="IL1567" s="10"/>
      <c r="IM1567" s="17"/>
      <c r="IN1567" s="11"/>
      <c r="IO1567" s="19"/>
      <c r="IP1567" s="11"/>
      <c r="IQ1567" s="12"/>
      <c r="IR1567" s="12"/>
      <c r="IS1567" s="10"/>
      <c r="IT1567" s="14"/>
      <c r="IU1567" s="14"/>
      <c r="IV1567" s="14"/>
      <c r="IW1567" s="16"/>
      <c r="IX1567" s="10"/>
      <c r="IY1567" s="17"/>
      <c r="IZ1567" s="11"/>
      <c r="JA1567" s="19"/>
      <c r="JB1567" s="11"/>
      <c r="JC1567" s="12"/>
      <c r="JD1567" s="12"/>
      <c r="JE1567" s="10"/>
      <c r="JF1567" s="14"/>
      <c r="JG1567" s="14"/>
      <c r="JH1567" s="14"/>
      <c r="JI1567" s="16"/>
      <c r="JJ1567" s="10"/>
      <c r="JK1567" s="17"/>
      <c r="JL1567" s="11"/>
      <c r="JM1567" s="19"/>
      <c r="JN1567" s="11"/>
      <c r="JO1567" s="12"/>
      <c r="JP1567" s="12"/>
      <c r="JQ1567" s="10"/>
      <c r="JR1567" s="14"/>
      <c r="JS1567" s="14"/>
      <c r="JT1567" s="14"/>
      <c r="JU1567" s="16"/>
      <c r="JV1567" s="10"/>
      <c r="JW1567" s="17"/>
      <c r="JX1567" s="11"/>
      <c r="JY1567" s="19"/>
      <c r="JZ1567" s="11"/>
      <c r="KA1567" s="12"/>
      <c r="KB1567" s="12"/>
      <c r="KC1567" s="10"/>
      <c r="KD1567" s="14"/>
      <c r="KE1567" s="14"/>
      <c r="KF1567" s="14"/>
      <c r="KG1567" s="16"/>
      <c r="KH1567" s="10"/>
      <c r="KI1567" s="17"/>
      <c r="KJ1567" s="11"/>
      <c r="KK1567" s="19"/>
      <c r="KL1567" s="11"/>
      <c r="KM1567" s="12"/>
      <c r="KN1567" s="12"/>
      <c r="KO1567" s="10"/>
      <c r="KP1567" s="14"/>
      <c r="KQ1567" s="14"/>
      <c r="KR1567" s="14"/>
      <c r="KS1567" s="16"/>
      <c r="KT1567" s="10"/>
      <c r="KU1567" s="17"/>
      <c r="KV1567" s="11"/>
      <c r="KW1567" s="19"/>
      <c r="KX1567" s="11"/>
      <c r="KY1567" s="12"/>
      <c r="KZ1567" s="12"/>
      <c r="LA1567" s="10"/>
      <c r="LB1567" s="14"/>
      <c r="LC1567" s="14"/>
      <c r="LD1567" s="14"/>
      <c r="LE1567" s="16"/>
      <c r="LF1567" s="10"/>
      <c r="LG1567" s="17"/>
      <c r="LH1567" s="11"/>
      <c r="LI1567" s="19"/>
      <c r="LJ1567" s="11"/>
      <c r="LK1567" s="12"/>
      <c r="LL1567" s="12"/>
      <c r="LM1567" s="10"/>
      <c r="LN1567" s="14"/>
      <c r="LO1567" s="14"/>
      <c r="LP1567" s="14"/>
      <c r="LQ1567" s="16"/>
      <c r="LR1567" s="10"/>
      <c r="LS1567" s="17"/>
      <c r="LT1567" s="11"/>
      <c r="LU1567" s="19"/>
      <c r="LV1567" s="11"/>
      <c r="LW1567" s="12"/>
      <c r="LX1567" s="12"/>
      <c r="LY1567" s="10"/>
      <c r="LZ1567" s="14"/>
      <c r="MA1567" s="14"/>
      <c r="MB1567" s="14"/>
      <c r="MC1567" s="16"/>
      <c r="MD1567" s="10"/>
      <c r="ME1567" s="17"/>
      <c r="MF1567" s="11"/>
      <c r="MG1567" s="19"/>
      <c r="MH1567" s="11"/>
      <c r="MI1567" s="12"/>
      <c r="MJ1567" s="12"/>
      <c r="MK1567" s="10"/>
      <c r="ML1567" s="14"/>
      <c r="MM1567" s="14"/>
      <c r="MN1567" s="14"/>
      <c r="MO1567" s="16"/>
      <c r="MP1567" s="10"/>
      <c r="MQ1567" s="17"/>
      <c r="MR1567" s="11"/>
      <c r="MS1567" s="19"/>
      <c r="MT1567" s="11"/>
      <c r="MU1567" s="12"/>
      <c r="MV1567" s="12"/>
      <c r="MW1567" s="10"/>
      <c r="MX1567" s="14"/>
      <c r="MY1567" s="14"/>
      <c r="MZ1567" s="14"/>
      <c r="NA1567" s="16"/>
      <c r="NB1567" s="10"/>
      <c r="NC1567" s="17"/>
      <c r="ND1567" s="11"/>
      <c r="NE1567" s="19"/>
      <c r="NF1567" s="11"/>
      <c r="NG1567" s="12"/>
      <c r="NH1567" s="12"/>
      <c r="NI1567" s="10"/>
      <c r="NJ1567" s="14"/>
      <c r="NK1567" s="14"/>
      <c r="NL1567" s="14"/>
      <c r="NM1567" s="16"/>
      <c r="NN1567" s="10"/>
      <c r="NO1567" s="17"/>
      <c r="NP1567" s="11"/>
      <c r="NQ1567" s="19"/>
      <c r="NR1567" s="11"/>
      <c r="NS1567" s="12"/>
      <c r="NT1567" s="12"/>
      <c r="NU1567" s="10"/>
      <c r="NV1567" s="14"/>
      <c r="NW1567" s="14"/>
      <c r="NX1567" s="14"/>
      <c r="NY1567" s="16"/>
      <c r="NZ1567" s="10"/>
      <c r="OA1567" s="17"/>
      <c r="OB1567" s="11"/>
      <c r="OC1567" s="19"/>
      <c r="OD1567" s="11"/>
      <c r="OE1567" s="12"/>
      <c r="OF1567" s="12"/>
      <c r="OG1567" s="10"/>
      <c r="OH1567" s="14"/>
      <c r="OI1567" s="14"/>
      <c r="OJ1567" s="14"/>
      <c r="OK1567" s="16"/>
      <c r="OL1567" s="10"/>
      <c r="OM1567" s="17"/>
      <c r="ON1567" s="11"/>
      <c r="OO1567" s="19"/>
      <c r="OP1567" s="11"/>
      <c r="OQ1567" s="12"/>
      <c r="OR1567" s="12"/>
      <c r="OS1567" s="10"/>
      <c r="OT1567" s="14"/>
      <c r="OU1567" s="14"/>
      <c r="OV1567" s="14"/>
      <c r="OW1567" s="16"/>
      <c r="OX1567" s="10"/>
      <c r="OY1567" s="17"/>
      <c r="OZ1567" s="11"/>
      <c r="PA1567" s="19"/>
      <c r="PB1567" s="11"/>
      <c r="PC1567" s="12"/>
      <c r="PD1567" s="12"/>
      <c r="PE1567" s="10"/>
      <c r="PF1567" s="14"/>
      <c r="PG1567" s="14"/>
      <c r="PH1567" s="14"/>
      <c r="PI1567" s="16"/>
      <c r="PJ1567" s="10"/>
      <c r="PK1567" s="17"/>
      <c r="PL1567" s="11"/>
      <c r="PM1567" s="19"/>
      <c r="PN1567" s="11"/>
      <c r="PO1567" s="12"/>
      <c r="PP1567" s="12"/>
      <c r="PQ1567" s="10"/>
      <c r="PR1567" s="14"/>
      <c r="PS1567" s="14"/>
      <c r="PT1567" s="14"/>
      <c r="PU1567" s="16"/>
      <c r="PV1567" s="10"/>
      <c r="PW1567" s="17"/>
      <c r="PX1567" s="11"/>
      <c r="PY1567" s="19"/>
      <c r="PZ1567" s="11"/>
      <c r="QA1567" s="12"/>
      <c r="QB1567" s="12"/>
      <c r="QC1567" s="10"/>
      <c r="QD1567" s="14"/>
      <c r="QE1567" s="14"/>
      <c r="QF1567" s="14"/>
      <c r="QG1567" s="16"/>
      <c r="QH1567" s="10"/>
      <c r="QI1567" s="17"/>
      <c r="QJ1567" s="11"/>
      <c r="QK1567" s="19"/>
      <c r="QL1567" s="11"/>
      <c r="QM1567" s="12"/>
      <c r="QN1567" s="12"/>
      <c r="QO1567" s="10"/>
      <c r="QP1567" s="14"/>
      <c r="QQ1567" s="14"/>
      <c r="QR1567" s="14"/>
      <c r="QS1567" s="16"/>
      <c r="QT1567" s="10"/>
      <c r="QU1567" s="17"/>
      <c r="QV1567" s="11"/>
      <c r="QW1567" s="19"/>
      <c r="QX1567" s="11"/>
      <c r="QY1567" s="12"/>
      <c r="QZ1567" s="12"/>
      <c r="RA1567" s="10"/>
      <c r="RB1567" s="14"/>
      <c r="RC1567" s="14"/>
      <c r="RD1567" s="14"/>
      <c r="RE1567" s="16"/>
      <c r="RF1567" s="10"/>
      <c r="RG1567" s="17"/>
      <c r="RH1567" s="11"/>
      <c r="RI1567" s="19"/>
      <c r="RJ1567" s="11"/>
      <c r="RK1567" s="12"/>
      <c r="RL1567" s="12"/>
      <c r="RM1567" s="10"/>
      <c r="RN1567" s="14"/>
      <c r="RO1567" s="14"/>
      <c r="RP1567" s="14"/>
      <c r="RQ1567" s="16"/>
      <c r="RR1567" s="10"/>
      <c r="RS1567" s="17"/>
      <c r="RT1567" s="11"/>
      <c r="RU1567" s="19"/>
      <c r="RV1567" s="11"/>
      <c r="RW1567" s="12"/>
      <c r="RX1567" s="12"/>
      <c r="RY1567" s="10"/>
      <c r="RZ1567" s="14"/>
      <c r="SA1567" s="14"/>
      <c r="SB1567" s="14"/>
      <c r="SC1567" s="16"/>
      <c r="SD1567" s="10"/>
      <c r="SE1567" s="17"/>
      <c r="SF1567" s="11"/>
      <c r="SG1567" s="19"/>
      <c r="SH1567" s="11"/>
      <c r="SI1567" s="12"/>
      <c r="SJ1567" s="12"/>
      <c r="SK1567" s="10"/>
      <c r="SL1567" s="14"/>
      <c r="SM1567" s="14"/>
      <c r="SN1567" s="14"/>
      <c r="SO1567" s="16"/>
      <c r="SP1567" s="10"/>
      <c r="SQ1567" s="17"/>
      <c r="SR1567" s="11"/>
      <c r="SS1567" s="19"/>
      <c r="ST1567" s="11"/>
      <c r="SU1567" s="12"/>
      <c r="SV1567" s="12"/>
      <c r="SW1567" s="10"/>
      <c r="SX1567" s="14"/>
      <c r="SY1567" s="14"/>
      <c r="SZ1567" s="14"/>
      <c r="TA1567" s="16"/>
      <c r="TB1567" s="10"/>
      <c r="TC1567" s="17"/>
      <c r="TD1567" s="11"/>
      <c r="TE1567" s="19"/>
      <c r="TF1567" s="11"/>
      <c r="TG1567" s="12"/>
      <c r="TH1567" s="12"/>
      <c r="TI1567" s="10"/>
      <c r="TJ1567" s="14"/>
      <c r="TK1567" s="14"/>
      <c r="TL1567" s="14"/>
      <c r="TM1567" s="16"/>
      <c r="TN1567" s="10"/>
      <c r="TO1567" s="17"/>
      <c r="TP1567" s="11"/>
      <c r="TQ1567" s="19"/>
      <c r="TR1567" s="11"/>
      <c r="TS1567" s="12"/>
      <c r="TT1567" s="12"/>
      <c r="TU1567" s="10"/>
      <c r="TV1567" s="14"/>
      <c r="TW1567" s="14"/>
      <c r="TX1567" s="14"/>
      <c r="TY1567" s="16"/>
      <c r="TZ1567" s="10"/>
      <c r="UA1567" s="17"/>
      <c r="UB1567" s="11"/>
      <c r="UC1567" s="19"/>
      <c r="UD1567" s="11"/>
      <c r="UE1567" s="12"/>
      <c r="UF1567" s="12"/>
      <c r="UG1567" s="10"/>
      <c r="UH1567" s="14"/>
      <c r="UI1567" s="14"/>
      <c r="UJ1567" s="14"/>
      <c r="UK1567" s="16"/>
      <c r="UL1567" s="10"/>
      <c r="UM1567" s="17"/>
      <c r="UN1567" s="11"/>
      <c r="UO1567" s="19"/>
      <c r="UP1567" s="11"/>
      <c r="UQ1567" s="12"/>
      <c r="UR1567" s="12"/>
      <c r="US1567" s="10"/>
      <c r="UT1567" s="14"/>
      <c r="UU1567" s="14"/>
      <c r="UV1567" s="14"/>
      <c r="UW1567" s="16"/>
      <c r="UX1567" s="10"/>
      <c r="UY1567" s="17"/>
      <c r="UZ1567" s="11"/>
      <c r="VA1567" s="19"/>
      <c r="VB1567" s="11"/>
      <c r="VC1567" s="12"/>
      <c r="VD1567" s="12"/>
      <c r="VE1567" s="10"/>
      <c r="VF1567" s="14"/>
      <c r="VG1567" s="14"/>
      <c r="VH1567" s="14"/>
      <c r="VI1567" s="16"/>
      <c r="VJ1567" s="10"/>
      <c r="VK1567" s="17"/>
      <c r="VL1567" s="11"/>
      <c r="VM1567" s="19"/>
      <c r="VN1567" s="11"/>
      <c r="VO1567" s="12"/>
      <c r="VP1567" s="12"/>
      <c r="VQ1567" s="10"/>
      <c r="VR1567" s="14"/>
      <c r="VS1567" s="14"/>
      <c r="VT1567" s="14"/>
      <c r="VU1567" s="16"/>
      <c r="VV1567" s="10"/>
      <c r="VW1567" s="17"/>
      <c r="VX1567" s="11"/>
      <c r="VY1567" s="19"/>
      <c r="VZ1567" s="11"/>
      <c r="WA1567" s="12"/>
      <c r="WB1567" s="12"/>
      <c r="WC1567" s="10"/>
      <c r="WD1567" s="14"/>
      <c r="WE1567" s="14"/>
      <c r="WF1567" s="14"/>
      <c r="WG1567" s="16"/>
      <c r="WH1567" s="10"/>
      <c r="WI1567" s="17"/>
      <c r="WJ1567" s="11"/>
      <c r="WK1567" s="19"/>
      <c r="WL1567" s="11"/>
      <c r="WM1567" s="12"/>
      <c r="WN1567" s="12"/>
      <c r="WO1567" s="10"/>
      <c r="WP1567" s="14"/>
      <c r="WQ1567" s="14"/>
      <c r="WR1567" s="14"/>
      <c r="WS1567" s="16"/>
      <c r="WT1567" s="10"/>
      <c r="WU1567" s="17"/>
      <c r="WV1567" s="11"/>
      <c r="WW1567" s="19"/>
      <c r="WX1567" s="11"/>
      <c r="WY1567" s="12"/>
      <c r="WZ1567" s="12"/>
      <c r="XA1567" s="10"/>
      <c r="XB1567" s="14"/>
      <c r="XC1567" s="14"/>
      <c r="XD1567" s="14"/>
      <c r="XE1567" s="16"/>
      <c r="XF1567" s="10"/>
      <c r="XG1567" s="17"/>
      <c r="XH1567" s="11"/>
      <c r="XI1567" s="19"/>
      <c r="XJ1567" s="11"/>
      <c r="XK1567" s="12"/>
      <c r="XL1567" s="12"/>
      <c r="XM1567" s="10"/>
      <c r="XN1567" s="14"/>
      <c r="XO1567" s="14"/>
      <c r="XP1567" s="14"/>
      <c r="XQ1567" s="16"/>
      <c r="XR1567" s="10"/>
      <c r="XS1567" s="17"/>
      <c r="XT1567" s="11"/>
      <c r="XU1567" s="19"/>
      <c r="XV1567" s="11"/>
      <c r="XW1567" s="12"/>
      <c r="XX1567" s="12"/>
      <c r="XY1567" s="10"/>
      <c r="XZ1567" s="14"/>
      <c r="YA1567" s="14"/>
      <c r="YB1567" s="14"/>
      <c r="YC1567" s="16"/>
      <c r="YD1567" s="10"/>
      <c r="YE1567" s="17"/>
      <c r="YF1567" s="11"/>
      <c r="YG1567" s="19"/>
      <c r="YH1567" s="11"/>
      <c r="YI1567" s="12"/>
      <c r="YJ1567" s="12"/>
      <c r="YK1567" s="10"/>
      <c r="YL1567" s="14"/>
      <c r="YM1567" s="14"/>
      <c r="YN1567" s="14"/>
      <c r="YO1567" s="16"/>
      <c r="YP1567" s="10"/>
      <c r="YQ1567" s="17"/>
      <c r="YR1567" s="11"/>
      <c r="YS1567" s="19"/>
      <c r="YT1567" s="11"/>
      <c r="YU1567" s="12"/>
      <c r="YV1567" s="12"/>
      <c r="YW1567" s="10"/>
      <c r="YX1567" s="14"/>
      <c r="YY1567" s="14"/>
      <c r="YZ1567" s="14"/>
      <c r="ZA1567" s="16"/>
      <c r="ZB1567" s="10"/>
      <c r="ZC1567" s="17"/>
      <c r="ZD1567" s="11"/>
      <c r="ZE1567" s="19"/>
      <c r="ZF1567" s="11"/>
      <c r="ZG1567" s="12"/>
      <c r="ZH1567" s="12"/>
      <c r="ZI1567" s="10"/>
      <c r="ZJ1567" s="14"/>
      <c r="ZK1567" s="14"/>
      <c r="ZL1567" s="14"/>
      <c r="ZM1567" s="16"/>
      <c r="ZN1567" s="10"/>
      <c r="ZO1567" s="17"/>
      <c r="ZP1567" s="11"/>
      <c r="ZQ1567" s="19"/>
      <c r="ZR1567" s="11"/>
      <c r="ZS1567" s="12"/>
      <c r="ZT1567" s="12"/>
      <c r="ZU1567" s="10"/>
      <c r="ZV1567" s="14"/>
      <c r="ZW1567" s="14"/>
      <c r="ZX1567" s="14"/>
      <c r="ZY1567" s="16"/>
      <c r="ZZ1567" s="10"/>
      <c r="AAA1567" s="17"/>
      <c r="AAB1567" s="11"/>
      <c r="AAC1567" s="19"/>
      <c r="AAD1567" s="11"/>
      <c r="AAE1567" s="12"/>
      <c r="AAF1567" s="12"/>
      <c r="AAG1567" s="10"/>
      <c r="AAH1567" s="14"/>
      <c r="AAI1567" s="14"/>
      <c r="AAJ1567" s="14"/>
      <c r="AAK1567" s="16"/>
      <c r="AAL1567" s="10"/>
      <c r="AAM1567" s="17"/>
      <c r="AAN1567" s="11"/>
      <c r="AAO1567" s="19"/>
      <c r="AAP1567" s="11"/>
      <c r="AAQ1567" s="12"/>
      <c r="AAR1567" s="12"/>
      <c r="AAS1567" s="10"/>
      <c r="AAT1567" s="14"/>
      <c r="AAU1567" s="14"/>
      <c r="AAV1567" s="14"/>
      <c r="AAW1567" s="16"/>
      <c r="AAX1567" s="10"/>
      <c r="AAY1567" s="17"/>
      <c r="AAZ1567" s="11"/>
      <c r="ABA1567" s="19"/>
      <c r="ABB1567" s="11"/>
      <c r="ABC1567" s="12"/>
      <c r="ABD1567" s="12"/>
      <c r="ABE1567" s="10"/>
      <c r="ABF1567" s="14"/>
      <c r="ABG1567" s="14"/>
      <c r="ABH1567" s="14"/>
      <c r="ABI1567" s="16"/>
      <c r="ABJ1567" s="10"/>
      <c r="ABK1567" s="17"/>
      <c r="ABL1567" s="11"/>
      <c r="ABM1567" s="19"/>
      <c r="ABN1567" s="11"/>
      <c r="ABO1567" s="12"/>
      <c r="ABP1567" s="12"/>
      <c r="ABQ1567" s="10"/>
      <c r="ABR1567" s="14"/>
      <c r="ABS1567" s="14"/>
      <c r="ABT1567" s="14"/>
      <c r="ABU1567" s="16"/>
      <c r="ABV1567" s="10"/>
      <c r="ABW1567" s="17"/>
      <c r="ABX1567" s="11"/>
      <c r="ABY1567" s="19"/>
      <c r="ABZ1567" s="11"/>
      <c r="ACA1567" s="12"/>
      <c r="ACB1567" s="12"/>
      <c r="ACC1567" s="10"/>
      <c r="ACD1567" s="14"/>
      <c r="ACE1567" s="14"/>
      <c r="ACF1567" s="14"/>
      <c r="ACG1567" s="16"/>
      <c r="ACH1567" s="10"/>
      <c r="ACI1567" s="17"/>
      <c r="ACJ1567" s="11"/>
      <c r="ACK1567" s="19"/>
      <c r="ACL1567" s="11"/>
      <c r="ACM1567" s="12"/>
      <c r="ACN1567" s="12"/>
      <c r="ACO1567" s="10"/>
      <c r="ACP1567" s="14"/>
      <c r="ACQ1567" s="14"/>
      <c r="ACR1567" s="14"/>
      <c r="ACS1567" s="16"/>
      <c r="ACT1567" s="10"/>
      <c r="ACU1567" s="17"/>
      <c r="ACV1567" s="11"/>
      <c r="ACW1567" s="19"/>
      <c r="ACX1567" s="11"/>
      <c r="ACY1567" s="12"/>
      <c r="ACZ1567" s="12"/>
      <c r="ADA1567" s="10"/>
      <c r="ADB1567" s="14"/>
      <c r="ADC1567" s="14"/>
      <c r="ADD1567" s="14"/>
      <c r="ADE1567" s="16"/>
      <c r="ADF1567" s="10"/>
      <c r="ADG1567" s="17"/>
      <c r="ADH1567" s="11"/>
      <c r="ADI1567" s="19"/>
      <c r="ADJ1567" s="11"/>
      <c r="ADK1567" s="12"/>
      <c r="ADL1567" s="12"/>
      <c r="ADM1567" s="10"/>
      <c r="ADN1567" s="14"/>
      <c r="ADO1567" s="14"/>
      <c r="ADP1567" s="14"/>
      <c r="ADQ1567" s="16"/>
      <c r="ADR1567" s="10"/>
      <c r="ADS1567" s="17"/>
      <c r="ADT1567" s="11"/>
      <c r="ADU1567" s="19"/>
      <c r="ADV1567" s="11"/>
      <c r="ADW1567" s="12"/>
      <c r="ADX1567" s="12"/>
      <c r="ADY1567" s="10"/>
      <c r="ADZ1567" s="14"/>
      <c r="AEA1567" s="14"/>
      <c r="AEB1567" s="14"/>
      <c r="AEC1567" s="16"/>
      <c r="AED1567" s="10"/>
      <c r="AEE1567" s="17"/>
      <c r="AEF1567" s="11"/>
      <c r="AEG1567" s="19"/>
      <c r="AEH1567" s="11"/>
      <c r="AEI1567" s="12"/>
      <c r="AEJ1567" s="12"/>
      <c r="AEK1567" s="10"/>
      <c r="AEL1567" s="14"/>
      <c r="AEM1567" s="14"/>
      <c r="AEN1567" s="14"/>
      <c r="AEO1567" s="16"/>
      <c r="AEP1567" s="10"/>
      <c r="AEQ1567" s="17"/>
      <c r="AER1567" s="11"/>
      <c r="AES1567" s="19"/>
      <c r="AET1567" s="11"/>
      <c r="AEU1567" s="12"/>
      <c r="AEV1567" s="12"/>
      <c r="AEW1567" s="10"/>
      <c r="AEX1567" s="14"/>
      <c r="AEY1567" s="14"/>
      <c r="AEZ1567" s="14"/>
      <c r="AFA1567" s="16"/>
      <c r="AFB1567" s="10"/>
      <c r="AFC1567" s="17"/>
      <c r="AFD1567" s="11"/>
      <c r="AFE1567" s="19"/>
      <c r="AFF1567" s="11"/>
      <c r="AFG1567" s="12"/>
      <c r="AFH1567" s="12"/>
      <c r="AFI1567" s="10"/>
      <c r="AFJ1567" s="14"/>
      <c r="AFK1567" s="14"/>
      <c r="AFL1567" s="14"/>
      <c r="AFM1567" s="16"/>
      <c r="AFN1567" s="10"/>
      <c r="AFO1567" s="17"/>
      <c r="AFP1567" s="11"/>
      <c r="AFQ1567" s="19"/>
      <c r="AFR1567" s="11"/>
      <c r="AFS1567" s="12"/>
      <c r="AFT1567" s="12"/>
      <c r="AFU1567" s="10"/>
      <c r="AFV1567" s="14"/>
      <c r="AFW1567" s="14"/>
      <c r="AFX1567" s="14"/>
      <c r="AFY1567" s="16"/>
      <c r="AFZ1567" s="10"/>
      <c r="AGA1567" s="17"/>
      <c r="AGB1567" s="11"/>
      <c r="AGC1567" s="19"/>
      <c r="AGD1567" s="11"/>
      <c r="AGE1567" s="12"/>
      <c r="AGF1567" s="12"/>
      <c r="AGG1567" s="10"/>
      <c r="AGH1567" s="14"/>
      <c r="AGI1567" s="14"/>
      <c r="AGJ1567" s="14"/>
      <c r="AGK1567" s="16"/>
      <c r="AGL1567" s="10"/>
      <c r="AGM1567" s="17"/>
      <c r="AGN1567" s="11"/>
      <c r="AGO1567" s="19"/>
      <c r="AGP1567" s="11"/>
      <c r="AGQ1567" s="12"/>
      <c r="AGR1567" s="12"/>
      <c r="AGS1567" s="10"/>
      <c r="AGT1567" s="14"/>
      <c r="AGU1567" s="14"/>
      <c r="AGV1567" s="14"/>
      <c r="AGW1567" s="16"/>
      <c r="AGX1567" s="10"/>
      <c r="AGY1567" s="17"/>
      <c r="AGZ1567" s="11"/>
      <c r="AHA1567" s="19"/>
      <c r="AHB1567" s="11"/>
      <c r="AHC1567" s="12"/>
      <c r="AHD1567" s="12"/>
      <c r="AHE1567" s="10"/>
      <c r="AHF1567" s="14"/>
      <c r="AHG1567" s="14"/>
      <c r="AHH1567" s="14"/>
      <c r="AHI1567" s="16"/>
      <c r="AHJ1567" s="10"/>
      <c r="AHK1567" s="17"/>
      <c r="AHL1567" s="11"/>
      <c r="AHM1567" s="19"/>
      <c r="AHN1567" s="11"/>
      <c r="AHO1567" s="12"/>
      <c r="AHP1567" s="12"/>
      <c r="AHQ1567" s="10"/>
      <c r="AHR1567" s="14"/>
      <c r="AHS1567" s="14"/>
      <c r="AHT1567" s="14"/>
      <c r="AHU1567" s="16"/>
      <c r="AHV1567" s="10"/>
      <c r="AHW1567" s="17"/>
      <c r="AHX1567" s="11"/>
      <c r="AHY1567" s="19"/>
      <c r="AHZ1567" s="11"/>
      <c r="AIA1567" s="12"/>
      <c r="AIB1567" s="12"/>
      <c r="AIC1567" s="10"/>
      <c r="AID1567" s="14"/>
      <c r="AIE1567" s="14"/>
      <c r="AIF1567" s="14"/>
      <c r="AIG1567" s="16"/>
      <c r="AIH1567" s="10"/>
      <c r="AII1567" s="17"/>
      <c r="AIJ1567" s="11"/>
      <c r="AIK1567" s="19"/>
      <c r="AIL1567" s="11"/>
      <c r="AIM1567" s="12"/>
      <c r="AIN1567" s="12"/>
      <c r="AIO1567" s="10"/>
      <c r="AIP1567" s="14"/>
      <c r="AIQ1567" s="14"/>
      <c r="AIR1567" s="14"/>
      <c r="AIS1567" s="16"/>
      <c r="AIT1567" s="10"/>
      <c r="AIU1567" s="17"/>
      <c r="AIV1567" s="11"/>
      <c r="AIW1567" s="19"/>
      <c r="AIX1567" s="11"/>
      <c r="AIY1567" s="12"/>
      <c r="AIZ1567" s="12"/>
      <c r="AJA1567" s="10"/>
      <c r="AJB1567" s="14"/>
      <c r="AJC1567" s="14"/>
      <c r="AJD1567" s="14"/>
      <c r="AJE1567" s="16"/>
      <c r="AJF1567" s="10"/>
      <c r="AJG1567" s="17"/>
      <c r="AJH1567" s="11"/>
      <c r="AJI1567" s="19"/>
      <c r="AJJ1567" s="11"/>
      <c r="AJK1567" s="12"/>
      <c r="AJL1567" s="12"/>
      <c r="AJM1567" s="10"/>
      <c r="AJN1567" s="14"/>
      <c r="AJO1567" s="14"/>
      <c r="AJP1567" s="14"/>
      <c r="AJQ1567" s="16"/>
      <c r="AJR1567" s="10"/>
      <c r="AJS1567" s="17"/>
      <c r="AJT1567" s="11"/>
      <c r="AJU1567" s="19"/>
      <c r="AJV1567" s="11"/>
      <c r="AJW1567" s="12"/>
      <c r="AJX1567" s="12"/>
      <c r="AJY1567" s="10"/>
      <c r="AJZ1567" s="14"/>
      <c r="AKA1567" s="14"/>
      <c r="AKB1567" s="14"/>
      <c r="AKC1567" s="16"/>
      <c r="AKD1567" s="10"/>
      <c r="AKE1567" s="17"/>
      <c r="AKF1567" s="11"/>
      <c r="AKG1567" s="19"/>
      <c r="AKH1567" s="11"/>
      <c r="AKI1567" s="12"/>
      <c r="AKJ1567" s="12"/>
      <c r="AKK1567" s="10"/>
      <c r="AKL1567" s="14"/>
      <c r="AKM1567" s="14"/>
      <c r="AKN1567" s="14"/>
      <c r="AKO1567" s="16"/>
      <c r="AKP1567" s="10"/>
      <c r="AKQ1567" s="17"/>
      <c r="AKR1567" s="11"/>
      <c r="AKS1567" s="19"/>
      <c r="AKT1567" s="11"/>
      <c r="AKU1567" s="12"/>
      <c r="AKV1567" s="12"/>
      <c r="AKW1567" s="10"/>
      <c r="AKX1567" s="14"/>
      <c r="AKY1567" s="14"/>
      <c r="AKZ1567" s="14"/>
      <c r="ALA1567" s="16"/>
      <c r="ALB1567" s="10"/>
      <c r="ALC1567" s="17"/>
      <c r="ALD1567" s="11"/>
      <c r="ALE1567" s="19"/>
      <c r="ALF1567" s="11"/>
      <c r="ALG1567" s="12"/>
      <c r="ALH1567" s="12"/>
      <c r="ALI1567" s="10"/>
      <c r="ALJ1567" s="14"/>
      <c r="ALK1567" s="14"/>
      <c r="ALL1567" s="14"/>
      <c r="ALM1567" s="16"/>
      <c r="ALN1567" s="10"/>
      <c r="ALO1567" s="17"/>
      <c r="ALP1567" s="11"/>
      <c r="ALQ1567" s="19"/>
      <c r="ALR1567" s="11"/>
      <c r="ALS1567" s="12"/>
      <c r="ALT1567" s="12"/>
      <c r="ALU1567" s="10"/>
      <c r="ALV1567" s="14"/>
      <c r="ALW1567" s="14"/>
      <c r="ALX1567" s="14"/>
      <c r="ALY1567" s="16"/>
      <c r="ALZ1567" s="10"/>
      <c r="AMA1567" s="17"/>
      <c r="AMB1567" s="11"/>
      <c r="AMC1567" s="19"/>
      <c r="AMD1567" s="11"/>
      <c r="AME1567" s="12"/>
      <c r="AMF1567" s="12"/>
      <c r="AMG1567" s="10"/>
      <c r="AMH1567" s="14"/>
      <c r="AMI1567" s="14"/>
      <c r="AMJ1567" s="14"/>
      <c r="AMK1567" s="16"/>
      <c r="AML1567" s="10"/>
      <c r="AMM1567" s="17"/>
      <c r="AMN1567" s="11"/>
      <c r="AMO1567" s="19"/>
      <c r="AMP1567" s="11"/>
      <c r="AMQ1567" s="12"/>
      <c r="AMR1567" s="12"/>
      <c r="AMS1567" s="10"/>
      <c r="AMT1567" s="14"/>
      <c r="AMU1567" s="14"/>
      <c r="AMV1567" s="14"/>
      <c r="AMW1567" s="16"/>
      <c r="AMX1567" s="10"/>
      <c r="AMY1567" s="17"/>
      <c r="AMZ1567" s="11"/>
      <c r="ANA1567" s="19"/>
      <c r="ANB1567" s="11"/>
      <c r="ANC1567" s="12"/>
      <c r="AND1567" s="12"/>
      <c r="ANE1567" s="10"/>
      <c r="ANF1567" s="14"/>
      <c r="ANG1567" s="14"/>
      <c r="ANH1567" s="14"/>
      <c r="ANI1567" s="16"/>
      <c r="ANJ1567" s="10"/>
      <c r="ANK1567" s="17"/>
      <c r="ANL1567" s="11"/>
      <c r="ANM1567" s="19"/>
      <c r="ANN1567" s="11"/>
      <c r="ANO1567" s="12"/>
      <c r="ANP1567" s="12"/>
      <c r="ANQ1567" s="10"/>
      <c r="ANR1567" s="14"/>
      <c r="ANS1567" s="14"/>
      <c r="ANT1567" s="14"/>
      <c r="ANU1567" s="16"/>
      <c r="ANV1567" s="10"/>
      <c r="ANW1567" s="17"/>
      <c r="ANX1567" s="11"/>
      <c r="ANY1567" s="19"/>
      <c r="ANZ1567" s="11"/>
      <c r="AOA1567" s="12"/>
      <c r="AOB1567" s="12"/>
      <c r="AOC1567" s="10"/>
      <c r="AOD1567" s="14"/>
      <c r="AOE1567" s="14"/>
      <c r="AOF1567" s="14"/>
      <c r="AOG1567" s="16"/>
      <c r="AOH1567" s="10"/>
      <c r="AOI1567" s="17"/>
      <c r="AOJ1567" s="11"/>
      <c r="AOK1567" s="19"/>
      <c r="AOL1567" s="11"/>
      <c r="AOM1567" s="12"/>
      <c r="AON1567" s="12"/>
      <c r="AOO1567" s="10"/>
      <c r="AOP1567" s="14"/>
      <c r="AOQ1567" s="14"/>
      <c r="AOR1567" s="14"/>
      <c r="AOS1567" s="16"/>
      <c r="AOT1567" s="10"/>
      <c r="AOU1567" s="17"/>
      <c r="AOV1567" s="11"/>
      <c r="AOW1567" s="19"/>
      <c r="AOX1567" s="11"/>
      <c r="AOY1567" s="12"/>
      <c r="AOZ1567" s="12"/>
      <c r="APA1567" s="10"/>
      <c r="APB1567" s="14"/>
      <c r="APC1567" s="14"/>
      <c r="APD1567" s="14"/>
      <c r="APE1567" s="16"/>
      <c r="APF1567" s="10"/>
      <c r="APG1567" s="17"/>
      <c r="APH1567" s="11"/>
      <c r="API1567" s="19"/>
      <c r="APJ1567" s="11"/>
      <c r="APK1567" s="12"/>
      <c r="APL1567" s="12"/>
      <c r="APM1567" s="10"/>
      <c r="APN1567" s="14"/>
      <c r="APO1567" s="14"/>
      <c r="APP1567" s="14"/>
      <c r="APQ1567" s="16"/>
      <c r="APR1567" s="10"/>
      <c r="APS1567" s="17"/>
      <c r="APT1567" s="11"/>
      <c r="APU1567" s="19"/>
      <c r="APV1567" s="11"/>
      <c r="APW1567" s="12"/>
      <c r="APX1567" s="12"/>
      <c r="APY1567" s="10"/>
      <c r="APZ1567" s="14"/>
      <c r="AQA1567" s="14"/>
      <c r="AQB1567" s="14"/>
      <c r="AQC1567" s="16"/>
      <c r="AQD1567" s="10"/>
      <c r="AQE1567" s="17"/>
      <c r="AQF1567" s="11"/>
      <c r="AQG1567" s="19"/>
      <c r="AQH1567" s="11"/>
      <c r="AQI1567" s="12"/>
      <c r="AQJ1567" s="12"/>
      <c r="AQK1567" s="10"/>
      <c r="AQL1567" s="14"/>
      <c r="AQM1567" s="14"/>
      <c r="AQN1567" s="14"/>
      <c r="AQO1567" s="16"/>
      <c r="AQP1567" s="10"/>
      <c r="AQQ1567" s="17"/>
      <c r="AQR1567" s="11"/>
      <c r="AQS1567" s="19"/>
      <c r="AQT1567" s="11"/>
      <c r="AQU1567" s="12"/>
      <c r="AQV1567" s="12"/>
      <c r="AQW1567" s="10"/>
      <c r="AQX1567" s="14"/>
      <c r="AQY1567" s="14"/>
      <c r="AQZ1567" s="14"/>
      <c r="ARA1567" s="16"/>
      <c r="ARB1567" s="10"/>
      <c r="ARC1567" s="17"/>
      <c r="ARD1567" s="11"/>
      <c r="ARE1567" s="19"/>
      <c r="ARF1567" s="11"/>
      <c r="ARG1567" s="12"/>
      <c r="ARH1567" s="12"/>
      <c r="ARI1567" s="10"/>
      <c r="ARJ1567" s="14"/>
      <c r="ARK1567" s="14"/>
      <c r="ARL1567" s="14"/>
      <c r="ARM1567" s="16"/>
      <c r="ARN1567" s="10"/>
      <c r="ARO1567" s="17"/>
      <c r="ARP1567" s="11"/>
      <c r="ARQ1567" s="19"/>
      <c r="ARR1567" s="11"/>
      <c r="ARS1567" s="12"/>
      <c r="ART1567" s="12"/>
      <c r="ARU1567" s="10"/>
      <c r="ARV1567" s="14"/>
      <c r="ARW1567" s="14"/>
      <c r="ARX1567" s="14"/>
      <c r="ARY1567" s="16"/>
      <c r="ARZ1567" s="10"/>
      <c r="ASA1567" s="17"/>
      <c r="ASB1567" s="11"/>
      <c r="ASC1567" s="19"/>
      <c r="ASD1567" s="11"/>
      <c r="ASE1567" s="12"/>
      <c r="ASF1567" s="12"/>
      <c r="ASG1567" s="10"/>
      <c r="ASH1567" s="14"/>
      <c r="ASI1567" s="14"/>
      <c r="ASJ1567" s="14"/>
      <c r="ASK1567" s="16"/>
      <c r="ASL1567" s="10"/>
      <c r="ASM1567" s="17"/>
      <c r="ASN1567" s="11"/>
      <c r="ASO1567" s="19"/>
      <c r="ASP1567" s="11"/>
      <c r="ASQ1567" s="12"/>
      <c r="ASR1567" s="12"/>
      <c r="ASS1567" s="10"/>
      <c r="AST1567" s="14"/>
      <c r="ASU1567" s="14"/>
      <c r="ASV1567" s="14"/>
      <c r="ASW1567" s="16"/>
      <c r="ASX1567" s="10"/>
      <c r="ASY1567" s="17"/>
      <c r="ASZ1567" s="11"/>
      <c r="ATA1567" s="19"/>
      <c r="ATB1567" s="11"/>
      <c r="ATC1567" s="12"/>
      <c r="ATD1567" s="12"/>
      <c r="ATE1567" s="10"/>
      <c r="ATF1567" s="14"/>
      <c r="ATG1567" s="14"/>
      <c r="ATH1567" s="14"/>
      <c r="ATI1567" s="16"/>
      <c r="ATJ1567" s="10"/>
      <c r="ATK1567" s="17"/>
      <c r="ATL1567" s="11"/>
      <c r="ATM1567" s="19"/>
      <c r="ATN1567" s="11"/>
      <c r="ATO1567" s="12"/>
      <c r="ATP1567" s="12"/>
      <c r="ATQ1567" s="10"/>
      <c r="ATR1567" s="14"/>
      <c r="ATS1567" s="14"/>
      <c r="ATT1567" s="14"/>
      <c r="ATU1567" s="16"/>
      <c r="ATV1567" s="10"/>
      <c r="ATW1567" s="17"/>
      <c r="ATX1567" s="11"/>
      <c r="ATY1567" s="19"/>
      <c r="ATZ1567" s="11"/>
      <c r="AUA1567" s="12"/>
      <c r="AUB1567" s="12"/>
      <c r="AUC1567" s="10"/>
      <c r="AUD1567" s="14"/>
      <c r="AUE1567" s="14"/>
      <c r="AUF1567" s="14"/>
      <c r="AUG1567" s="16"/>
      <c r="AUH1567" s="10"/>
      <c r="AUI1567" s="17"/>
      <c r="AUJ1567" s="11"/>
      <c r="AUK1567" s="19"/>
      <c r="AUL1567" s="11"/>
      <c r="AUM1567" s="12"/>
      <c r="AUN1567" s="12"/>
      <c r="AUO1567" s="10"/>
      <c r="AUP1567" s="14"/>
      <c r="AUQ1567" s="14"/>
      <c r="AUR1567" s="14"/>
      <c r="AUS1567" s="16"/>
      <c r="AUT1567" s="10"/>
      <c r="AUU1567" s="17"/>
      <c r="AUV1567" s="11"/>
      <c r="AUW1567" s="19"/>
      <c r="AUX1567" s="11"/>
      <c r="AUY1567" s="12"/>
      <c r="AUZ1567" s="12"/>
      <c r="AVA1567" s="10"/>
      <c r="AVB1567" s="14"/>
      <c r="AVC1567" s="14"/>
      <c r="AVD1567" s="14"/>
      <c r="AVE1567" s="16"/>
      <c r="AVF1567" s="10"/>
      <c r="AVG1567" s="17"/>
      <c r="AVH1567" s="11"/>
      <c r="AVI1567" s="19"/>
      <c r="AVJ1567" s="11"/>
      <c r="AVK1567" s="12"/>
      <c r="AVL1567" s="12"/>
      <c r="AVM1567" s="10"/>
      <c r="AVN1567" s="14"/>
      <c r="AVO1567" s="14"/>
      <c r="AVP1567" s="14"/>
      <c r="AVQ1567" s="16"/>
      <c r="AVR1567" s="10"/>
      <c r="AVS1567" s="17"/>
      <c r="AVT1567" s="11"/>
      <c r="AVU1567" s="19"/>
      <c r="AVV1567" s="11"/>
      <c r="AVW1567" s="12"/>
      <c r="AVX1567" s="12"/>
      <c r="AVY1567" s="10"/>
      <c r="AVZ1567" s="14"/>
      <c r="AWA1567" s="14"/>
      <c r="AWB1567" s="14"/>
      <c r="AWC1567" s="16"/>
      <c r="AWD1567" s="10"/>
      <c r="AWE1567" s="17"/>
      <c r="AWF1567" s="11"/>
      <c r="AWG1567" s="19"/>
      <c r="AWH1567" s="11"/>
      <c r="AWI1567" s="12"/>
      <c r="AWJ1567" s="12"/>
      <c r="AWK1567" s="10"/>
      <c r="AWL1567" s="14"/>
      <c r="AWM1567" s="14"/>
      <c r="AWN1567" s="14"/>
      <c r="AWO1567" s="16"/>
      <c r="AWP1567" s="10"/>
      <c r="AWQ1567" s="17"/>
      <c r="AWR1567" s="11"/>
      <c r="AWS1567" s="19"/>
      <c r="AWT1567" s="11"/>
      <c r="AWU1567" s="12"/>
      <c r="AWV1567" s="12"/>
      <c r="AWW1567" s="10"/>
      <c r="AWX1567" s="14"/>
      <c r="AWY1567" s="14"/>
      <c r="AWZ1567" s="14"/>
      <c r="AXA1567" s="16"/>
      <c r="AXB1567" s="10"/>
      <c r="AXC1567" s="17"/>
      <c r="AXD1567" s="11"/>
      <c r="AXE1567" s="19"/>
      <c r="AXF1567" s="11"/>
      <c r="AXG1567" s="12"/>
      <c r="AXH1567" s="12"/>
      <c r="AXI1567" s="10"/>
      <c r="AXJ1567" s="14"/>
      <c r="AXK1567" s="14"/>
      <c r="AXL1567" s="14"/>
      <c r="AXM1567" s="16"/>
      <c r="AXN1567" s="10"/>
      <c r="AXO1567" s="17"/>
      <c r="AXP1567" s="11"/>
      <c r="AXQ1567" s="19"/>
      <c r="AXR1567" s="11"/>
      <c r="AXS1567" s="12"/>
      <c r="AXT1567" s="12"/>
      <c r="AXU1567" s="10"/>
      <c r="AXV1567" s="14"/>
      <c r="AXW1567" s="14"/>
      <c r="AXX1567" s="14"/>
      <c r="AXY1567" s="16"/>
      <c r="AXZ1567" s="10"/>
      <c r="AYA1567" s="17"/>
      <c r="AYB1567" s="11"/>
      <c r="AYC1567" s="19"/>
      <c r="AYD1567" s="11"/>
      <c r="AYE1567" s="12"/>
      <c r="AYF1567" s="12"/>
      <c r="AYG1567" s="10"/>
      <c r="AYH1567" s="14"/>
      <c r="AYI1567" s="14"/>
      <c r="AYJ1567" s="14"/>
      <c r="AYK1567" s="16"/>
      <c r="AYL1567" s="10"/>
      <c r="AYM1567" s="17"/>
      <c r="AYN1567" s="11"/>
      <c r="AYO1567" s="19"/>
      <c r="AYP1567" s="11"/>
      <c r="AYQ1567" s="12"/>
      <c r="AYR1567" s="12"/>
      <c r="AYS1567" s="10"/>
      <c r="AYT1567" s="14"/>
      <c r="AYU1567" s="14"/>
      <c r="AYV1567" s="14"/>
      <c r="AYW1567" s="16"/>
      <c r="AYX1567" s="10"/>
      <c r="AYY1567" s="17"/>
      <c r="AYZ1567" s="11"/>
      <c r="AZA1567" s="19"/>
      <c r="AZB1567" s="11"/>
      <c r="AZC1567" s="12"/>
      <c r="AZD1567" s="12"/>
      <c r="AZE1567" s="10"/>
      <c r="AZF1567" s="14"/>
      <c r="AZG1567" s="14"/>
      <c r="AZH1567" s="14"/>
      <c r="AZI1567" s="16"/>
      <c r="AZJ1567" s="10"/>
      <c r="AZK1567" s="17"/>
      <c r="AZL1567" s="11"/>
      <c r="AZM1567" s="19"/>
      <c r="AZN1567" s="11"/>
      <c r="AZO1567" s="12"/>
      <c r="AZP1567" s="12"/>
      <c r="AZQ1567" s="10"/>
      <c r="AZR1567" s="14"/>
      <c r="AZS1567" s="14"/>
      <c r="AZT1567" s="14"/>
      <c r="AZU1567" s="16"/>
      <c r="AZV1567" s="10"/>
      <c r="AZW1567" s="17"/>
      <c r="AZX1567" s="11"/>
      <c r="AZY1567" s="19"/>
      <c r="AZZ1567" s="11"/>
      <c r="BAA1567" s="12"/>
      <c r="BAB1567" s="12"/>
      <c r="BAC1567" s="10"/>
      <c r="BAD1567" s="14"/>
      <c r="BAE1567" s="14"/>
      <c r="BAF1567" s="14"/>
      <c r="BAG1567" s="16"/>
      <c r="BAH1567" s="10"/>
      <c r="BAI1567" s="17"/>
      <c r="BAJ1567" s="11"/>
      <c r="BAK1567" s="19"/>
      <c r="BAL1567" s="11"/>
      <c r="BAM1567" s="12"/>
      <c r="BAN1567" s="12"/>
      <c r="BAO1567" s="10"/>
      <c r="BAP1567" s="14"/>
      <c r="BAQ1567" s="14"/>
      <c r="BAR1567" s="14"/>
      <c r="BAS1567" s="16"/>
      <c r="BAT1567" s="10"/>
      <c r="BAU1567" s="17"/>
      <c r="BAV1567" s="11"/>
      <c r="BAW1567" s="19"/>
      <c r="BAX1567" s="11"/>
      <c r="BAY1567" s="12"/>
      <c r="BAZ1567" s="12"/>
      <c r="BBA1567" s="10"/>
      <c r="BBB1567" s="14"/>
      <c r="BBC1567" s="14"/>
      <c r="BBD1567" s="14"/>
      <c r="BBE1567" s="16"/>
      <c r="BBF1567" s="10"/>
      <c r="BBG1567" s="17"/>
      <c r="BBH1567" s="11"/>
      <c r="BBI1567" s="19"/>
      <c r="BBJ1567" s="11"/>
      <c r="BBK1567" s="12"/>
      <c r="BBL1567" s="12"/>
      <c r="BBM1567" s="10"/>
      <c r="BBN1567" s="14"/>
      <c r="BBO1567" s="14"/>
      <c r="BBP1567" s="14"/>
      <c r="BBQ1567" s="16"/>
      <c r="BBR1567" s="10"/>
      <c r="BBS1567" s="17"/>
      <c r="BBT1567" s="11"/>
      <c r="BBU1567" s="19"/>
      <c r="BBV1567" s="11"/>
      <c r="BBW1567" s="12"/>
      <c r="BBX1567" s="12"/>
      <c r="BBY1567" s="10"/>
      <c r="BBZ1567" s="14"/>
      <c r="BCA1567" s="14"/>
      <c r="BCB1567" s="14"/>
      <c r="BCC1567" s="16"/>
      <c r="BCD1567" s="10"/>
      <c r="BCE1567" s="17"/>
      <c r="BCF1567" s="11"/>
      <c r="BCG1567" s="19"/>
      <c r="BCH1567" s="11"/>
      <c r="BCI1567" s="12"/>
      <c r="BCJ1567" s="12"/>
      <c r="BCK1567" s="10"/>
      <c r="BCL1567" s="14"/>
      <c r="BCM1567" s="14"/>
      <c r="BCN1567" s="14"/>
      <c r="BCO1567" s="16"/>
      <c r="BCP1567" s="10"/>
      <c r="BCQ1567" s="17"/>
      <c r="BCR1567" s="11"/>
      <c r="BCS1567" s="19"/>
      <c r="BCT1567" s="11"/>
      <c r="BCU1567" s="12"/>
      <c r="BCV1567" s="12"/>
      <c r="BCW1567" s="10"/>
      <c r="BCX1567" s="14"/>
      <c r="BCY1567" s="14"/>
      <c r="BCZ1567" s="14"/>
      <c r="BDA1567" s="16"/>
      <c r="BDB1567" s="10"/>
      <c r="BDC1567" s="17"/>
      <c r="BDD1567" s="11"/>
      <c r="BDE1567" s="19"/>
      <c r="BDF1567" s="11"/>
      <c r="BDG1567" s="12"/>
      <c r="BDH1567" s="12"/>
      <c r="BDI1567" s="10"/>
      <c r="BDJ1567" s="14"/>
      <c r="BDK1567" s="14"/>
      <c r="BDL1567" s="14"/>
      <c r="BDM1567" s="16"/>
      <c r="BDN1567" s="10"/>
      <c r="BDO1567" s="17"/>
      <c r="BDP1567" s="11"/>
      <c r="BDQ1567" s="19"/>
      <c r="BDR1567" s="11"/>
      <c r="BDS1567" s="12"/>
      <c r="BDT1567" s="12"/>
      <c r="BDU1567" s="10"/>
      <c r="BDV1567" s="14"/>
      <c r="BDW1567" s="14"/>
      <c r="BDX1567" s="14"/>
      <c r="BDY1567" s="16"/>
      <c r="BDZ1567" s="10"/>
      <c r="BEA1567" s="17"/>
      <c r="BEB1567" s="11"/>
      <c r="BEC1567" s="19"/>
      <c r="BED1567" s="11"/>
      <c r="BEE1567" s="12"/>
      <c r="BEF1567" s="12"/>
      <c r="BEG1567" s="10"/>
      <c r="BEH1567" s="14"/>
      <c r="BEI1567" s="14"/>
      <c r="BEJ1567" s="14"/>
      <c r="BEK1567" s="16"/>
      <c r="BEL1567" s="10"/>
      <c r="BEM1567" s="17"/>
      <c r="BEN1567" s="11"/>
      <c r="BEO1567" s="19"/>
      <c r="BEP1567" s="11"/>
      <c r="BEQ1567" s="12"/>
      <c r="BER1567" s="12"/>
      <c r="BES1567" s="10"/>
      <c r="BET1567" s="14"/>
      <c r="BEU1567" s="14"/>
      <c r="BEV1567" s="14"/>
      <c r="BEW1567" s="16"/>
      <c r="BEX1567" s="10"/>
      <c r="BEY1567" s="17"/>
      <c r="BEZ1567" s="11"/>
      <c r="BFA1567" s="19"/>
      <c r="BFB1567" s="11"/>
      <c r="BFC1567" s="12"/>
      <c r="BFD1567" s="12"/>
      <c r="BFE1567" s="10"/>
      <c r="BFF1567" s="14"/>
      <c r="BFG1567" s="14"/>
      <c r="BFH1567" s="14"/>
      <c r="BFI1567" s="16"/>
      <c r="BFJ1567" s="10"/>
      <c r="BFK1567" s="17"/>
      <c r="BFL1567" s="11"/>
      <c r="BFM1567" s="19"/>
      <c r="BFN1567" s="11"/>
      <c r="BFO1567" s="12"/>
      <c r="BFP1567" s="12"/>
      <c r="BFQ1567" s="10"/>
      <c r="BFR1567" s="14"/>
      <c r="BFS1567" s="14"/>
      <c r="BFT1567" s="14"/>
      <c r="BFU1567" s="16"/>
      <c r="BFV1567" s="10"/>
      <c r="BFW1567" s="17"/>
      <c r="BFX1567" s="11"/>
      <c r="BFY1567" s="19"/>
      <c r="BFZ1567" s="11"/>
      <c r="BGA1567" s="12"/>
      <c r="BGB1567" s="12"/>
      <c r="BGC1567" s="10"/>
      <c r="BGD1567" s="14"/>
      <c r="BGE1567" s="14"/>
      <c r="BGF1567" s="14"/>
      <c r="BGG1567" s="16"/>
      <c r="BGH1567" s="10"/>
      <c r="BGI1567" s="17"/>
      <c r="BGJ1567" s="11"/>
      <c r="BGK1567" s="19"/>
      <c r="BGL1567" s="11"/>
      <c r="BGM1567" s="12"/>
      <c r="BGN1567" s="12"/>
      <c r="BGO1567" s="10"/>
      <c r="BGP1567" s="14"/>
      <c r="BGQ1567" s="14"/>
      <c r="BGR1567" s="14"/>
      <c r="BGS1567" s="16"/>
      <c r="BGT1567" s="10"/>
      <c r="BGU1567" s="17"/>
      <c r="BGV1567" s="11"/>
      <c r="BGW1567" s="19"/>
      <c r="BGX1567" s="11"/>
      <c r="BGY1567" s="12"/>
      <c r="BGZ1567" s="12"/>
      <c r="BHA1567" s="10"/>
      <c r="BHB1567" s="14"/>
      <c r="BHC1567" s="14"/>
      <c r="BHD1567" s="14"/>
      <c r="BHE1567" s="16"/>
      <c r="BHF1567" s="10"/>
      <c r="BHG1567" s="17"/>
      <c r="BHH1567" s="11"/>
      <c r="BHI1567" s="19"/>
      <c r="BHJ1567" s="11"/>
      <c r="BHK1567" s="12"/>
      <c r="BHL1567" s="12"/>
      <c r="BHM1567" s="10"/>
      <c r="BHN1567" s="14"/>
      <c r="BHO1567" s="14"/>
      <c r="BHP1567" s="14"/>
      <c r="BHQ1567" s="16"/>
      <c r="BHR1567" s="10"/>
      <c r="BHS1567" s="17"/>
      <c r="BHT1567" s="11"/>
      <c r="BHU1567" s="19"/>
      <c r="BHV1567" s="11"/>
      <c r="BHW1567" s="12"/>
      <c r="BHX1567" s="12"/>
      <c r="BHY1567" s="10"/>
      <c r="BHZ1567" s="14"/>
      <c r="BIA1567" s="14"/>
      <c r="BIB1567" s="14"/>
      <c r="BIC1567" s="16"/>
      <c r="BID1567" s="10"/>
      <c r="BIE1567" s="17"/>
      <c r="BIF1567" s="11"/>
      <c r="BIG1567" s="19"/>
      <c r="BIH1567" s="11"/>
      <c r="BII1567" s="12"/>
      <c r="BIJ1567" s="12"/>
      <c r="BIK1567" s="10"/>
      <c r="BIL1567" s="14"/>
      <c r="BIM1567" s="14"/>
      <c r="BIN1567" s="14"/>
      <c r="BIO1567" s="16"/>
      <c r="BIP1567" s="10"/>
      <c r="BIQ1567" s="17"/>
      <c r="BIR1567" s="11"/>
      <c r="BIS1567" s="19"/>
      <c r="BIT1567" s="11"/>
      <c r="BIU1567" s="12"/>
      <c r="BIV1567" s="12"/>
      <c r="BIW1567" s="10"/>
      <c r="BIX1567" s="14"/>
      <c r="BIY1567" s="14"/>
      <c r="BIZ1567" s="14"/>
      <c r="BJA1567" s="16"/>
      <c r="BJB1567" s="10"/>
      <c r="BJC1567" s="17"/>
      <c r="BJD1567" s="11"/>
      <c r="BJE1567" s="19"/>
      <c r="BJF1567" s="11"/>
      <c r="BJG1567" s="12"/>
      <c r="BJH1567" s="12"/>
      <c r="BJI1567" s="10"/>
      <c r="BJJ1567" s="14"/>
      <c r="BJK1567" s="14"/>
      <c r="BJL1567" s="14"/>
      <c r="BJM1567" s="16"/>
      <c r="BJN1567" s="10"/>
      <c r="BJO1567" s="17"/>
      <c r="BJP1567" s="11"/>
      <c r="BJQ1567" s="19"/>
      <c r="BJR1567" s="11"/>
      <c r="BJS1567" s="12"/>
      <c r="BJT1567" s="12"/>
      <c r="BJU1567" s="10"/>
      <c r="BJV1567" s="14"/>
      <c r="BJW1567" s="14"/>
      <c r="BJX1567" s="14"/>
      <c r="BJY1567" s="16"/>
      <c r="BJZ1567" s="10"/>
      <c r="BKA1567" s="17"/>
      <c r="BKB1567" s="11"/>
      <c r="BKC1567" s="19"/>
      <c r="BKD1567" s="11"/>
      <c r="BKE1567" s="12"/>
      <c r="BKF1567" s="12"/>
      <c r="BKG1567" s="10"/>
      <c r="BKH1567" s="14"/>
      <c r="BKI1567" s="14"/>
      <c r="BKJ1567" s="14"/>
      <c r="BKK1567" s="16"/>
      <c r="BKL1567" s="10"/>
      <c r="BKM1567" s="17"/>
      <c r="BKN1567" s="11"/>
      <c r="BKO1567" s="19"/>
      <c r="BKP1567" s="11"/>
      <c r="BKQ1567" s="12"/>
      <c r="BKR1567" s="12"/>
      <c r="BKS1567" s="10"/>
      <c r="BKT1567" s="14"/>
      <c r="BKU1567" s="14"/>
      <c r="BKV1567" s="14"/>
      <c r="BKW1567" s="16"/>
      <c r="BKX1567" s="10"/>
      <c r="BKY1567" s="17"/>
      <c r="BKZ1567" s="11"/>
      <c r="BLA1567" s="19"/>
      <c r="BLB1567" s="11"/>
      <c r="BLC1567" s="12"/>
      <c r="BLD1567" s="12"/>
      <c r="BLE1567" s="10"/>
      <c r="BLF1567" s="14"/>
      <c r="BLG1567" s="14"/>
      <c r="BLH1567" s="14"/>
      <c r="BLI1567" s="16"/>
      <c r="BLJ1567" s="10"/>
      <c r="BLK1567" s="17"/>
      <c r="BLL1567" s="11"/>
      <c r="BLM1567" s="19"/>
      <c r="BLN1567" s="11"/>
      <c r="BLO1567" s="12"/>
      <c r="BLP1567" s="12"/>
      <c r="BLQ1567" s="10"/>
      <c r="BLR1567" s="14"/>
      <c r="BLS1567" s="14"/>
      <c r="BLT1567" s="14"/>
      <c r="BLU1567" s="16"/>
      <c r="BLV1567" s="10"/>
      <c r="BLW1567" s="17"/>
      <c r="BLX1567" s="11"/>
      <c r="BLY1567" s="19"/>
      <c r="BLZ1567" s="11"/>
      <c r="BMA1567" s="12"/>
      <c r="BMB1567" s="12"/>
      <c r="BMC1567" s="10"/>
      <c r="BMD1567" s="14"/>
      <c r="BME1567" s="14"/>
      <c r="BMF1567" s="14"/>
      <c r="BMG1567" s="16"/>
      <c r="BMH1567" s="10"/>
      <c r="BMI1567" s="17"/>
      <c r="BMJ1567" s="11"/>
      <c r="BMK1567" s="19"/>
      <c r="BML1567" s="11"/>
      <c r="BMM1567" s="12"/>
      <c r="BMN1567" s="12"/>
      <c r="BMO1567" s="10"/>
      <c r="BMP1567" s="14"/>
      <c r="BMQ1567" s="14"/>
      <c r="BMR1567" s="14"/>
      <c r="BMS1567" s="16"/>
      <c r="BMT1567" s="10"/>
      <c r="BMU1567" s="17"/>
      <c r="BMV1567" s="11"/>
      <c r="BMW1567" s="19"/>
      <c r="BMX1567" s="11"/>
      <c r="BMY1567" s="12"/>
      <c r="BMZ1567" s="12"/>
      <c r="BNA1567" s="10"/>
      <c r="BNB1567" s="14"/>
      <c r="BNC1567" s="14"/>
      <c r="BND1567" s="14"/>
      <c r="BNE1567" s="16"/>
      <c r="BNF1567" s="10"/>
      <c r="BNG1567" s="17"/>
      <c r="BNH1567" s="11"/>
      <c r="BNI1567" s="19"/>
      <c r="BNJ1567" s="11"/>
      <c r="BNK1567" s="12"/>
      <c r="BNL1567" s="12"/>
      <c r="BNM1567" s="10"/>
      <c r="BNN1567" s="14"/>
      <c r="BNO1567" s="14"/>
      <c r="BNP1567" s="14"/>
      <c r="BNQ1567" s="16"/>
      <c r="BNR1567" s="10"/>
      <c r="BNS1567" s="17"/>
      <c r="BNT1567" s="11"/>
      <c r="BNU1567" s="19"/>
      <c r="BNV1567" s="11"/>
      <c r="BNW1567" s="12"/>
      <c r="BNX1567" s="12"/>
      <c r="BNY1567" s="10"/>
      <c r="BNZ1567" s="14"/>
      <c r="BOA1567" s="14"/>
      <c r="BOB1567" s="14"/>
      <c r="BOC1567" s="16"/>
      <c r="BOD1567" s="10"/>
      <c r="BOE1567" s="17"/>
      <c r="BOF1567" s="11"/>
      <c r="BOG1567" s="19"/>
      <c r="BOH1567" s="11"/>
      <c r="BOI1567" s="12"/>
      <c r="BOJ1567" s="12"/>
      <c r="BOK1567" s="10"/>
      <c r="BOL1567" s="14"/>
      <c r="BOM1567" s="14"/>
      <c r="BON1567" s="14"/>
      <c r="BOO1567" s="16"/>
      <c r="BOP1567" s="10"/>
      <c r="BOQ1567" s="17"/>
      <c r="BOR1567" s="11"/>
      <c r="BOS1567" s="19"/>
      <c r="BOT1567" s="11"/>
      <c r="BOU1567" s="12"/>
      <c r="BOV1567" s="12"/>
      <c r="BOW1567" s="10"/>
      <c r="BOX1567" s="14"/>
      <c r="BOY1567" s="14"/>
      <c r="BOZ1567" s="14"/>
      <c r="BPA1567" s="16"/>
      <c r="BPB1567" s="10"/>
      <c r="BPC1567" s="17"/>
      <c r="BPD1567" s="11"/>
      <c r="BPE1567" s="19"/>
      <c r="BPF1567" s="11"/>
      <c r="BPG1567" s="12"/>
      <c r="BPH1567" s="12"/>
      <c r="BPI1567" s="10"/>
      <c r="BPJ1567" s="14"/>
      <c r="BPK1567" s="14"/>
      <c r="BPL1567" s="14"/>
      <c r="BPM1567" s="16"/>
      <c r="BPN1567" s="10"/>
      <c r="BPO1567" s="17"/>
      <c r="BPP1567" s="11"/>
      <c r="BPQ1567" s="19"/>
      <c r="BPR1567" s="11"/>
      <c r="BPS1567" s="12"/>
      <c r="BPT1567" s="12"/>
      <c r="BPU1567" s="10"/>
      <c r="BPV1567" s="14"/>
      <c r="BPW1567" s="14"/>
      <c r="BPX1567" s="14"/>
      <c r="BPY1567" s="16"/>
      <c r="BPZ1567" s="10"/>
      <c r="BQA1567" s="17"/>
      <c r="BQB1567" s="11"/>
      <c r="BQC1567" s="19"/>
      <c r="BQD1567" s="11"/>
      <c r="BQE1567" s="12"/>
      <c r="BQF1567" s="12"/>
      <c r="BQG1567" s="10"/>
      <c r="BQH1567" s="14"/>
      <c r="BQI1567" s="14"/>
      <c r="BQJ1567" s="14"/>
      <c r="BQK1567" s="16"/>
      <c r="BQL1567" s="10"/>
      <c r="BQM1567" s="17"/>
      <c r="BQN1567" s="11"/>
      <c r="BQO1567" s="19"/>
      <c r="BQP1567" s="11"/>
      <c r="BQQ1567" s="12"/>
      <c r="BQR1567" s="12"/>
      <c r="BQS1567" s="10"/>
      <c r="BQT1567" s="14"/>
      <c r="BQU1567" s="14"/>
      <c r="BQV1567" s="14"/>
      <c r="BQW1567" s="16"/>
      <c r="BQX1567" s="10"/>
      <c r="BQY1567" s="17"/>
      <c r="BQZ1567" s="11"/>
      <c r="BRA1567" s="19"/>
      <c r="BRB1567" s="11"/>
      <c r="BRC1567" s="12"/>
      <c r="BRD1567" s="12"/>
      <c r="BRE1567" s="10"/>
      <c r="BRF1567" s="14"/>
      <c r="BRG1567" s="14"/>
      <c r="BRH1567" s="14"/>
      <c r="BRI1567" s="16"/>
      <c r="BRJ1567" s="10"/>
      <c r="BRK1567" s="17"/>
      <c r="BRL1567" s="11"/>
      <c r="BRM1567" s="19"/>
      <c r="BRN1567" s="11"/>
      <c r="BRO1567" s="12"/>
      <c r="BRP1567" s="12"/>
      <c r="BRQ1567" s="10"/>
      <c r="BRR1567" s="14"/>
      <c r="BRS1567" s="14"/>
      <c r="BRT1567" s="14"/>
      <c r="BRU1567" s="16"/>
      <c r="BRV1567" s="10"/>
      <c r="BRW1567" s="17"/>
      <c r="BRX1567" s="11"/>
      <c r="BRY1567" s="19"/>
      <c r="BRZ1567" s="11"/>
      <c r="BSA1567" s="12"/>
      <c r="BSB1567" s="12"/>
      <c r="BSC1567" s="10"/>
      <c r="BSD1567" s="14"/>
      <c r="BSE1567" s="14"/>
      <c r="BSF1567" s="14"/>
      <c r="BSG1567" s="16"/>
      <c r="BSH1567" s="10"/>
      <c r="BSI1567" s="17"/>
      <c r="BSJ1567" s="11"/>
      <c r="BSK1567" s="19"/>
      <c r="BSL1567" s="11"/>
      <c r="BSM1567" s="12"/>
      <c r="BSN1567" s="12"/>
      <c r="BSO1567" s="10"/>
      <c r="BSP1567" s="14"/>
      <c r="BSQ1567" s="14"/>
      <c r="BSR1567" s="14"/>
      <c r="BSS1567" s="16"/>
      <c r="BST1567" s="10"/>
      <c r="BSU1567" s="17"/>
      <c r="BSV1567" s="11"/>
      <c r="BSW1567" s="19"/>
      <c r="BSX1567" s="11"/>
      <c r="BSY1567" s="12"/>
      <c r="BSZ1567" s="12"/>
      <c r="BTA1567" s="10"/>
      <c r="BTB1567" s="14"/>
      <c r="BTC1567" s="14"/>
      <c r="BTD1567" s="14"/>
      <c r="BTE1567" s="16"/>
      <c r="BTF1567" s="10"/>
      <c r="BTG1567" s="17"/>
      <c r="BTH1567" s="11"/>
      <c r="BTI1567" s="19"/>
      <c r="BTJ1567" s="11"/>
      <c r="BTK1567" s="12"/>
      <c r="BTL1567" s="12"/>
      <c r="BTM1567" s="10"/>
      <c r="BTN1567" s="14"/>
      <c r="BTO1567" s="14"/>
      <c r="BTP1567" s="14"/>
      <c r="BTQ1567" s="16"/>
      <c r="BTR1567" s="10"/>
      <c r="BTS1567" s="17"/>
      <c r="BTT1567" s="11"/>
      <c r="BTU1567" s="19"/>
      <c r="BTV1567" s="11"/>
      <c r="BTW1567" s="12"/>
      <c r="BTX1567" s="12"/>
      <c r="BTY1567" s="10"/>
      <c r="BTZ1567" s="14"/>
      <c r="BUA1567" s="14"/>
      <c r="BUB1567" s="14"/>
      <c r="BUC1567" s="16"/>
      <c r="BUD1567" s="10"/>
      <c r="BUE1567" s="17"/>
      <c r="BUF1567" s="11"/>
      <c r="BUG1567" s="19"/>
      <c r="BUH1567" s="11"/>
      <c r="BUI1567" s="12"/>
      <c r="BUJ1567" s="12"/>
      <c r="BUK1567" s="10"/>
      <c r="BUL1567" s="14"/>
      <c r="BUM1567" s="14"/>
      <c r="BUN1567" s="14"/>
      <c r="BUO1567" s="16"/>
      <c r="BUP1567" s="10"/>
      <c r="BUQ1567" s="17"/>
      <c r="BUR1567" s="11"/>
      <c r="BUS1567" s="19"/>
      <c r="BUT1567" s="11"/>
      <c r="BUU1567" s="12"/>
      <c r="BUV1567" s="12"/>
      <c r="BUW1567" s="10"/>
      <c r="BUX1567" s="14"/>
      <c r="BUY1567" s="14"/>
      <c r="BUZ1567" s="14"/>
      <c r="BVA1567" s="16"/>
      <c r="BVB1567" s="10"/>
      <c r="BVC1567" s="17"/>
      <c r="BVD1567" s="11"/>
      <c r="BVE1567" s="19"/>
      <c r="BVF1567" s="11"/>
      <c r="BVG1567" s="12"/>
      <c r="BVH1567" s="12"/>
      <c r="BVI1567" s="10"/>
      <c r="BVJ1567" s="14"/>
      <c r="BVK1567" s="14"/>
      <c r="BVL1567" s="14"/>
      <c r="BVM1567" s="16"/>
      <c r="BVN1567" s="10"/>
      <c r="BVO1567" s="17"/>
      <c r="BVP1567" s="11"/>
      <c r="BVQ1567" s="19"/>
      <c r="BVR1567" s="11"/>
      <c r="BVS1567" s="12"/>
      <c r="BVT1567" s="12"/>
      <c r="BVU1567" s="10"/>
      <c r="BVV1567" s="14"/>
      <c r="BVW1567" s="14"/>
      <c r="BVX1567" s="14"/>
      <c r="BVY1567" s="16"/>
      <c r="BVZ1567" s="10"/>
      <c r="BWA1567" s="17"/>
      <c r="BWB1567" s="11"/>
      <c r="BWC1567" s="19"/>
      <c r="BWD1567" s="11"/>
      <c r="BWE1567" s="12"/>
      <c r="BWF1567" s="12"/>
      <c r="BWG1567" s="10"/>
      <c r="BWH1567" s="14"/>
      <c r="BWI1567" s="14"/>
      <c r="BWJ1567" s="14"/>
      <c r="BWK1567" s="16"/>
      <c r="BWL1567" s="10"/>
      <c r="BWM1567" s="17"/>
      <c r="BWN1567" s="11"/>
      <c r="BWO1567" s="19"/>
      <c r="BWP1567" s="11"/>
      <c r="BWQ1567" s="12"/>
      <c r="BWR1567" s="12"/>
      <c r="BWS1567" s="10"/>
      <c r="BWT1567" s="14"/>
      <c r="BWU1567" s="14"/>
      <c r="BWV1567" s="14"/>
      <c r="BWW1567" s="16"/>
      <c r="BWX1567" s="10"/>
      <c r="BWY1567" s="17"/>
      <c r="BWZ1567" s="11"/>
      <c r="BXA1567" s="19"/>
      <c r="BXB1567" s="11"/>
      <c r="BXC1567" s="12"/>
      <c r="BXD1567" s="12"/>
      <c r="BXE1567" s="10"/>
      <c r="BXF1567" s="14"/>
      <c r="BXG1567" s="14"/>
      <c r="BXH1567" s="14"/>
      <c r="BXI1567" s="16"/>
      <c r="BXJ1567" s="10"/>
      <c r="BXK1567" s="17"/>
      <c r="BXL1567" s="11"/>
      <c r="BXM1567" s="19"/>
      <c r="BXN1567" s="11"/>
      <c r="BXO1567" s="12"/>
      <c r="BXP1567" s="12"/>
      <c r="BXQ1567" s="10"/>
      <c r="BXR1567" s="14"/>
      <c r="BXS1567" s="14"/>
      <c r="BXT1567" s="14"/>
      <c r="BXU1567" s="16"/>
      <c r="BXV1567" s="10"/>
      <c r="BXW1567" s="17"/>
      <c r="BXX1567" s="11"/>
      <c r="BXY1567" s="19"/>
      <c r="BXZ1567" s="11"/>
      <c r="BYA1567" s="12"/>
      <c r="BYB1567" s="12"/>
      <c r="BYC1567" s="10"/>
      <c r="BYD1567" s="14"/>
      <c r="BYE1567" s="14"/>
      <c r="BYF1567" s="14"/>
      <c r="BYG1567" s="16"/>
      <c r="BYH1567" s="10"/>
      <c r="BYI1567" s="17"/>
      <c r="BYJ1567" s="11"/>
      <c r="BYK1567" s="19"/>
      <c r="BYL1567" s="11"/>
      <c r="BYM1567" s="12"/>
      <c r="BYN1567" s="12"/>
      <c r="BYO1567" s="10"/>
      <c r="BYP1567" s="14"/>
      <c r="BYQ1567" s="14"/>
      <c r="BYR1567" s="14"/>
      <c r="BYS1567" s="16"/>
      <c r="BYT1567" s="10"/>
      <c r="BYU1567" s="17"/>
      <c r="BYV1567" s="11"/>
      <c r="BYW1567" s="19"/>
      <c r="BYX1567" s="11"/>
      <c r="BYY1567" s="12"/>
      <c r="BYZ1567" s="12"/>
      <c r="BZA1567" s="10"/>
      <c r="BZB1567" s="14"/>
      <c r="BZC1567" s="14"/>
      <c r="BZD1567" s="14"/>
      <c r="BZE1567" s="16"/>
      <c r="BZF1567" s="10"/>
      <c r="BZG1567" s="17"/>
      <c r="BZH1567" s="11"/>
      <c r="BZI1567" s="19"/>
      <c r="BZJ1567" s="11"/>
      <c r="BZK1567" s="12"/>
      <c r="BZL1567" s="12"/>
      <c r="BZM1567" s="10"/>
      <c r="BZN1567" s="14"/>
      <c r="BZO1567" s="14"/>
      <c r="BZP1567" s="14"/>
      <c r="BZQ1567" s="16"/>
      <c r="BZR1567" s="10"/>
      <c r="BZS1567" s="17"/>
      <c r="BZT1567" s="11"/>
      <c r="BZU1567" s="19"/>
      <c r="BZV1567" s="11"/>
      <c r="BZW1567" s="12"/>
      <c r="BZX1567" s="12"/>
      <c r="BZY1567" s="10"/>
      <c r="BZZ1567" s="14"/>
      <c r="CAA1567" s="14"/>
      <c r="CAB1567" s="14"/>
      <c r="CAC1567" s="16"/>
      <c r="CAD1567" s="10"/>
      <c r="CAE1567" s="17"/>
      <c r="CAF1567" s="11"/>
      <c r="CAG1567" s="19"/>
      <c r="CAH1567" s="11"/>
      <c r="CAI1567" s="12"/>
      <c r="CAJ1567" s="12"/>
      <c r="CAK1567" s="10"/>
      <c r="CAL1567" s="14"/>
      <c r="CAM1567" s="14"/>
      <c r="CAN1567" s="14"/>
      <c r="CAO1567" s="16"/>
      <c r="CAP1567" s="10"/>
      <c r="CAQ1567" s="17"/>
      <c r="CAR1567" s="11"/>
      <c r="CAS1567" s="19"/>
      <c r="CAT1567" s="11"/>
      <c r="CAU1567" s="12"/>
      <c r="CAV1567" s="12"/>
      <c r="CAW1567" s="10"/>
      <c r="CAX1567" s="14"/>
      <c r="CAY1567" s="14"/>
      <c r="CAZ1567" s="14"/>
      <c r="CBA1567" s="16"/>
      <c r="CBB1567" s="10"/>
      <c r="CBC1567" s="17"/>
      <c r="CBD1567" s="11"/>
      <c r="CBE1567" s="19"/>
      <c r="CBF1567" s="11"/>
      <c r="CBG1567" s="12"/>
      <c r="CBH1567" s="12"/>
      <c r="CBI1567" s="10"/>
      <c r="CBJ1567" s="14"/>
      <c r="CBK1567" s="14"/>
      <c r="CBL1567" s="14"/>
      <c r="CBM1567" s="16"/>
      <c r="CBN1567" s="10"/>
      <c r="CBO1567" s="17"/>
      <c r="CBP1567" s="11"/>
      <c r="CBQ1567" s="19"/>
      <c r="CBR1567" s="11"/>
      <c r="CBS1567" s="12"/>
      <c r="CBT1567" s="12"/>
      <c r="CBU1567" s="10"/>
      <c r="CBV1567" s="14"/>
      <c r="CBW1567" s="14"/>
      <c r="CBX1567" s="14"/>
      <c r="CBY1567" s="16"/>
      <c r="CBZ1567" s="10"/>
      <c r="CCA1567" s="17"/>
      <c r="CCB1567" s="11"/>
      <c r="CCC1567" s="19"/>
      <c r="CCD1567" s="11"/>
      <c r="CCE1567" s="12"/>
      <c r="CCF1567" s="12"/>
      <c r="CCG1567" s="10"/>
      <c r="CCH1567" s="14"/>
      <c r="CCI1567" s="14"/>
      <c r="CCJ1567" s="14"/>
      <c r="CCK1567" s="16"/>
      <c r="CCL1567" s="10"/>
      <c r="CCM1567" s="17"/>
      <c r="CCN1567" s="11"/>
      <c r="CCO1567" s="19"/>
      <c r="CCP1567" s="11"/>
      <c r="CCQ1567" s="12"/>
      <c r="CCR1567" s="12"/>
      <c r="CCS1567" s="10"/>
      <c r="CCT1567" s="14"/>
      <c r="CCU1567" s="14"/>
      <c r="CCV1567" s="14"/>
      <c r="CCW1567" s="16"/>
      <c r="CCX1567" s="10"/>
      <c r="CCY1567" s="17"/>
      <c r="CCZ1567" s="11"/>
      <c r="CDA1567" s="19"/>
      <c r="CDB1567" s="11"/>
      <c r="CDC1567" s="12"/>
      <c r="CDD1567" s="12"/>
      <c r="CDE1567" s="10"/>
      <c r="CDF1567" s="14"/>
      <c r="CDG1567" s="14"/>
      <c r="CDH1567" s="14"/>
      <c r="CDI1567" s="16"/>
      <c r="CDJ1567" s="10"/>
      <c r="CDK1567" s="17"/>
      <c r="CDL1567" s="11"/>
      <c r="CDM1567" s="19"/>
      <c r="CDN1567" s="11"/>
      <c r="CDO1567" s="12"/>
      <c r="CDP1567" s="12"/>
      <c r="CDQ1567" s="10"/>
      <c r="CDR1567" s="14"/>
      <c r="CDS1567" s="14"/>
      <c r="CDT1567" s="14"/>
      <c r="CDU1567" s="16"/>
      <c r="CDV1567" s="10"/>
      <c r="CDW1567" s="17"/>
      <c r="CDX1567" s="11"/>
      <c r="CDY1567" s="19"/>
      <c r="CDZ1567" s="11"/>
      <c r="CEA1567" s="12"/>
      <c r="CEB1567" s="12"/>
      <c r="CEC1567" s="10"/>
      <c r="CED1567" s="14"/>
      <c r="CEE1567" s="14"/>
      <c r="CEF1567" s="14"/>
      <c r="CEG1567" s="16"/>
      <c r="CEH1567" s="10"/>
      <c r="CEI1567" s="17"/>
      <c r="CEJ1567" s="11"/>
      <c r="CEK1567" s="19"/>
      <c r="CEL1567" s="11"/>
      <c r="CEM1567" s="12"/>
      <c r="CEN1567" s="12"/>
      <c r="CEO1567" s="10"/>
      <c r="CEP1567" s="14"/>
      <c r="CEQ1567" s="14"/>
      <c r="CER1567" s="14"/>
      <c r="CES1567" s="16"/>
      <c r="CET1567" s="10"/>
      <c r="CEU1567" s="17"/>
      <c r="CEV1567" s="11"/>
      <c r="CEW1567" s="19"/>
      <c r="CEX1567" s="11"/>
      <c r="CEY1567" s="12"/>
      <c r="CEZ1567" s="12"/>
      <c r="CFA1567" s="10"/>
      <c r="CFB1567" s="14"/>
      <c r="CFC1567" s="14"/>
      <c r="CFD1567" s="14"/>
      <c r="CFE1567" s="16"/>
      <c r="CFF1567" s="10"/>
      <c r="CFG1567" s="17"/>
      <c r="CFH1567" s="11"/>
      <c r="CFI1567" s="19"/>
      <c r="CFJ1567" s="11"/>
      <c r="CFK1567" s="12"/>
      <c r="CFL1567" s="12"/>
      <c r="CFM1567" s="10"/>
      <c r="CFN1567" s="14"/>
      <c r="CFO1567" s="14"/>
      <c r="CFP1567" s="14"/>
      <c r="CFQ1567" s="16"/>
      <c r="CFR1567" s="10"/>
      <c r="CFS1567" s="17"/>
      <c r="CFT1567" s="11"/>
      <c r="CFU1567" s="19"/>
      <c r="CFV1567" s="11"/>
      <c r="CFW1567" s="12"/>
      <c r="CFX1567" s="12"/>
      <c r="CFY1567" s="10"/>
      <c r="CFZ1567" s="14"/>
      <c r="CGA1567" s="14"/>
      <c r="CGB1567" s="14"/>
      <c r="CGC1567" s="16"/>
      <c r="CGD1567" s="10"/>
      <c r="CGE1567" s="17"/>
      <c r="CGF1567" s="11"/>
      <c r="CGG1567" s="19"/>
      <c r="CGH1567" s="11"/>
      <c r="CGI1567" s="12"/>
      <c r="CGJ1567" s="12"/>
      <c r="CGK1567" s="10"/>
      <c r="CGL1567" s="14"/>
      <c r="CGM1567" s="14"/>
      <c r="CGN1567" s="14"/>
      <c r="CGO1567" s="16"/>
      <c r="CGP1567" s="10"/>
      <c r="CGQ1567" s="17"/>
      <c r="CGR1567" s="11"/>
      <c r="CGS1567" s="19"/>
      <c r="CGT1567" s="11"/>
      <c r="CGU1567" s="12"/>
      <c r="CGV1567" s="12"/>
      <c r="CGW1567" s="10"/>
      <c r="CGX1567" s="14"/>
      <c r="CGY1567" s="14"/>
      <c r="CGZ1567" s="14"/>
      <c r="CHA1567" s="16"/>
      <c r="CHB1567" s="10"/>
      <c r="CHC1567" s="17"/>
      <c r="CHD1567" s="11"/>
      <c r="CHE1567" s="19"/>
      <c r="CHF1567" s="11"/>
      <c r="CHG1567" s="12"/>
      <c r="CHH1567" s="12"/>
      <c r="CHI1567" s="10"/>
      <c r="CHJ1567" s="14"/>
      <c r="CHK1567" s="14"/>
      <c r="CHL1567" s="14"/>
      <c r="CHM1567" s="16"/>
      <c r="CHN1567" s="10"/>
      <c r="CHO1567" s="17"/>
      <c r="CHP1567" s="11"/>
      <c r="CHQ1567" s="19"/>
      <c r="CHR1567" s="11"/>
      <c r="CHS1567" s="12"/>
      <c r="CHT1567" s="12"/>
      <c r="CHU1567" s="10"/>
      <c r="CHV1567" s="14"/>
      <c r="CHW1567" s="14"/>
      <c r="CHX1567" s="14"/>
      <c r="CHY1567" s="16"/>
      <c r="CHZ1567" s="10"/>
      <c r="CIA1567" s="17"/>
      <c r="CIB1567" s="11"/>
      <c r="CIC1567" s="19"/>
      <c r="CID1567" s="11"/>
      <c r="CIE1567" s="12"/>
      <c r="CIF1567" s="12"/>
      <c r="CIG1567" s="10"/>
      <c r="CIH1567" s="14"/>
      <c r="CII1567" s="14"/>
      <c r="CIJ1567" s="14"/>
      <c r="CIK1567" s="16"/>
      <c r="CIL1567" s="10"/>
      <c r="CIM1567" s="17"/>
      <c r="CIN1567" s="11"/>
      <c r="CIO1567" s="19"/>
      <c r="CIP1567" s="11"/>
      <c r="CIQ1567" s="12"/>
      <c r="CIR1567" s="12"/>
      <c r="CIS1567" s="10"/>
      <c r="CIT1567" s="14"/>
      <c r="CIU1567" s="14"/>
      <c r="CIV1567" s="14"/>
      <c r="CIW1567" s="16"/>
      <c r="CIX1567" s="10"/>
      <c r="CIY1567" s="17"/>
      <c r="CIZ1567" s="11"/>
      <c r="CJA1567" s="19"/>
      <c r="CJB1567" s="11"/>
      <c r="CJC1567" s="12"/>
      <c r="CJD1567" s="12"/>
      <c r="CJE1567" s="10"/>
      <c r="CJF1567" s="14"/>
      <c r="CJG1567" s="14"/>
      <c r="CJH1567" s="14"/>
      <c r="CJI1567" s="16"/>
      <c r="CJJ1567" s="10"/>
      <c r="CJK1567" s="17"/>
      <c r="CJL1567" s="11"/>
      <c r="CJM1567" s="19"/>
      <c r="CJN1567" s="11"/>
      <c r="CJO1567" s="12"/>
      <c r="CJP1567" s="12"/>
      <c r="CJQ1567" s="10"/>
      <c r="CJR1567" s="14"/>
      <c r="CJS1567" s="14"/>
      <c r="CJT1567" s="14"/>
      <c r="CJU1567" s="16"/>
      <c r="CJV1567" s="10"/>
      <c r="CJW1567" s="17"/>
      <c r="CJX1567" s="11"/>
      <c r="CJY1567" s="19"/>
      <c r="CJZ1567" s="11"/>
      <c r="CKA1567" s="12"/>
      <c r="CKB1567" s="12"/>
      <c r="CKC1567" s="10"/>
      <c r="CKD1567" s="14"/>
      <c r="CKE1567" s="14"/>
      <c r="CKF1567" s="14"/>
      <c r="CKG1567" s="16"/>
      <c r="CKH1567" s="10"/>
      <c r="CKI1567" s="17"/>
      <c r="CKJ1567" s="11"/>
      <c r="CKK1567" s="19"/>
      <c r="CKL1567" s="11"/>
      <c r="CKM1567" s="12"/>
      <c r="CKN1567" s="12"/>
      <c r="CKO1567" s="10"/>
      <c r="CKP1567" s="14"/>
      <c r="CKQ1567" s="14"/>
      <c r="CKR1567" s="14"/>
      <c r="CKS1567" s="16"/>
      <c r="CKT1567" s="10"/>
      <c r="CKU1567" s="17"/>
      <c r="CKV1567" s="11"/>
      <c r="CKW1567" s="19"/>
      <c r="CKX1567" s="11"/>
      <c r="CKY1567" s="12"/>
      <c r="CKZ1567" s="12"/>
      <c r="CLA1567" s="10"/>
      <c r="CLB1567" s="14"/>
      <c r="CLC1567" s="14"/>
      <c r="CLD1567" s="14"/>
      <c r="CLE1567" s="16"/>
      <c r="CLF1567" s="10"/>
      <c r="CLG1567" s="17"/>
      <c r="CLH1567" s="11"/>
      <c r="CLI1567" s="19"/>
      <c r="CLJ1567" s="11"/>
      <c r="CLK1567" s="12"/>
      <c r="CLL1567" s="12"/>
      <c r="CLM1567" s="10"/>
      <c r="CLN1567" s="14"/>
      <c r="CLO1567" s="14"/>
      <c r="CLP1567" s="14"/>
      <c r="CLQ1567" s="16"/>
      <c r="CLR1567" s="10"/>
      <c r="CLS1567" s="17"/>
      <c r="CLT1567" s="11"/>
      <c r="CLU1567" s="19"/>
      <c r="CLV1567" s="11"/>
      <c r="CLW1567" s="12"/>
      <c r="CLX1567" s="12"/>
      <c r="CLY1567" s="10"/>
      <c r="CLZ1567" s="14"/>
      <c r="CMA1567" s="14"/>
      <c r="CMB1567" s="14"/>
      <c r="CMC1567" s="16"/>
      <c r="CMD1567" s="10"/>
      <c r="CME1567" s="17"/>
      <c r="CMF1567" s="11"/>
      <c r="CMG1567" s="19"/>
      <c r="CMH1567" s="11"/>
      <c r="CMI1567" s="12"/>
      <c r="CMJ1567" s="12"/>
      <c r="CMK1567" s="10"/>
      <c r="CML1567" s="14"/>
      <c r="CMM1567" s="14"/>
      <c r="CMN1567" s="14"/>
      <c r="CMO1567" s="16"/>
      <c r="CMP1567" s="10"/>
      <c r="CMQ1567" s="17"/>
      <c r="CMR1567" s="11"/>
      <c r="CMS1567" s="19"/>
      <c r="CMT1567" s="11"/>
      <c r="CMU1567" s="12"/>
      <c r="CMV1567" s="12"/>
      <c r="CMW1567" s="10"/>
      <c r="CMX1567" s="14"/>
      <c r="CMY1567" s="14"/>
      <c r="CMZ1567" s="14"/>
      <c r="CNA1567" s="16"/>
      <c r="CNB1567" s="10"/>
      <c r="CNC1567" s="17"/>
      <c r="CND1567" s="11"/>
      <c r="CNE1567" s="19"/>
      <c r="CNF1567" s="11"/>
      <c r="CNG1567" s="12"/>
      <c r="CNH1567" s="12"/>
      <c r="CNI1567" s="10"/>
      <c r="CNJ1567" s="14"/>
      <c r="CNK1567" s="14"/>
      <c r="CNL1567" s="14"/>
      <c r="CNM1567" s="16"/>
      <c r="CNN1567" s="10"/>
      <c r="CNO1567" s="17"/>
      <c r="CNP1567" s="11"/>
      <c r="CNQ1567" s="19"/>
      <c r="CNR1567" s="11"/>
      <c r="CNS1567" s="12"/>
      <c r="CNT1567" s="12"/>
      <c r="CNU1567" s="10"/>
      <c r="CNV1567" s="14"/>
      <c r="CNW1567" s="14"/>
      <c r="CNX1567" s="14"/>
      <c r="CNY1567" s="16"/>
      <c r="CNZ1567" s="10"/>
      <c r="COA1567" s="17"/>
      <c r="COB1567" s="11"/>
      <c r="COC1567" s="19"/>
      <c r="COD1567" s="11"/>
      <c r="COE1567" s="12"/>
      <c r="COF1567" s="12"/>
      <c r="COG1567" s="10"/>
      <c r="COH1567" s="14"/>
      <c r="COI1567" s="14"/>
      <c r="COJ1567" s="14"/>
      <c r="COK1567" s="16"/>
      <c r="COL1567" s="10"/>
      <c r="COM1567" s="17"/>
      <c r="CON1567" s="11"/>
      <c r="COO1567" s="19"/>
      <c r="COP1567" s="11"/>
      <c r="COQ1567" s="12"/>
      <c r="COR1567" s="12"/>
      <c r="COS1567" s="10"/>
      <c r="COT1567" s="14"/>
      <c r="COU1567" s="14"/>
      <c r="COV1567" s="14"/>
      <c r="COW1567" s="16"/>
      <c r="COX1567" s="10"/>
      <c r="COY1567" s="17"/>
      <c r="COZ1567" s="11"/>
      <c r="CPA1567" s="19"/>
      <c r="CPB1567" s="11"/>
      <c r="CPC1567" s="12"/>
      <c r="CPD1567" s="12"/>
      <c r="CPE1567" s="10"/>
      <c r="CPF1567" s="14"/>
      <c r="CPG1567" s="14"/>
      <c r="CPH1567" s="14"/>
      <c r="CPI1567" s="16"/>
      <c r="CPJ1567" s="10"/>
      <c r="CPK1567" s="17"/>
      <c r="CPL1567" s="11"/>
      <c r="CPM1567" s="19"/>
      <c r="CPN1567" s="11"/>
      <c r="CPO1567" s="12"/>
      <c r="CPP1567" s="12"/>
      <c r="CPQ1567" s="10"/>
      <c r="CPR1567" s="14"/>
      <c r="CPS1567" s="14"/>
      <c r="CPT1567" s="14"/>
      <c r="CPU1567" s="16"/>
      <c r="CPV1567" s="10"/>
      <c r="CPW1567" s="17"/>
      <c r="CPX1567" s="11"/>
      <c r="CPY1567" s="19"/>
      <c r="CPZ1567" s="11"/>
      <c r="CQA1567" s="12"/>
      <c r="CQB1567" s="12"/>
      <c r="CQC1567" s="10"/>
      <c r="CQD1567" s="14"/>
      <c r="CQE1567" s="14"/>
      <c r="CQF1567" s="14"/>
      <c r="CQG1567" s="16"/>
      <c r="CQH1567" s="10"/>
      <c r="CQI1567" s="17"/>
      <c r="CQJ1567" s="11"/>
      <c r="CQK1567" s="19"/>
      <c r="CQL1567" s="11"/>
      <c r="CQM1567" s="12"/>
      <c r="CQN1567" s="12"/>
      <c r="CQO1567" s="10"/>
      <c r="CQP1567" s="14"/>
      <c r="CQQ1567" s="14"/>
      <c r="CQR1567" s="14"/>
      <c r="CQS1567" s="16"/>
      <c r="CQT1567" s="10"/>
      <c r="CQU1567" s="17"/>
      <c r="CQV1567" s="11"/>
      <c r="CQW1567" s="19"/>
      <c r="CQX1567" s="11"/>
      <c r="CQY1567" s="12"/>
      <c r="CQZ1567" s="12"/>
      <c r="CRA1567" s="10"/>
      <c r="CRB1567" s="14"/>
      <c r="CRC1567" s="14"/>
      <c r="CRD1567" s="14"/>
      <c r="CRE1567" s="16"/>
      <c r="CRF1567" s="10"/>
      <c r="CRG1567" s="17"/>
      <c r="CRH1567" s="11"/>
      <c r="CRI1567" s="19"/>
      <c r="CRJ1567" s="11"/>
      <c r="CRK1567" s="12"/>
      <c r="CRL1567" s="12"/>
      <c r="CRM1567" s="10"/>
      <c r="CRN1567" s="14"/>
      <c r="CRO1567" s="14"/>
      <c r="CRP1567" s="14"/>
      <c r="CRQ1567" s="16"/>
      <c r="CRR1567" s="10"/>
      <c r="CRS1567" s="17"/>
      <c r="CRT1567" s="11"/>
      <c r="CRU1567" s="19"/>
      <c r="CRV1567" s="11"/>
      <c r="CRW1567" s="12"/>
      <c r="CRX1567" s="12"/>
      <c r="CRY1567" s="10"/>
      <c r="CRZ1567" s="14"/>
      <c r="CSA1567" s="14"/>
      <c r="CSB1567" s="14"/>
      <c r="CSC1567" s="16"/>
      <c r="CSD1567" s="10"/>
      <c r="CSE1567" s="17"/>
      <c r="CSF1567" s="11"/>
      <c r="CSG1567" s="19"/>
      <c r="CSH1567" s="11"/>
      <c r="CSI1567" s="12"/>
      <c r="CSJ1567" s="12"/>
      <c r="CSK1567" s="10"/>
      <c r="CSL1567" s="14"/>
      <c r="CSM1567" s="14"/>
      <c r="CSN1567" s="14"/>
      <c r="CSO1567" s="16"/>
      <c r="CSP1567" s="10"/>
      <c r="CSQ1567" s="17"/>
      <c r="CSR1567" s="11"/>
      <c r="CSS1567" s="19"/>
      <c r="CST1567" s="11"/>
      <c r="CSU1567" s="12"/>
      <c r="CSV1567" s="12"/>
      <c r="CSW1567" s="10"/>
      <c r="CSX1567" s="14"/>
      <c r="CSY1567" s="14"/>
      <c r="CSZ1567" s="14"/>
      <c r="CTA1567" s="16"/>
      <c r="CTB1567" s="10"/>
      <c r="CTC1567" s="17"/>
      <c r="CTD1567" s="11"/>
      <c r="CTE1567" s="19"/>
      <c r="CTF1567" s="11"/>
      <c r="CTG1567" s="12"/>
      <c r="CTH1567" s="12"/>
      <c r="CTI1567" s="10"/>
      <c r="CTJ1567" s="14"/>
      <c r="CTK1567" s="14"/>
      <c r="CTL1567" s="14"/>
      <c r="CTM1567" s="16"/>
      <c r="CTN1567" s="10"/>
      <c r="CTO1567" s="17"/>
      <c r="CTP1567" s="11"/>
      <c r="CTQ1567" s="19"/>
      <c r="CTR1567" s="11"/>
      <c r="CTS1567" s="12"/>
      <c r="CTT1567" s="12"/>
      <c r="CTU1567" s="10"/>
      <c r="CTV1567" s="14"/>
      <c r="CTW1567" s="14"/>
      <c r="CTX1567" s="14"/>
      <c r="CTY1567" s="16"/>
      <c r="CTZ1567" s="10"/>
      <c r="CUA1567" s="17"/>
      <c r="CUB1567" s="11"/>
      <c r="CUC1567" s="19"/>
      <c r="CUD1567" s="11"/>
      <c r="CUE1567" s="12"/>
      <c r="CUF1567" s="12"/>
      <c r="CUG1567" s="10"/>
      <c r="CUH1567" s="14"/>
      <c r="CUI1567" s="14"/>
      <c r="CUJ1567" s="14"/>
      <c r="CUK1567" s="16"/>
      <c r="CUL1567" s="10"/>
      <c r="CUM1567" s="17"/>
      <c r="CUN1567" s="11"/>
      <c r="CUO1567" s="19"/>
      <c r="CUP1567" s="11"/>
      <c r="CUQ1567" s="12"/>
      <c r="CUR1567" s="12"/>
      <c r="CUS1567" s="10"/>
      <c r="CUT1567" s="14"/>
      <c r="CUU1567" s="14"/>
      <c r="CUV1567" s="14"/>
      <c r="CUW1567" s="16"/>
      <c r="CUX1567" s="10"/>
      <c r="CUY1567" s="17"/>
      <c r="CUZ1567" s="11"/>
      <c r="CVA1567" s="19"/>
      <c r="CVB1567" s="11"/>
      <c r="CVC1567" s="12"/>
      <c r="CVD1567" s="12"/>
      <c r="CVE1567" s="10"/>
      <c r="CVF1567" s="14"/>
      <c r="CVG1567" s="14"/>
      <c r="CVH1567" s="14"/>
      <c r="CVI1567" s="16"/>
      <c r="CVJ1567" s="10"/>
      <c r="CVK1567" s="17"/>
      <c r="CVL1567" s="11"/>
      <c r="CVM1567" s="19"/>
      <c r="CVN1567" s="11"/>
      <c r="CVO1567" s="12"/>
      <c r="CVP1567" s="12"/>
      <c r="CVQ1567" s="10"/>
      <c r="CVR1567" s="14"/>
      <c r="CVS1567" s="14"/>
      <c r="CVT1567" s="14"/>
      <c r="CVU1567" s="16"/>
      <c r="CVV1567" s="10"/>
      <c r="CVW1567" s="17"/>
      <c r="CVX1567" s="11"/>
      <c r="CVY1567" s="19"/>
      <c r="CVZ1567" s="11"/>
      <c r="CWA1567" s="12"/>
      <c r="CWB1567" s="12"/>
      <c r="CWC1567" s="10"/>
      <c r="CWD1567" s="14"/>
      <c r="CWE1567" s="14"/>
      <c r="CWF1567" s="14"/>
      <c r="CWG1567" s="16"/>
      <c r="CWH1567" s="10"/>
      <c r="CWI1567" s="17"/>
      <c r="CWJ1567" s="11"/>
      <c r="CWK1567" s="19"/>
      <c r="CWL1567" s="11"/>
      <c r="CWM1567" s="12"/>
      <c r="CWN1567" s="12"/>
      <c r="CWO1567" s="10"/>
      <c r="CWP1567" s="14"/>
      <c r="CWQ1567" s="14"/>
      <c r="CWR1567" s="14"/>
      <c r="CWS1567" s="16"/>
      <c r="CWT1567" s="10"/>
      <c r="CWU1567" s="17"/>
      <c r="CWV1567" s="11"/>
      <c r="CWW1567" s="19"/>
      <c r="CWX1567" s="11"/>
      <c r="CWY1567" s="12"/>
      <c r="CWZ1567" s="12"/>
      <c r="CXA1567" s="10"/>
      <c r="CXB1567" s="14"/>
      <c r="CXC1567" s="14"/>
      <c r="CXD1567" s="14"/>
      <c r="CXE1567" s="16"/>
      <c r="CXF1567" s="10"/>
      <c r="CXG1567" s="17"/>
      <c r="CXH1567" s="11"/>
      <c r="CXI1567" s="19"/>
      <c r="CXJ1567" s="11"/>
      <c r="CXK1567" s="12"/>
      <c r="CXL1567" s="12"/>
      <c r="CXM1567" s="10"/>
      <c r="CXN1567" s="14"/>
      <c r="CXO1567" s="14"/>
      <c r="CXP1567" s="14"/>
      <c r="CXQ1567" s="16"/>
      <c r="CXR1567" s="10"/>
      <c r="CXS1567" s="17"/>
      <c r="CXT1567" s="11"/>
      <c r="CXU1567" s="19"/>
      <c r="CXV1567" s="11"/>
      <c r="CXW1567" s="12"/>
      <c r="CXX1567" s="12"/>
      <c r="CXY1567" s="10"/>
      <c r="CXZ1567" s="14"/>
      <c r="CYA1567" s="14"/>
      <c r="CYB1567" s="14"/>
      <c r="CYC1567" s="16"/>
      <c r="CYD1567" s="10"/>
      <c r="CYE1567" s="17"/>
      <c r="CYF1567" s="11"/>
      <c r="CYG1567" s="19"/>
      <c r="CYH1567" s="11"/>
      <c r="CYI1567" s="12"/>
      <c r="CYJ1567" s="12"/>
      <c r="CYK1567" s="10"/>
      <c r="CYL1567" s="14"/>
      <c r="CYM1567" s="14"/>
      <c r="CYN1567" s="14"/>
      <c r="CYO1567" s="16"/>
      <c r="CYP1567" s="10"/>
      <c r="CYQ1567" s="17"/>
      <c r="CYR1567" s="11"/>
      <c r="CYS1567" s="19"/>
      <c r="CYT1567" s="11"/>
      <c r="CYU1567" s="12"/>
      <c r="CYV1567" s="12"/>
      <c r="CYW1567" s="10"/>
      <c r="CYX1567" s="14"/>
      <c r="CYY1567" s="14"/>
      <c r="CYZ1567" s="14"/>
      <c r="CZA1567" s="16"/>
      <c r="CZB1567" s="10"/>
      <c r="CZC1567" s="17"/>
      <c r="CZD1567" s="11"/>
      <c r="CZE1567" s="19"/>
      <c r="CZF1567" s="11"/>
      <c r="CZG1567" s="12"/>
      <c r="CZH1567" s="12"/>
      <c r="CZI1567" s="10"/>
      <c r="CZJ1567" s="14"/>
      <c r="CZK1567" s="14"/>
      <c r="CZL1567" s="14"/>
      <c r="CZM1567" s="16"/>
      <c r="CZN1567" s="10"/>
      <c r="CZO1567" s="17"/>
      <c r="CZP1567" s="11"/>
      <c r="CZQ1567" s="19"/>
      <c r="CZR1567" s="11"/>
      <c r="CZS1567" s="12"/>
      <c r="CZT1567" s="12"/>
      <c r="CZU1567" s="10"/>
      <c r="CZV1567" s="14"/>
      <c r="CZW1567" s="14"/>
      <c r="CZX1567" s="14"/>
      <c r="CZY1567" s="16"/>
      <c r="CZZ1567" s="10"/>
      <c r="DAA1567" s="17"/>
      <c r="DAB1567" s="11"/>
      <c r="DAC1567" s="19"/>
      <c r="DAD1567" s="11"/>
      <c r="DAE1567" s="12"/>
      <c r="DAF1567" s="12"/>
      <c r="DAG1567" s="10"/>
      <c r="DAH1567" s="14"/>
      <c r="DAI1567" s="14"/>
      <c r="DAJ1567" s="14"/>
      <c r="DAK1567" s="16"/>
      <c r="DAL1567" s="10"/>
      <c r="DAM1567" s="17"/>
      <c r="DAN1567" s="11"/>
      <c r="DAO1567" s="19"/>
      <c r="DAP1567" s="11"/>
      <c r="DAQ1567" s="12"/>
      <c r="DAR1567" s="12"/>
      <c r="DAS1567" s="10"/>
      <c r="DAT1567" s="14"/>
      <c r="DAU1567" s="14"/>
      <c r="DAV1567" s="14"/>
      <c r="DAW1567" s="16"/>
      <c r="DAX1567" s="10"/>
      <c r="DAY1567" s="17"/>
      <c r="DAZ1567" s="11"/>
      <c r="DBA1567" s="19"/>
      <c r="DBB1567" s="11"/>
      <c r="DBC1567" s="12"/>
      <c r="DBD1567" s="12"/>
      <c r="DBE1567" s="10"/>
      <c r="DBF1567" s="14"/>
      <c r="DBG1567" s="14"/>
      <c r="DBH1567" s="14"/>
      <c r="DBI1567" s="16"/>
      <c r="DBJ1567" s="10"/>
      <c r="DBK1567" s="17"/>
      <c r="DBL1567" s="11"/>
      <c r="DBM1567" s="19"/>
      <c r="DBN1567" s="11"/>
      <c r="DBO1567" s="12"/>
      <c r="DBP1567" s="12"/>
      <c r="DBQ1567" s="10"/>
      <c r="DBR1567" s="14"/>
      <c r="DBS1567" s="14"/>
      <c r="DBT1567" s="14"/>
      <c r="DBU1567" s="16"/>
      <c r="DBV1567" s="10"/>
      <c r="DBW1567" s="17"/>
      <c r="DBX1567" s="11"/>
      <c r="DBY1567" s="19"/>
      <c r="DBZ1567" s="11"/>
      <c r="DCA1567" s="12"/>
      <c r="DCB1567" s="12"/>
      <c r="DCC1567" s="10"/>
      <c r="DCD1567" s="14"/>
      <c r="DCE1567" s="14"/>
      <c r="DCF1567" s="14"/>
      <c r="DCG1567" s="16"/>
      <c r="DCH1567" s="10"/>
      <c r="DCI1567" s="17"/>
      <c r="DCJ1567" s="11"/>
      <c r="DCK1567" s="19"/>
      <c r="DCL1567" s="11"/>
      <c r="DCM1567" s="12"/>
      <c r="DCN1567" s="12"/>
      <c r="DCO1567" s="10"/>
      <c r="DCP1567" s="14"/>
      <c r="DCQ1567" s="14"/>
      <c r="DCR1567" s="14"/>
      <c r="DCS1567" s="16"/>
      <c r="DCT1567" s="10"/>
      <c r="DCU1567" s="17"/>
      <c r="DCV1567" s="11"/>
      <c r="DCW1567" s="19"/>
      <c r="DCX1567" s="11"/>
      <c r="DCY1567" s="12"/>
      <c r="DCZ1567" s="12"/>
      <c r="DDA1567" s="10"/>
      <c r="DDB1567" s="14"/>
      <c r="DDC1567" s="14"/>
      <c r="DDD1567" s="14"/>
      <c r="DDE1567" s="16"/>
      <c r="DDF1567" s="10"/>
      <c r="DDG1567" s="17"/>
      <c r="DDH1567" s="11"/>
      <c r="DDI1567" s="19"/>
      <c r="DDJ1567" s="11"/>
      <c r="DDK1567" s="12"/>
      <c r="DDL1567" s="12"/>
      <c r="DDM1567" s="10"/>
      <c r="DDN1567" s="14"/>
      <c r="DDO1567" s="14"/>
      <c r="DDP1567" s="14"/>
      <c r="DDQ1567" s="16"/>
      <c r="DDR1567" s="10"/>
      <c r="DDS1567" s="17"/>
      <c r="DDT1567" s="11"/>
      <c r="DDU1567" s="19"/>
      <c r="DDV1567" s="11"/>
      <c r="DDW1567" s="12"/>
      <c r="DDX1567" s="12"/>
      <c r="DDY1567" s="10"/>
      <c r="DDZ1567" s="14"/>
      <c r="DEA1567" s="14"/>
      <c r="DEB1567" s="14"/>
      <c r="DEC1567" s="16"/>
      <c r="DED1567" s="10"/>
      <c r="DEE1567" s="17"/>
      <c r="DEF1567" s="11"/>
      <c r="DEG1567" s="19"/>
      <c r="DEH1567" s="11"/>
      <c r="DEI1567" s="12"/>
      <c r="DEJ1567" s="12"/>
      <c r="DEK1567" s="10"/>
      <c r="DEL1567" s="14"/>
      <c r="DEM1567" s="14"/>
      <c r="DEN1567" s="14"/>
      <c r="DEO1567" s="16"/>
      <c r="DEP1567" s="10"/>
      <c r="DEQ1567" s="17"/>
      <c r="DER1567" s="11"/>
      <c r="DES1567" s="19"/>
      <c r="DET1567" s="11"/>
      <c r="DEU1567" s="12"/>
      <c r="DEV1567" s="12"/>
      <c r="DEW1567" s="10"/>
      <c r="DEX1567" s="14"/>
      <c r="DEY1567" s="14"/>
      <c r="DEZ1567" s="14"/>
      <c r="DFA1567" s="16"/>
      <c r="DFB1567" s="10"/>
      <c r="DFC1567" s="17"/>
      <c r="DFD1567" s="11"/>
      <c r="DFE1567" s="19"/>
      <c r="DFF1567" s="11"/>
      <c r="DFG1567" s="12"/>
      <c r="DFH1567" s="12"/>
      <c r="DFI1567" s="10"/>
      <c r="DFJ1567" s="14"/>
      <c r="DFK1567" s="14"/>
      <c r="DFL1567" s="14"/>
      <c r="DFM1567" s="16"/>
      <c r="DFN1567" s="10"/>
      <c r="DFO1567" s="17"/>
      <c r="DFP1567" s="11"/>
      <c r="DFQ1567" s="19"/>
      <c r="DFR1567" s="11"/>
      <c r="DFS1567" s="12"/>
      <c r="DFT1567" s="12"/>
      <c r="DFU1567" s="10"/>
      <c r="DFV1567" s="14"/>
      <c r="DFW1567" s="14"/>
      <c r="DFX1567" s="14"/>
      <c r="DFY1567" s="16"/>
      <c r="DFZ1567" s="10"/>
      <c r="DGA1567" s="17"/>
      <c r="DGB1567" s="11"/>
      <c r="DGC1567" s="19"/>
      <c r="DGD1567" s="11"/>
      <c r="DGE1567" s="12"/>
      <c r="DGF1567" s="12"/>
      <c r="DGG1567" s="10"/>
      <c r="DGH1567" s="14"/>
      <c r="DGI1567" s="14"/>
      <c r="DGJ1567" s="14"/>
      <c r="DGK1567" s="16"/>
      <c r="DGL1567" s="10"/>
      <c r="DGM1567" s="17"/>
      <c r="DGN1567" s="11"/>
      <c r="DGO1567" s="19"/>
      <c r="DGP1567" s="11"/>
      <c r="DGQ1567" s="12"/>
      <c r="DGR1567" s="12"/>
      <c r="DGS1567" s="10"/>
      <c r="DGT1567" s="14"/>
      <c r="DGU1567" s="14"/>
      <c r="DGV1567" s="14"/>
      <c r="DGW1567" s="16"/>
      <c r="DGX1567" s="10"/>
      <c r="DGY1567" s="17"/>
      <c r="DGZ1567" s="11"/>
      <c r="DHA1567" s="19"/>
      <c r="DHB1567" s="11"/>
      <c r="DHC1567" s="12"/>
      <c r="DHD1567" s="12"/>
      <c r="DHE1567" s="10"/>
      <c r="DHF1567" s="14"/>
      <c r="DHG1567" s="14"/>
      <c r="DHH1567" s="14"/>
      <c r="DHI1567" s="16"/>
      <c r="DHJ1567" s="10"/>
      <c r="DHK1567" s="17"/>
      <c r="DHL1567" s="11"/>
      <c r="DHM1567" s="19"/>
      <c r="DHN1567" s="11"/>
      <c r="DHO1567" s="12"/>
      <c r="DHP1567" s="12"/>
      <c r="DHQ1567" s="10"/>
      <c r="DHR1567" s="14"/>
      <c r="DHS1567" s="14"/>
      <c r="DHT1567" s="14"/>
      <c r="DHU1567" s="16"/>
      <c r="DHV1567" s="10"/>
      <c r="DHW1567" s="17"/>
      <c r="DHX1567" s="11"/>
      <c r="DHY1567" s="19"/>
      <c r="DHZ1567" s="11"/>
      <c r="DIA1567" s="12"/>
      <c r="DIB1567" s="12"/>
      <c r="DIC1567" s="10"/>
      <c r="DID1567" s="14"/>
      <c r="DIE1567" s="14"/>
      <c r="DIF1567" s="14"/>
      <c r="DIG1567" s="16"/>
      <c r="DIH1567" s="10"/>
      <c r="DII1567" s="17"/>
      <c r="DIJ1567" s="11"/>
      <c r="DIK1567" s="19"/>
      <c r="DIL1567" s="11"/>
      <c r="DIM1567" s="12"/>
      <c r="DIN1567" s="12"/>
      <c r="DIO1567" s="10"/>
      <c r="DIP1567" s="14"/>
      <c r="DIQ1567" s="14"/>
      <c r="DIR1567" s="14"/>
      <c r="DIS1567" s="16"/>
      <c r="DIT1567" s="10"/>
      <c r="DIU1567" s="17"/>
      <c r="DIV1567" s="11"/>
      <c r="DIW1567" s="19"/>
      <c r="DIX1567" s="11"/>
      <c r="DIY1567" s="12"/>
      <c r="DIZ1567" s="12"/>
      <c r="DJA1567" s="10"/>
      <c r="DJB1567" s="14"/>
      <c r="DJC1567" s="14"/>
      <c r="DJD1567" s="14"/>
      <c r="DJE1567" s="16"/>
      <c r="DJF1567" s="10"/>
      <c r="DJG1567" s="17"/>
      <c r="DJH1567" s="11"/>
      <c r="DJI1567" s="19"/>
      <c r="DJJ1567" s="11"/>
      <c r="DJK1567" s="12"/>
      <c r="DJL1567" s="12"/>
      <c r="DJM1567" s="10"/>
      <c r="DJN1567" s="14"/>
      <c r="DJO1567" s="14"/>
      <c r="DJP1567" s="14"/>
      <c r="DJQ1567" s="16"/>
      <c r="DJR1567" s="10"/>
      <c r="DJS1567" s="17"/>
      <c r="DJT1567" s="11"/>
      <c r="DJU1567" s="19"/>
      <c r="DJV1567" s="11"/>
      <c r="DJW1567" s="12"/>
      <c r="DJX1567" s="12"/>
      <c r="DJY1567" s="10"/>
      <c r="DJZ1567" s="14"/>
      <c r="DKA1567" s="14"/>
      <c r="DKB1567" s="14"/>
      <c r="DKC1567" s="16"/>
      <c r="DKD1567" s="10"/>
      <c r="DKE1567" s="17"/>
      <c r="DKF1567" s="11"/>
      <c r="DKG1567" s="19"/>
      <c r="DKH1567" s="11"/>
      <c r="DKI1567" s="12"/>
      <c r="DKJ1567" s="12"/>
      <c r="DKK1567" s="10"/>
      <c r="DKL1567" s="14"/>
      <c r="DKM1567" s="14"/>
      <c r="DKN1567" s="14"/>
      <c r="DKO1567" s="16"/>
      <c r="DKP1567" s="10"/>
      <c r="DKQ1567" s="17"/>
      <c r="DKR1567" s="11"/>
      <c r="DKS1567" s="19"/>
      <c r="DKT1567" s="11"/>
      <c r="DKU1567" s="12"/>
      <c r="DKV1567" s="12"/>
      <c r="DKW1567" s="10"/>
      <c r="DKX1567" s="14"/>
      <c r="DKY1567" s="14"/>
      <c r="DKZ1567" s="14"/>
      <c r="DLA1567" s="16"/>
      <c r="DLB1567" s="10"/>
      <c r="DLC1567" s="17"/>
      <c r="DLD1567" s="11"/>
      <c r="DLE1567" s="19"/>
      <c r="DLF1567" s="11"/>
      <c r="DLG1567" s="12"/>
      <c r="DLH1567" s="12"/>
      <c r="DLI1567" s="10"/>
      <c r="DLJ1567" s="14"/>
      <c r="DLK1567" s="14"/>
      <c r="DLL1567" s="14"/>
      <c r="DLM1567" s="16"/>
      <c r="DLN1567" s="10"/>
      <c r="DLO1567" s="17"/>
      <c r="DLP1567" s="11"/>
      <c r="DLQ1567" s="19"/>
      <c r="DLR1567" s="11"/>
      <c r="DLS1567" s="12"/>
      <c r="DLT1567" s="12"/>
      <c r="DLU1567" s="10"/>
      <c r="DLV1567" s="14"/>
      <c r="DLW1567" s="14"/>
      <c r="DLX1567" s="14"/>
      <c r="DLY1567" s="16"/>
      <c r="DLZ1567" s="10"/>
      <c r="DMA1567" s="17"/>
      <c r="DMB1567" s="11"/>
      <c r="DMC1567" s="19"/>
      <c r="DMD1567" s="11"/>
      <c r="DME1567" s="12"/>
      <c r="DMF1567" s="12"/>
      <c r="DMG1567" s="10"/>
      <c r="DMH1567" s="14"/>
      <c r="DMI1567" s="14"/>
      <c r="DMJ1567" s="14"/>
      <c r="DMK1567" s="16"/>
      <c r="DML1567" s="10"/>
      <c r="DMM1567" s="17"/>
      <c r="DMN1567" s="11"/>
      <c r="DMO1567" s="19"/>
      <c r="DMP1567" s="11"/>
      <c r="DMQ1567" s="12"/>
      <c r="DMR1567" s="12"/>
      <c r="DMS1567" s="10"/>
      <c r="DMT1567" s="14"/>
      <c r="DMU1567" s="14"/>
      <c r="DMV1567" s="14"/>
      <c r="DMW1567" s="16"/>
      <c r="DMX1567" s="10"/>
      <c r="DMY1567" s="17"/>
      <c r="DMZ1567" s="11"/>
      <c r="DNA1567" s="19"/>
      <c r="DNB1567" s="11"/>
      <c r="DNC1567" s="12"/>
      <c r="DND1567" s="12"/>
      <c r="DNE1567" s="10"/>
      <c r="DNF1567" s="14"/>
      <c r="DNG1567" s="14"/>
      <c r="DNH1567" s="14"/>
      <c r="DNI1567" s="16"/>
      <c r="DNJ1567" s="10"/>
      <c r="DNK1567" s="17"/>
      <c r="DNL1567" s="11"/>
      <c r="DNM1567" s="19"/>
      <c r="DNN1567" s="11"/>
      <c r="DNO1567" s="12"/>
      <c r="DNP1567" s="12"/>
      <c r="DNQ1567" s="10"/>
      <c r="DNR1567" s="14"/>
      <c r="DNS1567" s="14"/>
      <c r="DNT1567" s="14"/>
      <c r="DNU1567" s="16"/>
      <c r="DNV1567" s="10"/>
      <c r="DNW1567" s="17"/>
      <c r="DNX1567" s="11"/>
      <c r="DNY1567" s="19"/>
      <c r="DNZ1567" s="11"/>
      <c r="DOA1567" s="12"/>
      <c r="DOB1567" s="12"/>
      <c r="DOC1567" s="10"/>
      <c r="DOD1567" s="14"/>
      <c r="DOE1567" s="14"/>
      <c r="DOF1567" s="14"/>
      <c r="DOG1567" s="16"/>
      <c r="DOH1567" s="10"/>
      <c r="DOI1567" s="17"/>
      <c r="DOJ1567" s="11"/>
      <c r="DOK1567" s="19"/>
      <c r="DOL1567" s="11"/>
      <c r="DOM1567" s="12"/>
      <c r="DON1567" s="12"/>
      <c r="DOO1567" s="10"/>
      <c r="DOP1567" s="14"/>
      <c r="DOQ1567" s="14"/>
      <c r="DOR1567" s="14"/>
      <c r="DOS1567" s="16"/>
      <c r="DOT1567" s="10"/>
      <c r="DOU1567" s="17"/>
      <c r="DOV1567" s="11"/>
      <c r="DOW1567" s="19"/>
      <c r="DOX1567" s="11"/>
      <c r="DOY1567" s="12"/>
      <c r="DOZ1567" s="12"/>
      <c r="DPA1567" s="10"/>
      <c r="DPB1567" s="14"/>
      <c r="DPC1567" s="14"/>
      <c r="DPD1567" s="14"/>
      <c r="DPE1567" s="16"/>
      <c r="DPF1567" s="10"/>
      <c r="DPG1567" s="17"/>
      <c r="DPH1567" s="11"/>
      <c r="DPI1567" s="19"/>
      <c r="DPJ1567" s="11"/>
      <c r="DPK1567" s="12"/>
      <c r="DPL1567" s="12"/>
      <c r="DPM1567" s="10"/>
      <c r="DPN1567" s="14"/>
      <c r="DPO1567" s="14"/>
      <c r="DPP1567" s="14"/>
      <c r="DPQ1567" s="16"/>
      <c r="DPR1567" s="10"/>
      <c r="DPS1567" s="17"/>
      <c r="DPT1567" s="11"/>
      <c r="DPU1567" s="19"/>
      <c r="DPV1567" s="11"/>
      <c r="DPW1567" s="12"/>
      <c r="DPX1567" s="12"/>
      <c r="DPY1567" s="10"/>
      <c r="DPZ1567" s="14"/>
      <c r="DQA1567" s="14"/>
      <c r="DQB1567" s="14"/>
      <c r="DQC1567" s="16"/>
      <c r="DQD1567" s="10"/>
      <c r="DQE1567" s="17"/>
      <c r="DQF1567" s="11"/>
      <c r="DQG1567" s="19"/>
      <c r="DQH1567" s="11"/>
      <c r="DQI1567" s="12"/>
      <c r="DQJ1567" s="12"/>
      <c r="DQK1567" s="10"/>
      <c r="DQL1567" s="14"/>
      <c r="DQM1567" s="14"/>
      <c r="DQN1567" s="14"/>
      <c r="DQO1567" s="16"/>
      <c r="DQP1567" s="10"/>
      <c r="DQQ1567" s="17"/>
      <c r="DQR1567" s="11"/>
      <c r="DQS1567" s="19"/>
      <c r="DQT1567" s="11"/>
      <c r="DQU1567" s="12"/>
      <c r="DQV1567" s="12"/>
      <c r="DQW1567" s="10"/>
      <c r="DQX1567" s="14"/>
      <c r="DQY1567" s="14"/>
      <c r="DQZ1567" s="14"/>
      <c r="DRA1567" s="16"/>
      <c r="DRB1567" s="10"/>
      <c r="DRC1567" s="17"/>
      <c r="DRD1567" s="11"/>
      <c r="DRE1567" s="19"/>
      <c r="DRF1567" s="11"/>
      <c r="DRG1567" s="12"/>
      <c r="DRH1567" s="12"/>
      <c r="DRI1567" s="10"/>
      <c r="DRJ1567" s="14"/>
      <c r="DRK1567" s="14"/>
      <c r="DRL1567" s="14"/>
      <c r="DRM1567" s="16"/>
      <c r="DRN1567" s="10"/>
      <c r="DRO1567" s="17"/>
      <c r="DRP1567" s="11"/>
      <c r="DRQ1567" s="19"/>
      <c r="DRR1567" s="11"/>
      <c r="DRS1567" s="12"/>
      <c r="DRT1567" s="12"/>
      <c r="DRU1567" s="10"/>
      <c r="DRV1567" s="14"/>
      <c r="DRW1567" s="14"/>
      <c r="DRX1567" s="14"/>
      <c r="DRY1567" s="16"/>
      <c r="DRZ1567" s="10"/>
      <c r="DSA1567" s="17"/>
      <c r="DSB1567" s="11"/>
      <c r="DSC1567" s="19"/>
      <c r="DSD1567" s="11"/>
      <c r="DSE1567" s="12"/>
      <c r="DSF1567" s="12"/>
      <c r="DSG1567" s="10"/>
      <c r="DSH1567" s="14"/>
      <c r="DSI1567" s="14"/>
      <c r="DSJ1567" s="14"/>
      <c r="DSK1567" s="16"/>
      <c r="DSL1567" s="10"/>
      <c r="DSM1567" s="17"/>
      <c r="DSN1567" s="11"/>
      <c r="DSO1567" s="19"/>
      <c r="DSP1567" s="11"/>
      <c r="DSQ1567" s="12"/>
      <c r="DSR1567" s="12"/>
      <c r="DSS1567" s="10"/>
      <c r="DST1567" s="14"/>
      <c r="DSU1567" s="14"/>
      <c r="DSV1567" s="14"/>
      <c r="DSW1567" s="16"/>
      <c r="DSX1567" s="10"/>
      <c r="DSY1567" s="17"/>
      <c r="DSZ1567" s="11"/>
      <c r="DTA1567" s="19"/>
      <c r="DTB1567" s="11"/>
      <c r="DTC1567" s="12"/>
      <c r="DTD1567" s="12"/>
      <c r="DTE1567" s="10"/>
      <c r="DTF1567" s="14"/>
      <c r="DTG1567" s="14"/>
      <c r="DTH1567" s="14"/>
      <c r="DTI1567" s="16"/>
      <c r="DTJ1567" s="10"/>
      <c r="DTK1567" s="17"/>
      <c r="DTL1567" s="11"/>
      <c r="DTM1567" s="19"/>
      <c r="DTN1567" s="11"/>
      <c r="DTO1567" s="12"/>
      <c r="DTP1567" s="12"/>
      <c r="DTQ1567" s="10"/>
      <c r="DTR1567" s="14"/>
      <c r="DTS1567" s="14"/>
      <c r="DTT1567" s="14"/>
      <c r="DTU1567" s="16"/>
      <c r="DTV1567" s="10"/>
      <c r="DTW1567" s="17"/>
      <c r="DTX1567" s="11"/>
      <c r="DTY1567" s="19"/>
      <c r="DTZ1567" s="11"/>
      <c r="DUA1567" s="12"/>
      <c r="DUB1567" s="12"/>
      <c r="DUC1567" s="10"/>
      <c r="DUD1567" s="14"/>
      <c r="DUE1567" s="14"/>
      <c r="DUF1567" s="14"/>
      <c r="DUG1567" s="16"/>
      <c r="DUH1567" s="10"/>
      <c r="DUI1567" s="17"/>
      <c r="DUJ1567" s="11"/>
      <c r="DUK1567" s="19"/>
      <c r="DUL1567" s="11"/>
      <c r="DUM1567" s="12"/>
      <c r="DUN1567" s="12"/>
      <c r="DUO1567" s="10"/>
      <c r="DUP1567" s="14"/>
      <c r="DUQ1567" s="14"/>
      <c r="DUR1567" s="14"/>
      <c r="DUS1567" s="16"/>
      <c r="DUT1567" s="10"/>
      <c r="DUU1567" s="17"/>
      <c r="DUV1567" s="11"/>
      <c r="DUW1567" s="19"/>
      <c r="DUX1567" s="11"/>
      <c r="DUY1567" s="12"/>
      <c r="DUZ1567" s="12"/>
      <c r="DVA1567" s="10"/>
      <c r="DVB1567" s="14"/>
      <c r="DVC1567" s="14"/>
      <c r="DVD1567" s="14"/>
      <c r="DVE1567" s="16"/>
      <c r="DVF1567" s="10"/>
      <c r="DVG1567" s="17"/>
      <c r="DVH1567" s="11"/>
      <c r="DVI1567" s="19"/>
      <c r="DVJ1567" s="11"/>
      <c r="DVK1567" s="12"/>
      <c r="DVL1567" s="12"/>
      <c r="DVM1567" s="10"/>
      <c r="DVN1567" s="14"/>
      <c r="DVO1567" s="14"/>
      <c r="DVP1567" s="14"/>
      <c r="DVQ1567" s="16"/>
      <c r="DVR1567" s="10"/>
      <c r="DVS1567" s="17"/>
      <c r="DVT1567" s="11"/>
      <c r="DVU1567" s="19"/>
      <c r="DVV1567" s="11"/>
      <c r="DVW1567" s="12"/>
      <c r="DVX1567" s="12"/>
      <c r="DVY1567" s="10"/>
      <c r="DVZ1567" s="14"/>
      <c r="DWA1567" s="14"/>
      <c r="DWB1567" s="14"/>
      <c r="DWC1567" s="16"/>
      <c r="DWD1567" s="10"/>
      <c r="DWE1567" s="17"/>
      <c r="DWF1567" s="11"/>
      <c r="DWG1567" s="19"/>
      <c r="DWH1567" s="11"/>
      <c r="DWI1567" s="12"/>
      <c r="DWJ1567" s="12"/>
      <c r="DWK1567" s="10"/>
      <c r="DWL1567" s="14"/>
      <c r="DWM1567" s="14"/>
      <c r="DWN1567" s="14"/>
      <c r="DWO1567" s="16"/>
      <c r="DWP1567" s="10"/>
      <c r="DWQ1567" s="17"/>
      <c r="DWR1567" s="11"/>
      <c r="DWS1567" s="19"/>
      <c r="DWT1567" s="11"/>
      <c r="DWU1567" s="12"/>
      <c r="DWV1567" s="12"/>
      <c r="DWW1567" s="10"/>
      <c r="DWX1567" s="14"/>
      <c r="DWY1567" s="14"/>
      <c r="DWZ1567" s="14"/>
      <c r="DXA1567" s="16"/>
      <c r="DXB1567" s="10"/>
      <c r="DXC1567" s="17"/>
      <c r="DXD1567" s="11"/>
      <c r="DXE1567" s="19"/>
      <c r="DXF1567" s="11"/>
      <c r="DXG1567" s="12"/>
      <c r="DXH1567" s="12"/>
      <c r="DXI1567" s="10"/>
      <c r="DXJ1567" s="14"/>
      <c r="DXK1567" s="14"/>
      <c r="DXL1567" s="14"/>
      <c r="DXM1567" s="16"/>
      <c r="DXN1567" s="10"/>
      <c r="DXO1567" s="17"/>
      <c r="DXP1567" s="11"/>
      <c r="DXQ1567" s="19"/>
      <c r="DXR1567" s="11"/>
      <c r="DXS1567" s="12"/>
      <c r="DXT1567" s="12"/>
      <c r="DXU1567" s="10"/>
      <c r="DXV1567" s="14"/>
      <c r="DXW1567" s="14"/>
      <c r="DXX1567" s="14"/>
      <c r="DXY1567" s="16"/>
      <c r="DXZ1567" s="10"/>
      <c r="DYA1567" s="17"/>
      <c r="DYB1567" s="11"/>
      <c r="DYC1567" s="19"/>
      <c r="DYD1567" s="11"/>
      <c r="DYE1567" s="12"/>
      <c r="DYF1567" s="12"/>
      <c r="DYG1567" s="10"/>
      <c r="DYH1567" s="14"/>
      <c r="DYI1567" s="14"/>
      <c r="DYJ1567" s="14"/>
      <c r="DYK1567" s="16"/>
      <c r="DYL1567" s="10"/>
      <c r="DYM1567" s="17"/>
      <c r="DYN1567" s="11"/>
      <c r="DYO1567" s="19"/>
      <c r="DYP1567" s="11"/>
      <c r="DYQ1567" s="12"/>
      <c r="DYR1567" s="12"/>
      <c r="DYS1567" s="10"/>
      <c r="DYT1567" s="14"/>
      <c r="DYU1567" s="14"/>
      <c r="DYV1567" s="14"/>
      <c r="DYW1567" s="16"/>
      <c r="DYX1567" s="10"/>
      <c r="DYY1567" s="17"/>
      <c r="DYZ1567" s="11"/>
      <c r="DZA1567" s="19"/>
      <c r="DZB1567" s="11"/>
      <c r="DZC1567" s="12"/>
      <c r="DZD1567" s="12"/>
      <c r="DZE1567" s="10"/>
      <c r="DZF1567" s="14"/>
      <c r="DZG1567" s="14"/>
      <c r="DZH1567" s="14"/>
      <c r="DZI1567" s="16"/>
      <c r="DZJ1567" s="10"/>
      <c r="DZK1567" s="17"/>
      <c r="DZL1567" s="11"/>
      <c r="DZM1567" s="19"/>
      <c r="DZN1567" s="11"/>
      <c r="DZO1567" s="12"/>
      <c r="DZP1567" s="12"/>
      <c r="DZQ1567" s="10"/>
      <c r="DZR1567" s="14"/>
      <c r="DZS1567" s="14"/>
      <c r="DZT1567" s="14"/>
      <c r="DZU1567" s="16"/>
      <c r="DZV1567" s="10"/>
      <c r="DZW1567" s="17"/>
      <c r="DZX1567" s="11"/>
      <c r="DZY1567" s="19"/>
      <c r="DZZ1567" s="11"/>
      <c r="EAA1567" s="12"/>
      <c r="EAB1567" s="12"/>
      <c r="EAC1567" s="10"/>
      <c r="EAD1567" s="14"/>
      <c r="EAE1567" s="14"/>
      <c r="EAF1567" s="14"/>
      <c r="EAG1567" s="16"/>
      <c r="EAH1567" s="10"/>
      <c r="EAI1567" s="17"/>
      <c r="EAJ1567" s="11"/>
      <c r="EAK1567" s="19"/>
      <c r="EAL1567" s="11"/>
      <c r="EAM1567" s="12"/>
      <c r="EAN1567" s="12"/>
      <c r="EAO1567" s="10"/>
      <c r="EAP1567" s="14"/>
      <c r="EAQ1567" s="14"/>
      <c r="EAR1567" s="14"/>
      <c r="EAS1567" s="16"/>
      <c r="EAT1567" s="10"/>
      <c r="EAU1567" s="17"/>
      <c r="EAV1567" s="11"/>
      <c r="EAW1567" s="19"/>
      <c r="EAX1567" s="11"/>
      <c r="EAY1567" s="12"/>
      <c r="EAZ1567" s="12"/>
      <c r="EBA1567" s="10"/>
      <c r="EBB1567" s="14"/>
      <c r="EBC1567" s="14"/>
      <c r="EBD1567" s="14"/>
      <c r="EBE1567" s="16"/>
      <c r="EBF1567" s="10"/>
      <c r="EBG1567" s="17"/>
      <c r="EBH1567" s="11"/>
      <c r="EBI1567" s="19"/>
      <c r="EBJ1567" s="11"/>
      <c r="EBK1567" s="12"/>
      <c r="EBL1567" s="12"/>
      <c r="EBM1567" s="10"/>
      <c r="EBN1567" s="14"/>
      <c r="EBO1567" s="14"/>
      <c r="EBP1567" s="14"/>
      <c r="EBQ1567" s="16"/>
      <c r="EBR1567" s="10"/>
      <c r="EBS1567" s="17"/>
      <c r="EBT1567" s="11"/>
      <c r="EBU1567" s="19"/>
      <c r="EBV1567" s="11"/>
      <c r="EBW1567" s="12"/>
      <c r="EBX1567" s="12"/>
      <c r="EBY1567" s="10"/>
      <c r="EBZ1567" s="14"/>
      <c r="ECA1567" s="14"/>
      <c r="ECB1567" s="14"/>
      <c r="ECC1567" s="16"/>
      <c r="ECD1567" s="10"/>
      <c r="ECE1567" s="17"/>
      <c r="ECF1567" s="11"/>
      <c r="ECG1567" s="19"/>
      <c r="ECH1567" s="11"/>
      <c r="ECI1567" s="12"/>
      <c r="ECJ1567" s="12"/>
      <c r="ECK1567" s="10"/>
      <c r="ECL1567" s="14"/>
      <c r="ECM1567" s="14"/>
      <c r="ECN1567" s="14"/>
      <c r="ECO1567" s="16"/>
      <c r="ECP1567" s="10"/>
      <c r="ECQ1567" s="17"/>
      <c r="ECR1567" s="11"/>
      <c r="ECS1567" s="19"/>
      <c r="ECT1567" s="11"/>
      <c r="ECU1567" s="12"/>
      <c r="ECV1567" s="12"/>
      <c r="ECW1567" s="10"/>
      <c r="ECX1567" s="14"/>
      <c r="ECY1567" s="14"/>
      <c r="ECZ1567" s="14"/>
      <c r="EDA1567" s="16"/>
      <c r="EDB1567" s="10"/>
      <c r="EDC1567" s="17"/>
      <c r="EDD1567" s="11"/>
      <c r="EDE1567" s="19"/>
      <c r="EDF1567" s="11"/>
      <c r="EDG1567" s="12"/>
      <c r="EDH1567" s="12"/>
      <c r="EDI1567" s="10"/>
      <c r="EDJ1567" s="14"/>
      <c r="EDK1567" s="14"/>
      <c r="EDL1567" s="14"/>
      <c r="EDM1567" s="16"/>
      <c r="EDN1567" s="10"/>
      <c r="EDO1567" s="17"/>
      <c r="EDP1567" s="11"/>
      <c r="EDQ1567" s="19"/>
      <c r="EDR1567" s="11"/>
      <c r="EDS1567" s="12"/>
      <c r="EDT1567" s="12"/>
      <c r="EDU1567" s="10"/>
      <c r="EDV1567" s="14"/>
      <c r="EDW1567" s="14"/>
      <c r="EDX1567" s="14"/>
      <c r="EDY1567" s="16"/>
      <c r="EDZ1567" s="10"/>
      <c r="EEA1567" s="17"/>
      <c r="EEB1567" s="11"/>
      <c r="EEC1567" s="19"/>
      <c r="EED1567" s="11"/>
      <c r="EEE1567" s="12"/>
      <c r="EEF1567" s="12"/>
      <c r="EEG1567" s="10"/>
      <c r="EEH1567" s="14"/>
      <c r="EEI1567" s="14"/>
      <c r="EEJ1567" s="14"/>
      <c r="EEK1567" s="16"/>
      <c r="EEL1567" s="10"/>
      <c r="EEM1567" s="17"/>
      <c r="EEN1567" s="11"/>
      <c r="EEO1567" s="19"/>
      <c r="EEP1567" s="11"/>
      <c r="EEQ1567" s="12"/>
      <c r="EER1567" s="12"/>
      <c r="EES1567" s="10"/>
      <c r="EET1567" s="14"/>
      <c r="EEU1567" s="14"/>
      <c r="EEV1567" s="14"/>
      <c r="EEW1567" s="16"/>
      <c r="EEX1567" s="10"/>
      <c r="EEY1567" s="17"/>
      <c r="EEZ1567" s="11"/>
      <c r="EFA1567" s="19"/>
      <c r="EFB1567" s="11"/>
      <c r="EFC1567" s="12"/>
      <c r="EFD1567" s="12"/>
      <c r="EFE1567" s="10"/>
      <c r="EFF1567" s="14"/>
      <c r="EFG1567" s="14"/>
      <c r="EFH1567" s="14"/>
      <c r="EFI1567" s="16"/>
      <c r="EFJ1567" s="10"/>
      <c r="EFK1567" s="17"/>
      <c r="EFL1567" s="11"/>
      <c r="EFM1567" s="19"/>
      <c r="EFN1567" s="11"/>
      <c r="EFO1567" s="12"/>
      <c r="EFP1567" s="12"/>
      <c r="EFQ1567" s="10"/>
      <c r="EFR1567" s="14"/>
      <c r="EFS1567" s="14"/>
      <c r="EFT1567" s="14"/>
      <c r="EFU1567" s="16"/>
      <c r="EFV1567" s="10"/>
      <c r="EFW1567" s="17"/>
      <c r="EFX1567" s="11"/>
      <c r="EFY1567" s="19"/>
      <c r="EFZ1567" s="11"/>
      <c r="EGA1567" s="12"/>
      <c r="EGB1567" s="12"/>
      <c r="EGC1567" s="10"/>
      <c r="EGD1567" s="14"/>
      <c r="EGE1567" s="14"/>
      <c r="EGF1567" s="14"/>
      <c r="EGG1567" s="16"/>
      <c r="EGH1567" s="10"/>
      <c r="EGI1567" s="17"/>
      <c r="EGJ1567" s="11"/>
      <c r="EGK1567" s="19"/>
      <c r="EGL1567" s="11"/>
      <c r="EGM1567" s="12"/>
      <c r="EGN1567" s="12"/>
      <c r="EGO1567" s="10"/>
      <c r="EGP1567" s="14"/>
      <c r="EGQ1567" s="14"/>
      <c r="EGR1567" s="14"/>
      <c r="EGS1567" s="16"/>
      <c r="EGT1567" s="10"/>
      <c r="EGU1567" s="17"/>
      <c r="EGV1567" s="11"/>
      <c r="EGW1567" s="19"/>
      <c r="EGX1567" s="11"/>
      <c r="EGY1567" s="12"/>
      <c r="EGZ1567" s="12"/>
      <c r="EHA1567" s="10"/>
      <c r="EHB1567" s="14"/>
      <c r="EHC1567" s="14"/>
      <c r="EHD1567" s="14"/>
      <c r="EHE1567" s="16"/>
      <c r="EHF1567" s="10"/>
      <c r="EHG1567" s="17"/>
      <c r="EHH1567" s="11"/>
      <c r="EHI1567" s="19"/>
      <c r="EHJ1567" s="11"/>
      <c r="EHK1567" s="12"/>
      <c r="EHL1567" s="12"/>
      <c r="EHM1567" s="10"/>
      <c r="EHN1567" s="14"/>
      <c r="EHO1567" s="14"/>
      <c r="EHP1567" s="14"/>
      <c r="EHQ1567" s="16"/>
      <c r="EHR1567" s="10"/>
      <c r="EHS1567" s="17"/>
      <c r="EHT1567" s="11"/>
      <c r="EHU1567" s="19"/>
      <c r="EHV1567" s="11"/>
      <c r="EHW1567" s="12"/>
      <c r="EHX1567" s="12"/>
      <c r="EHY1567" s="10"/>
      <c r="EHZ1567" s="14"/>
      <c r="EIA1567" s="14"/>
      <c r="EIB1567" s="14"/>
      <c r="EIC1567" s="16"/>
      <c r="EID1567" s="10"/>
      <c r="EIE1567" s="17"/>
      <c r="EIF1567" s="11"/>
      <c r="EIG1567" s="19"/>
      <c r="EIH1567" s="11"/>
      <c r="EII1567" s="12"/>
      <c r="EIJ1567" s="12"/>
      <c r="EIK1567" s="10"/>
      <c r="EIL1567" s="14"/>
      <c r="EIM1567" s="14"/>
      <c r="EIN1567" s="14"/>
      <c r="EIO1567" s="16"/>
      <c r="EIP1567" s="10"/>
      <c r="EIQ1567" s="17"/>
      <c r="EIR1567" s="11"/>
      <c r="EIS1567" s="19"/>
      <c r="EIT1567" s="11"/>
      <c r="EIU1567" s="12"/>
      <c r="EIV1567" s="12"/>
      <c r="EIW1567" s="10"/>
      <c r="EIX1567" s="14"/>
      <c r="EIY1567" s="14"/>
      <c r="EIZ1567" s="14"/>
      <c r="EJA1567" s="16"/>
      <c r="EJB1567" s="10"/>
      <c r="EJC1567" s="17"/>
      <c r="EJD1567" s="11"/>
      <c r="EJE1567" s="19"/>
      <c r="EJF1567" s="11"/>
      <c r="EJG1567" s="12"/>
      <c r="EJH1567" s="12"/>
      <c r="EJI1567" s="10"/>
      <c r="EJJ1567" s="14"/>
      <c r="EJK1567" s="14"/>
      <c r="EJL1567" s="14"/>
      <c r="EJM1567" s="16"/>
      <c r="EJN1567" s="10"/>
      <c r="EJO1567" s="17"/>
      <c r="EJP1567" s="11"/>
      <c r="EJQ1567" s="19"/>
      <c r="EJR1567" s="11"/>
      <c r="EJS1567" s="12"/>
      <c r="EJT1567" s="12"/>
      <c r="EJU1567" s="10"/>
      <c r="EJV1567" s="14"/>
      <c r="EJW1567" s="14"/>
      <c r="EJX1567" s="14"/>
      <c r="EJY1567" s="16"/>
      <c r="EJZ1567" s="10"/>
      <c r="EKA1567" s="17"/>
      <c r="EKB1567" s="11"/>
      <c r="EKC1567" s="19"/>
      <c r="EKD1567" s="11"/>
      <c r="EKE1567" s="12"/>
      <c r="EKF1567" s="12"/>
      <c r="EKG1567" s="10"/>
      <c r="EKH1567" s="14"/>
      <c r="EKI1567" s="14"/>
      <c r="EKJ1567" s="14"/>
      <c r="EKK1567" s="16"/>
      <c r="EKL1567" s="10"/>
      <c r="EKM1567" s="17"/>
      <c r="EKN1567" s="11"/>
      <c r="EKO1567" s="19"/>
      <c r="EKP1567" s="11"/>
      <c r="EKQ1567" s="12"/>
      <c r="EKR1567" s="12"/>
      <c r="EKS1567" s="10"/>
      <c r="EKT1567" s="14"/>
      <c r="EKU1567" s="14"/>
      <c r="EKV1567" s="14"/>
      <c r="EKW1567" s="16"/>
      <c r="EKX1567" s="10"/>
      <c r="EKY1567" s="17"/>
      <c r="EKZ1567" s="11"/>
      <c r="ELA1567" s="19"/>
      <c r="ELB1567" s="11"/>
      <c r="ELC1567" s="12"/>
      <c r="ELD1567" s="12"/>
      <c r="ELE1567" s="10"/>
      <c r="ELF1567" s="14"/>
      <c r="ELG1567" s="14"/>
      <c r="ELH1567" s="14"/>
      <c r="ELI1567" s="16"/>
      <c r="ELJ1567" s="10"/>
      <c r="ELK1567" s="17"/>
      <c r="ELL1567" s="11"/>
      <c r="ELM1567" s="19"/>
      <c r="ELN1567" s="11"/>
      <c r="ELO1567" s="12"/>
      <c r="ELP1567" s="12"/>
      <c r="ELQ1567" s="10"/>
      <c r="ELR1567" s="14"/>
      <c r="ELS1567" s="14"/>
      <c r="ELT1567" s="14"/>
      <c r="ELU1567" s="16"/>
      <c r="ELV1567" s="10"/>
      <c r="ELW1567" s="17"/>
      <c r="ELX1567" s="11"/>
      <c r="ELY1567" s="19"/>
      <c r="ELZ1567" s="11"/>
      <c r="EMA1567" s="12"/>
      <c r="EMB1567" s="12"/>
      <c r="EMC1567" s="10"/>
      <c r="EMD1567" s="14"/>
      <c r="EME1567" s="14"/>
      <c r="EMF1567" s="14"/>
      <c r="EMG1567" s="16"/>
      <c r="EMH1567" s="10"/>
      <c r="EMI1567" s="17"/>
      <c r="EMJ1567" s="11"/>
      <c r="EMK1567" s="19"/>
      <c r="EML1567" s="11"/>
      <c r="EMM1567" s="12"/>
      <c r="EMN1567" s="12"/>
      <c r="EMO1567" s="10"/>
      <c r="EMP1567" s="14"/>
      <c r="EMQ1567" s="14"/>
      <c r="EMR1567" s="14"/>
      <c r="EMS1567" s="16"/>
      <c r="EMT1567" s="10"/>
      <c r="EMU1567" s="17"/>
      <c r="EMV1567" s="11"/>
      <c r="EMW1567" s="19"/>
      <c r="EMX1567" s="11"/>
      <c r="EMY1567" s="12"/>
      <c r="EMZ1567" s="12"/>
      <c r="ENA1567" s="10"/>
      <c r="ENB1567" s="14"/>
      <c r="ENC1567" s="14"/>
      <c r="END1567" s="14"/>
      <c r="ENE1567" s="16"/>
      <c r="ENF1567" s="10"/>
      <c r="ENG1567" s="17"/>
      <c r="ENH1567" s="11"/>
      <c r="ENI1567" s="19"/>
      <c r="ENJ1567" s="11"/>
      <c r="ENK1567" s="12"/>
      <c r="ENL1567" s="12"/>
      <c r="ENM1567" s="10"/>
      <c r="ENN1567" s="14"/>
      <c r="ENO1567" s="14"/>
      <c r="ENP1567" s="14"/>
      <c r="ENQ1567" s="16"/>
      <c r="ENR1567" s="10"/>
      <c r="ENS1567" s="17"/>
      <c r="ENT1567" s="11"/>
      <c r="ENU1567" s="19"/>
      <c r="ENV1567" s="11"/>
      <c r="ENW1567" s="12"/>
      <c r="ENX1567" s="12"/>
      <c r="ENY1567" s="10"/>
      <c r="ENZ1567" s="14"/>
      <c r="EOA1567" s="14"/>
      <c r="EOB1567" s="14"/>
      <c r="EOC1567" s="16"/>
      <c r="EOD1567" s="10"/>
      <c r="EOE1567" s="17"/>
      <c r="EOF1567" s="11"/>
      <c r="EOG1567" s="19"/>
      <c r="EOH1567" s="11"/>
      <c r="EOI1567" s="12"/>
      <c r="EOJ1567" s="12"/>
      <c r="EOK1567" s="10"/>
      <c r="EOL1567" s="14"/>
      <c r="EOM1567" s="14"/>
      <c r="EON1567" s="14"/>
      <c r="EOO1567" s="16"/>
      <c r="EOP1567" s="10"/>
      <c r="EOQ1567" s="17"/>
      <c r="EOR1567" s="11"/>
      <c r="EOS1567" s="19"/>
      <c r="EOT1567" s="11"/>
      <c r="EOU1567" s="12"/>
      <c r="EOV1567" s="12"/>
      <c r="EOW1567" s="10"/>
      <c r="EOX1567" s="14"/>
      <c r="EOY1567" s="14"/>
      <c r="EOZ1567" s="14"/>
      <c r="EPA1567" s="16"/>
      <c r="EPB1567" s="10"/>
      <c r="EPC1567" s="17"/>
      <c r="EPD1567" s="11"/>
      <c r="EPE1567" s="19"/>
      <c r="EPF1567" s="11"/>
      <c r="EPG1567" s="12"/>
      <c r="EPH1567" s="12"/>
      <c r="EPI1567" s="10"/>
      <c r="EPJ1567" s="14"/>
      <c r="EPK1567" s="14"/>
      <c r="EPL1567" s="14"/>
      <c r="EPM1567" s="16"/>
      <c r="EPN1567" s="10"/>
      <c r="EPO1567" s="17"/>
      <c r="EPP1567" s="11"/>
      <c r="EPQ1567" s="19"/>
      <c r="EPR1567" s="11"/>
      <c r="EPS1567" s="12"/>
      <c r="EPT1567" s="12"/>
      <c r="EPU1567" s="10"/>
      <c r="EPV1567" s="14"/>
      <c r="EPW1567" s="14"/>
      <c r="EPX1567" s="14"/>
      <c r="EPY1567" s="16"/>
      <c r="EPZ1567" s="10"/>
      <c r="EQA1567" s="17"/>
      <c r="EQB1567" s="11"/>
      <c r="EQC1567" s="19"/>
      <c r="EQD1567" s="11"/>
      <c r="EQE1567" s="12"/>
      <c r="EQF1567" s="12"/>
      <c r="EQG1567" s="10"/>
      <c r="EQH1567" s="14"/>
      <c r="EQI1567" s="14"/>
      <c r="EQJ1567" s="14"/>
      <c r="EQK1567" s="16"/>
      <c r="EQL1567" s="10"/>
      <c r="EQM1567" s="17"/>
      <c r="EQN1567" s="11"/>
      <c r="EQO1567" s="19"/>
      <c r="EQP1567" s="11"/>
      <c r="EQQ1567" s="12"/>
      <c r="EQR1567" s="12"/>
      <c r="EQS1567" s="10"/>
      <c r="EQT1567" s="14"/>
      <c r="EQU1567" s="14"/>
      <c r="EQV1567" s="14"/>
      <c r="EQW1567" s="16"/>
      <c r="EQX1567" s="10"/>
      <c r="EQY1567" s="17"/>
      <c r="EQZ1567" s="11"/>
      <c r="ERA1567" s="19"/>
      <c r="ERB1567" s="11"/>
      <c r="ERC1567" s="12"/>
      <c r="ERD1567" s="12"/>
      <c r="ERE1567" s="10"/>
      <c r="ERF1567" s="14"/>
      <c r="ERG1567" s="14"/>
      <c r="ERH1567" s="14"/>
      <c r="ERI1567" s="16"/>
      <c r="ERJ1567" s="10"/>
      <c r="ERK1567" s="17"/>
      <c r="ERL1567" s="11"/>
      <c r="ERM1567" s="19"/>
      <c r="ERN1567" s="11"/>
      <c r="ERO1567" s="12"/>
      <c r="ERP1567" s="12"/>
      <c r="ERQ1567" s="10"/>
      <c r="ERR1567" s="14"/>
      <c r="ERS1567" s="14"/>
      <c r="ERT1567" s="14"/>
      <c r="ERU1567" s="16"/>
      <c r="ERV1567" s="10"/>
      <c r="ERW1567" s="17"/>
      <c r="ERX1567" s="11"/>
      <c r="ERY1567" s="19"/>
      <c r="ERZ1567" s="11"/>
      <c r="ESA1567" s="12"/>
      <c r="ESB1567" s="12"/>
      <c r="ESC1567" s="10"/>
      <c r="ESD1567" s="14"/>
      <c r="ESE1567" s="14"/>
      <c r="ESF1567" s="14"/>
      <c r="ESG1567" s="16"/>
      <c r="ESH1567" s="10"/>
      <c r="ESI1567" s="17"/>
      <c r="ESJ1567" s="11"/>
      <c r="ESK1567" s="19"/>
      <c r="ESL1567" s="11"/>
      <c r="ESM1567" s="12"/>
      <c r="ESN1567" s="12"/>
      <c r="ESO1567" s="10"/>
      <c r="ESP1567" s="14"/>
      <c r="ESQ1567" s="14"/>
      <c r="ESR1567" s="14"/>
      <c r="ESS1567" s="16"/>
      <c r="EST1567" s="10"/>
      <c r="ESU1567" s="17"/>
      <c r="ESV1567" s="11"/>
      <c r="ESW1567" s="19"/>
      <c r="ESX1567" s="11"/>
      <c r="ESY1567" s="12"/>
      <c r="ESZ1567" s="12"/>
      <c r="ETA1567" s="10"/>
      <c r="ETB1567" s="14"/>
      <c r="ETC1567" s="14"/>
      <c r="ETD1567" s="14"/>
      <c r="ETE1567" s="16"/>
      <c r="ETF1567" s="10"/>
      <c r="ETG1567" s="17"/>
      <c r="ETH1567" s="11"/>
      <c r="ETI1567" s="19"/>
      <c r="ETJ1567" s="11"/>
      <c r="ETK1567" s="12"/>
      <c r="ETL1567" s="12"/>
      <c r="ETM1567" s="10"/>
      <c r="ETN1567" s="14"/>
      <c r="ETO1567" s="14"/>
      <c r="ETP1567" s="14"/>
      <c r="ETQ1567" s="16"/>
      <c r="ETR1567" s="10"/>
      <c r="ETS1567" s="17"/>
      <c r="ETT1567" s="11"/>
      <c r="ETU1567" s="19"/>
      <c r="ETV1567" s="11"/>
      <c r="ETW1567" s="12"/>
      <c r="ETX1567" s="12"/>
      <c r="ETY1567" s="10"/>
      <c r="ETZ1567" s="14"/>
      <c r="EUA1567" s="14"/>
      <c r="EUB1567" s="14"/>
      <c r="EUC1567" s="16"/>
      <c r="EUD1567" s="10"/>
      <c r="EUE1567" s="17"/>
      <c r="EUF1567" s="11"/>
      <c r="EUG1567" s="19"/>
      <c r="EUH1567" s="11"/>
      <c r="EUI1567" s="12"/>
      <c r="EUJ1567" s="12"/>
      <c r="EUK1567" s="10"/>
      <c r="EUL1567" s="14"/>
      <c r="EUM1567" s="14"/>
      <c r="EUN1567" s="14"/>
      <c r="EUO1567" s="16"/>
      <c r="EUP1567" s="10"/>
      <c r="EUQ1567" s="17"/>
      <c r="EUR1567" s="11"/>
      <c r="EUS1567" s="19"/>
      <c r="EUT1567" s="11"/>
      <c r="EUU1567" s="12"/>
      <c r="EUV1567" s="12"/>
      <c r="EUW1567" s="10"/>
      <c r="EUX1567" s="14"/>
      <c r="EUY1567" s="14"/>
      <c r="EUZ1567" s="14"/>
      <c r="EVA1567" s="16"/>
      <c r="EVB1567" s="10"/>
      <c r="EVC1567" s="17"/>
      <c r="EVD1567" s="11"/>
      <c r="EVE1567" s="19"/>
      <c r="EVF1567" s="11"/>
      <c r="EVG1567" s="12"/>
      <c r="EVH1567" s="12"/>
      <c r="EVI1567" s="10"/>
      <c r="EVJ1567" s="14"/>
      <c r="EVK1567" s="14"/>
      <c r="EVL1567" s="14"/>
      <c r="EVM1567" s="16"/>
      <c r="EVN1567" s="10"/>
      <c r="EVO1567" s="17"/>
      <c r="EVP1567" s="11"/>
      <c r="EVQ1567" s="19"/>
      <c r="EVR1567" s="11"/>
      <c r="EVS1567" s="12"/>
      <c r="EVT1567" s="12"/>
      <c r="EVU1567" s="10"/>
      <c r="EVV1567" s="14"/>
      <c r="EVW1567" s="14"/>
      <c r="EVX1567" s="14"/>
      <c r="EVY1567" s="16"/>
      <c r="EVZ1567" s="10"/>
      <c r="EWA1567" s="17"/>
      <c r="EWB1567" s="11"/>
      <c r="EWC1567" s="19"/>
      <c r="EWD1567" s="11"/>
      <c r="EWE1567" s="12"/>
      <c r="EWF1567" s="12"/>
      <c r="EWG1567" s="10"/>
      <c r="EWH1567" s="14"/>
      <c r="EWI1567" s="14"/>
      <c r="EWJ1567" s="14"/>
      <c r="EWK1567" s="16"/>
      <c r="EWL1567" s="10"/>
      <c r="EWM1567" s="17"/>
      <c r="EWN1567" s="11"/>
      <c r="EWO1567" s="19"/>
      <c r="EWP1567" s="11"/>
      <c r="EWQ1567" s="12"/>
      <c r="EWR1567" s="12"/>
      <c r="EWS1567" s="10"/>
      <c r="EWT1567" s="14"/>
      <c r="EWU1567" s="14"/>
      <c r="EWV1567" s="14"/>
      <c r="EWW1567" s="16"/>
      <c r="EWX1567" s="10"/>
      <c r="EWY1567" s="17"/>
      <c r="EWZ1567" s="11"/>
      <c r="EXA1567" s="19"/>
      <c r="EXB1567" s="11"/>
      <c r="EXC1567" s="12"/>
      <c r="EXD1567" s="12"/>
      <c r="EXE1567" s="10"/>
      <c r="EXF1567" s="14"/>
      <c r="EXG1567" s="14"/>
      <c r="EXH1567" s="14"/>
      <c r="EXI1567" s="16"/>
      <c r="EXJ1567" s="10"/>
      <c r="EXK1567" s="17"/>
      <c r="EXL1567" s="11"/>
      <c r="EXM1567" s="19"/>
      <c r="EXN1567" s="11"/>
      <c r="EXO1567" s="12"/>
      <c r="EXP1567" s="12"/>
      <c r="EXQ1567" s="10"/>
      <c r="EXR1567" s="14"/>
      <c r="EXS1567" s="14"/>
      <c r="EXT1567" s="14"/>
      <c r="EXU1567" s="16"/>
      <c r="EXV1567" s="10"/>
      <c r="EXW1567" s="17"/>
      <c r="EXX1567" s="11"/>
      <c r="EXY1567" s="19"/>
      <c r="EXZ1567" s="11"/>
      <c r="EYA1567" s="12"/>
      <c r="EYB1567" s="12"/>
      <c r="EYC1567" s="10"/>
      <c r="EYD1567" s="14"/>
      <c r="EYE1567" s="14"/>
      <c r="EYF1567" s="14"/>
      <c r="EYG1567" s="16"/>
      <c r="EYH1567" s="10"/>
      <c r="EYI1567" s="17"/>
      <c r="EYJ1567" s="11"/>
      <c r="EYK1567" s="19"/>
      <c r="EYL1567" s="11"/>
      <c r="EYM1567" s="12"/>
      <c r="EYN1567" s="12"/>
      <c r="EYO1567" s="10"/>
      <c r="EYP1567" s="14"/>
      <c r="EYQ1567" s="14"/>
      <c r="EYR1567" s="14"/>
      <c r="EYS1567" s="16"/>
      <c r="EYT1567" s="10"/>
      <c r="EYU1567" s="17"/>
      <c r="EYV1567" s="11"/>
      <c r="EYW1567" s="19"/>
      <c r="EYX1567" s="11"/>
      <c r="EYY1567" s="12"/>
      <c r="EYZ1567" s="12"/>
      <c r="EZA1567" s="10"/>
      <c r="EZB1567" s="14"/>
      <c r="EZC1567" s="14"/>
      <c r="EZD1567" s="14"/>
      <c r="EZE1567" s="16"/>
      <c r="EZF1567" s="10"/>
      <c r="EZG1567" s="17"/>
      <c r="EZH1567" s="11"/>
      <c r="EZI1567" s="19"/>
      <c r="EZJ1567" s="11"/>
      <c r="EZK1567" s="12"/>
      <c r="EZL1567" s="12"/>
      <c r="EZM1567" s="10"/>
      <c r="EZN1567" s="14"/>
      <c r="EZO1567" s="14"/>
      <c r="EZP1567" s="14"/>
      <c r="EZQ1567" s="16"/>
      <c r="EZR1567" s="10"/>
      <c r="EZS1567" s="17"/>
      <c r="EZT1567" s="11"/>
      <c r="EZU1567" s="19"/>
      <c r="EZV1567" s="11"/>
      <c r="EZW1567" s="12"/>
      <c r="EZX1567" s="12"/>
      <c r="EZY1567" s="10"/>
      <c r="EZZ1567" s="14"/>
      <c r="FAA1567" s="14"/>
      <c r="FAB1567" s="14"/>
      <c r="FAC1567" s="16"/>
      <c r="FAD1567" s="10"/>
      <c r="FAE1567" s="17"/>
      <c r="FAF1567" s="11"/>
      <c r="FAG1567" s="19"/>
      <c r="FAH1567" s="11"/>
      <c r="FAI1567" s="12"/>
      <c r="FAJ1567" s="12"/>
      <c r="FAK1567" s="10"/>
      <c r="FAL1567" s="14"/>
      <c r="FAM1567" s="14"/>
      <c r="FAN1567" s="14"/>
      <c r="FAO1567" s="16"/>
      <c r="FAP1567" s="10"/>
      <c r="FAQ1567" s="17"/>
      <c r="FAR1567" s="11"/>
      <c r="FAS1567" s="19"/>
      <c r="FAT1567" s="11"/>
      <c r="FAU1567" s="12"/>
      <c r="FAV1567" s="12"/>
      <c r="FAW1567" s="10"/>
      <c r="FAX1567" s="14"/>
      <c r="FAY1567" s="14"/>
      <c r="FAZ1567" s="14"/>
      <c r="FBA1567" s="16"/>
      <c r="FBB1567" s="10"/>
      <c r="FBC1567" s="17"/>
      <c r="FBD1567" s="11"/>
      <c r="FBE1567" s="19"/>
      <c r="FBF1567" s="11"/>
      <c r="FBG1567" s="12"/>
      <c r="FBH1567" s="12"/>
      <c r="FBI1567" s="10"/>
      <c r="FBJ1567" s="14"/>
      <c r="FBK1567" s="14"/>
      <c r="FBL1567" s="14"/>
      <c r="FBM1567" s="16"/>
      <c r="FBN1567" s="10"/>
      <c r="FBO1567" s="17"/>
      <c r="FBP1567" s="11"/>
      <c r="FBQ1567" s="19"/>
      <c r="FBR1567" s="11"/>
      <c r="FBS1567" s="12"/>
      <c r="FBT1567" s="12"/>
      <c r="FBU1567" s="10"/>
      <c r="FBV1567" s="14"/>
      <c r="FBW1567" s="14"/>
      <c r="FBX1567" s="14"/>
      <c r="FBY1567" s="16"/>
      <c r="FBZ1567" s="10"/>
      <c r="FCA1567" s="17"/>
      <c r="FCB1567" s="11"/>
      <c r="FCC1567" s="19"/>
      <c r="FCD1567" s="11"/>
      <c r="FCE1567" s="12"/>
      <c r="FCF1567" s="12"/>
      <c r="FCG1567" s="10"/>
      <c r="FCH1567" s="14"/>
      <c r="FCI1567" s="14"/>
      <c r="FCJ1567" s="14"/>
      <c r="FCK1567" s="16"/>
      <c r="FCL1567" s="10"/>
      <c r="FCM1567" s="17"/>
      <c r="FCN1567" s="11"/>
      <c r="FCO1567" s="19"/>
      <c r="FCP1567" s="11"/>
      <c r="FCQ1567" s="12"/>
      <c r="FCR1567" s="12"/>
      <c r="FCS1567" s="10"/>
      <c r="FCT1567" s="14"/>
      <c r="FCU1567" s="14"/>
      <c r="FCV1567" s="14"/>
      <c r="FCW1567" s="16"/>
      <c r="FCX1567" s="10"/>
      <c r="FCY1567" s="17"/>
      <c r="FCZ1567" s="11"/>
      <c r="FDA1567" s="19"/>
      <c r="FDB1567" s="11"/>
      <c r="FDC1567" s="12"/>
      <c r="FDD1567" s="12"/>
      <c r="FDE1567" s="10"/>
      <c r="FDF1567" s="14"/>
      <c r="FDG1567" s="14"/>
      <c r="FDH1567" s="14"/>
      <c r="FDI1567" s="16"/>
      <c r="FDJ1567" s="10"/>
      <c r="FDK1567" s="17"/>
      <c r="FDL1567" s="11"/>
      <c r="FDM1567" s="19"/>
      <c r="FDN1567" s="11"/>
      <c r="FDO1567" s="12"/>
      <c r="FDP1567" s="12"/>
      <c r="FDQ1567" s="10"/>
      <c r="FDR1567" s="14"/>
      <c r="FDS1567" s="14"/>
      <c r="FDT1567" s="14"/>
      <c r="FDU1567" s="16"/>
      <c r="FDV1567" s="10"/>
      <c r="FDW1567" s="17"/>
      <c r="FDX1567" s="11"/>
      <c r="FDY1567" s="19"/>
      <c r="FDZ1567" s="11"/>
      <c r="FEA1567" s="12"/>
      <c r="FEB1567" s="12"/>
      <c r="FEC1567" s="10"/>
      <c r="FED1567" s="14"/>
      <c r="FEE1567" s="14"/>
      <c r="FEF1567" s="14"/>
      <c r="FEG1567" s="16"/>
      <c r="FEH1567" s="10"/>
      <c r="FEI1567" s="17"/>
      <c r="FEJ1567" s="11"/>
      <c r="FEK1567" s="19"/>
      <c r="FEL1567" s="11"/>
      <c r="FEM1567" s="12"/>
      <c r="FEN1567" s="12"/>
      <c r="FEO1567" s="10"/>
      <c r="FEP1567" s="14"/>
      <c r="FEQ1567" s="14"/>
      <c r="FER1567" s="14"/>
      <c r="FES1567" s="16"/>
      <c r="FET1567" s="10"/>
      <c r="FEU1567" s="17"/>
      <c r="FEV1567" s="11"/>
      <c r="FEW1567" s="19"/>
      <c r="FEX1567" s="11"/>
      <c r="FEY1567" s="12"/>
      <c r="FEZ1567" s="12"/>
      <c r="FFA1567" s="10"/>
      <c r="FFB1567" s="14"/>
      <c r="FFC1567" s="14"/>
      <c r="FFD1567" s="14"/>
      <c r="FFE1567" s="16"/>
      <c r="FFF1567" s="10"/>
      <c r="FFG1567" s="17"/>
      <c r="FFH1567" s="11"/>
      <c r="FFI1567" s="19"/>
      <c r="FFJ1567" s="11"/>
      <c r="FFK1567" s="12"/>
      <c r="FFL1567" s="12"/>
      <c r="FFM1567" s="10"/>
      <c r="FFN1567" s="14"/>
      <c r="FFO1567" s="14"/>
      <c r="FFP1567" s="14"/>
      <c r="FFQ1567" s="16"/>
      <c r="FFR1567" s="10"/>
      <c r="FFS1567" s="17"/>
      <c r="FFT1567" s="11"/>
      <c r="FFU1567" s="19"/>
      <c r="FFV1567" s="11"/>
      <c r="FFW1567" s="12"/>
      <c r="FFX1567" s="12"/>
      <c r="FFY1567" s="10"/>
      <c r="FFZ1567" s="14"/>
      <c r="FGA1567" s="14"/>
      <c r="FGB1567" s="14"/>
      <c r="FGC1567" s="16"/>
      <c r="FGD1567" s="10"/>
      <c r="FGE1567" s="17"/>
      <c r="FGF1567" s="11"/>
      <c r="FGG1567" s="19"/>
      <c r="FGH1567" s="11"/>
      <c r="FGI1567" s="12"/>
      <c r="FGJ1567" s="12"/>
      <c r="FGK1567" s="10"/>
      <c r="FGL1567" s="14"/>
      <c r="FGM1567" s="14"/>
      <c r="FGN1567" s="14"/>
      <c r="FGO1567" s="16"/>
      <c r="FGP1567" s="10"/>
      <c r="FGQ1567" s="17"/>
      <c r="FGR1567" s="11"/>
      <c r="FGS1567" s="19"/>
      <c r="FGT1567" s="11"/>
      <c r="FGU1567" s="12"/>
      <c r="FGV1567" s="12"/>
      <c r="FGW1567" s="10"/>
      <c r="FGX1567" s="14"/>
      <c r="FGY1567" s="14"/>
      <c r="FGZ1567" s="14"/>
      <c r="FHA1567" s="16"/>
      <c r="FHB1567" s="10"/>
      <c r="FHC1567" s="17"/>
      <c r="FHD1567" s="11"/>
      <c r="FHE1567" s="19"/>
      <c r="FHF1567" s="11"/>
      <c r="FHG1567" s="12"/>
      <c r="FHH1567" s="12"/>
      <c r="FHI1567" s="10"/>
      <c r="FHJ1567" s="14"/>
      <c r="FHK1567" s="14"/>
      <c r="FHL1567" s="14"/>
      <c r="FHM1567" s="16"/>
      <c r="FHN1567" s="10"/>
      <c r="FHO1567" s="17"/>
      <c r="FHP1567" s="11"/>
      <c r="FHQ1567" s="19"/>
      <c r="FHR1567" s="11"/>
      <c r="FHS1567" s="12"/>
      <c r="FHT1567" s="12"/>
      <c r="FHU1567" s="10"/>
      <c r="FHV1567" s="14"/>
      <c r="FHW1567" s="14"/>
      <c r="FHX1567" s="14"/>
      <c r="FHY1567" s="16"/>
      <c r="FHZ1567" s="10"/>
      <c r="FIA1567" s="17"/>
      <c r="FIB1567" s="11"/>
      <c r="FIC1567" s="19"/>
      <c r="FID1567" s="11"/>
      <c r="FIE1567" s="12"/>
      <c r="FIF1567" s="12"/>
      <c r="FIG1567" s="10"/>
      <c r="FIH1567" s="14"/>
      <c r="FII1567" s="14"/>
      <c r="FIJ1567" s="14"/>
      <c r="FIK1567" s="16"/>
      <c r="FIL1567" s="10"/>
      <c r="FIM1567" s="17"/>
      <c r="FIN1567" s="11"/>
      <c r="FIO1567" s="19"/>
      <c r="FIP1567" s="11"/>
      <c r="FIQ1567" s="12"/>
      <c r="FIR1567" s="12"/>
      <c r="FIS1567" s="10"/>
      <c r="FIT1567" s="14"/>
      <c r="FIU1567" s="14"/>
      <c r="FIV1567" s="14"/>
      <c r="FIW1567" s="16"/>
      <c r="FIX1567" s="10"/>
      <c r="FIY1567" s="17"/>
      <c r="FIZ1567" s="11"/>
      <c r="FJA1567" s="19"/>
      <c r="FJB1567" s="11"/>
      <c r="FJC1567" s="12"/>
      <c r="FJD1567" s="12"/>
      <c r="FJE1567" s="10"/>
      <c r="FJF1567" s="14"/>
      <c r="FJG1567" s="14"/>
      <c r="FJH1567" s="14"/>
      <c r="FJI1567" s="16"/>
      <c r="FJJ1567" s="10"/>
      <c r="FJK1567" s="17"/>
      <c r="FJL1567" s="11"/>
      <c r="FJM1567" s="19"/>
      <c r="FJN1567" s="11"/>
      <c r="FJO1567" s="12"/>
      <c r="FJP1567" s="12"/>
      <c r="FJQ1567" s="10"/>
      <c r="FJR1567" s="14"/>
      <c r="FJS1567" s="14"/>
      <c r="FJT1567" s="14"/>
      <c r="FJU1567" s="16"/>
      <c r="FJV1567" s="10"/>
      <c r="FJW1567" s="17"/>
      <c r="FJX1567" s="11"/>
      <c r="FJY1567" s="19"/>
      <c r="FJZ1567" s="11"/>
      <c r="FKA1567" s="12"/>
      <c r="FKB1567" s="12"/>
      <c r="FKC1567" s="10"/>
      <c r="FKD1567" s="14"/>
      <c r="FKE1567" s="14"/>
      <c r="FKF1567" s="14"/>
      <c r="FKG1567" s="16"/>
      <c r="FKH1567" s="10"/>
      <c r="FKI1567" s="17"/>
      <c r="FKJ1567" s="11"/>
      <c r="FKK1567" s="19"/>
      <c r="FKL1567" s="11"/>
      <c r="FKM1567" s="12"/>
      <c r="FKN1567" s="12"/>
      <c r="FKO1567" s="10"/>
      <c r="FKP1567" s="14"/>
      <c r="FKQ1567" s="14"/>
      <c r="FKR1567" s="14"/>
      <c r="FKS1567" s="16"/>
      <c r="FKT1567" s="10"/>
      <c r="FKU1567" s="17"/>
      <c r="FKV1567" s="11"/>
      <c r="FKW1567" s="19"/>
      <c r="FKX1567" s="11"/>
      <c r="FKY1567" s="12"/>
      <c r="FKZ1567" s="12"/>
      <c r="FLA1567" s="10"/>
      <c r="FLB1567" s="14"/>
      <c r="FLC1567" s="14"/>
      <c r="FLD1567" s="14"/>
      <c r="FLE1567" s="16"/>
      <c r="FLF1567" s="10"/>
      <c r="FLG1567" s="17"/>
      <c r="FLH1567" s="11"/>
      <c r="FLI1567" s="19"/>
      <c r="FLJ1567" s="11"/>
      <c r="FLK1567" s="12"/>
      <c r="FLL1567" s="12"/>
      <c r="FLM1567" s="10"/>
      <c r="FLN1567" s="14"/>
      <c r="FLO1567" s="14"/>
      <c r="FLP1567" s="14"/>
      <c r="FLQ1567" s="16"/>
      <c r="FLR1567" s="10"/>
      <c r="FLS1567" s="17"/>
      <c r="FLT1567" s="11"/>
      <c r="FLU1567" s="19"/>
      <c r="FLV1567" s="11"/>
      <c r="FLW1567" s="12"/>
      <c r="FLX1567" s="12"/>
      <c r="FLY1567" s="10"/>
      <c r="FLZ1567" s="14"/>
      <c r="FMA1567" s="14"/>
      <c r="FMB1567" s="14"/>
      <c r="FMC1567" s="16"/>
      <c r="FMD1567" s="10"/>
      <c r="FME1567" s="17"/>
      <c r="FMF1567" s="11"/>
      <c r="FMG1567" s="19"/>
      <c r="FMH1567" s="11"/>
      <c r="FMI1567" s="12"/>
      <c r="FMJ1567" s="12"/>
      <c r="FMK1567" s="10"/>
      <c r="FML1567" s="14"/>
      <c r="FMM1567" s="14"/>
      <c r="FMN1567" s="14"/>
      <c r="FMO1567" s="16"/>
      <c r="FMP1567" s="10"/>
      <c r="FMQ1567" s="17"/>
      <c r="FMR1567" s="11"/>
      <c r="FMS1567" s="19"/>
      <c r="FMT1567" s="11"/>
      <c r="FMU1567" s="12"/>
      <c r="FMV1567" s="12"/>
      <c r="FMW1567" s="10"/>
      <c r="FMX1567" s="14"/>
      <c r="FMY1567" s="14"/>
      <c r="FMZ1567" s="14"/>
      <c r="FNA1567" s="16"/>
      <c r="FNB1567" s="10"/>
      <c r="FNC1567" s="17"/>
      <c r="FND1567" s="11"/>
      <c r="FNE1567" s="19"/>
      <c r="FNF1567" s="11"/>
      <c r="FNG1567" s="12"/>
      <c r="FNH1567" s="12"/>
      <c r="FNI1567" s="10"/>
      <c r="FNJ1567" s="14"/>
      <c r="FNK1567" s="14"/>
      <c r="FNL1567" s="14"/>
      <c r="FNM1567" s="16"/>
      <c r="FNN1567" s="10"/>
      <c r="FNO1567" s="17"/>
      <c r="FNP1567" s="11"/>
      <c r="FNQ1567" s="19"/>
      <c r="FNR1567" s="11"/>
      <c r="FNS1567" s="12"/>
      <c r="FNT1567" s="12"/>
      <c r="FNU1567" s="10"/>
      <c r="FNV1567" s="14"/>
      <c r="FNW1567" s="14"/>
      <c r="FNX1567" s="14"/>
      <c r="FNY1567" s="16"/>
      <c r="FNZ1567" s="10"/>
      <c r="FOA1567" s="17"/>
      <c r="FOB1567" s="11"/>
      <c r="FOC1567" s="19"/>
      <c r="FOD1567" s="11"/>
      <c r="FOE1567" s="12"/>
      <c r="FOF1567" s="12"/>
      <c r="FOG1567" s="10"/>
      <c r="FOH1567" s="14"/>
      <c r="FOI1567" s="14"/>
      <c r="FOJ1567" s="14"/>
      <c r="FOK1567" s="16"/>
      <c r="FOL1567" s="10"/>
      <c r="FOM1567" s="17"/>
      <c r="FON1567" s="11"/>
      <c r="FOO1567" s="19"/>
      <c r="FOP1567" s="11"/>
      <c r="FOQ1567" s="12"/>
      <c r="FOR1567" s="12"/>
      <c r="FOS1567" s="10"/>
      <c r="FOT1567" s="14"/>
      <c r="FOU1567" s="14"/>
      <c r="FOV1567" s="14"/>
      <c r="FOW1567" s="16"/>
      <c r="FOX1567" s="10"/>
      <c r="FOY1567" s="17"/>
      <c r="FOZ1567" s="11"/>
      <c r="FPA1567" s="19"/>
      <c r="FPB1567" s="11"/>
      <c r="FPC1567" s="12"/>
      <c r="FPD1567" s="12"/>
      <c r="FPE1567" s="10"/>
      <c r="FPF1567" s="14"/>
      <c r="FPG1567" s="14"/>
      <c r="FPH1567" s="14"/>
      <c r="FPI1567" s="16"/>
      <c r="FPJ1567" s="10"/>
      <c r="FPK1567" s="17"/>
      <c r="FPL1567" s="11"/>
      <c r="FPM1567" s="19"/>
      <c r="FPN1567" s="11"/>
      <c r="FPO1567" s="12"/>
      <c r="FPP1567" s="12"/>
      <c r="FPQ1567" s="10"/>
      <c r="FPR1567" s="14"/>
      <c r="FPS1567" s="14"/>
      <c r="FPT1567" s="14"/>
      <c r="FPU1567" s="16"/>
      <c r="FPV1567" s="10"/>
      <c r="FPW1567" s="17"/>
      <c r="FPX1567" s="11"/>
      <c r="FPY1567" s="19"/>
      <c r="FPZ1567" s="11"/>
      <c r="FQA1567" s="12"/>
      <c r="FQB1567" s="12"/>
      <c r="FQC1567" s="10"/>
      <c r="FQD1567" s="14"/>
      <c r="FQE1567" s="14"/>
      <c r="FQF1567" s="14"/>
      <c r="FQG1567" s="16"/>
      <c r="FQH1567" s="10"/>
      <c r="FQI1567" s="17"/>
      <c r="FQJ1567" s="11"/>
      <c r="FQK1567" s="19"/>
      <c r="FQL1567" s="11"/>
      <c r="FQM1567" s="12"/>
      <c r="FQN1567" s="12"/>
      <c r="FQO1567" s="10"/>
      <c r="FQP1567" s="14"/>
      <c r="FQQ1567" s="14"/>
      <c r="FQR1567" s="14"/>
      <c r="FQS1567" s="16"/>
      <c r="FQT1567" s="10"/>
      <c r="FQU1567" s="17"/>
      <c r="FQV1567" s="11"/>
      <c r="FQW1567" s="19"/>
      <c r="FQX1567" s="11"/>
      <c r="FQY1567" s="12"/>
      <c r="FQZ1567" s="12"/>
      <c r="FRA1567" s="10"/>
      <c r="FRB1567" s="14"/>
      <c r="FRC1567" s="14"/>
      <c r="FRD1567" s="14"/>
      <c r="FRE1567" s="16"/>
      <c r="FRF1567" s="10"/>
      <c r="FRG1567" s="17"/>
      <c r="FRH1567" s="11"/>
      <c r="FRI1567" s="19"/>
      <c r="FRJ1567" s="11"/>
      <c r="FRK1567" s="12"/>
      <c r="FRL1567" s="12"/>
      <c r="FRM1567" s="10"/>
      <c r="FRN1567" s="14"/>
      <c r="FRO1567" s="14"/>
      <c r="FRP1567" s="14"/>
      <c r="FRQ1567" s="16"/>
      <c r="FRR1567" s="10"/>
      <c r="FRS1567" s="17"/>
      <c r="FRT1567" s="11"/>
      <c r="FRU1567" s="19"/>
      <c r="FRV1567" s="11"/>
      <c r="FRW1567" s="12"/>
      <c r="FRX1567" s="12"/>
      <c r="FRY1567" s="10"/>
      <c r="FRZ1567" s="14"/>
      <c r="FSA1567" s="14"/>
      <c r="FSB1567" s="14"/>
      <c r="FSC1567" s="16"/>
      <c r="FSD1567" s="10"/>
      <c r="FSE1567" s="17"/>
      <c r="FSF1567" s="11"/>
      <c r="FSG1567" s="19"/>
      <c r="FSH1567" s="11"/>
      <c r="FSI1567" s="12"/>
      <c r="FSJ1567" s="12"/>
      <c r="FSK1567" s="10"/>
      <c r="FSL1567" s="14"/>
      <c r="FSM1567" s="14"/>
      <c r="FSN1567" s="14"/>
      <c r="FSO1567" s="16"/>
      <c r="FSP1567" s="10"/>
      <c r="FSQ1567" s="17"/>
      <c r="FSR1567" s="11"/>
      <c r="FSS1567" s="19"/>
      <c r="FST1567" s="11"/>
      <c r="FSU1567" s="12"/>
      <c r="FSV1567" s="12"/>
      <c r="FSW1567" s="10"/>
      <c r="FSX1567" s="14"/>
      <c r="FSY1567" s="14"/>
      <c r="FSZ1567" s="14"/>
      <c r="FTA1567" s="16"/>
      <c r="FTB1567" s="10"/>
      <c r="FTC1567" s="17"/>
      <c r="FTD1567" s="11"/>
      <c r="FTE1567" s="19"/>
      <c r="FTF1567" s="11"/>
      <c r="FTG1567" s="12"/>
      <c r="FTH1567" s="12"/>
      <c r="FTI1567" s="10"/>
      <c r="FTJ1567" s="14"/>
      <c r="FTK1567" s="14"/>
      <c r="FTL1567" s="14"/>
      <c r="FTM1567" s="16"/>
      <c r="FTN1567" s="10"/>
      <c r="FTO1567" s="17"/>
      <c r="FTP1567" s="11"/>
      <c r="FTQ1567" s="19"/>
      <c r="FTR1567" s="11"/>
      <c r="FTS1567" s="12"/>
      <c r="FTT1567" s="12"/>
      <c r="FTU1567" s="10"/>
      <c r="FTV1567" s="14"/>
      <c r="FTW1567" s="14"/>
      <c r="FTX1567" s="14"/>
      <c r="FTY1567" s="16"/>
      <c r="FTZ1567" s="10"/>
      <c r="FUA1567" s="17"/>
      <c r="FUB1567" s="11"/>
      <c r="FUC1567" s="19"/>
      <c r="FUD1567" s="11"/>
      <c r="FUE1567" s="12"/>
      <c r="FUF1567" s="12"/>
      <c r="FUG1567" s="10"/>
      <c r="FUH1567" s="14"/>
      <c r="FUI1567" s="14"/>
      <c r="FUJ1567" s="14"/>
      <c r="FUK1567" s="16"/>
      <c r="FUL1567" s="10"/>
      <c r="FUM1567" s="17"/>
      <c r="FUN1567" s="11"/>
      <c r="FUO1567" s="19"/>
      <c r="FUP1567" s="11"/>
      <c r="FUQ1567" s="12"/>
      <c r="FUR1567" s="12"/>
      <c r="FUS1567" s="10"/>
      <c r="FUT1567" s="14"/>
      <c r="FUU1567" s="14"/>
      <c r="FUV1567" s="14"/>
      <c r="FUW1567" s="16"/>
      <c r="FUX1567" s="10"/>
      <c r="FUY1567" s="17"/>
      <c r="FUZ1567" s="11"/>
      <c r="FVA1567" s="19"/>
      <c r="FVB1567" s="11"/>
      <c r="FVC1567" s="12"/>
      <c r="FVD1567" s="12"/>
      <c r="FVE1567" s="10"/>
      <c r="FVF1567" s="14"/>
      <c r="FVG1567" s="14"/>
      <c r="FVH1567" s="14"/>
      <c r="FVI1567" s="16"/>
      <c r="FVJ1567" s="10"/>
      <c r="FVK1567" s="17"/>
      <c r="FVL1567" s="11"/>
      <c r="FVM1567" s="19"/>
      <c r="FVN1567" s="11"/>
      <c r="FVO1567" s="12"/>
      <c r="FVP1567" s="12"/>
      <c r="FVQ1567" s="10"/>
      <c r="FVR1567" s="14"/>
      <c r="FVS1567" s="14"/>
      <c r="FVT1567" s="14"/>
      <c r="FVU1567" s="16"/>
      <c r="FVV1567" s="10"/>
      <c r="FVW1567" s="17"/>
      <c r="FVX1567" s="11"/>
      <c r="FVY1567" s="19"/>
      <c r="FVZ1567" s="11"/>
      <c r="FWA1567" s="12"/>
      <c r="FWB1567" s="12"/>
      <c r="FWC1567" s="10"/>
      <c r="FWD1567" s="14"/>
      <c r="FWE1567" s="14"/>
      <c r="FWF1567" s="14"/>
      <c r="FWG1567" s="16"/>
      <c r="FWH1567" s="10"/>
      <c r="FWI1567" s="17"/>
      <c r="FWJ1567" s="11"/>
      <c r="FWK1567" s="19"/>
      <c r="FWL1567" s="11"/>
      <c r="FWM1567" s="12"/>
      <c r="FWN1567" s="12"/>
      <c r="FWO1567" s="10"/>
      <c r="FWP1567" s="14"/>
      <c r="FWQ1567" s="14"/>
      <c r="FWR1567" s="14"/>
      <c r="FWS1567" s="16"/>
      <c r="FWT1567" s="10"/>
      <c r="FWU1567" s="17"/>
      <c r="FWV1567" s="11"/>
      <c r="FWW1567" s="19"/>
      <c r="FWX1567" s="11"/>
      <c r="FWY1567" s="12"/>
      <c r="FWZ1567" s="12"/>
      <c r="FXA1567" s="10"/>
      <c r="FXB1567" s="14"/>
      <c r="FXC1567" s="14"/>
      <c r="FXD1567" s="14"/>
      <c r="FXE1567" s="16"/>
      <c r="FXF1567" s="10"/>
      <c r="FXG1567" s="17"/>
      <c r="FXH1567" s="11"/>
      <c r="FXI1567" s="19"/>
      <c r="FXJ1567" s="11"/>
      <c r="FXK1567" s="12"/>
      <c r="FXL1567" s="12"/>
      <c r="FXM1567" s="10"/>
      <c r="FXN1567" s="14"/>
      <c r="FXO1567" s="14"/>
      <c r="FXP1567" s="14"/>
      <c r="FXQ1567" s="16"/>
      <c r="FXR1567" s="10"/>
      <c r="FXS1567" s="17"/>
      <c r="FXT1567" s="11"/>
      <c r="FXU1567" s="19"/>
      <c r="FXV1567" s="11"/>
      <c r="FXW1567" s="12"/>
      <c r="FXX1567" s="12"/>
      <c r="FXY1567" s="10"/>
      <c r="FXZ1567" s="14"/>
      <c r="FYA1567" s="14"/>
      <c r="FYB1567" s="14"/>
      <c r="FYC1567" s="16"/>
      <c r="FYD1567" s="10"/>
      <c r="FYE1567" s="17"/>
      <c r="FYF1567" s="11"/>
      <c r="FYG1567" s="19"/>
      <c r="FYH1567" s="11"/>
      <c r="FYI1567" s="12"/>
      <c r="FYJ1567" s="12"/>
      <c r="FYK1567" s="10"/>
      <c r="FYL1567" s="14"/>
      <c r="FYM1567" s="14"/>
      <c r="FYN1567" s="14"/>
      <c r="FYO1567" s="16"/>
      <c r="FYP1567" s="10"/>
      <c r="FYQ1567" s="17"/>
      <c r="FYR1567" s="11"/>
      <c r="FYS1567" s="19"/>
      <c r="FYT1567" s="11"/>
      <c r="FYU1567" s="12"/>
      <c r="FYV1567" s="12"/>
      <c r="FYW1567" s="10"/>
      <c r="FYX1567" s="14"/>
      <c r="FYY1567" s="14"/>
      <c r="FYZ1567" s="14"/>
      <c r="FZA1567" s="16"/>
      <c r="FZB1567" s="10"/>
      <c r="FZC1567" s="17"/>
      <c r="FZD1567" s="11"/>
      <c r="FZE1567" s="19"/>
      <c r="FZF1567" s="11"/>
      <c r="FZG1567" s="12"/>
      <c r="FZH1567" s="12"/>
      <c r="FZI1567" s="10"/>
      <c r="FZJ1567" s="14"/>
      <c r="FZK1567" s="14"/>
      <c r="FZL1567" s="14"/>
      <c r="FZM1567" s="16"/>
      <c r="FZN1567" s="10"/>
      <c r="FZO1567" s="17"/>
      <c r="FZP1567" s="11"/>
      <c r="FZQ1567" s="19"/>
      <c r="FZR1567" s="11"/>
      <c r="FZS1567" s="12"/>
      <c r="FZT1567" s="12"/>
      <c r="FZU1567" s="10"/>
      <c r="FZV1567" s="14"/>
      <c r="FZW1567" s="14"/>
      <c r="FZX1567" s="14"/>
      <c r="FZY1567" s="16"/>
      <c r="FZZ1567" s="10"/>
      <c r="GAA1567" s="17"/>
      <c r="GAB1567" s="11"/>
      <c r="GAC1567" s="19"/>
      <c r="GAD1567" s="11"/>
      <c r="GAE1567" s="12"/>
      <c r="GAF1567" s="12"/>
      <c r="GAG1567" s="10"/>
      <c r="GAH1567" s="14"/>
      <c r="GAI1567" s="14"/>
      <c r="GAJ1567" s="14"/>
      <c r="GAK1567" s="16"/>
      <c r="GAL1567" s="10"/>
      <c r="GAM1567" s="17"/>
      <c r="GAN1567" s="11"/>
      <c r="GAO1567" s="19"/>
      <c r="GAP1567" s="11"/>
      <c r="GAQ1567" s="12"/>
      <c r="GAR1567" s="12"/>
      <c r="GAS1567" s="10"/>
      <c r="GAT1567" s="14"/>
      <c r="GAU1567" s="14"/>
      <c r="GAV1567" s="14"/>
      <c r="GAW1567" s="16"/>
      <c r="GAX1567" s="10"/>
      <c r="GAY1567" s="17"/>
      <c r="GAZ1567" s="11"/>
      <c r="GBA1567" s="19"/>
      <c r="GBB1567" s="11"/>
      <c r="GBC1567" s="12"/>
      <c r="GBD1567" s="12"/>
      <c r="GBE1567" s="10"/>
      <c r="GBF1567" s="14"/>
      <c r="GBG1567" s="14"/>
      <c r="GBH1567" s="14"/>
      <c r="GBI1567" s="16"/>
      <c r="GBJ1567" s="10"/>
      <c r="GBK1567" s="17"/>
      <c r="GBL1567" s="11"/>
      <c r="GBM1567" s="19"/>
      <c r="GBN1567" s="11"/>
      <c r="GBO1567" s="12"/>
      <c r="GBP1567" s="12"/>
      <c r="GBQ1567" s="10"/>
      <c r="GBR1567" s="14"/>
      <c r="GBS1567" s="14"/>
      <c r="GBT1567" s="14"/>
      <c r="GBU1567" s="16"/>
      <c r="GBV1567" s="10"/>
      <c r="GBW1567" s="17"/>
      <c r="GBX1567" s="11"/>
      <c r="GBY1567" s="19"/>
      <c r="GBZ1567" s="11"/>
      <c r="GCA1567" s="12"/>
      <c r="GCB1567" s="12"/>
      <c r="GCC1567" s="10"/>
      <c r="GCD1567" s="14"/>
      <c r="GCE1567" s="14"/>
      <c r="GCF1567" s="14"/>
      <c r="GCG1567" s="16"/>
      <c r="GCH1567" s="10"/>
      <c r="GCI1567" s="17"/>
      <c r="GCJ1567" s="11"/>
      <c r="GCK1567" s="19"/>
      <c r="GCL1567" s="11"/>
      <c r="GCM1567" s="12"/>
      <c r="GCN1567" s="12"/>
      <c r="GCO1567" s="10"/>
      <c r="GCP1567" s="14"/>
      <c r="GCQ1567" s="14"/>
      <c r="GCR1567" s="14"/>
      <c r="GCS1567" s="16"/>
      <c r="GCT1567" s="10"/>
      <c r="GCU1567" s="17"/>
      <c r="GCV1567" s="11"/>
      <c r="GCW1567" s="19"/>
      <c r="GCX1567" s="11"/>
      <c r="GCY1567" s="12"/>
      <c r="GCZ1567" s="12"/>
      <c r="GDA1567" s="10"/>
      <c r="GDB1567" s="14"/>
      <c r="GDC1567" s="14"/>
      <c r="GDD1567" s="14"/>
      <c r="GDE1567" s="16"/>
      <c r="GDF1567" s="10"/>
      <c r="GDG1567" s="17"/>
      <c r="GDH1567" s="11"/>
      <c r="GDI1567" s="19"/>
      <c r="GDJ1567" s="11"/>
      <c r="GDK1567" s="12"/>
      <c r="GDL1567" s="12"/>
      <c r="GDM1567" s="10"/>
      <c r="GDN1567" s="14"/>
      <c r="GDO1567" s="14"/>
      <c r="GDP1567" s="14"/>
      <c r="GDQ1567" s="16"/>
      <c r="GDR1567" s="10"/>
      <c r="GDS1567" s="17"/>
      <c r="GDT1567" s="11"/>
      <c r="GDU1567" s="19"/>
      <c r="GDV1567" s="11"/>
      <c r="GDW1567" s="12"/>
      <c r="GDX1567" s="12"/>
      <c r="GDY1567" s="10"/>
      <c r="GDZ1567" s="14"/>
      <c r="GEA1567" s="14"/>
      <c r="GEB1567" s="14"/>
      <c r="GEC1567" s="16"/>
      <c r="GED1567" s="10"/>
      <c r="GEE1567" s="17"/>
      <c r="GEF1567" s="11"/>
      <c r="GEG1567" s="19"/>
      <c r="GEH1567" s="11"/>
      <c r="GEI1567" s="12"/>
      <c r="GEJ1567" s="12"/>
      <c r="GEK1567" s="10"/>
      <c r="GEL1567" s="14"/>
      <c r="GEM1567" s="14"/>
      <c r="GEN1567" s="14"/>
      <c r="GEO1567" s="16"/>
      <c r="GEP1567" s="10"/>
      <c r="GEQ1567" s="17"/>
      <c r="GER1567" s="11"/>
      <c r="GES1567" s="19"/>
      <c r="GET1567" s="11"/>
      <c r="GEU1567" s="12"/>
      <c r="GEV1567" s="12"/>
      <c r="GEW1567" s="10"/>
      <c r="GEX1567" s="14"/>
      <c r="GEY1567" s="14"/>
      <c r="GEZ1567" s="14"/>
      <c r="GFA1567" s="16"/>
      <c r="GFB1567" s="10"/>
      <c r="GFC1567" s="17"/>
      <c r="GFD1567" s="11"/>
      <c r="GFE1567" s="19"/>
      <c r="GFF1567" s="11"/>
      <c r="GFG1567" s="12"/>
      <c r="GFH1567" s="12"/>
      <c r="GFI1567" s="10"/>
      <c r="GFJ1567" s="14"/>
      <c r="GFK1567" s="14"/>
      <c r="GFL1567" s="14"/>
      <c r="GFM1567" s="16"/>
      <c r="GFN1567" s="10"/>
      <c r="GFO1567" s="17"/>
      <c r="GFP1567" s="11"/>
      <c r="GFQ1567" s="19"/>
      <c r="GFR1567" s="11"/>
      <c r="GFS1567" s="12"/>
      <c r="GFT1567" s="12"/>
      <c r="GFU1567" s="10"/>
      <c r="GFV1567" s="14"/>
      <c r="GFW1567" s="14"/>
      <c r="GFX1567" s="14"/>
      <c r="GFY1567" s="16"/>
      <c r="GFZ1567" s="10"/>
      <c r="GGA1567" s="17"/>
      <c r="GGB1567" s="11"/>
      <c r="GGC1567" s="19"/>
      <c r="GGD1567" s="11"/>
      <c r="GGE1567" s="12"/>
      <c r="GGF1567" s="12"/>
      <c r="GGG1567" s="10"/>
      <c r="GGH1567" s="14"/>
      <c r="GGI1567" s="14"/>
      <c r="GGJ1567" s="14"/>
      <c r="GGK1567" s="16"/>
      <c r="GGL1567" s="10"/>
      <c r="GGM1567" s="17"/>
      <c r="GGN1567" s="11"/>
      <c r="GGO1567" s="19"/>
      <c r="GGP1567" s="11"/>
      <c r="GGQ1567" s="12"/>
      <c r="GGR1567" s="12"/>
      <c r="GGS1567" s="10"/>
      <c r="GGT1567" s="14"/>
      <c r="GGU1567" s="14"/>
      <c r="GGV1567" s="14"/>
      <c r="GGW1567" s="16"/>
      <c r="GGX1567" s="10"/>
      <c r="GGY1567" s="17"/>
      <c r="GGZ1567" s="11"/>
      <c r="GHA1567" s="19"/>
      <c r="GHB1567" s="11"/>
      <c r="GHC1567" s="12"/>
      <c r="GHD1567" s="12"/>
      <c r="GHE1567" s="10"/>
      <c r="GHF1567" s="14"/>
      <c r="GHG1567" s="14"/>
      <c r="GHH1567" s="14"/>
      <c r="GHI1567" s="16"/>
      <c r="GHJ1567" s="10"/>
      <c r="GHK1567" s="17"/>
      <c r="GHL1567" s="11"/>
      <c r="GHM1567" s="19"/>
      <c r="GHN1567" s="11"/>
      <c r="GHO1567" s="12"/>
      <c r="GHP1567" s="12"/>
      <c r="GHQ1567" s="10"/>
      <c r="GHR1567" s="14"/>
      <c r="GHS1567" s="14"/>
      <c r="GHT1567" s="14"/>
      <c r="GHU1567" s="16"/>
      <c r="GHV1567" s="10"/>
      <c r="GHW1567" s="17"/>
      <c r="GHX1567" s="11"/>
      <c r="GHY1567" s="19"/>
      <c r="GHZ1567" s="11"/>
      <c r="GIA1567" s="12"/>
      <c r="GIB1567" s="12"/>
      <c r="GIC1567" s="10"/>
      <c r="GID1567" s="14"/>
      <c r="GIE1567" s="14"/>
      <c r="GIF1567" s="14"/>
      <c r="GIG1567" s="16"/>
      <c r="GIH1567" s="10"/>
      <c r="GII1567" s="17"/>
      <c r="GIJ1567" s="11"/>
      <c r="GIK1567" s="19"/>
      <c r="GIL1567" s="11"/>
      <c r="GIM1567" s="12"/>
      <c r="GIN1567" s="12"/>
      <c r="GIO1567" s="10"/>
      <c r="GIP1567" s="14"/>
      <c r="GIQ1567" s="14"/>
      <c r="GIR1567" s="14"/>
      <c r="GIS1567" s="16"/>
      <c r="GIT1567" s="10"/>
      <c r="GIU1567" s="17"/>
      <c r="GIV1567" s="11"/>
      <c r="GIW1567" s="19"/>
      <c r="GIX1567" s="11"/>
      <c r="GIY1567" s="12"/>
      <c r="GIZ1567" s="12"/>
      <c r="GJA1567" s="10"/>
      <c r="GJB1567" s="14"/>
      <c r="GJC1567" s="14"/>
      <c r="GJD1567" s="14"/>
      <c r="GJE1567" s="16"/>
      <c r="GJF1567" s="10"/>
      <c r="GJG1567" s="17"/>
      <c r="GJH1567" s="11"/>
      <c r="GJI1567" s="19"/>
      <c r="GJJ1567" s="11"/>
      <c r="GJK1567" s="12"/>
      <c r="GJL1567" s="12"/>
      <c r="GJM1567" s="10"/>
      <c r="GJN1567" s="14"/>
      <c r="GJO1567" s="14"/>
      <c r="GJP1567" s="14"/>
      <c r="GJQ1567" s="16"/>
      <c r="GJR1567" s="10"/>
      <c r="GJS1567" s="17"/>
      <c r="GJT1567" s="11"/>
      <c r="GJU1567" s="19"/>
      <c r="GJV1567" s="11"/>
      <c r="GJW1567" s="12"/>
      <c r="GJX1567" s="12"/>
      <c r="GJY1567" s="10"/>
      <c r="GJZ1567" s="14"/>
      <c r="GKA1567" s="14"/>
      <c r="GKB1567" s="14"/>
      <c r="GKC1567" s="16"/>
      <c r="GKD1567" s="10"/>
      <c r="GKE1567" s="17"/>
      <c r="GKF1567" s="11"/>
      <c r="GKG1567" s="19"/>
      <c r="GKH1567" s="11"/>
      <c r="GKI1567" s="12"/>
      <c r="GKJ1567" s="12"/>
      <c r="GKK1567" s="10"/>
      <c r="GKL1567" s="14"/>
      <c r="GKM1567" s="14"/>
      <c r="GKN1567" s="14"/>
      <c r="GKO1567" s="16"/>
      <c r="GKP1567" s="10"/>
      <c r="GKQ1567" s="17"/>
      <c r="GKR1567" s="11"/>
      <c r="GKS1567" s="19"/>
      <c r="GKT1567" s="11"/>
      <c r="GKU1567" s="12"/>
      <c r="GKV1567" s="12"/>
      <c r="GKW1567" s="10"/>
      <c r="GKX1567" s="14"/>
      <c r="GKY1567" s="14"/>
      <c r="GKZ1567" s="14"/>
      <c r="GLA1567" s="16"/>
      <c r="GLB1567" s="10"/>
      <c r="GLC1567" s="17"/>
      <c r="GLD1567" s="11"/>
      <c r="GLE1567" s="19"/>
      <c r="GLF1567" s="11"/>
      <c r="GLG1567" s="12"/>
      <c r="GLH1567" s="12"/>
      <c r="GLI1567" s="10"/>
      <c r="GLJ1567" s="14"/>
      <c r="GLK1567" s="14"/>
      <c r="GLL1567" s="14"/>
      <c r="GLM1567" s="16"/>
      <c r="GLN1567" s="10"/>
      <c r="GLO1567" s="17"/>
      <c r="GLP1567" s="11"/>
      <c r="GLQ1567" s="19"/>
      <c r="GLR1567" s="11"/>
      <c r="GLS1567" s="12"/>
      <c r="GLT1567" s="12"/>
      <c r="GLU1567" s="10"/>
      <c r="GLV1567" s="14"/>
      <c r="GLW1567" s="14"/>
      <c r="GLX1567" s="14"/>
      <c r="GLY1567" s="16"/>
      <c r="GLZ1567" s="10"/>
      <c r="GMA1567" s="17"/>
      <c r="GMB1567" s="11"/>
      <c r="GMC1567" s="19"/>
      <c r="GMD1567" s="11"/>
      <c r="GME1567" s="12"/>
      <c r="GMF1567" s="12"/>
      <c r="GMG1567" s="10"/>
      <c r="GMH1567" s="14"/>
      <c r="GMI1567" s="14"/>
      <c r="GMJ1567" s="14"/>
      <c r="GMK1567" s="16"/>
      <c r="GML1567" s="10"/>
      <c r="GMM1567" s="17"/>
      <c r="GMN1567" s="11"/>
      <c r="GMO1567" s="19"/>
      <c r="GMP1567" s="11"/>
      <c r="GMQ1567" s="12"/>
      <c r="GMR1567" s="12"/>
      <c r="GMS1567" s="10"/>
      <c r="GMT1567" s="14"/>
      <c r="GMU1567" s="14"/>
      <c r="GMV1567" s="14"/>
      <c r="GMW1567" s="16"/>
      <c r="GMX1567" s="10"/>
      <c r="GMY1567" s="17"/>
      <c r="GMZ1567" s="11"/>
      <c r="GNA1567" s="19"/>
      <c r="GNB1567" s="11"/>
      <c r="GNC1567" s="12"/>
      <c r="GND1567" s="12"/>
      <c r="GNE1567" s="10"/>
      <c r="GNF1567" s="14"/>
      <c r="GNG1567" s="14"/>
      <c r="GNH1567" s="14"/>
      <c r="GNI1567" s="16"/>
      <c r="GNJ1567" s="10"/>
      <c r="GNK1567" s="17"/>
      <c r="GNL1567" s="11"/>
      <c r="GNM1567" s="19"/>
      <c r="GNN1567" s="11"/>
      <c r="GNO1567" s="12"/>
      <c r="GNP1567" s="12"/>
      <c r="GNQ1567" s="10"/>
      <c r="GNR1567" s="14"/>
      <c r="GNS1567" s="14"/>
      <c r="GNT1567" s="14"/>
      <c r="GNU1567" s="16"/>
      <c r="GNV1567" s="10"/>
      <c r="GNW1567" s="17"/>
      <c r="GNX1567" s="11"/>
      <c r="GNY1567" s="19"/>
      <c r="GNZ1567" s="11"/>
      <c r="GOA1567" s="12"/>
      <c r="GOB1567" s="12"/>
      <c r="GOC1567" s="10"/>
      <c r="GOD1567" s="14"/>
      <c r="GOE1567" s="14"/>
      <c r="GOF1567" s="14"/>
      <c r="GOG1567" s="16"/>
      <c r="GOH1567" s="10"/>
      <c r="GOI1567" s="17"/>
      <c r="GOJ1567" s="11"/>
      <c r="GOK1567" s="19"/>
      <c r="GOL1567" s="11"/>
      <c r="GOM1567" s="12"/>
      <c r="GON1567" s="12"/>
      <c r="GOO1567" s="10"/>
      <c r="GOP1567" s="14"/>
      <c r="GOQ1567" s="14"/>
      <c r="GOR1567" s="14"/>
      <c r="GOS1567" s="16"/>
      <c r="GOT1567" s="10"/>
      <c r="GOU1567" s="17"/>
      <c r="GOV1567" s="11"/>
      <c r="GOW1567" s="19"/>
      <c r="GOX1567" s="11"/>
      <c r="GOY1567" s="12"/>
      <c r="GOZ1567" s="12"/>
      <c r="GPA1567" s="10"/>
      <c r="GPB1567" s="14"/>
      <c r="GPC1567" s="14"/>
      <c r="GPD1567" s="14"/>
      <c r="GPE1567" s="16"/>
      <c r="GPF1567" s="10"/>
      <c r="GPG1567" s="17"/>
      <c r="GPH1567" s="11"/>
      <c r="GPI1567" s="19"/>
      <c r="GPJ1567" s="11"/>
      <c r="GPK1567" s="12"/>
      <c r="GPL1567" s="12"/>
      <c r="GPM1567" s="10"/>
      <c r="GPN1567" s="14"/>
      <c r="GPO1567" s="14"/>
      <c r="GPP1567" s="14"/>
      <c r="GPQ1567" s="16"/>
      <c r="GPR1567" s="10"/>
      <c r="GPS1567" s="17"/>
      <c r="GPT1567" s="11"/>
      <c r="GPU1567" s="19"/>
      <c r="GPV1567" s="11"/>
      <c r="GPW1567" s="12"/>
      <c r="GPX1567" s="12"/>
      <c r="GPY1567" s="10"/>
      <c r="GPZ1567" s="14"/>
      <c r="GQA1567" s="14"/>
      <c r="GQB1567" s="14"/>
      <c r="GQC1567" s="16"/>
      <c r="GQD1567" s="10"/>
      <c r="GQE1567" s="17"/>
      <c r="GQF1567" s="11"/>
      <c r="GQG1567" s="19"/>
      <c r="GQH1567" s="11"/>
      <c r="GQI1567" s="12"/>
      <c r="GQJ1567" s="12"/>
      <c r="GQK1567" s="10"/>
      <c r="GQL1567" s="14"/>
      <c r="GQM1567" s="14"/>
      <c r="GQN1567" s="14"/>
      <c r="GQO1567" s="16"/>
      <c r="GQP1567" s="10"/>
      <c r="GQQ1567" s="17"/>
      <c r="GQR1567" s="11"/>
      <c r="GQS1567" s="19"/>
      <c r="GQT1567" s="11"/>
      <c r="GQU1567" s="12"/>
      <c r="GQV1567" s="12"/>
      <c r="GQW1567" s="10"/>
      <c r="GQX1567" s="14"/>
      <c r="GQY1567" s="14"/>
      <c r="GQZ1567" s="14"/>
      <c r="GRA1567" s="16"/>
      <c r="GRB1567" s="10"/>
      <c r="GRC1567" s="17"/>
      <c r="GRD1567" s="11"/>
      <c r="GRE1567" s="19"/>
      <c r="GRF1567" s="11"/>
      <c r="GRG1567" s="12"/>
      <c r="GRH1567" s="12"/>
      <c r="GRI1567" s="10"/>
      <c r="GRJ1567" s="14"/>
      <c r="GRK1567" s="14"/>
      <c r="GRL1567" s="14"/>
      <c r="GRM1567" s="16"/>
      <c r="GRN1567" s="10"/>
      <c r="GRO1567" s="17"/>
      <c r="GRP1567" s="11"/>
      <c r="GRQ1567" s="19"/>
      <c r="GRR1567" s="11"/>
      <c r="GRS1567" s="12"/>
      <c r="GRT1567" s="12"/>
      <c r="GRU1567" s="10"/>
      <c r="GRV1567" s="14"/>
      <c r="GRW1567" s="14"/>
      <c r="GRX1567" s="14"/>
      <c r="GRY1567" s="16"/>
      <c r="GRZ1567" s="10"/>
      <c r="GSA1567" s="17"/>
      <c r="GSB1567" s="11"/>
      <c r="GSC1567" s="19"/>
      <c r="GSD1567" s="11"/>
      <c r="GSE1567" s="12"/>
      <c r="GSF1567" s="12"/>
      <c r="GSG1567" s="10"/>
      <c r="GSH1567" s="14"/>
      <c r="GSI1567" s="14"/>
      <c r="GSJ1567" s="14"/>
      <c r="GSK1567" s="16"/>
      <c r="GSL1567" s="10"/>
      <c r="GSM1567" s="17"/>
      <c r="GSN1567" s="11"/>
      <c r="GSO1567" s="19"/>
      <c r="GSP1567" s="11"/>
      <c r="GSQ1567" s="12"/>
      <c r="GSR1567" s="12"/>
      <c r="GSS1567" s="10"/>
      <c r="GST1567" s="14"/>
      <c r="GSU1567" s="14"/>
      <c r="GSV1567" s="14"/>
      <c r="GSW1567" s="16"/>
      <c r="GSX1567" s="10"/>
      <c r="GSY1567" s="17"/>
      <c r="GSZ1567" s="11"/>
      <c r="GTA1567" s="19"/>
      <c r="GTB1567" s="11"/>
      <c r="GTC1567" s="12"/>
      <c r="GTD1567" s="12"/>
      <c r="GTE1567" s="10"/>
      <c r="GTF1567" s="14"/>
      <c r="GTG1567" s="14"/>
      <c r="GTH1567" s="14"/>
      <c r="GTI1567" s="16"/>
      <c r="GTJ1567" s="10"/>
      <c r="GTK1567" s="17"/>
      <c r="GTL1567" s="11"/>
      <c r="GTM1567" s="19"/>
      <c r="GTN1567" s="11"/>
      <c r="GTO1567" s="12"/>
      <c r="GTP1567" s="12"/>
      <c r="GTQ1567" s="10"/>
      <c r="GTR1567" s="14"/>
      <c r="GTS1567" s="14"/>
      <c r="GTT1567" s="14"/>
      <c r="GTU1567" s="16"/>
      <c r="GTV1567" s="10"/>
      <c r="GTW1567" s="17"/>
      <c r="GTX1567" s="11"/>
      <c r="GTY1567" s="19"/>
      <c r="GTZ1567" s="11"/>
      <c r="GUA1567" s="12"/>
      <c r="GUB1567" s="12"/>
      <c r="GUC1567" s="10"/>
      <c r="GUD1567" s="14"/>
      <c r="GUE1567" s="14"/>
      <c r="GUF1567" s="14"/>
      <c r="GUG1567" s="16"/>
      <c r="GUH1567" s="10"/>
      <c r="GUI1567" s="17"/>
      <c r="GUJ1567" s="11"/>
      <c r="GUK1567" s="19"/>
      <c r="GUL1567" s="11"/>
      <c r="GUM1567" s="12"/>
      <c r="GUN1567" s="12"/>
      <c r="GUO1567" s="10"/>
      <c r="GUP1567" s="14"/>
      <c r="GUQ1567" s="14"/>
      <c r="GUR1567" s="14"/>
      <c r="GUS1567" s="16"/>
      <c r="GUT1567" s="10"/>
      <c r="GUU1567" s="17"/>
      <c r="GUV1567" s="11"/>
      <c r="GUW1567" s="19"/>
      <c r="GUX1567" s="11"/>
      <c r="GUY1567" s="12"/>
      <c r="GUZ1567" s="12"/>
      <c r="GVA1567" s="10"/>
      <c r="GVB1567" s="14"/>
      <c r="GVC1567" s="14"/>
      <c r="GVD1567" s="14"/>
      <c r="GVE1567" s="16"/>
      <c r="GVF1567" s="10"/>
      <c r="GVG1567" s="17"/>
      <c r="GVH1567" s="11"/>
      <c r="GVI1567" s="19"/>
      <c r="GVJ1567" s="11"/>
      <c r="GVK1567" s="12"/>
      <c r="GVL1567" s="12"/>
      <c r="GVM1567" s="10"/>
      <c r="GVN1567" s="14"/>
      <c r="GVO1567" s="14"/>
      <c r="GVP1567" s="14"/>
      <c r="GVQ1567" s="16"/>
      <c r="GVR1567" s="10"/>
      <c r="GVS1567" s="17"/>
      <c r="GVT1567" s="11"/>
      <c r="GVU1567" s="19"/>
      <c r="GVV1567" s="11"/>
      <c r="GVW1567" s="12"/>
      <c r="GVX1567" s="12"/>
      <c r="GVY1567" s="10"/>
      <c r="GVZ1567" s="14"/>
      <c r="GWA1567" s="14"/>
      <c r="GWB1567" s="14"/>
      <c r="GWC1567" s="16"/>
      <c r="GWD1567" s="10"/>
      <c r="GWE1567" s="17"/>
      <c r="GWF1567" s="11"/>
      <c r="GWG1567" s="19"/>
      <c r="GWH1567" s="11"/>
      <c r="GWI1567" s="12"/>
      <c r="GWJ1567" s="12"/>
      <c r="GWK1567" s="10"/>
      <c r="GWL1567" s="14"/>
      <c r="GWM1567" s="14"/>
      <c r="GWN1567" s="14"/>
      <c r="GWO1567" s="16"/>
      <c r="GWP1567" s="10"/>
      <c r="GWQ1567" s="17"/>
      <c r="GWR1567" s="11"/>
      <c r="GWS1567" s="19"/>
      <c r="GWT1567" s="11"/>
      <c r="GWU1567" s="12"/>
      <c r="GWV1567" s="12"/>
      <c r="GWW1567" s="10"/>
      <c r="GWX1567" s="14"/>
      <c r="GWY1567" s="14"/>
      <c r="GWZ1567" s="14"/>
      <c r="GXA1567" s="16"/>
      <c r="GXB1567" s="10"/>
      <c r="GXC1567" s="17"/>
      <c r="GXD1567" s="11"/>
      <c r="GXE1567" s="19"/>
      <c r="GXF1567" s="11"/>
      <c r="GXG1567" s="12"/>
      <c r="GXH1567" s="12"/>
      <c r="GXI1567" s="10"/>
      <c r="GXJ1567" s="14"/>
      <c r="GXK1567" s="14"/>
      <c r="GXL1567" s="14"/>
      <c r="GXM1567" s="16"/>
      <c r="GXN1567" s="10"/>
      <c r="GXO1567" s="17"/>
      <c r="GXP1567" s="11"/>
      <c r="GXQ1567" s="19"/>
      <c r="GXR1567" s="11"/>
      <c r="GXS1567" s="12"/>
      <c r="GXT1567" s="12"/>
      <c r="GXU1567" s="10"/>
      <c r="GXV1567" s="14"/>
      <c r="GXW1567" s="14"/>
      <c r="GXX1567" s="14"/>
      <c r="GXY1567" s="16"/>
      <c r="GXZ1567" s="10"/>
      <c r="GYA1567" s="17"/>
      <c r="GYB1567" s="11"/>
      <c r="GYC1567" s="19"/>
      <c r="GYD1567" s="11"/>
      <c r="GYE1567" s="12"/>
      <c r="GYF1567" s="12"/>
      <c r="GYG1567" s="10"/>
      <c r="GYH1567" s="14"/>
      <c r="GYI1567" s="14"/>
      <c r="GYJ1567" s="14"/>
      <c r="GYK1567" s="16"/>
      <c r="GYL1567" s="10"/>
      <c r="GYM1567" s="17"/>
      <c r="GYN1567" s="11"/>
      <c r="GYO1567" s="19"/>
      <c r="GYP1567" s="11"/>
      <c r="GYQ1567" s="12"/>
      <c r="GYR1567" s="12"/>
      <c r="GYS1567" s="10"/>
      <c r="GYT1567" s="14"/>
      <c r="GYU1567" s="14"/>
      <c r="GYV1567" s="14"/>
      <c r="GYW1567" s="16"/>
      <c r="GYX1567" s="10"/>
      <c r="GYY1567" s="17"/>
      <c r="GYZ1567" s="11"/>
      <c r="GZA1567" s="19"/>
      <c r="GZB1567" s="11"/>
      <c r="GZC1567" s="12"/>
      <c r="GZD1567" s="12"/>
      <c r="GZE1567" s="10"/>
      <c r="GZF1567" s="14"/>
      <c r="GZG1567" s="14"/>
      <c r="GZH1567" s="14"/>
      <c r="GZI1567" s="16"/>
      <c r="GZJ1567" s="10"/>
      <c r="GZK1567" s="17"/>
      <c r="GZL1567" s="11"/>
      <c r="GZM1567" s="19"/>
      <c r="GZN1567" s="11"/>
      <c r="GZO1567" s="12"/>
      <c r="GZP1567" s="12"/>
      <c r="GZQ1567" s="10"/>
      <c r="GZR1567" s="14"/>
      <c r="GZS1567" s="14"/>
      <c r="GZT1567" s="14"/>
      <c r="GZU1567" s="16"/>
      <c r="GZV1567" s="10"/>
      <c r="GZW1567" s="17"/>
      <c r="GZX1567" s="11"/>
      <c r="GZY1567" s="19"/>
      <c r="GZZ1567" s="11"/>
      <c r="HAA1567" s="12"/>
      <c r="HAB1567" s="12"/>
      <c r="HAC1567" s="10"/>
      <c r="HAD1567" s="14"/>
      <c r="HAE1567" s="14"/>
      <c r="HAF1567" s="14"/>
      <c r="HAG1567" s="16"/>
      <c r="HAH1567" s="10"/>
      <c r="HAI1567" s="17"/>
      <c r="HAJ1567" s="11"/>
      <c r="HAK1567" s="19"/>
      <c r="HAL1567" s="11"/>
      <c r="HAM1567" s="12"/>
      <c r="HAN1567" s="12"/>
      <c r="HAO1567" s="10"/>
      <c r="HAP1567" s="14"/>
      <c r="HAQ1567" s="14"/>
      <c r="HAR1567" s="14"/>
      <c r="HAS1567" s="16"/>
      <c r="HAT1567" s="10"/>
      <c r="HAU1567" s="17"/>
      <c r="HAV1567" s="11"/>
      <c r="HAW1567" s="19"/>
      <c r="HAX1567" s="11"/>
      <c r="HAY1567" s="12"/>
      <c r="HAZ1567" s="12"/>
      <c r="HBA1567" s="10"/>
      <c r="HBB1567" s="14"/>
      <c r="HBC1567" s="14"/>
      <c r="HBD1567" s="14"/>
      <c r="HBE1567" s="16"/>
      <c r="HBF1567" s="10"/>
      <c r="HBG1567" s="17"/>
      <c r="HBH1567" s="11"/>
      <c r="HBI1567" s="19"/>
      <c r="HBJ1567" s="11"/>
      <c r="HBK1567" s="12"/>
      <c r="HBL1567" s="12"/>
      <c r="HBM1567" s="10"/>
      <c r="HBN1567" s="14"/>
      <c r="HBO1567" s="14"/>
      <c r="HBP1567" s="14"/>
      <c r="HBQ1567" s="16"/>
      <c r="HBR1567" s="10"/>
      <c r="HBS1567" s="17"/>
      <c r="HBT1567" s="11"/>
      <c r="HBU1567" s="19"/>
      <c r="HBV1567" s="11"/>
      <c r="HBW1567" s="12"/>
      <c r="HBX1567" s="12"/>
      <c r="HBY1567" s="10"/>
      <c r="HBZ1567" s="14"/>
      <c r="HCA1567" s="14"/>
      <c r="HCB1567" s="14"/>
      <c r="HCC1567" s="16"/>
      <c r="HCD1567" s="10"/>
      <c r="HCE1567" s="17"/>
      <c r="HCF1567" s="11"/>
      <c r="HCG1567" s="19"/>
      <c r="HCH1567" s="11"/>
      <c r="HCI1567" s="12"/>
      <c r="HCJ1567" s="12"/>
      <c r="HCK1567" s="10"/>
      <c r="HCL1567" s="14"/>
      <c r="HCM1567" s="14"/>
      <c r="HCN1567" s="14"/>
      <c r="HCO1567" s="16"/>
      <c r="HCP1567" s="10"/>
      <c r="HCQ1567" s="17"/>
      <c r="HCR1567" s="11"/>
      <c r="HCS1567" s="19"/>
      <c r="HCT1567" s="11"/>
      <c r="HCU1567" s="12"/>
      <c r="HCV1567" s="12"/>
      <c r="HCW1567" s="10"/>
      <c r="HCX1567" s="14"/>
      <c r="HCY1567" s="14"/>
      <c r="HCZ1567" s="14"/>
      <c r="HDA1567" s="16"/>
      <c r="HDB1567" s="10"/>
      <c r="HDC1567" s="17"/>
      <c r="HDD1567" s="11"/>
      <c r="HDE1567" s="19"/>
      <c r="HDF1567" s="11"/>
      <c r="HDG1567" s="12"/>
      <c r="HDH1567" s="12"/>
      <c r="HDI1567" s="10"/>
      <c r="HDJ1567" s="14"/>
      <c r="HDK1567" s="14"/>
      <c r="HDL1567" s="14"/>
      <c r="HDM1567" s="16"/>
      <c r="HDN1567" s="10"/>
      <c r="HDO1567" s="17"/>
      <c r="HDP1567" s="11"/>
      <c r="HDQ1567" s="19"/>
      <c r="HDR1567" s="11"/>
      <c r="HDS1567" s="12"/>
      <c r="HDT1567" s="12"/>
      <c r="HDU1567" s="10"/>
      <c r="HDV1567" s="14"/>
      <c r="HDW1567" s="14"/>
      <c r="HDX1567" s="14"/>
      <c r="HDY1567" s="16"/>
      <c r="HDZ1567" s="10"/>
      <c r="HEA1567" s="17"/>
      <c r="HEB1567" s="11"/>
      <c r="HEC1567" s="19"/>
      <c r="HED1567" s="11"/>
      <c r="HEE1567" s="12"/>
      <c r="HEF1567" s="12"/>
      <c r="HEG1567" s="10"/>
      <c r="HEH1567" s="14"/>
      <c r="HEI1567" s="14"/>
      <c r="HEJ1567" s="14"/>
      <c r="HEK1567" s="16"/>
      <c r="HEL1567" s="10"/>
      <c r="HEM1567" s="17"/>
      <c r="HEN1567" s="11"/>
      <c r="HEO1567" s="19"/>
      <c r="HEP1567" s="11"/>
      <c r="HEQ1567" s="12"/>
      <c r="HER1567" s="12"/>
      <c r="HES1567" s="10"/>
      <c r="HET1567" s="14"/>
      <c r="HEU1567" s="14"/>
      <c r="HEV1567" s="14"/>
      <c r="HEW1567" s="16"/>
      <c r="HEX1567" s="10"/>
      <c r="HEY1567" s="17"/>
      <c r="HEZ1567" s="11"/>
      <c r="HFA1567" s="19"/>
      <c r="HFB1567" s="11"/>
      <c r="HFC1567" s="12"/>
      <c r="HFD1567" s="12"/>
      <c r="HFE1567" s="10"/>
      <c r="HFF1567" s="14"/>
      <c r="HFG1567" s="14"/>
      <c r="HFH1567" s="14"/>
      <c r="HFI1567" s="16"/>
      <c r="HFJ1567" s="10"/>
      <c r="HFK1567" s="17"/>
      <c r="HFL1567" s="11"/>
      <c r="HFM1567" s="19"/>
      <c r="HFN1567" s="11"/>
      <c r="HFO1567" s="12"/>
      <c r="HFP1567" s="12"/>
      <c r="HFQ1567" s="10"/>
      <c r="HFR1567" s="14"/>
      <c r="HFS1567" s="14"/>
      <c r="HFT1567" s="14"/>
      <c r="HFU1567" s="16"/>
      <c r="HFV1567" s="10"/>
      <c r="HFW1567" s="17"/>
      <c r="HFX1567" s="11"/>
      <c r="HFY1567" s="19"/>
      <c r="HFZ1567" s="11"/>
      <c r="HGA1567" s="12"/>
      <c r="HGB1567" s="12"/>
      <c r="HGC1567" s="10"/>
      <c r="HGD1567" s="14"/>
      <c r="HGE1567" s="14"/>
      <c r="HGF1567" s="14"/>
      <c r="HGG1567" s="16"/>
      <c r="HGH1567" s="10"/>
      <c r="HGI1567" s="17"/>
      <c r="HGJ1567" s="11"/>
      <c r="HGK1567" s="19"/>
      <c r="HGL1567" s="11"/>
      <c r="HGM1567" s="12"/>
      <c r="HGN1567" s="12"/>
      <c r="HGO1567" s="10"/>
      <c r="HGP1567" s="14"/>
      <c r="HGQ1567" s="14"/>
      <c r="HGR1567" s="14"/>
      <c r="HGS1567" s="16"/>
      <c r="HGT1567" s="10"/>
      <c r="HGU1567" s="17"/>
      <c r="HGV1567" s="11"/>
      <c r="HGW1567" s="19"/>
      <c r="HGX1567" s="11"/>
      <c r="HGY1567" s="12"/>
      <c r="HGZ1567" s="12"/>
      <c r="HHA1567" s="10"/>
      <c r="HHB1567" s="14"/>
      <c r="HHC1567" s="14"/>
      <c r="HHD1567" s="14"/>
      <c r="HHE1567" s="16"/>
      <c r="HHF1567" s="10"/>
      <c r="HHG1567" s="17"/>
      <c r="HHH1567" s="11"/>
      <c r="HHI1567" s="19"/>
      <c r="HHJ1567" s="11"/>
      <c r="HHK1567" s="12"/>
      <c r="HHL1567" s="12"/>
      <c r="HHM1567" s="10"/>
      <c r="HHN1567" s="14"/>
      <c r="HHO1567" s="14"/>
      <c r="HHP1567" s="14"/>
      <c r="HHQ1567" s="16"/>
      <c r="HHR1567" s="10"/>
      <c r="HHS1567" s="17"/>
      <c r="HHT1567" s="11"/>
      <c r="HHU1567" s="19"/>
      <c r="HHV1567" s="11"/>
      <c r="HHW1567" s="12"/>
      <c r="HHX1567" s="12"/>
      <c r="HHY1567" s="10"/>
      <c r="HHZ1567" s="14"/>
      <c r="HIA1567" s="14"/>
      <c r="HIB1567" s="14"/>
      <c r="HIC1567" s="16"/>
      <c r="HID1567" s="10"/>
      <c r="HIE1567" s="17"/>
      <c r="HIF1567" s="11"/>
      <c r="HIG1567" s="19"/>
      <c r="HIH1567" s="11"/>
      <c r="HII1567" s="12"/>
      <c r="HIJ1567" s="12"/>
      <c r="HIK1567" s="10"/>
      <c r="HIL1567" s="14"/>
      <c r="HIM1567" s="14"/>
      <c r="HIN1567" s="14"/>
      <c r="HIO1567" s="16"/>
      <c r="HIP1567" s="10"/>
      <c r="HIQ1567" s="17"/>
      <c r="HIR1567" s="11"/>
      <c r="HIS1567" s="19"/>
      <c r="HIT1567" s="11"/>
      <c r="HIU1567" s="12"/>
      <c r="HIV1567" s="12"/>
      <c r="HIW1567" s="10"/>
      <c r="HIX1567" s="14"/>
      <c r="HIY1567" s="14"/>
      <c r="HIZ1567" s="14"/>
      <c r="HJA1567" s="16"/>
      <c r="HJB1567" s="10"/>
      <c r="HJC1567" s="17"/>
      <c r="HJD1567" s="11"/>
      <c r="HJE1567" s="19"/>
      <c r="HJF1567" s="11"/>
      <c r="HJG1567" s="12"/>
      <c r="HJH1567" s="12"/>
      <c r="HJI1567" s="10"/>
      <c r="HJJ1567" s="14"/>
      <c r="HJK1567" s="14"/>
      <c r="HJL1567" s="14"/>
      <c r="HJM1567" s="16"/>
      <c r="HJN1567" s="10"/>
      <c r="HJO1567" s="17"/>
      <c r="HJP1567" s="11"/>
      <c r="HJQ1567" s="19"/>
      <c r="HJR1567" s="11"/>
      <c r="HJS1567" s="12"/>
      <c r="HJT1567" s="12"/>
      <c r="HJU1567" s="10"/>
      <c r="HJV1567" s="14"/>
      <c r="HJW1567" s="14"/>
      <c r="HJX1567" s="14"/>
      <c r="HJY1567" s="16"/>
      <c r="HJZ1567" s="10"/>
      <c r="HKA1567" s="17"/>
      <c r="HKB1567" s="11"/>
      <c r="HKC1567" s="19"/>
      <c r="HKD1567" s="11"/>
      <c r="HKE1567" s="12"/>
      <c r="HKF1567" s="12"/>
      <c r="HKG1567" s="10"/>
      <c r="HKH1567" s="14"/>
      <c r="HKI1567" s="14"/>
      <c r="HKJ1567" s="14"/>
      <c r="HKK1567" s="16"/>
      <c r="HKL1567" s="10"/>
      <c r="HKM1567" s="17"/>
      <c r="HKN1567" s="11"/>
      <c r="HKO1567" s="19"/>
      <c r="HKP1567" s="11"/>
      <c r="HKQ1567" s="12"/>
      <c r="HKR1567" s="12"/>
      <c r="HKS1567" s="10"/>
      <c r="HKT1567" s="14"/>
      <c r="HKU1567" s="14"/>
      <c r="HKV1567" s="14"/>
      <c r="HKW1567" s="16"/>
      <c r="HKX1567" s="10"/>
      <c r="HKY1567" s="17"/>
      <c r="HKZ1567" s="11"/>
      <c r="HLA1567" s="19"/>
      <c r="HLB1567" s="11"/>
      <c r="HLC1567" s="12"/>
      <c r="HLD1567" s="12"/>
      <c r="HLE1567" s="10"/>
      <c r="HLF1567" s="14"/>
      <c r="HLG1567" s="14"/>
      <c r="HLH1567" s="14"/>
      <c r="HLI1567" s="16"/>
      <c r="HLJ1567" s="10"/>
      <c r="HLK1567" s="17"/>
      <c r="HLL1567" s="11"/>
      <c r="HLM1567" s="19"/>
      <c r="HLN1567" s="11"/>
      <c r="HLO1567" s="12"/>
      <c r="HLP1567" s="12"/>
      <c r="HLQ1567" s="10"/>
      <c r="HLR1567" s="14"/>
      <c r="HLS1567" s="14"/>
      <c r="HLT1567" s="14"/>
      <c r="HLU1567" s="16"/>
      <c r="HLV1567" s="10"/>
      <c r="HLW1567" s="17"/>
      <c r="HLX1567" s="11"/>
      <c r="HLY1567" s="19"/>
      <c r="HLZ1567" s="11"/>
      <c r="HMA1567" s="12"/>
      <c r="HMB1567" s="12"/>
      <c r="HMC1567" s="10"/>
      <c r="HMD1567" s="14"/>
      <c r="HME1567" s="14"/>
      <c r="HMF1567" s="14"/>
      <c r="HMG1567" s="16"/>
      <c r="HMH1567" s="10"/>
      <c r="HMI1567" s="17"/>
      <c r="HMJ1567" s="11"/>
      <c r="HMK1567" s="19"/>
      <c r="HML1567" s="11"/>
      <c r="HMM1567" s="12"/>
      <c r="HMN1567" s="12"/>
      <c r="HMO1567" s="10"/>
      <c r="HMP1567" s="14"/>
      <c r="HMQ1567" s="14"/>
      <c r="HMR1567" s="14"/>
      <c r="HMS1567" s="16"/>
      <c r="HMT1567" s="10"/>
      <c r="HMU1567" s="17"/>
      <c r="HMV1567" s="11"/>
      <c r="HMW1567" s="19"/>
      <c r="HMX1567" s="11"/>
      <c r="HMY1567" s="12"/>
      <c r="HMZ1567" s="12"/>
      <c r="HNA1567" s="10"/>
      <c r="HNB1567" s="14"/>
      <c r="HNC1567" s="14"/>
      <c r="HND1567" s="14"/>
      <c r="HNE1567" s="16"/>
      <c r="HNF1567" s="10"/>
      <c r="HNG1567" s="17"/>
      <c r="HNH1567" s="11"/>
      <c r="HNI1567" s="19"/>
      <c r="HNJ1567" s="11"/>
      <c r="HNK1567" s="12"/>
      <c r="HNL1567" s="12"/>
      <c r="HNM1567" s="10"/>
      <c r="HNN1567" s="14"/>
      <c r="HNO1567" s="14"/>
      <c r="HNP1567" s="14"/>
      <c r="HNQ1567" s="16"/>
      <c r="HNR1567" s="10"/>
      <c r="HNS1567" s="17"/>
      <c r="HNT1567" s="11"/>
      <c r="HNU1567" s="19"/>
      <c r="HNV1567" s="11"/>
      <c r="HNW1567" s="12"/>
      <c r="HNX1567" s="12"/>
      <c r="HNY1567" s="10"/>
      <c r="HNZ1567" s="14"/>
      <c r="HOA1567" s="14"/>
      <c r="HOB1567" s="14"/>
      <c r="HOC1567" s="16"/>
      <c r="HOD1567" s="10"/>
      <c r="HOE1567" s="17"/>
      <c r="HOF1567" s="11"/>
      <c r="HOG1567" s="19"/>
      <c r="HOH1567" s="11"/>
      <c r="HOI1567" s="12"/>
      <c r="HOJ1567" s="12"/>
      <c r="HOK1567" s="10"/>
      <c r="HOL1567" s="14"/>
      <c r="HOM1567" s="14"/>
      <c r="HON1567" s="14"/>
      <c r="HOO1567" s="16"/>
      <c r="HOP1567" s="10"/>
      <c r="HOQ1567" s="17"/>
      <c r="HOR1567" s="11"/>
      <c r="HOS1567" s="19"/>
      <c r="HOT1567" s="11"/>
      <c r="HOU1567" s="12"/>
      <c r="HOV1567" s="12"/>
      <c r="HOW1567" s="10"/>
      <c r="HOX1567" s="14"/>
      <c r="HOY1567" s="14"/>
      <c r="HOZ1567" s="14"/>
      <c r="HPA1567" s="16"/>
      <c r="HPB1567" s="10"/>
      <c r="HPC1567" s="17"/>
      <c r="HPD1567" s="11"/>
      <c r="HPE1567" s="19"/>
      <c r="HPF1567" s="11"/>
      <c r="HPG1567" s="12"/>
      <c r="HPH1567" s="12"/>
      <c r="HPI1567" s="10"/>
      <c r="HPJ1567" s="14"/>
      <c r="HPK1567" s="14"/>
      <c r="HPL1567" s="14"/>
      <c r="HPM1567" s="16"/>
      <c r="HPN1567" s="10"/>
      <c r="HPO1567" s="17"/>
      <c r="HPP1567" s="11"/>
      <c r="HPQ1567" s="19"/>
      <c r="HPR1567" s="11"/>
      <c r="HPS1567" s="12"/>
      <c r="HPT1567" s="12"/>
      <c r="HPU1567" s="10"/>
      <c r="HPV1567" s="14"/>
      <c r="HPW1567" s="14"/>
      <c r="HPX1567" s="14"/>
      <c r="HPY1567" s="16"/>
      <c r="HPZ1567" s="10"/>
      <c r="HQA1567" s="17"/>
      <c r="HQB1567" s="11"/>
      <c r="HQC1567" s="19"/>
      <c r="HQD1567" s="11"/>
      <c r="HQE1567" s="12"/>
      <c r="HQF1567" s="12"/>
      <c r="HQG1567" s="10"/>
      <c r="HQH1567" s="14"/>
      <c r="HQI1567" s="14"/>
      <c r="HQJ1567" s="14"/>
      <c r="HQK1567" s="16"/>
      <c r="HQL1567" s="10"/>
      <c r="HQM1567" s="17"/>
      <c r="HQN1567" s="11"/>
      <c r="HQO1567" s="19"/>
      <c r="HQP1567" s="11"/>
      <c r="HQQ1567" s="12"/>
      <c r="HQR1567" s="12"/>
      <c r="HQS1567" s="10"/>
      <c r="HQT1567" s="14"/>
      <c r="HQU1567" s="14"/>
      <c r="HQV1567" s="14"/>
      <c r="HQW1567" s="16"/>
      <c r="HQX1567" s="10"/>
      <c r="HQY1567" s="17"/>
      <c r="HQZ1567" s="11"/>
      <c r="HRA1567" s="19"/>
      <c r="HRB1567" s="11"/>
      <c r="HRC1567" s="12"/>
      <c r="HRD1567" s="12"/>
      <c r="HRE1567" s="10"/>
      <c r="HRF1567" s="14"/>
      <c r="HRG1567" s="14"/>
      <c r="HRH1567" s="14"/>
      <c r="HRI1567" s="16"/>
      <c r="HRJ1567" s="10"/>
      <c r="HRK1567" s="17"/>
      <c r="HRL1567" s="11"/>
      <c r="HRM1567" s="19"/>
      <c r="HRN1567" s="11"/>
      <c r="HRO1567" s="12"/>
      <c r="HRP1567" s="12"/>
      <c r="HRQ1567" s="10"/>
      <c r="HRR1567" s="14"/>
      <c r="HRS1567" s="14"/>
      <c r="HRT1567" s="14"/>
      <c r="HRU1567" s="16"/>
      <c r="HRV1567" s="10"/>
      <c r="HRW1567" s="17"/>
      <c r="HRX1567" s="11"/>
      <c r="HRY1567" s="19"/>
      <c r="HRZ1567" s="11"/>
      <c r="HSA1567" s="12"/>
      <c r="HSB1567" s="12"/>
      <c r="HSC1567" s="10"/>
      <c r="HSD1567" s="14"/>
      <c r="HSE1567" s="14"/>
      <c r="HSF1567" s="14"/>
      <c r="HSG1567" s="16"/>
      <c r="HSH1567" s="10"/>
      <c r="HSI1567" s="17"/>
      <c r="HSJ1567" s="11"/>
      <c r="HSK1567" s="19"/>
      <c r="HSL1567" s="11"/>
      <c r="HSM1567" s="12"/>
      <c r="HSN1567" s="12"/>
      <c r="HSO1567" s="10"/>
      <c r="HSP1567" s="14"/>
      <c r="HSQ1567" s="14"/>
      <c r="HSR1567" s="14"/>
      <c r="HSS1567" s="16"/>
      <c r="HST1567" s="10"/>
      <c r="HSU1567" s="17"/>
      <c r="HSV1567" s="11"/>
      <c r="HSW1567" s="19"/>
      <c r="HSX1567" s="11"/>
      <c r="HSY1567" s="12"/>
      <c r="HSZ1567" s="12"/>
      <c r="HTA1567" s="10"/>
      <c r="HTB1567" s="14"/>
      <c r="HTC1567" s="14"/>
      <c r="HTD1567" s="14"/>
      <c r="HTE1567" s="16"/>
      <c r="HTF1567" s="10"/>
      <c r="HTG1567" s="17"/>
      <c r="HTH1567" s="11"/>
      <c r="HTI1567" s="19"/>
      <c r="HTJ1567" s="11"/>
      <c r="HTK1567" s="12"/>
      <c r="HTL1567" s="12"/>
      <c r="HTM1567" s="10"/>
      <c r="HTN1567" s="14"/>
      <c r="HTO1567" s="14"/>
      <c r="HTP1567" s="14"/>
      <c r="HTQ1567" s="16"/>
      <c r="HTR1567" s="10"/>
      <c r="HTS1567" s="17"/>
      <c r="HTT1567" s="11"/>
      <c r="HTU1567" s="19"/>
      <c r="HTV1567" s="11"/>
      <c r="HTW1567" s="12"/>
      <c r="HTX1567" s="12"/>
      <c r="HTY1567" s="10"/>
      <c r="HTZ1567" s="14"/>
      <c r="HUA1567" s="14"/>
      <c r="HUB1567" s="14"/>
      <c r="HUC1567" s="16"/>
      <c r="HUD1567" s="10"/>
      <c r="HUE1567" s="17"/>
      <c r="HUF1567" s="11"/>
      <c r="HUG1567" s="19"/>
      <c r="HUH1567" s="11"/>
      <c r="HUI1567" s="12"/>
      <c r="HUJ1567" s="12"/>
      <c r="HUK1567" s="10"/>
      <c r="HUL1567" s="14"/>
      <c r="HUM1567" s="14"/>
      <c r="HUN1567" s="14"/>
      <c r="HUO1567" s="16"/>
      <c r="HUP1567" s="10"/>
      <c r="HUQ1567" s="17"/>
      <c r="HUR1567" s="11"/>
      <c r="HUS1567" s="19"/>
      <c r="HUT1567" s="11"/>
      <c r="HUU1567" s="12"/>
      <c r="HUV1567" s="12"/>
      <c r="HUW1567" s="10"/>
      <c r="HUX1567" s="14"/>
      <c r="HUY1567" s="14"/>
      <c r="HUZ1567" s="14"/>
      <c r="HVA1567" s="16"/>
      <c r="HVB1567" s="10"/>
      <c r="HVC1567" s="17"/>
      <c r="HVD1567" s="11"/>
      <c r="HVE1567" s="19"/>
      <c r="HVF1567" s="11"/>
      <c r="HVG1567" s="12"/>
      <c r="HVH1567" s="12"/>
      <c r="HVI1567" s="10"/>
      <c r="HVJ1567" s="14"/>
      <c r="HVK1567" s="14"/>
      <c r="HVL1567" s="14"/>
      <c r="HVM1567" s="16"/>
      <c r="HVN1567" s="10"/>
      <c r="HVO1567" s="17"/>
      <c r="HVP1567" s="11"/>
      <c r="HVQ1567" s="19"/>
      <c r="HVR1567" s="11"/>
      <c r="HVS1567" s="12"/>
      <c r="HVT1567" s="12"/>
      <c r="HVU1567" s="10"/>
      <c r="HVV1567" s="14"/>
      <c r="HVW1567" s="14"/>
      <c r="HVX1567" s="14"/>
      <c r="HVY1567" s="16"/>
      <c r="HVZ1567" s="10"/>
      <c r="HWA1567" s="17"/>
      <c r="HWB1567" s="11"/>
      <c r="HWC1567" s="19"/>
      <c r="HWD1567" s="11"/>
      <c r="HWE1567" s="12"/>
      <c r="HWF1567" s="12"/>
      <c r="HWG1567" s="10"/>
      <c r="HWH1567" s="14"/>
      <c r="HWI1567" s="14"/>
      <c r="HWJ1567" s="14"/>
      <c r="HWK1567" s="16"/>
      <c r="HWL1567" s="10"/>
      <c r="HWM1567" s="17"/>
      <c r="HWN1567" s="11"/>
      <c r="HWO1567" s="19"/>
      <c r="HWP1567" s="11"/>
      <c r="HWQ1567" s="12"/>
      <c r="HWR1567" s="12"/>
      <c r="HWS1567" s="10"/>
      <c r="HWT1567" s="14"/>
      <c r="HWU1567" s="14"/>
      <c r="HWV1567" s="14"/>
      <c r="HWW1567" s="16"/>
      <c r="HWX1567" s="10"/>
      <c r="HWY1567" s="17"/>
      <c r="HWZ1567" s="11"/>
      <c r="HXA1567" s="19"/>
      <c r="HXB1567" s="11"/>
      <c r="HXC1567" s="12"/>
      <c r="HXD1567" s="12"/>
      <c r="HXE1567" s="10"/>
      <c r="HXF1567" s="14"/>
      <c r="HXG1567" s="14"/>
      <c r="HXH1567" s="14"/>
      <c r="HXI1567" s="16"/>
      <c r="HXJ1567" s="10"/>
      <c r="HXK1567" s="17"/>
      <c r="HXL1567" s="11"/>
      <c r="HXM1567" s="19"/>
      <c r="HXN1567" s="11"/>
      <c r="HXO1567" s="12"/>
      <c r="HXP1567" s="12"/>
      <c r="HXQ1567" s="10"/>
      <c r="HXR1567" s="14"/>
      <c r="HXS1567" s="14"/>
      <c r="HXT1567" s="14"/>
      <c r="HXU1567" s="16"/>
      <c r="HXV1567" s="10"/>
      <c r="HXW1567" s="17"/>
      <c r="HXX1567" s="11"/>
      <c r="HXY1567" s="19"/>
      <c r="HXZ1567" s="11"/>
      <c r="HYA1567" s="12"/>
      <c r="HYB1567" s="12"/>
      <c r="HYC1567" s="10"/>
      <c r="HYD1567" s="14"/>
      <c r="HYE1567" s="14"/>
      <c r="HYF1567" s="14"/>
      <c r="HYG1567" s="16"/>
      <c r="HYH1567" s="10"/>
      <c r="HYI1567" s="17"/>
      <c r="HYJ1567" s="11"/>
      <c r="HYK1567" s="19"/>
      <c r="HYL1567" s="11"/>
      <c r="HYM1567" s="12"/>
      <c r="HYN1567" s="12"/>
      <c r="HYO1567" s="10"/>
      <c r="HYP1567" s="14"/>
      <c r="HYQ1567" s="14"/>
      <c r="HYR1567" s="14"/>
      <c r="HYS1567" s="16"/>
      <c r="HYT1567" s="10"/>
      <c r="HYU1567" s="17"/>
      <c r="HYV1567" s="11"/>
      <c r="HYW1567" s="19"/>
      <c r="HYX1567" s="11"/>
      <c r="HYY1567" s="12"/>
      <c r="HYZ1567" s="12"/>
      <c r="HZA1567" s="10"/>
      <c r="HZB1567" s="14"/>
      <c r="HZC1567" s="14"/>
      <c r="HZD1567" s="14"/>
      <c r="HZE1567" s="16"/>
      <c r="HZF1567" s="10"/>
      <c r="HZG1567" s="17"/>
      <c r="HZH1567" s="11"/>
      <c r="HZI1567" s="19"/>
      <c r="HZJ1567" s="11"/>
      <c r="HZK1567" s="12"/>
      <c r="HZL1567" s="12"/>
      <c r="HZM1567" s="10"/>
      <c r="HZN1567" s="14"/>
      <c r="HZO1567" s="14"/>
      <c r="HZP1567" s="14"/>
      <c r="HZQ1567" s="16"/>
      <c r="HZR1567" s="10"/>
      <c r="HZS1567" s="17"/>
      <c r="HZT1567" s="11"/>
      <c r="HZU1567" s="19"/>
      <c r="HZV1567" s="11"/>
      <c r="HZW1567" s="12"/>
      <c r="HZX1567" s="12"/>
      <c r="HZY1567" s="10"/>
      <c r="HZZ1567" s="14"/>
      <c r="IAA1567" s="14"/>
      <c r="IAB1567" s="14"/>
      <c r="IAC1567" s="16"/>
      <c r="IAD1567" s="10"/>
      <c r="IAE1567" s="17"/>
      <c r="IAF1567" s="11"/>
      <c r="IAG1567" s="19"/>
      <c r="IAH1567" s="11"/>
      <c r="IAI1567" s="12"/>
      <c r="IAJ1567" s="12"/>
      <c r="IAK1567" s="10"/>
      <c r="IAL1567" s="14"/>
      <c r="IAM1567" s="14"/>
      <c r="IAN1567" s="14"/>
      <c r="IAO1567" s="16"/>
      <c r="IAP1567" s="10"/>
      <c r="IAQ1567" s="17"/>
      <c r="IAR1567" s="11"/>
      <c r="IAS1567" s="19"/>
      <c r="IAT1567" s="11"/>
      <c r="IAU1567" s="12"/>
      <c r="IAV1567" s="12"/>
      <c r="IAW1567" s="10"/>
      <c r="IAX1567" s="14"/>
      <c r="IAY1567" s="14"/>
      <c r="IAZ1567" s="14"/>
      <c r="IBA1567" s="16"/>
      <c r="IBB1567" s="10"/>
      <c r="IBC1567" s="17"/>
      <c r="IBD1567" s="11"/>
      <c r="IBE1567" s="19"/>
      <c r="IBF1567" s="11"/>
      <c r="IBG1567" s="12"/>
      <c r="IBH1567" s="12"/>
      <c r="IBI1567" s="10"/>
      <c r="IBJ1567" s="14"/>
      <c r="IBK1567" s="14"/>
      <c r="IBL1567" s="14"/>
      <c r="IBM1567" s="16"/>
      <c r="IBN1567" s="10"/>
      <c r="IBO1567" s="17"/>
      <c r="IBP1567" s="11"/>
      <c r="IBQ1567" s="19"/>
      <c r="IBR1567" s="11"/>
      <c r="IBS1567" s="12"/>
      <c r="IBT1567" s="12"/>
      <c r="IBU1567" s="10"/>
      <c r="IBV1567" s="14"/>
      <c r="IBW1567" s="14"/>
      <c r="IBX1567" s="14"/>
      <c r="IBY1567" s="16"/>
      <c r="IBZ1567" s="10"/>
      <c r="ICA1567" s="17"/>
      <c r="ICB1567" s="11"/>
      <c r="ICC1567" s="19"/>
      <c r="ICD1567" s="11"/>
      <c r="ICE1567" s="12"/>
      <c r="ICF1567" s="12"/>
      <c r="ICG1567" s="10"/>
      <c r="ICH1567" s="14"/>
      <c r="ICI1567" s="14"/>
      <c r="ICJ1567" s="14"/>
      <c r="ICK1567" s="16"/>
      <c r="ICL1567" s="10"/>
      <c r="ICM1567" s="17"/>
      <c r="ICN1567" s="11"/>
      <c r="ICO1567" s="19"/>
      <c r="ICP1567" s="11"/>
      <c r="ICQ1567" s="12"/>
      <c r="ICR1567" s="12"/>
      <c r="ICS1567" s="10"/>
      <c r="ICT1567" s="14"/>
      <c r="ICU1567" s="14"/>
      <c r="ICV1567" s="14"/>
      <c r="ICW1567" s="16"/>
      <c r="ICX1567" s="10"/>
      <c r="ICY1567" s="17"/>
      <c r="ICZ1567" s="11"/>
      <c r="IDA1567" s="19"/>
      <c r="IDB1567" s="11"/>
      <c r="IDC1567" s="12"/>
      <c r="IDD1567" s="12"/>
      <c r="IDE1567" s="10"/>
      <c r="IDF1567" s="14"/>
      <c r="IDG1567" s="14"/>
      <c r="IDH1567" s="14"/>
      <c r="IDI1567" s="16"/>
      <c r="IDJ1567" s="10"/>
      <c r="IDK1567" s="17"/>
      <c r="IDL1567" s="11"/>
      <c r="IDM1567" s="19"/>
      <c r="IDN1567" s="11"/>
      <c r="IDO1567" s="12"/>
      <c r="IDP1567" s="12"/>
      <c r="IDQ1567" s="10"/>
      <c r="IDR1567" s="14"/>
      <c r="IDS1567" s="14"/>
      <c r="IDT1567" s="14"/>
      <c r="IDU1567" s="16"/>
      <c r="IDV1567" s="10"/>
      <c r="IDW1567" s="17"/>
      <c r="IDX1567" s="11"/>
      <c r="IDY1567" s="19"/>
      <c r="IDZ1567" s="11"/>
      <c r="IEA1567" s="12"/>
      <c r="IEB1567" s="12"/>
      <c r="IEC1567" s="10"/>
      <c r="IED1567" s="14"/>
      <c r="IEE1567" s="14"/>
      <c r="IEF1567" s="14"/>
      <c r="IEG1567" s="16"/>
      <c r="IEH1567" s="10"/>
      <c r="IEI1567" s="17"/>
      <c r="IEJ1567" s="11"/>
      <c r="IEK1567" s="19"/>
      <c r="IEL1567" s="11"/>
      <c r="IEM1567" s="12"/>
      <c r="IEN1567" s="12"/>
      <c r="IEO1567" s="10"/>
      <c r="IEP1567" s="14"/>
      <c r="IEQ1567" s="14"/>
      <c r="IER1567" s="14"/>
      <c r="IES1567" s="16"/>
      <c r="IET1567" s="10"/>
      <c r="IEU1567" s="17"/>
      <c r="IEV1567" s="11"/>
      <c r="IEW1567" s="19"/>
      <c r="IEX1567" s="11"/>
      <c r="IEY1567" s="12"/>
      <c r="IEZ1567" s="12"/>
      <c r="IFA1567" s="10"/>
      <c r="IFB1567" s="14"/>
      <c r="IFC1567" s="14"/>
      <c r="IFD1567" s="14"/>
      <c r="IFE1567" s="16"/>
      <c r="IFF1567" s="10"/>
      <c r="IFG1567" s="17"/>
      <c r="IFH1567" s="11"/>
      <c r="IFI1567" s="19"/>
      <c r="IFJ1567" s="11"/>
      <c r="IFK1567" s="12"/>
      <c r="IFL1567" s="12"/>
      <c r="IFM1567" s="10"/>
      <c r="IFN1567" s="14"/>
      <c r="IFO1567" s="14"/>
      <c r="IFP1567" s="14"/>
      <c r="IFQ1567" s="16"/>
      <c r="IFR1567" s="10"/>
      <c r="IFS1567" s="17"/>
      <c r="IFT1567" s="11"/>
      <c r="IFU1567" s="19"/>
      <c r="IFV1567" s="11"/>
      <c r="IFW1567" s="12"/>
      <c r="IFX1567" s="12"/>
      <c r="IFY1567" s="10"/>
      <c r="IFZ1567" s="14"/>
      <c r="IGA1567" s="14"/>
      <c r="IGB1567" s="14"/>
      <c r="IGC1567" s="16"/>
      <c r="IGD1567" s="10"/>
      <c r="IGE1567" s="17"/>
      <c r="IGF1567" s="11"/>
      <c r="IGG1567" s="19"/>
      <c r="IGH1567" s="11"/>
      <c r="IGI1567" s="12"/>
      <c r="IGJ1567" s="12"/>
      <c r="IGK1567" s="10"/>
      <c r="IGL1567" s="14"/>
      <c r="IGM1567" s="14"/>
      <c r="IGN1567" s="14"/>
      <c r="IGO1567" s="16"/>
      <c r="IGP1567" s="10"/>
      <c r="IGQ1567" s="17"/>
      <c r="IGR1567" s="11"/>
      <c r="IGS1567" s="19"/>
      <c r="IGT1567" s="11"/>
      <c r="IGU1567" s="12"/>
      <c r="IGV1567" s="12"/>
      <c r="IGW1567" s="10"/>
      <c r="IGX1567" s="14"/>
      <c r="IGY1567" s="14"/>
      <c r="IGZ1567" s="14"/>
      <c r="IHA1567" s="16"/>
      <c r="IHB1567" s="10"/>
      <c r="IHC1567" s="17"/>
      <c r="IHD1567" s="11"/>
      <c r="IHE1567" s="19"/>
      <c r="IHF1567" s="11"/>
      <c r="IHG1567" s="12"/>
      <c r="IHH1567" s="12"/>
      <c r="IHI1567" s="10"/>
      <c r="IHJ1567" s="14"/>
      <c r="IHK1567" s="14"/>
      <c r="IHL1567" s="14"/>
      <c r="IHM1567" s="16"/>
      <c r="IHN1567" s="10"/>
      <c r="IHO1567" s="17"/>
      <c r="IHP1567" s="11"/>
      <c r="IHQ1567" s="19"/>
      <c r="IHR1567" s="11"/>
      <c r="IHS1567" s="12"/>
      <c r="IHT1567" s="12"/>
      <c r="IHU1567" s="10"/>
      <c r="IHV1567" s="14"/>
      <c r="IHW1567" s="14"/>
      <c r="IHX1567" s="14"/>
      <c r="IHY1567" s="16"/>
      <c r="IHZ1567" s="10"/>
      <c r="IIA1567" s="17"/>
      <c r="IIB1567" s="11"/>
      <c r="IIC1567" s="19"/>
      <c r="IID1567" s="11"/>
      <c r="IIE1567" s="12"/>
      <c r="IIF1567" s="12"/>
      <c r="IIG1567" s="10"/>
      <c r="IIH1567" s="14"/>
      <c r="III1567" s="14"/>
      <c r="IIJ1567" s="14"/>
      <c r="IIK1567" s="16"/>
      <c r="IIL1567" s="10"/>
      <c r="IIM1567" s="17"/>
      <c r="IIN1567" s="11"/>
      <c r="IIO1567" s="19"/>
      <c r="IIP1567" s="11"/>
      <c r="IIQ1567" s="12"/>
      <c r="IIR1567" s="12"/>
      <c r="IIS1567" s="10"/>
      <c r="IIT1567" s="14"/>
      <c r="IIU1567" s="14"/>
      <c r="IIV1567" s="14"/>
      <c r="IIW1567" s="16"/>
      <c r="IIX1567" s="10"/>
      <c r="IIY1567" s="17"/>
      <c r="IIZ1567" s="11"/>
      <c r="IJA1567" s="19"/>
      <c r="IJB1567" s="11"/>
      <c r="IJC1567" s="12"/>
      <c r="IJD1567" s="12"/>
      <c r="IJE1567" s="10"/>
      <c r="IJF1567" s="14"/>
      <c r="IJG1567" s="14"/>
      <c r="IJH1567" s="14"/>
      <c r="IJI1567" s="16"/>
      <c r="IJJ1567" s="10"/>
      <c r="IJK1567" s="17"/>
      <c r="IJL1567" s="11"/>
      <c r="IJM1567" s="19"/>
      <c r="IJN1567" s="11"/>
      <c r="IJO1567" s="12"/>
      <c r="IJP1567" s="12"/>
      <c r="IJQ1567" s="10"/>
      <c r="IJR1567" s="14"/>
      <c r="IJS1567" s="14"/>
      <c r="IJT1567" s="14"/>
      <c r="IJU1567" s="16"/>
      <c r="IJV1567" s="10"/>
      <c r="IJW1567" s="17"/>
      <c r="IJX1567" s="11"/>
      <c r="IJY1567" s="19"/>
      <c r="IJZ1567" s="11"/>
      <c r="IKA1567" s="12"/>
      <c r="IKB1567" s="12"/>
      <c r="IKC1567" s="10"/>
      <c r="IKD1567" s="14"/>
      <c r="IKE1567" s="14"/>
      <c r="IKF1567" s="14"/>
      <c r="IKG1567" s="16"/>
      <c r="IKH1567" s="10"/>
      <c r="IKI1567" s="17"/>
      <c r="IKJ1567" s="11"/>
      <c r="IKK1567" s="19"/>
      <c r="IKL1567" s="11"/>
      <c r="IKM1567" s="12"/>
      <c r="IKN1567" s="12"/>
      <c r="IKO1567" s="10"/>
      <c r="IKP1567" s="14"/>
      <c r="IKQ1567" s="14"/>
      <c r="IKR1567" s="14"/>
      <c r="IKS1567" s="16"/>
      <c r="IKT1567" s="10"/>
      <c r="IKU1567" s="17"/>
      <c r="IKV1567" s="11"/>
      <c r="IKW1567" s="19"/>
      <c r="IKX1567" s="11"/>
      <c r="IKY1567" s="12"/>
      <c r="IKZ1567" s="12"/>
      <c r="ILA1567" s="10"/>
      <c r="ILB1567" s="14"/>
      <c r="ILC1567" s="14"/>
      <c r="ILD1567" s="14"/>
      <c r="ILE1567" s="16"/>
      <c r="ILF1567" s="10"/>
      <c r="ILG1567" s="17"/>
      <c r="ILH1567" s="11"/>
      <c r="ILI1567" s="19"/>
      <c r="ILJ1567" s="11"/>
      <c r="ILK1567" s="12"/>
      <c r="ILL1567" s="12"/>
      <c r="ILM1567" s="10"/>
      <c r="ILN1567" s="14"/>
      <c r="ILO1567" s="14"/>
      <c r="ILP1567" s="14"/>
      <c r="ILQ1567" s="16"/>
      <c r="ILR1567" s="10"/>
      <c r="ILS1567" s="17"/>
      <c r="ILT1567" s="11"/>
      <c r="ILU1567" s="19"/>
      <c r="ILV1567" s="11"/>
      <c r="ILW1567" s="12"/>
      <c r="ILX1567" s="12"/>
      <c r="ILY1567" s="10"/>
      <c r="ILZ1567" s="14"/>
      <c r="IMA1567" s="14"/>
      <c r="IMB1567" s="14"/>
      <c r="IMC1567" s="16"/>
      <c r="IMD1567" s="10"/>
      <c r="IME1567" s="17"/>
      <c r="IMF1567" s="11"/>
      <c r="IMG1567" s="19"/>
      <c r="IMH1567" s="11"/>
      <c r="IMI1567" s="12"/>
      <c r="IMJ1567" s="12"/>
      <c r="IMK1567" s="10"/>
      <c r="IML1567" s="14"/>
      <c r="IMM1567" s="14"/>
      <c r="IMN1567" s="14"/>
      <c r="IMO1567" s="16"/>
      <c r="IMP1567" s="10"/>
      <c r="IMQ1567" s="17"/>
      <c r="IMR1567" s="11"/>
      <c r="IMS1567" s="19"/>
      <c r="IMT1567" s="11"/>
      <c r="IMU1567" s="12"/>
      <c r="IMV1567" s="12"/>
      <c r="IMW1567" s="10"/>
      <c r="IMX1567" s="14"/>
      <c r="IMY1567" s="14"/>
      <c r="IMZ1567" s="14"/>
      <c r="INA1567" s="16"/>
      <c r="INB1567" s="10"/>
      <c r="INC1567" s="17"/>
      <c r="IND1567" s="11"/>
      <c r="INE1567" s="19"/>
      <c r="INF1567" s="11"/>
      <c r="ING1567" s="12"/>
      <c r="INH1567" s="12"/>
      <c r="INI1567" s="10"/>
      <c r="INJ1567" s="14"/>
      <c r="INK1567" s="14"/>
      <c r="INL1567" s="14"/>
      <c r="INM1567" s="16"/>
      <c r="INN1567" s="10"/>
      <c r="INO1567" s="17"/>
      <c r="INP1567" s="11"/>
      <c r="INQ1567" s="19"/>
      <c r="INR1567" s="11"/>
      <c r="INS1567" s="12"/>
      <c r="INT1567" s="12"/>
      <c r="INU1567" s="10"/>
      <c r="INV1567" s="14"/>
      <c r="INW1567" s="14"/>
      <c r="INX1567" s="14"/>
      <c r="INY1567" s="16"/>
      <c r="INZ1567" s="10"/>
      <c r="IOA1567" s="17"/>
      <c r="IOB1567" s="11"/>
      <c r="IOC1567" s="19"/>
      <c r="IOD1567" s="11"/>
      <c r="IOE1567" s="12"/>
      <c r="IOF1567" s="12"/>
      <c r="IOG1567" s="10"/>
      <c r="IOH1567" s="14"/>
      <c r="IOI1567" s="14"/>
      <c r="IOJ1567" s="14"/>
      <c r="IOK1567" s="16"/>
      <c r="IOL1567" s="10"/>
      <c r="IOM1567" s="17"/>
      <c r="ION1567" s="11"/>
      <c r="IOO1567" s="19"/>
      <c r="IOP1567" s="11"/>
      <c r="IOQ1567" s="12"/>
      <c r="IOR1567" s="12"/>
      <c r="IOS1567" s="10"/>
      <c r="IOT1567" s="14"/>
      <c r="IOU1567" s="14"/>
      <c r="IOV1567" s="14"/>
      <c r="IOW1567" s="16"/>
      <c r="IOX1567" s="10"/>
      <c r="IOY1567" s="17"/>
      <c r="IOZ1567" s="11"/>
      <c r="IPA1567" s="19"/>
      <c r="IPB1567" s="11"/>
      <c r="IPC1567" s="12"/>
      <c r="IPD1567" s="12"/>
      <c r="IPE1567" s="10"/>
      <c r="IPF1567" s="14"/>
      <c r="IPG1567" s="14"/>
      <c r="IPH1567" s="14"/>
      <c r="IPI1567" s="16"/>
      <c r="IPJ1567" s="10"/>
      <c r="IPK1567" s="17"/>
      <c r="IPL1567" s="11"/>
      <c r="IPM1567" s="19"/>
      <c r="IPN1567" s="11"/>
      <c r="IPO1567" s="12"/>
      <c r="IPP1567" s="12"/>
      <c r="IPQ1567" s="10"/>
      <c r="IPR1567" s="14"/>
      <c r="IPS1567" s="14"/>
      <c r="IPT1567" s="14"/>
      <c r="IPU1567" s="16"/>
      <c r="IPV1567" s="10"/>
      <c r="IPW1567" s="17"/>
      <c r="IPX1567" s="11"/>
      <c r="IPY1567" s="19"/>
      <c r="IPZ1567" s="11"/>
      <c r="IQA1567" s="12"/>
      <c r="IQB1567" s="12"/>
      <c r="IQC1567" s="10"/>
      <c r="IQD1567" s="14"/>
      <c r="IQE1567" s="14"/>
      <c r="IQF1567" s="14"/>
      <c r="IQG1567" s="16"/>
      <c r="IQH1567" s="10"/>
      <c r="IQI1567" s="17"/>
      <c r="IQJ1567" s="11"/>
      <c r="IQK1567" s="19"/>
      <c r="IQL1567" s="11"/>
      <c r="IQM1567" s="12"/>
      <c r="IQN1567" s="12"/>
      <c r="IQO1567" s="10"/>
      <c r="IQP1567" s="14"/>
      <c r="IQQ1567" s="14"/>
      <c r="IQR1567" s="14"/>
      <c r="IQS1567" s="16"/>
      <c r="IQT1567" s="10"/>
      <c r="IQU1567" s="17"/>
      <c r="IQV1567" s="11"/>
      <c r="IQW1567" s="19"/>
      <c r="IQX1567" s="11"/>
      <c r="IQY1567" s="12"/>
      <c r="IQZ1567" s="12"/>
      <c r="IRA1567" s="10"/>
      <c r="IRB1567" s="14"/>
      <c r="IRC1567" s="14"/>
      <c r="IRD1567" s="14"/>
      <c r="IRE1567" s="16"/>
      <c r="IRF1567" s="10"/>
      <c r="IRG1567" s="17"/>
      <c r="IRH1567" s="11"/>
      <c r="IRI1567" s="19"/>
      <c r="IRJ1567" s="11"/>
      <c r="IRK1567" s="12"/>
      <c r="IRL1567" s="12"/>
      <c r="IRM1567" s="10"/>
      <c r="IRN1567" s="14"/>
      <c r="IRO1567" s="14"/>
      <c r="IRP1567" s="14"/>
      <c r="IRQ1567" s="16"/>
      <c r="IRR1567" s="10"/>
      <c r="IRS1567" s="17"/>
      <c r="IRT1567" s="11"/>
      <c r="IRU1567" s="19"/>
      <c r="IRV1567" s="11"/>
      <c r="IRW1567" s="12"/>
      <c r="IRX1567" s="12"/>
      <c r="IRY1567" s="10"/>
      <c r="IRZ1567" s="14"/>
      <c r="ISA1567" s="14"/>
      <c r="ISB1567" s="14"/>
      <c r="ISC1567" s="16"/>
      <c r="ISD1567" s="10"/>
      <c r="ISE1567" s="17"/>
      <c r="ISF1567" s="11"/>
      <c r="ISG1567" s="19"/>
      <c r="ISH1567" s="11"/>
      <c r="ISI1567" s="12"/>
      <c r="ISJ1567" s="12"/>
      <c r="ISK1567" s="10"/>
      <c r="ISL1567" s="14"/>
      <c r="ISM1567" s="14"/>
      <c r="ISN1567" s="14"/>
      <c r="ISO1567" s="16"/>
      <c r="ISP1567" s="10"/>
      <c r="ISQ1567" s="17"/>
      <c r="ISR1567" s="11"/>
      <c r="ISS1567" s="19"/>
      <c r="IST1567" s="11"/>
      <c r="ISU1567" s="12"/>
      <c r="ISV1567" s="12"/>
      <c r="ISW1567" s="10"/>
      <c r="ISX1567" s="14"/>
      <c r="ISY1567" s="14"/>
      <c r="ISZ1567" s="14"/>
      <c r="ITA1567" s="16"/>
      <c r="ITB1567" s="10"/>
      <c r="ITC1567" s="17"/>
      <c r="ITD1567" s="11"/>
      <c r="ITE1567" s="19"/>
      <c r="ITF1567" s="11"/>
      <c r="ITG1567" s="12"/>
      <c r="ITH1567" s="12"/>
      <c r="ITI1567" s="10"/>
      <c r="ITJ1567" s="14"/>
      <c r="ITK1567" s="14"/>
      <c r="ITL1567" s="14"/>
      <c r="ITM1567" s="16"/>
      <c r="ITN1567" s="10"/>
      <c r="ITO1567" s="17"/>
      <c r="ITP1567" s="11"/>
      <c r="ITQ1567" s="19"/>
      <c r="ITR1567" s="11"/>
      <c r="ITS1567" s="12"/>
      <c r="ITT1567" s="12"/>
      <c r="ITU1567" s="10"/>
      <c r="ITV1567" s="14"/>
      <c r="ITW1567" s="14"/>
      <c r="ITX1567" s="14"/>
      <c r="ITY1567" s="16"/>
      <c r="ITZ1567" s="10"/>
      <c r="IUA1567" s="17"/>
      <c r="IUB1567" s="11"/>
      <c r="IUC1567" s="19"/>
      <c r="IUD1567" s="11"/>
      <c r="IUE1567" s="12"/>
      <c r="IUF1567" s="12"/>
      <c r="IUG1567" s="10"/>
      <c r="IUH1567" s="14"/>
      <c r="IUI1567" s="14"/>
      <c r="IUJ1567" s="14"/>
      <c r="IUK1567" s="16"/>
      <c r="IUL1567" s="10"/>
      <c r="IUM1567" s="17"/>
      <c r="IUN1567" s="11"/>
      <c r="IUO1567" s="19"/>
      <c r="IUP1567" s="11"/>
      <c r="IUQ1567" s="12"/>
      <c r="IUR1567" s="12"/>
      <c r="IUS1567" s="10"/>
      <c r="IUT1567" s="14"/>
      <c r="IUU1567" s="14"/>
      <c r="IUV1567" s="14"/>
      <c r="IUW1567" s="16"/>
      <c r="IUX1567" s="10"/>
      <c r="IUY1567" s="17"/>
      <c r="IUZ1567" s="11"/>
      <c r="IVA1567" s="19"/>
      <c r="IVB1567" s="11"/>
      <c r="IVC1567" s="12"/>
      <c r="IVD1567" s="12"/>
      <c r="IVE1567" s="10"/>
      <c r="IVF1567" s="14"/>
      <c r="IVG1567" s="14"/>
      <c r="IVH1567" s="14"/>
      <c r="IVI1567" s="16"/>
      <c r="IVJ1567" s="10"/>
      <c r="IVK1567" s="17"/>
      <c r="IVL1567" s="11"/>
      <c r="IVM1567" s="19"/>
      <c r="IVN1567" s="11"/>
      <c r="IVO1567" s="12"/>
      <c r="IVP1567" s="12"/>
      <c r="IVQ1567" s="10"/>
      <c r="IVR1567" s="14"/>
      <c r="IVS1567" s="14"/>
      <c r="IVT1567" s="14"/>
      <c r="IVU1567" s="16"/>
      <c r="IVV1567" s="10"/>
      <c r="IVW1567" s="17"/>
      <c r="IVX1567" s="11"/>
      <c r="IVY1567" s="19"/>
      <c r="IVZ1567" s="11"/>
      <c r="IWA1567" s="12"/>
      <c r="IWB1567" s="12"/>
      <c r="IWC1567" s="10"/>
      <c r="IWD1567" s="14"/>
      <c r="IWE1567" s="14"/>
      <c r="IWF1567" s="14"/>
      <c r="IWG1567" s="16"/>
      <c r="IWH1567" s="10"/>
      <c r="IWI1567" s="17"/>
      <c r="IWJ1567" s="11"/>
      <c r="IWK1567" s="19"/>
      <c r="IWL1567" s="11"/>
      <c r="IWM1567" s="12"/>
      <c r="IWN1567" s="12"/>
      <c r="IWO1567" s="10"/>
      <c r="IWP1567" s="14"/>
      <c r="IWQ1567" s="14"/>
      <c r="IWR1567" s="14"/>
      <c r="IWS1567" s="16"/>
      <c r="IWT1567" s="10"/>
      <c r="IWU1567" s="17"/>
      <c r="IWV1567" s="11"/>
      <c r="IWW1567" s="19"/>
      <c r="IWX1567" s="11"/>
      <c r="IWY1567" s="12"/>
      <c r="IWZ1567" s="12"/>
      <c r="IXA1567" s="10"/>
      <c r="IXB1567" s="14"/>
      <c r="IXC1567" s="14"/>
      <c r="IXD1567" s="14"/>
      <c r="IXE1567" s="16"/>
      <c r="IXF1567" s="10"/>
      <c r="IXG1567" s="17"/>
      <c r="IXH1567" s="11"/>
      <c r="IXI1567" s="19"/>
      <c r="IXJ1567" s="11"/>
      <c r="IXK1567" s="12"/>
      <c r="IXL1567" s="12"/>
      <c r="IXM1567" s="10"/>
      <c r="IXN1567" s="14"/>
      <c r="IXO1567" s="14"/>
      <c r="IXP1567" s="14"/>
      <c r="IXQ1567" s="16"/>
      <c r="IXR1567" s="10"/>
      <c r="IXS1567" s="17"/>
      <c r="IXT1567" s="11"/>
      <c r="IXU1567" s="19"/>
      <c r="IXV1567" s="11"/>
      <c r="IXW1567" s="12"/>
      <c r="IXX1567" s="12"/>
      <c r="IXY1567" s="10"/>
      <c r="IXZ1567" s="14"/>
      <c r="IYA1567" s="14"/>
      <c r="IYB1567" s="14"/>
      <c r="IYC1567" s="16"/>
      <c r="IYD1567" s="10"/>
      <c r="IYE1567" s="17"/>
      <c r="IYF1567" s="11"/>
      <c r="IYG1567" s="19"/>
      <c r="IYH1567" s="11"/>
      <c r="IYI1567" s="12"/>
      <c r="IYJ1567" s="12"/>
      <c r="IYK1567" s="10"/>
      <c r="IYL1567" s="14"/>
      <c r="IYM1567" s="14"/>
      <c r="IYN1567" s="14"/>
      <c r="IYO1567" s="16"/>
      <c r="IYP1567" s="10"/>
      <c r="IYQ1567" s="17"/>
      <c r="IYR1567" s="11"/>
      <c r="IYS1567" s="19"/>
      <c r="IYT1567" s="11"/>
      <c r="IYU1567" s="12"/>
      <c r="IYV1567" s="12"/>
      <c r="IYW1567" s="10"/>
      <c r="IYX1567" s="14"/>
      <c r="IYY1567" s="14"/>
      <c r="IYZ1567" s="14"/>
      <c r="IZA1567" s="16"/>
      <c r="IZB1567" s="10"/>
      <c r="IZC1567" s="17"/>
      <c r="IZD1567" s="11"/>
      <c r="IZE1567" s="19"/>
      <c r="IZF1567" s="11"/>
      <c r="IZG1567" s="12"/>
      <c r="IZH1567" s="12"/>
      <c r="IZI1567" s="10"/>
      <c r="IZJ1567" s="14"/>
      <c r="IZK1567" s="14"/>
      <c r="IZL1567" s="14"/>
      <c r="IZM1567" s="16"/>
      <c r="IZN1567" s="10"/>
      <c r="IZO1567" s="17"/>
      <c r="IZP1567" s="11"/>
      <c r="IZQ1567" s="19"/>
      <c r="IZR1567" s="11"/>
      <c r="IZS1567" s="12"/>
      <c r="IZT1567" s="12"/>
      <c r="IZU1567" s="10"/>
      <c r="IZV1567" s="14"/>
      <c r="IZW1567" s="14"/>
      <c r="IZX1567" s="14"/>
      <c r="IZY1567" s="16"/>
      <c r="IZZ1567" s="10"/>
      <c r="JAA1567" s="17"/>
      <c r="JAB1567" s="11"/>
      <c r="JAC1567" s="19"/>
      <c r="JAD1567" s="11"/>
      <c r="JAE1567" s="12"/>
      <c r="JAF1567" s="12"/>
      <c r="JAG1567" s="10"/>
      <c r="JAH1567" s="14"/>
      <c r="JAI1567" s="14"/>
      <c r="JAJ1567" s="14"/>
      <c r="JAK1567" s="16"/>
      <c r="JAL1567" s="10"/>
      <c r="JAM1567" s="17"/>
      <c r="JAN1567" s="11"/>
      <c r="JAO1567" s="19"/>
      <c r="JAP1567" s="11"/>
      <c r="JAQ1567" s="12"/>
      <c r="JAR1567" s="12"/>
      <c r="JAS1567" s="10"/>
      <c r="JAT1567" s="14"/>
      <c r="JAU1567" s="14"/>
      <c r="JAV1567" s="14"/>
      <c r="JAW1567" s="16"/>
      <c r="JAX1567" s="10"/>
      <c r="JAY1567" s="17"/>
      <c r="JAZ1567" s="11"/>
      <c r="JBA1567" s="19"/>
      <c r="JBB1567" s="11"/>
      <c r="JBC1567" s="12"/>
      <c r="JBD1567" s="12"/>
      <c r="JBE1567" s="10"/>
      <c r="JBF1567" s="14"/>
      <c r="JBG1567" s="14"/>
      <c r="JBH1567" s="14"/>
      <c r="JBI1567" s="16"/>
      <c r="JBJ1567" s="10"/>
      <c r="JBK1567" s="17"/>
      <c r="JBL1567" s="11"/>
      <c r="JBM1567" s="19"/>
      <c r="JBN1567" s="11"/>
      <c r="JBO1567" s="12"/>
      <c r="JBP1567" s="12"/>
      <c r="JBQ1567" s="10"/>
      <c r="JBR1567" s="14"/>
      <c r="JBS1567" s="14"/>
      <c r="JBT1567" s="14"/>
      <c r="JBU1567" s="16"/>
      <c r="JBV1567" s="10"/>
      <c r="JBW1567" s="17"/>
      <c r="JBX1567" s="11"/>
      <c r="JBY1567" s="19"/>
      <c r="JBZ1567" s="11"/>
      <c r="JCA1567" s="12"/>
      <c r="JCB1567" s="12"/>
      <c r="JCC1567" s="10"/>
      <c r="JCD1567" s="14"/>
      <c r="JCE1567" s="14"/>
      <c r="JCF1567" s="14"/>
      <c r="JCG1567" s="16"/>
      <c r="JCH1567" s="10"/>
      <c r="JCI1567" s="17"/>
      <c r="JCJ1567" s="11"/>
      <c r="JCK1567" s="19"/>
      <c r="JCL1567" s="11"/>
      <c r="JCM1567" s="12"/>
      <c r="JCN1567" s="12"/>
      <c r="JCO1567" s="10"/>
      <c r="JCP1567" s="14"/>
      <c r="JCQ1567" s="14"/>
      <c r="JCR1567" s="14"/>
      <c r="JCS1567" s="16"/>
      <c r="JCT1567" s="10"/>
      <c r="JCU1567" s="17"/>
      <c r="JCV1567" s="11"/>
      <c r="JCW1567" s="19"/>
      <c r="JCX1567" s="11"/>
      <c r="JCY1567" s="12"/>
      <c r="JCZ1567" s="12"/>
      <c r="JDA1567" s="10"/>
      <c r="JDB1567" s="14"/>
      <c r="JDC1567" s="14"/>
      <c r="JDD1567" s="14"/>
      <c r="JDE1567" s="16"/>
      <c r="JDF1567" s="10"/>
      <c r="JDG1567" s="17"/>
      <c r="JDH1567" s="11"/>
      <c r="JDI1567" s="19"/>
      <c r="JDJ1567" s="11"/>
      <c r="JDK1567" s="12"/>
      <c r="JDL1567" s="12"/>
      <c r="JDM1567" s="10"/>
      <c r="JDN1567" s="14"/>
      <c r="JDO1567" s="14"/>
      <c r="JDP1567" s="14"/>
      <c r="JDQ1567" s="16"/>
      <c r="JDR1567" s="10"/>
      <c r="JDS1567" s="17"/>
      <c r="JDT1567" s="11"/>
      <c r="JDU1567" s="19"/>
      <c r="JDV1567" s="11"/>
      <c r="JDW1567" s="12"/>
      <c r="JDX1567" s="12"/>
      <c r="JDY1567" s="10"/>
      <c r="JDZ1567" s="14"/>
      <c r="JEA1567" s="14"/>
      <c r="JEB1567" s="14"/>
      <c r="JEC1567" s="16"/>
      <c r="JED1567" s="10"/>
      <c r="JEE1567" s="17"/>
      <c r="JEF1567" s="11"/>
      <c r="JEG1567" s="19"/>
      <c r="JEH1567" s="11"/>
      <c r="JEI1567" s="12"/>
      <c r="JEJ1567" s="12"/>
      <c r="JEK1567" s="10"/>
      <c r="JEL1567" s="14"/>
      <c r="JEM1567" s="14"/>
      <c r="JEN1567" s="14"/>
      <c r="JEO1567" s="16"/>
      <c r="JEP1567" s="10"/>
      <c r="JEQ1567" s="17"/>
      <c r="JER1567" s="11"/>
      <c r="JES1567" s="19"/>
      <c r="JET1567" s="11"/>
      <c r="JEU1567" s="12"/>
      <c r="JEV1567" s="12"/>
      <c r="JEW1567" s="10"/>
      <c r="JEX1567" s="14"/>
      <c r="JEY1567" s="14"/>
      <c r="JEZ1567" s="14"/>
      <c r="JFA1567" s="16"/>
      <c r="JFB1567" s="10"/>
      <c r="JFC1567" s="17"/>
      <c r="JFD1567" s="11"/>
      <c r="JFE1567" s="19"/>
      <c r="JFF1567" s="11"/>
      <c r="JFG1567" s="12"/>
      <c r="JFH1567" s="12"/>
      <c r="JFI1567" s="10"/>
      <c r="JFJ1567" s="14"/>
      <c r="JFK1567" s="14"/>
      <c r="JFL1567" s="14"/>
      <c r="JFM1567" s="16"/>
      <c r="JFN1567" s="10"/>
      <c r="JFO1567" s="17"/>
      <c r="JFP1567" s="11"/>
      <c r="JFQ1567" s="19"/>
      <c r="JFR1567" s="11"/>
      <c r="JFS1567" s="12"/>
      <c r="JFT1567" s="12"/>
      <c r="JFU1567" s="10"/>
      <c r="JFV1567" s="14"/>
      <c r="JFW1567" s="14"/>
      <c r="JFX1567" s="14"/>
      <c r="JFY1567" s="16"/>
      <c r="JFZ1567" s="10"/>
      <c r="JGA1567" s="17"/>
      <c r="JGB1567" s="11"/>
      <c r="JGC1567" s="19"/>
      <c r="JGD1567" s="11"/>
      <c r="JGE1567" s="12"/>
      <c r="JGF1567" s="12"/>
      <c r="JGG1567" s="10"/>
      <c r="JGH1567" s="14"/>
      <c r="JGI1567" s="14"/>
      <c r="JGJ1567" s="14"/>
      <c r="JGK1567" s="16"/>
      <c r="JGL1567" s="10"/>
      <c r="JGM1567" s="17"/>
      <c r="JGN1567" s="11"/>
      <c r="JGO1567" s="19"/>
      <c r="JGP1567" s="11"/>
      <c r="JGQ1567" s="12"/>
      <c r="JGR1567" s="12"/>
      <c r="JGS1567" s="10"/>
      <c r="JGT1567" s="14"/>
      <c r="JGU1567" s="14"/>
      <c r="JGV1567" s="14"/>
      <c r="JGW1567" s="16"/>
      <c r="JGX1567" s="10"/>
      <c r="JGY1567" s="17"/>
      <c r="JGZ1567" s="11"/>
      <c r="JHA1567" s="19"/>
      <c r="JHB1567" s="11"/>
      <c r="JHC1567" s="12"/>
      <c r="JHD1567" s="12"/>
      <c r="JHE1567" s="10"/>
      <c r="JHF1567" s="14"/>
      <c r="JHG1567" s="14"/>
      <c r="JHH1567" s="14"/>
      <c r="JHI1567" s="16"/>
      <c r="JHJ1567" s="10"/>
      <c r="JHK1567" s="17"/>
      <c r="JHL1567" s="11"/>
      <c r="JHM1567" s="19"/>
      <c r="JHN1567" s="11"/>
      <c r="JHO1567" s="12"/>
      <c r="JHP1567" s="12"/>
      <c r="JHQ1567" s="10"/>
      <c r="JHR1567" s="14"/>
      <c r="JHS1567" s="14"/>
      <c r="JHT1567" s="14"/>
      <c r="JHU1567" s="16"/>
      <c r="JHV1567" s="10"/>
      <c r="JHW1567" s="17"/>
      <c r="JHX1567" s="11"/>
      <c r="JHY1567" s="19"/>
      <c r="JHZ1567" s="11"/>
      <c r="JIA1567" s="12"/>
      <c r="JIB1567" s="12"/>
      <c r="JIC1567" s="10"/>
      <c r="JID1567" s="14"/>
      <c r="JIE1567" s="14"/>
      <c r="JIF1567" s="14"/>
      <c r="JIG1567" s="16"/>
      <c r="JIH1567" s="10"/>
      <c r="JII1567" s="17"/>
      <c r="JIJ1567" s="11"/>
      <c r="JIK1567" s="19"/>
      <c r="JIL1567" s="11"/>
      <c r="JIM1567" s="12"/>
      <c r="JIN1567" s="12"/>
      <c r="JIO1567" s="10"/>
      <c r="JIP1567" s="14"/>
      <c r="JIQ1567" s="14"/>
      <c r="JIR1567" s="14"/>
      <c r="JIS1567" s="16"/>
      <c r="JIT1567" s="10"/>
      <c r="JIU1567" s="17"/>
      <c r="JIV1567" s="11"/>
      <c r="JIW1567" s="19"/>
      <c r="JIX1567" s="11"/>
      <c r="JIY1567" s="12"/>
      <c r="JIZ1567" s="12"/>
      <c r="JJA1567" s="10"/>
      <c r="JJB1567" s="14"/>
      <c r="JJC1567" s="14"/>
      <c r="JJD1567" s="14"/>
      <c r="JJE1567" s="16"/>
      <c r="JJF1567" s="10"/>
      <c r="JJG1567" s="17"/>
      <c r="JJH1567" s="11"/>
      <c r="JJI1567" s="19"/>
      <c r="JJJ1567" s="11"/>
      <c r="JJK1567" s="12"/>
      <c r="JJL1567" s="12"/>
      <c r="JJM1567" s="10"/>
      <c r="JJN1567" s="14"/>
      <c r="JJO1567" s="14"/>
      <c r="JJP1567" s="14"/>
      <c r="JJQ1567" s="16"/>
      <c r="JJR1567" s="10"/>
      <c r="JJS1567" s="17"/>
      <c r="JJT1567" s="11"/>
      <c r="JJU1567" s="19"/>
      <c r="JJV1567" s="11"/>
      <c r="JJW1567" s="12"/>
      <c r="JJX1567" s="12"/>
      <c r="JJY1567" s="10"/>
      <c r="JJZ1567" s="14"/>
      <c r="JKA1567" s="14"/>
      <c r="JKB1567" s="14"/>
      <c r="JKC1567" s="16"/>
      <c r="JKD1567" s="10"/>
      <c r="JKE1567" s="17"/>
      <c r="JKF1567" s="11"/>
      <c r="JKG1567" s="19"/>
      <c r="JKH1567" s="11"/>
      <c r="JKI1567" s="12"/>
      <c r="JKJ1567" s="12"/>
      <c r="JKK1567" s="10"/>
      <c r="JKL1567" s="14"/>
      <c r="JKM1567" s="14"/>
      <c r="JKN1567" s="14"/>
      <c r="JKO1567" s="16"/>
      <c r="JKP1567" s="10"/>
      <c r="JKQ1567" s="17"/>
      <c r="JKR1567" s="11"/>
      <c r="JKS1567" s="19"/>
      <c r="JKT1567" s="11"/>
      <c r="JKU1567" s="12"/>
      <c r="JKV1567" s="12"/>
      <c r="JKW1567" s="10"/>
      <c r="JKX1567" s="14"/>
      <c r="JKY1567" s="14"/>
      <c r="JKZ1567" s="14"/>
      <c r="JLA1567" s="16"/>
      <c r="JLB1567" s="10"/>
      <c r="JLC1567" s="17"/>
      <c r="JLD1567" s="11"/>
      <c r="JLE1567" s="19"/>
      <c r="JLF1567" s="11"/>
      <c r="JLG1567" s="12"/>
      <c r="JLH1567" s="12"/>
      <c r="JLI1567" s="10"/>
      <c r="JLJ1567" s="14"/>
      <c r="JLK1567" s="14"/>
      <c r="JLL1567" s="14"/>
      <c r="JLM1567" s="16"/>
      <c r="JLN1567" s="10"/>
      <c r="JLO1567" s="17"/>
      <c r="JLP1567" s="11"/>
      <c r="JLQ1567" s="19"/>
      <c r="JLR1567" s="11"/>
      <c r="JLS1567" s="12"/>
      <c r="JLT1567" s="12"/>
      <c r="JLU1567" s="10"/>
      <c r="JLV1567" s="14"/>
      <c r="JLW1567" s="14"/>
      <c r="JLX1567" s="14"/>
      <c r="JLY1567" s="16"/>
      <c r="JLZ1567" s="10"/>
      <c r="JMA1567" s="17"/>
      <c r="JMB1567" s="11"/>
      <c r="JMC1567" s="19"/>
      <c r="JMD1567" s="11"/>
      <c r="JME1567" s="12"/>
      <c r="JMF1567" s="12"/>
      <c r="JMG1567" s="10"/>
      <c r="JMH1567" s="14"/>
      <c r="JMI1567" s="14"/>
      <c r="JMJ1567" s="14"/>
      <c r="JMK1567" s="16"/>
      <c r="JML1567" s="10"/>
      <c r="JMM1567" s="17"/>
      <c r="JMN1567" s="11"/>
      <c r="JMO1567" s="19"/>
      <c r="JMP1567" s="11"/>
      <c r="JMQ1567" s="12"/>
      <c r="JMR1567" s="12"/>
      <c r="JMS1567" s="10"/>
      <c r="JMT1567" s="14"/>
      <c r="JMU1567" s="14"/>
      <c r="JMV1567" s="14"/>
      <c r="JMW1567" s="16"/>
      <c r="JMX1567" s="10"/>
      <c r="JMY1567" s="17"/>
      <c r="JMZ1567" s="11"/>
      <c r="JNA1567" s="19"/>
      <c r="JNB1567" s="11"/>
      <c r="JNC1567" s="12"/>
      <c r="JND1567" s="12"/>
      <c r="JNE1567" s="10"/>
      <c r="JNF1567" s="14"/>
      <c r="JNG1567" s="14"/>
      <c r="JNH1567" s="14"/>
      <c r="JNI1567" s="16"/>
      <c r="JNJ1567" s="10"/>
      <c r="JNK1567" s="17"/>
      <c r="JNL1567" s="11"/>
      <c r="JNM1567" s="19"/>
      <c r="JNN1567" s="11"/>
      <c r="JNO1567" s="12"/>
      <c r="JNP1567" s="12"/>
      <c r="JNQ1567" s="10"/>
      <c r="JNR1567" s="14"/>
      <c r="JNS1567" s="14"/>
      <c r="JNT1567" s="14"/>
      <c r="JNU1567" s="16"/>
      <c r="JNV1567" s="10"/>
      <c r="JNW1567" s="17"/>
      <c r="JNX1567" s="11"/>
      <c r="JNY1567" s="19"/>
      <c r="JNZ1567" s="11"/>
      <c r="JOA1567" s="12"/>
      <c r="JOB1567" s="12"/>
      <c r="JOC1567" s="10"/>
      <c r="JOD1567" s="14"/>
      <c r="JOE1567" s="14"/>
      <c r="JOF1567" s="14"/>
      <c r="JOG1567" s="16"/>
      <c r="JOH1567" s="10"/>
      <c r="JOI1567" s="17"/>
      <c r="JOJ1567" s="11"/>
      <c r="JOK1567" s="19"/>
      <c r="JOL1567" s="11"/>
      <c r="JOM1567" s="12"/>
      <c r="JON1567" s="12"/>
      <c r="JOO1567" s="10"/>
      <c r="JOP1567" s="14"/>
      <c r="JOQ1567" s="14"/>
      <c r="JOR1567" s="14"/>
      <c r="JOS1567" s="16"/>
      <c r="JOT1567" s="10"/>
      <c r="JOU1567" s="17"/>
      <c r="JOV1567" s="11"/>
      <c r="JOW1567" s="19"/>
      <c r="JOX1567" s="11"/>
      <c r="JOY1567" s="12"/>
      <c r="JOZ1567" s="12"/>
      <c r="JPA1567" s="10"/>
      <c r="JPB1567" s="14"/>
      <c r="JPC1567" s="14"/>
      <c r="JPD1567" s="14"/>
      <c r="JPE1567" s="16"/>
      <c r="JPF1567" s="10"/>
      <c r="JPG1567" s="17"/>
      <c r="JPH1567" s="11"/>
      <c r="JPI1567" s="19"/>
      <c r="JPJ1567" s="11"/>
      <c r="JPK1567" s="12"/>
      <c r="JPL1567" s="12"/>
      <c r="JPM1567" s="10"/>
      <c r="JPN1567" s="14"/>
      <c r="JPO1567" s="14"/>
      <c r="JPP1567" s="14"/>
      <c r="JPQ1567" s="16"/>
      <c r="JPR1567" s="10"/>
      <c r="JPS1567" s="17"/>
      <c r="JPT1567" s="11"/>
      <c r="JPU1567" s="19"/>
      <c r="JPV1567" s="11"/>
      <c r="JPW1567" s="12"/>
      <c r="JPX1567" s="12"/>
      <c r="JPY1567" s="10"/>
      <c r="JPZ1567" s="14"/>
      <c r="JQA1567" s="14"/>
      <c r="JQB1567" s="14"/>
      <c r="JQC1567" s="16"/>
      <c r="JQD1567" s="10"/>
      <c r="JQE1567" s="17"/>
      <c r="JQF1567" s="11"/>
      <c r="JQG1567" s="19"/>
      <c r="JQH1567" s="11"/>
      <c r="JQI1567" s="12"/>
      <c r="JQJ1567" s="12"/>
      <c r="JQK1567" s="10"/>
      <c r="JQL1567" s="14"/>
      <c r="JQM1567" s="14"/>
      <c r="JQN1567" s="14"/>
      <c r="JQO1567" s="16"/>
      <c r="JQP1567" s="10"/>
      <c r="JQQ1567" s="17"/>
      <c r="JQR1567" s="11"/>
      <c r="JQS1567" s="19"/>
      <c r="JQT1567" s="11"/>
      <c r="JQU1567" s="12"/>
      <c r="JQV1567" s="12"/>
      <c r="JQW1567" s="10"/>
      <c r="JQX1567" s="14"/>
      <c r="JQY1567" s="14"/>
      <c r="JQZ1567" s="14"/>
      <c r="JRA1567" s="16"/>
      <c r="JRB1567" s="10"/>
      <c r="JRC1567" s="17"/>
      <c r="JRD1567" s="11"/>
      <c r="JRE1567" s="19"/>
      <c r="JRF1567" s="11"/>
      <c r="JRG1567" s="12"/>
      <c r="JRH1567" s="12"/>
      <c r="JRI1567" s="10"/>
      <c r="JRJ1567" s="14"/>
      <c r="JRK1567" s="14"/>
      <c r="JRL1567" s="14"/>
      <c r="JRM1567" s="16"/>
      <c r="JRN1567" s="10"/>
      <c r="JRO1567" s="17"/>
      <c r="JRP1567" s="11"/>
      <c r="JRQ1567" s="19"/>
      <c r="JRR1567" s="11"/>
      <c r="JRS1567" s="12"/>
      <c r="JRT1567" s="12"/>
      <c r="JRU1567" s="10"/>
      <c r="JRV1567" s="14"/>
      <c r="JRW1567" s="14"/>
      <c r="JRX1567" s="14"/>
      <c r="JRY1567" s="16"/>
      <c r="JRZ1567" s="10"/>
      <c r="JSA1567" s="17"/>
      <c r="JSB1567" s="11"/>
      <c r="JSC1567" s="19"/>
      <c r="JSD1567" s="11"/>
      <c r="JSE1567" s="12"/>
      <c r="JSF1567" s="12"/>
      <c r="JSG1567" s="10"/>
      <c r="JSH1567" s="14"/>
      <c r="JSI1567" s="14"/>
      <c r="JSJ1567" s="14"/>
      <c r="JSK1567" s="16"/>
      <c r="JSL1567" s="10"/>
      <c r="JSM1567" s="17"/>
      <c r="JSN1567" s="11"/>
      <c r="JSO1567" s="19"/>
      <c r="JSP1567" s="11"/>
      <c r="JSQ1567" s="12"/>
      <c r="JSR1567" s="12"/>
      <c r="JSS1567" s="10"/>
      <c r="JST1567" s="14"/>
      <c r="JSU1567" s="14"/>
      <c r="JSV1567" s="14"/>
      <c r="JSW1567" s="16"/>
      <c r="JSX1567" s="10"/>
      <c r="JSY1567" s="17"/>
      <c r="JSZ1567" s="11"/>
      <c r="JTA1567" s="19"/>
      <c r="JTB1567" s="11"/>
      <c r="JTC1567" s="12"/>
      <c r="JTD1567" s="12"/>
      <c r="JTE1567" s="10"/>
      <c r="JTF1567" s="14"/>
      <c r="JTG1567" s="14"/>
      <c r="JTH1567" s="14"/>
      <c r="JTI1567" s="16"/>
      <c r="JTJ1567" s="10"/>
      <c r="JTK1567" s="17"/>
      <c r="JTL1567" s="11"/>
      <c r="JTM1567" s="19"/>
      <c r="JTN1567" s="11"/>
      <c r="JTO1567" s="12"/>
      <c r="JTP1567" s="12"/>
      <c r="JTQ1567" s="10"/>
      <c r="JTR1567" s="14"/>
      <c r="JTS1567" s="14"/>
      <c r="JTT1567" s="14"/>
      <c r="JTU1567" s="16"/>
      <c r="JTV1567" s="10"/>
      <c r="JTW1567" s="17"/>
      <c r="JTX1567" s="11"/>
      <c r="JTY1567" s="19"/>
      <c r="JTZ1567" s="11"/>
      <c r="JUA1567" s="12"/>
      <c r="JUB1567" s="12"/>
      <c r="JUC1567" s="10"/>
      <c r="JUD1567" s="14"/>
      <c r="JUE1567" s="14"/>
      <c r="JUF1567" s="14"/>
      <c r="JUG1567" s="16"/>
      <c r="JUH1567" s="10"/>
      <c r="JUI1567" s="17"/>
      <c r="JUJ1567" s="11"/>
      <c r="JUK1567" s="19"/>
      <c r="JUL1567" s="11"/>
      <c r="JUM1567" s="12"/>
      <c r="JUN1567" s="12"/>
      <c r="JUO1567" s="10"/>
      <c r="JUP1567" s="14"/>
      <c r="JUQ1567" s="14"/>
      <c r="JUR1567" s="14"/>
      <c r="JUS1567" s="16"/>
      <c r="JUT1567" s="10"/>
      <c r="JUU1567" s="17"/>
      <c r="JUV1567" s="11"/>
      <c r="JUW1567" s="19"/>
      <c r="JUX1567" s="11"/>
      <c r="JUY1567" s="12"/>
      <c r="JUZ1567" s="12"/>
      <c r="JVA1567" s="10"/>
      <c r="JVB1567" s="14"/>
      <c r="JVC1567" s="14"/>
      <c r="JVD1567" s="14"/>
      <c r="JVE1567" s="16"/>
      <c r="JVF1567" s="10"/>
      <c r="JVG1567" s="17"/>
      <c r="JVH1567" s="11"/>
      <c r="JVI1567" s="19"/>
      <c r="JVJ1567" s="11"/>
      <c r="JVK1567" s="12"/>
      <c r="JVL1567" s="12"/>
      <c r="JVM1567" s="10"/>
      <c r="JVN1567" s="14"/>
      <c r="JVO1567" s="14"/>
      <c r="JVP1567" s="14"/>
      <c r="JVQ1567" s="16"/>
      <c r="JVR1567" s="10"/>
      <c r="JVS1567" s="17"/>
      <c r="JVT1567" s="11"/>
      <c r="JVU1567" s="19"/>
      <c r="JVV1567" s="11"/>
      <c r="JVW1567" s="12"/>
      <c r="JVX1567" s="12"/>
      <c r="JVY1567" s="10"/>
      <c r="JVZ1567" s="14"/>
      <c r="JWA1567" s="14"/>
      <c r="JWB1567" s="14"/>
      <c r="JWC1567" s="16"/>
      <c r="JWD1567" s="10"/>
      <c r="JWE1567" s="17"/>
      <c r="JWF1567" s="11"/>
      <c r="JWG1567" s="19"/>
      <c r="JWH1567" s="11"/>
      <c r="JWI1567" s="12"/>
      <c r="JWJ1567" s="12"/>
      <c r="JWK1567" s="10"/>
      <c r="JWL1567" s="14"/>
      <c r="JWM1567" s="14"/>
      <c r="JWN1567" s="14"/>
      <c r="JWO1567" s="16"/>
      <c r="JWP1567" s="10"/>
      <c r="JWQ1567" s="17"/>
      <c r="JWR1567" s="11"/>
      <c r="JWS1567" s="19"/>
      <c r="JWT1567" s="11"/>
      <c r="JWU1567" s="12"/>
      <c r="JWV1567" s="12"/>
      <c r="JWW1567" s="10"/>
      <c r="JWX1567" s="14"/>
      <c r="JWY1567" s="14"/>
      <c r="JWZ1567" s="14"/>
      <c r="JXA1567" s="16"/>
      <c r="JXB1567" s="10"/>
      <c r="JXC1567" s="17"/>
      <c r="JXD1567" s="11"/>
      <c r="JXE1567" s="19"/>
      <c r="JXF1567" s="11"/>
      <c r="JXG1567" s="12"/>
      <c r="JXH1567" s="12"/>
      <c r="JXI1567" s="10"/>
      <c r="JXJ1567" s="14"/>
      <c r="JXK1567" s="14"/>
      <c r="JXL1567" s="14"/>
      <c r="JXM1567" s="16"/>
      <c r="JXN1567" s="10"/>
      <c r="JXO1567" s="17"/>
      <c r="JXP1567" s="11"/>
      <c r="JXQ1567" s="19"/>
      <c r="JXR1567" s="11"/>
      <c r="JXS1567" s="12"/>
      <c r="JXT1567" s="12"/>
      <c r="JXU1567" s="10"/>
      <c r="JXV1567" s="14"/>
      <c r="JXW1567" s="14"/>
      <c r="JXX1567" s="14"/>
      <c r="JXY1567" s="16"/>
      <c r="JXZ1567" s="10"/>
      <c r="JYA1567" s="17"/>
      <c r="JYB1567" s="11"/>
      <c r="JYC1567" s="19"/>
      <c r="JYD1567" s="11"/>
      <c r="JYE1567" s="12"/>
      <c r="JYF1567" s="12"/>
      <c r="JYG1567" s="10"/>
      <c r="JYH1567" s="14"/>
      <c r="JYI1567" s="14"/>
      <c r="JYJ1567" s="14"/>
      <c r="JYK1567" s="16"/>
      <c r="JYL1567" s="10"/>
      <c r="JYM1567" s="17"/>
      <c r="JYN1567" s="11"/>
      <c r="JYO1567" s="19"/>
      <c r="JYP1567" s="11"/>
      <c r="JYQ1567" s="12"/>
      <c r="JYR1567" s="12"/>
      <c r="JYS1567" s="10"/>
      <c r="JYT1567" s="14"/>
      <c r="JYU1567" s="14"/>
      <c r="JYV1567" s="14"/>
      <c r="JYW1567" s="16"/>
      <c r="JYX1567" s="10"/>
      <c r="JYY1567" s="17"/>
      <c r="JYZ1567" s="11"/>
      <c r="JZA1567" s="19"/>
      <c r="JZB1567" s="11"/>
      <c r="JZC1567" s="12"/>
      <c r="JZD1567" s="12"/>
      <c r="JZE1567" s="10"/>
      <c r="JZF1567" s="14"/>
      <c r="JZG1567" s="14"/>
      <c r="JZH1567" s="14"/>
      <c r="JZI1567" s="16"/>
      <c r="JZJ1567" s="10"/>
      <c r="JZK1567" s="17"/>
      <c r="JZL1567" s="11"/>
      <c r="JZM1567" s="19"/>
      <c r="JZN1567" s="11"/>
      <c r="JZO1567" s="12"/>
      <c r="JZP1567" s="12"/>
      <c r="JZQ1567" s="10"/>
      <c r="JZR1567" s="14"/>
      <c r="JZS1567" s="14"/>
      <c r="JZT1567" s="14"/>
      <c r="JZU1567" s="16"/>
      <c r="JZV1567" s="10"/>
      <c r="JZW1567" s="17"/>
      <c r="JZX1567" s="11"/>
      <c r="JZY1567" s="19"/>
      <c r="JZZ1567" s="11"/>
      <c r="KAA1567" s="12"/>
      <c r="KAB1567" s="12"/>
      <c r="KAC1567" s="10"/>
      <c r="KAD1567" s="14"/>
      <c r="KAE1567" s="14"/>
      <c r="KAF1567" s="14"/>
      <c r="KAG1567" s="16"/>
      <c r="KAH1567" s="10"/>
      <c r="KAI1567" s="17"/>
      <c r="KAJ1567" s="11"/>
      <c r="KAK1567" s="19"/>
      <c r="KAL1567" s="11"/>
      <c r="KAM1567" s="12"/>
      <c r="KAN1567" s="12"/>
      <c r="KAO1567" s="10"/>
      <c r="KAP1567" s="14"/>
      <c r="KAQ1567" s="14"/>
      <c r="KAR1567" s="14"/>
      <c r="KAS1567" s="16"/>
      <c r="KAT1567" s="10"/>
      <c r="KAU1567" s="17"/>
      <c r="KAV1567" s="11"/>
      <c r="KAW1567" s="19"/>
      <c r="KAX1567" s="11"/>
      <c r="KAY1567" s="12"/>
      <c r="KAZ1567" s="12"/>
      <c r="KBA1567" s="10"/>
      <c r="KBB1567" s="14"/>
      <c r="KBC1567" s="14"/>
      <c r="KBD1567" s="14"/>
      <c r="KBE1567" s="16"/>
      <c r="KBF1567" s="10"/>
      <c r="KBG1567" s="17"/>
      <c r="KBH1567" s="11"/>
      <c r="KBI1567" s="19"/>
      <c r="KBJ1567" s="11"/>
      <c r="KBK1567" s="12"/>
      <c r="KBL1567" s="12"/>
      <c r="KBM1567" s="10"/>
      <c r="KBN1567" s="14"/>
      <c r="KBO1567" s="14"/>
      <c r="KBP1567" s="14"/>
      <c r="KBQ1567" s="16"/>
      <c r="KBR1567" s="10"/>
      <c r="KBS1567" s="17"/>
      <c r="KBT1567" s="11"/>
      <c r="KBU1567" s="19"/>
      <c r="KBV1567" s="11"/>
      <c r="KBW1567" s="12"/>
      <c r="KBX1567" s="12"/>
      <c r="KBY1567" s="10"/>
      <c r="KBZ1567" s="14"/>
      <c r="KCA1567" s="14"/>
      <c r="KCB1567" s="14"/>
      <c r="KCC1567" s="16"/>
      <c r="KCD1567" s="10"/>
      <c r="KCE1567" s="17"/>
      <c r="KCF1567" s="11"/>
      <c r="KCG1567" s="19"/>
      <c r="KCH1567" s="11"/>
      <c r="KCI1567" s="12"/>
      <c r="KCJ1567" s="12"/>
      <c r="KCK1567" s="10"/>
      <c r="KCL1567" s="14"/>
      <c r="KCM1567" s="14"/>
      <c r="KCN1567" s="14"/>
      <c r="KCO1567" s="16"/>
      <c r="KCP1567" s="10"/>
      <c r="KCQ1567" s="17"/>
      <c r="KCR1567" s="11"/>
      <c r="KCS1567" s="19"/>
      <c r="KCT1567" s="11"/>
      <c r="KCU1567" s="12"/>
      <c r="KCV1567" s="12"/>
      <c r="KCW1567" s="10"/>
      <c r="KCX1567" s="14"/>
      <c r="KCY1567" s="14"/>
      <c r="KCZ1567" s="14"/>
      <c r="KDA1567" s="16"/>
      <c r="KDB1567" s="10"/>
      <c r="KDC1567" s="17"/>
      <c r="KDD1567" s="11"/>
      <c r="KDE1567" s="19"/>
      <c r="KDF1567" s="11"/>
      <c r="KDG1567" s="12"/>
      <c r="KDH1567" s="12"/>
      <c r="KDI1567" s="10"/>
      <c r="KDJ1567" s="14"/>
      <c r="KDK1567" s="14"/>
      <c r="KDL1567" s="14"/>
      <c r="KDM1567" s="16"/>
      <c r="KDN1567" s="10"/>
      <c r="KDO1567" s="17"/>
      <c r="KDP1567" s="11"/>
      <c r="KDQ1567" s="19"/>
      <c r="KDR1567" s="11"/>
      <c r="KDS1567" s="12"/>
      <c r="KDT1567" s="12"/>
      <c r="KDU1567" s="10"/>
      <c r="KDV1567" s="14"/>
      <c r="KDW1567" s="14"/>
      <c r="KDX1567" s="14"/>
      <c r="KDY1567" s="16"/>
      <c r="KDZ1567" s="10"/>
      <c r="KEA1567" s="17"/>
      <c r="KEB1567" s="11"/>
      <c r="KEC1567" s="19"/>
      <c r="KED1567" s="11"/>
      <c r="KEE1567" s="12"/>
      <c r="KEF1567" s="12"/>
      <c r="KEG1567" s="10"/>
      <c r="KEH1567" s="14"/>
      <c r="KEI1567" s="14"/>
      <c r="KEJ1567" s="14"/>
      <c r="KEK1567" s="16"/>
      <c r="KEL1567" s="10"/>
      <c r="KEM1567" s="17"/>
      <c r="KEN1567" s="11"/>
      <c r="KEO1567" s="19"/>
      <c r="KEP1567" s="11"/>
      <c r="KEQ1567" s="12"/>
      <c r="KER1567" s="12"/>
      <c r="KES1567" s="10"/>
      <c r="KET1567" s="14"/>
      <c r="KEU1567" s="14"/>
      <c r="KEV1567" s="14"/>
      <c r="KEW1567" s="16"/>
      <c r="KEX1567" s="10"/>
      <c r="KEY1567" s="17"/>
      <c r="KEZ1567" s="11"/>
      <c r="KFA1567" s="19"/>
      <c r="KFB1567" s="11"/>
      <c r="KFC1567" s="12"/>
      <c r="KFD1567" s="12"/>
      <c r="KFE1567" s="10"/>
      <c r="KFF1567" s="14"/>
      <c r="KFG1567" s="14"/>
      <c r="KFH1567" s="14"/>
      <c r="KFI1567" s="16"/>
      <c r="KFJ1567" s="10"/>
      <c r="KFK1567" s="17"/>
      <c r="KFL1567" s="11"/>
      <c r="KFM1567" s="19"/>
      <c r="KFN1567" s="11"/>
      <c r="KFO1567" s="12"/>
      <c r="KFP1567" s="12"/>
      <c r="KFQ1567" s="10"/>
      <c r="KFR1567" s="14"/>
      <c r="KFS1567" s="14"/>
      <c r="KFT1567" s="14"/>
      <c r="KFU1567" s="16"/>
      <c r="KFV1567" s="10"/>
      <c r="KFW1567" s="17"/>
      <c r="KFX1567" s="11"/>
      <c r="KFY1567" s="19"/>
      <c r="KFZ1567" s="11"/>
      <c r="KGA1567" s="12"/>
      <c r="KGB1567" s="12"/>
      <c r="KGC1567" s="10"/>
      <c r="KGD1567" s="14"/>
      <c r="KGE1567" s="14"/>
      <c r="KGF1567" s="14"/>
      <c r="KGG1567" s="16"/>
      <c r="KGH1567" s="10"/>
      <c r="KGI1567" s="17"/>
      <c r="KGJ1567" s="11"/>
      <c r="KGK1567" s="19"/>
      <c r="KGL1567" s="11"/>
      <c r="KGM1567" s="12"/>
      <c r="KGN1567" s="12"/>
      <c r="KGO1567" s="10"/>
      <c r="KGP1567" s="14"/>
      <c r="KGQ1567" s="14"/>
      <c r="KGR1567" s="14"/>
      <c r="KGS1567" s="16"/>
      <c r="KGT1567" s="10"/>
      <c r="KGU1567" s="17"/>
      <c r="KGV1567" s="11"/>
      <c r="KGW1567" s="19"/>
      <c r="KGX1567" s="11"/>
      <c r="KGY1567" s="12"/>
      <c r="KGZ1567" s="12"/>
      <c r="KHA1567" s="10"/>
      <c r="KHB1567" s="14"/>
      <c r="KHC1567" s="14"/>
      <c r="KHD1567" s="14"/>
      <c r="KHE1567" s="16"/>
      <c r="KHF1567" s="10"/>
      <c r="KHG1567" s="17"/>
      <c r="KHH1567" s="11"/>
      <c r="KHI1567" s="19"/>
      <c r="KHJ1567" s="11"/>
      <c r="KHK1567" s="12"/>
      <c r="KHL1567" s="12"/>
      <c r="KHM1567" s="10"/>
      <c r="KHN1567" s="14"/>
      <c r="KHO1567" s="14"/>
      <c r="KHP1567" s="14"/>
      <c r="KHQ1567" s="16"/>
      <c r="KHR1567" s="10"/>
      <c r="KHS1567" s="17"/>
      <c r="KHT1567" s="11"/>
      <c r="KHU1567" s="19"/>
      <c r="KHV1567" s="11"/>
      <c r="KHW1567" s="12"/>
      <c r="KHX1567" s="12"/>
      <c r="KHY1567" s="10"/>
      <c r="KHZ1567" s="14"/>
      <c r="KIA1567" s="14"/>
      <c r="KIB1567" s="14"/>
      <c r="KIC1567" s="16"/>
      <c r="KID1567" s="10"/>
      <c r="KIE1567" s="17"/>
      <c r="KIF1567" s="11"/>
      <c r="KIG1567" s="19"/>
      <c r="KIH1567" s="11"/>
      <c r="KII1567" s="12"/>
      <c r="KIJ1567" s="12"/>
      <c r="KIK1567" s="10"/>
      <c r="KIL1567" s="14"/>
      <c r="KIM1567" s="14"/>
      <c r="KIN1567" s="14"/>
      <c r="KIO1567" s="16"/>
      <c r="KIP1567" s="10"/>
      <c r="KIQ1567" s="17"/>
      <c r="KIR1567" s="11"/>
      <c r="KIS1567" s="19"/>
      <c r="KIT1567" s="11"/>
      <c r="KIU1567" s="12"/>
      <c r="KIV1567" s="12"/>
      <c r="KIW1567" s="10"/>
      <c r="KIX1567" s="14"/>
      <c r="KIY1567" s="14"/>
      <c r="KIZ1567" s="14"/>
      <c r="KJA1567" s="16"/>
      <c r="KJB1567" s="10"/>
      <c r="KJC1567" s="17"/>
      <c r="KJD1567" s="11"/>
      <c r="KJE1567" s="19"/>
      <c r="KJF1567" s="11"/>
      <c r="KJG1567" s="12"/>
      <c r="KJH1567" s="12"/>
      <c r="KJI1567" s="10"/>
      <c r="KJJ1567" s="14"/>
      <c r="KJK1567" s="14"/>
      <c r="KJL1567" s="14"/>
      <c r="KJM1567" s="16"/>
      <c r="KJN1567" s="10"/>
      <c r="KJO1567" s="17"/>
      <c r="KJP1567" s="11"/>
      <c r="KJQ1567" s="19"/>
      <c r="KJR1567" s="11"/>
      <c r="KJS1567" s="12"/>
      <c r="KJT1567" s="12"/>
      <c r="KJU1567" s="10"/>
      <c r="KJV1567" s="14"/>
      <c r="KJW1567" s="14"/>
      <c r="KJX1567" s="14"/>
      <c r="KJY1567" s="16"/>
      <c r="KJZ1567" s="10"/>
      <c r="KKA1567" s="17"/>
      <c r="KKB1567" s="11"/>
      <c r="KKC1567" s="19"/>
      <c r="KKD1567" s="11"/>
      <c r="KKE1567" s="12"/>
      <c r="KKF1567" s="12"/>
      <c r="KKG1567" s="10"/>
      <c r="KKH1567" s="14"/>
      <c r="KKI1567" s="14"/>
      <c r="KKJ1567" s="14"/>
      <c r="KKK1567" s="16"/>
      <c r="KKL1567" s="10"/>
      <c r="KKM1567" s="17"/>
      <c r="KKN1567" s="11"/>
      <c r="KKO1567" s="19"/>
      <c r="KKP1567" s="11"/>
      <c r="KKQ1567" s="12"/>
      <c r="KKR1567" s="12"/>
      <c r="KKS1567" s="10"/>
      <c r="KKT1567" s="14"/>
      <c r="KKU1567" s="14"/>
      <c r="KKV1567" s="14"/>
      <c r="KKW1567" s="16"/>
      <c r="KKX1567" s="10"/>
      <c r="KKY1567" s="17"/>
      <c r="KKZ1567" s="11"/>
      <c r="KLA1567" s="19"/>
      <c r="KLB1567" s="11"/>
      <c r="KLC1567" s="12"/>
      <c r="KLD1567" s="12"/>
      <c r="KLE1567" s="10"/>
      <c r="KLF1567" s="14"/>
      <c r="KLG1567" s="14"/>
      <c r="KLH1567" s="14"/>
      <c r="KLI1567" s="16"/>
      <c r="KLJ1567" s="10"/>
      <c r="KLK1567" s="17"/>
      <c r="KLL1567" s="11"/>
      <c r="KLM1567" s="19"/>
      <c r="KLN1567" s="11"/>
      <c r="KLO1567" s="12"/>
      <c r="KLP1567" s="12"/>
      <c r="KLQ1567" s="10"/>
      <c r="KLR1567" s="14"/>
      <c r="KLS1567" s="14"/>
      <c r="KLT1567" s="14"/>
      <c r="KLU1567" s="16"/>
      <c r="KLV1567" s="10"/>
      <c r="KLW1567" s="17"/>
      <c r="KLX1567" s="11"/>
      <c r="KLY1567" s="19"/>
      <c r="KLZ1567" s="11"/>
      <c r="KMA1567" s="12"/>
      <c r="KMB1567" s="12"/>
      <c r="KMC1567" s="10"/>
      <c r="KMD1567" s="14"/>
      <c r="KME1567" s="14"/>
      <c r="KMF1567" s="14"/>
      <c r="KMG1567" s="16"/>
      <c r="KMH1567" s="10"/>
      <c r="KMI1567" s="17"/>
      <c r="KMJ1567" s="11"/>
      <c r="KMK1567" s="19"/>
      <c r="KML1567" s="11"/>
      <c r="KMM1567" s="12"/>
      <c r="KMN1567" s="12"/>
      <c r="KMO1567" s="10"/>
      <c r="KMP1567" s="14"/>
      <c r="KMQ1567" s="14"/>
      <c r="KMR1567" s="14"/>
      <c r="KMS1567" s="16"/>
      <c r="KMT1567" s="10"/>
      <c r="KMU1567" s="17"/>
      <c r="KMV1567" s="11"/>
      <c r="KMW1567" s="19"/>
      <c r="KMX1567" s="11"/>
      <c r="KMY1567" s="12"/>
      <c r="KMZ1567" s="12"/>
      <c r="KNA1567" s="10"/>
      <c r="KNB1567" s="14"/>
      <c r="KNC1567" s="14"/>
      <c r="KND1567" s="14"/>
      <c r="KNE1567" s="16"/>
      <c r="KNF1567" s="10"/>
      <c r="KNG1567" s="17"/>
      <c r="KNH1567" s="11"/>
      <c r="KNI1567" s="19"/>
      <c r="KNJ1567" s="11"/>
      <c r="KNK1567" s="12"/>
      <c r="KNL1567" s="12"/>
      <c r="KNM1567" s="10"/>
      <c r="KNN1567" s="14"/>
      <c r="KNO1567" s="14"/>
      <c r="KNP1567" s="14"/>
      <c r="KNQ1567" s="16"/>
      <c r="KNR1567" s="10"/>
      <c r="KNS1567" s="17"/>
      <c r="KNT1567" s="11"/>
      <c r="KNU1567" s="19"/>
      <c r="KNV1567" s="11"/>
      <c r="KNW1567" s="12"/>
      <c r="KNX1567" s="12"/>
      <c r="KNY1567" s="10"/>
      <c r="KNZ1567" s="14"/>
      <c r="KOA1567" s="14"/>
      <c r="KOB1567" s="14"/>
      <c r="KOC1567" s="16"/>
      <c r="KOD1567" s="10"/>
      <c r="KOE1567" s="17"/>
      <c r="KOF1567" s="11"/>
      <c r="KOG1567" s="19"/>
      <c r="KOH1567" s="11"/>
      <c r="KOI1567" s="12"/>
      <c r="KOJ1567" s="12"/>
      <c r="KOK1567" s="10"/>
      <c r="KOL1567" s="14"/>
      <c r="KOM1567" s="14"/>
      <c r="KON1567" s="14"/>
      <c r="KOO1567" s="16"/>
      <c r="KOP1567" s="10"/>
      <c r="KOQ1567" s="17"/>
      <c r="KOR1567" s="11"/>
      <c r="KOS1567" s="19"/>
      <c r="KOT1567" s="11"/>
      <c r="KOU1567" s="12"/>
      <c r="KOV1567" s="12"/>
      <c r="KOW1567" s="10"/>
      <c r="KOX1567" s="14"/>
      <c r="KOY1567" s="14"/>
      <c r="KOZ1567" s="14"/>
      <c r="KPA1567" s="16"/>
      <c r="KPB1567" s="10"/>
      <c r="KPC1567" s="17"/>
      <c r="KPD1567" s="11"/>
      <c r="KPE1567" s="19"/>
      <c r="KPF1567" s="11"/>
      <c r="KPG1567" s="12"/>
      <c r="KPH1567" s="12"/>
      <c r="KPI1567" s="10"/>
      <c r="KPJ1567" s="14"/>
      <c r="KPK1567" s="14"/>
      <c r="KPL1567" s="14"/>
      <c r="KPM1567" s="16"/>
      <c r="KPN1567" s="10"/>
      <c r="KPO1567" s="17"/>
      <c r="KPP1567" s="11"/>
      <c r="KPQ1567" s="19"/>
      <c r="KPR1567" s="11"/>
      <c r="KPS1567" s="12"/>
      <c r="KPT1567" s="12"/>
      <c r="KPU1567" s="10"/>
      <c r="KPV1567" s="14"/>
      <c r="KPW1567" s="14"/>
      <c r="KPX1567" s="14"/>
      <c r="KPY1567" s="16"/>
      <c r="KPZ1567" s="10"/>
      <c r="KQA1567" s="17"/>
      <c r="KQB1567" s="11"/>
      <c r="KQC1567" s="19"/>
      <c r="KQD1567" s="11"/>
      <c r="KQE1567" s="12"/>
      <c r="KQF1567" s="12"/>
      <c r="KQG1567" s="10"/>
      <c r="KQH1567" s="14"/>
      <c r="KQI1567" s="14"/>
      <c r="KQJ1567" s="14"/>
      <c r="KQK1567" s="16"/>
      <c r="KQL1567" s="10"/>
      <c r="KQM1567" s="17"/>
      <c r="KQN1567" s="11"/>
      <c r="KQO1567" s="19"/>
      <c r="KQP1567" s="11"/>
      <c r="KQQ1567" s="12"/>
      <c r="KQR1567" s="12"/>
      <c r="KQS1567" s="10"/>
      <c r="KQT1567" s="14"/>
      <c r="KQU1567" s="14"/>
      <c r="KQV1567" s="14"/>
      <c r="KQW1567" s="16"/>
      <c r="KQX1567" s="10"/>
      <c r="KQY1567" s="17"/>
      <c r="KQZ1567" s="11"/>
      <c r="KRA1567" s="19"/>
      <c r="KRB1567" s="11"/>
      <c r="KRC1567" s="12"/>
      <c r="KRD1567" s="12"/>
      <c r="KRE1567" s="10"/>
      <c r="KRF1567" s="14"/>
      <c r="KRG1567" s="14"/>
      <c r="KRH1567" s="14"/>
      <c r="KRI1567" s="16"/>
      <c r="KRJ1567" s="10"/>
      <c r="KRK1567" s="17"/>
      <c r="KRL1567" s="11"/>
      <c r="KRM1567" s="19"/>
      <c r="KRN1567" s="11"/>
      <c r="KRO1567" s="12"/>
      <c r="KRP1567" s="12"/>
      <c r="KRQ1567" s="10"/>
      <c r="KRR1567" s="14"/>
      <c r="KRS1567" s="14"/>
      <c r="KRT1567" s="14"/>
      <c r="KRU1567" s="16"/>
      <c r="KRV1567" s="10"/>
      <c r="KRW1567" s="17"/>
      <c r="KRX1567" s="11"/>
      <c r="KRY1567" s="19"/>
      <c r="KRZ1567" s="11"/>
      <c r="KSA1567" s="12"/>
      <c r="KSB1567" s="12"/>
      <c r="KSC1567" s="10"/>
      <c r="KSD1567" s="14"/>
      <c r="KSE1567" s="14"/>
      <c r="KSF1567" s="14"/>
      <c r="KSG1567" s="16"/>
      <c r="KSH1567" s="10"/>
      <c r="KSI1567" s="17"/>
      <c r="KSJ1567" s="11"/>
      <c r="KSK1567" s="19"/>
      <c r="KSL1567" s="11"/>
      <c r="KSM1567" s="12"/>
      <c r="KSN1567" s="12"/>
      <c r="KSO1567" s="10"/>
      <c r="KSP1567" s="14"/>
      <c r="KSQ1567" s="14"/>
      <c r="KSR1567" s="14"/>
      <c r="KSS1567" s="16"/>
      <c r="KST1567" s="10"/>
      <c r="KSU1567" s="17"/>
      <c r="KSV1567" s="11"/>
      <c r="KSW1567" s="19"/>
      <c r="KSX1567" s="11"/>
      <c r="KSY1567" s="12"/>
      <c r="KSZ1567" s="12"/>
      <c r="KTA1567" s="10"/>
      <c r="KTB1567" s="14"/>
      <c r="KTC1567" s="14"/>
      <c r="KTD1567" s="14"/>
      <c r="KTE1567" s="16"/>
      <c r="KTF1567" s="10"/>
      <c r="KTG1567" s="17"/>
      <c r="KTH1567" s="11"/>
      <c r="KTI1567" s="19"/>
      <c r="KTJ1567" s="11"/>
      <c r="KTK1567" s="12"/>
      <c r="KTL1567" s="12"/>
      <c r="KTM1567" s="10"/>
      <c r="KTN1567" s="14"/>
      <c r="KTO1567" s="14"/>
      <c r="KTP1567" s="14"/>
      <c r="KTQ1567" s="16"/>
      <c r="KTR1567" s="10"/>
      <c r="KTS1567" s="17"/>
      <c r="KTT1567" s="11"/>
      <c r="KTU1567" s="19"/>
      <c r="KTV1567" s="11"/>
      <c r="KTW1567" s="12"/>
      <c r="KTX1567" s="12"/>
      <c r="KTY1567" s="10"/>
      <c r="KTZ1567" s="14"/>
      <c r="KUA1567" s="14"/>
      <c r="KUB1567" s="14"/>
      <c r="KUC1567" s="16"/>
      <c r="KUD1567" s="10"/>
      <c r="KUE1567" s="17"/>
      <c r="KUF1567" s="11"/>
      <c r="KUG1567" s="19"/>
      <c r="KUH1567" s="11"/>
      <c r="KUI1567" s="12"/>
      <c r="KUJ1567" s="12"/>
      <c r="KUK1567" s="10"/>
      <c r="KUL1567" s="14"/>
      <c r="KUM1567" s="14"/>
      <c r="KUN1567" s="14"/>
      <c r="KUO1567" s="16"/>
      <c r="KUP1567" s="10"/>
      <c r="KUQ1567" s="17"/>
      <c r="KUR1567" s="11"/>
      <c r="KUS1567" s="19"/>
      <c r="KUT1567" s="11"/>
      <c r="KUU1567" s="12"/>
      <c r="KUV1567" s="12"/>
      <c r="KUW1567" s="10"/>
      <c r="KUX1567" s="14"/>
      <c r="KUY1567" s="14"/>
      <c r="KUZ1567" s="14"/>
      <c r="KVA1567" s="16"/>
      <c r="KVB1567" s="10"/>
      <c r="KVC1567" s="17"/>
      <c r="KVD1567" s="11"/>
      <c r="KVE1567" s="19"/>
      <c r="KVF1567" s="11"/>
      <c r="KVG1567" s="12"/>
      <c r="KVH1567" s="12"/>
      <c r="KVI1567" s="10"/>
      <c r="KVJ1567" s="14"/>
      <c r="KVK1567" s="14"/>
      <c r="KVL1567" s="14"/>
      <c r="KVM1567" s="16"/>
      <c r="KVN1567" s="10"/>
      <c r="KVO1567" s="17"/>
      <c r="KVP1567" s="11"/>
      <c r="KVQ1567" s="19"/>
      <c r="KVR1567" s="11"/>
      <c r="KVS1567" s="12"/>
      <c r="KVT1567" s="12"/>
      <c r="KVU1567" s="10"/>
      <c r="KVV1567" s="14"/>
      <c r="KVW1567" s="14"/>
      <c r="KVX1567" s="14"/>
      <c r="KVY1567" s="16"/>
      <c r="KVZ1567" s="10"/>
      <c r="KWA1567" s="17"/>
      <c r="KWB1567" s="11"/>
      <c r="KWC1567" s="19"/>
      <c r="KWD1567" s="11"/>
      <c r="KWE1567" s="12"/>
      <c r="KWF1567" s="12"/>
      <c r="KWG1567" s="10"/>
      <c r="KWH1567" s="14"/>
      <c r="KWI1567" s="14"/>
      <c r="KWJ1567" s="14"/>
      <c r="KWK1567" s="16"/>
      <c r="KWL1567" s="10"/>
      <c r="KWM1567" s="17"/>
      <c r="KWN1567" s="11"/>
      <c r="KWO1567" s="19"/>
      <c r="KWP1567" s="11"/>
      <c r="KWQ1567" s="12"/>
      <c r="KWR1567" s="12"/>
      <c r="KWS1567" s="10"/>
      <c r="KWT1567" s="14"/>
      <c r="KWU1567" s="14"/>
      <c r="KWV1567" s="14"/>
      <c r="KWW1567" s="16"/>
      <c r="KWX1567" s="10"/>
      <c r="KWY1567" s="17"/>
      <c r="KWZ1567" s="11"/>
      <c r="KXA1567" s="19"/>
      <c r="KXB1567" s="11"/>
      <c r="KXC1567" s="12"/>
      <c r="KXD1567" s="12"/>
      <c r="KXE1567" s="10"/>
      <c r="KXF1567" s="14"/>
      <c r="KXG1567" s="14"/>
      <c r="KXH1567" s="14"/>
      <c r="KXI1567" s="16"/>
      <c r="KXJ1567" s="10"/>
      <c r="KXK1567" s="17"/>
      <c r="KXL1567" s="11"/>
      <c r="KXM1567" s="19"/>
      <c r="KXN1567" s="11"/>
      <c r="KXO1567" s="12"/>
      <c r="KXP1567" s="12"/>
      <c r="KXQ1567" s="10"/>
      <c r="KXR1567" s="14"/>
      <c r="KXS1567" s="14"/>
      <c r="KXT1567" s="14"/>
      <c r="KXU1567" s="16"/>
      <c r="KXV1567" s="10"/>
      <c r="KXW1567" s="17"/>
      <c r="KXX1567" s="11"/>
      <c r="KXY1567" s="19"/>
      <c r="KXZ1567" s="11"/>
      <c r="KYA1567" s="12"/>
      <c r="KYB1567" s="12"/>
      <c r="KYC1567" s="10"/>
      <c r="KYD1567" s="14"/>
      <c r="KYE1567" s="14"/>
      <c r="KYF1567" s="14"/>
      <c r="KYG1567" s="16"/>
      <c r="KYH1567" s="10"/>
      <c r="KYI1567" s="17"/>
      <c r="KYJ1567" s="11"/>
      <c r="KYK1567" s="19"/>
      <c r="KYL1567" s="11"/>
      <c r="KYM1567" s="12"/>
      <c r="KYN1567" s="12"/>
      <c r="KYO1567" s="10"/>
      <c r="KYP1567" s="14"/>
      <c r="KYQ1567" s="14"/>
      <c r="KYR1567" s="14"/>
      <c r="KYS1567" s="16"/>
      <c r="KYT1567" s="10"/>
      <c r="KYU1567" s="17"/>
      <c r="KYV1567" s="11"/>
      <c r="KYW1567" s="19"/>
      <c r="KYX1567" s="11"/>
      <c r="KYY1567" s="12"/>
      <c r="KYZ1567" s="12"/>
      <c r="KZA1567" s="10"/>
      <c r="KZB1567" s="14"/>
      <c r="KZC1567" s="14"/>
      <c r="KZD1567" s="14"/>
      <c r="KZE1567" s="16"/>
      <c r="KZF1567" s="10"/>
      <c r="KZG1567" s="17"/>
      <c r="KZH1567" s="11"/>
      <c r="KZI1567" s="19"/>
      <c r="KZJ1567" s="11"/>
      <c r="KZK1567" s="12"/>
      <c r="KZL1567" s="12"/>
      <c r="KZM1567" s="10"/>
      <c r="KZN1567" s="14"/>
      <c r="KZO1567" s="14"/>
      <c r="KZP1567" s="14"/>
      <c r="KZQ1567" s="16"/>
      <c r="KZR1567" s="10"/>
      <c r="KZS1567" s="17"/>
      <c r="KZT1567" s="11"/>
      <c r="KZU1567" s="19"/>
      <c r="KZV1567" s="11"/>
      <c r="KZW1567" s="12"/>
      <c r="KZX1567" s="12"/>
      <c r="KZY1567" s="10"/>
      <c r="KZZ1567" s="14"/>
      <c r="LAA1567" s="14"/>
      <c r="LAB1567" s="14"/>
      <c r="LAC1567" s="16"/>
      <c r="LAD1567" s="10"/>
      <c r="LAE1567" s="17"/>
      <c r="LAF1567" s="11"/>
      <c r="LAG1567" s="19"/>
      <c r="LAH1567" s="11"/>
      <c r="LAI1567" s="12"/>
      <c r="LAJ1567" s="12"/>
      <c r="LAK1567" s="10"/>
      <c r="LAL1567" s="14"/>
      <c r="LAM1567" s="14"/>
      <c r="LAN1567" s="14"/>
      <c r="LAO1567" s="16"/>
      <c r="LAP1567" s="10"/>
      <c r="LAQ1567" s="17"/>
      <c r="LAR1567" s="11"/>
      <c r="LAS1567" s="19"/>
      <c r="LAT1567" s="11"/>
      <c r="LAU1567" s="12"/>
      <c r="LAV1567" s="12"/>
      <c r="LAW1567" s="10"/>
      <c r="LAX1567" s="14"/>
      <c r="LAY1567" s="14"/>
      <c r="LAZ1567" s="14"/>
      <c r="LBA1567" s="16"/>
      <c r="LBB1567" s="10"/>
      <c r="LBC1567" s="17"/>
      <c r="LBD1567" s="11"/>
      <c r="LBE1567" s="19"/>
      <c r="LBF1567" s="11"/>
      <c r="LBG1567" s="12"/>
      <c r="LBH1567" s="12"/>
      <c r="LBI1567" s="10"/>
      <c r="LBJ1567" s="14"/>
      <c r="LBK1567" s="14"/>
      <c r="LBL1567" s="14"/>
      <c r="LBM1567" s="16"/>
      <c r="LBN1567" s="10"/>
      <c r="LBO1567" s="17"/>
      <c r="LBP1567" s="11"/>
      <c r="LBQ1567" s="19"/>
      <c r="LBR1567" s="11"/>
      <c r="LBS1567" s="12"/>
      <c r="LBT1567" s="12"/>
      <c r="LBU1567" s="10"/>
      <c r="LBV1567" s="14"/>
      <c r="LBW1567" s="14"/>
      <c r="LBX1567" s="14"/>
      <c r="LBY1567" s="16"/>
      <c r="LBZ1567" s="10"/>
      <c r="LCA1567" s="17"/>
      <c r="LCB1567" s="11"/>
      <c r="LCC1567" s="19"/>
      <c r="LCD1567" s="11"/>
      <c r="LCE1567" s="12"/>
      <c r="LCF1567" s="12"/>
      <c r="LCG1567" s="10"/>
      <c r="LCH1567" s="14"/>
      <c r="LCI1567" s="14"/>
      <c r="LCJ1567" s="14"/>
      <c r="LCK1567" s="16"/>
      <c r="LCL1567" s="10"/>
      <c r="LCM1567" s="17"/>
      <c r="LCN1567" s="11"/>
      <c r="LCO1567" s="19"/>
      <c r="LCP1567" s="11"/>
      <c r="LCQ1567" s="12"/>
      <c r="LCR1567" s="12"/>
      <c r="LCS1567" s="10"/>
      <c r="LCT1567" s="14"/>
      <c r="LCU1567" s="14"/>
      <c r="LCV1567" s="14"/>
      <c r="LCW1567" s="16"/>
      <c r="LCX1567" s="10"/>
      <c r="LCY1567" s="17"/>
      <c r="LCZ1567" s="11"/>
      <c r="LDA1567" s="19"/>
      <c r="LDB1567" s="11"/>
      <c r="LDC1567" s="12"/>
      <c r="LDD1567" s="12"/>
      <c r="LDE1567" s="10"/>
      <c r="LDF1567" s="14"/>
      <c r="LDG1567" s="14"/>
      <c r="LDH1567" s="14"/>
      <c r="LDI1567" s="16"/>
      <c r="LDJ1567" s="10"/>
      <c r="LDK1567" s="17"/>
      <c r="LDL1567" s="11"/>
      <c r="LDM1567" s="19"/>
      <c r="LDN1567" s="11"/>
      <c r="LDO1567" s="12"/>
      <c r="LDP1567" s="12"/>
      <c r="LDQ1567" s="10"/>
      <c r="LDR1567" s="14"/>
      <c r="LDS1567" s="14"/>
      <c r="LDT1567" s="14"/>
      <c r="LDU1567" s="16"/>
      <c r="LDV1567" s="10"/>
      <c r="LDW1567" s="17"/>
      <c r="LDX1567" s="11"/>
      <c r="LDY1567" s="19"/>
      <c r="LDZ1567" s="11"/>
      <c r="LEA1567" s="12"/>
      <c r="LEB1567" s="12"/>
      <c r="LEC1567" s="10"/>
      <c r="LED1567" s="14"/>
      <c r="LEE1567" s="14"/>
      <c r="LEF1567" s="14"/>
      <c r="LEG1567" s="16"/>
      <c r="LEH1567" s="10"/>
      <c r="LEI1567" s="17"/>
      <c r="LEJ1567" s="11"/>
      <c r="LEK1567" s="19"/>
      <c r="LEL1567" s="11"/>
      <c r="LEM1567" s="12"/>
      <c r="LEN1567" s="12"/>
      <c r="LEO1567" s="10"/>
      <c r="LEP1567" s="14"/>
      <c r="LEQ1567" s="14"/>
      <c r="LER1567" s="14"/>
      <c r="LES1567" s="16"/>
      <c r="LET1567" s="10"/>
      <c r="LEU1567" s="17"/>
      <c r="LEV1567" s="11"/>
      <c r="LEW1567" s="19"/>
      <c r="LEX1567" s="11"/>
      <c r="LEY1567" s="12"/>
      <c r="LEZ1567" s="12"/>
      <c r="LFA1567" s="10"/>
      <c r="LFB1567" s="14"/>
      <c r="LFC1567" s="14"/>
      <c r="LFD1567" s="14"/>
      <c r="LFE1567" s="16"/>
      <c r="LFF1567" s="10"/>
      <c r="LFG1567" s="17"/>
      <c r="LFH1567" s="11"/>
      <c r="LFI1567" s="19"/>
      <c r="LFJ1567" s="11"/>
      <c r="LFK1567" s="12"/>
      <c r="LFL1567" s="12"/>
      <c r="LFM1567" s="10"/>
      <c r="LFN1567" s="14"/>
      <c r="LFO1567" s="14"/>
      <c r="LFP1567" s="14"/>
      <c r="LFQ1567" s="16"/>
      <c r="LFR1567" s="10"/>
      <c r="LFS1567" s="17"/>
      <c r="LFT1567" s="11"/>
      <c r="LFU1567" s="19"/>
      <c r="LFV1567" s="11"/>
      <c r="LFW1567" s="12"/>
      <c r="LFX1567" s="12"/>
      <c r="LFY1567" s="10"/>
      <c r="LFZ1567" s="14"/>
      <c r="LGA1567" s="14"/>
      <c r="LGB1567" s="14"/>
      <c r="LGC1567" s="16"/>
      <c r="LGD1567" s="10"/>
      <c r="LGE1567" s="17"/>
      <c r="LGF1567" s="11"/>
      <c r="LGG1567" s="19"/>
      <c r="LGH1567" s="11"/>
      <c r="LGI1567" s="12"/>
      <c r="LGJ1567" s="12"/>
      <c r="LGK1567" s="10"/>
      <c r="LGL1567" s="14"/>
      <c r="LGM1567" s="14"/>
      <c r="LGN1567" s="14"/>
      <c r="LGO1567" s="16"/>
      <c r="LGP1567" s="10"/>
      <c r="LGQ1567" s="17"/>
      <c r="LGR1567" s="11"/>
      <c r="LGS1567" s="19"/>
      <c r="LGT1567" s="11"/>
      <c r="LGU1567" s="12"/>
      <c r="LGV1567" s="12"/>
      <c r="LGW1567" s="10"/>
      <c r="LGX1567" s="14"/>
      <c r="LGY1567" s="14"/>
      <c r="LGZ1567" s="14"/>
      <c r="LHA1567" s="16"/>
      <c r="LHB1567" s="10"/>
      <c r="LHC1567" s="17"/>
      <c r="LHD1567" s="11"/>
      <c r="LHE1567" s="19"/>
      <c r="LHF1567" s="11"/>
      <c r="LHG1567" s="12"/>
      <c r="LHH1567" s="12"/>
      <c r="LHI1567" s="10"/>
      <c r="LHJ1567" s="14"/>
      <c r="LHK1567" s="14"/>
      <c r="LHL1567" s="14"/>
      <c r="LHM1567" s="16"/>
      <c r="LHN1567" s="10"/>
      <c r="LHO1567" s="17"/>
      <c r="LHP1567" s="11"/>
      <c r="LHQ1567" s="19"/>
      <c r="LHR1567" s="11"/>
      <c r="LHS1567" s="12"/>
      <c r="LHT1567" s="12"/>
      <c r="LHU1567" s="10"/>
      <c r="LHV1567" s="14"/>
      <c r="LHW1567" s="14"/>
      <c r="LHX1567" s="14"/>
      <c r="LHY1567" s="16"/>
      <c r="LHZ1567" s="10"/>
      <c r="LIA1567" s="17"/>
      <c r="LIB1567" s="11"/>
      <c r="LIC1567" s="19"/>
      <c r="LID1567" s="11"/>
      <c r="LIE1567" s="12"/>
      <c r="LIF1567" s="12"/>
      <c r="LIG1567" s="10"/>
      <c r="LIH1567" s="14"/>
      <c r="LII1567" s="14"/>
      <c r="LIJ1567" s="14"/>
      <c r="LIK1567" s="16"/>
      <c r="LIL1567" s="10"/>
      <c r="LIM1567" s="17"/>
      <c r="LIN1567" s="11"/>
      <c r="LIO1567" s="19"/>
      <c r="LIP1567" s="11"/>
      <c r="LIQ1567" s="12"/>
      <c r="LIR1567" s="12"/>
      <c r="LIS1567" s="10"/>
      <c r="LIT1567" s="14"/>
      <c r="LIU1567" s="14"/>
      <c r="LIV1567" s="14"/>
      <c r="LIW1567" s="16"/>
      <c r="LIX1567" s="10"/>
      <c r="LIY1567" s="17"/>
      <c r="LIZ1567" s="11"/>
      <c r="LJA1567" s="19"/>
      <c r="LJB1567" s="11"/>
      <c r="LJC1567" s="12"/>
      <c r="LJD1567" s="12"/>
      <c r="LJE1567" s="10"/>
      <c r="LJF1567" s="14"/>
      <c r="LJG1567" s="14"/>
      <c r="LJH1567" s="14"/>
      <c r="LJI1567" s="16"/>
      <c r="LJJ1567" s="10"/>
      <c r="LJK1567" s="17"/>
      <c r="LJL1567" s="11"/>
      <c r="LJM1567" s="19"/>
      <c r="LJN1567" s="11"/>
      <c r="LJO1567" s="12"/>
      <c r="LJP1567" s="12"/>
      <c r="LJQ1567" s="10"/>
      <c r="LJR1567" s="14"/>
      <c r="LJS1567" s="14"/>
      <c r="LJT1567" s="14"/>
      <c r="LJU1567" s="16"/>
      <c r="LJV1567" s="10"/>
      <c r="LJW1567" s="17"/>
      <c r="LJX1567" s="11"/>
      <c r="LJY1567" s="19"/>
      <c r="LJZ1567" s="11"/>
      <c r="LKA1567" s="12"/>
      <c r="LKB1567" s="12"/>
      <c r="LKC1567" s="10"/>
      <c r="LKD1567" s="14"/>
      <c r="LKE1567" s="14"/>
      <c r="LKF1567" s="14"/>
      <c r="LKG1567" s="16"/>
      <c r="LKH1567" s="10"/>
      <c r="LKI1567" s="17"/>
      <c r="LKJ1567" s="11"/>
      <c r="LKK1567" s="19"/>
      <c r="LKL1567" s="11"/>
      <c r="LKM1567" s="12"/>
      <c r="LKN1567" s="12"/>
      <c r="LKO1567" s="10"/>
      <c r="LKP1567" s="14"/>
      <c r="LKQ1567" s="14"/>
      <c r="LKR1567" s="14"/>
      <c r="LKS1567" s="16"/>
      <c r="LKT1567" s="10"/>
      <c r="LKU1567" s="17"/>
      <c r="LKV1567" s="11"/>
      <c r="LKW1567" s="19"/>
      <c r="LKX1567" s="11"/>
      <c r="LKY1567" s="12"/>
      <c r="LKZ1567" s="12"/>
      <c r="LLA1567" s="10"/>
      <c r="LLB1567" s="14"/>
      <c r="LLC1567" s="14"/>
      <c r="LLD1567" s="14"/>
      <c r="LLE1567" s="16"/>
      <c r="LLF1567" s="10"/>
      <c r="LLG1567" s="17"/>
      <c r="LLH1567" s="11"/>
      <c r="LLI1567" s="19"/>
      <c r="LLJ1567" s="11"/>
      <c r="LLK1567" s="12"/>
      <c r="LLL1567" s="12"/>
      <c r="LLM1567" s="10"/>
      <c r="LLN1567" s="14"/>
      <c r="LLO1567" s="14"/>
      <c r="LLP1567" s="14"/>
      <c r="LLQ1567" s="16"/>
      <c r="LLR1567" s="10"/>
      <c r="LLS1567" s="17"/>
      <c r="LLT1567" s="11"/>
      <c r="LLU1567" s="19"/>
      <c r="LLV1567" s="11"/>
      <c r="LLW1567" s="12"/>
      <c r="LLX1567" s="12"/>
      <c r="LLY1567" s="10"/>
      <c r="LLZ1567" s="14"/>
      <c r="LMA1567" s="14"/>
      <c r="LMB1567" s="14"/>
      <c r="LMC1567" s="16"/>
      <c r="LMD1567" s="10"/>
      <c r="LME1567" s="17"/>
      <c r="LMF1567" s="11"/>
      <c r="LMG1567" s="19"/>
      <c r="LMH1567" s="11"/>
      <c r="LMI1567" s="12"/>
      <c r="LMJ1567" s="12"/>
      <c r="LMK1567" s="10"/>
      <c r="LML1567" s="14"/>
      <c r="LMM1567" s="14"/>
      <c r="LMN1567" s="14"/>
      <c r="LMO1567" s="16"/>
      <c r="LMP1567" s="10"/>
      <c r="LMQ1567" s="17"/>
      <c r="LMR1567" s="11"/>
      <c r="LMS1567" s="19"/>
      <c r="LMT1567" s="11"/>
      <c r="LMU1567" s="12"/>
      <c r="LMV1567" s="12"/>
      <c r="LMW1567" s="10"/>
      <c r="LMX1567" s="14"/>
      <c r="LMY1567" s="14"/>
      <c r="LMZ1567" s="14"/>
      <c r="LNA1567" s="16"/>
      <c r="LNB1567" s="10"/>
      <c r="LNC1567" s="17"/>
      <c r="LND1567" s="11"/>
      <c r="LNE1567" s="19"/>
      <c r="LNF1567" s="11"/>
      <c r="LNG1567" s="12"/>
      <c r="LNH1567" s="12"/>
      <c r="LNI1567" s="10"/>
      <c r="LNJ1567" s="14"/>
      <c r="LNK1567" s="14"/>
      <c r="LNL1567" s="14"/>
      <c r="LNM1567" s="16"/>
      <c r="LNN1567" s="10"/>
      <c r="LNO1567" s="17"/>
      <c r="LNP1567" s="11"/>
      <c r="LNQ1567" s="19"/>
      <c r="LNR1567" s="11"/>
      <c r="LNS1567" s="12"/>
      <c r="LNT1567" s="12"/>
      <c r="LNU1567" s="10"/>
      <c r="LNV1567" s="14"/>
      <c r="LNW1567" s="14"/>
      <c r="LNX1567" s="14"/>
      <c r="LNY1567" s="16"/>
      <c r="LNZ1567" s="10"/>
      <c r="LOA1567" s="17"/>
      <c r="LOB1567" s="11"/>
      <c r="LOC1567" s="19"/>
      <c r="LOD1567" s="11"/>
      <c r="LOE1567" s="12"/>
      <c r="LOF1567" s="12"/>
      <c r="LOG1567" s="10"/>
      <c r="LOH1567" s="14"/>
      <c r="LOI1567" s="14"/>
      <c r="LOJ1567" s="14"/>
      <c r="LOK1567" s="16"/>
      <c r="LOL1567" s="10"/>
      <c r="LOM1567" s="17"/>
      <c r="LON1567" s="11"/>
      <c r="LOO1567" s="19"/>
      <c r="LOP1567" s="11"/>
      <c r="LOQ1567" s="12"/>
      <c r="LOR1567" s="12"/>
      <c r="LOS1567" s="10"/>
      <c r="LOT1567" s="14"/>
      <c r="LOU1567" s="14"/>
      <c r="LOV1567" s="14"/>
      <c r="LOW1567" s="16"/>
      <c r="LOX1567" s="10"/>
      <c r="LOY1567" s="17"/>
      <c r="LOZ1567" s="11"/>
      <c r="LPA1567" s="19"/>
      <c r="LPB1567" s="11"/>
      <c r="LPC1567" s="12"/>
      <c r="LPD1567" s="12"/>
      <c r="LPE1567" s="10"/>
      <c r="LPF1567" s="14"/>
      <c r="LPG1567" s="14"/>
      <c r="LPH1567" s="14"/>
      <c r="LPI1567" s="16"/>
      <c r="LPJ1567" s="10"/>
      <c r="LPK1567" s="17"/>
      <c r="LPL1567" s="11"/>
      <c r="LPM1567" s="19"/>
      <c r="LPN1567" s="11"/>
      <c r="LPO1567" s="12"/>
      <c r="LPP1567" s="12"/>
      <c r="LPQ1567" s="10"/>
      <c r="LPR1567" s="14"/>
      <c r="LPS1567" s="14"/>
      <c r="LPT1567" s="14"/>
      <c r="LPU1567" s="16"/>
      <c r="LPV1567" s="10"/>
      <c r="LPW1567" s="17"/>
      <c r="LPX1567" s="11"/>
      <c r="LPY1567" s="19"/>
      <c r="LPZ1567" s="11"/>
      <c r="LQA1567" s="12"/>
      <c r="LQB1567" s="12"/>
      <c r="LQC1567" s="10"/>
      <c r="LQD1567" s="14"/>
      <c r="LQE1567" s="14"/>
      <c r="LQF1567" s="14"/>
      <c r="LQG1567" s="16"/>
      <c r="LQH1567" s="10"/>
      <c r="LQI1567" s="17"/>
      <c r="LQJ1567" s="11"/>
      <c r="LQK1567" s="19"/>
      <c r="LQL1567" s="11"/>
      <c r="LQM1567" s="12"/>
      <c r="LQN1567" s="12"/>
      <c r="LQO1567" s="10"/>
      <c r="LQP1567" s="14"/>
      <c r="LQQ1567" s="14"/>
      <c r="LQR1567" s="14"/>
      <c r="LQS1567" s="16"/>
      <c r="LQT1567" s="10"/>
      <c r="LQU1567" s="17"/>
      <c r="LQV1567" s="11"/>
      <c r="LQW1567" s="19"/>
      <c r="LQX1567" s="11"/>
      <c r="LQY1567" s="12"/>
      <c r="LQZ1567" s="12"/>
      <c r="LRA1567" s="10"/>
      <c r="LRB1567" s="14"/>
      <c r="LRC1567" s="14"/>
      <c r="LRD1567" s="14"/>
      <c r="LRE1567" s="16"/>
      <c r="LRF1567" s="10"/>
      <c r="LRG1567" s="17"/>
      <c r="LRH1567" s="11"/>
      <c r="LRI1567" s="19"/>
      <c r="LRJ1567" s="11"/>
      <c r="LRK1567" s="12"/>
      <c r="LRL1567" s="12"/>
      <c r="LRM1567" s="10"/>
      <c r="LRN1567" s="14"/>
      <c r="LRO1567" s="14"/>
      <c r="LRP1567" s="14"/>
      <c r="LRQ1567" s="16"/>
      <c r="LRR1567" s="10"/>
      <c r="LRS1567" s="17"/>
      <c r="LRT1567" s="11"/>
      <c r="LRU1567" s="19"/>
      <c r="LRV1567" s="11"/>
      <c r="LRW1567" s="12"/>
      <c r="LRX1567" s="12"/>
      <c r="LRY1567" s="10"/>
      <c r="LRZ1567" s="14"/>
      <c r="LSA1567" s="14"/>
      <c r="LSB1567" s="14"/>
      <c r="LSC1567" s="16"/>
      <c r="LSD1567" s="10"/>
      <c r="LSE1567" s="17"/>
      <c r="LSF1567" s="11"/>
      <c r="LSG1567" s="19"/>
      <c r="LSH1567" s="11"/>
      <c r="LSI1567" s="12"/>
      <c r="LSJ1567" s="12"/>
      <c r="LSK1567" s="10"/>
      <c r="LSL1567" s="14"/>
      <c r="LSM1567" s="14"/>
      <c r="LSN1567" s="14"/>
      <c r="LSO1567" s="16"/>
      <c r="LSP1567" s="10"/>
      <c r="LSQ1567" s="17"/>
      <c r="LSR1567" s="11"/>
      <c r="LSS1567" s="19"/>
      <c r="LST1567" s="11"/>
      <c r="LSU1567" s="12"/>
      <c r="LSV1567" s="12"/>
      <c r="LSW1567" s="10"/>
      <c r="LSX1567" s="14"/>
      <c r="LSY1567" s="14"/>
      <c r="LSZ1567" s="14"/>
      <c r="LTA1567" s="16"/>
      <c r="LTB1567" s="10"/>
      <c r="LTC1567" s="17"/>
      <c r="LTD1567" s="11"/>
      <c r="LTE1567" s="19"/>
      <c r="LTF1567" s="11"/>
      <c r="LTG1567" s="12"/>
      <c r="LTH1567" s="12"/>
      <c r="LTI1567" s="10"/>
      <c r="LTJ1567" s="14"/>
      <c r="LTK1567" s="14"/>
      <c r="LTL1567" s="14"/>
      <c r="LTM1567" s="16"/>
      <c r="LTN1567" s="10"/>
      <c r="LTO1567" s="17"/>
      <c r="LTP1567" s="11"/>
      <c r="LTQ1567" s="19"/>
      <c r="LTR1567" s="11"/>
      <c r="LTS1567" s="12"/>
      <c r="LTT1567" s="12"/>
      <c r="LTU1567" s="10"/>
      <c r="LTV1567" s="14"/>
      <c r="LTW1567" s="14"/>
      <c r="LTX1567" s="14"/>
      <c r="LTY1567" s="16"/>
      <c r="LTZ1567" s="10"/>
      <c r="LUA1567" s="17"/>
      <c r="LUB1567" s="11"/>
      <c r="LUC1567" s="19"/>
      <c r="LUD1567" s="11"/>
      <c r="LUE1567" s="12"/>
      <c r="LUF1567" s="12"/>
      <c r="LUG1567" s="10"/>
      <c r="LUH1567" s="14"/>
      <c r="LUI1567" s="14"/>
      <c r="LUJ1567" s="14"/>
      <c r="LUK1567" s="16"/>
      <c r="LUL1567" s="10"/>
      <c r="LUM1567" s="17"/>
      <c r="LUN1567" s="11"/>
      <c r="LUO1567" s="19"/>
      <c r="LUP1567" s="11"/>
      <c r="LUQ1567" s="12"/>
      <c r="LUR1567" s="12"/>
      <c r="LUS1567" s="10"/>
      <c r="LUT1567" s="14"/>
      <c r="LUU1567" s="14"/>
      <c r="LUV1567" s="14"/>
      <c r="LUW1567" s="16"/>
      <c r="LUX1567" s="10"/>
      <c r="LUY1567" s="17"/>
      <c r="LUZ1567" s="11"/>
      <c r="LVA1567" s="19"/>
      <c r="LVB1567" s="11"/>
      <c r="LVC1567" s="12"/>
      <c r="LVD1567" s="12"/>
      <c r="LVE1567" s="10"/>
      <c r="LVF1567" s="14"/>
      <c r="LVG1567" s="14"/>
      <c r="LVH1567" s="14"/>
      <c r="LVI1567" s="16"/>
      <c r="LVJ1567" s="10"/>
      <c r="LVK1567" s="17"/>
      <c r="LVL1567" s="11"/>
      <c r="LVM1567" s="19"/>
      <c r="LVN1567" s="11"/>
      <c r="LVO1567" s="12"/>
      <c r="LVP1567" s="12"/>
      <c r="LVQ1567" s="10"/>
      <c r="LVR1567" s="14"/>
      <c r="LVS1567" s="14"/>
      <c r="LVT1567" s="14"/>
      <c r="LVU1567" s="16"/>
      <c r="LVV1567" s="10"/>
      <c r="LVW1567" s="17"/>
      <c r="LVX1567" s="11"/>
      <c r="LVY1567" s="19"/>
      <c r="LVZ1567" s="11"/>
      <c r="LWA1567" s="12"/>
      <c r="LWB1567" s="12"/>
      <c r="LWC1567" s="10"/>
      <c r="LWD1567" s="14"/>
      <c r="LWE1567" s="14"/>
      <c r="LWF1567" s="14"/>
      <c r="LWG1567" s="16"/>
      <c r="LWH1567" s="10"/>
      <c r="LWI1567" s="17"/>
      <c r="LWJ1567" s="11"/>
      <c r="LWK1567" s="19"/>
      <c r="LWL1567" s="11"/>
      <c r="LWM1567" s="12"/>
      <c r="LWN1567" s="12"/>
      <c r="LWO1567" s="10"/>
      <c r="LWP1567" s="14"/>
      <c r="LWQ1567" s="14"/>
      <c r="LWR1567" s="14"/>
      <c r="LWS1567" s="16"/>
      <c r="LWT1567" s="10"/>
      <c r="LWU1567" s="17"/>
      <c r="LWV1567" s="11"/>
      <c r="LWW1567" s="19"/>
      <c r="LWX1567" s="11"/>
      <c r="LWY1567" s="12"/>
      <c r="LWZ1567" s="12"/>
      <c r="LXA1567" s="10"/>
      <c r="LXB1567" s="14"/>
      <c r="LXC1567" s="14"/>
      <c r="LXD1567" s="14"/>
      <c r="LXE1567" s="16"/>
      <c r="LXF1567" s="10"/>
      <c r="LXG1567" s="17"/>
      <c r="LXH1567" s="11"/>
      <c r="LXI1567" s="19"/>
      <c r="LXJ1567" s="11"/>
      <c r="LXK1567" s="12"/>
      <c r="LXL1567" s="12"/>
      <c r="LXM1567" s="10"/>
      <c r="LXN1567" s="14"/>
      <c r="LXO1567" s="14"/>
      <c r="LXP1567" s="14"/>
      <c r="LXQ1567" s="16"/>
      <c r="LXR1567" s="10"/>
      <c r="LXS1567" s="17"/>
      <c r="LXT1567" s="11"/>
      <c r="LXU1567" s="19"/>
      <c r="LXV1567" s="11"/>
      <c r="LXW1567" s="12"/>
      <c r="LXX1567" s="12"/>
      <c r="LXY1567" s="10"/>
      <c r="LXZ1567" s="14"/>
      <c r="LYA1567" s="14"/>
      <c r="LYB1567" s="14"/>
      <c r="LYC1567" s="16"/>
      <c r="LYD1567" s="10"/>
      <c r="LYE1567" s="17"/>
      <c r="LYF1567" s="11"/>
      <c r="LYG1567" s="19"/>
      <c r="LYH1567" s="11"/>
      <c r="LYI1567" s="12"/>
      <c r="LYJ1567" s="12"/>
      <c r="LYK1567" s="10"/>
      <c r="LYL1567" s="14"/>
      <c r="LYM1567" s="14"/>
      <c r="LYN1567" s="14"/>
      <c r="LYO1567" s="16"/>
      <c r="LYP1567" s="10"/>
      <c r="LYQ1567" s="17"/>
      <c r="LYR1567" s="11"/>
      <c r="LYS1567" s="19"/>
      <c r="LYT1567" s="11"/>
      <c r="LYU1567" s="12"/>
      <c r="LYV1567" s="12"/>
      <c r="LYW1567" s="10"/>
      <c r="LYX1567" s="14"/>
      <c r="LYY1567" s="14"/>
      <c r="LYZ1567" s="14"/>
      <c r="LZA1567" s="16"/>
      <c r="LZB1567" s="10"/>
      <c r="LZC1567" s="17"/>
      <c r="LZD1567" s="11"/>
      <c r="LZE1567" s="19"/>
      <c r="LZF1567" s="11"/>
      <c r="LZG1567" s="12"/>
      <c r="LZH1567" s="12"/>
      <c r="LZI1567" s="10"/>
      <c r="LZJ1567" s="14"/>
      <c r="LZK1567" s="14"/>
      <c r="LZL1567" s="14"/>
      <c r="LZM1567" s="16"/>
      <c r="LZN1567" s="10"/>
      <c r="LZO1567" s="17"/>
      <c r="LZP1567" s="11"/>
      <c r="LZQ1567" s="19"/>
      <c r="LZR1567" s="11"/>
      <c r="LZS1567" s="12"/>
      <c r="LZT1567" s="12"/>
      <c r="LZU1567" s="10"/>
      <c r="LZV1567" s="14"/>
      <c r="LZW1567" s="14"/>
      <c r="LZX1567" s="14"/>
      <c r="LZY1567" s="16"/>
      <c r="LZZ1567" s="10"/>
      <c r="MAA1567" s="17"/>
      <c r="MAB1567" s="11"/>
      <c r="MAC1567" s="19"/>
      <c r="MAD1567" s="11"/>
      <c r="MAE1567" s="12"/>
      <c r="MAF1567" s="12"/>
      <c r="MAG1567" s="10"/>
      <c r="MAH1567" s="14"/>
      <c r="MAI1567" s="14"/>
      <c r="MAJ1567" s="14"/>
      <c r="MAK1567" s="16"/>
      <c r="MAL1567" s="10"/>
      <c r="MAM1567" s="17"/>
      <c r="MAN1567" s="11"/>
      <c r="MAO1567" s="19"/>
      <c r="MAP1567" s="11"/>
      <c r="MAQ1567" s="12"/>
      <c r="MAR1567" s="12"/>
      <c r="MAS1567" s="10"/>
      <c r="MAT1567" s="14"/>
      <c r="MAU1567" s="14"/>
      <c r="MAV1567" s="14"/>
      <c r="MAW1567" s="16"/>
      <c r="MAX1567" s="10"/>
      <c r="MAY1567" s="17"/>
      <c r="MAZ1567" s="11"/>
      <c r="MBA1567" s="19"/>
      <c r="MBB1567" s="11"/>
      <c r="MBC1567" s="12"/>
      <c r="MBD1567" s="12"/>
      <c r="MBE1567" s="10"/>
      <c r="MBF1567" s="14"/>
      <c r="MBG1567" s="14"/>
      <c r="MBH1567" s="14"/>
      <c r="MBI1567" s="16"/>
      <c r="MBJ1567" s="10"/>
      <c r="MBK1567" s="17"/>
      <c r="MBL1567" s="11"/>
      <c r="MBM1567" s="19"/>
      <c r="MBN1567" s="11"/>
      <c r="MBO1567" s="12"/>
      <c r="MBP1567" s="12"/>
      <c r="MBQ1567" s="10"/>
      <c r="MBR1567" s="14"/>
      <c r="MBS1567" s="14"/>
      <c r="MBT1567" s="14"/>
      <c r="MBU1567" s="16"/>
      <c r="MBV1567" s="10"/>
      <c r="MBW1567" s="17"/>
      <c r="MBX1567" s="11"/>
      <c r="MBY1567" s="19"/>
      <c r="MBZ1567" s="11"/>
      <c r="MCA1567" s="12"/>
      <c r="MCB1567" s="12"/>
      <c r="MCC1567" s="10"/>
      <c r="MCD1567" s="14"/>
      <c r="MCE1567" s="14"/>
      <c r="MCF1567" s="14"/>
      <c r="MCG1567" s="16"/>
      <c r="MCH1567" s="10"/>
      <c r="MCI1567" s="17"/>
      <c r="MCJ1567" s="11"/>
      <c r="MCK1567" s="19"/>
      <c r="MCL1567" s="11"/>
      <c r="MCM1567" s="12"/>
      <c r="MCN1567" s="12"/>
      <c r="MCO1567" s="10"/>
      <c r="MCP1567" s="14"/>
      <c r="MCQ1567" s="14"/>
      <c r="MCR1567" s="14"/>
      <c r="MCS1567" s="16"/>
      <c r="MCT1567" s="10"/>
      <c r="MCU1567" s="17"/>
      <c r="MCV1567" s="11"/>
      <c r="MCW1567" s="19"/>
      <c r="MCX1567" s="11"/>
      <c r="MCY1567" s="12"/>
      <c r="MCZ1567" s="12"/>
      <c r="MDA1567" s="10"/>
      <c r="MDB1567" s="14"/>
      <c r="MDC1567" s="14"/>
      <c r="MDD1567" s="14"/>
      <c r="MDE1567" s="16"/>
      <c r="MDF1567" s="10"/>
      <c r="MDG1567" s="17"/>
      <c r="MDH1567" s="11"/>
      <c r="MDI1567" s="19"/>
      <c r="MDJ1567" s="11"/>
      <c r="MDK1567" s="12"/>
      <c r="MDL1567" s="12"/>
      <c r="MDM1567" s="10"/>
      <c r="MDN1567" s="14"/>
      <c r="MDO1567" s="14"/>
      <c r="MDP1567" s="14"/>
      <c r="MDQ1567" s="16"/>
      <c r="MDR1567" s="10"/>
      <c r="MDS1567" s="17"/>
      <c r="MDT1567" s="11"/>
      <c r="MDU1567" s="19"/>
      <c r="MDV1567" s="11"/>
      <c r="MDW1567" s="12"/>
      <c r="MDX1567" s="12"/>
      <c r="MDY1567" s="10"/>
      <c r="MDZ1567" s="14"/>
      <c r="MEA1567" s="14"/>
      <c r="MEB1567" s="14"/>
      <c r="MEC1567" s="16"/>
      <c r="MED1567" s="10"/>
      <c r="MEE1567" s="17"/>
      <c r="MEF1567" s="11"/>
      <c r="MEG1567" s="19"/>
      <c r="MEH1567" s="11"/>
      <c r="MEI1567" s="12"/>
      <c r="MEJ1567" s="12"/>
      <c r="MEK1567" s="10"/>
      <c r="MEL1567" s="14"/>
      <c r="MEM1567" s="14"/>
      <c r="MEN1567" s="14"/>
      <c r="MEO1567" s="16"/>
      <c r="MEP1567" s="10"/>
      <c r="MEQ1567" s="17"/>
      <c r="MER1567" s="11"/>
      <c r="MES1567" s="19"/>
      <c r="MET1567" s="11"/>
      <c r="MEU1567" s="12"/>
      <c r="MEV1567" s="12"/>
      <c r="MEW1567" s="10"/>
      <c r="MEX1567" s="14"/>
      <c r="MEY1567" s="14"/>
      <c r="MEZ1567" s="14"/>
      <c r="MFA1567" s="16"/>
      <c r="MFB1567" s="10"/>
      <c r="MFC1567" s="17"/>
      <c r="MFD1567" s="11"/>
      <c r="MFE1567" s="19"/>
      <c r="MFF1567" s="11"/>
      <c r="MFG1567" s="12"/>
      <c r="MFH1567" s="12"/>
      <c r="MFI1567" s="10"/>
      <c r="MFJ1567" s="14"/>
      <c r="MFK1567" s="14"/>
      <c r="MFL1567" s="14"/>
      <c r="MFM1567" s="16"/>
      <c r="MFN1567" s="10"/>
      <c r="MFO1567" s="17"/>
      <c r="MFP1567" s="11"/>
      <c r="MFQ1567" s="19"/>
      <c r="MFR1567" s="11"/>
      <c r="MFS1567" s="12"/>
      <c r="MFT1567" s="12"/>
      <c r="MFU1567" s="10"/>
      <c r="MFV1567" s="14"/>
      <c r="MFW1567" s="14"/>
      <c r="MFX1567" s="14"/>
      <c r="MFY1567" s="16"/>
      <c r="MFZ1567" s="10"/>
      <c r="MGA1567" s="17"/>
      <c r="MGB1567" s="11"/>
      <c r="MGC1567" s="19"/>
      <c r="MGD1567" s="11"/>
      <c r="MGE1567" s="12"/>
      <c r="MGF1567" s="12"/>
      <c r="MGG1567" s="10"/>
      <c r="MGH1567" s="14"/>
      <c r="MGI1567" s="14"/>
      <c r="MGJ1567" s="14"/>
      <c r="MGK1567" s="16"/>
      <c r="MGL1567" s="10"/>
      <c r="MGM1567" s="17"/>
      <c r="MGN1567" s="11"/>
      <c r="MGO1567" s="19"/>
      <c r="MGP1567" s="11"/>
      <c r="MGQ1567" s="12"/>
      <c r="MGR1567" s="12"/>
      <c r="MGS1567" s="10"/>
      <c r="MGT1567" s="14"/>
      <c r="MGU1567" s="14"/>
      <c r="MGV1567" s="14"/>
      <c r="MGW1567" s="16"/>
      <c r="MGX1567" s="10"/>
      <c r="MGY1567" s="17"/>
      <c r="MGZ1567" s="11"/>
      <c r="MHA1567" s="19"/>
      <c r="MHB1567" s="11"/>
      <c r="MHC1567" s="12"/>
      <c r="MHD1567" s="12"/>
      <c r="MHE1567" s="10"/>
      <c r="MHF1567" s="14"/>
      <c r="MHG1567" s="14"/>
      <c r="MHH1567" s="14"/>
      <c r="MHI1567" s="16"/>
      <c r="MHJ1567" s="10"/>
      <c r="MHK1567" s="17"/>
      <c r="MHL1567" s="11"/>
      <c r="MHM1567" s="19"/>
      <c r="MHN1567" s="11"/>
      <c r="MHO1567" s="12"/>
      <c r="MHP1567" s="12"/>
      <c r="MHQ1567" s="10"/>
      <c r="MHR1567" s="14"/>
      <c r="MHS1567" s="14"/>
      <c r="MHT1567" s="14"/>
      <c r="MHU1567" s="16"/>
      <c r="MHV1567" s="10"/>
      <c r="MHW1567" s="17"/>
      <c r="MHX1567" s="11"/>
      <c r="MHY1567" s="19"/>
      <c r="MHZ1567" s="11"/>
      <c r="MIA1567" s="12"/>
      <c r="MIB1567" s="12"/>
      <c r="MIC1567" s="10"/>
      <c r="MID1567" s="14"/>
      <c r="MIE1567" s="14"/>
      <c r="MIF1567" s="14"/>
      <c r="MIG1567" s="16"/>
      <c r="MIH1567" s="10"/>
      <c r="MII1567" s="17"/>
      <c r="MIJ1567" s="11"/>
      <c r="MIK1567" s="19"/>
      <c r="MIL1567" s="11"/>
      <c r="MIM1567" s="12"/>
      <c r="MIN1567" s="12"/>
      <c r="MIO1567" s="10"/>
      <c r="MIP1567" s="14"/>
      <c r="MIQ1567" s="14"/>
      <c r="MIR1567" s="14"/>
      <c r="MIS1567" s="16"/>
      <c r="MIT1567" s="10"/>
      <c r="MIU1567" s="17"/>
      <c r="MIV1567" s="11"/>
      <c r="MIW1567" s="19"/>
      <c r="MIX1567" s="11"/>
      <c r="MIY1567" s="12"/>
      <c r="MIZ1567" s="12"/>
      <c r="MJA1567" s="10"/>
      <c r="MJB1567" s="14"/>
      <c r="MJC1567" s="14"/>
      <c r="MJD1567" s="14"/>
      <c r="MJE1567" s="16"/>
      <c r="MJF1567" s="10"/>
      <c r="MJG1567" s="17"/>
      <c r="MJH1567" s="11"/>
      <c r="MJI1567" s="19"/>
      <c r="MJJ1567" s="11"/>
      <c r="MJK1567" s="12"/>
      <c r="MJL1567" s="12"/>
      <c r="MJM1567" s="10"/>
      <c r="MJN1567" s="14"/>
      <c r="MJO1567" s="14"/>
      <c r="MJP1567" s="14"/>
      <c r="MJQ1567" s="16"/>
      <c r="MJR1567" s="10"/>
      <c r="MJS1567" s="17"/>
      <c r="MJT1567" s="11"/>
      <c r="MJU1567" s="19"/>
      <c r="MJV1567" s="11"/>
      <c r="MJW1567" s="12"/>
      <c r="MJX1567" s="12"/>
      <c r="MJY1567" s="10"/>
      <c r="MJZ1567" s="14"/>
      <c r="MKA1567" s="14"/>
      <c r="MKB1567" s="14"/>
      <c r="MKC1567" s="16"/>
      <c r="MKD1567" s="10"/>
      <c r="MKE1567" s="17"/>
      <c r="MKF1567" s="11"/>
      <c r="MKG1567" s="19"/>
      <c r="MKH1567" s="11"/>
      <c r="MKI1567" s="12"/>
      <c r="MKJ1567" s="12"/>
      <c r="MKK1567" s="10"/>
      <c r="MKL1567" s="14"/>
      <c r="MKM1567" s="14"/>
      <c r="MKN1567" s="14"/>
      <c r="MKO1567" s="16"/>
      <c r="MKP1567" s="10"/>
      <c r="MKQ1567" s="17"/>
      <c r="MKR1567" s="11"/>
      <c r="MKS1567" s="19"/>
      <c r="MKT1567" s="11"/>
      <c r="MKU1567" s="12"/>
      <c r="MKV1567" s="12"/>
      <c r="MKW1567" s="10"/>
      <c r="MKX1567" s="14"/>
      <c r="MKY1567" s="14"/>
      <c r="MKZ1567" s="14"/>
      <c r="MLA1567" s="16"/>
      <c r="MLB1567" s="10"/>
      <c r="MLC1567" s="17"/>
      <c r="MLD1567" s="11"/>
      <c r="MLE1567" s="19"/>
      <c r="MLF1567" s="11"/>
      <c r="MLG1567" s="12"/>
      <c r="MLH1567" s="12"/>
      <c r="MLI1567" s="10"/>
      <c r="MLJ1567" s="14"/>
      <c r="MLK1567" s="14"/>
      <c r="MLL1567" s="14"/>
      <c r="MLM1567" s="16"/>
      <c r="MLN1567" s="10"/>
      <c r="MLO1567" s="17"/>
      <c r="MLP1567" s="11"/>
      <c r="MLQ1567" s="19"/>
      <c r="MLR1567" s="11"/>
      <c r="MLS1567" s="12"/>
      <c r="MLT1567" s="12"/>
      <c r="MLU1567" s="10"/>
      <c r="MLV1567" s="14"/>
      <c r="MLW1567" s="14"/>
      <c r="MLX1567" s="14"/>
      <c r="MLY1567" s="16"/>
      <c r="MLZ1567" s="10"/>
      <c r="MMA1567" s="17"/>
      <c r="MMB1567" s="11"/>
      <c r="MMC1567" s="19"/>
      <c r="MMD1567" s="11"/>
      <c r="MME1567" s="12"/>
      <c r="MMF1567" s="12"/>
      <c r="MMG1567" s="10"/>
      <c r="MMH1567" s="14"/>
      <c r="MMI1567" s="14"/>
      <c r="MMJ1567" s="14"/>
      <c r="MMK1567" s="16"/>
      <c r="MML1567" s="10"/>
      <c r="MMM1567" s="17"/>
      <c r="MMN1567" s="11"/>
      <c r="MMO1567" s="19"/>
      <c r="MMP1567" s="11"/>
      <c r="MMQ1567" s="12"/>
      <c r="MMR1567" s="12"/>
      <c r="MMS1567" s="10"/>
      <c r="MMT1567" s="14"/>
      <c r="MMU1567" s="14"/>
      <c r="MMV1567" s="14"/>
      <c r="MMW1567" s="16"/>
      <c r="MMX1567" s="10"/>
      <c r="MMY1567" s="17"/>
      <c r="MMZ1567" s="11"/>
      <c r="MNA1567" s="19"/>
      <c r="MNB1567" s="11"/>
      <c r="MNC1567" s="12"/>
      <c r="MND1567" s="12"/>
      <c r="MNE1567" s="10"/>
      <c r="MNF1567" s="14"/>
      <c r="MNG1567" s="14"/>
      <c r="MNH1567" s="14"/>
      <c r="MNI1567" s="16"/>
      <c r="MNJ1567" s="10"/>
      <c r="MNK1567" s="17"/>
      <c r="MNL1567" s="11"/>
      <c r="MNM1567" s="19"/>
      <c r="MNN1567" s="11"/>
      <c r="MNO1567" s="12"/>
      <c r="MNP1567" s="12"/>
      <c r="MNQ1567" s="10"/>
      <c r="MNR1567" s="14"/>
      <c r="MNS1567" s="14"/>
      <c r="MNT1567" s="14"/>
      <c r="MNU1567" s="16"/>
      <c r="MNV1567" s="10"/>
      <c r="MNW1567" s="17"/>
      <c r="MNX1567" s="11"/>
      <c r="MNY1567" s="19"/>
      <c r="MNZ1567" s="11"/>
      <c r="MOA1567" s="12"/>
      <c r="MOB1567" s="12"/>
      <c r="MOC1567" s="10"/>
      <c r="MOD1567" s="14"/>
      <c r="MOE1567" s="14"/>
      <c r="MOF1567" s="14"/>
      <c r="MOG1567" s="16"/>
      <c r="MOH1567" s="10"/>
      <c r="MOI1567" s="17"/>
      <c r="MOJ1567" s="11"/>
      <c r="MOK1567" s="19"/>
      <c r="MOL1567" s="11"/>
      <c r="MOM1567" s="12"/>
      <c r="MON1567" s="12"/>
      <c r="MOO1567" s="10"/>
      <c r="MOP1567" s="14"/>
      <c r="MOQ1567" s="14"/>
      <c r="MOR1567" s="14"/>
      <c r="MOS1567" s="16"/>
      <c r="MOT1567" s="10"/>
      <c r="MOU1567" s="17"/>
      <c r="MOV1567" s="11"/>
      <c r="MOW1567" s="19"/>
      <c r="MOX1567" s="11"/>
      <c r="MOY1567" s="12"/>
      <c r="MOZ1567" s="12"/>
      <c r="MPA1567" s="10"/>
      <c r="MPB1567" s="14"/>
      <c r="MPC1567" s="14"/>
      <c r="MPD1567" s="14"/>
      <c r="MPE1567" s="16"/>
      <c r="MPF1567" s="10"/>
      <c r="MPG1567" s="17"/>
      <c r="MPH1567" s="11"/>
      <c r="MPI1567" s="19"/>
      <c r="MPJ1567" s="11"/>
      <c r="MPK1567" s="12"/>
      <c r="MPL1567" s="12"/>
      <c r="MPM1567" s="10"/>
      <c r="MPN1567" s="14"/>
      <c r="MPO1567" s="14"/>
      <c r="MPP1567" s="14"/>
      <c r="MPQ1567" s="16"/>
      <c r="MPR1567" s="10"/>
      <c r="MPS1567" s="17"/>
      <c r="MPT1567" s="11"/>
      <c r="MPU1567" s="19"/>
      <c r="MPV1567" s="11"/>
      <c r="MPW1567" s="12"/>
      <c r="MPX1567" s="12"/>
      <c r="MPY1567" s="10"/>
      <c r="MPZ1567" s="14"/>
      <c r="MQA1567" s="14"/>
      <c r="MQB1567" s="14"/>
      <c r="MQC1567" s="16"/>
      <c r="MQD1567" s="10"/>
      <c r="MQE1567" s="17"/>
      <c r="MQF1567" s="11"/>
      <c r="MQG1567" s="19"/>
      <c r="MQH1567" s="11"/>
      <c r="MQI1567" s="12"/>
      <c r="MQJ1567" s="12"/>
      <c r="MQK1567" s="10"/>
      <c r="MQL1567" s="14"/>
      <c r="MQM1567" s="14"/>
      <c r="MQN1567" s="14"/>
      <c r="MQO1567" s="16"/>
      <c r="MQP1567" s="10"/>
      <c r="MQQ1567" s="17"/>
      <c r="MQR1567" s="11"/>
      <c r="MQS1567" s="19"/>
      <c r="MQT1567" s="11"/>
      <c r="MQU1567" s="12"/>
      <c r="MQV1567" s="12"/>
      <c r="MQW1567" s="10"/>
      <c r="MQX1567" s="14"/>
      <c r="MQY1567" s="14"/>
      <c r="MQZ1567" s="14"/>
      <c r="MRA1567" s="16"/>
      <c r="MRB1567" s="10"/>
      <c r="MRC1567" s="17"/>
      <c r="MRD1567" s="11"/>
      <c r="MRE1567" s="19"/>
      <c r="MRF1567" s="11"/>
      <c r="MRG1567" s="12"/>
      <c r="MRH1567" s="12"/>
      <c r="MRI1567" s="10"/>
      <c r="MRJ1567" s="14"/>
      <c r="MRK1567" s="14"/>
      <c r="MRL1567" s="14"/>
      <c r="MRM1567" s="16"/>
      <c r="MRN1567" s="10"/>
      <c r="MRO1567" s="17"/>
      <c r="MRP1567" s="11"/>
      <c r="MRQ1567" s="19"/>
      <c r="MRR1567" s="11"/>
      <c r="MRS1567" s="12"/>
      <c r="MRT1567" s="12"/>
      <c r="MRU1567" s="10"/>
      <c r="MRV1567" s="14"/>
      <c r="MRW1567" s="14"/>
      <c r="MRX1567" s="14"/>
      <c r="MRY1567" s="16"/>
      <c r="MRZ1567" s="10"/>
      <c r="MSA1567" s="17"/>
      <c r="MSB1567" s="11"/>
      <c r="MSC1567" s="19"/>
      <c r="MSD1567" s="11"/>
      <c r="MSE1567" s="12"/>
      <c r="MSF1567" s="12"/>
      <c r="MSG1567" s="10"/>
      <c r="MSH1567" s="14"/>
      <c r="MSI1567" s="14"/>
      <c r="MSJ1567" s="14"/>
      <c r="MSK1567" s="16"/>
      <c r="MSL1567" s="10"/>
      <c r="MSM1567" s="17"/>
      <c r="MSN1567" s="11"/>
      <c r="MSO1567" s="19"/>
      <c r="MSP1567" s="11"/>
      <c r="MSQ1567" s="12"/>
      <c r="MSR1567" s="12"/>
      <c r="MSS1567" s="10"/>
      <c r="MST1567" s="14"/>
      <c r="MSU1567" s="14"/>
      <c r="MSV1567" s="14"/>
      <c r="MSW1567" s="16"/>
      <c r="MSX1567" s="10"/>
      <c r="MSY1567" s="17"/>
      <c r="MSZ1567" s="11"/>
      <c r="MTA1567" s="19"/>
      <c r="MTB1567" s="11"/>
      <c r="MTC1567" s="12"/>
      <c r="MTD1567" s="12"/>
      <c r="MTE1567" s="10"/>
      <c r="MTF1567" s="14"/>
      <c r="MTG1567" s="14"/>
      <c r="MTH1567" s="14"/>
      <c r="MTI1567" s="16"/>
      <c r="MTJ1567" s="10"/>
      <c r="MTK1567" s="17"/>
      <c r="MTL1567" s="11"/>
      <c r="MTM1567" s="19"/>
      <c r="MTN1567" s="11"/>
      <c r="MTO1567" s="12"/>
      <c r="MTP1567" s="12"/>
      <c r="MTQ1567" s="10"/>
      <c r="MTR1567" s="14"/>
      <c r="MTS1567" s="14"/>
      <c r="MTT1567" s="14"/>
      <c r="MTU1567" s="16"/>
      <c r="MTV1567" s="10"/>
      <c r="MTW1567" s="17"/>
      <c r="MTX1567" s="11"/>
      <c r="MTY1567" s="19"/>
      <c r="MTZ1567" s="11"/>
      <c r="MUA1567" s="12"/>
      <c r="MUB1567" s="12"/>
      <c r="MUC1567" s="10"/>
      <c r="MUD1567" s="14"/>
      <c r="MUE1567" s="14"/>
      <c r="MUF1567" s="14"/>
      <c r="MUG1567" s="16"/>
      <c r="MUH1567" s="10"/>
      <c r="MUI1567" s="17"/>
      <c r="MUJ1567" s="11"/>
      <c r="MUK1567" s="19"/>
      <c r="MUL1567" s="11"/>
      <c r="MUM1567" s="12"/>
      <c r="MUN1567" s="12"/>
      <c r="MUO1567" s="10"/>
      <c r="MUP1567" s="14"/>
      <c r="MUQ1567" s="14"/>
      <c r="MUR1567" s="14"/>
      <c r="MUS1567" s="16"/>
      <c r="MUT1567" s="10"/>
      <c r="MUU1567" s="17"/>
      <c r="MUV1567" s="11"/>
      <c r="MUW1567" s="19"/>
      <c r="MUX1567" s="11"/>
      <c r="MUY1567" s="12"/>
      <c r="MUZ1567" s="12"/>
      <c r="MVA1567" s="10"/>
      <c r="MVB1567" s="14"/>
      <c r="MVC1567" s="14"/>
      <c r="MVD1567" s="14"/>
      <c r="MVE1567" s="16"/>
      <c r="MVF1567" s="10"/>
      <c r="MVG1567" s="17"/>
      <c r="MVH1567" s="11"/>
      <c r="MVI1567" s="19"/>
      <c r="MVJ1567" s="11"/>
      <c r="MVK1567" s="12"/>
      <c r="MVL1567" s="12"/>
      <c r="MVM1567" s="10"/>
      <c r="MVN1567" s="14"/>
      <c r="MVO1567" s="14"/>
      <c r="MVP1567" s="14"/>
      <c r="MVQ1567" s="16"/>
      <c r="MVR1567" s="10"/>
      <c r="MVS1567" s="17"/>
      <c r="MVT1567" s="11"/>
      <c r="MVU1567" s="19"/>
      <c r="MVV1567" s="11"/>
      <c r="MVW1567" s="12"/>
      <c r="MVX1567" s="12"/>
      <c r="MVY1567" s="10"/>
      <c r="MVZ1567" s="14"/>
      <c r="MWA1567" s="14"/>
      <c r="MWB1567" s="14"/>
      <c r="MWC1567" s="16"/>
      <c r="MWD1567" s="10"/>
      <c r="MWE1567" s="17"/>
      <c r="MWF1567" s="11"/>
      <c r="MWG1567" s="19"/>
      <c r="MWH1567" s="11"/>
      <c r="MWI1567" s="12"/>
      <c r="MWJ1567" s="12"/>
      <c r="MWK1567" s="10"/>
      <c r="MWL1567" s="14"/>
      <c r="MWM1567" s="14"/>
      <c r="MWN1567" s="14"/>
      <c r="MWO1567" s="16"/>
      <c r="MWP1567" s="10"/>
      <c r="MWQ1567" s="17"/>
      <c r="MWR1567" s="11"/>
      <c r="MWS1567" s="19"/>
      <c r="MWT1567" s="11"/>
      <c r="MWU1567" s="12"/>
      <c r="MWV1567" s="12"/>
      <c r="MWW1567" s="10"/>
      <c r="MWX1567" s="14"/>
      <c r="MWY1567" s="14"/>
      <c r="MWZ1567" s="14"/>
      <c r="MXA1567" s="16"/>
      <c r="MXB1567" s="10"/>
      <c r="MXC1567" s="17"/>
      <c r="MXD1567" s="11"/>
      <c r="MXE1567" s="19"/>
      <c r="MXF1567" s="11"/>
      <c r="MXG1567" s="12"/>
      <c r="MXH1567" s="12"/>
      <c r="MXI1567" s="10"/>
      <c r="MXJ1567" s="14"/>
      <c r="MXK1567" s="14"/>
      <c r="MXL1567" s="14"/>
      <c r="MXM1567" s="16"/>
      <c r="MXN1567" s="10"/>
      <c r="MXO1567" s="17"/>
      <c r="MXP1567" s="11"/>
      <c r="MXQ1567" s="19"/>
      <c r="MXR1567" s="11"/>
      <c r="MXS1567" s="12"/>
      <c r="MXT1567" s="12"/>
      <c r="MXU1567" s="10"/>
      <c r="MXV1567" s="14"/>
      <c r="MXW1567" s="14"/>
      <c r="MXX1567" s="14"/>
      <c r="MXY1567" s="16"/>
      <c r="MXZ1567" s="10"/>
      <c r="MYA1567" s="17"/>
      <c r="MYB1567" s="11"/>
      <c r="MYC1567" s="19"/>
      <c r="MYD1567" s="11"/>
      <c r="MYE1567" s="12"/>
      <c r="MYF1567" s="12"/>
      <c r="MYG1567" s="10"/>
      <c r="MYH1567" s="14"/>
      <c r="MYI1567" s="14"/>
      <c r="MYJ1567" s="14"/>
      <c r="MYK1567" s="16"/>
      <c r="MYL1567" s="10"/>
      <c r="MYM1567" s="17"/>
      <c r="MYN1567" s="11"/>
      <c r="MYO1567" s="19"/>
      <c r="MYP1567" s="11"/>
      <c r="MYQ1567" s="12"/>
      <c r="MYR1567" s="12"/>
      <c r="MYS1567" s="10"/>
      <c r="MYT1567" s="14"/>
      <c r="MYU1567" s="14"/>
      <c r="MYV1567" s="14"/>
      <c r="MYW1567" s="16"/>
      <c r="MYX1567" s="10"/>
      <c r="MYY1567" s="17"/>
      <c r="MYZ1567" s="11"/>
      <c r="MZA1567" s="19"/>
      <c r="MZB1567" s="11"/>
      <c r="MZC1567" s="12"/>
      <c r="MZD1567" s="12"/>
      <c r="MZE1567" s="10"/>
      <c r="MZF1567" s="14"/>
      <c r="MZG1567" s="14"/>
      <c r="MZH1567" s="14"/>
      <c r="MZI1567" s="16"/>
      <c r="MZJ1567" s="10"/>
      <c r="MZK1567" s="17"/>
      <c r="MZL1567" s="11"/>
      <c r="MZM1567" s="19"/>
      <c r="MZN1567" s="11"/>
      <c r="MZO1567" s="12"/>
      <c r="MZP1567" s="12"/>
      <c r="MZQ1567" s="10"/>
      <c r="MZR1567" s="14"/>
      <c r="MZS1567" s="14"/>
      <c r="MZT1567" s="14"/>
      <c r="MZU1567" s="16"/>
      <c r="MZV1567" s="10"/>
      <c r="MZW1567" s="17"/>
      <c r="MZX1567" s="11"/>
      <c r="MZY1567" s="19"/>
      <c r="MZZ1567" s="11"/>
      <c r="NAA1567" s="12"/>
      <c r="NAB1567" s="12"/>
      <c r="NAC1567" s="10"/>
      <c r="NAD1567" s="14"/>
      <c r="NAE1567" s="14"/>
      <c r="NAF1567" s="14"/>
      <c r="NAG1567" s="16"/>
      <c r="NAH1567" s="10"/>
      <c r="NAI1567" s="17"/>
      <c r="NAJ1567" s="11"/>
      <c r="NAK1567" s="19"/>
      <c r="NAL1567" s="11"/>
      <c r="NAM1567" s="12"/>
      <c r="NAN1567" s="12"/>
      <c r="NAO1567" s="10"/>
      <c r="NAP1567" s="14"/>
      <c r="NAQ1567" s="14"/>
      <c r="NAR1567" s="14"/>
      <c r="NAS1567" s="16"/>
      <c r="NAT1567" s="10"/>
      <c r="NAU1567" s="17"/>
      <c r="NAV1567" s="11"/>
      <c r="NAW1567" s="19"/>
      <c r="NAX1567" s="11"/>
      <c r="NAY1567" s="12"/>
      <c r="NAZ1567" s="12"/>
      <c r="NBA1567" s="10"/>
      <c r="NBB1567" s="14"/>
      <c r="NBC1567" s="14"/>
      <c r="NBD1567" s="14"/>
      <c r="NBE1567" s="16"/>
      <c r="NBF1567" s="10"/>
      <c r="NBG1567" s="17"/>
      <c r="NBH1567" s="11"/>
      <c r="NBI1567" s="19"/>
      <c r="NBJ1567" s="11"/>
      <c r="NBK1567" s="12"/>
      <c r="NBL1567" s="12"/>
      <c r="NBM1567" s="10"/>
      <c r="NBN1567" s="14"/>
      <c r="NBO1567" s="14"/>
      <c r="NBP1567" s="14"/>
      <c r="NBQ1567" s="16"/>
      <c r="NBR1567" s="10"/>
      <c r="NBS1567" s="17"/>
      <c r="NBT1567" s="11"/>
      <c r="NBU1567" s="19"/>
      <c r="NBV1567" s="11"/>
      <c r="NBW1567" s="12"/>
      <c r="NBX1567" s="12"/>
      <c r="NBY1567" s="10"/>
      <c r="NBZ1567" s="14"/>
      <c r="NCA1567" s="14"/>
      <c r="NCB1567" s="14"/>
      <c r="NCC1567" s="16"/>
      <c r="NCD1567" s="10"/>
      <c r="NCE1567" s="17"/>
      <c r="NCF1567" s="11"/>
      <c r="NCG1567" s="19"/>
      <c r="NCH1567" s="11"/>
      <c r="NCI1567" s="12"/>
      <c r="NCJ1567" s="12"/>
      <c r="NCK1567" s="10"/>
      <c r="NCL1567" s="14"/>
      <c r="NCM1567" s="14"/>
      <c r="NCN1567" s="14"/>
      <c r="NCO1567" s="16"/>
      <c r="NCP1567" s="10"/>
      <c r="NCQ1567" s="17"/>
      <c r="NCR1567" s="11"/>
      <c r="NCS1567" s="19"/>
      <c r="NCT1567" s="11"/>
      <c r="NCU1567" s="12"/>
      <c r="NCV1567" s="12"/>
      <c r="NCW1567" s="10"/>
      <c r="NCX1567" s="14"/>
      <c r="NCY1567" s="14"/>
      <c r="NCZ1567" s="14"/>
      <c r="NDA1567" s="16"/>
      <c r="NDB1567" s="10"/>
      <c r="NDC1567" s="17"/>
      <c r="NDD1567" s="11"/>
      <c r="NDE1567" s="19"/>
      <c r="NDF1567" s="11"/>
      <c r="NDG1567" s="12"/>
      <c r="NDH1567" s="12"/>
      <c r="NDI1567" s="10"/>
      <c r="NDJ1567" s="14"/>
      <c r="NDK1567" s="14"/>
      <c r="NDL1567" s="14"/>
      <c r="NDM1567" s="16"/>
      <c r="NDN1567" s="10"/>
      <c r="NDO1567" s="17"/>
      <c r="NDP1567" s="11"/>
      <c r="NDQ1567" s="19"/>
      <c r="NDR1567" s="11"/>
      <c r="NDS1567" s="12"/>
      <c r="NDT1567" s="12"/>
      <c r="NDU1567" s="10"/>
      <c r="NDV1567" s="14"/>
      <c r="NDW1567" s="14"/>
      <c r="NDX1567" s="14"/>
      <c r="NDY1567" s="16"/>
      <c r="NDZ1567" s="10"/>
      <c r="NEA1567" s="17"/>
      <c r="NEB1567" s="11"/>
      <c r="NEC1567" s="19"/>
      <c r="NED1567" s="11"/>
      <c r="NEE1567" s="12"/>
      <c r="NEF1567" s="12"/>
      <c r="NEG1567" s="10"/>
      <c r="NEH1567" s="14"/>
      <c r="NEI1567" s="14"/>
      <c r="NEJ1567" s="14"/>
      <c r="NEK1567" s="16"/>
      <c r="NEL1567" s="10"/>
      <c r="NEM1567" s="17"/>
      <c r="NEN1567" s="11"/>
      <c r="NEO1567" s="19"/>
      <c r="NEP1567" s="11"/>
      <c r="NEQ1567" s="12"/>
      <c r="NER1567" s="12"/>
      <c r="NES1567" s="10"/>
      <c r="NET1567" s="14"/>
      <c r="NEU1567" s="14"/>
      <c r="NEV1567" s="14"/>
      <c r="NEW1567" s="16"/>
      <c r="NEX1567" s="10"/>
      <c r="NEY1567" s="17"/>
      <c r="NEZ1567" s="11"/>
      <c r="NFA1567" s="19"/>
      <c r="NFB1567" s="11"/>
      <c r="NFC1567" s="12"/>
      <c r="NFD1567" s="12"/>
      <c r="NFE1567" s="10"/>
      <c r="NFF1567" s="14"/>
      <c r="NFG1567" s="14"/>
      <c r="NFH1567" s="14"/>
      <c r="NFI1567" s="16"/>
      <c r="NFJ1567" s="10"/>
      <c r="NFK1567" s="17"/>
      <c r="NFL1567" s="11"/>
      <c r="NFM1567" s="19"/>
      <c r="NFN1567" s="11"/>
      <c r="NFO1567" s="12"/>
      <c r="NFP1567" s="12"/>
      <c r="NFQ1567" s="10"/>
      <c r="NFR1567" s="14"/>
      <c r="NFS1567" s="14"/>
      <c r="NFT1567" s="14"/>
      <c r="NFU1567" s="16"/>
      <c r="NFV1567" s="10"/>
      <c r="NFW1567" s="17"/>
      <c r="NFX1567" s="11"/>
      <c r="NFY1567" s="19"/>
      <c r="NFZ1567" s="11"/>
      <c r="NGA1567" s="12"/>
      <c r="NGB1567" s="12"/>
      <c r="NGC1567" s="10"/>
      <c r="NGD1567" s="14"/>
      <c r="NGE1567" s="14"/>
      <c r="NGF1567" s="14"/>
      <c r="NGG1567" s="16"/>
      <c r="NGH1567" s="10"/>
      <c r="NGI1567" s="17"/>
      <c r="NGJ1567" s="11"/>
      <c r="NGK1567" s="19"/>
      <c r="NGL1567" s="11"/>
      <c r="NGM1567" s="12"/>
      <c r="NGN1567" s="12"/>
      <c r="NGO1567" s="10"/>
      <c r="NGP1567" s="14"/>
      <c r="NGQ1567" s="14"/>
      <c r="NGR1567" s="14"/>
      <c r="NGS1567" s="16"/>
      <c r="NGT1567" s="10"/>
      <c r="NGU1567" s="17"/>
      <c r="NGV1567" s="11"/>
      <c r="NGW1567" s="19"/>
      <c r="NGX1567" s="11"/>
      <c r="NGY1567" s="12"/>
      <c r="NGZ1567" s="12"/>
      <c r="NHA1567" s="10"/>
      <c r="NHB1567" s="14"/>
      <c r="NHC1567" s="14"/>
      <c r="NHD1567" s="14"/>
      <c r="NHE1567" s="16"/>
      <c r="NHF1567" s="10"/>
      <c r="NHG1567" s="17"/>
      <c r="NHH1567" s="11"/>
      <c r="NHI1567" s="19"/>
      <c r="NHJ1567" s="11"/>
      <c r="NHK1567" s="12"/>
      <c r="NHL1567" s="12"/>
      <c r="NHM1567" s="10"/>
      <c r="NHN1567" s="14"/>
      <c r="NHO1567" s="14"/>
      <c r="NHP1567" s="14"/>
      <c r="NHQ1567" s="16"/>
      <c r="NHR1567" s="10"/>
      <c r="NHS1567" s="17"/>
      <c r="NHT1567" s="11"/>
      <c r="NHU1567" s="19"/>
      <c r="NHV1567" s="11"/>
      <c r="NHW1567" s="12"/>
      <c r="NHX1567" s="12"/>
      <c r="NHY1567" s="10"/>
      <c r="NHZ1567" s="14"/>
      <c r="NIA1567" s="14"/>
      <c r="NIB1567" s="14"/>
      <c r="NIC1567" s="16"/>
      <c r="NID1567" s="10"/>
      <c r="NIE1567" s="17"/>
      <c r="NIF1567" s="11"/>
      <c r="NIG1567" s="19"/>
      <c r="NIH1567" s="11"/>
      <c r="NII1567" s="12"/>
      <c r="NIJ1567" s="12"/>
      <c r="NIK1567" s="10"/>
      <c r="NIL1567" s="14"/>
      <c r="NIM1567" s="14"/>
      <c r="NIN1567" s="14"/>
      <c r="NIO1567" s="16"/>
      <c r="NIP1567" s="10"/>
      <c r="NIQ1567" s="17"/>
      <c r="NIR1567" s="11"/>
      <c r="NIS1567" s="19"/>
      <c r="NIT1567" s="11"/>
      <c r="NIU1567" s="12"/>
      <c r="NIV1567" s="12"/>
      <c r="NIW1567" s="10"/>
      <c r="NIX1567" s="14"/>
      <c r="NIY1567" s="14"/>
      <c r="NIZ1567" s="14"/>
      <c r="NJA1567" s="16"/>
      <c r="NJB1567" s="10"/>
      <c r="NJC1567" s="17"/>
      <c r="NJD1567" s="11"/>
      <c r="NJE1567" s="19"/>
      <c r="NJF1567" s="11"/>
      <c r="NJG1567" s="12"/>
      <c r="NJH1567" s="12"/>
      <c r="NJI1567" s="10"/>
      <c r="NJJ1567" s="14"/>
      <c r="NJK1567" s="14"/>
      <c r="NJL1567" s="14"/>
      <c r="NJM1567" s="16"/>
      <c r="NJN1567" s="10"/>
      <c r="NJO1567" s="17"/>
      <c r="NJP1567" s="11"/>
      <c r="NJQ1567" s="19"/>
      <c r="NJR1567" s="11"/>
      <c r="NJS1567" s="12"/>
      <c r="NJT1567" s="12"/>
      <c r="NJU1567" s="10"/>
      <c r="NJV1567" s="14"/>
      <c r="NJW1567" s="14"/>
      <c r="NJX1567" s="14"/>
      <c r="NJY1567" s="16"/>
      <c r="NJZ1567" s="10"/>
      <c r="NKA1567" s="17"/>
      <c r="NKB1567" s="11"/>
      <c r="NKC1567" s="19"/>
      <c r="NKD1567" s="11"/>
      <c r="NKE1567" s="12"/>
      <c r="NKF1567" s="12"/>
      <c r="NKG1567" s="10"/>
      <c r="NKH1567" s="14"/>
      <c r="NKI1567" s="14"/>
      <c r="NKJ1567" s="14"/>
      <c r="NKK1567" s="16"/>
      <c r="NKL1567" s="10"/>
      <c r="NKM1567" s="17"/>
      <c r="NKN1567" s="11"/>
      <c r="NKO1567" s="19"/>
      <c r="NKP1567" s="11"/>
      <c r="NKQ1567" s="12"/>
      <c r="NKR1567" s="12"/>
      <c r="NKS1567" s="10"/>
      <c r="NKT1567" s="14"/>
      <c r="NKU1567" s="14"/>
      <c r="NKV1567" s="14"/>
      <c r="NKW1567" s="16"/>
      <c r="NKX1567" s="10"/>
      <c r="NKY1567" s="17"/>
      <c r="NKZ1567" s="11"/>
      <c r="NLA1567" s="19"/>
      <c r="NLB1567" s="11"/>
      <c r="NLC1567" s="12"/>
      <c r="NLD1567" s="12"/>
      <c r="NLE1567" s="10"/>
      <c r="NLF1567" s="14"/>
      <c r="NLG1567" s="14"/>
      <c r="NLH1567" s="14"/>
      <c r="NLI1567" s="16"/>
      <c r="NLJ1567" s="10"/>
      <c r="NLK1567" s="17"/>
      <c r="NLL1567" s="11"/>
      <c r="NLM1567" s="19"/>
      <c r="NLN1567" s="11"/>
      <c r="NLO1567" s="12"/>
      <c r="NLP1567" s="12"/>
      <c r="NLQ1567" s="10"/>
      <c r="NLR1567" s="14"/>
      <c r="NLS1567" s="14"/>
      <c r="NLT1567" s="14"/>
      <c r="NLU1567" s="16"/>
      <c r="NLV1567" s="10"/>
      <c r="NLW1567" s="17"/>
      <c r="NLX1567" s="11"/>
      <c r="NLY1567" s="19"/>
      <c r="NLZ1567" s="11"/>
      <c r="NMA1567" s="12"/>
      <c r="NMB1567" s="12"/>
      <c r="NMC1567" s="10"/>
      <c r="NMD1567" s="14"/>
      <c r="NME1567" s="14"/>
      <c r="NMF1567" s="14"/>
      <c r="NMG1567" s="16"/>
      <c r="NMH1567" s="10"/>
      <c r="NMI1567" s="17"/>
      <c r="NMJ1567" s="11"/>
      <c r="NMK1567" s="19"/>
      <c r="NML1567" s="11"/>
      <c r="NMM1567" s="12"/>
      <c r="NMN1567" s="12"/>
      <c r="NMO1567" s="10"/>
      <c r="NMP1567" s="14"/>
      <c r="NMQ1567" s="14"/>
      <c r="NMR1567" s="14"/>
      <c r="NMS1567" s="16"/>
      <c r="NMT1567" s="10"/>
      <c r="NMU1567" s="17"/>
      <c r="NMV1567" s="11"/>
      <c r="NMW1567" s="19"/>
      <c r="NMX1567" s="11"/>
      <c r="NMY1567" s="12"/>
      <c r="NMZ1567" s="12"/>
      <c r="NNA1567" s="10"/>
      <c r="NNB1567" s="14"/>
      <c r="NNC1567" s="14"/>
      <c r="NND1567" s="14"/>
      <c r="NNE1567" s="16"/>
      <c r="NNF1567" s="10"/>
      <c r="NNG1567" s="17"/>
      <c r="NNH1567" s="11"/>
      <c r="NNI1567" s="19"/>
      <c r="NNJ1567" s="11"/>
      <c r="NNK1567" s="12"/>
      <c r="NNL1567" s="12"/>
      <c r="NNM1567" s="10"/>
      <c r="NNN1567" s="14"/>
      <c r="NNO1567" s="14"/>
      <c r="NNP1567" s="14"/>
      <c r="NNQ1567" s="16"/>
      <c r="NNR1567" s="10"/>
      <c r="NNS1567" s="17"/>
      <c r="NNT1567" s="11"/>
      <c r="NNU1567" s="19"/>
      <c r="NNV1567" s="11"/>
      <c r="NNW1567" s="12"/>
      <c r="NNX1567" s="12"/>
      <c r="NNY1567" s="10"/>
      <c r="NNZ1567" s="14"/>
      <c r="NOA1567" s="14"/>
      <c r="NOB1567" s="14"/>
      <c r="NOC1567" s="16"/>
      <c r="NOD1567" s="10"/>
      <c r="NOE1567" s="17"/>
      <c r="NOF1567" s="11"/>
      <c r="NOG1567" s="19"/>
      <c r="NOH1567" s="11"/>
      <c r="NOI1567" s="12"/>
      <c r="NOJ1567" s="12"/>
      <c r="NOK1567" s="10"/>
      <c r="NOL1567" s="14"/>
      <c r="NOM1567" s="14"/>
      <c r="NON1567" s="14"/>
      <c r="NOO1567" s="16"/>
      <c r="NOP1567" s="10"/>
      <c r="NOQ1567" s="17"/>
      <c r="NOR1567" s="11"/>
      <c r="NOS1567" s="19"/>
      <c r="NOT1567" s="11"/>
      <c r="NOU1567" s="12"/>
      <c r="NOV1567" s="12"/>
      <c r="NOW1567" s="10"/>
      <c r="NOX1567" s="14"/>
      <c r="NOY1567" s="14"/>
      <c r="NOZ1567" s="14"/>
      <c r="NPA1567" s="16"/>
      <c r="NPB1567" s="10"/>
      <c r="NPC1567" s="17"/>
      <c r="NPD1567" s="11"/>
      <c r="NPE1567" s="19"/>
      <c r="NPF1567" s="11"/>
      <c r="NPG1567" s="12"/>
      <c r="NPH1567" s="12"/>
      <c r="NPI1567" s="10"/>
      <c r="NPJ1567" s="14"/>
      <c r="NPK1567" s="14"/>
      <c r="NPL1567" s="14"/>
      <c r="NPM1567" s="16"/>
      <c r="NPN1567" s="10"/>
      <c r="NPO1567" s="17"/>
      <c r="NPP1567" s="11"/>
      <c r="NPQ1567" s="19"/>
      <c r="NPR1567" s="11"/>
      <c r="NPS1567" s="12"/>
      <c r="NPT1567" s="12"/>
      <c r="NPU1567" s="10"/>
      <c r="NPV1567" s="14"/>
      <c r="NPW1567" s="14"/>
      <c r="NPX1567" s="14"/>
      <c r="NPY1567" s="16"/>
      <c r="NPZ1567" s="10"/>
      <c r="NQA1567" s="17"/>
      <c r="NQB1567" s="11"/>
      <c r="NQC1567" s="19"/>
      <c r="NQD1567" s="11"/>
      <c r="NQE1567" s="12"/>
      <c r="NQF1567" s="12"/>
      <c r="NQG1567" s="10"/>
      <c r="NQH1567" s="14"/>
      <c r="NQI1567" s="14"/>
      <c r="NQJ1567" s="14"/>
      <c r="NQK1567" s="16"/>
      <c r="NQL1567" s="10"/>
      <c r="NQM1567" s="17"/>
      <c r="NQN1567" s="11"/>
      <c r="NQO1567" s="19"/>
      <c r="NQP1567" s="11"/>
      <c r="NQQ1567" s="12"/>
      <c r="NQR1567" s="12"/>
      <c r="NQS1567" s="10"/>
      <c r="NQT1567" s="14"/>
      <c r="NQU1567" s="14"/>
      <c r="NQV1567" s="14"/>
      <c r="NQW1567" s="16"/>
      <c r="NQX1567" s="10"/>
      <c r="NQY1567" s="17"/>
      <c r="NQZ1567" s="11"/>
      <c r="NRA1567" s="19"/>
      <c r="NRB1567" s="11"/>
      <c r="NRC1567" s="12"/>
      <c r="NRD1567" s="12"/>
      <c r="NRE1567" s="10"/>
      <c r="NRF1567" s="14"/>
      <c r="NRG1567" s="14"/>
      <c r="NRH1567" s="14"/>
      <c r="NRI1567" s="16"/>
      <c r="NRJ1567" s="10"/>
      <c r="NRK1567" s="17"/>
      <c r="NRL1567" s="11"/>
      <c r="NRM1567" s="19"/>
      <c r="NRN1567" s="11"/>
      <c r="NRO1567" s="12"/>
      <c r="NRP1567" s="12"/>
      <c r="NRQ1567" s="10"/>
      <c r="NRR1567" s="14"/>
      <c r="NRS1567" s="14"/>
      <c r="NRT1567" s="14"/>
      <c r="NRU1567" s="16"/>
      <c r="NRV1567" s="10"/>
      <c r="NRW1567" s="17"/>
      <c r="NRX1567" s="11"/>
      <c r="NRY1567" s="19"/>
      <c r="NRZ1567" s="11"/>
      <c r="NSA1567" s="12"/>
      <c r="NSB1567" s="12"/>
      <c r="NSC1567" s="10"/>
      <c r="NSD1567" s="14"/>
      <c r="NSE1567" s="14"/>
      <c r="NSF1567" s="14"/>
      <c r="NSG1567" s="16"/>
      <c r="NSH1567" s="10"/>
      <c r="NSI1567" s="17"/>
      <c r="NSJ1567" s="11"/>
      <c r="NSK1567" s="19"/>
      <c r="NSL1567" s="11"/>
      <c r="NSM1567" s="12"/>
      <c r="NSN1567" s="12"/>
      <c r="NSO1567" s="10"/>
      <c r="NSP1567" s="14"/>
      <c r="NSQ1567" s="14"/>
      <c r="NSR1567" s="14"/>
      <c r="NSS1567" s="16"/>
      <c r="NST1567" s="10"/>
      <c r="NSU1567" s="17"/>
      <c r="NSV1567" s="11"/>
      <c r="NSW1567" s="19"/>
      <c r="NSX1567" s="11"/>
      <c r="NSY1567" s="12"/>
      <c r="NSZ1567" s="12"/>
      <c r="NTA1567" s="10"/>
      <c r="NTB1567" s="14"/>
      <c r="NTC1567" s="14"/>
      <c r="NTD1567" s="14"/>
      <c r="NTE1567" s="16"/>
      <c r="NTF1567" s="10"/>
      <c r="NTG1567" s="17"/>
      <c r="NTH1567" s="11"/>
      <c r="NTI1567" s="19"/>
      <c r="NTJ1567" s="11"/>
      <c r="NTK1567" s="12"/>
      <c r="NTL1567" s="12"/>
      <c r="NTM1567" s="10"/>
      <c r="NTN1567" s="14"/>
      <c r="NTO1567" s="14"/>
      <c r="NTP1567" s="14"/>
      <c r="NTQ1567" s="16"/>
      <c r="NTR1567" s="10"/>
      <c r="NTS1567" s="17"/>
      <c r="NTT1567" s="11"/>
      <c r="NTU1567" s="19"/>
      <c r="NTV1567" s="11"/>
      <c r="NTW1567" s="12"/>
      <c r="NTX1567" s="12"/>
      <c r="NTY1567" s="10"/>
      <c r="NTZ1567" s="14"/>
      <c r="NUA1567" s="14"/>
      <c r="NUB1567" s="14"/>
      <c r="NUC1567" s="16"/>
      <c r="NUD1567" s="10"/>
      <c r="NUE1567" s="17"/>
      <c r="NUF1567" s="11"/>
      <c r="NUG1567" s="19"/>
      <c r="NUH1567" s="11"/>
      <c r="NUI1567" s="12"/>
      <c r="NUJ1567" s="12"/>
      <c r="NUK1567" s="10"/>
      <c r="NUL1567" s="14"/>
      <c r="NUM1567" s="14"/>
      <c r="NUN1567" s="14"/>
      <c r="NUO1567" s="16"/>
      <c r="NUP1567" s="10"/>
      <c r="NUQ1567" s="17"/>
      <c r="NUR1567" s="11"/>
      <c r="NUS1567" s="19"/>
      <c r="NUT1567" s="11"/>
      <c r="NUU1567" s="12"/>
      <c r="NUV1567" s="12"/>
      <c r="NUW1567" s="10"/>
      <c r="NUX1567" s="14"/>
      <c r="NUY1567" s="14"/>
      <c r="NUZ1567" s="14"/>
      <c r="NVA1567" s="16"/>
      <c r="NVB1567" s="10"/>
      <c r="NVC1567" s="17"/>
      <c r="NVD1567" s="11"/>
      <c r="NVE1567" s="19"/>
      <c r="NVF1567" s="11"/>
      <c r="NVG1567" s="12"/>
      <c r="NVH1567" s="12"/>
      <c r="NVI1567" s="10"/>
      <c r="NVJ1567" s="14"/>
      <c r="NVK1567" s="14"/>
      <c r="NVL1567" s="14"/>
      <c r="NVM1567" s="16"/>
      <c r="NVN1567" s="10"/>
      <c r="NVO1567" s="17"/>
      <c r="NVP1567" s="11"/>
      <c r="NVQ1567" s="19"/>
      <c r="NVR1567" s="11"/>
      <c r="NVS1567" s="12"/>
      <c r="NVT1567" s="12"/>
      <c r="NVU1567" s="10"/>
      <c r="NVV1567" s="14"/>
      <c r="NVW1567" s="14"/>
      <c r="NVX1567" s="14"/>
      <c r="NVY1567" s="16"/>
      <c r="NVZ1567" s="10"/>
      <c r="NWA1567" s="17"/>
      <c r="NWB1567" s="11"/>
      <c r="NWC1567" s="19"/>
      <c r="NWD1567" s="11"/>
      <c r="NWE1567" s="12"/>
      <c r="NWF1567" s="12"/>
      <c r="NWG1567" s="10"/>
      <c r="NWH1567" s="14"/>
      <c r="NWI1567" s="14"/>
      <c r="NWJ1567" s="14"/>
      <c r="NWK1567" s="16"/>
      <c r="NWL1567" s="10"/>
      <c r="NWM1567" s="17"/>
      <c r="NWN1567" s="11"/>
      <c r="NWO1567" s="19"/>
      <c r="NWP1567" s="11"/>
      <c r="NWQ1567" s="12"/>
      <c r="NWR1567" s="12"/>
      <c r="NWS1567" s="10"/>
      <c r="NWT1567" s="14"/>
      <c r="NWU1567" s="14"/>
      <c r="NWV1567" s="14"/>
      <c r="NWW1567" s="16"/>
      <c r="NWX1567" s="10"/>
      <c r="NWY1567" s="17"/>
      <c r="NWZ1567" s="11"/>
      <c r="NXA1567" s="19"/>
      <c r="NXB1567" s="11"/>
      <c r="NXC1567" s="12"/>
      <c r="NXD1567" s="12"/>
      <c r="NXE1567" s="10"/>
      <c r="NXF1567" s="14"/>
      <c r="NXG1567" s="14"/>
      <c r="NXH1567" s="14"/>
      <c r="NXI1567" s="16"/>
      <c r="NXJ1567" s="10"/>
      <c r="NXK1567" s="17"/>
      <c r="NXL1567" s="11"/>
      <c r="NXM1567" s="19"/>
      <c r="NXN1567" s="11"/>
      <c r="NXO1567" s="12"/>
      <c r="NXP1567" s="12"/>
      <c r="NXQ1567" s="10"/>
      <c r="NXR1567" s="14"/>
      <c r="NXS1567" s="14"/>
      <c r="NXT1567" s="14"/>
      <c r="NXU1567" s="16"/>
      <c r="NXV1567" s="10"/>
      <c r="NXW1567" s="17"/>
      <c r="NXX1567" s="11"/>
      <c r="NXY1567" s="19"/>
      <c r="NXZ1567" s="11"/>
      <c r="NYA1567" s="12"/>
      <c r="NYB1567" s="12"/>
      <c r="NYC1567" s="10"/>
      <c r="NYD1567" s="14"/>
      <c r="NYE1567" s="14"/>
      <c r="NYF1567" s="14"/>
      <c r="NYG1567" s="16"/>
      <c r="NYH1567" s="10"/>
      <c r="NYI1567" s="17"/>
      <c r="NYJ1567" s="11"/>
      <c r="NYK1567" s="19"/>
      <c r="NYL1567" s="11"/>
      <c r="NYM1567" s="12"/>
      <c r="NYN1567" s="12"/>
      <c r="NYO1567" s="10"/>
      <c r="NYP1567" s="14"/>
      <c r="NYQ1567" s="14"/>
      <c r="NYR1567" s="14"/>
      <c r="NYS1567" s="16"/>
      <c r="NYT1567" s="10"/>
      <c r="NYU1567" s="17"/>
      <c r="NYV1567" s="11"/>
      <c r="NYW1567" s="19"/>
      <c r="NYX1567" s="11"/>
      <c r="NYY1567" s="12"/>
      <c r="NYZ1567" s="12"/>
      <c r="NZA1567" s="10"/>
      <c r="NZB1567" s="14"/>
      <c r="NZC1567" s="14"/>
      <c r="NZD1567" s="14"/>
      <c r="NZE1567" s="16"/>
      <c r="NZF1567" s="10"/>
      <c r="NZG1567" s="17"/>
      <c r="NZH1567" s="11"/>
      <c r="NZI1567" s="19"/>
      <c r="NZJ1567" s="11"/>
      <c r="NZK1567" s="12"/>
      <c r="NZL1567" s="12"/>
      <c r="NZM1567" s="10"/>
      <c r="NZN1567" s="14"/>
      <c r="NZO1567" s="14"/>
      <c r="NZP1567" s="14"/>
      <c r="NZQ1567" s="16"/>
      <c r="NZR1567" s="10"/>
      <c r="NZS1567" s="17"/>
      <c r="NZT1567" s="11"/>
      <c r="NZU1567" s="19"/>
      <c r="NZV1567" s="11"/>
      <c r="NZW1567" s="12"/>
      <c r="NZX1567" s="12"/>
      <c r="NZY1567" s="10"/>
      <c r="NZZ1567" s="14"/>
      <c r="OAA1567" s="14"/>
      <c r="OAB1567" s="14"/>
      <c r="OAC1567" s="16"/>
      <c r="OAD1567" s="10"/>
      <c r="OAE1567" s="17"/>
      <c r="OAF1567" s="11"/>
      <c r="OAG1567" s="19"/>
      <c r="OAH1567" s="11"/>
      <c r="OAI1567" s="12"/>
      <c r="OAJ1567" s="12"/>
      <c r="OAK1567" s="10"/>
      <c r="OAL1567" s="14"/>
      <c r="OAM1567" s="14"/>
      <c r="OAN1567" s="14"/>
      <c r="OAO1567" s="16"/>
      <c r="OAP1567" s="10"/>
      <c r="OAQ1567" s="17"/>
      <c r="OAR1567" s="11"/>
      <c r="OAS1567" s="19"/>
      <c r="OAT1567" s="11"/>
      <c r="OAU1567" s="12"/>
      <c r="OAV1567" s="12"/>
      <c r="OAW1567" s="10"/>
      <c r="OAX1567" s="14"/>
      <c r="OAY1567" s="14"/>
      <c r="OAZ1567" s="14"/>
      <c r="OBA1567" s="16"/>
      <c r="OBB1567" s="10"/>
      <c r="OBC1567" s="17"/>
      <c r="OBD1567" s="11"/>
      <c r="OBE1567" s="19"/>
      <c r="OBF1567" s="11"/>
      <c r="OBG1567" s="12"/>
      <c r="OBH1567" s="12"/>
      <c r="OBI1567" s="10"/>
      <c r="OBJ1567" s="14"/>
      <c r="OBK1567" s="14"/>
      <c r="OBL1567" s="14"/>
      <c r="OBM1567" s="16"/>
      <c r="OBN1567" s="10"/>
      <c r="OBO1567" s="17"/>
      <c r="OBP1567" s="11"/>
      <c r="OBQ1567" s="19"/>
      <c r="OBR1567" s="11"/>
      <c r="OBS1567" s="12"/>
      <c r="OBT1567" s="12"/>
      <c r="OBU1567" s="10"/>
      <c r="OBV1567" s="14"/>
      <c r="OBW1567" s="14"/>
      <c r="OBX1567" s="14"/>
      <c r="OBY1567" s="16"/>
      <c r="OBZ1567" s="10"/>
      <c r="OCA1567" s="17"/>
      <c r="OCB1567" s="11"/>
      <c r="OCC1567" s="19"/>
      <c r="OCD1567" s="11"/>
      <c r="OCE1567" s="12"/>
      <c r="OCF1567" s="12"/>
      <c r="OCG1567" s="10"/>
      <c r="OCH1567" s="14"/>
      <c r="OCI1567" s="14"/>
      <c r="OCJ1567" s="14"/>
      <c r="OCK1567" s="16"/>
      <c r="OCL1567" s="10"/>
      <c r="OCM1567" s="17"/>
      <c r="OCN1567" s="11"/>
      <c r="OCO1567" s="19"/>
      <c r="OCP1567" s="11"/>
      <c r="OCQ1567" s="12"/>
      <c r="OCR1567" s="12"/>
      <c r="OCS1567" s="10"/>
      <c r="OCT1567" s="14"/>
      <c r="OCU1567" s="14"/>
      <c r="OCV1567" s="14"/>
      <c r="OCW1567" s="16"/>
      <c r="OCX1567" s="10"/>
      <c r="OCY1567" s="17"/>
      <c r="OCZ1567" s="11"/>
      <c r="ODA1567" s="19"/>
      <c r="ODB1567" s="11"/>
      <c r="ODC1567" s="12"/>
      <c r="ODD1567" s="12"/>
      <c r="ODE1567" s="10"/>
      <c r="ODF1567" s="14"/>
      <c r="ODG1567" s="14"/>
      <c r="ODH1567" s="14"/>
      <c r="ODI1567" s="16"/>
      <c r="ODJ1567" s="10"/>
      <c r="ODK1567" s="17"/>
      <c r="ODL1567" s="11"/>
      <c r="ODM1567" s="19"/>
      <c r="ODN1567" s="11"/>
      <c r="ODO1567" s="12"/>
      <c r="ODP1567" s="12"/>
      <c r="ODQ1567" s="10"/>
      <c r="ODR1567" s="14"/>
      <c r="ODS1567" s="14"/>
      <c r="ODT1567" s="14"/>
      <c r="ODU1567" s="16"/>
      <c r="ODV1567" s="10"/>
      <c r="ODW1567" s="17"/>
      <c r="ODX1567" s="11"/>
      <c r="ODY1567" s="19"/>
      <c r="ODZ1567" s="11"/>
      <c r="OEA1567" s="12"/>
      <c r="OEB1567" s="12"/>
      <c r="OEC1567" s="10"/>
      <c r="OED1567" s="14"/>
      <c r="OEE1567" s="14"/>
      <c r="OEF1567" s="14"/>
      <c r="OEG1567" s="16"/>
      <c r="OEH1567" s="10"/>
      <c r="OEI1567" s="17"/>
      <c r="OEJ1567" s="11"/>
      <c r="OEK1567" s="19"/>
      <c r="OEL1567" s="11"/>
      <c r="OEM1567" s="12"/>
      <c r="OEN1567" s="12"/>
      <c r="OEO1567" s="10"/>
      <c r="OEP1567" s="14"/>
      <c r="OEQ1567" s="14"/>
      <c r="OER1567" s="14"/>
      <c r="OES1567" s="16"/>
      <c r="OET1567" s="10"/>
      <c r="OEU1567" s="17"/>
      <c r="OEV1567" s="11"/>
      <c r="OEW1567" s="19"/>
      <c r="OEX1567" s="11"/>
      <c r="OEY1567" s="12"/>
      <c r="OEZ1567" s="12"/>
      <c r="OFA1567" s="10"/>
      <c r="OFB1567" s="14"/>
      <c r="OFC1567" s="14"/>
      <c r="OFD1567" s="14"/>
      <c r="OFE1567" s="16"/>
      <c r="OFF1567" s="10"/>
      <c r="OFG1567" s="17"/>
      <c r="OFH1567" s="11"/>
      <c r="OFI1567" s="19"/>
      <c r="OFJ1567" s="11"/>
      <c r="OFK1567" s="12"/>
      <c r="OFL1567" s="12"/>
      <c r="OFM1567" s="10"/>
      <c r="OFN1567" s="14"/>
      <c r="OFO1567" s="14"/>
      <c r="OFP1567" s="14"/>
      <c r="OFQ1567" s="16"/>
      <c r="OFR1567" s="10"/>
      <c r="OFS1567" s="17"/>
      <c r="OFT1567" s="11"/>
      <c r="OFU1567" s="19"/>
      <c r="OFV1567" s="11"/>
      <c r="OFW1567" s="12"/>
      <c r="OFX1567" s="12"/>
      <c r="OFY1567" s="10"/>
      <c r="OFZ1567" s="14"/>
      <c r="OGA1567" s="14"/>
      <c r="OGB1567" s="14"/>
      <c r="OGC1567" s="16"/>
      <c r="OGD1567" s="10"/>
      <c r="OGE1567" s="17"/>
      <c r="OGF1567" s="11"/>
      <c r="OGG1567" s="19"/>
      <c r="OGH1567" s="11"/>
      <c r="OGI1567" s="12"/>
      <c r="OGJ1567" s="12"/>
      <c r="OGK1567" s="10"/>
      <c r="OGL1567" s="14"/>
      <c r="OGM1567" s="14"/>
      <c r="OGN1567" s="14"/>
      <c r="OGO1567" s="16"/>
      <c r="OGP1567" s="10"/>
      <c r="OGQ1567" s="17"/>
      <c r="OGR1567" s="11"/>
      <c r="OGS1567" s="19"/>
      <c r="OGT1567" s="11"/>
      <c r="OGU1567" s="12"/>
      <c r="OGV1567" s="12"/>
      <c r="OGW1567" s="10"/>
      <c r="OGX1567" s="14"/>
      <c r="OGY1567" s="14"/>
      <c r="OGZ1567" s="14"/>
      <c r="OHA1567" s="16"/>
      <c r="OHB1567" s="10"/>
      <c r="OHC1567" s="17"/>
      <c r="OHD1567" s="11"/>
      <c r="OHE1567" s="19"/>
      <c r="OHF1567" s="11"/>
      <c r="OHG1567" s="12"/>
      <c r="OHH1567" s="12"/>
      <c r="OHI1567" s="10"/>
      <c r="OHJ1567" s="14"/>
      <c r="OHK1567" s="14"/>
      <c r="OHL1567" s="14"/>
      <c r="OHM1567" s="16"/>
      <c r="OHN1567" s="10"/>
      <c r="OHO1567" s="17"/>
      <c r="OHP1567" s="11"/>
      <c r="OHQ1567" s="19"/>
      <c r="OHR1567" s="11"/>
      <c r="OHS1567" s="12"/>
      <c r="OHT1567" s="12"/>
      <c r="OHU1567" s="10"/>
      <c r="OHV1567" s="14"/>
      <c r="OHW1567" s="14"/>
      <c r="OHX1567" s="14"/>
      <c r="OHY1567" s="16"/>
      <c r="OHZ1567" s="10"/>
      <c r="OIA1567" s="17"/>
      <c r="OIB1567" s="11"/>
      <c r="OIC1567" s="19"/>
      <c r="OID1567" s="11"/>
      <c r="OIE1567" s="12"/>
      <c r="OIF1567" s="12"/>
      <c r="OIG1567" s="10"/>
      <c r="OIH1567" s="14"/>
      <c r="OII1567" s="14"/>
      <c r="OIJ1567" s="14"/>
      <c r="OIK1567" s="16"/>
      <c r="OIL1567" s="10"/>
      <c r="OIM1567" s="17"/>
      <c r="OIN1567" s="11"/>
      <c r="OIO1567" s="19"/>
      <c r="OIP1567" s="11"/>
      <c r="OIQ1567" s="12"/>
      <c r="OIR1567" s="12"/>
      <c r="OIS1567" s="10"/>
      <c r="OIT1567" s="14"/>
      <c r="OIU1567" s="14"/>
      <c r="OIV1567" s="14"/>
      <c r="OIW1567" s="16"/>
      <c r="OIX1567" s="10"/>
      <c r="OIY1567" s="17"/>
      <c r="OIZ1567" s="11"/>
      <c r="OJA1567" s="19"/>
      <c r="OJB1567" s="11"/>
      <c r="OJC1567" s="12"/>
      <c r="OJD1567" s="12"/>
      <c r="OJE1567" s="10"/>
      <c r="OJF1567" s="14"/>
      <c r="OJG1567" s="14"/>
      <c r="OJH1567" s="14"/>
      <c r="OJI1567" s="16"/>
      <c r="OJJ1567" s="10"/>
      <c r="OJK1567" s="17"/>
      <c r="OJL1567" s="11"/>
      <c r="OJM1567" s="19"/>
      <c r="OJN1567" s="11"/>
      <c r="OJO1567" s="12"/>
      <c r="OJP1567" s="12"/>
      <c r="OJQ1567" s="10"/>
      <c r="OJR1567" s="14"/>
      <c r="OJS1567" s="14"/>
      <c r="OJT1567" s="14"/>
      <c r="OJU1567" s="16"/>
      <c r="OJV1567" s="10"/>
      <c r="OJW1567" s="17"/>
      <c r="OJX1567" s="11"/>
      <c r="OJY1567" s="19"/>
      <c r="OJZ1567" s="11"/>
      <c r="OKA1567" s="12"/>
      <c r="OKB1567" s="12"/>
      <c r="OKC1567" s="10"/>
      <c r="OKD1567" s="14"/>
      <c r="OKE1567" s="14"/>
      <c r="OKF1567" s="14"/>
      <c r="OKG1567" s="16"/>
      <c r="OKH1567" s="10"/>
      <c r="OKI1567" s="17"/>
      <c r="OKJ1567" s="11"/>
      <c r="OKK1567" s="19"/>
      <c r="OKL1567" s="11"/>
      <c r="OKM1567" s="12"/>
      <c r="OKN1567" s="12"/>
      <c r="OKO1567" s="10"/>
      <c r="OKP1567" s="14"/>
      <c r="OKQ1567" s="14"/>
      <c r="OKR1567" s="14"/>
      <c r="OKS1567" s="16"/>
      <c r="OKT1567" s="10"/>
      <c r="OKU1567" s="17"/>
      <c r="OKV1567" s="11"/>
      <c r="OKW1567" s="19"/>
      <c r="OKX1567" s="11"/>
      <c r="OKY1567" s="12"/>
      <c r="OKZ1567" s="12"/>
      <c r="OLA1567" s="10"/>
      <c r="OLB1567" s="14"/>
      <c r="OLC1567" s="14"/>
      <c r="OLD1567" s="14"/>
      <c r="OLE1567" s="16"/>
      <c r="OLF1567" s="10"/>
      <c r="OLG1567" s="17"/>
      <c r="OLH1567" s="11"/>
      <c r="OLI1567" s="19"/>
      <c r="OLJ1567" s="11"/>
      <c r="OLK1567" s="12"/>
      <c r="OLL1567" s="12"/>
      <c r="OLM1567" s="10"/>
      <c r="OLN1567" s="14"/>
      <c r="OLO1567" s="14"/>
      <c r="OLP1567" s="14"/>
      <c r="OLQ1567" s="16"/>
      <c r="OLR1567" s="10"/>
      <c r="OLS1567" s="17"/>
      <c r="OLT1567" s="11"/>
      <c r="OLU1567" s="19"/>
      <c r="OLV1567" s="11"/>
      <c r="OLW1567" s="12"/>
      <c r="OLX1567" s="12"/>
      <c r="OLY1567" s="10"/>
      <c r="OLZ1567" s="14"/>
      <c r="OMA1567" s="14"/>
      <c r="OMB1567" s="14"/>
      <c r="OMC1567" s="16"/>
      <c r="OMD1567" s="10"/>
      <c r="OME1567" s="17"/>
      <c r="OMF1567" s="11"/>
      <c r="OMG1567" s="19"/>
      <c r="OMH1567" s="11"/>
      <c r="OMI1567" s="12"/>
      <c r="OMJ1567" s="12"/>
      <c r="OMK1567" s="10"/>
      <c r="OML1567" s="14"/>
      <c r="OMM1567" s="14"/>
      <c r="OMN1567" s="14"/>
      <c r="OMO1567" s="16"/>
      <c r="OMP1567" s="10"/>
      <c r="OMQ1567" s="17"/>
      <c r="OMR1567" s="11"/>
      <c r="OMS1567" s="19"/>
      <c r="OMT1567" s="11"/>
      <c r="OMU1567" s="12"/>
      <c r="OMV1567" s="12"/>
      <c r="OMW1567" s="10"/>
      <c r="OMX1567" s="14"/>
      <c r="OMY1567" s="14"/>
      <c r="OMZ1567" s="14"/>
      <c r="ONA1567" s="16"/>
      <c r="ONB1567" s="10"/>
      <c r="ONC1567" s="17"/>
      <c r="OND1567" s="11"/>
      <c r="ONE1567" s="19"/>
      <c r="ONF1567" s="11"/>
      <c r="ONG1567" s="12"/>
      <c r="ONH1567" s="12"/>
      <c r="ONI1567" s="10"/>
      <c r="ONJ1567" s="14"/>
      <c r="ONK1567" s="14"/>
      <c r="ONL1567" s="14"/>
      <c r="ONM1567" s="16"/>
      <c r="ONN1567" s="10"/>
      <c r="ONO1567" s="17"/>
      <c r="ONP1567" s="11"/>
      <c r="ONQ1567" s="19"/>
      <c r="ONR1567" s="11"/>
      <c r="ONS1567" s="12"/>
      <c r="ONT1567" s="12"/>
      <c r="ONU1567" s="10"/>
      <c r="ONV1567" s="14"/>
      <c r="ONW1567" s="14"/>
      <c r="ONX1567" s="14"/>
      <c r="ONY1567" s="16"/>
      <c r="ONZ1567" s="10"/>
      <c r="OOA1567" s="17"/>
      <c r="OOB1567" s="11"/>
      <c r="OOC1567" s="19"/>
      <c r="OOD1567" s="11"/>
      <c r="OOE1567" s="12"/>
      <c r="OOF1567" s="12"/>
      <c r="OOG1567" s="10"/>
      <c r="OOH1567" s="14"/>
      <c r="OOI1567" s="14"/>
      <c r="OOJ1567" s="14"/>
      <c r="OOK1567" s="16"/>
      <c r="OOL1567" s="10"/>
      <c r="OOM1567" s="17"/>
      <c r="OON1567" s="11"/>
      <c r="OOO1567" s="19"/>
      <c r="OOP1567" s="11"/>
      <c r="OOQ1567" s="12"/>
      <c r="OOR1567" s="12"/>
      <c r="OOS1567" s="10"/>
      <c r="OOT1567" s="14"/>
      <c r="OOU1567" s="14"/>
      <c r="OOV1567" s="14"/>
      <c r="OOW1567" s="16"/>
      <c r="OOX1567" s="10"/>
      <c r="OOY1567" s="17"/>
      <c r="OOZ1567" s="11"/>
      <c r="OPA1567" s="19"/>
      <c r="OPB1567" s="11"/>
      <c r="OPC1567" s="12"/>
      <c r="OPD1567" s="12"/>
      <c r="OPE1567" s="10"/>
      <c r="OPF1567" s="14"/>
      <c r="OPG1567" s="14"/>
      <c r="OPH1567" s="14"/>
      <c r="OPI1567" s="16"/>
      <c r="OPJ1567" s="10"/>
      <c r="OPK1567" s="17"/>
      <c r="OPL1567" s="11"/>
      <c r="OPM1567" s="19"/>
      <c r="OPN1567" s="11"/>
      <c r="OPO1567" s="12"/>
      <c r="OPP1567" s="12"/>
      <c r="OPQ1567" s="10"/>
      <c r="OPR1567" s="14"/>
      <c r="OPS1567" s="14"/>
      <c r="OPT1567" s="14"/>
      <c r="OPU1567" s="16"/>
      <c r="OPV1567" s="10"/>
      <c r="OPW1567" s="17"/>
      <c r="OPX1567" s="11"/>
      <c r="OPY1567" s="19"/>
      <c r="OPZ1567" s="11"/>
      <c r="OQA1567" s="12"/>
      <c r="OQB1567" s="12"/>
      <c r="OQC1567" s="10"/>
      <c r="OQD1567" s="14"/>
      <c r="OQE1567" s="14"/>
      <c r="OQF1567" s="14"/>
      <c r="OQG1567" s="16"/>
      <c r="OQH1567" s="10"/>
      <c r="OQI1567" s="17"/>
      <c r="OQJ1567" s="11"/>
      <c r="OQK1567" s="19"/>
      <c r="OQL1567" s="11"/>
      <c r="OQM1567" s="12"/>
      <c r="OQN1567" s="12"/>
      <c r="OQO1567" s="10"/>
      <c r="OQP1567" s="14"/>
      <c r="OQQ1567" s="14"/>
      <c r="OQR1567" s="14"/>
      <c r="OQS1567" s="16"/>
      <c r="OQT1567" s="10"/>
      <c r="OQU1567" s="17"/>
      <c r="OQV1567" s="11"/>
      <c r="OQW1567" s="19"/>
      <c r="OQX1567" s="11"/>
      <c r="OQY1567" s="12"/>
      <c r="OQZ1567" s="12"/>
      <c r="ORA1567" s="10"/>
      <c r="ORB1567" s="14"/>
      <c r="ORC1567" s="14"/>
      <c r="ORD1567" s="14"/>
      <c r="ORE1567" s="16"/>
      <c r="ORF1567" s="10"/>
      <c r="ORG1567" s="17"/>
      <c r="ORH1567" s="11"/>
      <c r="ORI1567" s="19"/>
      <c r="ORJ1567" s="11"/>
      <c r="ORK1567" s="12"/>
      <c r="ORL1567" s="12"/>
      <c r="ORM1567" s="10"/>
      <c r="ORN1567" s="14"/>
      <c r="ORO1567" s="14"/>
      <c r="ORP1567" s="14"/>
      <c r="ORQ1567" s="16"/>
      <c r="ORR1567" s="10"/>
      <c r="ORS1567" s="17"/>
      <c r="ORT1567" s="11"/>
      <c r="ORU1567" s="19"/>
      <c r="ORV1567" s="11"/>
      <c r="ORW1567" s="12"/>
      <c r="ORX1567" s="12"/>
      <c r="ORY1567" s="10"/>
      <c r="ORZ1567" s="14"/>
      <c r="OSA1567" s="14"/>
      <c r="OSB1567" s="14"/>
      <c r="OSC1567" s="16"/>
      <c r="OSD1567" s="10"/>
      <c r="OSE1567" s="17"/>
      <c r="OSF1567" s="11"/>
      <c r="OSG1567" s="19"/>
      <c r="OSH1567" s="11"/>
      <c r="OSI1567" s="12"/>
      <c r="OSJ1567" s="12"/>
      <c r="OSK1567" s="10"/>
      <c r="OSL1567" s="14"/>
      <c r="OSM1567" s="14"/>
      <c r="OSN1567" s="14"/>
      <c r="OSO1567" s="16"/>
      <c r="OSP1567" s="10"/>
      <c r="OSQ1567" s="17"/>
      <c r="OSR1567" s="11"/>
      <c r="OSS1567" s="19"/>
      <c r="OST1567" s="11"/>
      <c r="OSU1567" s="12"/>
      <c r="OSV1567" s="12"/>
      <c r="OSW1567" s="10"/>
      <c r="OSX1567" s="14"/>
      <c r="OSY1567" s="14"/>
      <c r="OSZ1567" s="14"/>
      <c r="OTA1567" s="16"/>
      <c r="OTB1567" s="10"/>
      <c r="OTC1567" s="17"/>
      <c r="OTD1567" s="11"/>
      <c r="OTE1567" s="19"/>
      <c r="OTF1567" s="11"/>
      <c r="OTG1567" s="12"/>
      <c r="OTH1567" s="12"/>
      <c r="OTI1567" s="10"/>
      <c r="OTJ1567" s="14"/>
      <c r="OTK1567" s="14"/>
      <c r="OTL1567" s="14"/>
      <c r="OTM1567" s="16"/>
      <c r="OTN1567" s="10"/>
      <c r="OTO1567" s="17"/>
      <c r="OTP1567" s="11"/>
      <c r="OTQ1567" s="19"/>
      <c r="OTR1567" s="11"/>
      <c r="OTS1567" s="12"/>
      <c r="OTT1567" s="12"/>
      <c r="OTU1567" s="10"/>
      <c r="OTV1567" s="14"/>
      <c r="OTW1567" s="14"/>
      <c r="OTX1567" s="14"/>
      <c r="OTY1567" s="16"/>
      <c r="OTZ1567" s="10"/>
      <c r="OUA1567" s="17"/>
      <c r="OUB1567" s="11"/>
      <c r="OUC1567" s="19"/>
      <c r="OUD1567" s="11"/>
      <c r="OUE1567" s="12"/>
      <c r="OUF1567" s="12"/>
      <c r="OUG1567" s="10"/>
      <c r="OUH1567" s="14"/>
      <c r="OUI1567" s="14"/>
      <c r="OUJ1567" s="14"/>
      <c r="OUK1567" s="16"/>
      <c r="OUL1567" s="10"/>
      <c r="OUM1567" s="17"/>
      <c r="OUN1567" s="11"/>
      <c r="OUO1567" s="19"/>
      <c r="OUP1567" s="11"/>
      <c r="OUQ1567" s="12"/>
      <c r="OUR1567" s="12"/>
      <c r="OUS1567" s="10"/>
      <c r="OUT1567" s="14"/>
      <c r="OUU1567" s="14"/>
      <c r="OUV1567" s="14"/>
      <c r="OUW1567" s="16"/>
      <c r="OUX1567" s="10"/>
      <c r="OUY1567" s="17"/>
      <c r="OUZ1567" s="11"/>
      <c r="OVA1567" s="19"/>
      <c r="OVB1567" s="11"/>
      <c r="OVC1567" s="12"/>
      <c r="OVD1567" s="12"/>
      <c r="OVE1567" s="10"/>
      <c r="OVF1567" s="14"/>
      <c r="OVG1567" s="14"/>
      <c r="OVH1567" s="14"/>
      <c r="OVI1567" s="16"/>
      <c r="OVJ1567" s="10"/>
      <c r="OVK1567" s="17"/>
      <c r="OVL1567" s="11"/>
      <c r="OVM1567" s="19"/>
      <c r="OVN1567" s="11"/>
      <c r="OVO1567" s="12"/>
      <c r="OVP1567" s="12"/>
      <c r="OVQ1567" s="10"/>
      <c r="OVR1567" s="14"/>
      <c r="OVS1567" s="14"/>
      <c r="OVT1567" s="14"/>
      <c r="OVU1567" s="16"/>
      <c r="OVV1567" s="10"/>
      <c r="OVW1567" s="17"/>
      <c r="OVX1567" s="11"/>
      <c r="OVY1567" s="19"/>
      <c r="OVZ1567" s="11"/>
      <c r="OWA1567" s="12"/>
      <c r="OWB1567" s="12"/>
      <c r="OWC1567" s="10"/>
      <c r="OWD1567" s="14"/>
      <c r="OWE1567" s="14"/>
      <c r="OWF1567" s="14"/>
      <c r="OWG1567" s="16"/>
      <c r="OWH1567" s="10"/>
      <c r="OWI1567" s="17"/>
      <c r="OWJ1567" s="11"/>
      <c r="OWK1567" s="19"/>
      <c r="OWL1567" s="11"/>
      <c r="OWM1567" s="12"/>
      <c r="OWN1567" s="12"/>
      <c r="OWO1567" s="10"/>
      <c r="OWP1567" s="14"/>
      <c r="OWQ1567" s="14"/>
      <c r="OWR1567" s="14"/>
      <c r="OWS1567" s="16"/>
      <c r="OWT1567" s="10"/>
      <c r="OWU1567" s="17"/>
      <c r="OWV1567" s="11"/>
      <c r="OWW1567" s="19"/>
      <c r="OWX1567" s="11"/>
      <c r="OWY1567" s="12"/>
      <c r="OWZ1567" s="12"/>
      <c r="OXA1567" s="10"/>
      <c r="OXB1567" s="14"/>
      <c r="OXC1567" s="14"/>
      <c r="OXD1567" s="14"/>
      <c r="OXE1567" s="16"/>
      <c r="OXF1567" s="10"/>
      <c r="OXG1567" s="17"/>
      <c r="OXH1567" s="11"/>
      <c r="OXI1567" s="19"/>
      <c r="OXJ1567" s="11"/>
      <c r="OXK1567" s="12"/>
      <c r="OXL1567" s="12"/>
      <c r="OXM1567" s="10"/>
      <c r="OXN1567" s="14"/>
      <c r="OXO1567" s="14"/>
      <c r="OXP1567" s="14"/>
      <c r="OXQ1567" s="16"/>
      <c r="OXR1567" s="10"/>
      <c r="OXS1567" s="17"/>
      <c r="OXT1567" s="11"/>
      <c r="OXU1567" s="19"/>
      <c r="OXV1567" s="11"/>
      <c r="OXW1567" s="12"/>
      <c r="OXX1567" s="12"/>
      <c r="OXY1567" s="10"/>
      <c r="OXZ1567" s="14"/>
      <c r="OYA1567" s="14"/>
      <c r="OYB1567" s="14"/>
      <c r="OYC1567" s="16"/>
      <c r="OYD1567" s="10"/>
      <c r="OYE1567" s="17"/>
      <c r="OYF1567" s="11"/>
      <c r="OYG1567" s="19"/>
      <c r="OYH1567" s="11"/>
      <c r="OYI1567" s="12"/>
      <c r="OYJ1567" s="12"/>
      <c r="OYK1567" s="10"/>
      <c r="OYL1567" s="14"/>
      <c r="OYM1567" s="14"/>
      <c r="OYN1567" s="14"/>
      <c r="OYO1567" s="16"/>
      <c r="OYP1567" s="10"/>
      <c r="OYQ1567" s="17"/>
      <c r="OYR1567" s="11"/>
      <c r="OYS1567" s="19"/>
      <c r="OYT1567" s="11"/>
      <c r="OYU1567" s="12"/>
      <c r="OYV1567" s="12"/>
      <c r="OYW1567" s="10"/>
      <c r="OYX1567" s="14"/>
      <c r="OYY1567" s="14"/>
      <c r="OYZ1567" s="14"/>
      <c r="OZA1567" s="16"/>
      <c r="OZB1567" s="10"/>
      <c r="OZC1567" s="17"/>
      <c r="OZD1567" s="11"/>
      <c r="OZE1567" s="19"/>
      <c r="OZF1567" s="11"/>
      <c r="OZG1567" s="12"/>
      <c r="OZH1567" s="12"/>
      <c r="OZI1567" s="10"/>
      <c r="OZJ1567" s="14"/>
      <c r="OZK1567" s="14"/>
      <c r="OZL1567" s="14"/>
      <c r="OZM1567" s="16"/>
      <c r="OZN1567" s="10"/>
      <c r="OZO1567" s="17"/>
      <c r="OZP1567" s="11"/>
      <c r="OZQ1567" s="19"/>
      <c r="OZR1567" s="11"/>
      <c r="OZS1567" s="12"/>
      <c r="OZT1567" s="12"/>
      <c r="OZU1567" s="10"/>
      <c r="OZV1567" s="14"/>
      <c r="OZW1567" s="14"/>
      <c r="OZX1567" s="14"/>
      <c r="OZY1567" s="16"/>
      <c r="OZZ1567" s="10"/>
      <c r="PAA1567" s="17"/>
      <c r="PAB1567" s="11"/>
      <c r="PAC1567" s="19"/>
      <c r="PAD1567" s="11"/>
      <c r="PAE1567" s="12"/>
      <c r="PAF1567" s="12"/>
      <c r="PAG1567" s="10"/>
      <c r="PAH1567" s="14"/>
      <c r="PAI1567" s="14"/>
      <c r="PAJ1567" s="14"/>
      <c r="PAK1567" s="16"/>
      <c r="PAL1567" s="10"/>
      <c r="PAM1567" s="17"/>
      <c r="PAN1567" s="11"/>
      <c r="PAO1567" s="19"/>
      <c r="PAP1567" s="11"/>
      <c r="PAQ1567" s="12"/>
      <c r="PAR1567" s="12"/>
      <c r="PAS1567" s="10"/>
      <c r="PAT1567" s="14"/>
      <c r="PAU1567" s="14"/>
      <c r="PAV1567" s="14"/>
      <c r="PAW1567" s="16"/>
      <c r="PAX1567" s="10"/>
      <c r="PAY1567" s="17"/>
      <c r="PAZ1567" s="11"/>
      <c r="PBA1567" s="19"/>
      <c r="PBB1567" s="11"/>
      <c r="PBC1567" s="12"/>
      <c r="PBD1567" s="12"/>
      <c r="PBE1567" s="10"/>
      <c r="PBF1567" s="14"/>
      <c r="PBG1567" s="14"/>
      <c r="PBH1567" s="14"/>
      <c r="PBI1567" s="16"/>
      <c r="PBJ1567" s="10"/>
      <c r="PBK1567" s="17"/>
      <c r="PBL1567" s="11"/>
      <c r="PBM1567" s="19"/>
      <c r="PBN1567" s="11"/>
      <c r="PBO1567" s="12"/>
      <c r="PBP1567" s="12"/>
      <c r="PBQ1567" s="10"/>
      <c r="PBR1567" s="14"/>
      <c r="PBS1567" s="14"/>
      <c r="PBT1567" s="14"/>
      <c r="PBU1567" s="16"/>
      <c r="PBV1567" s="10"/>
      <c r="PBW1567" s="17"/>
      <c r="PBX1567" s="11"/>
      <c r="PBY1567" s="19"/>
      <c r="PBZ1567" s="11"/>
      <c r="PCA1567" s="12"/>
      <c r="PCB1567" s="12"/>
      <c r="PCC1567" s="10"/>
      <c r="PCD1567" s="14"/>
      <c r="PCE1567" s="14"/>
      <c r="PCF1567" s="14"/>
      <c r="PCG1567" s="16"/>
      <c r="PCH1567" s="10"/>
      <c r="PCI1567" s="17"/>
      <c r="PCJ1567" s="11"/>
      <c r="PCK1567" s="19"/>
      <c r="PCL1567" s="11"/>
      <c r="PCM1567" s="12"/>
      <c r="PCN1567" s="12"/>
      <c r="PCO1567" s="10"/>
      <c r="PCP1567" s="14"/>
      <c r="PCQ1567" s="14"/>
      <c r="PCR1567" s="14"/>
      <c r="PCS1567" s="16"/>
      <c r="PCT1567" s="10"/>
      <c r="PCU1567" s="17"/>
      <c r="PCV1567" s="11"/>
      <c r="PCW1567" s="19"/>
      <c r="PCX1567" s="11"/>
      <c r="PCY1567" s="12"/>
      <c r="PCZ1567" s="12"/>
      <c r="PDA1567" s="10"/>
      <c r="PDB1567" s="14"/>
      <c r="PDC1567" s="14"/>
      <c r="PDD1567" s="14"/>
      <c r="PDE1567" s="16"/>
      <c r="PDF1567" s="10"/>
      <c r="PDG1567" s="17"/>
      <c r="PDH1567" s="11"/>
      <c r="PDI1567" s="19"/>
      <c r="PDJ1567" s="11"/>
      <c r="PDK1567" s="12"/>
      <c r="PDL1567" s="12"/>
      <c r="PDM1567" s="10"/>
      <c r="PDN1567" s="14"/>
      <c r="PDO1567" s="14"/>
      <c r="PDP1567" s="14"/>
      <c r="PDQ1567" s="16"/>
      <c r="PDR1567" s="10"/>
      <c r="PDS1567" s="17"/>
      <c r="PDT1567" s="11"/>
      <c r="PDU1567" s="19"/>
      <c r="PDV1567" s="11"/>
      <c r="PDW1567" s="12"/>
      <c r="PDX1567" s="12"/>
      <c r="PDY1567" s="10"/>
      <c r="PDZ1567" s="14"/>
      <c r="PEA1567" s="14"/>
      <c r="PEB1567" s="14"/>
      <c r="PEC1567" s="16"/>
      <c r="PED1567" s="10"/>
      <c r="PEE1567" s="17"/>
      <c r="PEF1567" s="11"/>
      <c r="PEG1567" s="19"/>
      <c r="PEH1567" s="11"/>
      <c r="PEI1567" s="12"/>
      <c r="PEJ1567" s="12"/>
      <c r="PEK1567" s="10"/>
      <c r="PEL1567" s="14"/>
      <c r="PEM1567" s="14"/>
      <c r="PEN1567" s="14"/>
      <c r="PEO1567" s="16"/>
      <c r="PEP1567" s="10"/>
      <c r="PEQ1567" s="17"/>
      <c r="PER1567" s="11"/>
      <c r="PES1567" s="19"/>
      <c r="PET1567" s="11"/>
      <c r="PEU1567" s="12"/>
      <c r="PEV1567" s="12"/>
      <c r="PEW1567" s="10"/>
      <c r="PEX1567" s="14"/>
      <c r="PEY1567" s="14"/>
      <c r="PEZ1567" s="14"/>
      <c r="PFA1567" s="16"/>
      <c r="PFB1567" s="10"/>
      <c r="PFC1567" s="17"/>
      <c r="PFD1567" s="11"/>
      <c r="PFE1567" s="19"/>
      <c r="PFF1567" s="11"/>
      <c r="PFG1567" s="12"/>
      <c r="PFH1567" s="12"/>
      <c r="PFI1567" s="10"/>
      <c r="PFJ1567" s="14"/>
      <c r="PFK1567" s="14"/>
      <c r="PFL1567" s="14"/>
      <c r="PFM1567" s="16"/>
      <c r="PFN1567" s="10"/>
      <c r="PFO1567" s="17"/>
      <c r="PFP1567" s="11"/>
      <c r="PFQ1567" s="19"/>
      <c r="PFR1567" s="11"/>
      <c r="PFS1567" s="12"/>
      <c r="PFT1567" s="12"/>
      <c r="PFU1567" s="10"/>
      <c r="PFV1567" s="14"/>
      <c r="PFW1567" s="14"/>
      <c r="PFX1567" s="14"/>
      <c r="PFY1567" s="16"/>
      <c r="PFZ1567" s="10"/>
      <c r="PGA1567" s="17"/>
      <c r="PGB1567" s="11"/>
      <c r="PGC1567" s="19"/>
      <c r="PGD1567" s="11"/>
      <c r="PGE1567" s="12"/>
      <c r="PGF1567" s="12"/>
      <c r="PGG1567" s="10"/>
      <c r="PGH1567" s="14"/>
      <c r="PGI1567" s="14"/>
      <c r="PGJ1567" s="14"/>
      <c r="PGK1567" s="16"/>
      <c r="PGL1567" s="10"/>
      <c r="PGM1567" s="17"/>
      <c r="PGN1567" s="11"/>
      <c r="PGO1567" s="19"/>
      <c r="PGP1567" s="11"/>
      <c r="PGQ1567" s="12"/>
      <c r="PGR1567" s="12"/>
      <c r="PGS1567" s="10"/>
      <c r="PGT1567" s="14"/>
      <c r="PGU1567" s="14"/>
      <c r="PGV1567" s="14"/>
      <c r="PGW1567" s="16"/>
      <c r="PGX1567" s="10"/>
      <c r="PGY1567" s="17"/>
      <c r="PGZ1567" s="11"/>
      <c r="PHA1567" s="19"/>
      <c r="PHB1567" s="11"/>
      <c r="PHC1567" s="12"/>
      <c r="PHD1567" s="12"/>
      <c r="PHE1567" s="10"/>
      <c r="PHF1567" s="14"/>
      <c r="PHG1567" s="14"/>
      <c r="PHH1567" s="14"/>
      <c r="PHI1567" s="16"/>
      <c r="PHJ1567" s="10"/>
      <c r="PHK1567" s="17"/>
      <c r="PHL1567" s="11"/>
      <c r="PHM1567" s="19"/>
      <c r="PHN1567" s="11"/>
      <c r="PHO1567" s="12"/>
      <c r="PHP1567" s="12"/>
      <c r="PHQ1567" s="10"/>
      <c r="PHR1567" s="14"/>
      <c r="PHS1567" s="14"/>
      <c r="PHT1567" s="14"/>
      <c r="PHU1567" s="16"/>
      <c r="PHV1567" s="10"/>
      <c r="PHW1567" s="17"/>
      <c r="PHX1567" s="11"/>
      <c r="PHY1567" s="19"/>
      <c r="PHZ1567" s="11"/>
      <c r="PIA1567" s="12"/>
      <c r="PIB1567" s="12"/>
      <c r="PIC1567" s="10"/>
      <c r="PID1567" s="14"/>
      <c r="PIE1567" s="14"/>
      <c r="PIF1567" s="14"/>
      <c r="PIG1567" s="16"/>
      <c r="PIH1567" s="10"/>
      <c r="PII1567" s="17"/>
      <c r="PIJ1567" s="11"/>
      <c r="PIK1567" s="19"/>
      <c r="PIL1567" s="11"/>
      <c r="PIM1567" s="12"/>
      <c r="PIN1567" s="12"/>
      <c r="PIO1567" s="10"/>
      <c r="PIP1567" s="14"/>
      <c r="PIQ1567" s="14"/>
      <c r="PIR1567" s="14"/>
      <c r="PIS1567" s="16"/>
      <c r="PIT1567" s="10"/>
      <c r="PIU1567" s="17"/>
      <c r="PIV1567" s="11"/>
      <c r="PIW1567" s="19"/>
      <c r="PIX1567" s="11"/>
      <c r="PIY1567" s="12"/>
      <c r="PIZ1567" s="12"/>
      <c r="PJA1567" s="10"/>
      <c r="PJB1567" s="14"/>
      <c r="PJC1567" s="14"/>
      <c r="PJD1567" s="14"/>
      <c r="PJE1567" s="16"/>
      <c r="PJF1567" s="10"/>
      <c r="PJG1567" s="17"/>
      <c r="PJH1567" s="11"/>
      <c r="PJI1567" s="19"/>
      <c r="PJJ1567" s="11"/>
      <c r="PJK1567" s="12"/>
      <c r="PJL1567" s="12"/>
      <c r="PJM1567" s="10"/>
      <c r="PJN1567" s="14"/>
      <c r="PJO1567" s="14"/>
      <c r="PJP1567" s="14"/>
      <c r="PJQ1567" s="16"/>
      <c r="PJR1567" s="10"/>
      <c r="PJS1567" s="17"/>
      <c r="PJT1567" s="11"/>
      <c r="PJU1567" s="19"/>
      <c r="PJV1567" s="11"/>
      <c r="PJW1567" s="12"/>
      <c r="PJX1567" s="12"/>
      <c r="PJY1567" s="10"/>
      <c r="PJZ1567" s="14"/>
      <c r="PKA1567" s="14"/>
      <c r="PKB1567" s="14"/>
      <c r="PKC1567" s="16"/>
      <c r="PKD1567" s="10"/>
      <c r="PKE1567" s="17"/>
      <c r="PKF1567" s="11"/>
      <c r="PKG1567" s="19"/>
      <c r="PKH1567" s="11"/>
      <c r="PKI1567" s="12"/>
      <c r="PKJ1567" s="12"/>
      <c r="PKK1567" s="10"/>
      <c r="PKL1567" s="14"/>
      <c r="PKM1567" s="14"/>
      <c r="PKN1567" s="14"/>
      <c r="PKO1567" s="16"/>
      <c r="PKP1567" s="10"/>
      <c r="PKQ1567" s="17"/>
      <c r="PKR1567" s="11"/>
      <c r="PKS1567" s="19"/>
      <c r="PKT1567" s="11"/>
      <c r="PKU1567" s="12"/>
      <c r="PKV1567" s="12"/>
      <c r="PKW1567" s="10"/>
      <c r="PKX1567" s="14"/>
      <c r="PKY1567" s="14"/>
      <c r="PKZ1567" s="14"/>
      <c r="PLA1567" s="16"/>
      <c r="PLB1567" s="10"/>
      <c r="PLC1567" s="17"/>
      <c r="PLD1567" s="11"/>
      <c r="PLE1567" s="19"/>
      <c r="PLF1567" s="11"/>
      <c r="PLG1567" s="12"/>
      <c r="PLH1567" s="12"/>
      <c r="PLI1567" s="10"/>
      <c r="PLJ1567" s="14"/>
      <c r="PLK1567" s="14"/>
      <c r="PLL1567" s="14"/>
      <c r="PLM1567" s="16"/>
      <c r="PLN1567" s="10"/>
      <c r="PLO1567" s="17"/>
      <c r="PLP1567" s="11"/>
      <c r="PLQ1567" s="19"/>
      <c r="PLR1567" s="11"/>
      <c r="PLS1567" s="12"/>
      <c r="PLT1567" s="12"/>
      <c r="PLU1567" s="10"/>
      <c r="PLV1567" s="14"/>
      <c r="PLW1567" s="14"/>
      <c r="PLX1567" s="14"/>
      <c r="PLY1567" s="16"/>
      <c r="PLZ1567" s="10"/>
      <c r="PMA1567" s="17"/>
      <c r="PMB1567" s="11"/>
      <c r="PMC1567" s="19"/>
      <c r="PMD1567" s="11"/>
      <c r="PME1567" s="12"/>
      <c r="PMF1567" s="12"/>
      <c r="PMG1567" s="10"/>
      <c r="PMH1567" s="14"/>
      <c r="PMI1567" s="14"/>
      <c r="PMJ1567" s="14"/>
      <c r="PMK1567" s="16"/>
      <c r="PML1567" s="10"/>
      <c r="PMM1567" s="17"/>
      <c r="PMN1567" s="11"/>
      <c r="PMO1567" s="19"/>
      <c r="PMP1567" s="11"/>
      <c r="PMQ1567" s="12"/>
      <c r="PMR1567" s="12"/>
      <c r="PMS1567" s="10"/>
      <c r="PMT1567" s="14"/>
      <c r="PMU1567" s="14"/>
      <c r="PMV1567" s="14"/>
      <c r="PMW1567" s="16"/>
      <c r="PMX1567" s="10"/>
      <c r="PMY1567" s="17"/>
      <c r="PMZ1567" s="11"/>
      <c r="PNA1567" s="19"/>
      <c r="PNB1567" s="11"/>
      <c r="PNC1567" s="12"/>
      <c r="PND1567" s="12"/>
      <c r="PNE1567" s="10"/>
      <c r="PNF1567" s="14"/>
      <c r="PNG1567" s="14"/>
      <c r="PNH1567" s="14"/>
      <c r="PNI1567" s="16"/>
      <c r="PNJ1567" s="10"/>
      <c r="PNK1567" s="17"/>
      <c r="PNL1567" s="11"/>
      <c r="PNM1567" s="19"/>
      <c r="PNN1567" s="11"/>
      <c r="PNO1567" s="12"/>
      <c r="PNP1567" s="12"/>
      <c r="PNQ1567" s="10"/>
      <c r="PNR1567" s="14"/>
      <c r="PNS1567" s="14"/>
      <c r="PNT1567" s="14"/>
      <c r="PNU1567" s="16"/>
      <c r="PNV1567" s="10"/>
      <c r="PNW1567" s="17"/>
      <c r="PNX1567" s="11"/>
      <c r="PNY1567" s="19"/>
      <c r="PNZ1567" s="11"/>
      <c r="POA1567" s="12"/>
      <c r="POB1567" s="12"/>
      <c r="POC1567" s="10"/>
      <c r="POD1567" s="14"/>
      <c r="POE1567" s="14"/>
      <c r="POF1567" s="14"/>
      <c r="POG1567" s="16"/>
      <c r="POH1567" s="10"/>
      <c r="POI1567" s="17"/>
      <c r="POJ1567" s="11"/>
      <c r="POK1567" s="19"/>
      <c r="POL1567" s="11"/>
      <c r="POM1567" s="12"/>
      <c r="PON1567" s="12"/>
      <c r="POO1567" s="10"/>
      <c r="POP1567" s="14"/>
      <c r="POQ1567" s="14"/>
      <c r="POR1567" s="14"/>
      <c r="POS1567" s="16"/>
      <c r="POT1567" s="10"/>
      <c r="POU1567" s="17"/>
      <c r="POV1567" s="11"/>
      <c r="POW1567" s="19"/>
      <c r="POX1567" s="11"/>
      <c r="POY1567" s="12"/>
      <c r="POZ1567" s="12"/>
      <c r="PPA1567" s="10"/>
      <c r="PPB1567" s="14"/>
      <c r="PPC1567" s="14"/>
      <c r="PPD1567" s="14"/>
      <c r="PPE1567" s="16"/>
      <c r="PPF1567" s="10"/>
      <c r="PPG1567" s="17"/>
      <c r="PPH1567" s="11"/>
      <c r="PPI1567" s="19"/>
      <c r="PPJ1567" s="11"/>
      <c r="PPK1567" s="12"/>
      <c r="PPL1567" s="12"/>
      <c r="PPM1567" s="10"/>
      <c r="PPN1567" s="14"/>
      <c r="PPO1567" s="14"/>
      <c r="PPP1567" s="14"/>
      <c r="PPQ1567" s="16"/>
      <c r="PPR1567" s="10"/>
      <c r="PPS1567" s="17"/>
      <c r="PPT1567" s="11"/>
      <c r="PPU1567" s="19"/>
      <c r="PPV1567" s="11"/>
      <c r="PPW1567" s="12"/>
      <c r="PPX1567" s="12"/>
      <c r="PPY1567" s="10"/>
      <c r="PPZ1567" s="14"/>
      <c r="PQA1567" s="14"/>
      <c r="PQB1567" s="14"/>
      <c r="PQC1567" s="16"/>
      <c r="PQD1567" s="10"/>
      <c r="PQE1567" s="17"/>
      <c r="PQF1567" s="11"/>
      <c r="PQG1567" s="19"/>
      <c r="PQH1567" s="11"/>
      <c r="PQI1567" s="12"/>
      <c r="PQJ1567" s="12"/>
      <c r="PQK1567" s="10"/>
      <c r="PQL1567" s="14"/>
      <c r="PQM1567" s="14"/>
      <c r="PQN1567" s="14"/>
      <c r="PQO1567" s="16"/>
      <c r="PQP1567" s="10"/>
      <c r="PQQ1567" s="17"/>
      <c r="PQR1567" s="11"/>
      <c r="PQS1567" s="19"/>
      <c r="PQT1567" s="11"/>
      <c r="PQU1567" s="12"/>
      <c r="PQV1567" s="12"/>
      <c r="PQW1567" s="10"/>
      <c r="PQX1567" s="14"/>
      <c r="PQY1567" s="14"/>
      <c r="PQZ1567" s="14"/>
      <c r="PRA1567" s="16"/>
      <c r="PRB1567" s="10"/>
      <c r="PRC1567" s="17"/>
      <c r="PRD1567" s="11"/>
      <c r="PRE1567" s="19"/>
      <c r="PRF1567" s="11"/>
      <c r="PRG1567" s="12"/>
      <c r="PRH1567" s="12"/>
      <c r="PRI1567" s="10"/>
      <c r="PRJ1567" s="14"/>
      <c r="PRK1567" s="14"/>
      <c r="PRL1567" s="14"/>
      <c r="PRM1567" s="16"/>
      <c r="PRN1567" s="10"/>
      <c r="PRO1567" s="17"/>
      <c r="PRP1567" s="11"/>
      <c r="PRQ1567" s="19"/>
      <c r="PRR1567" s="11"/>
      <c r="PRS1567" s="12"/>
      <c r="PRT1567" s="12"/>
      <c r="PRU1567" s="10"/>
      <c r="PRV1567" s="14"/>
      <c r="PRW1567" s="14"/>
      <c r="PRX1567" s="14"/>
      <c r="PRY1567" s="16"/>
      <c r="PRZ1567" s="10"/>
      <c r="PSA1567" s="17"/>
      <c r="PSB1567" s="11"/>
      <c r="PSC1567" s="19"/>
      <c r="PSD1567" s="11"/>
      <c r="PSE1567" s="12"/>
      <c r="PSF1567" s="12"/>
      <c r="PSG1567" s="10"/>
      <c r="PSH1567" s="14"/>
      <c r="PSI1567" s="14"/>
      <c r="PSJ1567" s="14"/>
      <c r="PSK1567" s="16"/>
      <c r="PSL1567" s="10"/>
      <c r="PSM1567" s="17"/>
      <c r="PSN1567" s="11"/>
      <c r="PSO1567" s="19"/>
      <c r="PSP1567" s="11"/>
      <c r="PSQ1567" s="12"/>
      <c r="PSR1567" s="12"/>
      <c r="PSS1567" s="10"/>
      <c r="PST1567" s="14"/>
      <c r="PSU1567" s="14"/>
      <c r="PSV1567" s="14"/>
      <c r="PSW1567" s="16"/>
      <c r="PSX1567" s="10"/>
      <c r="PSY1567" s="17"/>
      <c r="PSZ1567" s="11"/>
      <c r="PTA1567" s="19"/>
      <c r="PTB1567" s="11"/>
      <c r="PTC1567" s="12"/>
      <c r="PTD1567" s="12"/>
      <c r="PTE1567" s="10"/>
      <c r="PTF1567" s="14"/>
      <c r="PTG1567" s="14"/>
      <c r="PTH1567" s="14"/>
      <c r="PTI1567" s="16"/>
      <c r="PTJ1567" s="10"/>
      <c r="PTK1567" s="17"/>
      <c r="PTL1567" s="11"/>
      <c r="PTM1567" s="19"/>
      <c r="PTN1567" s="11"/>
      <c r="PTO1567" s="12"/>
      <c r="PTP1567" s="12"/>
      <c r="PTQ1567" s="10"/>
      <c r="PTR1567" s="14"/>
      <c r="PTS1567" s="14"/>
      <c r="PTT1567" s="14"/>
      <c r="PTU1567" s="16"/>
      <c r="PTV1567" s="10"/>
      <c r="PTW1567" s="17"/>
      <c r="PTX1567" s="11"/>
      <c r="PTY1567" s="19"/>
      <c r="PTZ1567" s="11"/>
      <c r="PUA1567" s="12"/>
      <c r="PUB1567" s="12"/>
      <c r="PUC1567" s="10"/>
      <c r="PUD1567" s="14"/>
      <c r="PUE1567" s="14"/>
      <c r="PUF1567" s="14"/>
      <c r="PUG1567" s="16"/>
      <c r="PUH1567" s="10"/>
      <c r="PUI1567" s="17"/>
      <c r="PUJ1567" s="11"/>
      <c r="PUK1567" s="19"/>
      <c r="PUL1567" s="11"/>
      <c r="PUM1567" s="12"/>
      <c r="PUN1567" s="12"/>
      <c r="PUO1567" s="10"/>
      <c r="PUP1567" s="14"/>
      <c r="PUQ1567" s="14"/>
      <c r="PUR1567" s="14"/>
      <c r="PUS1567" s="16"/>
      <c r="PUT1567" s="10"/>
      <c r="PUU1567" s="17"/>
      <c r="PUV1567" s="11"/>
      <c r="PUW1567" s="19"/>
      <c r="PUX1567" s="11"/>
      <c r="PUY1567" s="12"/>
      <c r="PUZ1567" s="12"/>
      <c r="PVA1567" s="10"/>
      <c r="PVB1567" s="14"/>
      <c r="PVC1567" s="14"/>
      <c r="PVD1567" s="14"/>
      <c r="PVE1567" s="16"/>
      <c r="PVF1567" s="10"/>
      <c r="PVG1567" s="17"/>
      <c r="PVH1567" s="11"/>
      <c r="PVI1567" s="19"/>
      <c r="PVJ1567" s="11"/>
      <c r="PVK1567" s="12"/>
      <c r="PVL1567" s="12"/>
      <c r="PVM1567" s="10"/>
      <c r="PVN1567" s="14"/>
      <c r="PVO1567" s="14"/>
      <c r="PVP1567" s="14"/>
      <c r="PVQ1567" s="16"/>
      <c r="PVR1567" s="10"/>
      <c r="PVS1567" s="17"/>
      <c r="PVT1567" s="11"/>
      <c r="PVU1567" s="19"/>
      <c r="PVV1567" s="11"/>
      <c r="PVW1567" s="12"/>
      <c r="PVX1567" s="12"/>
      <c r="PVY1567" s="10"/>
      <c r="PVZ1567" s="14"/>
      <c r="PWA1567" s="14"/>
      <c r="PWB1567" s="14"/>
      <c r="PWC1567" s="16"/>
      <c r="PWD1567" s="10"/>
      <c r="PWE1567" s="17"/>
      <c r="PWF1567" s="11"/>
      <c r="PWG1567" s="19"/>
      <c r="PWH1567" s="11"/>
      <c r="PWI1567" s="12"/>
      <c r="PWJ1567" s="12"/>
      <c r="PWK1567" s="10"/>
      <c r="PWL1567" s="14"/>
      <c r="PWM1567" s="14"/>
      <c r="PWN1567" s="14"/>
      <c r="PWO1567" s="16"/>
      <c r="PWP1567" s="10"/>
      <c r="PWQ1567" s="17"/>
      <c r="PWR1567" s="11"/>
      <c r="PWS1567" s="19"/>
      <c r="PWT1567" s="11"/>
      <c r="PWU1567" s="12"/>
      <c r="PWV1567" s="12"/>
      <c r="PWW1567" s="10"/>
      <c r="PWX1567" s="14"/>
      <c r="PWY1567" s="14"/>
      <c r="PWZ1567" s="14"/>
      <c r="PXA1567" s="16"/>
      <c r="PXB1567" s="10"/>
      <c r="PXC1567" s="17"/>
      <c r="PXD1567" s="11"/>
      <c r="PXE1567" s="19"/>
      <c r="PXF1567" s="11"/>
      <c r="PXG1567" s="12"/>
      <c r="PXH1567" s="12"/>
      <c r="PXI1567" s="10"/>
      <c r="PXJ1567" s="14"/>
      <c r="PXK1567" s="14"/>
      <c r="PXL1567" s="14"/>
      <c r="PXM1567" s="16"/>
      <c r="PXN1567" s="10"/>
      <c r="PXO1567" s="17"/>
      <c r="PXP1567" s="11"/>
      <c r="PXQ1567" s="19"/>
      <c r="PXR1567" s="11"/>
      <c r="PXS1567" s="12"/>
      <c r="PXT1567" s="12"/>
      <c r="PXU1567" s="10"/>
      <c r="PXV1567" s="14"/>
      <c r="PXW1567" s="14"/>
      <c r="PXX1567" s="14"/>
      <c r="PXY1567" s="16"/>
      <c r="PXZ1567" s="10"/>
      <c r="PYA1567" s="17"/>
      <c r="PYB1567" s="11"/>
      <c r="PYC1567" s="19"/>
      <c r="PYD1567" s="11"/>
      <c r="PYE1567" s="12"/>
      <c r="PYF1567" s="12"/>
      <c r="PYG1567" s="10"/>
      <c r="PYH1567" s="14"/>
      <c r="PYI1567" s="14"/>
      <c r="PYJ1567" s="14"/>
      <c r="PYK1567" s="16"/>
      <c r="PYL1567" s="10"/>
      <c r="PYM1567" s="17"/>
      <c r="PYN1567" s="11"/>
      <c r="PYO1567" s="19"/>
      <c r="PYP1567" s="11"/>
      <c r="PYQ1567" s="12"/>
      <c r="PYR1567" s="12"/>
      <c r="PYS1567" s="10"/>
      <c r="PYT1567" s="14"/>
      <c r="PYU1567" s="14"/>
      <c r="PYV1567" s="14"/>
      <c r="PYW1567" s="16"/>
      <c r="PYX1567" s="10"/>
      <c r="PYY1567" s="17"/>
      <c r="PYZ1567" s="11"/>
      <c r="PZA1567" s="19"/>
      <c r="PZB1567" s="11"/>
      <c r="PZC1567" s="12"/>
      <c r="PZD1567" s="12"/>
      <c r="PZE1567" s="10"/>
      <c r="PZF1567" s="14"/>
      <c r="PZG1567" s="14"/>
      <c r="PZH1567" s="14"/>
      <c r="PZI1567" s="16"/>
      <c r="PZJ1567" s="10"/>
      <c r="PZK1567" s="17"/>
      <c r="PZL1567" s="11"/>
      <c r="PZM1567" s="19"/>
      <c r="PZN1567" s="11"/>
      <c r="PZO1567" s="12"/>
      <c r="PZP1567" s="12"/>
      <c r="PZQ1567" s="10"/>
      <c r="PZR1567" s="14"/>
      <c r="PZS1567" s="14"/>
      <c r="PZT1567" s="14"/>
      <c r="PZU1567" s="16"/>
      <c r="PZV1567" s="10"/>
      <c r="PZW1567" s="17"/>
      <c r="PZX1567" s="11"/>
      <c r="PZY1567" s="19"/>
      <c r="PZZ1567" s="11"/>
      <c r="QAA1567" s="12"/>
      <c r="QAB1567" s="12"/>
      <c r="QAC1567" s="10"/>
      <c r="QAD1567" s="14"/>
      <c r="QAE1567" s="14"/>
      <c r="QAF1567" s="14"/>
      <c r="QAG1567" s="16"/>
      <c r="QAH1567" s="10"/>
      <c r="QAI1567" s="17"/>
      <c r="QAJ1567" s="11"/>
      <c r="QAK1567" s="19"/>
      <c r="QAL1567" s="11"/>
      <c r="QAM1567" s="12"/>
      <c r="QAN1567" s="12"/>
      <c r="QAO1567" s="10"/>
      <c r="QAP1567" s="14"/>
      <c r="QAQ1567" s="14"/>
      <c r="QAR1567" s="14"/>
      <c r="QAS1567" s="16"/>
      <c r="QAT1567" s="10"/>
      <c r="QAU1567" s="17"/>
      <c r="QAV1567" s="11"/>
      <c r="QAW1567" s="19"/>
      <c r="QAX1567" s="11"/>
      <c r="QAY1567" s="12"/>
      <c r="QAZ1567" s="12"/>
      <c r="QBA1567" s="10"/>
      <c r="QBB1567" s="14"/>
      <c r="QBC1567" s="14"/>
      <c r="QBD1567" s="14"/>
      <c r="QBE1567" s="16"/>
      <c r="QBF1567" s="10"/>
      <c r="QBG1567" s="17"/>
      <c r="QBH1567" s="11"/>
      <c r="QBI1567" s="19"/>
      <c r="QBJ1567" s="11"/>
      <c r="QBK1567" s="12"/>
      <c r="QBL1567" s="12"/>
      <c r="QBM1567" s="10"/>
      <c r="QBN1567" s="14"/>
      <c r="QBO1567" s="14"/>
      <c r="QBP1567" s="14"/>
      <c r="QBQ1567" s="16"/>
      <c r="QBR1567" s="10"/>
      <c r="QBS1567" s="17"/>
      <c r="QBT1567" s="11"/>
      <c r="QBU1567" s="19"/>
      <c r="QBV1567" s="11"/>
      <c r="QBW1567" s="12"/>
      <c r="QBX1567" s="12"/>
      <c r="QBY1567" s="10"/>
      <c r="QBZ1567" s="14"/>
      <c r="QCA1567" s="14"/>
      <c r="QCB1567" s="14"/>
      <c r="QCC1567" s="16"/>
      <c r="QCD1567" s="10"/>
      <c r="QCE1567" s="17"/>
      <c r="QCF1567" s="11"/>
      <c r="QCG1567" s="19"/>
      <c r="QCH1567" s="11"/>
      <c r="QCI1567" s="12"/>
      <c r="QCJ1567" s="12"/>
      <c r="QCK1567" s="10"/>
      <c r="QCL1567" s="14"/>
      <c r="QCM1567" s="14"/>
      <c r="QCN1567" s="14"/>
      <c r="QCO1567" s="16"/>
      <c r="QCP1567" s="10"/>
      <c r="QCQ1567" s="17"/>
      <c r="QCR1567" s="11"/>
      <c r="QCS1567" s="19"/>
      <c r="QCT1567" s="11"/>
      <c r="QCU1567" s="12"/>
      <c r="QCV1567" s="12"/>
      <c r="QCW1567" s="10"/>
      <c r="QCX1567" s="14"/>
      <c r="QCY1567" s="14"/>
      <c r="QCZ1567" s="14"/>
      <c r="QDA1567" s="16"/>
      <c r="QDB1567" s="10"/>
      <c r="QDC1567" s="17"/>
      <c r="QDD1567" s="11"/>
      <c r="QDE1567" s="19"/>
      <c r="QDF1567" s="11"/>
      <c r="QDG1567" s="12"/>
      <c r="QDH1567" s="12"/>
      <c r="QDI1567" s="10"/>
      <c r="QDJ1567" s="14"/>
      <c r="QDK1567" s="14"/>
      <c r="QDL1567" s="14"/>
      <c r="QDM1567" s="16"/>
      <c r="QDN1567" s="10"/>
      <c r="QDO1567" s="17"/>
      <c r="QDP1567" s="11"/>
      <c r="QDQ1567" s="19"/>
      <c r="QDR1567" s="11"/>
      <c r="QDS1567" s="12"/>
      <c r="QDT1567" s="12"/>
      <c r="QDU1567" s="10"/>
      <c r="QDV1567" s="14"/>
      <c r="QDW1567" s="14"/>
      <c r="QDX1567" s="14"/>
      <c r="QDY1567" s="16"/>
      <c r="QDZ1567" s="10"/>
      <c r="QEA1567" s="17"/>
      <c r="QEB1567" s="11"/>
      <c r="QEC1567" s="19"/>
      <c r="QED1567" s="11"/>
      <c r="QEE1567" s="12"/>
      <c r="QEF1567" s="12"/>
      <c r="QEG1567" s="10"/>
      <c r="QEH1567" s="14"/>
      <c r="QEI1567" s="14"/>
      <c r="QEJ1567" s="14"/>
      <c r="QEK1567" s="16"/>
      <c r="QEL1567" s="10"/>
      <c r="QEM1567" s="17"/>
      <c r="QEN1567" s="11"/>
      <c r="QEO1567" s="19"/>
      <c r="QEP1567" s="11"/>
      <c r="QEQ1567" s="12"/>
      <c r="QER1567" s="12"/>
      <c r="QES1567" s="10"/>
      <c r="QET1567" s="14"/>
      <c r="QEU1567" s="14"/>
      <c r="QEV1567" s="14"/>
      <c r="QEW1567" s="16"/>
      <c r="QEX1567" s="10"/>
      <c r="QEY1567" s="17"/>
      <c r="QEZ1567" s="11"/>
      <c r="QFA1567" s="19"/>
      <c r="QFB1567" s="11"/>
      <c r="QFC1567" s="12"/>
      <c r="QFD1567" s="12"/>
      <c r="QFE1567" s="10"/>
      <c r="QFF1567" s="14"/>
      <c r="QFG1567" s="14"/>
      <c r="QFH1567" s="14"/>
      <c r="QFI1567" s="16"/>
      <c r="QFJ1567" s="10"/>
      <c r="QFK1567" s="17"/>
      <c r="QFL1567" s="11"/>
      <c r="QFM1567" s="19"/>
      <c r="QFN1567" s="11"/>
      <c r="QFO1567" s="12"/>
      <c r="QFP1567" s="12"/>
      <c r="QFQ1567" s="10"/>
      <c r="QFR1567" s="14"/>
      <c r="QFS1567" s="14"/>
      <c r="QFT1567" s="14"/>
      <c r="QFU1567" s="16"/>
      <c r="QFV1567" s="10"/>
      <c r="QFW1567" s="17"/>
      <c r="QFX1567" s="11"/>
      <c r="QFY1567" s="19"/>
      <c r="QFZ1567" s="11"/>
      <c r="QGA1567" s="12"/>
      <c r="QGB1567" s="12"/>
      <c r="QGC1567" s="10"/>
      <c r="QGD1567" s="14"/>
      <c r="QGE1567" s="14"/>
      <c r="QGF1567" s="14"/>
      <c r="QGG1567" s="16"/>
      <c r="QGH1567" s="10"/>
      <c r="QGI1567" s="17"/>
      <c r="QGJ1567" s="11"/>
      <c r="QGK1567" s="19"/>
      <c r="QGL1567" s="11"/>
      <c r="QGM1567" s="12"/>
      <c r="QGN1567" s="12"/>
      <c r="QGO1567" s="10"/>
      <c r="QGP1567" s="14"/>
      <c r="QGQ1567" s="14"/>
      <c r="QGR1567" s="14"/>
      <c r="QGS1567" s="16"/>
      <c r="QGT1567" s="10"/>
      <c r="QGU1567" s="17"/>
      <c r="QGV1567" s="11"/>
      <c r="QGW1567" s="19"/>
      <c r="QGX1567" s="11"/>
      <c r="QGY1567" s="12"/>
      <c r="QGZ1567" s="12"/>
      <c r="QHA1567" s="10"/>
      <c r="QHB1567" s="14"/>
      <c r="QHC1567" s="14"/>
      <c r="QHD1567" s="14"/>
      <c r="QHE1567" s="16"/>
      <c r="QHF1567" s="10"/>
      <c r="QHG1567" s="17"/>
      <c r="QHH1567" s="11"/>
      <c r="QHI1567" s="19"/>
      <c r="QHJ1567" s="11"/>
      <c r="QHK1567" s="12"/>
      <c r="QHL1567" s="12"/>
      <c r="QHM1567" s="10"/>
      <c r="QHN1567" s="14"/>
      <c r="QHO1567" s="14"/>
      <c r="QHP1567" s="14"/>
      <c r="QHQ1567" s="16"/>
      <c r="QHR1567" s="10"/>
      <c r="QHS1567" s="17"/>
      <c r="QHT1567" s="11"/>
      <c r="QHU1567" s="19"/>
      <c r="QHV1567" s="11"/>
      <c r="QHW1567" s="12"/>
      <c r="QHX1567" s="12"/>
      <c r="QHY1567" s="10"/>
      <c r="QHZ1567" s="14"/>
      <c r="QIA1567" s="14"/>
      <c r="QIB1567" s="14"/>
      <c r="QIC1567" s="16"/>
      <c r="QID1567" s="10"/>
      <c r="QIE1567" s="17"/>
      <c r="QIF1567" s="11"/>
      <c r="QIG1567" s="19"/>
      <c r="QIH1567" s="11"/>
      <c r="QII1567" s="12"/>
      <c r="QIJ1567" s="12"/>
      <c r="QIK1567" s="10"/>
      <c r="QIL1567" s="14"/>
      <c r="QIM1567" s="14"/>
      <c r="QIN1567" s="14"/>
      <c r="QIO1567" s="16"/>
      <c r="QIP1567" s="10"/>
      <c r="QIQ1567" s="17"/>
      <c r="QIR1567" s="11"/>
      <c r="QIS1567" s="19"/>
      <c r="QIT1567" s="11"/>
      <c r="QIU1567" s="12"/>
      <c r="QIV1567" s="12"/>
      <c r="QIW1567" s="10"/>
      <c r="QIX1567" s="14"/>
      <c r="QIY1567" s="14"/>
      <c r="QIZ1567" s="14"/>
      <c r="QJA1567" s="16"/>
      <c r="QJB1567" s="10"/>
      <c r="QJC1567" s="17"/>
      <c r="QJD1567" s="11"/>
      <c r="QJE1567" s="19"/>
      <c r="QJF1567" s="11"/>
      <c r="QJG1567" s="12"/>
      <c r="QJH1567" s="12"/>
      <c r="QJI1567" s="10"/>
      <c r="QJJ1567" s="14"/>
      <c r="QJK1567" s="14"/>
      <c r="QJL1567" s="14"/>
      <c r="QJM1567" s="16"/>
      <c r="QJN1567" s="10"/>
      <c r="QJO1567" s="17"/>
      <c r="QJP1567" s="11"/>
      <c r="QJQ1567" s="19"/>
      <c r="QJR1567" s="11"/>
      <c r="QJS1567" s="12"/>
      <c r="QJT1567" s="12"/>
      <c r="QJU1567" s="10"/>
      <c r="QJV1567" s="14"/>
      <c r="QJW1567" s="14"/>
      <c r="QJX1567" s="14"/>
      <c r="QJY1567" s="16"/>
      <c r="QJZ1567" s="10"/>
      <c r="QKA1567" s="17"/>
      <c r="QKB1567" s="11"/>
      <c r="QKC1567" s="19"/>
      <c r="QKD1567" s="11"/>
      <c r="QKE1567" s="12"/>
      <c r="QKF1567" s="12"/>
      <c r="QKG1567" s="10"/>
      <c r="QKH1567" s="14"/>
      <c r="QKI1567" s="14"/>
      <c r="QKJ1567" s="14"/>
      <c r="QKK1567" s="16"/>
      <c r="QKL1567" s="10"/>
      <c r="QKM1567" s="17"/>
      <c r="QKN1567" s="11"/>
      <c r="QKO1567" s="19"/>
      <c r="QKP1567" s="11"/>
      <c r="QKQ1567" s="12"/>
      <c r="QKR1567" s="12"/>
      <c r="QKS1567" s="10"/>
      <c r="QKT1567" s="14"/>
      <c r="QKU1567" s="14"/>
      <c r="QKV1567" s="14"/>
      <c r="QKW1567" s="16"/>
      <c r="QKX1567" s="10"/>
      <c r="QKY1567" s="17"/>
      <c r="QKZ1567" s="11"/>
      <c r="QLA1567" s="19"/>
      <c r="QLB1567" s="11"/>
      <c r="QLC1567" s="12"/>
      <c r="QLD1567" s="12"/>
      <c r="QLE1567" s="10"/>
      <c r="QLF1567" s="14"/>
      <c r="QLG1567" s="14"/>
      <c r="QLH1567" s="14"/>
      <c r="QLI1567" s="16"/>
      <c r="QLJ1567" s="10"/>
      <c r="QLK1567" s="17"/>
      <c r="QLL1567" s="11"/>
      <c r="QLM1567" s="19"/>
      <c r="QLN1567" s="11"/>
      <c r="QLO1567" s="12"/>
      <c r="QLP1567" s="12"/>
      <c r="QLQ1567" s="10"/>
      <c r="QLR1567" s="14"/>
      <c r="QLS1567" s="14"/>
      <c r="QLT1567" s="14"/>
      <c r="QLU1567" s="16"/>
      <c r="QLV1567" s="10"/>
      <c r="QLW1567" s="17"/>
      <c r="QLX1567" s="11"/>
      <c r="QLY1567" s="19"/>
      <c r="QLZ1567" s="11"/>
      <c r="QMA1567" s="12"/>
      <c r="QMB1567" s="12"/>
      <c r="QMC1567" s="10"/>
      <c r="QMD1567" s="14"/>
      <c r="QME1567" s="14"/>
      <c r="QMF1567" s="14"/>
      <c r="QMG1567" s="16"/>
      <c r="QMH1567" s="10"/>
      <c r="QMI1567" s="17"/>
      <c r="QMJ1567" s="11"/>
      <c r="QMK1567" s="19"/>
      <c r="QML1567" s="11"/>
      <c r="QMM1567" s="12"/>
      <c r="QMN1567" s="12"/>
      <c r="QMO1567" s="10"/>
      <c r="QMP1567" s="14"/>
      <c r="QMQ1567" s="14"/>
      <c r="QMR1567" s="14"/>
      <c r="QMS1567" s="16"/>
      <c r="QMT1567" s="10"/>
      <c r="QMU1567" s="17"/>
      <c r="QMV1567" s="11"/>
      <c r="QMW1567" s="19"/>
      <c r="QMX1567" s="11"/>
      <c r="QMY1567" s="12"/>
      <c r="QMZ1567" s="12"/>
      <c r="QNA1567" s="10"/>
      <c r="QNB1567" s="14"/>
      <c r="QNC1567" s="14"/>
      <c r="QND1567" s="14"/>
      <c r="QNE1567" s="16"/>
      <c r="QNF1567" s="10"/>
      <c r="QNG1567" s="17"/>
      <c r="QNH1567" s="11"/>
      <c r="QNI1567" s="19"/>
      <c r="QNJ1567" s="11"/>
      <c r="QNK1567" s="12"/>
      <c r="QNL1567" s="12"/>
      <c r="QNM1567" s="10"/>
      <c r="QNN1567" s="14"/>
      <c r="QNO1567" s="14"/>
      <c r="QNP1567" s="14"/>
      <c r="QNQ1567" s="16"/>
      <c r="QNR1567" s="10"/>
      <c r="QNS1567" s="17"/>
      <c r="QNT1567" s="11"/>
      <c r="QNU1567" s="19"/>
      <c r="QNV1567" s="11"/>
      <c r="QNW1567" s="12"/>
      <c r="QNX1567" s="12"/>
      <c r="QNY1567" s="10"/>
      <c r="QNZ1567" s="14"/>
      <c r="QOA1567" s="14"/>
      <c r="QOB1567" s="14"/>
      <c r="QOC1567" s="16"/>
      <c r="QOD1567" s="10"/>
      <c r="QOE1567" s="17"/>
      <c r="QOF1567" s="11"/>
      <c r="QOG1567" s="19"/>
      <c r="QOH1567" s="11"/>
      <c r="QOI1567" s="12"/>
      <c r="QOJ1567" s="12"/>
      <c r="QOK1567" s="10"/>
      <c r="QOL1567" s="14"/>
      <c r="QOM1567" s="14"/>
      <c r="QON1567" s="14"/>
      <c r="QOO1567" s="16"/>
      <c r="QOP1567" s="10"/>
      <c r="QOQ1567" s="17"/>
      <c r="QOR1567" s="11"/>
      <c r="QOS1567" s="19"/>
      <c r="QOT1567" s="11"/>
      <c r="QOU1567" s="12"/>
      <c r="QOV1567" s="12"/>
      <c r="QOW1567" s="10"/>
      <c r="QOX1567" s="14"/>
      <c r="QOY1567" s="14"/>
      <c r="QOZ1567" s="14"/>
      <c r="QPA1567" s="16"/>
      <c r="QPB1567" s="10"/>
      <c r="QPC1567" s="17"/>
      <c r="QPD1567" s="11"/>
      <c r="QPE1567" s="19"/>
      <c r="QPF1567" s="11"/>
      <c r="QPG1567" s="12"/>
      <c r="QPH1567" s="12"/>
      <c r="QPI1567" s="10"/>
      <c r="QPJ1567" s="14"/>
      <c r="QPK1567" s="14"/>
      <c r="QPL1567" s="14"/>
      <c r="QPM1567" s="16"/>
      <c r="QPN1567" s="10"/>
      <c r="QPO1567" s="17"/>
      <c r="QPP1567" s="11"/>
      <c r="QPQ1567" s="19"/>
      <c r="QPR1567" s="11"/>
      <c r="QPS1567" s="12"/>
      <c r="QPT1567" s="12"/>
      <c r="QPU1567" s="10"/>
      <c r="QPV1567" s="14"/>
      <c r="QPW1567" s="14"/>
      <c r="QPX1567" s="14"/>
      <c r="QPY1567" s="16"/>
      <c r="QPZ1567" s="10"/>
      <c r="QQA1567" s="17"/>
      <c r="QQB1567" s="11"/>
      <c r="QQC1567" s="19"/>
      <c r="QQD1567" s="11"/>
      <c r="QQE1567" s="12"/>
      <c r="QQF1567" s="12"/>
      <c r="QQG1567" s="10"/>
      <c r="QQH1567" s="14"/>
      <c r="QQI1567" s="14"/>
      <c r="QQJ1567" s="14"/>
      <c r="QQK1567" s="16"/>
      <c r="QQL1567" s="10"/>
      <c r="QQM1567" s="17"/>
      <c r="QQN1567" s="11"/>
      <c r="QQO1567" s="19"/>
      <c r="QQP1567" s="11"/>
      <c r="QQQ1567" s="12"/>
      <c r="QQR1567" s="12"/>
      <c r="QQS1567" s="10"/>
      <c r="QQT1567" s="14"/>
      <c r="QQU1567" s="14"/>
      <c r="QQV1567" s="14"/>
      <c r="QQW1567" s="16"/>
      <c r="QQX1567" s="10"/>
      <c r="QQY1567" s="17"/>
      <c r="QQZ1567" s="11"/>
      <c r="QRA1567" s="19"/>
      <c r="QRB1567" s="11"/>
      <c r="QRC1567" s="12"/>
      <c r="QRD1567" s="12"/>
      <c r="QRE1567" s="10"/>
      <c r="QRF1567" s="14"/>
      <c r="QRG1567" s="14"/>
      <c r="QRH1567" s="14"/>
      <c r="QRI1567" s="16"/>
      <c r="QRJ1567" s="10"/>
      <c r="QRK1567" s="17"/>
      <c r="QRL1567" s="11"/>
      <c r="QRM1567" s="19"/>
      <c r="QRN1567" s="11"/>
      <c r="QRO1567" s="12"/>
      <c r="QRP1567" s="12"/>
      <c r="QRQ1567" s="10"/>
      <c r="QRR1567" s="14"/>
      <c r="QRS1567" s="14"/>
      <c r="QRT1567" s="14"/>
      <c r="QRU1567" s="16"/>
      <c r="QRV1567" s="10"/>
      <c r="QRW1567" s="17"/>
      <c r="QRX1567" s="11"/>
      <c r="QRY1567" s="19"/>
      <c r="QRZ1567" s="11"/>
      <c r="QSA1567" s="12"/>
      <c r="QSB1567" s="12"/>
      <c r="QSC1567" s="10"/>
      <c r="QSD1567" s="14"/>
      <c r="QSE1567" s="14"/>
      <c r="QSF1567" s="14"/>
      <c r="QSG1567" s="16"/>
      <c r="QSH1567" s="10"/>
      <c r="QSI1567" s="17"/>
      <c r="QSJ1567" s="11"/>
      <c r="QSK1567" s="19"/>
      <c r="QSL1567" s="11"/>
      <c r="QSM1567" s="12"/>
      <c r="QSN1567" s="12"/>
      <c r="QSO1567" s="10"/>
      <c r="QSP1567" s="14"/>
      <c r="QSQ1567" s="14"/>
      <c r="QSR1567" s="14"/>
      <c r="QSS1567" s="16"/>
      <c r="QST1567" s="10"/>
      <c r="QSU1567" s="17"/>
      <c r="QSV1567" s="11"/>
      <c r="QSW1567" s="19"/>
      <c r="QSX1567" s="11"/>
      <c r="QSY1567" s="12"/>
      <c r="QSZ1567" s="12"/>
      <c r="QTA1567" s="10"/>
      <c r="QTB1567" s="14"/>
      <c r="QTC1567" s="14"/>
      <c r="QTD1567" s="14"/>
      <c r="QTE1567" s="16"/>
      <c r="QTF1567" s="10"/>
      <c r="QTG1567" s="17"/>
      <c r="QTH1567" s="11"/>
      <c r="QTI1567" s="19"/>
      <c r="QTJ1567" s="11"/>
      <c r="QTK1567" s="12"/>
      <c r="QTL1567" s="12"/>
      <c r="QTM1567" s="10"/>
      <c r="QTN1567" s="14"/>
      <c r="QTO1567" s="14"/>
      <c r="QTP1567" s="14"/>
      <c r="QTQ1567" s="16"/>
      <c r="QTR1567" s="10"/>
      <c r="QTS1567" s="17"/>
      <c r="QTT1567" s="11"/>
      <c r="QTU1567" s="19"/>
      <c r="QTV1567" s="11"/>
      <c r="QTW1567" s="12"/>
      <c r="QTX1567" s="12"/>
      <c r="QTY1567" s="10"/>
      <c r="QTZ1567" s="14"/>
      <c r="QUA1567" s="14"/>
      <c r="QUB1567" s="14"/>
      <c r="QUC1567" s="16"/>
      <c r="QUD1567" s="10"/>
      <c r="QUE1567" s="17"/>
      <c r="QUF1567" s="11"/>
      <c r="QUG1567" s="19"/>
      <c r="QUH1567" s="11"/>
      <c r="QUI1567" s="12"/>
      <c r="QUJ1567" s="12"/>
      <c r="QUK1567" s="10"/>
      <c r="QUL1567" s="14"/>
      <c r="QUM1567" s="14"/>
      <c r="QUN1567" s="14"/>
      <c r="QUO1567" s="16"/>
      <c r="QUP1567" s="10"/>
      <c r="QUQ1567" s="17"/>
      <c r="QUR1567" s="11"/>
      <c r="QUS1567" s="19"/>
      <c r="QUT1567" s="11"/>
      <c r="QUU1567" s="12"/>
      <c r="QUV1567" s="12"/>
      <c r="QUW1567" s="10"/>
      <c r="QUX1567" s="14"/>
      <c r="QUY1567" s="14"/>
      <c r="QUZ1567" s="14"/>
      <c r="QVA1567" s="16"/>
      <c r="QVB1567" s="10"/>
      <c r="QVC1567" s="17"/>
      <c r="QVD1567" s="11"/>
      <c r="QVE1567" s="19"/>
      <c r="QVF1567" s="11"/>
      <c r="QVG1567" s="12"/>
      <c r="QVH1567" s="12"/>
      <c r="QVI1567" s="10"/>
      <c r="QVJ1567" s="14"/>
      <c r="QVK1567" s="14"/>
      <c r="QVL1567" s="14"/>
      <c r="QVM1567" s="16"/>
      <c r="QVN1567" s="10"/>
      <c r="QVO1567" s="17"/>
      <c r="QVP1567" s="11"/>
      <c r="QVQ1567" s="19"/>
      <c r="QVR1567" s="11"/>
      <c r="QVS1567" s="12"/>
      <c r="QVT1567" s="12"/>
      <c r="QVU1567" s="10"/>
      <c r="QVV1567" s="14"/>
      <c r="QVW1567" s="14"/>
      <c r="QVX1567" s="14"/>
      <c r="QVY1567" s="16"/>
      <c r="QVZ1567" s="10"/>
      <c r="QWA1567" s="17"/>
      <c r="QWB1567" s="11"/>
      <c r="QWC1567" s="19"/>
      <c r="QWD1567" s="11"/>
      <c r="QWE1567" s="12"/>
      <c r="QWF1567" s="12"/>
      <c r="QWG1567" s="10"/>
      <c r="QWH1567" s="14"/>
      <c r="QWI1567" s="14"/>
      <c r="QWJ1567" s="14"/>
      <c r="QWK1567" s="16"/>
      <c r="QWL1567" s="10"/>
      <c r="QWM1567" s="17"/>
      <c r="QWN1567" s="11"/>
      <c r="QWO1567" s="19"/>
      <c r="QWP1567" s="11"/>
      <c r="QWQ1567" s="12"/>
      <c r="QWR1567" s="12"/>
      <c r="QWS1567" s="10"/>
      <c r="QWT1567" s="14"/>
      <c r="QWU1567" s="14"/>
      <c r="QWV1567" s="14"/>
      <c r="QWW1567" s="16"/>
      <c r="QWX1567" s="10"/>
      <c r="QWY1567" s="17"/>
      <c r="QWZ1567" s="11"/>
      <c r="QXA1567" s="19"/>
      <c r="QXB1567" s="11"/>
      <c r="QXC1567" s="12"/>
      <c r="QXD1567" s="12"/>
      <c r="QXE1567" s="10"/>
      <c r="QXF1567" s="14"/>
      <c r="QXG1567" s="14"/>
      <c r="QXH1567" s="14"/>
      <c r="QXI1567" s="16"/>
      <c r="QXJ1567" s="10"/>
      <c r="QXK1567" s="17"/>
      <c r="QXL1567" s="11"/>
      <c r="QXM1567" s="19"/>
      <c r="QXN1567" s="11"/>
      <c r="QXO1567" s="12"/>
      <c r="QXP1567" s="12"/>
      <c r="QXQ1567" s="10"/>
      <c r="QXR1567" s="14"/>
      <c r="QXS1567" s="14"/>
      <c r="QXT1567" s="14"/>
      <c r="QXU1567" s="16"/>
      <c r="QXV1567" s="10"/>
      <c r="QXW1567" s="17"/>
      <c r="QXX1567" s="11"/>
      <c r="QXY1567" s="19"/>
      <c r="QXZ1567" s="11"/>
      <c r="QYA1567" s="12"/>
      <c r="QYB1567" s="12"/>
      <c r="QYC1567" s="10"/>
      <c r="QYD1567" s="14"/>
      <c r="QYE1567" s="14"/>
      <c r="QYF1567" s="14"/>
      <c r="QYG1567" s="16"/>
      <c r="QYH1567" s="10"/>
      <c r="QYI1567" s="17"/>
      <c r="QYJ1567" s="11"/>
      <c r="QYK1567" s="19"/>
      <c r="QYL1567" s="11"/>
      <c r="QYM1567" s="12"/>
      <c r="QYN1567" s="12"/>
      <c r="QYO1567" s="10"/>
      <c r="QYP1567" s="14"/>
      <c r="QYQ1567" s="14"/>
      <c r="QYR1567" s="14"/>
      <c r="QYS1567" s="16"/>
      <c r="QYT1567" s="10"/>
      <c r="QYU1567" s="17"/>
      <c r="QYV1567" s="11"/>
      <c r="QYW1567" s="19"/>
      <c r="QYX1567" s="11"/>
      <c r="QYY1567" s="12"/>
      <c r="QYZ1567" s="12"/>
      <c r="QZA1567" s="10"/>
      <c r="QZB1567" s="14"/>
      <c r="QZC1567" s="14"/>
      <c r="QZD1567" s="14"/>
      <c r="QZE1567" s="16"/>
      <c r="QZF1567" s="10"/>
      <c r="QZG1567" s="17"/>
      <c r="QZH1567" s="11"/>
      <c r="QZI1567" s="19"/>
      <c r="QZJ1567" s="11"/>
      <c r="QZK1567" s="12"/>
      <c r="QZL1567" s="12"/>
      <c r="QZM1567" s="10"/>
      <c r="QZN1567" s="14"/>
      <c r="QZO1567" s="14"/>
      <c r="QZP1567" s="14"/>
      <c r="QZQ1567" s="16"/>
      <c r="QZR1567" s="10"/>
      <c r="QZS1567" s="17"/>
      <c r="QZT1567" s="11"/>
      <c r="QZU1567" s="19"/>
      <c r="QZV1567" s="11"/>
      <c r="QZW1567" s="12"/>
      <c r="QZX1567" s="12"/>
      <c r="QZY1567" s="10"/>
      <c r="QZZ1567" s="14"/>
      <c r="RAA1567" s="14"/>
      <c r="RAB1567" s="14"/>
      <c r="RAC1567" s="16"/>
      <c r="RAD1567" s="10"/>
      <c r="RAE1567" s="17"/>
      <c r="RAF1567" s="11"/>
      <c r="RAG1567" s="19"/>
      <c r="RAH1567" s="11"/>
      <c r="RAI1567" s="12"/>
      <c r="RAJ1567" s="12"/>
      <c r="RAK1567" s="10"/>
      <c r="RAL1567" s="14"/>
      <c r="RAM1567" s="14"/>
      <c r="RAN1567" s="14"/>
      <c r="RAO1567" s="16"/>
      <c r="RAP1567" s="10"/>
      <c r="RAQ1567" s="17"/>
      <c r="RAR1567" s="11"/>
      <c r="RAS1567" s="19"/>
      <c r="RAT1567" s="11"/>
      <c r="RAU1567" s="12"/>
      <c r="RAV1567" s="12"/>
      <c r="RAW1567" s="10"/>
      <c r="RAX1567" s="14"/>
      <c r="RAY1567" s="14"/>
      <c r="RAZ1567" s="14"/>
      <c r="RBA1567" s="16"/>
      <c r="RBB1567" s="10"/>
      <c r="RBC1567" s="17"/>
      <c r="RBD1567" s="11"/>
      <c r="RBE1567" s="19"/>
      <c r="RBF1567" s="11"/>
      <c r="RBG1567" s="12"/>
      <c r="RBH1567" s="12"/>
      <c r="RBI1567" s="10"/>
      <c r="RBJ1567" s="14"/>
      <c r="RBK1567" s="14"/>
      <c r="RBL1567" s="14"/>
      <c r="RBM1567" s="16"/>
      <c r="RBN1567" s="10"/>
      <c r="RBO1567" s="17"/>
      <c r="RBP1567" s="11"/>
      <c r="RBQ1567" s="19"/>
      <c r="RBR1567" s="11"/>
      <c r="RBS1567" s="12"/>
      <c r="RBT1567" s="12"/>
      <c r="RBU1567" s="10"/>
      <c r="RBV1567" s="14"/>
      <c r="RBW1567" s="14"/>
      <c r="RBX1567" s="14"/>
      <c r="RBY1567" s="16"/>
      <c r="RBZ1567" s="10"/>
      <c r="RCA1567" s="17"/>
      <c r="RCB1567" s="11"/>
      <c r="RCC1567" s="19"/>
      <c r="RCD1567" s="11"/>
      <c r="RCE1567" s="12"/>
      <c r="RCF1567" s="12"/>
      <c r="RCG1567" s="10"/>
      <c r="RCH1567" s="14"/>
      <c r="RCI1567" s="14"/>
      <c r="RCJ1567" s="14"/>
      <c r="RCK1567" s="16"/>
      <c r="RCL1567" s="10"/>
      <c r="RCM1567" s="17"/>
      <c r="RCN1567" s="11"/>
      <c r="RCO1567" s="19"/>
      <c r="RCP1567" s="11"/>
      <c r="RCQ1567" s="12"/>
      <c r="RCR1567" s="12"/>
      <c r="RCS1567" s="10"/>
      <c r="RCT1567" s="14"/>
      <c r="RCU1567" s="14"/>
      <c r="RCV1567" s="14"/>
      <c r="RCW1567" s="16"/>
      <c r="RCX1567" s="10"/>
      <c r="RCY1567" s="17"/>
      <c r="RCZ1567" s="11"/>
      <c r="RDA1567" s="19"/>
      <c r="RDB1567" s="11"/>
      <c r="RDC1567" s="12"/>
      <c r="RDD1567" s="12"/>
      <c r="RDE1567" s="10"/>
      <c r="RDF1567" s="14"/>
      <c r="RDG1567" s="14"/>
      <c r="RDH1567" s="14"/>
      <c r="RDI1567" s="16"/>
      <c r="RDJ1567" s="10"/>
      <c r="RDK1567" s="17"/>
      <c r="RDL1567" s="11"/>
      <c r="RDM1567" s="19"/>
      <c r="RDN1567" s="11"/>
      <c r="RDO1567" s="12"/>
      <c r="RDP1567" s="12"/>
      <c r="RDQ1567" s="10"/>
      <c r="RDR1567" s="14"/>
      <c r="RDS1567" s="14"/>
      <c r="RDT1567" s="14"/>
      <c r="RDU1567" s="16"/>
      <c r="RDV1567" s="10"/>
      <c r="RDW1567" s="17"/>
      <c r="RDX1567" s="11"/>
      <c r="RDY1567" s="19"/>
      <c r="RDZ1567" s="11"/>
      <c r="REA1567" s="12"/>
      <c r="REB1567" s="12"/>
      <c r="REC1567" s="10"/>
      <c r="RED1567" s="14"/>
      <c r="REE1567" s="14"/>
      <c r="REF1567" s="14"/>
      <c r="REG1567" s="16"/>
      <c r="REH1567" s="10"/>
      <c r="REI1567" s="17"/>
      <c r="REJ1567" s="11"/>
      <c r="REK1567" s="19"/>
      <c r="REL1567" s="11"/>
      <c r="REM1567" s="12"/>
      <c r="REN1567" s="12"/>
      <c r="REO1567" s="10"/>
      <c r="REP1567" s="14"/>
      <c r="REQ1567" s="14"/>
      <c r="RER1567" s="14"/>
      <c r="RES1567" s="16"/>
      <c r="RET1567" s="10"/>
      <c r="REU1567" s="17"/>
      <c r="REV1567" s="11"/>
      <c r="REW1567" s="19"/>
      <c r="REX1567" s="11"/>
      <c r="REY1567" s="12"/>
      <c r="REZ1567" s="12"/>
      <c r="RFA1567" s="10"/>
      <c r="RFB1567" s="14"/>
      <c r="RFC1567" s="14"/>
      <c r="RFD1567" s="14"/>
      <c r="RFE1567" s="16"/>
      <c r="RFF1567" s="10"/>
      <c r="RFG1567" s="17"/>
      <c r="RFH1567" s="11"/>
      <c r="RFI1567" s="19"/>
      <c r="RFJ1567" s="11"/>
      <c r="RFK1567" s="12"/>
      <c r="RFL1567" s="12"/>
      <c r="RFM1567" s="10"/>
      <c r="RFN1567" s="14"/>
      <c r="RFO1567" s="14"/>
      <c r="RFP1567" s="14"/>
      <c r="RFQ1567" s="16"/>
      <c r="RFR1567" s="10"/>
      <c r="RFS1567" s="17"/>
      <c r="RFT1567" s="11"/>
      <c r="RFU1567" s="19"/>
      <c r="RFV1567" s="11"/>
      <c r="RFW1567" s="12"/>
      <c r="RFX1567" s="12"/>
      <c r="RFY1567" s="10"/>
      <c r="RFZ1567" s="14"/>
      <c r="RGA1567" s="14"/>
      <c r="RGB1567" s="14"/>
      <c r="RGC1567" s="16"/>
      <c r="RGD1567" s="10"/>
      <c r="RGE1567" s="17"/>
      <c r="RGF1567" s="11"/>
      <c r="RGG1567" s="19"/>
      <c r="RGH1567" s="11"/>
      <c r="RGI1567" s="12"/>
      <c r="RGJ1567" s="12"/>
      <c r="RGK1567" s="10"/>
      <c r="RGL1567" s="14"/>
      <c r="RGM1567" s="14"/>
      <c r="RGN1567" s="14"/>
      <c r="RGO1567" s="16"/>
      <c r="RGP1567" s="10"/>
      <c r="RGQ1567" s="17"/>
      <c r="RGR1567" s="11"/>
      <c r="RGS1567" s="19"/>
      <c r="RGT1567" s="11"/>
      <c r="RGU1567" s="12"/>
      <c r="RGV1567" s="12"/>
      <c r="RGW1567" s="10"/>
      <c r="RGX1567" s="14"/>
      <c r="RGY1567" s="14"/>
      <c r="RGZ1567" s="14"/>
      <c r="RHA1567" s="16"/>
      <c r="RHB1567" s="10"/>
      <c r="RHC1567" s="17"/>
      <c r="RHD1567" s="11"/>
      <c r="RHE1567" s="19"/>
      <c r="RHF1567" s="11"/>
      <c r="RHG1567" s="12"/>
      <c r="RHH1567" s="12"/>
      <c r="RHI1567" s="10"/>
      <c r="RHJ1567" s="14"/>
      <c r="RHK1567" s="14"/>
      <c r="RHL1567" s="14"/>
      <c r="RHM1567" s="16"/>
      <c r="RHN1567" s="10"/>
      <c r="RHO1567" s="17"/>
      <c r="RHP1567" s="11"/>
      <c r="RHQ1567" s="19"/>
      <c r="RHR1567" s="11"/>
      <c r="RHS1567" s="12"/>
      <c r="RHT1567" s="12"/>
      <c r="RHU1567" s="10"/>
      <c r="RHV1567" s="14"/>
      <c r="RHW1567" s="14"/>
      <c r="RHX1567" s="14"/>
      <c r="RHY1567" s="16"/>
      <c r="RHZ1567" s="10"/>
      <c r="RIA1567" s="17"/>
      <c r="RIB1567" s="11"/>
      <c r="RIC1567" s="19"/>
      <c r="RID1567" s="11"/>
      <c r="RIE1567" s="12"/>
      <c r="RIF1567" s="12"/>
      <c r="RIG1567" s="10"/>
      <c r="RIH1567" s="14"/>
      <c r="RII1567" s="14"/>
      <c r="RIJ1567" s="14"/>
      <c r="RIK1567" s="16"/>
      <c r="RIL1567" s="10"/>
      <c r="RIM1567" s="17"/>
      <c r="RIN1567" s="11"/>
      <c r="RIO1567" s="19"/>
      <c r="RIP1567" s="11"/>
      <c r="RIQ1567" s="12"/>
      <c r="RIR1567" s="12"/>
      <c r="RIS1567" s="10"/>
      <c r="RIT1567" s="14"/>
      <c r="RIU1567" s="14"/>
      <c r="RIV1567" s="14"/>
      <c r="RIW1567" s="16"/>
      <c r="RIX1567" s="10"/>
      <c r="RIY1567" s="17"/>
      <c r="RIZ1567" s="11"/>
      <c r="RJA1567" s="19"/>
      <c r="RJB1567" s="11"/>
      <c r="RJC1567" s="12"/>
      <c r="RJD1567" s="12"/>
      <c r="RJE1567" s="10"/>
      <c r="RJF1567" s="14"/>
      <c r="RJG1567" s="14"/>
      <c r="RJH1567" s="14"/>
      <c r="RJI1567" s="16"/>
      <c r="RJJ1567" s="10"/>
      <c r="RJK1567" s="17"/>
      <c r="RJL1567" s="11"/>
      <c r="RJM1567" s="19"/>
      <c r="RJN1567" s="11"/>
      <c r="RJO1567" s="12"/>
      <c r="RJP1567" s="12"/>
      <c r="RJQ1567" s="10"/>
      <c r="RJR1567" s="14"/>
      <c r="RJS1567" s="14"/>
      <c r="RJT1567" s="14"/>
      <c r="RJU1567" s="16"/>
      <c r="RJV1567" s="10"/>
      <c r="RJW1567" s="17"/>
      <c r="RJX1567" s="11"/>
      <c r="RJY1567" s="19"/>
      <c r="RJZ1567" s="11"/>
      <c r="RKA1567" s="12"/>
      <c r="RKB1567" s="12"/>
      <c r="RKC1567" s="10"/>
      <c r="RKD1567" s="14"/>
      <c r="RKE1567" s="14"/>
      <c r="RKF1567" s="14"/>
      <c r="RKG1567" s="16"/>
      <c r="RKH1567" s="10"/>
      <c r="RKI1567" s="17"/>
      <c r="RKJ1567" s="11"/>
      <c r="RKK1567" s="19"/>
      <c r="RKL1567" s="11"/>
      <c r="RKM1567" s="12"/>
      <c r="RKN1567" s="12"/>
      <c r="RKO1567" s="10"/>
      <c r="RKP1567" s="14"/>
      <c r="RKQ1567" s="14"/>
      <c r="RKR1567" s="14"/>
      <c r="RKS1567" s="16"/>
      <c r="RKT1567" s="10"/>
      <c r="RKU1567" s="17"/>
      <c r="RKV1567" s="11"/>
      <c r="RKW1567" s="19"/>
      <c r="RKX1567" s="11"/>
      <c r="RKY1567" s="12"/>
      <c r="RKZ1567" s="12"/>
      <c r="RLA1567" s="10"/>
      <c r="RLB1567" s="14"/>
      <c r="RLC1567" s="14"/>
      <c r="RLD1567" s="14"/>
      <c r="RLE1567" s="16"/>
      <c r="RLF1567" s="10"/>
      <c r="RLG1567" s="17"/>
      <c r="RLH1567" s="11"/>
      <c r="RLI1567" s="19"/>
      <c r="RLJ1567" s="11"/>
      <c r="RLK1567" s="12"/>
      <c r="RLL1567" s="12"/>
      <c r="RLM1567" s="10"/>
      <c r="RLN1567" s="14"/>
      <c r="RLO1567" s="14"/>
      <c r="RLP1567" s="14"/>
      <c r="RLQ1567" s="16"/>
      <c r="RLR1567" s="10"/>
      <c r="RLS1567" s="17"/>
      <c r="RLT1567" s="11"/>
      <c r="RLU1567" s="19"/>
      <c r="RLV1567" s="11"/>
      <c r="RLW1567" s="12"/>
      <c r="RLX1567" s="12"/>
      <c r="RLY1567" s="10"/>
      <c r="RLZ1567" s="14"/>
      <c r="RMA1567" s="14"/>
      <c r="RMB1567" s="14"/>
      <c r="RMC1567" s="16"/>
      <c r="RMD1567" s="10"/>
      <c r="RME1567" s="17"/>
      <c r="RMF1567" s="11"/>
      <c r="RMG1567" s="19"/>
      <c r="RMH1567" s="11"/>
      <c r="RMI1567" s="12"/>
      <c r="RMJ1567" s="12"/>
      <c r="RMK1567" s="10"/>
      <c r="RML1567" s="14"/>
      <c r="RMM1567" s="14"/>
      <c r="RMN1567" s="14"/>
      <c r="RMO1567" s="16"/>
      <c r="RMP1567" s="10"/>
      <c r="RMQ1567" s="17"/>
      <c r="RMR1567" s="11"/>
      <c r="RMS1567" s="19"/>
      <c r="RMT1567" s="11"/>
      <c r="RMU1567" s="12"/>
      <c r="RMV1567" s="12"/>
      <c r="RMW1567" s="10"/>
      <c r="RMX1567" s="14"/>
      <c r="RMY1567" s="14"/>
      <c r="RMZ1567" s="14"/>
      <c r="RNA1567" s="16"/>
      <c r="RNB1567" s="10"/>
      <c r="RNC1567" s="17"/>
      <c r="RND1567" s="11"/>
      <c r="RNE1567" s="19"/>
      <c r="RNF1567" s="11"/>
      <c r="RNG1567" s="12"/>
      <c r="RNH1567" s="12"/>
      <c r="RNI1567" s="10"/>
      <c r="RNJ1567" s="14"/>
      <c r="RNK1567" s="14"/>
      <c r="RNL1567" s="14"/>
      <c r="RNM1567" s="16"/>
      <c r="RNN1567" s="10"/>
      <c r="RNO1567" s="17"/>
      <c r="RNP1567" s="11"/>
      <c r="RNQ1567" s="19"/>
      <c r="RNR1567" s="11"/>
      <c r="RNS1567" s="12"/>
      <c r="RNT1567" s="12"/>
      <c r="RNU1567" s="10"/>
      <c r="RNV1567" s="14"/>
      <c r="RNW1567" s="14"/>
      <c r="RNX1567" s="14"/>
      <c r="RNY1567" s="16"/>
      <c r="RNZ1567" s="10"/>
      <c r="ROA1567" s="17"/>
      <c r="ROB1567" s="11"/>
      <c r="ROC1567" s="19"/>
      <c r="ROD1567" s="11"/>
      <c r="ROE1567" s="12"/>
      <c r="ROF1567" s="12"/>
      <c r="ROG1567" s="10"/>
      <c r="ROH1567" s="14"/>
      <c r="ROI1567" s="14"/>
      <c r="ROJ1567" s="14"/>
      <c r="ROK1567" s="16"/>
      <c r="ROL1567" s="10"/>
      <c r="ROM1567" s="17"/>
      <c r="RON1567" s="11"/>
      <c r="ROO1567" s="19"/>
      <c r="ROP1567" s="11"/>
      <c r="ROQ1567" s="12"/>
      <c r="ROR1567" s="12"/>
      <c r="ROS1567" s="10"/>
      <c r="ROT1567" s="14"/>
      <c r="ROU1567" s="14"/>
      <c r="ROV1567" s="14"/>
      <c r="ROW1567" s="16"/>
      <c r="ROX1567" s="10"/>
      <c r="ROY1567" s="17"/>
      <c r="ROZ1567" s="11"/>
      <c r="RPA1567" s="19"/>
      <c r="RPB1567" s="11"/>
      <c r="RPC1567" s="12"/>
      <c r="RPD1567" s="12"/>
      <c r="RPE1567" s="10"/>
      <c r="RPF1567" s="14"/>
      <c r="RPG1567" s="14"/>
      <c r="RPH1567" s="14"/>
      <c r="RPI1567" s="16"/>
      <c r="RPJ1567" s="10"/>
      <c r="RPK1567" s="17"/>
      <c r="RPL1567" s="11"/>
      <c r="RPM1567" s="19"/>
      <c r="RPN1567" s="11"/>
      <c r="RPO1567" s="12"/>
      <c r="RPP1567" s="12"/>
      <c r="RPQ1567" s="10"/>
      <c r="RPR1567" s="14"/>
      <c r="RPS1567" s="14"/>
      <c r="RPT1567" s="14"/>
      <c r="RPU1567" s="16"/>
      <c r="RPV1567" s="10"/>
      <c r="RPW1567" s="17"/>
      <c r="RPX1567" s="11"/>
      <c r="RPY1567" s="19"/>
      <c r="RPZ1567" s="11"/>
      <c r="RQA1567" s="12"/>
      <c r="RQB1567" s="12"/>
      <c r="RQC1567" s="10"/>
      <c r="RQD1567" s="14"/>
      <c r="RQE1567" s="14"/>
      <c r="RQF1567" s="14"/>
      <c r="RQG1567" s="16"/>
      <c r="RQH1567" s="10"/>
      <c r="RQI1567" s="17"/>
      <c r="RQJ1567" s="11"/>
      <c r="RQK1567" s="19"/>
      <c r="RQL1567" s="11"/>
      <c r="RQM1567" s="12"/>
      <c r="RQN1567" s="12"/>
      <c r="RQO1567" s="10"/>
      <c r="RQP1567" s="14"/>
      <c r="RQQ1567" s="14"/>
      <c r="RQR1567" s="14"/>
      <c r="RQS1567" s="16"/>
      <c r="RQT1567" s="10"/>
      <c r="RQU1567" s="17"/>
      <c r="RQV1567" s="11"/>
      <c r="RQW1567" s="19"/>
      <c r="RQX1567" s="11"/>
      <c r="RQY1567" s="12"/>
      <c r="RQZ1567" s="12"/>
      <c r="RRA1567" s="10"/>
      <c r="RRB1567" s="14"/>
      <c r="RRC1567" s="14"/>
      <c r="RRD1567" s="14"/>
      <c r="RRE1567" s="16"/>
      <c r="RRF1567" s="10"/>
      <c r="RRG1567" s="17"/>
      <c r="RRH1567" s="11"/>
      <c r="RRI1567" s="19"/>
      <c r="RRJ1567" s="11"/>
      <c r="RRK1567" s="12"/>
      <c r="RRL1567" s="12"/>
      <c r="RRM1567" s="10"/>
      <c r="RRN1567" s="14"/>
      <c r="RRO1567" s="14"/>
      <c r="RRP1567" s="14"/>
      <c r="RRQ1567" s="16"/>
      <c r="RRR1567" s="10"/>
      <c r="RRS1567" s="17"/>
      <c r="RRT1567" s="11"/>
      <c r="RRU1567" s="19"/>
      <c r="RRV1567" s="11"/>
      <c r="RRW1567" s="12"/>
      <c r="RRX1567" s="12"/>
      <c r="RRY1567" s="10"/>
      <c r="RRZ1567" s="14"/>
      <c r="RSA1567" s="14"/>
      <c r="RSB1567" s="14"/>
      <c r="RSC1567" s="16"/>
      <c r="RSD1567" s="10"/>
      <c r="RSE1567" s="17"/>
      <c r="RSF1567" s="11"/>
      <c r="RSG1567" s="19"/>
      <c r="RSH1567" s="11"/>
      <c r="RSI1567" s="12"/>
      <c r="RSJ1567" s="12"/>
      <c r="RSK1567" s="10"/>
      <c r="RSL1567" s="14"/>
      <c r="RSM1567" s="14"/>
      <c r="RSN1567" s="14"/>
      <c r="RSO1567" s="16"/>
      <c r="RSP1567" s="10"/>
      <c r="RSQ1567" s="17"/>
      <c r="RSR1567" s="11"/>
      <c r="RSS1567" s="19"/>
      <c r="RST1567" s="11"/>
      <c r="RSU1567" s="12"/>
      <c r="RSV1567" s="12"/>
      <c r="RSW1567" s="10"/>
      <c r="RSX1567" s="14"/>
      <c r="RSY1567" s="14"/>
      <c r="RSZ1567" s="14"/>
      <c r="RTA1567" s="16"/>
      <c r="RTB1567" s="10"/>
      <c r="RTC1567" s="17"/>
      <c r="RTD1567" s="11"/>
      <c r="RTE1567" s="19"/>
      <c r="RTF1567" s="11"/>
      <c r="RTG1567" s="12"/>
      <c r="RTH1567" s="12"/>
      <c r="RTI1567" s="10"/>
      <c r="RTJ1567" s="14"/>
      <c r="RTK1567" s="14"/>
      <c r="RTL1567" s="14"/>
      <c r="RTM1567" s="16"/>
      <c r="RTN1567" s="10"/>
      <c r="RTO1567" s="17"/>
      <c r="RTP1567" s="11"/>
      <c r="RTQ1567" s="19"/>
      <c r="RTR1567" s="11"/>
      <c r="RTS1567" s="12"/>
      <c r="RTT1567" s="12"/>
      <c r="RTU1567" s="10"/>
      <c r="RTV1567" s="14"/>
      <c r="RTW1567" s="14"/>
      <c r="RTX1567" s="14"/>
      <c r="RTY1567" s="16"/>
      <c r="RTZ1567" s="10"/>
      <c r="RUA1567" s="17"/>
      <c r="RUB1567" s="11"/>
      <c r="RUC1567" s="19"/>
      <c r="RUD1567" s="11"/>
      <c r="RUE1567" s="12"/>
      <c r="RUF1567" s="12"/>
      <c r="RUG1567" s="10"/>
      <c r="RUH1567" s="14"/>
      <c r="RUI1567" s="14"/>
      <c r="RUJ1567" s="14"/>
      <c r="RUK1567" s="16"/>
      <c r="RUL1567" s="10"/>
      <c r="RUM1567" s="17"/>
      <c r="RUN1567" s="11"/>
      <c r="RUO1567" s="19"/>
      <c r="RUP1567" s="11"/>
      <c r="RUQ1567" s="12"/>
      <c r="RUR1567" s="12"/>
      <c r="RUS1567" s="10"/>
      <c r="RUT1567" s="14"/>
      <c r="RUU1567" s="14"/>
      <c r="RUV1567" s="14"/>
      <c r="RUW1567" s="16"/>
      <c r="RUX1567" s="10"/>
      <c r="RUY1567" s="17"/>
      <c r="RUZ1567" s="11"/>
      <c r="RVA1567" s="19"/>
      <c r="RVB1567" s="11"/>
      <c r="RVC1567" s="12"/>
      <c r="RVD1567" s="12"/>
      <c r="RVE1567" s="10"/>
      <c r="RVF1567" s="14"/>
      <c r="RVG1567" s="14"/>
      <c r="RVH1567" s="14"/>
      <c r="RVI1567" s="16"/>
      <c r="RVJ1567" s="10"/>
      <c r="RVK1567" s="17"/>
      <c r="RVL1567" s="11"/>
      <c r="RVM1567" s="19"/>
      <c r="RVN1567" s="11"/>
      <c r="RVO1567" s="12"/>
      <c r="RVP1567" s="12"/>
      <c r="RVQ1567" s="10"/>
      <c r="RVR1567" s="14"/>
      <c r="RVS1567" s="14"/>
      <c r="RVT1567" s="14"/>
      <c r="RVU1567" s="16"/>
      <c r="RVV1567" s="10"/>
      <c r="RVW1567" s="17"/>
      <c r="RVX1567" s="11"/>
      <c r="RVY1567" s="19"/>
      <c r="RVZ1567" s="11"/>
      <c r="RWA1567" s="12"/>
      <c r="RWB1567" s="12"/>
      <c r="RWC1567" s="10"/>
      <c r="RWD1567" s="14"/>
      <c r="RWE1567" s="14"/>
      <c r="RWF1567" s="14"/>
      <c r="RWG1567" s="16"/>
      <c r="RWH1567" s="10"/>
      <c r="RWI1567" s="17"/>
      <c r="RWJ1567" s="11"/>
      <c r="RWK1567" s="19"/>
      <c r="RWL1567" s="11"/>
      <c r="RWM1567" s="12"/>
      <c r="RWN1567" s="12"/>
      <c r="RWO1567" s="10"/>
      <c r="RWP1567" s="14"/>
      <c r="RWQ1567" s="14"/>
      <c r="RWR1567" s="14"/>
      <c r="RWS1567" s="16"/>
      <c r="RWT1567" s="10"/>
      <c r="RWU1567" s="17"/>
      <c r="RWV1567" s="11"/>
      <c r="RWW1567" s="19"/>
      <c r="RWX1567" s="11"/>
      <c r="RWY1567" s="12"/>
      <c r="RWZ1567" s="12"/>
      <c r="RXA1567" s="10"/>
      <c r="RXB1567" s="14"/>
      <c r="RXC1567" s="14"/>
      <c r="RXD1567" s="14"/>
      <c r="RXE1567" s="16"/>
      <c r="RXF1567" s="10"/>
      <c r="RXG1567" s="17"/>
      <c r="RXH1567" s="11"/>
      <c r="RXI1567" s="19"/>
      <c r="RXJ1567" s="11"/>
      <c r="RXK1567" s="12"/>
      <c r="RXL1567" s="12"/>
      <c r="RXM1567" s="10"/>
      <c r="RXN1567" s="14"/>
      <c r="RXO1567" s="14"/>
      <c r="RXP1567" s="14"/>
      <c r="RXQ1567" s="16"/>
      <c r="RXR1567" s="10"/>
      <c r="RXS1567" s="17"/>
      <c r="RXT1567" s="11"/>
      <c r="RXU1567" s="19"/>
      <c r="RXV1567" s="11"/>
      <c r="RXW1567" s="12"/>
      <c r="RXX1567" s="12"/>
      <c r="RXY1567" s="10"/>
      <c r="RXZ1567" s="14"/>
      <c r="RYA1567" s="14"/>
      <c r="RYB1567" s="14"/>
      <c r="RYC1567" s="16"/>
      <c r="RYD1567" s="10"/>
      <c r="RYE1567" s="17"/>
      <c r="RYF1567" s="11"/>
      <c r="RYG1567" s="19"/>
      <c r="RYH1567" s="11"/>
      <c r="RYI1567" s="12"/>
      <c r="RYJ1567" s="12"/>
      <c r="RYK1567" s="10"/>
      <c r="RYL1567" s="14"/>
      <c r="RYM1567" s="14"/>
      <c r="RYN1567" s="14"/>
      <c r="RYO1567" s="16"/>
      <c r="RYP1567" s="10"/>
      <c r="RYQ1567" s="17"/>
      <c r="RYR1567" s="11"/>
      <c r="RYS1567" s="19"/>
      <c r="RYT1567" s="11"/>
      <c r="RYU1567" s="12"/>
      <c r="RYV1567" s="12"/>
      <c r="RYW1567" s="10"/>
      <c r="RYX1567" s="14"/>
      <c r="RYY1567" s="14"/>
      <c r="RYZ1567" s="14"/>
      <c r="RZA1567" s="16"/>
      <c r="RZB1567" s="10"/>
      <c r="RZC1567" s="17"/>
      <c r="RZD1567" s="11"/>
      <c r="RZE1567" s="19"/>
      <c r="RZF1567" s="11"/>
      <c r="RZG1567" s="12"/>
      <c r="RZH1567" s="12"/>
      <c r="RZI1567" s="10"/>
      <c r="RZJ1567" s="14"/>
      <c r="RZK1567" s="14"/>
      <c r="RZL1567" s="14"/>
      <c r="RZM1567" s="16"/>
      <c r="RZN1567" s="10"/>
      <c r="RZO1567" s="17"/>
      <c r="RZP1567" s="11"/>
      <c r="RZQ1567" s="19"/>
      <c r="RZR1567" s="11"/>
      <c r="RZS1567" s="12"/>
      <c r="RZT1567" s="12"/>
      <c r="RZU1567" s="10"/>
      <c r="RZV1567" s="14"/>
      <c r="RZW1567" s="14"/>
      <c r="RZX1567" s="14"/>
      <c r="RZY1567" s="16"/>
      <c r="RZZ1567" s="10"/>
      <c r="SAA1567" s="17"/>
      <c r="SAB1567" s="11"/>
      <c r="SAC1567" s="19"/>
      <c r="SAD1567" s="11"/>
      <c r="SAE1567" s="12"/>
      <c r="SAF1567" s="12"/>
      <c r="SAG1567" s="10"/>
      <c r="SAH1567" s="14"/>
      <c r="SAI1567" s="14"/>
      <c r="SAJ1567" s="14"/>
      <c r="SAK1567" s="16"/>
      <c r="SAL1567" s="10"/>
      <c r="SAM1567" s="17"/>
      <c r="SAN1567" s="11"/>
      <c r="SAO1567" s="19"/>
      <c r="SAP1567" s="11"/>
      <c r="SAQ1567" s="12"/>
      <c r="SAR1567" s="12"/>
      <c r="SAS1567" s="10"/>
      <c r="SAT1567" s="14"/>
      <c r="SAU1567" s="14"/>
      <c r="SAV1567" s="14"/>
      <c r="SAW1567" s="16"/>
      <c r="SAX1567" s="10"/>
      <c r="SAY1567" s="17"/>
      <c r="SAZ1567" s="11"/>
      <c r="SBA1567" s="19"/>
      <c r="SBB1567" s="11"/>
      <c r="SBC1567" s="12"/>
      <c r="SBD1567" s="12"/>
      <c r="SBE1567" s="10"/>
      <c r="SBF1567" s="14"/>
      <c r="SBG1567" s="14"/>
      <c r="SBH1567" s="14"/>
      <c r="SBI1567" s="16"/>
      <c r="SBJ1567" s="10"/>
      <c r="SBK1567" s="17"/>
      <c r="SBL1567" s="11"/>
      <c r="SBM1567" s="19"/>
      <c r="SBN1567" s="11"/>
      <c r="SBO1567" s="12"/>
      <c r="SBP1567" s="12"/>
      <c r="SBQ1567" s="10"/>
      <c r="SBR1567" s="14"/>
      <c r="SBS1567" s="14"/>
      <c r="SBT1567" s="14"/>
      <c r="SBU1567" s="16"/>
      <c r="SBV1567" s="10"/>
      <c r="SBW1567" s="17"/>
      <c r="SBX1567" s="11"/>
      <c r="SBY1567" s="19"/>
      <c r="SBZ1567" s="11"/>
      <c r="SCA1567" s="12"/>
      <c r="SCB1567" s="12"/>
      <c r="SCC1567" s="10"/>
      <c r="SCD1567" s="14"/>
      <c r="SCE1567" s="14"/>
      <c r="SCF1567" s="14"/>
      <c r="SCG1567" s="16"/>
      <c r="SCH1567" s="10"/>
      <c r="SCI1567" s="17"/>
      <c r="SCJ1567" s="11"/>
      <c r="SCK1567" s="19"/>
      <c r="SCL1567" s="11"/>
      <c r="SCM1567" s="12"/>
      <c r="SCN1567" s="12"/>
      <c r="SCO1567" s="10"/>
      <c r="SCP1567" s="14"/>
      <c r="SCQ1567" s="14"/>
      <c r="SCR1567" s="14"/>
      <c r="SCS1567" s="16"/>
      <c r="SCT1567" s="10"/>
      <c r="SCU1567" s="17"/>
      <c r="SCV1567" s="11"/>
      <c r="SCW1567" s="19"/>
      <c r="SCX1567" s="11"/>
      <c r="SCY1567" s="12"/>
      <c r="SCZ1567" s="12"/>
      <c r="SDA1567" s="10"/>
      <c r="SDB1567" s="14"/>
      <c r="SDC1567" s="14"/>
      <c r="SDD1567" s="14"/>
      <c r="SDE1567" s="16"/>
      <c r="SDF1567" s="10"/>
      <c r="SDG1567" s="17"/>
      <c r="SDH1567" s="11"/>
      <c r="SDI1567" s="19"/>
      <c r="SDJ1567" s="11"/>
      <c r="SDK1567" s="12"/>
      <c r="SDL1567" s="12"/>
      <c r="SDM1567" s="10"/>
      <c r="SDN1567" s="14"/>
      <c r="SDO1567" s="14"/>
      <c r="SDP1567" s="14"/>
      <c r="SDQ1567" s="16"/>
      <c r="SDR1567" s="10"/>
      <c r="SDS1567" s="17"/>
      <c r="SDT1567" s="11"/>
      <c r="SDU1567" s="19"/>
      <c r="SDV1567" s="11"/>
      <c r="SDW1567" s="12"/>
      <c r="SDX1567" s="12"/>
      <c r="SDY1567" s="10"/>
      <c r="SDZ1567" s="14"/>
      <c r="SEA1567" s="14"/>
      <c r="SEB1567" s="14"/>
      <c r="SEC1567" s="16"/>
      <c r="SED1567" s="10"/>
      <c r="SEE1567" s="17"/>
      <c r="SEF1567" s="11"/>
      <c r="SEG1567" s="19"/>
      <c r="SEH1567" s="11"/>
      <c r="SEI1567" s="12"/>
      <c r="SEJ1567" s="12"/>
      <c r="SEK1567" s="10"/>
      <c r="SEL1567" s="14"/>
      <c r="SEM1567" s="14"/>
      <c r="SEN1567" s="14"/>
      <c r="SEO1567" s="16"/>
      <c r="SEP1567" s="10"/>
      <c r="SEQ1567" s="17"/>
      <c r="SER1567" s="11"/>
      <c r="SES1567" s="19"/>
      <c r="SET1567" s="11"/>
      <c r="SEU1567" s="12"/>
      <c r="SEV1567" s="12"/>
      <c r="SEW1567" s="10"/>
      <c r="SEX1567" s="14"/>
      <c r="SEY1567" s="14"/>
      <c r="SEZ1567" s="14"/>
      <c r="SFA1567" s="16"/>
      <c r="SFB1567" s="10"/>
      <c r="SFC1567" s="17"/>
      <c r="SFD1567" s="11"/>
      <c r="SFE1567" s="19"/>
      <c r="SFF1567" s="11"/>
      <c r="SFG1567" s="12"/>
      <c r="SFH1567" s="12"/>
      <c r="SFI1567" s="10"/>
      <c r="SFJ1567" s="14"/>
      <c r="SFK1567" s="14"/>
      <c r="SFL1567" s="14"/>
      <c r="SFM1567" s="16"/>
      <c r="SFN1567" s="10"/>
      <c r="SFO1567" s="17"/>
      <c r="SFP1567" s="11"/>
      <c r="SFQ1567" s="19"/>
      <c r="SFR1567" s="11"/>
      <c r="SFS1567" s="12"/>
      <c r="SFT1567" s="12"/>
      <c r="SFU1567" s="10"/>
      <c r="SFV1567" s="14"/>
      <c r="SFW1567" s="14"/>
      <c r="SFX1567" s="14"/>
      <c r="SFY1567" s="16"/>
      <c r="SFZ1567" s="10"/>
      <c r="SGA1567" s="17"/>
      <c r="SGB1567" s="11"/>
      <c r="SGC1567" s="19"/>
      <c r="SGD1567" s="11"/>
      <c r="SGE1567" s="12"/>
      <c r="SGF1567" s="12"/>
      <c r="SGG1567" s="10"/>
      <c r="SGH1567" s="14"/>
      <c r="SGI1567" s="14"/>
      <c r="SGJ1567" s="14"/>
      <c r="SGK1567" s="16"/>
      <c r="SGL1567" s="10"/>
      <c r="SGM1567" s="17"/>
      <c r="SGN1567" s="11"/>
      <c r="SGO1567" s="19"/>
      <c r="SGP1567" s="11"/>
      <c r="SGQ1567" s="12"/>
      <c r="SGR1567" s="12"/>
      <c r="SGS1567" s="10"/>
      <c r="SGT1567" s="14"/>
      <c r="SGU1567" s="14"/>
      <c r="SGV1567" s="14"/>
      <c r="SGW1567" s="16"/>
      <c r="SGX1567" s="10"/>
      <c r="SGY1567" s="17"/>
      <c r="SGZ1567" s="11"/>
      <c r="SHA1567" s="19"/>
      <c r="SHB1567" s="11"/>
      <c r="SHC1567" s="12"/>
      <c r="SHD1567" s="12"/>
      <c r="SHE1567" s="10"/>
      <c r="SHF1567" s="14"/>
      <c r="SHG1567" s="14"/>
      <c r="SHH1567" s="14"/>
      <c r="SHI1567" s="16"/>
      <c r="SHJ1567" s="10"/>
      <c r="SHK1567" s="17"/>
      <c r="SHL1567" s="11"/>
      <c r="SHM1567" s="19"/>
      <c r="SHN1567" s="11"/>
      <c r="SHO1567" s="12"/>
      <c r="SHP1567" s="12"/>
      <c r="SHQ1567" s="10"/>
      <c r="SHR1567" s="14"/>
      <c r="SHS1567" s="14"/>
      <c r="SHT1567" s="14"/>
      <c r="SHU1567" s="16"/>
      <c r="SHV1567" s="10"/>
      <c r="SHW1567" s="17"/>
      <c r="SHX1567" s="11"/>
      <c r="SHY1567" s="19"/>
      <c r="SHZ1567" s="11"/>
      <c r="SIA1567" s="12"/>
      <c r="SIB1567" s="12"/>
      <c r="SIC1567" s="10"/>
      <c r="SID1567" s="14"/>
      <c r="SIE1567" s="14"/>
      <c r="SIF1567" s="14"/>
      <c r="SIG1567" s="16"/>
      <c r="SIH1567" s="10"/>
      <c r="SII1567" s="17"/>
      <c r="SIJ1567" s="11"/>
      <c r="SIK1567" s="19"/>
      <c r="SIL1567" s="11"/>
      <c r="SIM1567" s="12"/>
      <c r="SIN1567" s="12"/>
      <c r="SIO1567" s="10"/>
      <c r="SIP1567" s="14"/>
      <c r="SIQ1567" s="14"/>
      <c r="SIR1567" s="14"/>
      <c r="SIS1567" s="16"/>
      <c r="SIT1567" s="10"/>
      <c r="SIU1567" s="17"/>
      <c r="SIV1567" s="11"/>
      <c r="SIW1567" s="19"/>
      <c r="SIX1567" s="11"/>
      <c r="SIY1567" s="12"/>
      <c r="SIZ1567" s="12"/>
      <c r="SJA1567" s="10"/>
      <c r="SJB1567" s="14"/>
      <c r="SJC1567" s="14"/>
      <c r="SJD1567" s="14"/>
      <c r="SJE1567" s="16"/>
      <c r="SJF1567" s="10"/>
      <c r="SJG1567" s="17"/>
      <c r="SJH1567" s="11"/>
      <c r="SJI1567" s="19"/>
      <c r="SJJ1567" s="11"/>
      <c r="SJK1567" s="12"/>
      <c r="SJL1567" s="12"/>
      <c r="SJM1567" s="10"/>
      <c r="SJN1567" s="14"/>
      <c r="SJO1567" s="14"/>
      <c r="SJP1567" s="14"/>
      <c r="SJQ1567" s="16"/>
      <c r="SJR1567" s="10"/>
      <c r="SJS1567" s="17"/>
      <c r="SJT1567" s="11"/>
      <c r="SJU1567" s="19"/>
      <c r="SJV1567" s="11"/>
      <c r="SJW1567" s="12"/>
      <c r="SJX1567" s="12"/>
      <c r="SJY1567" s="10"/>
      <c r="SJZ1567" s="14"/>
      <c r="SKA1567" s="14"/>
      <c r="SKB1567" s="14"/>
      <c r="SKC1567" s="16"/>
      <c r="SKD1567" s="10"/>
      <c r="SKE1567" s="17"/>
      <c r="SKF1567" s="11"/>
      <c r="SKG1567" s="19"/>
      <c r="SKH1567" s="11"/>
      <c r="SKI1567" s="12"/>
      <c r="SKJ1567" s="12"/>
      <c r="SKK1567" s="10"/>
      <c r="SKL1567" s="14"/>
      <c r="SKM1567" s="14"/>
      <c r="SKN1567" s="14"/>
      <c r="SKO1567" s="16"/>
      <c r="SKP1567" s="10"/>
      <c r="SKQ1567" s="17"/>
      <c r="SKR1567" s="11"/>
      <c r="SKS1567" s="19"/>
      <c r="SKT1567" s="11"/>
      <c r="SKU1567" s="12"/>
      <c r="SKV1567" s="12"/>
      <c r="SKW1567" s="10"/>
      <c r="SKX1567" s="14"/>
      <c r="SKY1567" s="14"/>
      <c r="SKZ1567" s="14"/>
      <c r="SLA1567" s="16"/>
      <c r="SLB1567" s="10"/>
      <c r="SLC1567" s="17"/>
      <c r="SLD1567" s="11"/>
      <c r="SLE1567" s="19"/>
      <c r="SLF1567" s="11"/>
      <c r="SLG1567" s="12"/>
      <c r="SLH1567" s="12"/>
      <c r="SLI1567" s="10"/>
      <c r="SLJ1567" s="14"/>
      <c r="SLK1567" s="14"/>
      <c r="SLL1567" s="14"/>
      <c r="SLM1567" s="16"/>
      <c r="SLN1567" s="10"/>
      <c r="SLO1567" s="17"/>
      <c r="SLP1567" s="11"/>
      <c r="SLQ1567" s="19"/>
      <c r="SLR1567" s="11"/>
      <c r="SLS1567" s="12"/>
      <c r="SLT1567" s="12"/>
      <c r="SLU1567" s="10"/>
      <c r="SLV1567" s="14"/>
      <c r="SLW1567" s="14"/>
      <c r="SLX1567" s="14"/>
      <c r="SLY1567" s="16"/>
      <c r="SLZ1567" s="10"/>
      <c r="SMA1567" s="17"/>
      <c r="SMB1567" s="11"/>
      <c r="SMC1567" s="19"/>
      <c r="SMD1567" s="11"/>
      <c r="SME1567" s="12"/>
      <c r="SMF1567" s="12"/>
      <c r="SMG1567" s="10"/>
      <c r="SMH1567" s="14"/>
      <c r="SMI1567" s="14"/>
      <c r="SMJ1567" s="14"/>
      <c r="SMK1567" s="16"/>
      <c r="SML1567" s="10"/>
      <c r="SMM1567" s="17"/>
      <c r="SMN1567" s="11"/>
      <c r="SMO1567" s="19"/>
      <c r="SMP1567" s="11"/>
      <c r="SMQ1567" s="12"/>
      <c r="SMR1567" s="12"/>
      <c r="SMS1567" s="10"/>
      <c r="SMT1567" s="14"/>
      <c r="SMU1567" s="14"/>
      <c r="SMV1567" s="14"/>
      <c r="SMW1567" s="16"/>
      <c r="SMX1567" s="10"/>
      <c r="SMY1567" s="17"/>
      <c r="SMZ1567" s="11"/>
      <c r="SNA1567" s="19"/>
      <c r="SNB1567" s="11"/>
      <c r="SNC1567" s="12"/>
      <c r="SND1567" s="12"/>
      <c r="SNE1567" s="10"/>
      <c r="SNF1567" s="14"/>
      <c r="SNG1567" s="14"/>
      <c r="SNH1567" s="14"/>
      <c r="SNI1567" s="16"/>
      <c r="SNJ1567" s="10"/>
      <c r="SNK1567" s="17"/>
      <c r="SNL1567" s="11"/>
      <c r="SNM1567" s="19"/>
      <c r="SNN1567" s="11"/>
      <c r="SNO1567" s="12"/>
      <c r="SNP1567" s="12"/>
      <c r="SNQ1567" s="10"/>
      <c r="SNR1567" s="14"/>
      <c r="SNS1567" s="14"/>
      <c r="SNT1567" s="14"/>
      <c r="SNU1567" s="16"/>
      <c r="SNV1567" s="10"/>
      <c r="SNW1567" s="17"/>
      <c r="SNX1567" s="11"/>
      <c r="SNY1567" s="19"/>
      <c r="SNZ1567" s="11"/>
      <c r="SOA1567" s="12"/>
      <c r="SOB1567" s="12"/>
      <c r="SOC1567" s="10"/>
      <c r="SOD1567" s="14"/>
      <c r="SOE1567" s="14"/>
      <c r="SOF1567" s="14"/>
      <c r="SOG1567" s="16"/>
      <c r="SOH1567" s="10"/>
      <c r="SOI1567" s="17"/>
      <c r="SOJ1567" s="11"/>
      <c r="SOK1567" s="19"/>
      <c r="SOL1567" s="11"/>
      <c r="SOM1567" s="12"/>
      <c r="SON1567" s="12"/>
      <c r="SOO1567" s="10"/>
      <c r="SOP1567" s="14"/>
      <c r="SOQ1567" s="14"/>
      <c r="SOR1567" s="14"/>
      <c r="SOS1567" s="16"/>
      <c r="SOT1567" s="10"/>
      <c r="SOU1567" s="17"/>
      <c r="SOV1567" s="11"/>
      <c r="SOW1567" s="19"/>
      <c r="SOX1567" s="11"/>
      <c r="SOY1567" s="12"/>
      <c r="SOZ1567" s="12"/>
      <c r="SPA1567" s="10"/>
      <c r="SPB1567" s="14"/>
      <c r="SPC1567" s="14"/>
      <c r="SPD1567" s="14"/>
      <c r="SPE1567" s="16"/>
      <c r="SPF1567" s="10"/>
      <c r="SPG1567" s="17"/>
      <c r="SPH1567" s="11"/>
      <c r="SPI1567" s="19"/>
      <c r="SPJ1567" s="11"/>
      <c r="SPK1567" s="12"/>
      <c r="SPL1567" s="12"/>
      <c r="SPM1567" s="10"/>
      <c r="SPN1567" s="14"/>
      <c r="SPO1567" s="14"/>
      <c r="SPP1567" s="14"/>
      <c r="SPQ1567" s="16"/>
      <c r="SPR1567" s="10"/>
      <c r="SPS1567" s="17"/>
      <c r="SPT1567" s="11"/>
      <c r="SPU1567" s="19"/>
      <c r="SPV1567" s="11"/>
      <c r="SPW1567" s="12"/>
      <c r="SPX1567" s="12"/>
      <c r="SPY1567" s="10"/>
      <c r="SPZ1567" s="14"/>
      <c r="SQA1567" s="14"/>
      <c r="SQB1567" s="14"/>
      <c r="SQC1567" s="16"/>
      <c r="SQD1567" s="10"/>
      <c r="SQE1567" s="17"/>
      <c r="SQF1567" s="11"/>
      <c r="SQG1567" s="19"/>
      <c r="SQH1567" s="11"/>
      <c r="SQI1567" s="12"/>
      <c r="SQJ1567" s="12"/>
      <c r="SQK1567" s="10"/>
      <c r="SQL1567" s="14"/>
      <c r="SQM1567" s="14"/>
      <c r="SQN1567" s="14"/>
      <c r="SQO1567" s="16"/>
      <c r="SQP1567" s="10"/>
      <c r="SQQ1567" s="17"/>
      <c r="SQR1567" s="11"/>
      <c r="SQS1567" s="19"/>
      <c r="SQT1567" s="11"/>
      <c r="SQU1567" s="12"/>
      <c r="SQV1567" s="12"/>
      <c r="SQW1567" s="10"/>
      <c r="SQX1567" s="14"/>
      <c r="SQY1567" s="14"/>
      <c r="SQZ1567" s="14"/>
      <c r="SRA1567" s="16"/>
      <c r="SRB1567" s="10"/>
      <c r="SRC1567" s="17"/>
      <c r="SRD1567" s="11"/>
      <c r="SRE1567" s="19"/>
      <c r="SRF1567" s="11"/>
      <c r="SRG1567" s="12"/>
      <c r="SRH1567" s="12"/>
      <c r="SRI1567" s="10"/>
      <c r="SRJ1567" s="14"/>
      <c r="SRK1567" s="14"/>
      <c r="SRL1567" s="14"/>
      <c r="SRM1567" s="16"/>
      <c r="SRN1567" s="10"/>
      <c r="SRO1567" s="17"/>
      <c r="SRP1567" s="11"/>
      <c r="SRQ1567" s="19"/>
      <c r="SRR1567" s="11"/>
      <c r="SRS1567" s="12"/>
      <c r="SRT1567" s="12"/>
      <c r="SRU1567" s="10"/>
      <c r="SRV1567" s="14"/>
      <c r="SRW1567" s="14"/>
      <c r="SRX1567" s="14"/>
      <c r="SRY1567" s="16"/>
      <c r="SRZ1567" s="10"/>
      <c r="SSA1567" s="17"/>
      <c r="SSB1567" s="11"/>
      <c r="SSC1567" s="19"/>
      <c r="SSD1567" s="11"/>
      <c r="SSE1567" s="12"/>
      <c r="SSF1567" s="12"/>
      <c r="SSG1567" s="10"/>
      <c r="SSH1567" s="14"/>
      <c r="SSI1567" s="14"/>
      <c r="SSJ1567" s="14"/>
      <c r="SSK1567" s="16"/>
      <c r="SSL1567" s="10"/>
      <c r="SSM1567" s="17"/>
      <c r="SSN1567" s="11"/>
      <c r="SSO1567" s="19"/>
      <c r="SSP1567" s="11"/>
      <c r="SSQ1567" s="12"/>
      <c r="SSR1567" s="12"/>
      <c r="SSS1567" s="10"/>
      <c r="SST1567" s="14"/>
      <c r="SSU1567" s="14"/>
      <c r="SSV1567" s="14"/>
      <c r="SSW1567" s="16"/>
      <c r="SSX1567" s="10"/>
      <c r="SSY1567" s="17"/>
      <c r="SSZ1567" s="11"/>
      <c r="STA1567" s="19"/>
      <c r="STB1567" s="11"/>
      <c r="STC1567" s="12"/>
      <c r="STD1567" s="12"/>
      <c r="STE1567" s="10"/>
      <c r="STF1567" s="14"/>
      <c r="STG1567" s="14"/>
      <c r="STH1567" s="14"/>
      <c r="STI1567" s="16"/>
      <c r="STJ1567" s="10"/>
      <c r="STK1567" s="17"/>
      <c r="STL1567" s="11"/>
      <c r="STM1567" s="19"/>
      <c r="STN1567" s="11"/>
      <c r="STO1567" s="12"/>
      <c r="STP1567" s="12"/>
      <c r="STQ1567" s="10"/>
      <c r="STR1567" s="14"/>
      <c r="STS1567" s="14"/>
      <c r="STT1567" s="14"/>
      <c r="STU1567" s="16"/>
      <c r="STV1567" s="10"/>
      <c r="STW1567" s="17"/>
      <c r="STX1567" s="11"/>
      <c r="STY1567" s="19"/>
      <c r="STZ1567" s="11"/>
      <c r="SUA1567" s="12"/>
      <c r="SUB1567" s="12"/>
      <c r="SUC1567" s="10"/>
      <c r="SUD1567" s="14"/>
      <c r="SUE1567" s="14"/>
      <c r="SUF1567" s="14"/>
      <c r="SUG1567" s="16"/>
      <c r="SUH1567" s="10"/>
      <c r="SUI1567" s="17"/>
      <c r="SUJ1567" s="11"/>
      <c r="SUK1567" s="19"/>
      <c r="SUL1567" s="11"/>
      <c r="SUM1567" s="12"/>
      <c r="SUN1567" s="12"/>
      <c r="SUO1567" s="10"/>
      <c r="SUP1567" s="14"/>
      <c r="SUQ1567" s="14"/>
      <c r="SUR1567" s="14"/>
      <c r="SUS1567" s="16"/>
      <c r="SUT1567" s="10"/>
      <c r="SUU1567" s="17"/>
      <c r="SUV1567" s="11"/>
      <c r="SUW1567" s="19"/>
      <c r="SUX1567" s="11"/>
      <c r="SUY1567" s="12"/>
      <c r="SUZ1567" s="12"/>
      <c r="SVA1567" s="10"/>
      <c r="SVB1567" s="14"/>
      <c r="SVC1567" s="14"/>
      <c r="SVD1567" s="14"/>
      <c r="SVE1567" s="16"/>
      <c r="SVF1567" s="10"/>
      <c r="SVG1567" s="17"/>
      <c r="SVH1567" s="11"/>
      <c r="SVI1567" s="19"/>
      <c r="SVJ1567" s="11"/>
      <c r="SVK1567" s="12"/>
      <c r="SVL1567" s="12"/>
      <c r="SVM1567" s="10"/>
      <c r="SVN1567" s="14"/>
      <c r="SVO1567" s="14"/>
      <c r="SVP1567" s="14"/>
      <c r="SVQ1567" s="16"/>
      <c r="SVR1567" s="10"/>
      <c r="SVS1567" s="17"/>
      <c r="SVT1567" s="11"/>
      <c r="SVU1567" s="19"/>
      <c r="SVV1567" s="11"/>
      <c r="SVW1567" s="12"/>
      <c r="SVX1567" s="12"/>
      <c r="SVY1567" s="10"/>
      <c r="SVZ1567" s="14"/>
      <c r="SWA1567" s="14"/>
      <c r="SWB1567" s="14"/>
      <c r="SWC1567" s="16"/>
      <c r="SWD1567" s="10"/>
      <c r="SWE1567" s="17"/>
      <c r="SWF1567" s="11"/>
      <c r="SWG1567" s="19"/>
      <c r="SWH1567" s="11"/>
      <c r="SWI1567" s="12"/>
      <c r="SWJ1567" s="12"/>
      <c r="SWK1567" s="10"/>
      <c r="SWL1567" s="14"/>
      <c r="SWM1567" s="14"/>
      <c r="SWN1567" s="14"/>
      <c r="SWO1567" s="16"/>
      <c r="SWP1567" s="10"/>
      <c r="SWQ1567" s="17"/>
      <c r="SWR1567" s="11"/>
      <c r="SWS1567" s="19"/>
      <c r="SWT1567" s="11"/>
      <c r="SWU1567" s="12"/>
      <c r="SWV1567" s="12"/>
      <c r="SWW1567" s="10"/>
      <c r="SWX1567" s="14"/>
      <c r="SWY1567" s="14"/>
      <c r="SWZ1567" s="14"/>
      <c r="SXA1567" s="16"/>
      <c r="SXB1567" s="10"/>
      <c r="SXC1567" s="17"/>
      <c r="SXD1567" s="11"/>
      <c r="SXE1567" s="19"/>
      <c r="SXF1567" s="11"/>
      <c r="SXG1567" s="12"/>
      <c r="SXH1567" s="12"/>
      <c r="SXI1567" s="10"/>
      <c r="SXJ1567" s="14"/>
      <c r="SXK1567" s="14"/>
      <c r="SXL1567" s="14"/>
      <c r="SXM1567" s="16"/>
      <c r="SXN1567" s="10"/>
      <c r="SXO1567" s="17"/>
      <c r="SXP1567" s="11"/>
      <c r="SXQ1567" s="19"/>
      <c r="SXR1567" s="11"/>
      <c r="SXS1567" s="12"/>
      <c r="SXT1567" s="12"/>
      <c r="SXU1567" s="10"/>
      <c r="SXV1567" s="14"/>
      <c r="SXW1567" s="14"/>
      <c r="SXX1567" s="14"/>
      <c r="SXY1567" s="16"/>
      <c r="SXZ1567" s="10"/>
      <c r="SYA1567" s="17"/>
      <c r="SYB1567" s="11"/>
      <c r="SYC1567" s="19"/>
      <c r="SYD1567" s="11"/>
      <c r="SYE1567" s="12"/>
      <c r="SYF1567" s="12"/>
      <c r="SYG1567" s="10"/>
      <c r="SYH1567" s="14"/>
      <c r="SYI1567" s="14"/>
      <c r="SYJ1567" s="14"/>
      <c r="SYK1567" s="16"/>
      <c r="SYL1567" s="10"/>
      <c r="SYM1567" s="17"/>
      <c r="SYN1567" s="11"/>
      <c r="SYO1567" s="19"/>
      <c r="SYP1567" s="11"/>
      <c r="SYQ1567" s="12"/>
      <c r="SYR1567" s="12"/>
      <c r="SYS1567" s="10"/>
      <c r="SYT1567" s="14"/>
      <c r="SYU1567" s="14"/>
      <c r="SYV1567" s="14"/>
      <c r="SYW1567" s="16"/>
      <c r="SYX1567" s="10"/>
      <c r="SYY1567" s="17"/>
      <c r="SYZ1567" s="11"/>
      <c r="SZA1567" s="19"/>
      <c r="SZB1567" s="11"/>
      <c r="SZC1567" s="12"/>
      <c r="SZD1567" s="12"/>
      <c r="SZE1567" s="10"/>
      <c r="SZF1567" s="14"/>
      <c r="SZG1567" s="14"/>
      <c r="SZH1567" s="14"/>
      <c r="SZI1567" s="16"/>
      <c r="SZJ1567" s="10"/>
      <c r="SZK1567" s="17"/>
      <c r="SZL1567" s="11"/>
      <c r="SZM1567" s="19"/>
      <c r="SZN1567" s="11"/>
      <c r="SZO1567" s="12"/>
      <c r="SZP1567" s="12"/>
      <c r="SZQ1567" s="10"/>
      <c r="SZR1567" s="14"/>
      <c r="SZS1567" s="14"/>
      <c r="SZT1567" s="14"/>
      <c r="SZU1567" s="16"/>
      <c r="SZV1567" s="10"/>
      <c r="SZW1567" s="17"/>
      <c r="SZX1567" s="11"/>
      <c r="SZY1567" s="19"/>
      <c r="SZZ1567" s="11"/>
      <c r="TAA1567" s="12"/>
      <c r="TAB1567" s="12"/>
      <c r="TAC1567" s="10"/>
      <c r="TAD1567" s="14"/>
      <c r="TAE1567" s="14"/>
      <c r="TAF1567" s="14"/>
      <c r="TAG1567" s="16"/>
      <c r="TAH1567" s="10"/>
      <c r="TAI1567" s="17"/>
      <c r="TAJ1567" s="11"/>
      <c r="TAK1567" s="19"/>
      <c r="TAL1567" s="11"/>
      <c r="TAM1567" s="12"/>
      <c r="TAN1567" s="12"/>
      <c r="TAO1567" s="10"/>
      <c r="TAP1567" s="14"/>
      <c r="TAQ1567" s="14"/>
      <c r="TAR1567" s="14"/>
      <c r="TAS1567" s="16"/>
      <c r="TAT1567" s="10"/>
      <c r="TAU1567" s="17"/>
      <c r="TAV1567" s="11"/>
      <c r="TAW1567" s="19"/>
      <c r="TAX1567" s="11"/>
      <c r="TAY1567" s="12"/>
      <c r="TAZ1567" s="12"/>
      <c r="TBA1567" s="10"/>
      <c r="TBB1567" s="14"/>
      <c r="TBC1567" s="14"/>
      <c r="TBD1567" s="14"/>
      <c r="TBE1567" s="16"/>
      <c r="TBF1567" s="10"/>
      <c r="TBG1567" s="17"/>
      <c r="TBH1567" s="11"/>
      <c r="TBI1567" s="19"/>
      <c r="TBJ1567" s="11"/>
      <c r="TBK1567" s="12"/>
      <c r="TBL1567" s="12"/>
      <c r="TBM1567" s="10"/>
      <c r="TBN1567" s="14"/>
      <c r="TBO1567" s="14"/>
      <c r="TBP1567" s="14"/>
      <c r="TBQ1567" s="16"/>
      <c r="TBR1567" s="10"/>
      <c r="TBS1567" s="17"/>
      <c r="TBT1567" s="11"/>
      <c r="TBU1567" s="19"/>
      <c r="TBV1567" s="11"/>
      <c r="TBW1567" s="12"/>
      <c r="TBX1567" s="12"/>
      <c r="TBY1567" s="10"/>
      <c r="TBZ1567" s="14"/>
      <c r="TCA1567" s="14"/>
      <c r="TCB1567" s="14"/>
      <c r="TCC1567" s="16"/>
      <c r="TCD1567" s="10"/>
      <c r="TCE1567" s="17"/>
      <c r="TCF1567" s="11"/>
      <c r="TCG1567" s="19"/>
      <c r="TCH1567" s="11"/>
      <c r="TCI1567" s="12"/>
      <c r="TCJ1567" s="12"/>
      <c r="TCK1567" s="10"/>
      <c r="TCL1567" s="14"/>
      <c r="TCM1567" s="14"/>
      <c r="TCN1567" s="14"/>
      <c r="TCO1567" s="16"/>
      <c r="TCP1567" s="10"/>
      <c r="TCQ1567" s="17"/>
      <c r="TCR1567" s="11"/>
      <c r="TCS1567" s="19"/>
      <c r="TCT1567" s="11"/>
      <c r="TCU1567" s="12"/>
      <c r="TCV1567" s="12"/>
      <c r="TCW1567" s="10"/>
      <c r="TCX1567" s="14"/>
      <c r="TCY1567" s="14"/>
      <c r="TCZ1567" s="14"/>
      <c r="TDA1567" s="16"/>
      <c r="TDB1567" s="10"/>
      <c r="TDC1567" s="17"/>
      <c r="TDD1567" s="11"/>
      <c r="TDE1567" s="19"/>
      <c r="TDF1567" s="11"/>
      <c r="TDG1567" s="12"/>
      <c r="TDH1567" s="12"/>
      <c r="TDI1567" s="10"/>
      <c r="TDJ1567" s="14"/>
      <c r="TDK1567" s="14"/>
      <c r="TDL1567" s="14"/>
      <c r="TDM1567" s="16"/>
      <c r="TDN1567" s="10"/>
      <c r="TDO1567" s="17"/>
      <c r="TDP1567" s="11"/>
      <c r="TDQ1567" s="19"/>
      <c r="TDR1567" s="11"/>
      <c r="TDS1567" s="12"/>
      <c r="TDT1567" s="12"/>
      <c r="TDU1567" s="10"/>
      <c r="TDV1567" s="14"/>
      <c r="TDW1567" s="14"/>
      <c r="TDX1567" s="14"/>
      <c r="TDY1567" s="16"/>
      <c r="TDZ1567" s="10"/>
      <c r="TEA1567" s="17"/>
      <c r="TEB1567" s="11"/>
      <c r="TEC1567" s="19"/>
      <c r="TED1567" s="11"/>
      <c r="TEE1567" s="12"/>
      <c r="TEF1567" s="12"/>
      <c r="TEG1567" s="10"/>
      <c r="TEH1567" s="14"/>
      <c r="TEI1567" s="14"/>
      <c r="TEJ1567" s="14"/>
      <c r="TEK1567" s="16"/>
      <c r="TEL1567" s="10"/>
      <c r="TEM1567" s="17"/>
      <c r="TEN1567" s="11"/>
      <c r="TEO1567" s="19"/>
      <c r="TEP1567" s="11"/>
      <c r="TEQ1567" s="12"/>
      <c r="TER1567" s="12"/>
      <c r="TES1567" s="10"/>
      <c r="TET1567" s="14"/>
      <c r="TEU1567" s="14"/>
      <c r="TEV1567" s="14"/>
      <c r="TEW1567" s="16"/>
      <c r="TEX1567" s="10"/>
      <c r="TEY1567" s="17"/>
      <c r="TEZ1567" s="11"/>
      <c r="TFA1567" s="19"/>
      <c r="TFB1567" s="11"/>
      <c r="TFC1567" s="12"/>
      <c r="TFD1567" s="12"/>
      <c r="TFE1567" s="10"/>
      <c r="TFF1567" s="14"/>
      <c r="TFG1567" s="14"/>
      <c r="TFH1567" s="14"/>
      <c r="TFI1567" s="16"/>
      <c r="TFJ1567" s="10"/>
      <c r="TFK1567" s="17"/>
      <c r="TFL1567" s="11"/>
      <c r="TFM1567" s="19"/>
      <c r="TFN1567" s="11"/>
      <c r="TFO1567" s="12"/>
      <c r="TFP1567" s="12"/>
      <c r="TFQ1567" s="10"/>
      <c r="TFR1567" s="14"/>
      <c r="TFS1567" s="14"/>
      <c r="TFT1567" s="14"/>
      <c r="TFU1567" s="16"/>
      <c r="TFV1567" s="10"/>
      <c r="TFW1567" s="17"/>
      <c r="TFX1567" s="11"/>
      <c r="TFY1567" s="19"/>
      <c r="TFZ1567" s="11"/>
      <c r="TGA1567" s="12"/>
      <c r="TGB1567" s="12"/>
      <c r="TGC1567" s="10"/>
      <c r="TGD1567" s="14"/>
      <c r="TGE1567" s="14"/>
      <c r="TGF1567" s="14"/>
      <c r="TGG1567" s="16"/>
      <c r="TGH1567" s="10"/>
      <c r="TGI1567" s="17"/>
      <c r="TGJ1567" s="11"/>
      <c r="TGK1567" s="19"/>
      <c r="TGL1567" s="11"/>
      <c r="TGM1567" s="12"/>
      <c r="TGN1567" s="12"/>
      <c r="TGO1567" s="10"/>
      <c r="TGP1567" s="14"/>
      <c r="TGQ1567" s="14"/>
      <c r="TGR1567" s="14"/>
      <c r="TGS1567" s="16"/>
      <c r="TGT1567" s="10"/>
      <c r="TGU1567" s="17"/>
      <c r="TGV1567" s="11"/>
      <c r="TGW1567" s="19"/>
      <c r="TGX1567" s="11"/>
      <c r="TGY1567" s="12"/>
      <c r="TGZ1567" s="12"/>
      <c r="THA1567" s="10"/>
      <c r="THB1567" s="14"/>
      <c r="THC1567" s="14"/>
      <c r="THD1567" s="14"/>
      <c r="THE1567" s="16"/>
      <c r="THF1567" s="10"/>
      <c r="THG1567" s="17"/>
      <c r="THH1567" s="11"/>
      <c r="THI1567" s="19"/>
      <c r="THJ1567" s="11"/>
      <c r="THK1567" s="12"/>
      <c r="THL1567" s="12"/>
      <c r="THM1567" s="10"/>
      <c r="THN1567" s="14"/>
      <c r="THO1567" s="14"/>
      <c r="THP1567" s="14"/>
      <c r="THQ1567" s="16"/>
      <c r="THR1567" s="10"/>
      <c r="THS1567" s="17"/>
      <c r="THT1567" s="11"/>
      <c r="THU1567" s="19"/>
      <c r="THV1567" s="11"/>
      <c r="THW1567" s="12"/>
      <c r="THX1567" s="12"/>
      <c r="THY1567" s="10"/>
      <c r="THZ1567" s="14"/>
      <c r="TIA1567" s="14"/>
      <c r="TIB1567" s="14"/>
      <c r="TIC1567" s="16"/>
      <c r="TID1567" s="10"/>
      <c r="TIE1567" s="17"/>
      <c r="TIF1567" s="11"/>
      <c r="TIG1567" s="19"/>
      <c r="TIH1567" s="11"/>
      <c r="TII1567" s="12"/>
      <c r="TIJ1567" s="12"/>
      <c r="TIK1567" s="10"/>
      <c r="TIL1567" s="14"/>
      <c r="TIM1567" s="14"/>
      <c r="TIN1567" s="14"/>
      <c r="TIO1567" s="16"/>
      <c r="TIP1567" s="10"/>
      <c r="TIQ1567" s="17"/>
      <c r="TIR1567" s="11"/>
      <c r="TIS1567" s="19"/>
      <c r="TIT1567" s="11"/>
      <c r="TIU1567" s="12"/>
      <c r="TIV1567" s="12"/>
      <c r="TIW1567" s="10"/>
      <c r="TIX1567" s="14"/>
      <c r="TIY1567" s="14"/>
      <c r="TIZ1567" s="14"/>
      <c r="TJA1567" s="16"/>
      <c r="TJB1567" s="10"/>
      <c r="TJC1567" s="17"/>
      <c r="TJD1567" s="11"/>
      <c r="TJE1567" s="19"/>
      <c r="TJF1567" s="11"/>
      <c r="TJG1567" s="12"/>
      <c r="TJH1567" s="12"/>
      <c r="TJI1567" s="10"/>
      <c r="TJJ1567" s="14"/>
      <c r="TJK1567" s="14"/>
      <c r="TJL1567" s="14"/>
      <c r="TJM1567" s="16"/>
      <c r="TJN1567" s="10"/>
      <c r="TJO1567" s="17"/>
      <c r="TJP1567" s="11"/>
      <c r="TJQ1567" s="19"/>
      <c r="TJR1567" s="11"/>
      <c r="TJS1567" s="12"/>
      <c r="TJT1567" s="12"/>
      <c r="TJU1567" s="10"/>
      <c r="TJV1567" s="14"/>
      <c r="TJW1567" s="14"/>
      <c r="TJX1567" s="14"/>
      <c r="TJY1567" s="16"/>
      <c r="TJZ1567" s="10"/>
      <c r="TKA1567" s="17"/>
      <c r="TKB1567" s="11"/>
      <c r="TKC1567" s="19"/>
      <c r="TKD1567" s="11"/>
      <c r="TKE1567" s="12"/>
      <c r="TKF1567" s="12"/>
      <c r="TKG1567" s="10"/>
      <c r="TKH1567" s="14"/>
      <c r="TKI1567" s="14"/>
      <c r="TKJ1567" s="14"/>
      <c r="TKK1567" s="16"/>
      <c r="TKL1567" s="10"/>
      <c r="TKM1567" s="17"/>
      <c r="TKN1567" s="11"/>
      <c r="TKO1567" s="19"/>
      <c r="TKP1567" s="11"/>
      <c r="TKQ1567" s="12"/>
      <c r="TKR1567" s="12"/>
      <c r="TKS1567" s="10"/>
      <c r="TKT1567" s="14"/>
      <c r="TKU1567" s="14"/>
      <c r="TKV1567" s="14"/>
      <c r="TKW1567" s="16"/>
      <c r="TKX1567" s="10"/>
      <c r="TKY1567" s="17"/>
      <c r="TKZ1567" s="11"/>
      <c r="TLA1567" s="19"/>
      <c r="TLB1567" s="11"/>
      <c r="TLC1567" s="12"/>
      <c r="TLD1567" s="12"/>
      <c r="TLE1567" s="10"/>
      <c r="TLF1567" s="14"/>
      <c r="TLG1567" s="14"/>
      <c r="TLH1567" s="14"/>
      <c r="TLI1567" s="16"/>
      <c r="TLJ1567" s="10"/>
      <c r="TLK1567" s="17"/>
      <c r="TLL1567" s="11"/>
      <c r="TLM1567" s="19"/>
      <c r="TLN1567" s="11"/>
      <c r="TLO1567" s="12"/>
      <c r="TLP1567" s="12"/>
      <c r="TLQ1567" s="10"/>
      <c r="TLR1567" s="14"/>
      <c r="TLS1567" s="14"/>
      <c r="TLT1567" s="14"/>
      <c r="TLU1567" s="16"/>
      <c r="TLV1567" s="10"/>
      <c r="TLW1567" s="17"/>
      <c r="TLX1567" s="11"/>
      <c r="TLY1567" s="19"/>
      <c r="TLZ1567" s="11"/>
      <c r="TMA1567" s="12"/>
      <c r="TMB1567" s="12"/>
      <c r="TMC1567" s="10"/>
      <c r="TMD1567" s="14"/>
      <c r="TME1567" s="14"/>
      <c r="TMF1567" s="14"/>
      <c r="TMG1567" s="16"/>
      <c r="TMH1567" s="10"/>
      <c r="TMI1567" s="17"/>
      <c r="TMJ1567" s="11"/>
      <c r="TMK1567" s="19"/>
      <c r="TML1567" s="11"/>
      <c r="TMM1567" s="12"/>
      <c r="TMN1567" s="12"/>
      <c r="TMO1567" s="10"/>
      <c r="TMP1567" s="14"/>
      <c r="TMQ1567" s="14"/>
      <c r="TMR1567" s="14"/>
      <c r="TMS1567" s="16"/>
      <c r="TMT1567" s="10"/>
      <c r="TMU1567" s="17"/>
      <c r="TMV1567" s="11"/>
      <c r="TMW1567" s="19"/>
      <c r="TMX1567" s="11"/>
      <c r="TMY1567" s="12"/>
      <c r="TMZ1567" s="12"/>
      <c r="TNA1567" s="10"/>
      <c r="TNB1567" s="14"/>
      <c r="TNC1567" s="14"/>
      <c r="TND1567" s="14"/>
      <c r="TNE1567" s="16"/>
      <c r="TNF1567" s="10"/>
      <c r="TNG1567" s="17"/>
      <c r="TNH1567" s="11"/>
      <c r="TNI1567" s="19"/>
      <c r="TNJ1567" s="11"/>
      <c r="TNK1567" s="12"/>
      <c r="TNL1567" s="12"/>
      <c r="TNM1567" s="10"/>
      <c r="TNN1567" s="14"/>
      <c r="TNO1567" s="14"/>
      <c r="TNP1567" s="14"/>
      <c r="TNQ1567" s="16"/>
      <c r="TNR1567" s="10"/>
      <c r="TNS1567" s="17"/>
      <c r="TNT1567" s="11"/>
      <c r="TNU1567" s="19"/>
      <c r="TNV1567" s="11"/>
      <c r="TNW1567" s="12"/>
      <c r="TNX1567" s="12"/>
      <c r="TNY1567" s="10"/>
      <c r="TNZ1567" s="14"/>
      <c r="TOA1567" s="14"/>
      <c r="TOB1567" s="14"/>
      <c r="TOC1567" s="16"/>
      <c r="TOD1567" s="10"/>
      <c r="TOE1567" s="17"/>
      <c r="TOF1567" s="11"/>
      <c r="TOG1567" s="19"/>
      <c r="TOH1567" s="11"/>
      <c r="TOI1567" s="12"/>
      <c r="TOJ1567" s="12"/>
      <c r="TOK1567" s="10"/>
      <c r="TOL1567" s="14"/>
      <c r="TOM1567" s="14"/>
      <c r="TON1567" s="14"/>
      <c r="TOO1567" s="16"/>
      <c r="TOP1567" s="10"/>
      <c r="TOQ1567" s="17"/>
      <c r="TOR1567" s="11"/>
      <c r="TOS1567" s="19"/>
      <c r="TOT1567" s="11"/>
      <c r="TOU1567" s="12"/>
      <c r="TOV1567" s="12"/>
      <c r="TOW1567" s="10"/>
      <c r="TOX1567" s="14"/>
      <c r="TOY1567" s="14"/>
      <c r="TOZ1567" s="14"/>
      <c r="TPA1567" s="16"/>
      <c r="TPB1567" s="10"/>
      <c r="TPC1567" s="17"/>
      <c r="TPD1567" s="11"/>
      <c r="TPE1567" s="19"/>
      <c r="TPF1567" s="11"/>
      <c r="TPG1567" s="12"/>
      <c r="TPH1567" s="12"/>
      <c r="TPI1567" s="10"/>
      <c r="TPJ1567" s="14"/>
      <c r="TPK1567" s="14"/>
      <c r="TPL1567" s="14"/>
      <c r="TPM1567" s="16"/>
      <c r="TPN1567" s="10"/>
      <c r="TPO1567" s="17"/>
      <c r="TPP1567" s="11"/>
      <c r="TPQ1567" s="19"/>
      <c r="TPR1567" s="11"/>
      <c r="TPS1567" s="12"/>
      <c r="TPT1567" s="12"/>
      <c r="TPU1567" s="10"/>
      <c r="TPV1567" s="14"/>
      <c r="TPW1567" s="14"/>
      <c r="TPX1567" s="14"/>
      <c r="TPY1567" s="16"/>
      <c r="TPZ1567" s="10"/>
      <c r="TQA1567" s="17"/>
      <c r="TQB1567" s="11"/>
      <c r="TQC1567" s="19"/>
      <c r="TQD1567" s="11"/>
      <c r="TQE1567" s="12"/>
      <c r="TQF1567" s="12"/>
      <c r="TQG1567" s="10"/>
      <c r="TQH1567" s="14"/>
      <c r="TQI1567" s="14"/>
      <c r="TQJ1567" s="14"/>
      <c r="TQK1567" s="16"/>
      <c r="TQL1567" s="10"/>
      <c r="TQM1567" s="17"/>
      <c r="TQN1567" s="11"/>
      <c r="TQO1567" s="19"/>
      <c r="TQP1567" s="11"/>
      <c r="TQQ1567" s="12"/>
      <c r="TQR1567" s="12"/>
      <c r="TQS1567" s="10"/>
      <c r="TQT1567" s="14"/>
      <c r="TQU1567" s="14"/>
      <c r="TQV1567" s="14"/>
      <c r="TQW1567" s="16"/>
      <c r="TQX1567" s="10"/>
      <c r="TQY1567" s="17"/>
      <c r="TQZ1567" s="11"/>
      <c r="TRA1567" s="19"/>
      <c r="TRB1567" s="11"/>
      <c r="TRC1567" s="12"/>
      <c r="TRD1567" s="12"/>
      <c r="TRE1567" s="10"/>
      <c r="TRF1567" s="14"/>
      <c r="TRG1567" s="14"/>
      <c r="TRH1567" s="14"/>
      <c r="TRI1567" s="16"/>
      <c r="TRJ1567" s="10"/>
      <c r="TRK1567" s="17"/>
      <c r="TRL1567" s="11"/>
      <c r="TRM1567" s="19"/>
      <c r="TRN1567" s="11"/>
      <c r="TRO1567" s="12"/>
      <c r="TRP1567" s="12"/>
      <c r="TRQ1567" s="10"/>
      <c r="TRR1567" s="14"/>
      <c r="TRS1567" s="14"/>
      <c r="TRT1567" s="14"/>
      <c r="TRU1567" s="16"/>
      <c r="TRV1567" s="10"/>
      <c r="TRW1567" s="17"/>
      <c r="TRX1567" s="11"/>
      <c r="TRY1567" s="19"/>
      <c r="TRZ1567" s="11"/>
      <c r="TSA1567" s="12"/>
      <c r="TSB1567" s="12"/>
      <c r="TSC1567" s="10"/>
      <c r="TSD1567" s="14"/>
      <c r="TSE1567" s="14"/>
      <c r="TSF1567" s="14"/>
      <c r="TSG1567" s="16"/>
      <c r="TSH1567" s="10"/>
      <c r="TSI1567" s="17"/>
      <c r="TSJ1567" s="11"/>
      <c r="TSK1567" s="19"/>
      <c r="TSL1567" s="11"/>
      <c r="TSM1567" s="12"/>
      <c r="TSN1567" s="12"/>
      <c r="TSO1567" s="10"/>
      <c r="TSP1567" s="14"/>
      <c r="TSQ1567" s="14"/>
      <c r="TSR1567" s="14"/>
      <c r="TSS1567" s="16"/>
      <c r="TST1567" s="10"/>
      <c r="TSU1567" s="17"/>
      <c r="TSV1567" s="11"/>
      <c r="TSW1567" s="19"/>
      <c r="TSX1567" s="11"/>
      <c r="TSY1567" s="12"/>
      <c r="TSZ1567" s="12"/>
      <c r="TTA1567" s="10"/>
      <c r="TTB1567" s="14"/>
      <c r="TTC1567" s="14"/>
      <c r="TTD1567" s="14"/>
      <c r="TTE1567" s="16"/>
      <c r="TTF1567" s="10"/>
      <c r="TTG1567" s="17"/>
      <c r="TTH1567" s="11"/>
      <c r="TTI1567" s="19"/>
      <c r="TTJ1567" s="11"/>
      <c r="TTK1567" s="12"/>
      <c r="TTL1567" s="12"/>
      <c r="TTM1567" s="10"/>
      <c r="TTN1567" s="14"/>
      <c r="TTO1567" s="14"/>
      <c r="TTP1567" s="14"/>
      <c r="TTQ1567" s="16"/>
      <c r="TTR1567" s="10"/>
      <c r="TTS1567" s="17"/>
      <c r="TTT1567" s="11"/>
      <c r="TTU1567" s="19"/>
      <c r="TTV1567" s="11"/>
      <c r="TTW1567" s="12"/>
      <c r="TTX1567" s="12"/>
      <c r="TTY1567" s="10"/>
      <c r="TTZ1567" s="14"/>
      <c r="TUA1567" s="14"/>
      <c r="TUB1567" s="14"/>
      <c r="TUC1567" s="16"/>
      <c r="TUD1567" s="10"/>
      <c r="TUE1567" s="17"/>
      <c r="TUF1567" s="11"/>
      <c r="TUG1567" s="19"/>
      <c r="TUH1567" s="11"/>
      <c r="TUI1567" s="12"/>
      <c r="TUJ1567" s="12"/>
      <c r="TUK1567" s="10"/>
      <c r="TUL1567" s="14"/>
      <c r="TUM1567" s="14"/>
      <c r="TUN1567" s="14"/>
      <c r="TUO1567" s="16"/>
      <c r="TUP1567" s="10"/>
      <c r="TUQ1567" s="17"/>
      <c r="TUR1567" s="11"/>
      <c r="TUS1567" s="19"/>
      <c r="TUT1567" s="11"/>
      <c r="TUU1567" s="12"/>
      <c r="TUV1567" s="12"/>
      <c r="TUW1567" s="10"/>
      <c r="TUX1567" s="14"/>
      <c r="TUY1567" s="14"/>
      <c r="TUZ1567" s="14"/>
      <c r="TVA1567" s="16"/>
      <c r="TVB1567" s="10"/>
      <c r="TVC1567" s="17"/>
      <c r="TVD1567" s="11"/>
      <c r="TVE1567" s="19"/>
      <c r="TVF1567" s="11"/>
      <c r="TVG1567" s="12"/>
      <c r="TVH1567" s="12"/>
      <c r="TVI1567" s="10"/>
      <c r="TVJ1567" s="14"/>
      <c r="TVK1567" s="14"/>
      <c r="TVL1567" s="14"/>
      <c r="TVM1567" s="16"/>
      <c r="TVN1567" s="10"/>
      <c r="TVO1567" s="17"/>
      <c r="TVP1567" s="11"/>
      <c r="TVQ1567" s="19"/>
      <c r="TVR1567" s="11"/>
      <c r="TVS1567" s="12"/>
      <c r="TVT1567" s="12"/>
      <c r="TVU1567" s="10"/>
      <c r="TVV1567" s="14"/>
      <c r="TVW1567" s="14"/>
      <c r="TVX1567" s="14"/>
      <c r="TVY1567" s="16"/>
      <c r="TVZ1567" s="10"/>
      <c r="TWA1567" s="17"/>
      <c r="TWB1567" s="11"/>
      <c r="TWC1567" s="19"/>
      <c r="TWD1567" s="11"/>
      <c r="TWE1567" s="12"/>
      <c r="TWF1567" s="12"/>
      <c r="TWG1567" s="10"/>
      <c r="TWH1567" s="14"/>
      <c r="TWI1567" s="14"/>
      <c r="TWJ1567" s="14"/>
      <c r="TWK1567" s="16"/>
      <c r="TWL1567" s="10"/>
      <c r="TWM1567" s="17"/>
      <c r="TWN1567" s="11"/>
      <c r="TWO1567" s="19"/>
      <c r="TWP1567" s="11"/>
      <c r="TWQ1567" s="12"/>
      <c r="TWR1567" s="12"/>
      <c r="TWS1567" s="10"/>
      <c r="TWT1567" s="14"/>
      <c r="TWU1567" s="14"/>
      <c r="TWV1567" s="14"/>
      <c r="TWW1567" s="16"/>
      <c r="TWX1567" s="10"/>
      <c r="TWY1567" s="17"/>
      <c r="TWZ1567" s="11"/>
      <c r="TXA1567" s="19"/>
      <c r="TXB1567" s="11"/>
      <c r="TXC1567" s="12"/>
      <c r="TXD1567" s="12"/>
      <c r="TXE1567" s="10"/>
      <c r="TXF1567" s="14"/>
      <c r="TXG1567" s="14"/>
      <c r="TXH1567" s="14"/>
      <c r="TXI1567" s="16"/>
      <c r="TXJ1567" s="10"/>
      <c r="TXK1567" s="17"/>
      <c r="TXL1567" s="11"/>
      <c r="TXM1567" s="19"/>
      <c r="TXN1567" s="11"/>
      <c r="TXO1567" s="12"/>
      <c r="TXP1567" s="12"/>
      <c r="TXQ1567" s="10"/>
      <c r="TXR1567" s="14"/>
      <c r="TXS1567" s="14"/>
      <c r="TXT1567" s="14"/>
      <c r="TXU1567" s="16"/>
      <c r="TXV1567" s="10"/>
      <c r="TXW1567" s="17"/>
      <c r="TXX1567" s="11"/>
      <c r="TXY1567" s="19"/>
      <c r="TXZ1567" s="11"/>
      <c r="TYA1567" s="12"/>
      <c r="TYB1567" s="12"/>
      <c r="TYC1567" s="10"/>
      <c r="TYD1567" s="14"/>
      <c r="TYE1567" s="14"/>
      <c r="TYF1567" s="14"/>
      <c r="TYG1567" s="16"/>
      <c r="TYH1567" s="10"/>
      <c r="TYI1567" s="17"/>
      <c r="TYJ1567" s="11"/>
      <c r="TYK1567" s="19"/>
      <c r="TYL1567" s="11"/>
      <c r="TYM1567" s="12"/>
      <c r="TYN1567" s="12"/>
      <c r="TYO1567" s="10"/>
      <c r="TYP1567" s="14"/>
      <c r="TYQ1567" s="14"/>
      <c r="TYR1567" s="14"/>
      <c r="TYS1567" s="16"/>
      <c r="TYT1567" s="10"/>
      <c r="TYU1567" s="17"/>
      <c r="TYV1567" s="11"/>
      <c r="TYW1567" s="19"/>
      <c r="TYX1567" s="11"/>
      <c r="TYY1567" s="12"/>
      <c r="TYZ1567" s="12"/>
      <c r="TZA1567" s="10"/>
      <c r="TZB1567" s="14"/>
      <c r="TZC1567" s="14"/>
      <c r="TZD1567" s="14"/>
      <c r="TZE1567" s="16"/>
      <c r="TZF1567" s="10"/>
      <c r="TZG1567" s="17"/>
      <c r="TZH1567" s="11"/>
      <c r="TZI1567" s="19"/>
      <c r="TZJ1567" s="11"/>
      <c r="TZK1567" s="12"/>
      <c r="TZL1567" s="12"/>
      <c r="TZM1567" s="10"/>
      <c r="TZN1567" s="14"/>
      <c r="TZO1567" s="14"/>
      <c r="TZP1567" s="14"/>
      <c r="TZQ1567" s="16"/>
      <c r="TZR1567" s="10"/>
      <c r="TZS1567" s="17"/>
      <c r="TZT1567" s="11"/>
      <c r="TZU1567" s="19"/>
      <c r="TZV1567" s="11"/>
      <c r="TZW1567" s="12"/>
      <c r="TZX1567" s="12"/>
      <c r="TZY1567" s="10"/>
      <c r="TZZ1567" s="14"/>
      <c r="UAA1567" s="14"/>
      <c r="UAB1567" s="14"/>
      <c r="UAC1567" s="16"/>
      <c r="UAD1567" s="10"/>
      <c r="UAE1567" s="17"/>
      <c r="UAF1567" s="11"/>
      <c r="UAG1567" s="19"/>
      <c r="UAH1567" s="11"/>
      <c r="UAI1567" s="12"/>
      <c r="UAJ1567" s="12"/>
      <c r="UAK1567" s="10"/>
      <c r="UAL1567" s="14"/>
      <c r="UAM1567" s="14"/>
      <c r="UAN1567" s="14"/>
      <c r="UAO1567" s="16"/>
      <c r="UAP1567" s="10"/>
      <c r="UAQ1567" s="17"/>
      <c r="UAR1567" s="11"/>
      <c r="UAS1567" s="19"/>
      <c r="UAT1567" s="11"/>
      <c r="UAU1567" s="12"/>
      <c r="UAV1567" s="12"/>
      <c r="UAW1567" s="10"/>
      <c r="UAX1567" s="14"/>
      <c r="UAY1567" s="14"/>
      <c r="UAZ1567" s="14"/>
      <c r="UBA1567" s="16"/>
      <c r="UBB1567" s="10"/>
      <c r="UBC1567" s="17"/>
      <c r="UBD1567" s="11"/>
      <c r="UBE1567" s="19"/>
      <c r="UBF1567" s="11"/>
      <c r="UBG1567" s="12"/>
      <c r="UBH1567" s="12"/>
      <c r="UBI1567" s="10"/>
      <c r="UBJ1567" s="14"/>
      <c r="UBK1567" s="14"/>
      <c r="UBL1567" s="14"/>
      <c r="UBM1567" s="16"/>
      <c r="UBN1567" s="10"/>
      <c r="UBO1567" s="17"/>
      <c r="UBP1567" s="11"/>
      <c r="UBQ1567" s="19"/>
      <c r="UBR1567" s="11"/>
      <c r="UBS1567" s="12"/>
      <c r="UBT1567" s="12"/>
      <c r="UBU1567" s="10"/>
      <c r="UBV1567" s="14"/>
      <c r="UBW1567" s="14"/>
      <c r="UBX1567" s="14"/>
      <c r="UBY1567" s="16"/>
      <c r="UBZ1567" s="10"/>
      <c r="UCA1567" s="17"/>
      <c r="UCB1567" s="11"/>
      <c r="UCC1567" s="19"/>
      <c r="UCD1567" s="11"/>
      <c r="UCE1567" s="12"/>
      <c r="UCF1567" s="12"/>
      <c r="UCG1567" s="10"/>
      <c r="UCH1567" s="14"/>
      <c r="UCI1567" s="14"/>
      <c r="UCJ1567" s="14"/>
      <c r="UCK1567" s="16"/>
      <c r="UCL1567" s="10"/>
      <c r="UCM1567" s="17"/>
      <c r="UCN1567" s="11"/>
      <c r="UCO1567" s="19"/>
      <c r="UCP1567" s="11"/>
      <c r="UCQ1567" s="12"/>
      <c r="UCR1567" s="12"/>
      <c r="UCS1567" s="10"/>
      <c r="UCT1567" s="14"/>
      <c r="UCU1567" s="14"/>
      <c r="UCV1567" s="14"/>
      <c r="UCW1567" s="16"/>
      <c r="UCX1567" s="10"/>
      <c r="UCY1567" s="17"/>
      <c r="UCZ1567" s="11"/>
      <c r="UDA1567" s="19"/>
      <c r="UDB1567" s="11"/>
      <c r="UDC1567" s="12"/>
      <c r="UDD1567" s="12"/>
      <c r="UDE1567" s="10"/>
      <c r="UDF1567" s="14"/>
      <c r="UDG1567" s="14"/>
      <c r="UDH1567" s="14"/>
      <c r="UDI1567" s="16"/>
      <c r="UDJ1567" s="10"/>
      <c r="UDK1567" s="17"/>
      <c r="UDL1567" s="11"/>
      <c r="UDM1567" s="19"/>
      <c r="UDN1567" s="11"/>
      <c r="UDO1567" s="12"/>
      <c r="UDP1567" s="12"/>
      <c r="UDQ1567" s="10"/>
      <c r="UDR1567" s="14"/>
      <c r="UDS1567" s="14"/>
      <c r="UDT1567" s="14"/>
      <c r="UDU1567" s="16"/>
      <c r="UDV1567" s="10"/>
      <c r="UDW1567" s="17"/>
      <c r="UDX1567" s="11"/>
      <c r="UDY1567" s="19"/>
      <c r="UDZ1567" s="11"/>
      <c r="UEA1567" s="12"/>
      <c r="UEB1567" s="12"/>
      <c r="UEC1567" s="10"/>
      <c r="UED1567" s="14"/>
      <c r="UEE1567" s="14"/>
      <c r="UEF1567" s="14"/>
      <c r="UEG1567" s="16"/>
      <c r="UEH1567" s="10"/>
      <c r="UEI1567" s="17"/>
      <c r="UEJ1567" s="11"/>
      <c r="UEK1567" s="19"/>
      <c r="UEL1567" s="11"/>
      <c r="UEM1567" s="12"/>
      <c r="UEN1567" s="12"/>
      <c r="UEO1567" s="10"/>
      <c r="UEP1567" s="14"/>
      <c r="UEQ1567" s="14"/>
      <c r="UER1567" s="14"/>
      <c r="UES1567" s="16"/>
      <c r="UET1567" s="10"/>
      <c r="UEU1567" s="17"/>
      <c r="UEV1567" s="11"/>
      <c r="UEW1567" s="19"/>
      <c r="UEX1567" s="11"/>
      <c r="UEY1567" s="12"/>
      <c r="UEZ1567" s="12"/>
      <c r="UFA1567" s="10"/>
      <c r="UFB1567" s="14"/>
      <c r="UFC1567" s="14"/>
      <c r="UFD1567" s="14"/>
      <c r="UFE1567" s="16"/>
      <c r="UFF1567" s="10"/>
      <c r="UFG1567" s="17"/>
      <c r="UFH1567" s="11"/>
      <c r="UFI1567" s="19"/>
      <c r="UFJ1567" s="11"/>
      <c r="UFK1567" s="12"/>
      <c r="UFL1567" s="12"/>
      <c r="UFM1567" s="10"/>
      <c r="UFN1567" s="14"/>
      <c r="UFO1567" s="14"/>
      <c r="UFP1567" s="14"/>
      <c r="UFQ1567" s="16"/>
      <c r="UFR1567" s="10"/>
      <c r="UFS1567" s="17"/>
      <c r="UFT1567" s="11"/>
      <c r="UFU1567" s="19"/>
      <c r="UFV1567" s="11"/>
      <c r="UFW1567" s="12"/>
      <c r="UFX1567" s="12"/>
      <c r="UFY1567" s="10"/>
      <c r="UFZ1567" s="14"/>
      <c r="UGA1567" s="14"/>
      <c r="UGB1567" s="14"/>
      <c r="UGC1567" s="16"/>
      <c r="UGD1567" s="10"/>
      <c r="UGE1567" s="17"/>
      <c r="UGF1567" s="11"/>
      <c r="UGG1567" s="19"/>
      <c r="UGH1567" s="11"/>
      <c r="UGI1567" s="12"/>
      <c r="UGJ1567" s="12"/>
      <c r="UGK1567" s="10"/>
      <c r="UGL1567" s="14"/>
      <c r="UGM1567" s="14"/>
      <c r="UGN1567" s="14"/>
      <c r="UGO1567" s="16"/>
      <c r="UGP1567" s="10"/>
      <c r="UGQ1567" s="17"/>
      <c r="UGR1567" s="11"/>
      <c r="UGS1567" s="19"/>
      <c r="UGT1567" s="11"/>
      <c r="UGU1567" s="12"/>
      <c r="UGV1567" s="12"/>
      <c r="UGW1567" s="10"/>
      <c r="UGX1567" s="14"/>
      <c r="UGY1567" s="14"/>
      <c r="UGZ1567" s="14"/>
      <c r="UHA1567" s="16"/>
      <c r="UHB1567" s="10"/>
      <c r="UHC1567" s="17"/>
      <c r="UHD1567" s="11"/>
      <c r="UHE1567" s="19"/>
      <c r="UHF1567" s="11"/>
      <c r="UHG1567" s="12"/>
      <c r="UHH1567" s="12"/>
      <c r="UHI1567" s="10"/>
      <c r="UHJ1567" s="14"/>
      <c r="UHK1567" s="14"/>
      <c r="UHL1567" s="14"/>
      <c r="UHM1567" s="16"/>
      <c r="UHN1567" s="10"/>
      <c r="UHO1567" s="17"/>
      <c r="UHP1567" s="11"/>
      <c r="UHQ1567" s="19"/>
      <c r="UHR1567" s="11"/>
      <c r="UHS1567" s="12"/>
      <c r="UHT1567" s="12"/>
      <c r="UHU1567" s="10"/>
      <c r="UHV1567" s="14"/>
      <c r="UHW1567" s="14"/>
      <c r="UHX1567" s="14"/>
      <c r="UHY1567" s="16"/>
      <c r="UHZ1567" s="10"/>
      <c r="UIA1567" s="17"/>
      <c r="UIB1567" s="11"/>
      <c r="UIC1567" s="19"/>
      <c r="UID1567" s="11"/>
      <c r="UIE1567" s="12"/>
      <c r="UIF1567" s="12"/>
      <c r="UIG1567" s="10"/>
      <c r="UIH1567" s="14"/>
      <c r="UII1567" s="14"/>
      <c r="UIJ1567" s="14"/>
      <c r="UIK1567" s="16"/>
      <c r="UIL1567" s="10"/>
      <c r="UIM1567" s="17"/>
      <c r="UIN1567" s="11"/>
      <c r="UIO1567" s="19"/>
      <c r="UIP1567" s="11"/>
      <c r="UIQ1567" s="12"/>
      <c r="UIR1567" s="12"/>
      <c r="UIS1567" s="10"/>
      <c r="UIT1567" s="14"/>
      <c r="UIU1567" s="14"/>
      <c r="UIV1567" s="14"/>
      <c r="UIW1567" s="16"/>
      <c r="UIX1567" s="10"/>
      <c r="UIY1567" s="17"/>
      <c r="UIZ1567" s="11"/>
      <c r="UJA1567" s="19"/>
      <c r="UJB1567" s="11"/>
      <c r="UJC1567" s="12"/>
      <c r="UJD1567" s="12"/>
      <c r="UJE1567" s="10"/>
      <c r="UJF1567" s="14"/>
      <c r="UJG1567" s="14"/>
      <c r="UJH1567" s="14"/>
      <c r="UJI1567" s="16"/>
      <c r="UJJ1567" s="10"/>
      <c r="UJK1567" s="17"/>
      <c r="UJL1567" s="11"/>
      <c r="UJM1567" s="19"/>
      <c r="UJN1567" s="11"/>
      <c r="UJO1567" s="12"/>
      <c r="UJP1567" s="12"/>
      <c r="UJQ1567" s="10"/>
      <c r="UJR1567" s="14"/>
      <c r="UJS1567" s="14"/>
      <c r="UJT1567" s="14"/>
      <c r="UJU1567" s="16"/>
      <c r="UJV1567" s="10"/>
      <c r="UJW1567" s="17"/>
      <c r="UJX1567" s="11"/>
      <c r="UJY1567" s="19"/>
      <c r="UJZ1567" s="11"/>
      <c r="UKA1567" s="12"/>
      <c r="UKB1567" s="12"/>
      <c r="UKC1567" s="10"/>
      <c r="UKD1567" s="14"/>
      <c r="UKE1567" s="14"/>
      <c r="UKF1567" s="14"/>
      <c r="UKG1567" s="16"/>
      <c r="UKH1567" s="10"/>
      <c r="UKI1567" s="17"/>
      <c r="UKJ1567" s="11"/>
      <c r="UKK1567" s="19"/>
      <c r="UKL1567" s="11"/>
      <c r="UKM1567" s="12"/>
      <c r="UKN1567" s="12"/>
      <c r="UKO1567" s="10"/>
      <c r="UKP1567" s="14"/>
      <c r="UKQ1567" s="14"/>
      <c r="UKR1567" s="14"/>
      <c r="UKS1567" s="16"/>
      <c r="UKT1567" s="10"/>
      <c r="UKU1567" s="17"/>
      <c r="UKV1567" s="11"/>
      <c r="UKW1567" s="19"/>
      <c r="UKX1567" s="11"/>
      <c r="UKY1567" s="12"/>
      <c r="UKZ1567" s="12"/>
      <c r="ULA1567" s="10"/>
      <c r="ULB1567" s="14"/>
      <c r="ULC1567" s="14"/>
      <c r="ULD1567" s="14"/>
      <c r="ULE1567" s="16"/>
      <c r="ULF1567" s="10"/>
      <c r="ULG1567" s="17"/>
      <c r="ULH1567" s="11"/>
      <c r="ULI1567" s="19"/>
      <c r="ULJ1567" s="11"/>
      <c r="ULK1567" s="12"/>
      <c r="ULL1567" s="12"/>
      <c r="ULM1567" s="10"/>
      <c r="ULN1567" s="14"/>
      <c r="ULO1567" s="14"/>
      <c r="ULP1567" s="14"/>
      <c r="ULQ1567" s="16"/>
      <c r="ULR1567" s="10"/>
      <c r="ULS1567" s="17"/>
      <c r="ULT1567" s="11"/>
      <c r="ULU1567" s="19"/>
      <c r="ULV1567" s="11"/>
      <c r="ULW1567" s="12"/>
      <c r="ULX1567" s="12"/>
      <c r="ULY1567" s="10"/>
      <c r="ULZ1567" s="14"/>
      <c r="UMA1567" s="14"/>
      <c r="UMB1567" s="14"/>
      <c r="UMC1567" s="16"/>
      <c r="UMD1567" s="10"/>
      <c r="UME1567" s="17"/>
      <c r="UMF1567" s="11"/>
      <c r="UMG1567" s="19"/>
      <c r="UMH1567" s="11"/>
      <c r="UMI1567" s="12"/>
      <c r="UMJ1567" s="12"/>
      <c r="UMK1567" s="10"/>
      <c r="UML1567" s="14"/>
      <c r="UMM1567" s="14"/>
      <c r="UMN1567" s="14"/>
      <c r="UMO1567" s="16"/>
      <c r="UMP1567" s="10"/>
      <c r="UMQ1567" s="17"/>
      <c r="UMR1567" s="11"/>
      <c r="UMS1567" s="19"/>
      <c r="UMT1567" s="11"/>
      <c r="UMU1567" s="12"/>
      <c r="UMV1567" s="12"/>
      <c r="UMW1567" s="10"/>
      <c r="UMX1567" s="14"/>
      <c r="UMY1567" s="14"/>
      <c r="UMZ1567" s="14"/>
      <c r="UNA1567" s="16"/>
      <c r="UNB1567" s="10"/>
      <c r="UNC1567" s="17"/>
      <c r="UND1567" s="11"/>
      <c r="UNE1567" s="19"/>
      <c r="UNF1567" s="11"/>
      <c r="UNG1567" s="12"/>
      <c r="UNH1567" s="12"/>
      <c r="UNI1567" s="10"/>
      <c r="UNJ1567" s="14"/>
      <c r="UNK1567" s="14"/>
      <c r="UNL1567" s="14"/>
      <c r="UNM1567" s="16"/>
      <c r="UNN1567" s="10"/>
      <c r="UNO1567" s="17"/>
      <c r="UNP1567" s="11"/>
      <c r="UNQ1567" s="19"/>
      <c r="UNR1567" s="11"/>
      <c r="UNS1567" s="12"/>
      <c r="UNT1567" s="12"/>
      <c r="UNU1567" s="10"/>
      <c r="UNV1567" s="14"/>
      <c r="UNW1567" s="14"/>
      <c r="UNX1567" s="14"/>
      <c r="UNY1567" s="16"/>
      <c r="UNZ1567" s="10"/>
      <c r="UOA1567" s="17"/>
      <c r="UOB1567" s="11"/>
      <c r="UOC1567" s="19"/>
      <c r="UOD1567" s="11"/>
      <c r="UOE1567" s="12"/>
      <c r="UOF1567" s="12"/>
      <c r="UOG1567" s="10"/>
      <c r="UOH1567" s="14"/>
      <c r="UOI1567" s="14"/>
      <c r="UOJ1567" s="14"/>
      <c r="UOK1567" s="16"/>
      <c r="UOL1567" s="10"/>
      <c r="UOM1567" s="17"/>
      <c r="UON1567" s="11"/>
      <c r="UOO1567" s="19"/>
      <c r="UOP1567" s="11"/>
      <c r="UOQ1567" s="12"/>
      <c r="UOR1567" s="12"/>
      <c r="UOS1567" s="10"/>
      <c r="UOT1567" s="14"/>
      <c r="UOU1567" s="14"/>
      <c r="UOV1567" s="14"/>
      <c r="UOW1567" s="16"/>
      <c r="UOX1567" s="10"/>
      <c r="UOY1567" s="17"/>
      <c r="UOZ1567" s="11"/>
      <c r="UPA1567" s="19"/>
      <c r="UPB1567" s="11"/>
      <c r="UPC1567" s="12"/>
      <c r="UPD1567" s="12"/>
      <c r="UPE1567" s="10"/>
      <c r="UPF1567" s="14"/>
      <c r="UPG1567" s="14"/>
      <c r="UPH1567" s="14"/>
      <c r="UPI1567" s="16"/>
      <c r="UPJ1567" s="10"/>
      <c r="UPK1567" s="17"/>
      <c r="UPL1567" s="11"/>
      <c r="UPM1567" s="19"/>
      <c r="UPN1567" s="11"/>
      <c r="UPO1567" s="12"/>
      <c r="UPP1567" s="12"/>
      <c r="UPQ1567" s="10"/>
      <c r="UPR1567" s="14"/>
      <c r="UPS1567" s="14"/>
      <c r="UPT1567" s="14"/>
      <c r="UPU1567" s="16"/>
      <c r="UPV1567" s="10"/>
      <c r="UPW1567" s="17"/>
      <c r="UPX1567" s="11"/>
      <c r="UPY1567" s="19"/>
      <c r="UPZ1567" s="11"/>
      <c r="UQA1567" s="12"/>
      <c r="UQB1567" s="12"/>
      <c r="UQC1567" s="10"/>
      <c r="UQD1567" s="14"/>
      <c r="UQE1567" s="14"/>
      <c r="UQF1567" s="14"/>
      <c r="UQG1567" s="16"/>
      <c r="UQH1567" s="10"/>
      <c r="UQI1567" s="17"/>
      <c r="UQJ1567" s="11"/>
      <c r="UQK1567" s="19"/>
      <c r="UQL1567" s="11"/>
      <c r="UQM1567" s="12"/>
      <c r="UQN1567" s="12"/>
      <c r="UQO1567" s="10"/>
      <c r="UQP1567" s="14"/>
      <c r="UQQ1567" s="14"/>
      <c r="UQR1567" s="14"/>
      <c r="UQS1567" s="16"/>
      <c r="UQT1567" s="10"/>
      <c r="UQU1567" s="17"/>
      <c r="UQV1567" s="11"/>
      <c r="UQW1567" s="19"/>
      <c r="UQX1567" s="11"/>
      <c r="UQY1567" s="12"/>
      <c r="UQZ1567" s="12"/>
      <c r="URA1567" s="10"/>
      <c r="URB1567" s="14"/>
      <c r="URC1567" s="14"/>
      <c r="URD1567" s="14"/>
      <c r="URE1567" s="16"/>
      <c r="URF1567" s="10"/>
      <c r="URG1567" s="17"/>
      <c r="URH1567" s="11"/>
      <c r="URI1567" s="19"/>
      <c r="URJ1567" s="11"/>
      <c r="URK1567" s="12"/>
      <c r="URL1567" s="12"/>
      <c r="URM1567" s="10"/>
      <c r="URN1567" s="14"/>
      <c r="URO1567" s="14"/>
      <c r="URP1567" s="14"/>
      <c r="URQ1567" s="16"/>
      <c r="URR1567" s="10"/>
      <c r="URS1567" s="17"/>
      <c r="URT1567" s="11"/>
      <c r="URU1567" s="19"/>
      <c r="URV1567" s="11"/>
      <c r="URW1567" s="12"/>
      <c r="URX1567" s="12"/>
      <c r="URY1567" s="10"/>
      <c r="URZ1567" s="14"/>
      <c r="USA1567" s="14"/>
      <c r="USB1567" s="14"/>
      <c r="USC1567" s="16"/>
      <c r="USD1567" s="10"/>
      <c r="USE1567" s="17"/>
      <c r="USF1567" s="11"/>
      <c r="USG1567" s="19"/>
      <c r="USH1567" s="11"/>
      <c r="USI1567" s="12"/>
      <c r="USJ1567" s="12"/>
      <c r="USK1567" s="10"/>
      <c r="USL1567" s="14"/>
      <c r="USM1567" s="14"/>
      <c r="USN1567" s="14"/>
      <c r="USO1567" s="16"/>
      <c r="USP1567" s="10"/>
      <c r="USQ1567" s="17"/>
      <c r="USR1567" s="11"/>
      <c r="USS1567" s="19"/>
      <c r="UST1567" s="11"/>
      <c r="USU1567" s="12"/>
      <c r="USV1567" s="12"/>
      <c r="USW1567" s="10"/>
      <c r="USX1567" s="14"/>
      <c r="USY1567" s="14"/>
      <c r="USZ1567" s="14"/>
      <c r="UTA1567" s="16"/>
      <c r="UTB1567" s="10"/>
      <c r="UTC1567" s="17"/>
      <c r="UTD1567" s="11"/>
      <c r="UTE1567" s="19"/>
      <c r="UTF1567" s="11"/>
      <c r="UTG1567" s="12"/>
      <c r="UTH1567" s="12"/>
      <c r="UTI1567" s="10"/>
      <c r="UTJ1567" s="14"/>
      <c r="UTK1567" s="14"/>
      <c r="UTL1567" s="14"/>
      <c r="UTM1567" s="16"/>
      <c r="UTN1567" s="10"/>
      <c r="UTO1567" s="17"/>
      <c r="UTP1567" s="11"/>
      <c r="UTQ1567" s="19"/>
      <c r="UTR1567" s="11"/>
      <c r="UTS1567" s="12"/>
      <c r="UTT1567" s="12"/>
      <c r="UTU1567" s="10"/>
      <c r="UTV1567" s="14"/>
      <c r="UTW1567" s="14"/>
      <c r="UTX1567" s="14"/>
      <c r="UTY1567" s="16"/>
      <c r="UTZ1567" s="10"/>
      <c r="UUA1567" s="17"/>
      <c r="UUB1567" s="11"/>
      <c r="UUC1567" s="19"/>
      <c r="UUD1567" s="11"/>
      <c r="UUE1567" s="12"/>
      <c r="UUF1567" s="12"/>
      <c r="UUG1567" s="10"/>
      <c r="UUH1567" s="14"/>
      <c r="UUI1567" s="14"/>
      <c r="UUJ1567" s="14"/>
      <c r="UUK1567" s="16"/>
      <c r="UUL1567" s="10"/>
      <c r="UUM1567" s="17"/>
      <c r="UUN1567" s="11"/>
      <c r="UUO1567" s="19"/>
      <c r="UUP1567" s="11"/>
      <c r="UUQ1567" s="12"/>
      <c r="UUR1567" s="12"/>
      <c r="UUS1567" s="10"/>
      <c r="UUT1567" s="14"/>
      <c r="UUU1567" s="14"/>
      <c r="UUV1567" s="14"/>
      <c r="UUW1567" s="16"/>
      <c r="UUX1567" s="10"/>
      <c r="UUY1567" s="17"/>
      <c r="UUZ1567" s="11"/>
      <c r="UVA1567" s="19"/>
      <c r="UVB1567" s="11"/>
      <c r="UVC1567" s="12"/>
      <c r="UVD1567" s="12"/>
      <c r="UVE1567" s="10"/>
      <c r="UVF1567" s="14"/>
      <c r="UVG1567" s="14"/>
      <c r="UVH1567" s="14"/>
      <c r="UVI1567" s="16"/>
      <c r="UVJ1567" s="10"/>
      <c r="UVK1567" s="17"/>
      <c r="UVL1567" s="11"/>
      <c r="UVM1567" s="19"/>
      <c r="UVN1567" s="11"/>
      <c r="UVO1567" s="12"/>
      <c r="UVP1567" s="12"/>
      <c r="UVQ1567" s="10"/>
      <c r="UVR1567" s="14"/>
      <c r="UVS1567" s="14"/>
      <c r="UVT1567" s="14"/>
      <c r="UVU1567" s="16"/>
      <c r="UVV1567" s="10"/>
      <c r="UVW1567" s="17"/>
      <c r="UVX1567" s="11"/>
      <c r="UVY1567" s="19"/>
      <c r="UVZ1567" s="11"/>
      <c r="UWA1567" s="12"/>
      <c r="UWB1567" s="12"/>
      <c r="UWC1567" s="10"/>
      <c r="UWD1567" s="14"/>
      <c r="UWE1567" s="14"/>
      <c r="UWF1567" s="14"/>
      <c r="UWG1567" s="16"/>
      <c r="UWH1567" s="10"/>
      <c r="UWI1567" s="17"/>
      <c r="UWJ1567" s="11"/>
      <c r="UWK1567" s="19"/>
      <c r="UWL1567" s="11"/>
      <c r="UWM1567" s="12"/>
      <c r="UWN1567" s="12"/>
      <c r="UWO1567" s="10"/>
      <c r="UWP1567" s="14"/>
      <c r="UWQ1567" s="14"/>
      <c r="UWR1567" s="14"/>
      <c r="UWS1567" s="16"/>
      <c r="UWT1567" s="10"/>
      <c r="UWU1567" s="17"/>
      <c r="UWV1567" s="11"/>
      <c r="UWW1567" s="19"/>
      <c r="UWX1567" s="11"/>
      <c r="UWY1567" s="12"/>
      <c r="UWZ1567" s="12"/>
      <c r="UXA1567" s="10"/>
      <c r="UXB1567" s="14"/>
      <c r="UXC1567" s="14"/>
      <c r="UXD1567" s="14"/>
      <c r="UXE1567" s="16"/>
      <c r="UXF1567" s="10"/>
      <c r="UXG1567" s="17"/>
      <c r="UXH1567" s="11"/>
      <c r="UXI1567" s="19"/>
      <c r="UXJ1567" s="11"/>
      <c r="UXK1567" s="12"/>
      <c r="UXL1567" s="12"/>
      <c r="UXM1567" s="10"/>
      <c r="UXN1567" s="14"/>
      <c r="UXO1567" s="14"/>
      <c r="UXP1567" s="14"/>
      <c r="UXQ1567" s="16"/>
      <c r="UXR1567" s="10"/>
      <c r="UXS1567" s="17"/>
      <c r="UXT1567" s="11"/>
      <c r="UXU1567" s="19"/>
      <c r="UXV1567" s="11"/>
      <c r="UXW1567" s="12"/>
      <c r="UXX1567" s="12"/>
      <c r="UXY1567" s="10"/>
      <c r="UXZ1567" s="14"/>
      <c r="UYA1567" s="14"/>
      <c r="UYB1567" s="14"/>
      <c r="UYC1567" s="16"/>
      <c r="UYD1567" s="10"/>
      <c r="UYE1567" s="17"/>
      <c r="UYF1567" s="11"/>
      <c r="UYG1567" s="19"/>
      <c r="UYH1567" s="11"/>
      <c r="UYI1567" s="12"/>
      <c r="UYJ1567" s="12"/>
      <c r="UYK1567" s="10"/>
      <c r="UYL1567" s="14"/>
      <c r="UYM1567" s="14"/>
      <c r="UYN1567" s="14"/>
      <c r="UYO1567" s="16"/>
      <c r="UYP1567" s="10"/>
      <c r="UYQ1567" s="17"/>
      <c r="UYR1567" s="11"/>
      <c r="UYS1567" s="19"/>
      <c r="UYT1567" s="11"/>
      <c r="UYU1567" s="12"/>
      <c r="UYV1567" s="12"/>
      <c r="UYW1567" s="10"/>
      <c r="UYX1567" s="14"/>
      <c r="UYY1567" s="14"/>
      <c r="UYZ1567" s="14"/>
      <c r="UZA1567" s="16"/>
      <c r="UZB1567" s="10"/>
      <c r="UZC1567" s="17"/>
      <c r="UZD1567" s="11"/>
      <c r="UZE1567" s="19"/>
      <c r="UZF1567" s="11"/>
      <c r="UZG1567" s="12"/>
      <c r="UZH1567" s="12"/>
      <c r="UZI1567" s="10"/>
      <c r="UZJ1567" s="14"/>
      <c r="UZK1567" s="14"/>
      <c r="UZL1567" s="14"/>
      <c r="UZM1567" s="16"/>
      <c r="UZN1567" s="10"/>
      <c r="UZO1567" s="17"/>
      <c r="UZP1567" s="11"/>
      <c r="UZQ1567" s="19"/>
      <c r="UZR1567" s="11"/>
      <c r="UZS1567" s="12"/>
      <c r="UZT1567" s="12"/>
      <c r="UZU1567" s="10"/>
      <c r="UZV1567" s="14"/>
      <c r="UZW1567" s="14"/>
      <c r="UZX1567" s="14"/>
      <c r="UZY1567" s="16"/>
      <c r="UZZ1567" s="10"/>
      <c r="VAA1567" s="17"/>
      <c r="VAB1567" s="11"/>
      <c r="VAC1567" s="19"/>
      <c r="VAD1567" s="11"/>
      <c r="VAE1567" s="12"/>
      <c r="VAF1567" s="12"/>
      <c r="VAG1567" s="10"/>
      <c r="VAH1567" s="14"/>
      <c r="VAI1567" s="14"/>
      <c r="VAJ1567" s="14"/>
      <c r="VAK1567" s="16"/>
      <c r="VAL1567" s="10"/>
      <c r="VAM1567" s="17"/>
      <c r="VAN1567" s="11"/>
      <c r="VAO1567" s="19"/>
      <c r="VAP1567" s="11"/>
      <c r="VAQ1567" s="12"/>
      <c r="VAR1567" s="12"/>
      <c r="VAS1567" s="10"/>
      <c r="VAT1567" s="14"/>
      <c r="VAU1567" s="14"/>
      <c r="VAV1567" s="14"/>
      <c r="VAW1567" s="16"/>
      <c r="VAX1567" s="10"/>
      <c r="VAY1567" s="17"/>
      <c r="VAZ1567" s="11"/>
      <c r="VBA1567" s="19"/>
      <c r="VBB1567" s="11"/>
      <c r="VBC1567" s="12"/>
      <c r="VBD1567" s="12"/>
      <c r="VBE1567" s="10"/>
      <c r="VBF1567" s="14"/>
      <c r="VBG1567" s="14"/>
      <c r="VBH1567" s="14"/>
      <c r="VBI1567" s="16"/>
      <c r="VBJ1567" s="10"/>
      <c r="VBK1567" s="17"/>
      <c r="VBL1567" s="11"/>
      <c r="VBM1567" s="19"/>
      <c r="VBN1567" s="11"/>
      <c r="VBO1567" s="12"/>
      <c r="VBP1567" s="12"/>
      <c r="VBQ1567" s="10"/>
      <c r="VBR1567" s="14"/>
      <c r="VBS1567" s="14"/>
      <c r="VBT1567" s="14"/>
      <c r="VBU1567" s="16"/>
      <c r="VBV1567" s="10"/>
      <c r="VBW1567" s="17"/>
      <c r="VBX1567" s="11"/>
      <c r="VBY1567" s="19"/>
      <c r="VBZ1567" s="11"/>
      <c r="VCA1567" s="12"/>
      <c r="VCB1567" s="12"/>
      <c r="VCC1567" s="10"/>
      <c r="VCD1567" s="14"/>
      <c r="VCE1567" s="14"/>
      <c r="VCF1567" s="14"/>
      <c r="VCG1567" s="16"/>
      <c r="VCH1567" s="10"/>
      <c r="VCI1567" s="17"/>
      <c r="VCJ1567" s="11"/>
      <c r="VCK1567" s="19"/>
      <c r="VCL1567" s="11"/>
      <c r="VCM1567" s="12"/>
      <c r="VCN1567" s="12"/>
      <c r="VCO1567" s="10"/>
      <c r="VCP1567" s="14"/>
      <c r="VCQ1567" s="14"/>
      <c r="VCR1567" s="14"/>
      <c r="VCS1567" s="16"/>
      <c r="VCT1567" s="10"/>
      <c r="VCU1567" s="17"/>
      <c r="VCV1567" s="11"/>
      <c r="VCW1567" s="19"/>
      <c r="VCX1567" s="11"/>
      <c r="VCY1567" s="12"/>
      <c r="VCZ1567" s="12"/>
      <c r="VDA1567" s="10"/>
      <c r="VDB1567" s="14"/>
      <c r="VDC1567" s="14"/>
      <c r="VDD1567" s="14"/>
      <c r="VDE1567" s="16"/>
      <c r="VDF1567" s="10"/>
      <c r="VDG1567" s="17"/>
      <c r="VDH1567" s="11"/>
      <c r="VDI1567" s="19"/>
      <c r="VDJ1567" s="11"/>
      <c r="VDK1567" s="12"/>
      <c r="VDL1567" s="12"/>
      <c r="VDM1567" s="10"/>
      <c r="VDN1567" s="14"/>
      <c r="VDO1567" s="14"/>
      <c r="VDP1567" s="14"/>
      <c r="VDQ1567" s="16"/>
      <c r="VDR1567" s="10"/>
      <c r="VDS1567" s="17"/>
      <c r="VDT1567" s="11"/>
      <c r="VDU1567" s="19"/>
      <c r="VDV1567" s="11"/>
      <c r="VDW1567" s="12"/>
      <c r="VDX1567" s="12"/>
      <c r="VDY1567" s="10"/>
      <c r="VDZ1567" s="14"/>
      <c r="VEA1567" s="14"/>
      <c r="VEB1567" s="14"/>
      <c r="VEC1567" s="16"/>
      <c r="VED1567" s="10"/>
      <c r="VEE1567" s="17"/>
      <c r="VEF1567" s="11"/>
      <c r="VEG1567" s="19"/>
      <c r="VEH1567" s="11"/>
      <c r="VEI1567" s="12"/>
      <c r="VEJ1567" s="12"/>
      <c r="VEK1567" s="10"/>
      <c r="VEL1567" s="14"/>
      <c r="VEM1567" s="14"/>
      <c r="VEN1567" s="14"/>
      <c r="VEO1567" s="16"/>
      <c r="VEP1567" s="10"/>
      <c r="VEQ1567" s="17"/>
      <c r="VER1567" s="11"/>
      <c r="VES1567" s="19"/>
      <c r="VET1567" s="11"/>
      <c r="VEU1567" s="12"/>
      <c r="VEV1567" s="12"/>
      <c r="VEW1567" s="10"/>
      <c r="VEX1567" s="14"/>
      <c r="VEY1567" s="14"/>
      <c r="VEZ1567" s="14"/>
      <c r="VFA1567" s="16"/>
      <c r="VFB1567" s="10"/>
      <c r="VFC1567" s="17"/>
      <c r="VFD1567" s="11"/>
      <c r="VFE1567" s="19"/>
      <c r="VFF1567" s="11"/>
      <c r="VFG1567" s="12"/>
      <c r="VFH1567" s="12"/>
      <c r="VFI1567" s="10"/>
      <c r="VFJ1567" s="14"/>
      <c r="VFK1567" s="14"/>
      <c r="VFL1567" s="14"/>
      <c r="VFM1567" s="16"/>
      <c r="VFN1567" s="10"/>
      <c r="VFO1567" s="17"/>
      <c r="VFP1567" s="11"/>
      <c r="VFQ1567" s="19"/>
      <c r="VFR1567" s="11"/>
      <c r="VFS1567" s="12"/>
      <c r="VFT1567" s="12"/>
      <c r="VFU1567" s="10"/>
      <c r="VFV1567" s="14"/>
      <c r="VFW1567" s="14"/>
      <c r="VFX1567" s="14"/>
      <c r="VFY1567" s="16"/>
      <c r="VFZ1567" s="10"/>
      <c r="VGA1567" s="17"/>
      <c r="VGB1567" s="11"/>
      <c r="VGC1567" s="19"/>
      <c r="VGD1567" s="11"/>
      <c r="VGE1567" s="12"/>
      <c r="VGF1567" s="12"/>
      <c r="VGG1567" s="10"/>
      <c r="VGH1567" s="14"/>
      <c r="VGI1567" s="14"/>
      <c r="VGJ1567" s="14"/>
      <c r="VGK1567" s="16"/>
      <c r="VGL1567" s="10"/>
      <c r="VGM1567" s="17"/>
      <c r="VGN1567" s="11"/>
      <c r="VGO1567" s="19"/>
      <c r="VGP1567" s="11"/>
      <c r="VGQ1567" s="12"/>
      <c r="VGR1567" s="12"/>
      <c r="VGS1567" s="10"/>
      <c r="VGT1567" s="14"/>
      <c r="VGU1567" s="14"/>
      <c r="VGV1567" s="14"/>
      <c r="VGW1567" s="16"/>
      <c r="VGX1567" s="10"/>
      <c r="VGY1567" s="17"/>
      <c r="VGZ1567" s="11"/>
      <c r="VHA1567" s="19"/>
      <c r="VHB1567" s="11"/>
      <c r="VHC1567" s="12"/>
      <c r="VHD1567" s="12"/>
      <c r="VHE1567" s="10"/>
      <c r="VHF1567" s="14"/>
      <c r="VHG1567" s="14"/>
      <c r="VHH1567" s="14"/>
      <c r="VHI1567" s="16"/>
      <c r="VHJ1567" s="10"/>
      <c r="VHK1567" s="17"/>
      <c r="VHL1567" s="11"/>
      <c r="VHM1567" s="19"/>
      <c r="VHN1567" s="11"/>
      <c r="VHO1567" s="12"/>
      <c r="VHP1567" s="12"/>
      <c r="VHQ1567" s="10"/>
      <c r="VHR1567" s="14"/>
      <c r="VHS1567" s="14"/>
      <c r="VHT1567" s="14"/>
      <c r="VHU1567" s="16"/>
      <c r="VHV1567" s="10"/>
      <c r="VHW1567" s="17"/>
      <c r="VHX1567" s="11"/>
      <c r="VHY1567" s="19"/>
      <c r="VHZ1567" s="11"/>
      <c r="VIA1567" s="12"/>
      <c r="VIB1567" s="12"/>
      <c r="VIC1567" s="10"/>
      <c r="VID1567" s="14"/>
      <c r="VIE1567" s="14"/>
      <c r="VIF1567" s="14"/>
      <c r="VIG1567" s="16"/>
      <c r="VIH1567" s="10"/>
      <c r="VII1567" s="17"/>
      <c r="VIJ1567" s="11"/>
      <c r="VIK1567" s="19"/>
      <c r="VIL1567" s="11"/>
      <c r="VIM1567" s="12"/>
      <c r="VIN1567" s="12"/>
      <c r="VIO1567" s="10"/>
      <c r="VIP1567" s="14"/>
      <c r="VIQ1567" s="14"/>
      <c r="VIR1567" s="14"/>
      <c r="VIS1567" s="16"/>
      <c r="VIT1567" s="10"/>
      <c r="VIU1567" s="17"/>
      <c r="VIV1567" s="11"/>
      <c r="VIW1567" s="19"/>
      <c r="VIX1567" s="11"/>
      <c r="VIY1567" s="12"/>
      <c r="VIZ1567" s="12"/>
      <c r="VJA1567" s="10"/>
      <c r="VJB1567" s="14"/>
      <c r="VJC1567" s="14"/>
      <c r="VJD1567" s="14"/>
      <c r="VJE1567" s="16"/>
      <c r="VJF1567" s="10"/>
      <c r="VJG1567" s="17"/>
      <c r="VJH1567" s="11"/>
      <c r="VJI1567" s="19"/>
      <c r="VJJ1567" s="11"/>
      <c r="VJK1567" s="12"/>
      <c r="VJL1567" s="12"/>
      <c r="VJM1567" s="10"/>
      <c r="VJN1567" s="14"/>
      <c r="VJO1567" s="14"/>
      <c r="VJP1567" s="14"/>
      <c r="VJQ1567" s="16"/>
      <c r="VJR1567" s="10"/>
      <c r="VJS1567" s="17"/>
      <c r="VJT1567" s="11"/>
      <c r="VJU1567" s="19"/>
      <c r="VJV1567" s="11"/>
      <c r="VJW1567" s="12"/>
      <c r="VJX1567" s="12"/>
      <c r="VJY1567" s="10"/>
      <c r="VJZ1567" s="14"/>
      <c r="VKA1567" s="14"/>
      <c r="VKB1567" s="14"/>
      <c r="VKC1567" s="16"/>
      <c r="VKD1567" s="10"/>
      <c r="VKE1567" s="17"/>
      <c r="VKF1567" s="11"/>
      <c r="VKG1567" s="19"/>
      <c r="VKH1567" s="11"/>
      <c r="VKI1567" s="12"/>
      <c r="VKJ1567" s="12"/>
      <c r="VKK1567" s="10"/>
      <c r="VKL1567" s="14"/>
      <c r="VKM1567" s="14"/>
      <c r="VKN1567" s="14"/>
      <c r="VKO1567" s="16"/>
      <c r="VKP1567" s="10"/>
      <c r="VKQ1567" s="17"/>
      <c r="VKR1567" s="11"/>
      <c r="VKS1567" s="19"/>
      <c r="VKT1567" s="11"/>
      <c r="VKU1567" s="12"/>
      <c r="VKV1567" s="12"/>
      <c r="VKW1567" s="10"/>
      <c r="VKX1567" s="14"/>
      <c r="VKY1567" s="14"/>
      <c r="VKZ1567" s="14"/>
      <c r="VLA1567" s="16"/>
      <c r="VLB1567" s="10"/>
      <c r="VLC1567" s="17"/>
      <c r="VLD1567" s="11"/>
      <c r="VLE1567" s="19"/>
      <c r="VLF1567" s="11"/>
      <c r="VLG1567" s="12"/>
      <c r="VLH1567" s="12"/>
      <c r="VLI1567" s="10"/>
      <c r="VLJ1567" s="14"/>
      <c r="VLK1567" s="14"/>
      <c r="VLL1567" s="14"/>
      <c r="VLM1567" s="16"/>
      <c r="VLN1567" s="10"/>
      <c r="VLO1567" s="17"/>
      <c r="VLP1567" s="11"/>
      <c r="VLQ1567" s="19"/>
      <c r="VLR1567" s="11"/>
      <c r="VLS1567" s="12"/>
      <c r="VLT1567" s="12"/>
      <c r="VLU1567" s="10"/>
      <c r="VLV1567" s="14"/>
      <c r="VLW1567" s="14"/>
      <c r="VLX1567" s="14"/>
      <c r="VLY1567" s="16"/>
      <c r="VLZ1567" s="10"/>
      <c r="VMA1567" s="17"/>
      <c r="VMB1567" s="11"/>
      <c r="VMC1567" s="19"/>
      <c r="VMD1567" s="11"/>
      <c r="VME1567" s="12"/>
      <c r="VMF1567" s="12"/>
      <c r="VMG1567" s="10"/>
      <c r="VMH1567" s="14"/>
      <c r="VMI1567" s="14"/>
      <c r="VMJ1567" s="14"/>
      <c r="VMK1567" s="16"/>
      <c r="VML1567" s="10"/>
      <c r="VMM1567" s="17"/>
      <c r="VMN1567" s="11"/>
      <c r="VMO1567" s="19"/>
      <c r="VMP1567" s="11"/>
      <c r="VMQ1567" s="12"/>
      <c r="VMR1567" s="12"/>
      <c r="VMS1567" s="10"/>
      <c r="VMT1567" s="14"/>
      <c r="VMU1567" s="14"/>
      <c r="VMV1567" s="14"/>
      <c r="VMW1567" s="16"/>
      <c r="VMX1567" s="10"/>
      <c r="VMY1567" s="17"/>
      <c r="VMZ1567" s="11"/>
      <c r="VNA1567" s="19"/>
      <c r="VNB1567" s="11"/>
      <c r="VNC1567" s="12"/>
      <c r="VND1567" s="12"/>
      <c r="VNE1567" s="10"/>
      <c r="VNF1567" s="14"/>
      <c r="VNG1567" s="14"/>
      <c r="VNH1567" s="14"/>
      <c r="VNI1567" s="16"/>
      <c r="VNJ1567" s="10"/>
      <c r="VNK1567" s="17"/>
      <c r="VNL1567" s="11"/>
      <c r="VNM1567" s="19"/>
      <c r="VNN1567" s="11"/>
      <c r="VNO1567" s="12"/>
      <c r="VNP1567" s="12"/>
      <c r="VNQ1567" s="10"/>
      <c r="VNR1567" s="14"/>
      <c r="VNS1567" s="14"/>
      <c r="VNT1567" s="14"/>
      <c r="VNU1567" s="16"/>
      <c r="VNV1567" s="10"/>
      <c r="VNW1567" s="17"/>
      <c r="VNX1567" s="11"/>
      <c r="VNY1567" s="19"/>
      <c r="VNZ1567" s="11"/>
      <c r="VOA1567" s="12"/>
      <c r="VOB1567" s="12"/>
      <c r="VOC1567" s="10"/>
      <c r="VOD1567" s="14"/>
      <c r="VOE1567" s="14"/>
      <c r="VOF1567" s="14"/>
      <c r="VOG1567" s="16"/>
      <c r="VOH1567" s="10"/>
      <c r="VOI1567" s="17"/>
      <c r="VOJ1567" s="11"/>
      <c r="VOK1567" s="19"/>
      <c r="VOL1567" s="11"/>
      <c r="VOM1567" s="12"/>
      <c r="VON1567" s="12"/>
      <c r="VOO1567" s="10"/>
      <c r="VOP1567" s="14"/>
      <c r="VOQ1567" s="14"/>
      <c r="VOR1567" s="14"/>
      <c r="VOS1567" s="16"/>
      <c r="VOT1567" s="10"/>
      <c r="VOU1567" s="17"/>
      <c r="VOV1567" s="11"/>
      <c r="VOW1567" s="19"/>
      <c r="VOX1567" s="11"/>
      <c r="VOY1567" s="12"/>
      <c r="VOZ1567" s="12"/>
      <c r="VPA1567" s="10"/>
      <c r="VPB1567" s="14"/>
      <c r="VPC1567" s="14"/>
      <c r="VPD1567" s="14"/>
      <c r="VPE1567" s="16"/>
      <c r="VPF1567" s="10"/>
      <c r="VPG1567" s="17"/>
      <c r="VPH1567" s="11"/>
      <c r="VPI1567" s="19"/>
      <c r="VPJ1567" s="11"/>
      <c r="VPK1567" s="12"/>
      <c r="VPL1567" s="12"/>
      <c r="VPM1567" s="10"/>
      <c r="VPN1567" s="14"/>
      <c r="VPO1567" s="14"/>
      <c r="VPP1567" s="14"/>
      <c r="VPQ1567" s="16"/>
      <c r="VPR1567" s="10"/>
      <c r="VPS1567" s="17"/>
      <c r="VPT1567" s="11"/>
      <c r="VPU1567" s="19"/>
      <c r="VPV1567" s="11"/>
      <c r="VPW1567" s="12"/>
      <c r="VPX1567" s="12"/>
      <c r="VPY1567" s="10"/>
      <c r="VPZ1567" s="14"/>
      <c r="VQA1567" s="14"/>
      <c r="VQB1567" s="14"/>
      <c r="VQC1567" s="16"/>
      <c r="VQD1567" s="10"/>
      <c r="VQE1567" s="17"/>
      <c r="VQF1567" s="11"/>
      <c r="VQG1567" s="19"/>
      <c r="VQH1567" s="11"/>
      <c r="VQI1567" s="12"/>
      <c r="VQJ1567" s="12"/>
      <c r="VQK1567" s="10"/>
      <c r="VQL1567" s="14"/>
      <c r="VQM1567" s="14"/>
      <c r="VQN1567" s="14"/>
      <c r="VQO1567" s="16"/>
      <c r="VQP1567" s="10"/>
      <c r="VQQ1567" s="17"/>
      <c r="VQR1567" s="11"/>
      <c r="VQS1567" s="19"/>
      <c r="VQT1567" s="11"/>
      <c r="VQU1567" s="12"/>
      <c r="VQV1567" s="12"/>
      <c r="VQW1567" s="10"/>
      <c r="VQX1567" s="14"/>
      <c r="VQY1567" s="14"/>
      <c r="VQZ1567" s="14"/>
      <c r="VRA1567" s="16"/>
      <c r="VRB1567" s="10"/>
      <c r="VRC1567" s="17"/>
      <c r="VRD1567" s="11"/>
      <c r="VRE1567" s="19"/>
      <c r="VRF1567" s="11"/>
      <c r="VRG1567" s="12"/>
      <c r="VRH1567" s="12"/>
      <c r="VRI1567" s="10"/>
      <c r="VRJ1567" s="14"/>
      <c r="VRK1567" s="14"/>
      <c r="VRL1567" s="14"/>
      <c r="VRM1567" s="16"/>
      <c r="VRN1567" s="10"/>
      <c r="VRO1567" s="17"/>
      <c r="VRP1567" s="11"/>
      <c r="VRQ1567" s="19"/>
      <c r="VRR1567" s="11"/>
      <c r="VRS1567" s="12"/>
      <c r="VRT1567" s="12"/>
      <c r="VRU1567" s="10"/>
      <c r="VRV1567" s="14"/>
      <c r="VRW1567" s="14"/>
      <c r="VRX1567" s="14"/>
      <c r="VRY1567" s="16"/>
      <c r="VRZ1567" s="10"/>
      <c r="VSA1567" s="17"/>
      <c r="VSB1567" s="11"/>
      <c r="VSC1567" s="19"/>
      <c r="VSD1567" s="11"/>
      <c r="VSE1567" s="12"/>
      <c r="VSF1567" s="12"/>
      <c r="VSG1567" s="10"/>
      <c r="VSH1567" s="14"/>
      <c r="VSI1567" s="14"/>
      <c r="VSJ1567" s="14"/>
      <c r="VSK1567" s="16"/>
      <c r="VSL1567" s="10"/>
      <c r="VSM1567" s="17"/>
      <c r="VSN1567" s="11"/>
      <c r="VSO1567" s="19"/>
      <c r="VSP1567" s="11"/>
      <c r="VSQ1567" s="12"/>
      <c r="VSR1567" s="12"/>
      <c r="VSS1567" s="10"/>
      <c r="VST1567" s="14"/>
      <c r="VSU1567" s="14"/>
      <c r="VSV1567" s="14"/>
      <c r="VSW1567" s="16"/>
      <c r="VSX1567" s="10"/>
      <c r="VSY1567" s="17"/>
      <c r="VSZ1567" s="11"/>
      <c r="VTA1567" s="19"/>
      <c r="VTB1567" s="11"/>
      <c r="VTC1567" s="12"/>
      <c r="VTD1567" s="12"/>
      <c r="VTE1567" s="10"/>
      <c r="VTF1567" s="14"/>
      <c r="VTG1567" s="14"/>
      <c r="VTH1567" s="14"/>
      <c r="VTI1567" s="16"/>
      <c r="VTJ1567" s="10"/>
      <c r="VTK1567" s="17"/>
      <c r="VTL1567" s="11"/>
      <c r="VTM1567" s="19"/>
      <c r="VTN1567" s="11"/>
      <c r="VTO1567" s="12"/>
      <c r="VTP1567" s="12"/>
      <c r="VTQ1567" s="10"/>
      <c r="VTR1567" s="14"/>
      <c r="VTS1567" s="14"/>
      <c r="VTT1567" s="14"/>
      <c r="VTU1567" s="16"/>
      <c r="VTV1567" s="10"/>
      <c r="VTW1567" s="17"/>
      <c r="VTX1567" s="11"/>
      <c r="VTY1567" s="19"/>
      <c r="VTZ1567" s="11"/>
      <c r="VUA1567" s="12"/>
      <c r="VUB1567" s="12"/>
      <c r="VUC1567" s="10"/>
      <c r="VUD1567" s="14"/>
      <c r="VUE1567" s="14"/>
      <c r="VUF1567" s="14"/>
      <c r="VUG1567" s="16"/>
      <c r="VUH1567" s="10"/>
      <c r="VUI1567" s="17"/>
      <c r="VUJ1567" s="11"/>
      <c r="VUK1567" s="19"/>
      <c r="VUL1567" s="11"/>
      <c r="VUM1567" s="12"/>
      <c r="VUN1567" s="12"/>
      <c r="VUO1567" s="10"/>
      <c r="VUP1567" s="14"/>
      <c r="VUQ1567" s="14"/>
      <c r="VUR1567" s="14"/>
      <c r="VUS1567" s="16"/>
      <c r="VUT1567" s="10"/>
      <c r="VUU1567" s="17"/>
      <c r="VUV1567" s="11"/>
      <c r="VUW1567" s="19"/>
      <c r="VUX1567" s="11"/>
      <c r="VUY1567" s="12"/>
      <c r="VUZ1567" s="12"/>
      <c r="VVA1567" s="10"/>
      <c r="VVB1567" s="14"/>
      <c r="VVC1567" s="14"/>
      <c r="VVD1567" s="14"/>
      <c r="VVE1567" s="16"/>
      <c r="VVF1567" s="10"/>
      <c r="VVG1567" s="17"/>
      <c r="VVH1567" s="11"/>
      <c r="VVI1567" s="19"/>
      <c r="VVJ1567" s="11"/>
      <c r="VVK1567" s="12"/>
      <c r="VVL1567" s="12"/>
      <c r="VVM1567" s="10"/>
      <c r="VVN1567" s="14"/>
      <c r="VVO1567" s="14"/>
      <c r="VVP1567" s="14"/>
      <c r="VVQ1567" s="16"/>
      <c r="VVR1567" s="10"/>
      <c r="VVS1567" s="17"/>
      <c r="VVT1567" s="11"/>
      <c r="VVU1567" s="19"/>
      <c r="VVV1567" s="11"/>
      <c r="VVW1567" s="12"/>
      <c r="VVX1567" s="12"/>
      <c r="VVY1567" s="10"/>
      <c r="VVZ1567" s="14"/>
      <c r="VWA1567" s="14"/>
      <c r="VWB1567" s="14"/>
      <c r="VWC1567" s="16"/>
      <c r="VWD1567" s="10"/>
      <c r="VWE1567" s="17"/>
      <c r="VWF1567" s="11"/>
      <c r="VWG1567" s="19"/>
      <c r="VWH1567" s="11"/>
      <c r="VWI1567" s="12"/>
      <c r="VWJ1567" s="12"/>
      <c r="VWK1567" s="10"/>
      <c r="VWL1567" s="14"/>
      <c r="VWM1567" s="14"/>
      <c r="VWN1567" s="14"/>
      <c r="VWO1567" s="16"/>
      <c r="VWP1567" s="10"/>
      <c r="VWQ1567" s="17"/>
      <c r="VWR1567" s="11"/>
      <c r="VWS1567" s="19"/>
      <c r="VWT1567" s="11"/>
      <c r="VWU1567" s="12"/>
      <c r="VWV1567" s="12"/>
      <c r="VWW1567" s="10"/>
      <c r="VWX1567" s="14"/>
      <c r="VWY1567" s="14"/>
      <c r="VWZ1567" s="14"/>
      <c r="VXA1567" s="16"/>
      <c r="VXB1567" s="10"/>
      <c r="VXC1567" s="17"/>
      <c r="VXD1567" s="11"/>
      <c r="VXE1567" s="19"/>
      <c r="VXF1567" s="11"/>
      <c r="VXG1567" s="12"/>
      <c r="VXH1567" s="12"/>
      <c r="VXI1567" s="10"/>
      <c r="VXJ1567" s="14"/>
      <c r="VXK1567" s="14"/>
      <c r="VXL1567" s="14"/>
      <c r="VXM1567" s="16"/>
      <c r="VXN1567" s="10"/>
      <c r="VXO1567" s="17"/>
      <c r="VXP1567" s="11"/>
      <c r="VXQ1567" s="19"/>
      <c r="VXR1567" s="11"/>
      <c r="VXS1567" s="12"/>
      <c r="VXT1567" s="12"/>
      <c r="VXU1567" s="10"/>
      <c r="VXV1567" s="14"/>
      <c r="VXW1567" s="14"/>
      <c r="VXX1567" s="14"/>
      <c r="VXY1567" s="16"/>
      <c r="VXZ1567" s="10"/>
      <c r="VYA1567" s="17"/>
      <c r="VYB1567" s="11"/>
      <c r="VYC1567" s="19"/>
      <c r="VYD1567" s="11"/>
      <c r="VYE1567" s="12"/>
      <c r="VYF1567" s="12"/>
      <c r="VYG1567" s="10"/>
      <c r="VYH1567" s="14"/>
      <c r="VYI1567" s="14"/>
      <c r="VYJ1567" s="14"/>
      <c r="VYK1567" s="16"/>
      <c r="VYL1567" s="10"/>
      <c r="VYM1567" s="17"/>
      <c r="VYN1567" s="11"/>
      <c r="VYO1567" s="19"/>
      <c r="VYP1567" s="11"/>
      <c r="VYQ1567" s="12"/>
      <c r="VYR1567" s="12"/>
      <c r="VYS1567" s="10"/>
      <c r="VYT1567" s="14"/>
      <c r="VYU1567" s="14"/>
      <c r="VYV1567" s="14"/>
      <c r="VYW1567" s="16"/>
      <c r="VYX1567" s="10"/>
      <c r="VYY1567" s="17"/>
      <c r="VYZ1567" s="11"/>
      <c r="VZA1567" s="19"/>
      <c r="VZB1567" s="11"/>
      <c r="VZC1567" s="12"/>
      <c r="VZD1567" s="12"/>
      <c r="VZE1567" s="10"/>
      <c r="VZF1567" s="14"/>
      <c r="VZG1567" s="14"/>
      <c r="VZH1567" s="14"/>
      <c r="VZI1567" s="16"/>
      <c r="VZJ1567" s="10"/>
      <c r="VZK1567" s="17"/>
      <c r="VZL1567" s="11"/>
      <c r="VZM1567" s="19"/>
      <c r="VZN1567" s="11"/>
      <c r="VZO1567" s="12"/>
      <c r="VZP1567" s="12"/>
      <c r="VZQ1567" s="10"/>
      <c r="VZR1567" s="14"/>
      <c r="VZS1567" s="14"/>
      <c r="VZT1567" s="14"/>
      <c r="VZU1567" s="16"/>
      <c r="VZV1567" s="10"/>
      <c r="VZW1567" s="17"/>
      <c r="VZX1567" s="11"/>
      <c r="VZY1567" s="19"/>
      <c r="VZZ1567" s="11"/>
      <c r="WAA1567" s="12"/>
      <c r="WAB1567" s="12"/>
      <c r="WAC1567" s="10"/>
      <c r="WAD1567" s="14"/>
      <c r="WAE1567" s="14"/>
      <c r="WAF1567" s="14"/>
      <c r="WAG1567" s="16"/>
      <c r="WAH1567" s="10"/>
      <c r="WAI1567" s="17"/>
      <c r="WAJ1567" s="11"/>
      <c r="WAK1567" s="19"/>
      <c r="WAL1567" s="11"/>
      <c r="WAM1567" s="12"/>
      <c r="WAN1567" s="12"/>
      <c r="WAO1567" s="10"/>
      <c r="WAP1567" s="14"/>
      <c r="WAQ1567" s="14"/>
      <c r="WAR1567" s="14"/>
      <c r="WAS1567" s="16"/>
      <c r="WAT1567" s="10"/>
      <c r="WAU1567" s="17"/>
      <c r="WAV1567" s="11"/>
      <c r="WAW1567" s="19"/>
      <c r="WAX1567" s="11"/>
      <c r="WAY1567" s="12"/>
      <c r="WAZ1567" s="12"/>
      <c r="WBA1567" s="10"/>
      <c r="WBB1567" s="14"/>
      <c r="WBC1567" s="14"/>
      <c r="WBD1567" s="14"/>
      <c r="WBE1567" s="16"/>
      <c r="WBF1567" s="10"/>
      <c r="WBG1567" s="17"/>
      <c r="WBH1567" s="11"/>
      <c r="WBI1567" s="19"/>
      <c r="WBJ1567" s="11"/>
      <c r="WBK1567" s="12"/>
      <c r="WBL1567" s="12"/>
      <c r="WBM1567" s="10"/>
      <c r="WBN1567" s="14"/>
      <c r="WBO1567" s="14"/>
      <c r="WBP1567" s="14"/>
      <c r="WBQ1567" s="16"/>
      <c r="WBR1567" s="10"/>
      <c r="WBS1567" s="17"/>
      <c r="WBT1567" s="11"/>
      <c r="WBU1567" s="19"/>
      <c r="WBV1567" s="11"/>
      <c r="WBW1567" s="12"/>
      <c r="WBX1567" s="12"/>
      <c r="WBY1567" s="10"/>
      <c r="WBZ1567" s="14"/>
      <c r="WCA1567" s="14"/>
      <c r="WCB1567" s="14"/>
      <c r="WCC1567" s="16"/>
      <c r="WCD1567" s="10"/>
      <c r="WCE1567" s="17"/>
      <c r="WCF1567" s="11"/>
      <c r="WCG1567" s="19"/>
      <c r="WCH1567" s="11"/>
      <c r="WCI1567" s="12"/>
      <c r="WCJ1567" s="12"/>
      <c r="WCK1567" s="10"/>
      <c r="WCL1567" s="14"/>
      <c r="WCM1567" s="14"/>
      <c r="WCN1567" s="14"/>
      <c r="WCO1567" s="16"/>
      <c r="WCP1567" s="10"/>
      <c r="WCQ1567" s="17"/>
      <c r="WCR1567" s="11"/>
      <c r="WCS1567" s="19"/>
      <c r="WCT1567" s="11"/>
      <c r="WCU1567" s="12"/>
      <c r="WCV1567" s="12"/>
      <c r="WCW1567" s="10"/>
      <c r="WCX1567" s="14"/>
      <c r="WCY1567" s="14"/>
      <c r="WCZ1567" s="14"/>
      <c r="WDA1567" s="16"/>
      <c r="WDB1567" s="10"/>
      <c r="WDC1567" s="17"/>
      <c r="WDD1567" s="11"/>
      <c r="WDE1567" s="19"/>
      <c r="WDF1567" s="11"/>
      <c r="WDG1567" s="12"/>
      <c r="WDH1567" s="12"/>
      <c r="WDI1567" s="10"/>
      <c r="WDJ1567" s="14"/>
      <c r="WDK1567" s="14"/>
      <c r="WDL1567" s="14"/>
      <c r="WDM1567" s="16"/>
      <c r="WDN1567" s="10"/>
      <c r="WDO1567" s="17"/>
      <c r="WDP1567" s="11"/>
      <c r="WDQ1567" s="19"/>
      <c r="WDR1567" s="11"/>
      <c r="WDS1567" s="12"/>
      <c r="WDT1567" s="12"/>
      <c r="WDU1567" s="10"/>
      <c r="WDV1567" s="14"/>
      <c r="WDW1567" s="14"/>
      <c r="WDX1567" s="14"/>
      <c r="WDY1567" s="16"/>
      <c r="WDZ1567" s="10"/>
      <c r="WEA1567" s="17"/>
      <c r="WEB1567" s="11"/>
      <c r="WEC1567" s="19"/>
      <c r="WED1567" s="11"/>
      <c r="WEE1567" s="12"/>
      <c r="WEF1567" s="12"/>
      <c r="WEG1567" s="10"/>
      <c r="WEH1567" s="14"/>
      <c r="WEI1567" s="14"/>
      <c r="WEJ1567" s="14"/>
      <c r="WEK1567" s="16"/>
      <c r="WEL1567" s="10"/>
      <c r="WEM1567" s="17"/>
      <c r="WEN1567" s="11"/>
      <c r="WEO1567" s="19"/>
      <c r="WEP1567" s="11"/>
      <c r="WEQ1567" s="12"/>
      <c r="WER1567" s="12"/>
      <c r="WES1567" s="10"/>
      <c r="WET1567" s="14"/>
      <c r="WEU1567" s="14"/>
      <c r="WEV1567" s="14"/>
      <c r="WEW1567" s="16"/>
      <c r="WEX1567" s="10"/>
      <c r="WEY1567" s="17"/>
      <c r="WEZ1567" s="11"/>
      <c r="WFA1567" s="19"/>
      <c r="WFB1567" s="11"/>
      <c r="WFC1567" s="12"/>
      <c r="WFD1567" s="12"/>
      <c r="WFE1567" s="10"/>
      <c r="WFF1567" s="14"/>
      <c r="WFG1567" s="14"/>
      <c r="WFH1567" s="14"/>
      <c r="WFI1567" s="16"/>
      <c r="WFJ1567" s="10"/>
      <c r="WFK1567" s="17"/>
      <c r="WFL1567" s="11"/>
      <c r="WFM1567" s="19"/>
      <c r="WFN1567" s="11"/>
      <c r="WFO1567" s="12"/>
      <c r="WFP1567" s="12"/>
      <c r="WFQ1567" s="10"/>
      <c r="WFR1567" s="14"/>
      <c r="WFS1567" s="14"/>
      <c r="WFT1567" s="14"/>
      <c r="WFU1567" s="16"/>
      <c r="WFV1567" s="10"/>
      <c r="WFW1567" s="17"/>
      <c r="WFX1567" s="11"/>
      <c r="WFY1567" s="19"/>
      <c r="WFZ1567" s="11"/>
      <c r="WGA1567" s="12"/>
      <c r="WGB1567" s="12"/>
      <c r="WGC1567" s="10"/>
      <c r="WGD1567" s="14"/>
      <c r="WGE1567" s="14"/>
      <c r="WGF1567" s="14"/>
      <c r="WGG1567" s="16"/>
      <c r="WGH1567" s="10"/>
      <c r="WGI1567" s="17"/>
      <c r="WGJ1567" s="11"/>
      <c r="WGK1567" s="19"/>
      <c r="WGL1567" s="11"/>
      <c r="WGM1567" s="12"/>
      <c r="WGN1567" s="12"/>
      <c r="WGO1567" s="10"/>
      <c r="WGP1567" s="14"/>
      <c r="WGQ1567" s="14"/>
      <c r="WGR1567" s="14"/>
      <c r="WGS1567" s="16"/>
      <c r="WGT1567" s="10"/>
      <c r="WGU1567" s="17"/>
      <c r="WGV1567" s="11"/>
      <c r="WGW1567" s="19"/>
      <c r="WGX1567" s="11"/>
      <c r="WGY1567" s="12"/>
      <c r="WGZ1567" s="12"/>
      <c r="WHA1567" s="10"/>
      <c r="WHB1567" s="14"/>
      <c r="WHC1567" s="14"/>
      <c r="WHD1567" s="14"/>
      <c r="WHE1567" s="16"/>
      <c r="WHF1567" s="10"/>
      <c r="WHG1567" s="17"/>
      <c r="WHH1567" s="11"/>
      <c r="WHI1567" s="19"/>
      <c r="WHJ1567" s="11"/>
      <c r="WHK1567" s="12"/>
      <c r="WHL1567" s="12"/>
      <c r="WHM1567" s="10"/>
      <c r="WHN1567" s="14"/>
      <c r="WHO1567" s="14"/>
      <c r="WHP1567" s="14"/>
      <c r="WHQ1567" s="16"/>
      <c r="WHR1567" s="10"/>
      <c r="WHS1567" s="17"/>
      <c r="WHT1567" s="11"/>
      <c r="WHU1567" s="19"/>
      <c r="WHV1567" s="11"/>
      <c r="WHW1567" s="12"/>
      <c r="WHX1567" s="12"/>
      <c r="WHY1567" s="10"/>
      <c r="WHZ1567" s="14"/>
      <c r="WIA1567" s="14"/>
      <c r="WIB1567" s="14"/>
      <c r="WIC1567" s="16"/>
      <c r="WID1567" s="10"/>
      <c r="WIE1567" s="17"/>
      <c r="WIF1567" s="11"/>
      <c r="WIG1567" s="19"/>
      <c r="WIH1567" s="11"/>
      <c r="WII1567" s="12"/>
      <c r="WIJ1567" s="12"/>
      <c r="WIK1567" s="10"/>
      <c r="WIL1567" s="14"/>
      <c r="WIM1567" s="14"/>
      <c r="WIN1567" s="14"/>
      <c r="WIO1567" s="16"/>
      <c r="WIP1567" s="10"/>
      <c r="WIQ1567" s="17"/>
      <c r="WIR1567" s="11"/>
      <c r="WIS1567" s="19"/>
      <c r="WIT1567" s="11"/>
      <c r="WIU1567" s="12"/>
      <c r="WIV1567" s="12"/>
      <c r="WIW1567" s="10"/>
      <c r="WIX1567" s="14"/>
      <c r="WIY1567" s="14"/>
      <c r="WIZ1567" s="14"/>
      <c r="WJA1567" s="16"/>
      <c r="WJB1567" s="10"/>
      <c r="WJC1567" s="17"/>
      <c r="WJD1567" s="11"/>
      <c r="WJE1567" s="19"/>
      <c r="WJF1567" s="11"/>
      <c r="WJG1567" s="12"/>
      <c r="WJH1567" s="12"/>
      <c r="WJI1567" s="10"/>
      <c r="WJJ1567" s="14"/>
      <c r="WJK1567" s="14"/>
      <c r="WJL1567" s="14"/>
      <c r="WJM1567" s="16"/>
      <c r="WJN1567" s="10"/>
      <c r="WJO1567" s="17"/>
      <c r="WJP1567" s="11"/>
      <c r="WJQ1567" s="19"/>
      <c r="WJR1567" s="11"/>
      <c r="WJS1567" s="12"/>
      <c r="WJT1567" s="12"/>
      <c r="WJU1567" s="10"/>
      <c r="WJV1567" s="14"/>
      <c r="WJW1567" s="14"/>
      <c r="WJX1567" s="14"/>
      <c r="WJY1567" s="16"/>
      <c r="WJZ1567" s="10"/>
      <c r="WKA1567" s="17"/>
      <c r="WKB1567" s="11"/>
      <c r="WKC1567" s="19"/>
      <c r="WKD1567" s="11"/>
      <c r="WKE1567" s="12"/>
      <c r="WKF1567" s="12"/>
      <c r="WKG1567" s="10"/>
      <c r="WKH1567" s="14"/>
      <c r="WKI1567" s="14"/>
      <c r="WKJ1567" s="14"/>
      <c r="WKK1567" s="16"/>
      <c r="WKL1567" s="10"/>
      <c r="WKM1567" s="17"/>
      <c r="WKN1567" s="11"/>
      <c r="WKO1567" s="19"/>
      <c r="WKP1567" s="11"/>
      <c r="WKQ1567" s="12"/>
      <c r="WKR1567" s="12"/>
      <c r="WKS1567" s="10"/>
      <c r="WKT1567" s="14"/>
      <c r="WKU1567" s="14"/>
      <c r="WKV1567" s="14"/>
      <c r="WKW1567" s="16"/>
      <c r="WKX1567" s="10"/>
      <c r="WKY1567" s="17"/>
      <c r="WKZ1567" s="11"/>
      <c r="WLA1567" s="19"/>
      <c r="WLB1567" s="11"/>
      <c r="WLC1567" s="12"/>
      <c r="WLD1567" s="12"/>
      <c r="WLE1567" s="10"/>
      <c r="WLF1567" s="14"/>
      <c r="WLG1567" s="14"/>
      <c r="WLH1567" s="14"/>
      <c r="WLI1567" s="16"/>
      <c r="WLJ1567" s="10"/>
      <c r="WLK1567" s="17"/>
      <c r="WLL1567" s="11"/>
      <c r="WLM1567" s="19"/>
      <c r="WLN1567" s="11"/>
      <c r="WLO1567" s="12"/>
      <c r="WLP1567" s="12"/>
      <c r="WLQ1567" s="10"/>
      <c r="WLR1567" s="14"/>
      <c r="WLS1567" s="14"/>
      <c r="WLT1567" s="14"/>
      <c r="WLU1567" s="16"/>
      <c r="WLV1567" s="10"/>
      <c r="WLW1567" s="17"/>
      <c r="WLX1567" s="11"/>
      <c r="WLY1567" s="19"/>
      <c r="WLZ1567" s="11"/>
      <c r="WMA1567" s="12"/>
      <c r="WMB1567" s="12"/>
      <c r="WMC1567" s="10"/>
      <c r="WMD1567" s="14"/>
      <c r="WME1567" s="14"/>
      <c r="WMF1567" s="14"/>
      <c r="WMG1567" s="16"/>
      <c r="WMH1567" s="10"/>
      <c r="WMI1567" s="17"/>
      <c r="WMJ1567" s="11"/>
      <c r="WMK1567" s="19"/>
      <c r="WML1567" s="11"/>
      <c r="WMM1567" s="12"/>
      <c r="WMN1567" s="12"/>
      <c r="WMO1567" s="10"/>
      <c r="WMP1567" s="14"/>
      <c r="WMQ1567" s="14"/>
      <c r="WMR1567" s="14"/>
      <c r="WMS1567" s="16"/>
      <c r="WMT1567" s="10"/>
      <c r="WMU1567" s="17"/>
      <c r="WMV1567" s="11"/>
      <c r="WMW1567" s="19"/>
      <c r="WMX1567" s="11"/>
      <c r="WMY1567" s="12"/>
      <c r="WMZ1567" s="12"/>
      <c r="WNA1567" s="10"/>
      <c r="WNB1567" s="14"/>
      <c r="WNC1567" s="14"/>
      <c r="WND1567" s="14"/>
      <c r="WNE1567" s="16"/>
      <c r="WNF1567" s="10"/>
      <c r="WNG1567" s="17"/>
      <c r="WNH1567" s="11"/>
      <c r="WNI1567" s="19"/>
      <c r="WNJ1567" s="11"/>
      <c r="WNK1567" s="12"/>
      <c r="WNL1567" s="12"/>
      <c r="WNM1567" s="10"/>
      <c r="WNN1567" s="14"/>
      <c r="WNO1567" s="14"/>
      <c r="WNP1567" s="14"/>
      <c r="WNQ1567" s="16"/>
      <c r="WNR1567" s="10"/>
      <c r="WNS1567" s="17"/>
      <c r="WNT1567" s="11"/>
      <c r="WNU1567" s="19"/>
      <c r="WNV1567" s="11"/>
      <c r="WNW1567" s="12"/>
      <c r="WNX1567" s="12"/>
      <c r="WNY1567" s="10"/>
      <c r="WNZ1567" s="14"/>
      <c r="WOA1567" s="14"/>
      <c r="WOB1567" s="14"/>
      <c r="WOC1567" s="16"/>
      <c r="WOD1567" s="10"/>
      <c r="WOE1567" s="17"/>
      <c r="WOF1567" s="11"/>
      <c r="WOG1567" s="19"/>
      <c r="WOH1567" s="11"/>
      <c r="WOI1567" s="12"/>
      <c r="WOJ1567" s="12"/>
      <c r="WOK1567" s="10"/>
      <c r="WOL1567" s="14"/>
      <c r="WOM1567" s="14"/>
      <c r="WON1567" s="14"/>
      <c r="WOO1567" s="16"/>
      <c r="WOP1567" s="10"/>
      <c r="WOQ1567" s="17"/>
      <c r="WOR1567" s="11"/>
      <c r="WOS1567" s="19"/>
      <c r="WOT1567" s="11"/>
      <c r="WOU1567" s="12"/>
      <c r="WOV1567" s="12"/>
      <c r="WOW1567" s="10"/>
      <c r="WOX1567" s="14"/>
      <c r="WOY1567" s="14"/>
      <c r="WOZ1567" s="14"/>
      <c r="WPA1567" s="16"/>
      <c r="WPB1567" s="10"/>
      <c r="WPC1567" s="17"/>
      <c r="WPD1567" s="11"/>
      <c r="WPE1567" s="19"/>
      <c r="WPF1567" s="11"/>
      <c r="WPG1567" s="12"/>
      <c r="WPH1567" s="12"/>
      <c r="WPI1567" s="10"/>
      <c r="WPJ1567" s="14"/>
      <c r="WPK1567" s="14"/>
      <c r="WPL1567" s="14"/>
      <c r="WPM1567" s="16"/>
      <c r="WPN1567" s="10"/>
      <c r="WPO1567" s="17"/>
      <c r="WPP1567" s="11"/>
      <c r="WPQ1567" s="19"/>
      <c r="WPR1567" s="11"/>
      <c r="WPS1567" s="12"/>
      <c r="WPT1567" s="12"/>
      <c r="WPU1567" s="10"/>
      <c r="WPV1567" s="14"/>
      <c r="WPW1567" s="14"/>
      <c r="WPX1567" s="14"/>
      <c r="WPY1567" s="16"/>
      <c r="WPZ1567" s="10"/>
      <c r="WQA1567" s="17"/>
      <c r="WQB1567" s="11"/>
      <c r="WQC1567" s="19"/>
      <c r="WQD1567" s="11"/>
      <c r="WQE1567" s="12"/>
      <c r="WQF1567" s="12"/>
      <c r="WQG1567" s="10"/>
      <c r="WQH1567" s="14"/>
      <c r="WQI1567" s="14"/>
      <c r="WQJ1567" s="14"/>
      <c r="WQK1567" s="16"/>
      <c r="WQL1567" s="10"/>
      <c r="WQM1567" s="17"/>
      <c r="WQN1567" s="11"/>
      <c r="WQO1567" s="19"/>
      <c r="WQP1567" s="11"/>
      <c r="WQQ1567" s="12"/>
      <c r="WQR1567" s="12"/>
      <c r="WQS1567" s="10"/>
      <c r="WQT1567" s="14"/>
      <c r="WQU1567" s="14"/>
      <c r="WQV1567" s="14"/>
      <c r="WQW1567" s="16"/>
      <c r="WQX1567" s="10"/>
      <c r="WQY1567" s="17"/>
      <c r="WQZ1567" s="11"/>
      <c r="WRA1567" s="19"/>
      <c r="WRB1567" s="11"/>
      <c r="WRC1567" s="12"/>
      <c r="WRD1567" s="12"/>
      <c r="WRE1567" s="10"/>
      <c r="WRF1567" s="14"/>
      <c r="WRG1567" s="14"/>
      <c r="WRH1567" s="14"/>
      <c r="WRI1567" s="16"/>
      <c r="WRJ1567" s="10"/>
      <c r="WRK1567" s="17"/>
      <c r="WRL1567" s="11"/>
      <c r="WRM1567" s="19"/>
      <c r="WRN1567" s="11"/>
      <c r="WRO1567" s="12"/>
      <c r="WRP1567" s="12"/>
      <c r="WRQ1567" s="10"/>
      <c r="WRR1567" s="14"/>
      <c r="WRS1567" s="14"/>
      <c r="WRT1567" s="14"/>
      <c r="WRU1567" s="16"/>
      <c r="WRV1567" s="10"/>
      <c r="WRW1567" s="17"/>
      <c r="WRX1567" s="11"/>
      <c r="WRY1567" s="19"/>
      <c r="WRZ1567" s="11"/>
      <c r="WSA1567" s="12"/>
      <c r="WSB1567" s="12"/>
      <c r="WSC1567" s="10"/>
      <c r="WSD1567" s="14"/>
      <c r="WSE1567" s="14"/>
      <c r="WSF1567" s="14"/>
      <c r="WSG1567" s="16"/>
      <c r="WSH1567" s="10"/>
      <c r="WSI1567" s="17"/>
      <c r="WSJ1567" s="11"/>
      <c r="WSK1567" s="19"/>
      <c r="WSL1567" s="11"/>
      <c r="WSM1567" s="12"/>
      <c r="WSN1567" s="12"/>
      <c r="WSO1567" s="10"/>
      <c r="WSP1567" s="14"/>
      <c r="WSQ1567" s="14"/>
      <c r="WSR1567" s="14"/>
      <c r="WSS1567" s="16"/>
      <c r="WST1567" s="10"/>
      <c r="WSU1567" s="17"/>
      <c r="WSV1567" s="11"/>
      <c r="WSW1567" s="19"/>
      <c r="WSX1567" s="11"/>
      <c r="WSY1567" s="12"/>
      <c r="WSZ1567" s="12"/>
      <c r="WTA1567" s="10"/>
      <c r="WTB1567" s="14"/>
      <c r="WTC1567" s="14"/>
      <c r="WTD1567" s="14"/>
      <c r="WTE1567" s="16"/>
      <c r="WTF1567" s="10"/>
      <c r="WTG1567" s="17"/>
      <c r="WTH1567" s="11"/>
      <c r="WTI1567" s="19"/>
      <c r="WTJ1567" s="11"/>
      <c r="WTK1567" s="12"/>
      <c r="WTL1567" s="12"/>
      <c r="WTM1567" s="10"/>
      <c r="WTN1567" s="14"/>
      <c r="WTO1567" s="14"/>
      <c r="WTP1567" s="14"/>
      <c r="WTQ1567" s="16"/>
      <c r="WTR1567" s="10"/>
      <c r="WTS1567" s="17"/>
      <c r="WTT1567" s="11"/>
      <c r="WTU1567" s="19"/>
      <c r="WTV1567" s="11"/>
      <c r="WTW1567" s="12"/>
      <c r="WTX1567" s="12"/>
      <c r="WTY1567" s="10"/>
      <c r="WTZ1567" s="14"/>
      <c r="WUA1567" s="14"/>
      <c r="WUB1567" s="14"/>
      <c r="WUC1567" s="16"/>
      <c r="WUD1567" s="10"/>
      <c r="WUE1567" s="17"/>
      <c r="WUF1567" s="11"/>
      <c r="WUG1567" s="19"/>
      <c r="WUH1567" s="11"/>
      <c r="WUI1567" s="12"/>
      <c r="WUJ1567" s="12"/>
      <c r="WUK1567" s="10"/>
      <c r="WUL1567" s="14"/>
      <c r="WUM1567" s="14"/>
      <c r="WUN1567" s="14"/>
      <c r="WUO1567" s="16"/>
      <c r="WUP1567" s="10"/>
      <c r="WUQ1567" s="17"/>
      <c r="WUR1567" s="11"/>
      <c r="WUS1567" s="19"/>
      <c r="WUT1567" s="11"/>
      <c r="WUU1567" s="12"/>
      <c r="WUV1567" s="12"/>
      <c r="WUW1567" s="10"/>
      <c r="WUX1567" s="14"/>
      <c r="WUY1567" s="14"/>
      <c r="WUZ1567" s="14"/>
      <c r="WVA1567" s="16"/>
      <c r="WVB1567" s="10"/>
      <c r="WVC1567" s="17"/>
      <c r="WVD1567" s="11"/>
      <c r="WVE1567" s="19"/>
      <c r="WVF1567" s="11"/>
      <c r="WVG1567" s="12"/>
      <c r="WVH1567" s="12"/>
      <c r="WVI1567" s="10"/>
      <c r="WVJ1567" s="14"/>
      <c r="WVK1567" s="14"/>
      <c r="WVL1567" s="14"/>
      <c r="WVM1567" s="16"/>
      <c r="WVN1567" s="10"/>
      <c r="WVO1567" s="17"/>
      <c r="WVP1567" s="11"/>
      <c r="WVQ1567" s="19"/>
      <c r="WVR1567" s="11"/>
      <c r="WVS1567" s="12"/>
      <c r="WVT1567" s="12"/>
      <c r="WVU1567" s="10"/>
      <c r="WVV1567" s="14"/>
      <c r="WVW1567" s="14"/>
      <c r="WVX1567" s="14"/>
      <c r="WVY1567" s="16"/>
      <c r="WVZ1567" s="10"/>
      <c r="WWA1567" s="17"/>
      <c r="WWB1567" s="11"/>
      <c r="WWC1567" s="19"/>
      <c r="WWD1567" s="11"/>
      <c r="WWE1567" s="12"/>
      <c r="WWF1567" s="12"/>
      <c r="WWG1567" s="10"/>
      <c r="WWH1567" s="14"/>
      <c r="WWI1567" s="14"/>
      <c r="WWJ1567" s="14"/>
      <c r="WWK1567" s="16"/>
      <c r="WWL1567" s="10"/>
      <c r="WWM1567" s="17"/>
      <c r="WWN1567" s="11"/>
      <c r="WWO1567" s="19"/>
      <c r="WWP1567" s="11"/>
      <c r="WWQ1567" s="12"/>
      <c r="WWR1567" s="12"/>
      <c r="WWS1567" s="10"/>
      <c r="WWT1567" s="14"/>
      <c r="WWU1567" s="14"/>
      <c r="WWV1567" s="14"/>
      <c r="WWW1567" s="16"/>
      <c r="WWX1567" s="10"/>
      <c r="WWY1567" s="17"/>
      <c r="WWZ1567" s="11"/>
      <c r="WXA1567" s="19"/>
      <c r="WXB1567" s="11"/>
      <c r="WXC1567" s="12"/>
      <c r="WXD1567" s="12"/>
      <c r="WXE1567" s="10"/>
      <c r="WXF1567" s="14"/>
      <c r="WXG1567" s="14"/>
      <c r="WXH1567" s="14"/>
      <c r="WXI1567" s="16"/>
      <c r="WXJ1567" s="10"/>
      <c r="WXK1567" s="17"/>
      <c r="WXL1567" s="11"/>
      <c r="WXM1567" s="19"/>
      <c r="WXN1567" s="11"/>
      <c r="WXO1567" s="12"/>
      <c r="WXP1567" s="12"/>
      <c r="WXQ1567" s="10"/>
      <c r="WXR1567" s="14"/>
      <c r="WXS1567" s="14"/>
      <c r="WXT1567" s="14"/>
      <c r="WXU1567" s="16"/>
      <c r="WXV1567" s="10"/>
      <c r="WXW1567" s="17"/>
      <c r="WXX1567" s="11"/>
      <c r="WXY1567" s="19"/>
      <c r="WXZ1567" s="11"/>
      <c r="WYA1567" s="12"/>
      <c r="WYB1567" s="12"/>
      <c r="WYC1567" s="10"/>
      <c r="WYD1567" s="14"/>
      <c r="WYE1567" s="14"/>
      <c r="WYF1567" s="14"/>
      <c r="WYG1567" s="16"/>
      <c r="WYH1567" s="10"/>
      <c r="WYI1567" s="17"/>
      <c r="WYJ1567" s="11"/>
      <c r="WYK1567" s="19"/>
      <c r="WYL1567" s="11"/>
      <c r="WYM1567" s="12"/>
      <c r="WYN1567" s="12"/>
      <c r="WYO1567" s="10"/>
      <c r="WYP1567" s="14"/>
      <c r="WYQ1567" s="14"/>
      <c r="WYR1567" s="14"/>
      <c r="WYS1567" s="16"/>
      <c r="WYT1567" s="10"/>
      <c r="WYU1567" s="17"/>
      <c r="WYV1567" s="11"/>
      <c r="WYW1567" s="19"/>
      <c r="WYX1567" s="11"/>
      <c r="WYY1567" s="12"/>
      <c r="WYZ1567" s="12"/>
      <c r="WZA1567" s="10"/>
      <c r="WZB1567" s="14"/>
      <c r="WZC1567" s="14"/>
      <c r="WZD1567" s="14"/>
      <c r="WZE1567" s="16"/>
      <c r="WZF1567" s="10"/>
      <c r="WZG1567" s="17"/>
      <c r="WZH1567" s="11"/>
      <c r="WZI1567" s="19"/>
      <c r="WZJ1567" s="11"/>
      <c r="WZK1567" s="12"/>
      <c r="WZL1567" s="12"/>
      <c r="WZM1567" s="10"/>
      <c r="WZN1567" s="14"/>
      <c r="WZO1567" s="14"/>
      <c r="WZP1567" s="14"/>
      <c r="WZQ1567" s="16"/>
      <c r="WZR1567" s="10"/>
      <c r="WZS1567" s="17"/>
      <c r="WZT1567" s="11"/>
      <c r="WZU1567" s="19"/>
      <c r="WZV1567" s="11"/>
      <c r="WZW1567" s="12"/>
      <c r="WZX1567" s="12"/>
      <c r="WZY1567" s="10"/>
      <c r="WZZ1567" s="14"/>
      <c r="XAA1567" s="14"/>
      <c r="XAB1567" s="14"/>
      <c r="XAC1567" s="16"/>
      <c r="XAD1567" s="10"/>
      <c r="XAE1567" s="17"/>
      <c r="XAF1567" s="11"/>
      <c r="XAG1567" s="19"/>
      <c r="XAH1567" s="11"/>
      <c r="XAI1567" s="12"/>
      <c r="XAJ1567" s="12"/>
      <c r="XAK1567" s="10"/>
      <c r="XAL1567" s="14"/>
      <c r="XAM1567" s="14"/>
      <c r="XAN1567" s="14"/>
      <c r="XAO1567" s="16"/>
      <c r="XAP1567" s="10"/>
      <c r="XAQ1567" s="17"/>
      <c r="XAR1567" s="11"/>
      <c r="XAS1567" s="19"/>
      <c r="XAT1567" s="11"/>
      <c r="XAU1567" s="12"/>
      <c r="XAV1567" s="12"/>
      <c r="XAW1567" s="10"/>
      <c r="XAX1567" s="14"/>
      <c r="XAY1567" s="14"/>
      <c r="XAZ1567" s="14"/>
      <c r="XBA1567" s="16"/>
      <c r="XBB1567" s="10"/>
      <c r="XBC1567" s="17"/>
      <c r="XBD1567" s="11"/>
      <c r="XBE1567" s="19"/>
      <c r="XBF1567" s="11"/>
      <c r="XBG1567" s="12"/>
      <c r="XBH1567" s="12"/>
      <c r="XBI1567" s="10"/>
      <c r="XBJ1567" s="14"/>
      <c r="XBK1567" s="14"/>
      <c r="XBL1567" s="14"/>
      <c r="XBM1567" s="16"/>
      <c r="XBN1567" s="10"/>
      <c r="XBO1567" s="17"/>
      <c r="XBP1567" s="11"/>
      <c r="XBQ1567" s="19"/>
      <c r="XBR1567" s="11"/>
      <c r="XBS1567" s="12"/>
      <c r="XBT1567" s="12"/>
      <c r="XBU1567" s="10"/>
      <c r="XBV1567" s="14"/>
      <c r="XBW1567" s="14"/>
      <c r="XBX1567" s="14"/>
      <c r="XBY1567" s="16"/>
      <c r="XBZ1567" s="10"/>
      <c r="XCA1567" s="17"/>
      <c r="XCB1567" s="11"/>
      <c r="XCC1567" s="19"/>
      <c r="XCD1567" s="11"/>
      <c r="XCE1567" s="12"/>
      <c r="XCF1567" s="12"/>
      <c r="XCG1567" s="10"/>
      <c r="XCH1567" s="14"/>
      <c r="XCI1567" s="14"/>
      <c r="XCJ1567" s="14"/>
      <c r="XCK1567" s="16"/>
      <c r="XCL1567" s="10"/>
      <c r="XCM1567" s="17"/>
      <c r="XCN1567" s="11"/>
      <c r="XCO1567" s="19"/>
      <c r="XCP1567" s="11"/>
      <c r="XCQ1567" s="12"/>
      <c r="XCR1567" s="12"/>
      <c r="XCS1567" s="10"/>
      <c r="XCT1567" s="14"/>
      <c r="XCU1567" s="14"/>
      <c r="XCV1567" s="14"/>
      <c r="XCW1567" s="16"/>
      <c r="XCX1567" s="10"/>
      <c r="XCY1567" s="17"/>
      <c r="XCZ1567" s="11"/>
      <c r="XDA1567" s="19"/>
      <c r="XDB1567" s="11"/>
      <c r="XDC1567" s="12"/>
      <c r="XDD1567" s="12"/>
      <c r="XDE1567" s="10"/>
      <c r="XDF1567" s="14"/>
      <c r="XDG1567" s="14"/>
      <c r="XDH1567" s="14"/>
      <c r="XDI1567" s="16"/>
      <c r="XDJ1567" s="10"/>
      <c r="XDK1567" s="17"/>
      <c r="XDL1567" s="11"/>
      <c r="XDM1567" s="19"/>
      <c r="XDN1567" s="11"/>
      <c r="XDO1567" s="12"/>
      <c r="XDP1567" s="12"/>
      <c r="XDQ1567" s="10"/>
      <c r="XDR1567" s="14"/>
      <c r="XDS1567" s="14"/>
      <c r="XDT1567" s="14"/>
      <c r="XDU1567" s="16"/>
      <c r="XDV1567" s="10"/>
      <c r="XDW1567" s="17"/>
      <c r="XDX1567" s="11"/>
      <c r="XDY1567" s="19"/>
      <c r="XDZ1567" s="11"/>
      <c r="XEA1567" s="12"/>
      <c r="XEB1567" s="12"/>
      <c r="XEC1567" s="10"/>
      <c r="XED1567" s="14"/>
      <c r="XEE1567" s="14"/>
      <c r="XEF1567" s="14"/>
      <c r="XEG1567" s="16"/>
      <c r="XEH1567" s="10"/>
      <c r="XEI1567" s="17"/>
      <c r="XEJ1567" s="11"/>
      <c r="XEK1567" s="19"/>
      <c r="XEL1567" s="11"/>
      <c r="XEM1567" s="12"/>
      <c r="XEN1567" s="12"/>
      <c r="XEO1567" s="10"/>
      <c r="XEP1567" s="14"/>
      <c r="XEQ1567" s="14"/>
      <c r="XER1567" s="14"/>
      <c r="XES1567" s="16"/>
      <c r="XET1567" s="10"/>
      <c r="XEU1567" s="17"/>
      <c r="XEV1567" s="11"/>
      <c r="XEW1567" s="19"/>
      <c r="XEX1567" s="11"/>
      <c r="XEY1567" s="12"/>
      <c r="XEZ1567" s="12"/>
      <c r="XFA1567" s="10"/>
      <c r="XFB1567" s="14"/>
      <c r="XFC1567" s="14"/>
      <c r="XFD1567" s="14"/>
    </row>
    <row r="1568" spans="1:16384" x14ac:dyDescent="0.25">
      <c r="A1568" s="10" t="s">
        <v>2486</v>
      </c>
      <c r="B1568" s="14">
        <v>202412</v>
      </c>
      <c r="C1568" s="14">
        <v>202412</v>
      </c>
      <c r="D1568" s="14" t="s">
        <v>1015</v>
      </c>
      <c r="E1568" s="16">
        <v>9777136092</v>
      </c>
      <c r="F1568" s="10" t="s">
        <v>2487</v>
      </c>
      <c r="G1568" s="17" t="s">
        <v>1792</v>
      </c>
      <c r="H1568" s="11">
        <v>318000</v>
      </c>
      <c r="I1568" s="19">
        <v>45661</v>
      </c>
      <c r="J1568" s="11">
        <v>25000</v>
      </c>
      <c r="K1568" s="12" t="s">
        <v>20</v>
      </c>
      <c r="L1568" s="12" t="s">
        <v>158</v>
      </c>
    </row>
    <row r="1569" spans="1:13" x14ac:dyDescent="0.25">
      <c r="A1569" s="10" t="s">
        <v>2439</v>
      </c>
      <c r="B1569" s="14">
        <v>202411</v>
      </c>
      <c r="C1569" s="14">
        <v>202411</v>
      </c>
      <c r="D1569" s="14" t="s">
        <v>1014</v>
      </c>
      <c r="E1569" s="16">
        <v>9666675665</v>
      </c>
      <c r="F1569" s="10" t="s">
        <v>2442</v>
      </c>
      <c r="G1569" s="17" t="s">
        <v>1778</v>
      </c>
      <c r="H1569" s="11">
        <v>320000</v>
      </c>
      <c r="I1569" s="19">
        <v>45663</v>
      </c>
      <c r="J1569" s="11">
        <v>47166</v>
      </c>
      <c r="K1569" s="12" t="s">
        <v>689</v>
      </c>
      <c r="L1569" s="12" t="s">
        <v>158</v>
      </c>
    </row>
    <row r="1570" spans="1:13" x14ac:dyDescent="0.25">
      <c r="A1570" s="10" t="s">
        <v>2083</v>
      </c>
      <c r="B1570" s="14">
        <v>202407</v>
      </c>
      <c r="C1570" s="14">
        <v>202407</v>
      </c>
      <c r="D1570" s="14" t="s">
        <v>1014</v>
      </c>
      <c r="E1570" s="16">
        <v>8260507879</v>
      </c>
      <c r="F1570" s="10" t="s">
        <v>2084</v>
      </c>
      <c r="G1570" s="17" t="s">
        <v>1778</v>
      </c>
      <c r="H1570" s="11">
        <v>280000</v>
      </c>
      <c r="I1570" s="19">
        <v>45663</v>
      </c>
      <c r="J1570" s="11">
        <v>50000</v>
      </c>
      <c r="K1570" s="12" t="s">
        <v>20</v>
      </c>
      <c r="L1570" s="12" t="s">
        <v>2009</v>
      </c>
    </row>
    <row r="1571" spans="1:13" x14ac:dyDescent="0.25">
      <c r="A1571" s="10" t="s">
        <v>2490</v>
      </c>
      <c r="B1571" s="14">
        <v>202411</v>
      </c>
      <c r="C1571" s="14">
        <v>202411</v>
      </c>
      <c r="D1571" s="14" t="s">
        <v>1015</v>
      </c>
      <c r="E1571" s="16">
        <v>8249758236</v>
      </c>
      <c r="F1571" s="10" t="s">
        <v>2491</v>
      </c>
      <c r="G1571" s="17" t="s">
        <v>1778</v>
      </c>
      <c r="H1571" s="11">
        <v>318600</v>
      </c>
      <c r="I1571" s="19">
        <v>45663</v>
      </c>
      <c r="J1571" s="11">
        <v>60000</v>
      </c>
      <c r="K1571" s="12" t="s">
        <v>20</v>
      </c>
      <c r="L1571" s="12" t="s">
        <v>158</v>
      </c>
    </row>
    <row r="1572" spans="1:13" x14ac:dyDescent="0.25">
      <c r="A1572" s="10" t="s">
        <v>2240</v>
      </c>
      <c r="B1572" s="14">
        <v>202408</v>
      </c>
      <c r="C1572" s="14">
        <v>202408</v>
      </c>
      <c r="D1572" s="14" t="s">
        <v>1014</v>
      </c>
      <c r="E1572" s="16">
        <v>9668283467</v>
      </c>
      <c r="F1572" s="10" t="s">
        <v>2241</v>
      </c>
      <c r="G1572" s="17" t="s">
        <v>2006</v>
      </c>
      <c r="H1572" s="11">
        <v>290000</v>
      </c>
      <c r="I1572" s="19">
        <v>45663</v>
      </c>
      <c r="J1572" s="11">
        <v>35000</v>
      </c>
      <c r="K1572" s="12" t="s">
        <v>20</v>
      </c>
      <c r="L1572" s="12" t="s">
        <v>158</v>
      </c>
    </row>
    <row r="1573" spans="1:13" x14ac:dyDescent="0.25">
      <c r="A1573" s="10" t="s">
        <v>2551</v>
      </c>
      <c r="B1573" s="14">
        <v>202206</v>
      </c>
      <c r="C1573" s="14">
        <v>202206</v>
      </c>
      <c r="D1573" s="14" t="s">
        <v>1014</v>
      </c>
      <c r="E1573" s="16">
        <v>7903251500</v>
      </c>
      <c r="F1573" s="10" t="s">
        <v>2552</v>
      </c>
      <c r="G1573" s="17" t="s">
        <v>2006</v>
      </c>
      <c r="H1573" s="11">
        <v>220000</v>
      </c>
      <c r="I1573" s="19">
        <v>45663</v>
      </c>
      <c r="J1573" s="11">
        <v>5999</v>
      </c>
      <c r="K1573" s="12" t="s">
        <v>20</v>
      </c>
      <c r="L1573" s="12" t="s">
        <v>158</v>
      </c>
    </row>
    <row r="1574" spans="1:13" x14ac:dyDescent="0.25">
      <c r="A1574" s="10" t="s">
        <v>2553</v>
      </c>
      <c r="B1574" s="14">
        <v>202501</v>
      </c>
      <c r="C1574" s="14">
        <v>202501</v>
      </c>
      <c r="D1574" s="14" t="s">
        <v>1015</v>
      </c>
      <c r="E1574" s="16">
        <v>9338361529</v>
      </c>
      <c r="F1574" s="10" t="s">
        <v>2558</v>
      </c>
      <c r="G1574" s="17" t="s">
        <v>1778</v>
      </c>
      <c r="H1574" s="11">
        <v>313000</v>
      </c>
      <c r="I1574" s="19">
        <v>45663</v>
      </c>
      <c r="J1574" s="11">
        <v>5000</v>
      </c>
      <c r="K1574" s="12" t="s">
        <v>20</v>
      </c>
      <c r="L1574" s="12" t="s">
        <v>2009</v>
      </c>
    </row>
    <row r="1575" spans="1:13" x14ac:dyDescent="0.25">
      <c r="A1575" s="10" t="s">
        <v>2554</v>
      </c>
      <c r="B1575" s="14">
        <v>202501</v>
      </c>
      <c r="C1575" s="14">
        <v>202501</v>
      </c>
      <c r="D1575" s="14" t="s">
        <v>1014</v>
      </c>
      <c r="E1575" s="16">
        <v>9900424883</v>
      </c>
      <c r="F1575" s="10" t="s">
        <v>2548</v>
      </c>
      <c r="G1575" s="17" t="s">
        <v>1778</v>
      </c>
      <c r="H1575" s="11">
        <v>301000</v>
      </c>
      <c r="I1575" s="19">
        <v>45663</v>
      </c>
      <c r="J1575" s="11">
        <v>5000</v>
      </c>
      <c r="K1575" s="12" t="s">
        <v>20</v>
      </c>
      <c r="L1575" s="12" t="s">
        <v>2437</v>
      </c>
    </row>
    <row r="1576" spans="1:13" x14ac:dyDescent="0.25">
      <c r="A1576" s="10" t="s">
        <v>2555</v>
      </c>
      <c r="B1576" s="14">
        <v>202501</v>
      </c>
      <c r="C1576" s="14">
        <v>202501</v>
      </c>
      <c r="D1576" s="14" t="s">
        <v>1015</v>
      </c>
      <c r="E1576" s="16">
        <v>7008339878</v>
      </c>
      <c r="F1576" s="10" t="s">
        <v>2559</v>
      </c>
      <c r="G1576" s="17" t="s">
        <v>1778</v>
      </c>
      <c r="H1576" s="11">
        <v>310000</v>
      </c>
      <c r="I1576" s="19">
        <v>45663</v>
      </c>
      <c r="J1576" s="11">
        <v>5000</v>
      </c>
      <c r="K1576" s="12" t="s">
        <v>20</v>
      </c>
      <c r="L1576" s="12" t="s">
        <v>2073</v>
      </c>
    </row>
    <row r="1577" spans="1:13" x14ac:dyDescent="0.25">
      <c r="A1577" s="10" t="s">
        <v>2556</v>
      </c>
      <c r="B1577" s="14">
        <v>202501</v>
      </c>
      <c r="C1577" s="14">
        <v>202501</v>
      </c>
      <c r="D1577" s="14" t="s">
        <v>1015</v>
      </c>
      <c r="E1577" s="16">
        <v>7567150031</v>
      </c>
      <c r="F1577" s="10" t="s">
        <v>2560</v>
      </c>
      <c r="G1577" s="17" t="s">
        <v>1778</v>
      </c>
      <c r="H1577" s="11">
        <v>310000</v>
      </c>
      <c r="I1577" s="19">
        <v>45663</v>
      </c>
      <c r="J1577" s="11">
        <v>5000</v>
      </c>
      <c r="K1577" s="12" t="s">
        <v>20</v>
      </c>
      <c r="L1577" s="12" t="s">
        <v>2073</v>
      </c>
    </row>
    <row r="1578" spans="1:13" x14ac:dyDescent="0.25">
      <c r="A1578" s="10" t="s">
        <v>2557</v>
      </c>
      <c r="B1578" s="14">
        <v>202501</v>
      </c>
      <c r="C1578" s="14">
        <v>202501</v>
      </c>
      <c r="D1578" s="14" t="s">
        <v>1015</v>
      </c>
      <c r="E1578" s="16">
        <v>9861298754</v>
      </c>
      <c r="F1578" s="10" t="s">
        <v>2561</v>
      </c>
      <c r="G1578" s="17" t="s">
        <v>1778</v>
      </c>
      <c r="H1578" s="11">
        <v>295000</v>
      </c>
      <c r="I1578" s="19">
        <v>45663</v>
      </c>
      <c r="J1578" s="11">
        <v>5000</v>
      </c>
      <c r="K1578" s="12" t="s">
        <v>20</v>
      </c>
      <c r="L1578" s="12" t="s">
        <v>2073</v>
      </c>
    </row>
    <row r="1579" spans="1:13" x14ac:dyDescent="0.25">
      <c r="A1579" s="10" t="s">
        <v>2562</v>
      </c>
      <c r="B1579" s="14">
        <v>202501</v>
      </c>
      <c r="C1579" s="14">
        <v>202501</v>
      </c>
      <c r="D1579" s="14" t="s">
        <v>1015</v>
      </c>
      <c r="E1579" s="16">
        <v>8950291977</v>
      </c>
      <c r="F1579" s="10"/>
      <c r="G1579" s="17" t="s">
        <v>1778</v>
      </c>
      <c r="H1579" s="11">
        <v>295000</v>
      </c>
      <c r="I1579" s="19">
        <v>45663</v>
      </c>
      <c r="J1579" s="11">
        <v>5000</v>
      </c>
      <c r="K1579" s="12" t="s">
        <v>902</v>
      </c>
      <c r="L1579" s="12" t="s">
        <v>2437</v>
      </c>
      <c r="M1579" t="s">
        <v>2605</v>
      </c>
    </row>
    <row r="1580" spans="1:13" x14ac:dyDescent="0.25">
      <c r="A1580" s="10" t="s">
        <v>2223</v>
      </c>
      <c r="B1580" s="14">
        <v>202408</v>
      </c>
      <c r="C1580" s="14">
        <v>202408</v>
      </c>
      <c r="D1580" s="14" t="s">
        <v>1015</v>
      </c>
      <c r="E1580" s="16">
        <v>9873381254</v>
      </c>
      <c r="F1580" s="10" t="s">
        <v>2224</v>
      </c>
      <c r="G1580" s="17" t="s">
        <v>1778</v>
      </c>
      <c r="H1580" s="11">
        <v>280000</v>
      </c>
      <c r="I1580" s="19">
        <v>45664</v>
      </c>
      <c r="J1580" s="11">
        <v>40000</v>
      </c>
      <c r="K1580" s="12" t="s">
        <v>20</v>
      </c>
      <c r="L1580" s="12" t="s">
        <v>158</v>
      </c>
    </row>
    <row r="1581" spans="1:13" x14ac:dyDescent="0.25">
      <c r="A1581" s="10" t="s">
        <v>2484</v>
      </c>
      <c r="B1581" s="14">
        <v>202412</v>
      </c>
      <c r="C1581" s="14">
        <v>202412</v>
      </c>
      <c r="D1581" s="14" t="s">
        <v>1015</v>
      </c>
      <c r="E1581" s="16">
        <v>8457962570</v>
      </c>
      <c r="F1581" s="10" t="s">
        <v>2485</v>
      </c>
      <c r="G1581" s="17" t="s">
        <v>1778</v>
      </c>
      <c r="H1581" s="11">
        <v>303000</v>
      </c>
      <c r="I1581" s="19">
        <v>45664</v>
      </c>
      <c r="J1581" s="11">
        <v>30000</v>
      </c>
      <c r="K1581" s="12" t="s">
        <v>20</v>
      </c>
      <c r="L1581" s="12" t="s">
        <v>158</v>
      </c>
      <c r="M1581" t="s">
        <v>2605</v>
      </c>
    </row>
    <row r="1582" spans="1:13" x14ac:dyDescent="0.25">
      <c r="A1582" s="10" t="s">
        <v>2516</v>
      </c>
      <c r="B1582" s="14">
        <v>202412</v>
      </c>
      <c r="C1582" s="14">
        <v>202412</v>
      </c>
      <c r="D1582" s="14" t="s">
        <v>1014</v>
      </c>
      <c r="E1582" s="16">
        <v>9110194489</v>
      </c>
      <c r="F1582" s="10" t="s">
        <v>2518</v>
      </c>
      <c r="G1582" s="17" t="s">
        <v>2006</v>
      </c>
      <c r="H1582" s="11">
        <v>270000</v>
      </c>
      <c r="I1582" s="19">
        <v>45664</v>
      </c>
      <c r="J1582" s="11">
        <v>50000</v>
      </c>
      <c r="K1582" s="12" t="s">
        <v>20</v>
      </c>
      <c r="L1582" s="12" t="s">
        <v>158</v>
      </c>
    </row>
    <row r="1583" spans="1:13" x14ac:dyDescent="0.25">
      <c r="A1583" s="10" t="s">
        <v>2404</v>
      </c>
      <c r="B1583" s="14">
        <v>202410</v>
      </c>
      <c r="C1583" s="14">
        <v>202410</v>
      </c>
      <c r="D1583" s="14" t="s">
        <v>1015</v>
      </c>
      <c r="E1583" s="16">
        <v>7008945238</v>
      </c>
      <c r="F1583" s="10" t="s">
        <v>2406</v>
      </c>
      <c r="G1583" s="17" t="s">
        <v>1778</v>
      </c>
      <c r="H1583" s="11">
        <v>298000</v>
      </c>
      <c r="I1583" s="19">
        <v>45664</v>
      </c>
      <c r="J1583" s="11">
        <v>90000</v>
      </c>
      <c r="K1583" s="12" t="s">
        <v>20</v>
      </c>
      <c r="L1583" s="12" t="s">
        <v>158</v>
      </c>
    </row>
    <row r="1584" spans="1:13" x14ac:dyDescent="0.25">
      <c r="A1584" s="10" t="s">
        <v>2457</v>
      </c>
      <c r="B1584" s="14">
        <v>202411</v>
      </c>
      <c r="C1584" s="14">
        <v>202411</v>
      </c>
      <c r="D1584" s="14" t="s">
        <v>1015</v>
      </c>
      <c r="E1584" s="16">
        <v>7848877070</v>
      </c>
      <c r="F1584" s="10" t="s">
        <v>2460</v>
      </c>
      <c r="G1584" s="17" t="s">
        <v>1778</v>
      </c>
      <c r="H1584" s="11">
        <v>288000</v>
      </c>
      <c r="I1584" s="19">
        <v>45665</v>
      </c>
      <c r="J1584" s="11">
        <v>48000</v>
      </c>
      <c r="K1584" s="12" t="s">
        <v>20</v>
      </c>
      <c r="L1584" s="12" t="s">
        <v>158</v>
      </c>
    </row>
    <row r="1585" spans="1:12" x14ac:dyDescent="0.25">
      <c r="A1585" s="10" t="s">
        <v>2366</v>
      </c>
      <c r="B1585" s="14">
        <v>202410</v>
      </c>
      <c r="C1585" s="14">
        <v>202410</v>
      </c>
      <c r="D1585" s="14" t="s">
        <v>1015</v>
      </c>
      <c r="E1585" s="16" t="s">
        <v>2366</v>
      </c>
      <c r="F1585" s="10" t="s">
        <v>2369</v>
      </c>
      <c r="G1585" s="17" t="s">
        <v>1778</v>
      </c>
      <c r="H1585" s="11">
        <v>318000</v>
      </c>
      <c r="I1585" s="19">
        <v>45665</v>
      </c>
      <c r="J1585" s="11">
        <v>30000</v>
      </c>
      <c r="K1585" s="12" t="s">
        <v>20</v>
      </c>
      <c r="L1585" s="12" t="s">
        <v>158</v>
      </c>
    </row>
    <row r="1586" spans="1:12" x14ac:dyDescent="0.25">
      <c r="A1586" s="10" t="s">
        <v>2385</v>
      </c>
      <c r="B1586" s="14">
        <v>202410</v>
      </c>
      <c r="C1586" s="14">
        <v>202410</v>
      </c>
      <c r="D1586" s="14" t="s">
        <v>1014</v>
      </c>
      <c r="E1586" s="16">
        <v>7328875928</v>
      </c>
      <c r="F1586" s="10" t="s">
        <v>2389</v>
      </c>
      <c r="G1586" s="17" t="s">
        <v>1778</v>
      </c>
      <c r="H1586" s="11">
        <v>300000</v>
      </c>
      <c r="I1586" s="19">
        <v>45665</v>
      </c>
      <c r="J1586" s="11">
        <v>59000</v>
      </c>
      <c r="K1586" s="12" t="s">
        <v>20</v>
      </c>
      <c r="L1586" s="12" t="s">
        <v>158</v>
      </c>
    </row>
    <row r="1587" spans="1:12" x14ac:dyDescent="0.25">
      <c r="A1587" s="10" t="s">
        <v>2405</v>
      </c>
      <c r="B1587" s="14">
        <v>202410</v>
      </c>
      <c r="C1587" s="14">
        <v>202410</v>
      </c>
      <c r="D1587" s="14" t="s">
        <v>1015</v>
      </c>
      <c r="E1587" s="16">
        <v>8480265755</v>
      </c>
      <c r="F1587" s="10" t="s">
        <v>2406</v>
      </c>
      <c r="G1587" s="17" t="s">
        <v>1778</v>
      </c>
      <c r="H1587" s="11">
        <v>298000</v>
      </c>
      <c r="I1587" s="19">
        <v>45665</v>
      </c>
      <c r="J1587" s="11">
        <v>60000</v>
      </c>
      <c r="K1587" s="12" t="s">
        <v>20</v>
      </c>
      <c r="L1587" s="12" t="s">
        <v>158</v>
      </c>
    </row>
    <row r="1588" spans="1:12" x14ac:dyDescent="0.25">
      <c r="A1588" s="10" t="s">
        <v>2563</v>
      </c>
      <c r="B1588" s="14">
        <v>202501</v>
      </c>
      <c r="C1588" s="14">
        <v>202501</v>
      </c>
      <c r="D1588" s="14" t="s">
        <v>1015</v>
      </c>
      <c r="E1588" s="16"/>
      <c r="F1588" s="10"/>
      <c r="G1588" s="17" t="s">
        <v>1778</v>
      </c>
      <c r="H1588" s="11">
        <v>298000</v>
      </c>
      <c r="I1588" s="19">
        <v>45665</v>
      </c>
      <c r="J1588" s="11">
        <v>5000</v>
      </c>
      <c r="K1588" s="12" t="s">
        <v>689</v>
      </c>
      <c r="L1588" s="12" t="s">
        <v>158</v>
      </c>
    </row>
    <row r="1589" spans="1:12" x14ac:dyDescent="0.25">
      <c r="A1589" s="10" t="s">
        <v>2564</v>
      </c>
      <c r="B1589" s="14">
        <v>202501</v>
      </c>
      <c r="C1589" s="14">
        <v>202501</v>
      </c>
      <c r="D1589" s="14" t="s">
        <v>1015</v>
      </c>
      <c r="E1589" s="16"/>
      <c r="F1589" s="10"/>
      <c r="G1589" s="17" t="s">
        <v>1778</v>
      </c>
      <c r="H1589" s="11">
        <v>298000</v>
      </c>
      <c r="I1589" s="19">
        <v>45665</v>
      </c>
      <c r="J1589" s="11">
        <v>5000</v>
      </c>
      <c r="K1589" s="12" t="s">
        <v>689</v>
      </c>
      <c r="L1589" s="12" t="s">
        <v>158</v>
      </c>
    </row>
    <row r="1590" spans="1:12" x14ac:dyDescent="0.25">
      <c r="A1590" s="10" t="s">
        <v>2565</v>
      </c>
      <c r="B1590" s="14">
        <v>202501</v>
      </c>
      <c r="C1590" s="14">
        <v>202501</v>
      </c>
      <c r="D1590" s="14" t="s">
        <v>1014</v>
      </c>
      <c r="E1590" s="16"/>
      <c r="F1590" s="10"/>
      <c r="G1590" s="17" t="s">
        <v>1778</v>
      </c>
      <c r="H1590" s="11">
        <v>298000</v>
      </c>
      <c r="I1590" s="19">
        <v>45665</v>
      </c>
      <c r="J1590" s="11">
        <v>5000</v>
      </c>
      <c r="K1590" s="12" t="s">
        <v>689</v>
      </c>
      <c r="L1590" s="12" t="s">
        <v>158</v>
      </c>
    </row>
    <row r="1591" spans="1:12" x14ac:dyDescent="0.25">
      <c r="A1591" s="10" t="s">
        <v>2566</v>
      </c>
      <c r="B1591" s="14">
        <v>202501</v>
      </c>
      <c r="C1591" s="14">
        <v>202501</v>
      </c>
      <c r="D1591" s="14" t="s">
        <v>1015</v>
      </c>
      <c r="E1591" s="16">
        <v>7978977366</v>
      </c>
      <c r="F1591" s="10" t="s">
        <v>2568</v>
      </c>
      <c r="G1591" s="17" t="s">
        <v>2006</v>
      </c>
      <c r="H1591" s="11">
        <v>277000</v>
      </c>
      <c r="I1591" s="19">
        <v>45666</v>
      </c>
      <c r="J1591" s="11">
        <v>5000</v>
      </c>
      <c r="K1591" s="12" t="s">
        <v>20</v>
      </c>
      <c r="L1591" s="12" t="s">
        <v>158</v>
      </c>
    </row>
    <row r="1592" spans="1:12" x14ac:dyDescent="0.25">
      <c r="A1592" s="10" t="s">
        <v>2567</v>
      </c>
      <c r="B1592" s="14">
        <v>202501</v>
      </c>
      <c r="C1592" s="14">
        <v>202501</v>
      </c>
      <c r="D1592" s="14" t="s">
        <v>1014</v>
      </c>
      <c r="E1592" s="16">
        <v>9880225476</v>
      </c>
      <c r="F1592" s="10" t="s">
        <v>2211</v>
      </c>
      <c r="G1592" s="17" t="s">
        <v>2006</v>
      </c>
      <c r="H1592" s="11">
        <v>298600</v>
      </c>
      <c r="I1592" s="19">
        <v>45666</v>
      </c>
      <c r="J1592" s="11">
        <v>100000</v>
      </c>
      <c r="K1592" s="12" t="s">
        <v>20</v>
      </c>
      <c r="L1592" s="12" t="s">
        <v>158</v>
      </c>
    </row>
    <row r="1593" spans="1:12" x14ac:dyDescent="0.25">
      <c r="A1593" s="10" t="s">
        <v>2562</v>
      </c>
      <c r="B1593" s="14">
        <v>202501</v>
      </c>
      <c r="C1593" s="14">
        <v>202501</v>
      </c>
      <c r="D1593" s="14" t="s">
        <v>1015</v>
      </c>
      <c r="E1593" s="16">
        <v>8950291977</v>
      </c>
      <c r="F1593" s="10" t="s">
        <v>2569</v>
      </c>
      <c r="G1593" s="17" t="s">
        <v>2006</v>
      </c>
      <c r="H1593" s="11">
        <v>290000</v>
      </c>
      <c r="I1593" s="19">
        <v>45666</v>
      </c>
      <c r="J1593" s="11">
        <v>5000</v>
      </c>
      <c r="K1593" s="12" t="s">
        <v>689</v>
      </c>
      <c r="L1593" s="12" t="s">
        <v>158</v>
      </c>
    </row>
    <row r="1594" spans="1:12" x14ac:dyDescent="0.25">
      <c r="A1594" s="10" t="s">
        <v>2488</v>
      </c>
      <c r="B1594" s="14">
        <v>202412</v>
      </c>
      <c r="C1594" s="14">
        <v>202412</v>
      </c>
      <c r="D1594" s="14" t="s">
        <v>1015</v>
      </c>
      <c r="E1594" s="16">
        <v>7008906613</v>
      </c>
      <c r="F1594" s="10" t="s">
        <v>2489</v>
      </c>
      <c r="G1594" s="17" t="s">
        <v>1792</v>
      </c>
      <c r="H1594" s="11">
        <v>318000</v>
      </c>
      <c r="I1594" s="19">
        <v>45666</v>
      </c>
      <c r="J1594" s="11">
        <v>85000</v>
      </c>
      <c r="K1594" s="12" t="s">
        <v>20</v>
      </c>
      <c r="L1594" s="12" t="s">
        <v>158</v>
      </c>
    </row>
    <row r="1595" spans="1:12" x14ac:dyDescent="0.25">
      <c r="A1595" s="10" t="s">
        <v>2570</v>
      </c>
      <c r="B1595" s="14">
        <v>202501</v>
      </c>
      <c r="C1595" s="14">
        <v>202501</v>
      </c>
      <c r="D1595" s="14" t="s">
        <v>1015</v>
      </c>
      <c r="E1595" s="16">
        <v>6370773719</v>
      </c>
      <c r="F1595" s="10" t="s">
        <v>2573</v>
      </c>
      <c r="G1595" s="17" t="s">
        <v>2577</v>
      </c>
      <c r="H1595" s="11">
        <v>177000</v>
      </c>
      <c r="I1595" s="19">
        <v>45666</v>
      </c>
      <c r="J1595" s="11">
        <v>5000</v>
      </c>
      <c r="K1595" s="12" t="s">
        <v>20</v>
      </c>
      <c r="L1595" s="12" t="s">
        <v>2578</v>
      </c>
    </row>
    <row r="1596" spans="1:12" x14ac:dyDescent="0.25">
      <c r="A1596" s="10" t="s">
        <v>2571</v>
      </c>
      <c r="B1596" s="14">
        <v>202501</v>
      </c>
      <c r="C1596" s="14">
        <v>202501</v>
      </c>
      <c r="D1596" s="14" t="s">
        <v>1015</v>
      </c>
      <c r="E1596" s="16">
        <v>8249086255</v>
      </c>
      <c r="F1596" s="10" t="s">
        <v>2574</v>
      </c>
      <c r="G1596" s="17" t="s">
        <v>2577</v>
      </c>
      <c r="H1596" s="11">
        <v>177000</v>
      </c>
      <c r="I1596" s="19">
        <v>45666</v>
      </c>
      <c r="J1596" s="11">
        <v>5000</v>
      </c>
      <c r="K1596" s="12" t="s">
        <v>20</v>
      </c>
      <c r="L1596" s="12" t="s">
        <v>2578</v>
      </c>
    </row>
    <row r="1597" spans="1:12" x14ac:dyDescent="0.25">
      <c r="A1597" s="10" t="s">
        <v>2572</v>
      </c>
      <c r="B1597" s="14">
        <v>202501</v>
      </c>
      <c r="C1597" s="14">
        <v>202501</v>
      </c>
      <c r="D1597" s="14" t="s">
        <v>1015</v>
      </c>
      <c r="E1597" s="16" t="s">
        <v>2575</v>
      </c>
      <c r="F1597" s="10" t="s">
        <v>2576</v>
      </c>
      <c r="G1597" s="17" t="s">
        <v>2577</v>
      </c>
      <c r="H1597" s="11">
        <v>177000</v>
      </c>
      <c r="I1597" s="19">
        <v>45666</v>
      </c>
      <c r="J1597" s="11">
        <v>5000</v>
      </c>
      <c r="K1597" s="12" t="s">
        <v>20</v>
      </c>
      <c r="L1597" s="12" t="s">
        <v>2578</v>
      </c>
    </row>
    <row r="1598" spans="1:12" x14ac:dyDescent="0.25">
      <c r="A1598" s="10" t="s">
        <v>2463</v>
      </c>
      <c r="B1598" s="14">
        <v>202411</v>
      </c>
      <c r="C1598" s="14">
        <v>202411</v>
      </c>
      <c r="D1598" s="14" t="s">
        <v>1014</v>
      </c>
      <c r="E1598" s="16">
        <v>9380815648</v>
      </c>
      <c r="F1598" s="10" t="s">
        <v>2464</v>
      </c>
      <c r="G1598" s="17" t="s">
        <v>2006</v>
      </c>
      <c r="H1598" s="11">
        <v>270000</v>
      </c>
      <c r="I1598" s="19">
        <v>45667</v>
      </c>
      <c r="J1598" s="11">
        <v>34000</v>
      </c>
      <c r="K1598" s="12" t="s">
        <v>20</v>
      </c>
      <c r="L1598" s="12" t="s">
        <v>158</v>
      </c>
    </row>
    <row r="1599" spans="1:12" x14ac:dyDescent="0.25">
      <c r="A1599" s="10" t="s">
        <v>2424</v>
      </c>
      <c r="B1599" s="14">
        <v>202411</v>
      </c>
      <c r="C1599" s="14">
        <v>202411</v>
      </c>
      <c r="D1599" s="14" t="s">
        <v>1015</v>
      </c>
      <c r="E1599" s="16">
        <v>7008763365</v>
      </c>
      <c r="F1599" s="10" t="s">
        <v>2432</v>
      </c>
      <c r="G1599" s="17" t="s">
        <v>1792</v>
      </c>
      <c r="H1599" s="11">
        <v>285000</v>
      </c>
      <c r="I1599" s="19">
        <v>45667</v>
      </c>
      <c r="J1599" s="11">
        <v>65000</v>
      </c>
      <c r="K1599" s="12" t="s">
        <v>689</v>
      </c>
      <c r="L1599" s="12" t="s">
        <v>2073</v>
      </c>
    </row>
    <row r="1600" spans="1:12" x14ac:dyDescent="0.25">
      <c r="A1600" s="10" t="s">
        <v>2342</v>
      </c>
      <c r="B1600" s="14">
        <v>202409</v>
      </c>
      <c r="C1600" s="14">
        <v>202409</v>
      </c>
      <c r="D1600" s="14" t="s">
        <v>1015</v>
      </c>
      <c r="E1600" s="16">
        <v>9348824057</v>
      </c>
      <c r="F1600" s="10" t="s">
        <v>2348</v>
      </c>
      <c r="G1600" s="17" t="s">
        <v>1778</v>
      </c>
      <c r="H1600" s="11">
        <v>280000</v>
      </c>
      <c r="I1600" s="19">
        <v>45667</v>
      </c>
      <c r="J1600" s="11">
        <v>50000</v>
      </c>
      <c r="K1600" s="12" t="s">
        <v>689</v>
      </c>
      <c r="L1600" s="12" t="s">
        <v>158</v>
      </c>
    </row>
    <row r="1601" spans="1:13" x14ac:dyDescent="0.25">
      <c r="A1601" s="10" t="s">
        <v>2582</v>
      </c>
      <c r="B1601" s="14">
        <v>202501</v>
      </c>
      <c r="C1601" s="14">
        <v>202501</v>
      </c>
      <c r="D1601" s="14" t="s">
        <v>1014</v>
      </c>
      <c r="E1601" s="16">
        <v>6207931763</v>
      </c>
      <c r="F1601" s="10" t="s">
        <v>2586</v>
      </c>
      <c r="G1601" s="17" t="s">
        <v>2006</v>
      </c>
      <c r="H1601" s="11">
        <v>280000</v>
      </c>
      <c r="I1601" s="19">
        <v>45667</v>
      </c>
      <c r="J1601" s="11">
        <v>5000</v>
      </c>
      <c r="K1601" s="12" t="s">
        <v>689</v>
      </c>
      <c r="L1601" s="12" t="s">
        <v>2588</v>
      </c>
    </row>
    <row r="1602" spans="1:13" x14ac:dyDescent="0.25">
      <c r="A1602" s="10" t="s">
        <v>2486</v>
      </c>
      <c r="B1602" s="14">
        <v>202412</v>
      </c>
      <c r="C1602" s="14">
        <v>202412</v>
      </c>
      <c r="D1602" s="14" t="s">
        <v>1015</v>
      </c>
      <c r="E1602" s="16">
        <v>9777136092</v>
      </c>
      <c r="F1602" s="10" t="s">
        <v>2487</v>
      </c>
      <c r="G1602" s="17" t="s">
        <v>1792</v>
      </c>
      <c r="H1602" s="11">
        <v>318000</v>
      </c>
      <c r="I1602" s="19">
        <v>45667</v>
      </c>
      <c r="J1602" s="11">
        <v>50000</v>
      </c>
      <c r="K1602" s="12" t="s">
        <v>20</v>
      </c>
      <c r="L1602" s="12" t="s">
        <v>158</v>
      </c>
    </row>
    <row r="1603" spans="1:13" x14ac:dyDescent="0.25">
      <c r="A1603" s="10" t="s">
        <v>2182</v>
      </c>
      <c r="B1603" s="14">
        <v>202407</v>
      </c>
      <c r="C1603" s="14">
        <v>202407</v>
      </c>
      <c r="D1603" s="14" t="s">
        <v>1015</v>
      </c>
      <c r="E1603" s="16">
        <v>6370070992</v>
      </c>
      <c r="F1603" s="10" t="s">
        <v>2183</v>
      </c>
      <c r="G1603" s="17" t="s">
        <v>1778</v>
      </c>
      <c r="H1603" s="11">
        <v>280000</v>
      </c>
      <c r="I1603" s="19">
        <v>45668</v>
      </c>
      <c r="J1603" s="11">
        <f>30000+32600</f>
        <v>62600</v>
      </c>
      <c r="K1603" s="12" t="s">
        <v>20</v>
      </c>
      <c r="L1603" s="12" t="s">
        <v>158</v>
      </c>
    </row>
    <row r="1604" spans="1:13" x14ac:dyDescent="0.25">
      <c r="A1604" s="10" t="s">
        <v>2579</v>
      </c>
      <c r="B1604" s="14">
        <v>202501</v>
      </c>
      <c r="C1604" s="14">
        <v>202501</v>
      </c>
      <c r="D1604" s="14" t="s">
        <v>1015</v>
      </c>
      <c r="E1604" s="16">
        <v>7008152679</v>
      </c>
      <c r="F1604" s="10" t="s">
        <v>2550</v>
      </c>
      <c r="G1604" s="17" t="s">
        <v>1778</v>
      </c>
      <c r="H1604" s="11">
        <v>280000</v>
      </c>
      <c r="I1604" s="19">
        <v>45668</v>
      </c>
      <c r="J1604" s="11">
        <v>10000</v>
      </c>
      <c r="K1604" s="12" t="s">
        <v>20</v>
      </c>
      <c r="L1604" s="12" t="s">
        <v>158</v>
      </c>
    </row>
    <row r="1605" spans="1:13" x14ac:dyDescent="0.25">
      <c r="A1605" s="10" t="s">
        <v>2579</v>
      </c>
      <c r="B1605" s="14">
        <v>202501</v>
      </c>
      <c r="C1605" s="14">
        <v>202501</v>
      </c>
      <c r="D1605" s="14" t="s">
        <v>1015</v>
      </c>
      <c r="E1605" s="16">
        <v>7008152679</v>
      </c>
      <c r="F1605" s="10" t="s">
        <v>2550</v>
      </c>
      <c r="G1605" s="17" t="s">
        <v>1778</v>
      </c>
      <c r="H1605" s="11">
        <v>280000</v>
      </c>
      <c r="I1605" s="19">
        <v>45668</v>
      </c>
      <c r="J1605" s="11">
        <v>15000</v>
      </c>
      <c r="K1605" s="12" t="s">
        <v>902</v>
      </c>
      <c r="L1605" s="12" t="s">
        <v>158</v>
      </c>
      <c r="M1605" t="s">
        <v>2605</v>
      </c>
    </row>
    <row r="1606" spans="1:13" x14ac:dyDescent="0.25">
      <c r="A1606" s="10" t="s">
        <v>2377</v>
      </c>
      <c r="B1606" s="14">
        <v>202410</v>
      </c>
      <c r="C1606" s="14">
        <v>202410</v>
      </c>
      <c r="D1606" s="14" t="s">
        <v>1015</v>
      </c>
      <c r="E1606" s="16">
        <v>7205816953</v>
      </c>
      <c r="F1606" s="10" t="s">
        <v>2382</v>
      </c>
      <c r="G1606" s="17" t="s">
        <v>2006</v>
      </c>
      <c r="H1606" s="11">
        <v>295000</v>
      </c>
      <c r="I1606" s="19">
        <v>45668</v>
      </c>
      <c r="J1606" s="11">
        <v>50000</v>
      </c>
      <c r="K1606" s="12" t="s">
        <v>20</v>
      </c>
      <c r="L1606" s="12" t="s">
        <v>158</v>
      </c>
    </row>
    <row r="1607" spans="1:13" x14ac:dyDescent="0.25">
      <c r="A1607" s="10" t="s">
        <v>2037</v>
      </c>
      <c r="B1607" s="14">
        <v>202406</v>
      </c>
      <c r="C1607" s="14">
        <v>202406</v>
      </c>
      <c r="D1607" s="14" t="s">
        <v>1014</v>
      </c>
      <c r="E1607" s="16">
        <v>9111088360</v>
      </c>
      <c r="F1607" s="10" t="s">
        <v>2038</v>
      </c>
      <c r="G1607" s="17" t="s">
        <v>1778</v>
      </c>
      <c r="H1607" s="11">
        <v>318600</v>
      </c>
      <c r="I1607" s="19">
        <v>45668</v>
      </c>
      <c r="J1607" s="11">
        <v>50000</v>
      </c>
      <c r="K1607" s="12" t="s">
        <v>20</v>
      </c>
      <c r="L1607" s="12" t="s">
        <v>158</v>
      </c>
    </row>
    <row r="1608" spans="1:13" x14ac:dyDescent="0.25">
      <c r="A1608" s="10" t="s">
        <v>2361</v>
      </c>
      <c r="B1608" s="14">
        <v>202409</v>
      </c>
      <c r="C1608" s="14">
        <v>202409</v>
      </c>
      <c r="D1608" s="14" t="s">
        <v>1015</v>
      </c>
      <c r="E1608" s="16">
        <v>8658969336</v>
      </c>
      <c r="F1608" s="10" t="s">
        <v>2362</v>
      </c>
      <c r="G1608" s="17" t="s">
        <v>1778</v>
      </c>
      <c r="H1608" s="11">
        <v>313600</v>
      </c>
      <c r="I1608" s="19">
        <v>45668</v>
      </c>
      <c r="J1608" s="11">
        <v>35000</v>
      </c>
      <c r="K1608" s="12" t="s">
        <v>20</v>
      </c>
      <c r="L1608" s="12" t="s">
        <v>158</v>
      </c>
    </row>
    <row r="1609" spans="1:13" x14ac:dyDescent="0.25">
      <c r="A1609" s="10" t="s">
        <v>2580</v>
      </c>
      <c r="B1609" s="14">
        <v>202501</v>
      </c>
      <c r="C1609" s="14">
        <v>202501</v>
      </c>
      <c r="D1609" s="14" t="s">
        <v>1015</v>
      </c>
      <c r="E1609" s="16">
        <v>8984284695</v>
      </c>
      <c r="F1609" s="10" t="s">
        <v>2584</v>
      </c>
      <c r="G1609" s="17" t="s">
        <v>1778</v>
      </c>
      <c r="H1609" s="11">
        <v>300000</v>
      </c>
      <c r="I1609" s="19">
        <v>45668</v>
      </c>
      <c r="J1609" s="11">
        <v>5000</v>
      </c>
      <c r="K1609" s="12" t="s">
        <v>689</v>
      </c>
      <c r="L1609" s="12" t="s">
        <v>2073</v>
      </c>
    </row>
    <row r="1610" spans="1:13" x14ac:dyDescent="0.25">
      <c r="A1610" s="10" t="s">
        <v>2581</v>
      </c>
      <c r="B1610" s="14">
        <v>202501</v>
      </c>
      <c r="C1610" s="14">
        <v>202501</v>
      </c>
      <c r="D1610" s="14" t="s">
        <v>1015</v>
      </c>
      <c r="E1610" s="16">
        <v>7008854840</v>
      </c>
      <c r="F1610" s="10" t="s">
        <v>2585</v>
      </c>
      <c r="G1610" s="17" t="s">
        <v>1778</v>
      </c>
      <c r="H1610" s="11">
        <v>305000</v>
      </c>
      <c r="I1610" s="19">
        <v>45668</v>
      </c>
      <c r="J1610" s="11">
        <v>5000</v>
      </c>
      <c r="K1610" s="12" t="s">
        <v>689</v>
      </c>
      <c r="L1610" s="12" t="s">
        <v>2073</v>
      </c>
    </row>
    <row r="1611" spans="1:13" x14ac:dyDescent="0.25">
      <c r="A1611" s="10" t="s">
        <v>2583</v>
      </c>
      <c r="B1611" s="14">
        <v>202501</v>
      </c>
      <c r="C1611" s="14">
        <v>202501</v>
      </c>
      <c r="D1611" s="14" t="s">
        <v>1015</v>
      </c>
      <c r="E1611" s="16">
        <v>9337599274</v>
      </c>
      <c r="F1611" s="10" t="s">
        <v>2587</v>
      </c>
      <c r="G1611" s="17" t="s">
        <v>1778</v>
      </c>
      <c r="H1611" s="11">
        <v>318000</v>
      </c>
      <c r="I1611" s="19">
        <v>45668</v>
      </c>
      <c r="J1611" s="11">
        <v>5000</v>
      </c>
      <c r="K1611" s="12" t="s">
        <v>689</v>
      </c>
      <c r="L1611" s="12" t="s">
        <v>2437</v>
      </c>
    </row>
    <row r="1612" spans="1:13" x14ac:dyDescent="0.25">
      <c r="A1612" s="10" t="s">
        <v>2400</v>
      </c>
      <c r="B1612" s="14">
        <v>202410</v>
      </c>
      <c r="C1612" s="14">
        <v>202410</v>
      </c>
      <c r="D1612" s="14" t="s">
        <v>1014</v>
      </c>
      <c r="E1612" s="16">
        <v>6263135772</v>
      </c>
      <c r="F1612" s="10" t="s">
        <v>2401</v>
      </c>
      <c r="G1612" s="17" t="s">
        <v>2006</v>
      </c>
      <c r="H1612" s="11">
        <v>295000</v>
      </c>
      <c r="I1612" s="19">
        <v>45669</v>
      </c>
      <c r="J1612" s="11">
        <v>100000</v>
      </c>
      <c r="K1612" s="12" t="s">
        <v>20</v>
      </c>
      <c r="L1612" s="12" t="s">
        <v>158</v>
      </c>
    </row>
    <row r="1613" spans="1:13" x14ac:dyDescent="0.25">
      <c r="A1613" s="10" t="s">
        <v>2589</v>
      </c>
      <c r="B1613" s="14">
        <v>202501</v>
      </c>
      <c r="C1613" s="14">
        <v>202501</v>
      </c>
      <c r="D1613" s="14" t="s">
        <v>1014</v>
      </c>
      <c r="E1613" s="16">
        <v>7499723280</v>
      </c>
      <c r="F1613" s="10" t="s">
        <v>2590</v>
      </c>
      <c r="G1613" s="17" t="s">
        <v>1778</v>
      </c>
      <c r="H1613" s="11">
        <v>300000</v>
      </c>
      <c r="I1613" s="19">
        <v>45669</v>
      </c>
      <c r="J1613" s="11">
        <v>5000</v>
      </c>
      <c r="K1613" s="12" t="s">
        <v>689</v>
      </c>
      <c r="L1613" s="12" t="s">
        <v>2073</v>
      </c>
    </row>
    <row r="1614" spans="1:13" x14ac:dyDescent="0.25">
      <c r="A1614" s="10" t="s">
        <v>2589</v>
      </c>
      <c r="B1614" s="14">
        <v>202501</v>
      </c>
      <c r="C1614" s="14">
        <v>202501</v>
      </c>
      <c r="D1614" s="14" t="s">
        <v>1014</v>
      </c>
      <c r="E1614" s="16">
        <v>7499723280</v>
      </c>
      <c r="F1614" s="10" t="s">
        <v>2590</v>
      </c>
      <c r="G1614" s="17" t="s">
        <v>1778</v>
      </c>
      <c r="H1614" s="11">
        <v>300000</v>
      </c>
      <c r="I1614" s="19">
        <v>45671</v>
      </c>
      <c r="J1614" s="11">
        <v>30000</v>
      </c>
      <c r="K1614" s="12" t="s">
        <v>689</v>
      </c>
      <c r="L1614" s="12" t="s">
        <v>158</v>
      </c>
    </row>
    <row r="1615" spans="1:13" x14ac:dyDescent="0.25">
      <c r="A1615" s="10" t="s">
        <v>2277</v>
      </c>
      <c r="B1615" s="14">
        <v>202409</v>
      </c>
      <c r="C1615" s="14">
        <v>202409</v>
      </c>
      <c r="D1615" s="14" t="s">
        <v>1015</v>
      </c>
      <c r="E1615" s="16">
        <v>6370267455</v>
      </c>
      <c r="F1615" s="10" t="s">
        <v>2284</v>
      </c>
      <c r="G1615" s="17" t="s">
        <v>1778</v>
      </c>
      <c r="H1615" s="11">
        <v>318600</v>
      </c>
      <c r="I1615" s="19">
        <v>45671</v>
      </c>
      <c r="J1615" s="11">
        <v>58600</v>
      </c>
      <c r="K1615" s="12" t="s">
        <v>20</v>
      </c>
      <c r="L1615" s="12" t="s">
        <v>158</v>
      </c>
    </row>
    <row r="1616" spans="1:13" x14ac:dyDescent="0.25">
      <c r="A1616" s="43" t="s">
        <v>2374</v>
      </c>
      <c r="B1616" s="14">
        <v>202410</v>
      </c>
      <c r="C1616" s="14">
        <v>202410</v>
      </c>
      <c r="D1616" s="14" t="s">
        <v>1014</v>
      </c>
      <c r="E1616" s="16">
        <v>6370198026</v>
      </c>
      <c r="F1616" s="10" t="s">
        <v>2380</v>
      </c>
      <c r="G1616" s="17" t="s">
        <v>1778</v>
      </c>
      <c r="H1616" s="11">
        <v>308600</v>
      </c>
      <c r="I1616" s="19">
        <v>45671</v>
      </c>
      <c r="J1616" s="11">
        <v>100000</v>
      </c>
      <c r="K1616" s="12" t="s">
        <v>20</v>
      </c>
      <c r="L1616" s="12" t="s">
        <v>158</v>
      </c>
    </row>
    <row r="1617" spans="1:13" x14ac:dyDescent="0.25">
      <c r="A1617" s="10" t="s">
        <v>2425</v>
      </c>
      <c r="B1617" s="14">
        <v>202411</v>
      </c>
      <c r="C1617" s="14">
        <v>202411</v>
      </c>
      <c r="D1617" s="14" t="s">
        <v>1015</v>
      </c>
      <c r="E1617" s="16">
        <v>8249223393</v>
      </c>
      <c r="F1617" s="10" t="s">
        <v>2433</v>
      </c>
      <c r="G1617" s="17" t="s">
        <v>1778</v>
      </c>
      <c r="H1617" s="11">
        <v>300000</v>
      </c>
      <c r="I1617" s="19">
        <v>45672</v>
      </c>
      <c r="J1617" s="11">
        <v>60000</v>
      </c>
      <c r="K1617" s="12" t="s">
        <v>20</v>
      </c>
      <c r="L1617" s="12" t="s">
        <v>158</v>
      </c>
    </row>
    <row r="1618" spans="1:13" x14ac:dyDescent="0.25">
      <c r="A1618" s="10" t="s">
        <v>2426</v>
      </c>
      <c r="B1618" s="14">
        <v>202411</v>
      </c>
      <c r="C1618" s="14">
        <v>202411</v>
      </c>
      <c r="D1618" s="14" t="s">
        <v>1015</v>
      </c>
      <c r="E1618" s="16">
        <v>7077156237</v>
      </c>
      <c r="F1618" s="10" t="s">
        <v>2434</v>
      </c>
      <c r="G1618" s="17" t="s">
        <v>1778</v>
      </c>
      <c r="H1618" s="11">
        <v>300000</v>
      </c>
      <c r="I1618" s="19">
        <v>45672</v>
      </c>
      <c r="J1618" s="11">
        <v>60000</v>
      </c>
      <c r="K1618" s="12" t="s">
        <v>20</v>
      </c>
      <c r="L1618" s="12" t="s">
        <v>158</v>
      </c>
    </row>
    <row r="1619" spans="1:13" x14ac:dyDescent="0.25">
      <c r="A1619" s="10" t="s">
        <v>2427</v>
      </c>
      <c r="B1619" s="14">
        <v>202411</v>
      </c>
      <c r="C1619" s="14">
        <v>202411</v>
      </c>
      <c r="D1619" s="14" t="s">
        <v>1015</v>
      </c>
      <c r="E1619" s="16">
        <v>6370664257</v>
      </c>
      <c r="F1619" s="10" t="s">
        <v>2435</v>
      </c>
      <c r="G1619" s="17" t="s">
        <v>1778</v>
      </c>
      <c r="H1619" s="11">
        <v>300000</v>
      </c>
      <c r="I1619" s="19">
        <v>45672</v>
      </c>
      <c r="J1619" s="11">
        <v>60000</v>
      </c>
      <c r="K1619" s="12" t="s">
        <v>20</v>
      </c>
      <c r="L1619" s="12" t="s">
        <v>158</v>
      </c>
    </row>
    <row r="1620" spans="1:13" x14ac:dyDescent="0.25">
      <c r="A1620" s="10" t="s">
        <v>2411</v>
      </c>
      <c r="B1620" s="14">
        <v>202410</v>
      </c>
      <c r="C1620" s="14">
        <v>202410</v>
      </c>
      <c r="D1620" s="14" t="s">
        <v>1015</v>
      </c>
      <c r="E1620" s="16">
        <v>8658979467</v>
      </c>
      <c r="F1620" s="10" t="s">
        <v>2413</v>
      </c>
      <c r="G1620" s="17" t="s">
        <v>1778</v>
      </c>
      <c r="H1620" s="11">
        <v>318600</v>
      </c>
      <c r="I1620" s="19">
        <v>45672</v>
      </c>
      <c r="J1620" s="11">
        <v>55000</v>
      </c>
      <c r="K1620" s="12" t="s">
        <v>20</v>
      </c>
      <c r="L1620" s="12" t="s">
        <v>158</v>
      </c>
    </row>
    <row r="1621" spans="1:13" x14ac:dyDescent="0.25">
      <c r="A1621" s="10" t="s">
        <v>2105</v>
      </c>
      <c r="B1621" s="14">
        <v>202405</v>
      </c>
      <c r="C1621" s="14">
        <v>202405</v>
      </c>
      <c r="D1621" s="14" t="s">
        <v>1015</v>
      </c>
      <c r="E1621" s="16">
        <v>9078225834</v>
      </c>
      <c r="F1621" s="10" t="s">
        <v>2106</v>
      </c>
      <c r="G1621" s="17" t="s">
        <v>1778</v>
      </c>
      <c r="H1621" s="11">
        <v>318600</v>
      </c>
      <c r="I1621" s="19">
        <v>45673</v>
      </c>
      <c r="J1621" s="11">
        <v>105000</v>
      </c>
      <c r="K1621" s="12" t="s">
        <v>903</v>
      </c>
      <c r="L1621" s="12" t="s">
        <v>158</v>
      </c>
    </row>
    <row r="1622" spans="1:13" x14ac:dyDescent="0.25">
      <c r="A1622" s="10" t="s">
        <v>2342</v>
      </c>
      <c r="B1622" s="14">
        <v>202409</v>
      </c>
      <c r="C1622" s="14">
        <v>202409</v>
      </c>
      <c r="D1622" s="14" t="s">
        <v>1015</v>
      </c>
      <c r="E1622" s="16">
        <v>9348824057</v>
      </c>
      <c r="F1622" s="10" t="s">
        <v>2348</v>
      </c>
      <c r="G1622" s="17" t="s">
        <v>1778</v>
      </c>
      <c r="H1622" s="11">
        <v>280000</v>
      </c>
      <c r="I1622" s="19">
        <v>45673</v>
      </c>
      <c r="J1622" s="11">
        <v>18000</v>
      </c>
      <c r="K1622" s="12" t="s">
        <v>689</v>
      </c>
      <c r="L1622" s="12" t="s">
        <v>158</v>
      </c>
    </row>
    <row r="1623" spans="1:13" x14ac:dyDescent="0.25">
      <c r="A1623" s="10" t="s">
        <v>2411</v>
      </c>
      <c r="B1623" s="14">
        <v>202410</v>
      </c>
      <c r="C1623" s="14">
        <v>202410</v>
      </c>
      <c r="D1623" s="14" t="s">
        <v>1015</v>
      </c>
      <c r="E1623" s="16">
        <v>8658979467</v>
      </c>
      <c r="F1623" s="10" t="s">
        <v>2413</v>
      </c>
      <c r="G1623" s="17" t="s">
        <v>1778</v>
      </c>
      <c r="H1623" s="11">
        <v>318600</v>
      </c>
      <c r="I1623" s="19">
        <v>45673</v>
      </c>
      <c r="J1623" s="11">
        <v>50000</v>
      </c>
      <c r="K1623" s="12" t="s">
        <v>20</v>
      </c>
      <c r="L1623" s="12" t="s">
        <v>158</v>
      </c>
    </row>
    <row r="1624" spans="1:13" x14ac:dyDescent="0.25">
      <c r="A1624" s="10" t="s">
        <v>1693</v>
      </c>
      <c r="B1624" s="14">
        <v>202402</v>
      </c>
      <c r="C1624" s="14">
        <v>202402</v>
      </c>
      <c r="D1624" s="14" t="s">
        <v>1014</v>
      </c>
      <c r="E1624" s="16">
        <v>7606900815</v>
      </c>
      <c r="F1624" s="10" t="s">
        <v>1694</v>
      </c>
      <c r="G1624" s="17" t="s">
        <v>1778</v>
      </c>
      <c r="H1624" s="11">
        <v>270000</v>
      </c>
      <c r="I1624" s="19">
        <v>45673</v>
      </c>
      <c r="J1624" s="11">
        <v>40000</v>
      </c>
      <c r="K1624" s="12" t="s">
        <v>10</v>
      </c>
      <c r="L1624" s="12" t="s">
        <v>158</v>
      </c>
    </row>
    <row r="1625" spans="1:13" x14ac:dyDescent="0.25">
      <c r="A1625" s="10" t="s">
        <v>2508</v>
      </c>
      <c r="B1625" s="14">
        <v>202412</v>
      </c>
      <c r="C1625" s="14">
        <v>202412</v>
      </c>
      <c r="D1625" s="14" t="s">
        <v>1014</v>
      </c>
      <c r="E1625" s="16">
        <v>7639582796</v>
      </c>
      <c r="F1625" s="10" t="s">
        <v>2512</v>
      </c>
      <c r="G1625" s="17" t="s">
        <v>1778</v>
      </c>
      <c r="H1625" s="11">
        <v>318600</v>
      </c>
      <c r="I1625" s="19">
        <v>45674</v>
      </c>
      <c r="J1625" s="11">
        <v>271333</v>
      </c>
      <c r="K1625" s="12" t="s">
        <v>903</v>
      </c>
      <c r="L1625" s="12" t="s">
        <v>158</v>
      </c>
    </row>
    <row r="1626" spans="1:13" x14ac:dyDescent="0.25">
      <c r="A1626" s="10" t="s">
        <v>1695</v>
      </c>
      <c r="B1626" s="14">
        <v>202402</v>
      </c>
      <c r="C1626" s="14">
        <v>202402</v>
      </c>
      <c r="D1626" s="14" t="s">
        <v>1014</v>
      </c>
      <c r="E1626" s="16">
        <v>8971045365</v>
      </c>
      <c r="F1626" s="10" t="s">
        <v>1696</v>
      </c>
      <c r="G1626" s="17" t="s">
        <v>1778</v>
      </c>
      <c r="H1626" s="11">
        <v>270000</v>
      </c>
      <c r="I1626" s="19">
        <v>45674</v>
      </c>
      <c r="J1626" s="11">
        <v>40000</v>
      </c>
      <c r="K1626" s="12" t="s">
        <v>10</v>
      </c>
      <c r="L1626" s="12" t="s">
        <v>1920</v>
      </c>
    </row>
    <row r="1627" spans="1:13" x14ac:dyDescent="0.25">
      <c r="A1627" s="10" t="s">
        <v>2555</v>
      </c>
      <c r="B1627" s="14">
        <v>202501</v>
      </c>
      <c r="C1627" s="14">
        <v>202501</v>
      </c>
      <c r="D1627" s="14" t="s">
        <v>1015</v>
      </c>
      <c r="E1627" s="16">
        <v>7008339878</v>
      </c>
      <c r="F1627" s="10" t="s">
        <v>2559</v>
      </c>
      <c r="G1627" s="17" t="s">
        <v>1778</v>
      </c>
      <c r="H1627" s="11">
        <v>310000</v>
      </c>
      <c r="I1627" s="19">
        <v>45675</v>
      </c>
      <c r="J1627" s="11">
        <v>25000</v>
      </c>
      <c r="K1627" s="12" t="s">
        <v>20</v>
      </c>
      <c r="L1627" s="12" t="s">
        <v>158</v>
      </c>
    </row>
    <row r="1628" spans="1:13" x14ac:dyDescent="0.25">
      <c r="A1628" s="10" t="s">
        <v>2394</v>
      </c>
      <c r="B1628" s="14">
        <v>202410</v>
      </c>
      <c r="C1628" s="14">
        <v>202410</v>
      </c>
      <c r="D1628" s="14" t="s">
        <v>1015</v>
      </c>
      <c r="E1628" s="16">
        <v>7234053844</v>
      </c>
      <c r="F1628" s="10" t="s">
        <v>2396</v>
      </c>
      <c r="G1628" s="17" t="s">
        <v>1778</v>
      </c>
      <c r="H1628" s="11">
        <v>318000</v>
      </c>
      <c r="I1628" s="19">
        <v>45675</v>
      </c>
      <c r="J1628" s="11">
        <v>35000</v>
      </c>
      <c r="K1628" s="12" t="s">
        <v>20</v>
      </c>
      <c r="L1628" s="12" t="s">
        <v>158</v>
      </c>
    </row>
    <row r="1629" spans="1:13" x14ac:dyDescent="0.25">
      <c r="A1629" s="10" t="s">
        <v>2386</v>
      </c>
      <c r="B1629" s="14">
        <v>202410</v>
      </c>
      <c r="C1629" s="14">
        <v>202410</v>
      </c>
      <c r="D1629" s="14" t="s">
        <v>1015</v>
      </c>
      <c r="E1629" s="16">
        <v>9938299406</v>
      </c>
      <c r="F1629" s="10" t="s">
        <v>2390</v>
      </c>
      <c r="G1629" s="17" t="s">
        <v>2006</v>
      </c>
      <c r="H1629" s="11">
        <v>275000</v>
      </c>
      <c r="I1629" s="19">
        <v>45675</v>
      </c>
      <c r="J1629" s="11">
        <v>66250</v>
      </c>
      <c r="K1629" s="12" t="s">
        <v>20</v>
      </c>
      <c r="L1629" s="12" t="s">
        <v>158</v>
      </c>
    </row>
    <row r="1630" spans="1:13" x14ac:dyDescent="0.25">
      <c r="A1630" s="10" t="s">
        <v>2412</v>
      </c>
      <c r="B1630" s="14">
        <v>202410</v>
      </c>
      <c r="C1630" s="14">
        <v>202410</v>
      </c>
      <c r="D1630" s="14" t="s">
        <v>1014</v>
      </c>
      <c r="E1630" s="16">
        <v>919175188152</v>
      </c>
      <c r="F1630" s="10" t="s">
        <v>2414</v>
      </c>
      <c r="G1630" s="17" t="s">
        <v>2006</v>
      </c>
      <c r="H1630" s="11">
        <v>295000</v>
      </c>
      <c r="I1630" s="19">
        <v>45675</v>
      </c>
      <c r="J1630" s="11">
        <v>70000</v>
      </c>
      <c r="K1630" s="12" t="s">
        <v>20</v>
      </c>
      <c r="L1630" s="12" t="s">
        <v>158</v>
      </c>
    </row>
    <row r="1631" spans="1:13" x14ac:dyDescent="0.25">
      <c r="A1631" s="10" t="s">
        <v>2596</v>
      </c>
      <c r="B1631" s="14">
        <v>202501</v>
      </c>
      <c r="C1631" s="14">
        <v>202501</v>
      </c>
      <c r="D1631" s="14" t="s">
        <v>1015</v>
      </c>
      <c r="E1631" s="16">
        <v>9938450939</v>
      </c>
      <c r="F1631" s="10" t="s">
        <v>2602</v>
      </c>
      <c r="G1631" s="17" t="s">
        <v>1792</v>
      </c>
      <c r="H1631" s="11">
        <v>295000</v>
      </c>
      <c r="I1631" s="19">
        <v>45675</v>
      </c>
      <c r="J1631" s="11">
        <v>5000</v>
      </c>
      <c r="K1631" s="12" t="s">
        <v>20</v>
      </c>
      <c r="L1631" s="12" t="s">
        <v>2073</v>
      </c>
    </row>
    <row r="1632" spans="1:13" x14ac:dyDescent="0.25">
      <c r="A1632" s="10" t="s">
        <v>1762</v>
      </c>
      <c r="B1632" s="14">
        <v>202303</v>
      </c>
      <c r="C1632" s="14">
        <v>202303</v>
      </c>
      <c r="D1632" s="14" t="s">
        <v>1014</v>
      </c>
      <c r="E1632" s="16">
        <v>9090876723</v>
      </c>
      <c r="F1632" s="10" t="s">
        <v>1763</v>
      </c>
      <c r="G1632" s="17" t="s">
        <v>1778</v>
      </c>
      <c r="H1632" s="11">
        <v>300000</v>
      </c>
      <c r="I1632" s="19">
        <v>45677</v>
      </c>
      <c r="J1632" s="11">
        <v>75000</v>
      </c>
      <c r="K1632" s="12" t="s">
        <v>286</v>
      </c>
      <c r="L1632" s="12" t="s">
        <v>158</v>
      </c>
      <c r="M1632" t="s">
        <v>2605</v>
      </c>
    </row>
    <row r="1633" spans="1:13" x14ac:dyDescent="0.25">
      <c r="A1633" s="10" t="s">
        <v>2565</v>
      </c>
      <c r="B1633" s="14">
        <v>202501</v>
      </c>
      <c r="C1633" s="14">
        <v>202501</v>
      </c>
      <c r="D1633" s="14" t="s">
        <v>1014</v>
      </c>
      <c r="E1633" s="16">
        <v>7767972086</v>
      </c>
      <c r="F1633" s="10" t="s">
        <v>2591</v>
      </c>
      <c r="G1633" s="17" t="s">
        <v>1778</v>
      </c>
      <c r="H1633" s="11">
        <v>300000</v>
      </c>
      <c r="I1633" s="19">
        <v>45677</v>
      </c>
      <c r="J1633" s="11">
        <v>90000</v>
      </c>
      <c r="K1633" s="12" t="s">
        <v>20</v>
      </c>
      <c r="L1633" s="12" t="s">
        <v>158</v>
      </c>
    </row>
    <row r="1634" spans="1:13" x14ac:dyDescent="0.25">
      <c r="A1634" s="10" t="s">
        <v>1649</v>
      </c>
      <c r="B1634" s="14">
        <v>202309</v>
      </c>
      <c r="C1634" s="14">
        <v>202309</v>
      </c>
      <c r="D1634" s="14" t="s">
        <v>1014</v>
      </c>
      <c r="E1634" s="16">
        <v>9348339878</v>
      </c>
      <c r="F1634" s="10" t="s">
        <v>1650</v>
      </c>
      <c r="G1634" s="17" t="s">
        <v>1778</v>
      </c>
      <c r="H1634" s="11">
        <v>280000</v>
      </c>
      <c r="I1634" s="19">
        <v>45677</v>
      </c>
      <c r="J1634" s="11">
        <v>15000</v>
      </c>
      <c r="K1634" s="12" t="s">
        <v>20</v>
      </c>
      <c r="L1634" s="12" t="s">
        <v>158</v>
      </c>
    </row>
    <row r="1635" spans="1:13" x14ac:dyDescent="0.25">
      <c r="A1635" s="10" t="s">
        <v>2566</v>
      </c>
      <c r="B1635" s="14">
        <v>202501</v>
      </c>
      <c r="C1635" s="14">
        <v>202501</v>
      </c>
      <c r="D1635" s="14" t="s">
        <v>1015</v>
      </c>
      <c r="E1635" s="16">
        <v>7978977366</v>
      </c>
      <c r="F1635" s="10" t="s">
        <v>2568</v>
      </c>
      <c r="G1635" s="17" t="s">
        <v>1778</v>
      </c>
      <c r="H1635" s="11">
        <v>280000</v>
      </c>
      <c r="I1635" s="19">
        <v>45677</v>
      </c>
      <c r="J1635" s="11">
        <v>30000</v>
      </c>
      <c r="K1635" s="12" t="s">
        <v>20</v>
      </c>
      <c r="L1635" s="12" t="s">
        <v>158</v>
      </c>
    </row>
    <row r="1636" spans="1:13" x14ac:dyDescent="0.25">
      <c r="A1636" s="10" t="s">
        <v>2592</v>
      </c>
      <c r="B1636" s="14">
        <v>202501</v>
      </c>
      <c r="C1636" s="14">
        <v>202501</v>
      </c>
      <c r="D1636" s="14" t="s">
        <v>1014</v>
      </c>
      <c r="E1636" s="16">
        <v>7767972086</v>
      </c>
      <c r="F1636" s="10" t="s">
        <v>2598</v>
      </c>
      <c r="G1636" s="17" t="s">
        <v>2603</v>
      </c>
      <c r="H1636" s="11">
        <v>270000</v>
      </c>
      <c r="I1636" s="19">
        <v>45677</v>
      </c>
      <c r="J1636" s="11">
        <v>5000</v>
      </c>
      <c r="K1636" s="12" t="s">
        <v>20</v>
      </c>
      <c r="L1636" s="12" t="s">
        <v>142</v>
      </c>
    </row>
    <row r="1637" spans="1:13" x14ac:dyDescent="0.25">
      <c r="A1637" s="10" t="s">
        <v>2566</v>
      </c>
      <c r="B1637" s="14">
        <v>202501</v>
      </c>
      <c r="C1637" s="14">
        <v>202501</v>
      </c>
      <c r="D1637" s="14" t="s">
        <v>1015</v>
      </c>
      <c r="E1637" s="16">
        <v>7978977366</v>
      </c>
      <c r="F1637" s="10" t="s">
        <v>2568</v>
      </c>
      <c r="G1637" s="17" t="s">
        <v>1792</v>
      </c>
      <c r="H1637" s="11">
        <v>277000</v>
      </c>
      <c r="I1637" s="19">
        <v>45677</v>
      </c>
      <c r="J1637" s="11">
        <v>5000</v>
      </c>
      <c r="K1637" s="12" t="s">
        <v>902</v>
      </c>
      <c r="L1637" s="12" t="s">
        <v>2437</v>
      </c>
      <c r="M1637" t="s">
        <v>2605</v>
      </c>
    </row>
    <row r="1638" spans="1:13" x14ac:dyDescent="0.25">
      <c r="A1638" s="10" t="s">
        <v>2562</v>
      </c>
      <c r="B1638" s="14">
        <v>202501</v>
      </c>
      <c r="C1638" s="14">
        <v>202501</v>
      </c>
      <c r="D1638" s="14" t="s">
        <v>1015</v>
      </c>
      <c r="E1638" s="16">
        <v>8950291977</v>
      </c>
      <c r="F1638" s="10" t="s">
        <v>2569</v>
      </c>
      <c r="G1638" s="17" t="s">
        <v>2603</v>
      </c>
      <c r="H1638" s="11">
        <v>290000</v>
      </c>
      <c r="I1638" s="19">
        <v>45677</v>
      </c>
      <c r="J1638" s="11">
        <v>5000</v>
      </c>
      <c r="K1638" s="12" t="s">
        <v>20</v>
      </c>
      <c r="L1638" s="12" t="s">
        <v>2437</v>
      </c>
    </row>
    <row r="1639" spans="1:13" x14ac:dyDescent="0.25">
      <c r="A1639" s="10" t="s">
        <v>2593</v>
      </c>
      <c r="B1639" s="14">
        <v>202501</v>
      </c>
      <c r="C1639" s="14">
        <v>202501</v>
      </c>
      <c r="D1639" s="14" t="s">
        <v>1015</v>
      </c>
      <c r="E1639" s="16">
        <v>6263344699</v>
      </c>
      <c r="F1639" s="10" t="s">
        <v>2599</v>
      </c>
      <c r="G1639" s="17" t="s">
        <v>1792</v>
      </c>
      <c r="H1639" s="11">
        <v>285000</v>
      </c>
      <c r="I1639" s="19">
        <v>45677</v>
      </c>
      <c r="J1639" s="11">
        <v>5000</v>
      </c>
      <c r="K1639" s="12" t="s">
        <v>20</v>
      </c>
      <c r="L1639" s="12" t="s">
        <v>2073</v>
      </c>
    </row>
    <row r="1640" spans="1:13" x14ac:dyDescent="0.25">
      <c r="A1640" s="10" t="s">
        <v>2580</v>
      </c>
      <c r="B1640" s="14">
        <v>202501</v>
      </c>
      <c r="C1640" s="14">
        <v>202501</v>
      </c>
      <c r="D1640" s="14" t="s">
        <v>1015</v>
      </c>
      <c r="E1640" s="16">
        <v>8984284695</v>
      </c>
      <c r="F1640" s="10" t="s">
        <v>2584</v>
      </c>
      <c r="G1640" s="17" t="s">
        <v>2603</v>
      </c>
      <c r="H1640" s="11">
        <v>300000</v>
      </c>
      <c r="I1640" s="19">
        <v>45677</v>
      </c>
      <c r="J1640" s="11">
        <v>5000</v>
      </c>
      <c r="K1640" s="12" t="s">
        <v>20</v>
      </c>
      <c r="L1640" s="12" t="s">
        <v>2073</v>
      </c>
    </row>
    <row r="1641" spans="1:13" x14ac:dyDescent="0.25">
      <c r="A1641" s="10" t="s">
        <v>2581</v>
      </c>
      <c r="B1641" s="14">
        <v>202501</v>
      </c>
      <c r="C1641" s="14">
        <v>202501</v>
      </c>
      <c r="D1641" s="14" t="s">
        <v>1015</v>
      </c>
      <c r="E1641" s="16">
        <v>7008854840</v>
      </c>
      <c r="F1641" s="10" t="s">
        <v>2585</v>
      </c>
      <c r="G1641" s="17" t="s">
        <v>2603</v>
      </c>
      <c r="H1641" s="11">
        <v>305000</v>
      </c>
      <c r="I1641" s="19">
        <v>45677</v>
      </c>
      <c r="J1641" s="11">
        <v>5000</v>
      </c>
      <c r="K1641" s="12" t="s">
        <v>20</v>
      </c>
      <c r="L1641" s="12" t="s">
        <v>2073</v>
      </c>
    </row>
    <row r="1642" spans="1:13" x14ac:dyDescent="0.25">
      <c r="A1642" s="10" t="s">
        <v>2582</v>
      </c>
      <c r="B1642" s="14">
        <v>202501</v>
      </c>
      <c r="C1642" s="14">
        <v>202501</v>
      </c>
      <c r="D1642" s="14" t="s">
        <v>1014</v>
      </c>
      <c r="E1642" s="16">
        <v>6207931763</v>
      </c>
      <c r="F1642" s="10" t="s">
        <v>2586</v>
      </c>
      <c r="G1642" s="17" t="s">
        <v>1792</v>
      </c>
      <c r="H1642" s="11">
        <v>280000</v>
      </c>
      <c r="I1642" s="19">
        <v>45677</v>
      </c>
      <c r="J1642" s="11">
        <v>5000</v>
      </c>
      <c r="K1642" s="12" t="s">
        <v>20</v>
      </c>
      <c r="L1642" s="12" t="s">
        <v>2588</v>
      </c>
    </row>
    <row r="1643" spans="1:13" x14ac:dyDescent="0.25">
      <c r="A1643" s="10" t="s">
        <v>2583</v>
      </c>
      <c r="B1643" s="14">
        <v>202501</v>
      </c>
      <c r="C1643" s="14">
        <v>202501</v>
      </c>
      <c r="D1643" s="14" t="s">
        <v>1015</v>
      </c>
      <c r="E1643" s="16">
        <v>9337599274</v>
      </c>
      <c r="F1643" s="10" t="s">
        <v>2587</v>
      </c>
      <c r="G1643" s="17" t="s">
        <v>2603</v>
      </c>
      <c r="H1643" s="11">
        <v>318000</v>
      </c>
      <c r="I1643" s="19">
        <v>45677</v>
      </c>
      <c r="J1643" s="11">
        <v>5000</v>
      </c>
      <c r="K1643" s="12" t="s">
        <v>20</v>
      </c>
      <c r="L1643" s="12" t="s">
        <v>2437</v>
      </c>
    </row>
    <row r="1644" spans="1:13" x14ac:dyDescent="0.25">
      <c r="A1644" s="10" t="s">
        <v>2594</v>
      </c>
      <c r="B1644" s="14">
        <v>202501</v>
      </c>
      <c r="C1644" s="14">
        <v>202501</v>
      </c>
      <c r="D1644" s="14" t="s">
        <v>1014</v>
      </c>
      <c r="E1644" s="16">
        <v>7899117115</v>
      </c>
      <c r="F1644" s="10" t="s">
        <v>2600</v>
      </c>
      <c r="G1644" s="17" t="s">
        <v>1792</v>
      </c>
      <c r="H1644" s="11">
        <v>275000</v>
      </c>
      <c r="I1644" s="19">
        <v>45677</v>
      </c>
      <c r="J1644" s="11">
        <v>5000</v>
      </c>
      <c r="K1644" s="12" t="s">
        <v>20</v>
      </c>
      <c r="L1644" s="12" t="s">
        <v>2009</v>
      </c>
    </row>
    <row r="1645" spans="1:13" x14ac:dyDescent="0.25">
      <c r="A1645" s="10" t="s">
        <v>2595</v>
      </c>
      <c r="B1645" s="14">
        <v>202501</v>
      </c>
      <c r="C1645" s="14">
        <v>202501</v>
      </c>
      <c r="D1645" s="14" t="s">
        <v>1015</v>
      </c>
      <c r="E1645" s="16">
        <v>7751934465</v>
      </c>
      <c r="F1645" s="10" t="s">
        <v>2601</v>
      </c>
      <c r="G1645" s="17" t="s">
        <v>1792</v>
      </c>
      <c r="H1645" s="11">
        <v>275000</v>
      </c>
      <c r="I1645" s="19">
        <v>45677</v>
      </c>
      <c r="J1645" s="11">
        <v>5000</v>
      </c>
      <c r="K1645" s="12" t="s">
        <v>20</v>
      </c>
      <c r="L1645" s="12" t="s">
        <v>2597</v>
      </c>
    </row>
    <row r="1646" spans="1:13" x14ac:dyDescent="0.25">
      <c r="A1646" s="10" t="s">
        <v>2320</v>
      </c>
      <c r="B1646" s="14">
        <v>202409</v>
      </c>
      <c r="C1646" s="14">
        <v>202409</v>
      </c>
      <c r="D1646" s="14" t="s">
        <v>1015</v>
      </c>
      <c r="E1646" s="16">
        <v>9556203077</v>
      </c>
      <c r="F1646" s="10" t="s">
        <v>2321</v>
      </c>
      <c r="G1646" s="17" t="s">
        <v>1778</v>
      </c>
      <c r="H1646" s="11">
        <v>313600</v>
      </c>
      <c r="I1646" s="19">
        <v>45677</v>
      </c>
      <c r="J1646" s="11">
        <v>15000</v>
      </c>
      <c r="K1646" s="12" t="s">
        <v>20</v>
      </c>
      <c r="L1646" s="12" t="s">
        <v>158</v>
      </c>
    </row>
    <row r="1647" spans="1:13" x14ac:dyDescent="0.25">
      <c r="A1647" s="10" t="s">
        <v>2078</v>
      </c>
      <c r="B1647" s="14">
        <v>202406</v>
      </c>
      <c r="C1647" s="14">
        <v>202406</v>
      </c>
      <c r="D1647" s="14" t="s">
        <v>1014</v>
      </c>
      <c r="E1647" s="16">
        <v>9958139119</v>
      </c>
      <c r="F1647" s="10" t="s">
        <v>2079</v>
      </c>
      <c r="G1647" s="17" t="s">
        <v>1778</v>
      </c>
      <c r="H1647" s="11">
        <v>290000</v>
      </c>
      <c r="I1647" s="19">
        <v>45678</v>
      </c>
      <c r="J1647" s="11">
        <v>41000</v>
      </c>
      <c r="K1647" s="12" t="s">
        <v>20</v>
      </c>
      <c r="L1647" s="12" t="s">
        <v>158</v>
      </c>
    </row>
    <row r="1648" spans="1:13" x14ac:dyDescent="0.25">
      <c r="A1648" s="10" t="s">
        <v>2583</v>
      </c>
      <c r="B1648" s="14">
        <v>202501</v>
      </c>
      <c r="C1648" s="14">
        <v>202501</v>
      </c>
      <c r="D1648" s="14" t="s">
        <v>1015</v>
      </c>
      <c r="E1648" s="16">
        <v>9337599274</v>
      </c>
      <c r="F1648" s="10" t="s">
        <v>2587</v>
      </c>
      <c r="G1648" s="17" t="s">
        <v>2603</v>
      </c>
      <c r="H1648" s="11">
        <v>318000</v>
      </c>
      <c r="I1648" s="19">
        <v>45678</v>
      </c>
      <c r="J1648" s="11">
        <v>50000</v>
      </c>
      <c r="K1648" s="12" t="s">
        <v>20</v>
      </c>
      <c r="L1648" s="12" t="s">
        <v>158</v>
      </c>
    </row>
    <row r="1649" spans="1:12" x14ac:dyDescent="0.25">
      <c r="A1649" s="10" t="s">
        <v>2606</v>
      </c>
      <c r="B1649" s="14">
        <v>202501</v>
      </c>
      <c r="C1649" s="14">
        <v>202501</v>
      </c>
      <c r="D1649" s="14" t="s">
        <v>1015</v>
      </c>
      <c r="E1649" s="16">
        <v>9438367836</v>
      </c>
      <c r="F1649" s="10" t="s">
        <v>2607</v>
      </c>
      <c r="G1649" s="17" t="s">
        <v>2603</v>
      </c>
      <c r="H1649" s="11">
        <v>318000</v>
      </c>
      <c r="I1649" s="19">
        <v>45678</v>
      </c>
      <c r="J1649" s="11">
        <v>50000</v>
      </c>
      <c r="K1649" s="12" t="s">
        <v>20</v>
      </c>
      <c r="L1649" s="12" t="s">
        <v>158</v>
      </c>
    </row>
    <row r="1650" spans="1:12" x14ac:dyDescent="0.25">
      <c r="A1650" s="10" t="s">
        <v>2404</v>
      </c>
      <c r="B1650" s="14">
        <v>202410</v>
      </c>
      <c r="C1650" s="14">
        <v>202410</v>
      </c>
      <c r="D1650" s="14" t="s">
        <v>1015</v>
      </c>
      <c r="E1650" s="16">
        <v>7008945238</v>
      </c>
      <c r="F1650" s="10" t="s">
        <v>2406</v>
      </c>
      <c r="G1650" s="17" t="s">
        <v>1778</v>
      </c>
      <c r="H1650" s="11">
        <v>298000</v>
      </c>
      <c r="I1650" s="19">
        <v>45678</v>
      </c>
      <c r="J1650" s="11">
        <v>66000</v>
      </c>
      <c r="K1650" s="12" t="s">
        <v>20</v>
      </c>
      <c r="L1650" s="12" t="s">
        <v>158</v>
      </c>
    </row>
    <row r="1651" spans="1:12" x14ac:dyDescent="0.25">
      <c r="A1651" s="10" t="s">
        <v>2570</v>
      </c>
      <c r="B1651" s="14">
        <v>202501</v>
      </c>
      <c r="C1651" s="14">
        <v>202501</v>
      </c>
      <c r="D1651" s="14" t="s">
        <v>1015</v>
      </c>
      <c r="E1651" s="16" t="s">
        <v>2608</v>
      </c>
      <c r="F1651" s="10" t="s">
        <v>2573</v>
      </c>
      <c r="G1651" s="17" t="s">
        <v>1778</v>
      </c>
      <c r="H1651" s="11">
        <v>298000</v>
      </c>
      <c r="I1651" s="19">
        <v>45678</v>
      </c>
      <c r="J1651" s="11">
        <v>77000</v>
      </c>
      <c r="K1651" s="12" t="s">
        <v>20</v>
      </c>
      <c r="L1651" s="12" t="s">
        <v>158</v>
      </c>
    </row>
    <row r="1652" spans="1:12" x14ac:dyDescent="0.25">
      <c r="A1652" s="10" t="s">
        <v>2562</v>
      </c>
      <c r="B1652" s="14">
        <v>202501</v>
      </c>
      <c r="C1652" s="14">
        <v>202501</v>
      </c>
      <c r="D1652" s="14" t="s">
        <v>1015</v>
      </c>
      <c r="E1652" s="16">
        <v>8950291977</v>
      </c>
      <c r="F1652" s="10" t="s">
        <v>2569</v>
      </c>
      <c r="G1652" s="17" t="s">
        <v>2603</v>
      </c>
      <c r="H1652" s="11">
        <v>290000</v>
      </c>
      <c r="I1652" s="19">
        <v>45678</v>
      </c>
      <c r="J1652" s="11">
        <v>15000</v>
      </c>
      <c r="K1652" s="12" t="s">
        <v>20</v>
      </c>
      <c r="L1652" s="12" t="s">
        <v>158</v>
      </c>
    </row>
    <row r="1653" spans="1:12" x14ac:dyDescent="0.25">
      <c r="A1653" s="10" t="s">
        <v>2596</v>
      </c>
      <c r="B1653" s="14">
        <v>202501</v>
      </c>
      <c r="C1653" s="14">
        <v>202501</v>
      </c>
      <c r="D1653" s="14" t="s">
        <v>1015</v>
      </c>
      <c r="E1653" s="16">
        <v>9938450939</v>
      </c>
      <c r="F1653" s="10" t="s">
        <v>2602</v>
      </c>
      <c r="G1653" s="17" t="s">
        <v>1792</v>
      </c>
      <c r="H1653" s="11">
        <v>295000</v>
      </c>
      <c r="I1653" s="19">
        <v>45678</v>
      </c>
      <c r="J1653" s="11">
        <v>5000</v>
      </c>
      <c r="K1653" s="12" t="s">
        <v>689</v>
      </c>
      <c r="L1653" s="12" t="s">
        <v>2073</v>
      </c>
    </row>
    <row r="1654" spans="1:12" x14ac:dyDescent="0.25">
      <c r="A1654" s="10" t="s">
        <v>2609</v>
      </c>
      <c r="B1654" s="14">
        <v>202501</v>
      </c>
      <c r="C1654" s="14">
        <v>202501</v>
      </c>
      <c r="D1654" s="14" t="s">
        <v>1015</v>
      </c>
      <c r="E1654" s="16">
        <v>9861210210</v>
      </c>
      <c r="F1654" s="10" t="s">
        <v>2611</v>
      </c>
      <c r="G1654" s="17" t="s">
        <v>2603</v>
      </c>
      <c r="H1654" s="11">
        <v>300000</v>
      </c>
      <c r="I1654" s="19">
        <v>45678</v>
      </c>
      <c r="J1654" s="11">
        <v>5000</v>
      </c>
      <c r="K1654" s="12" t="s">
        <v>689</v>
      </c>
      <c r="L1654" s="12" t="s">
        <v>2073</v>
      </c>
    </row>
    <row r="1655" spans="1:12" x14ac:dyDescent="0.25">
      <c r="A1655" s="10" t="s">
        <v>2610</v>
      </c>
      <c r="B1655" s="14">
        <v>202501</v>
      </c>
      <c r="C1655" s="14">
        <v>202501</v>
      </c>
      <c r="D1655" s="14" t="s">
        <v>1015</v>
      </c>
      <c r="E1655" s="16">
        <v>9509717355</v>
      </c>
      <c r="F1655" s="10" t="s">
        <v>2612</v>
      </c>
      <c r="G1655" s="17" t="s">
        <v>1792</v>
      </c>
      <c r="H1655" s="11">
        <v>295000</v>
      </c>
      <c r="I1655" s="19">
        <v>45678</v>
      </c>
      <c r="J1655" s="11">
        <v>5000</v>
      </c>
      <c r="K1655" s="12" t="s">
        <v>689</v>
      </c>
      <c r="L1655" s="12" t="s">
        <v>2073</v>
      </c>
    </row>
    <row r="1656" spans="1:12" x14ac:dyDescent="0.25">
      <c r="A1656" s="10" t="s">
        <v>2556</v>
      </c>
      <c r="B1656" s="14">
        <v>202501</v>
      </c>
      <c r="C1656" s="14">
        <v>202501</v>
      </c>
      <c r="D1656" s="14" t="s">
        <v>1015</v>
      </c>
      <c r="E1656" s="16">
        <v>7567150031</v>
      </c>
      <c r="F1656" s="10" t="s">
        <v>2560</v>
      </c>
      <c r="G1656" s="17" t="s">
        <v>1778</v>
      </c>
      <c r="H1656" s="11">
        <v>310000</v>
      </c>
      <c r="I1656" s="19">
        <v>45679</v>
      </c>
      <c r="J1656" s="11">
        <v>305000</v>
      </c>
      <c r="K1656" s="12" t="s">
        <v>20</v>
      </c>
      <c r="L1656" s="12" t="s">
        <v>158</v>
      </c>
    </row>
    <row r="1657" spans="1:12" x14ac:dyDescent="0.25">
      <c r="A1657" s="10" t="s">
        <v>2613</v>
      </c>
      <c r="B1657" s="14">
        <v>202501</v>
      </c>
      <c r="C1657" s="14">
        <v>202501</v>
      </c>
      <c r="D1657" s="14" t="s">
        <v>1015</v>
      </c>
      <c r="E1657" s="16">
        <v>7602548521</v>
      </c>
      <c r="F1657" s="10" t="s">
        <v>2614</v>
      </c>
      <c r="G1657" s="17" t="s">
        <v>1778</v>
      </c>
      <c r="H1657" s="11">
        <v>310000</v>
      </c>
      <c r="I1657" s="19">
        <v>45679</v>
      </c>
      <c r="J1657" s="11">
        <v>22917</v>
      </c>
      <c r="K1657" s="12" t="s">
        <v>20</v>
      </c>
      <c r="L1657" s="12" t="s">
        <v>158</v>
      </c>
    </row>
    <row r="1658" spans="1:12" x14ac:dyDescent="0.25">
      <c r="A1658" s="10" t="s">
        <v>2373</v>
      </c>
      <c r="B1658" s="14">
        <v>202410</v>
      </c>
      <c r="C1658" s="14">
        <v>202410</v>
      </c>
      <c r="D1658" s="14" t="s">
        <v>1015</v>
      </c>
      <c r="E1658" s="16">
        <v>9389725097</v>
      </c>
      <c r="F1658" s="10" t="s">
        <v>2379</v>
      </c>
      <c r="G1658" s="17" t="s">
        <v>1778</v>
      </c>
      <c r="H1658" s="11">
        <v>313600</v>
      </c>
      <c r="I1658" s="19">
        <v>45680</v>
      </c>
      <c r="J1658" s="11">
        <v>200000</v>
      </c>
      <c r="K1658" s="12" t="s">
        <v>20</v>
      </c>
      <c r="L1658" s="12" t="s">
        <v>158</v>
      </c>
    </row>
    <row r="1659" spans="1:12" x14ac:dyDescent="0.25">
      <c r="A1659" s="10" t="s">
        <v>2581</v>
      </c>
      <c r="B1659" s="14">
        <v>202501</v>
      </c>
      <c r="C1659" s="14">
        <v>202501</v>
      </c>
      <c r="D1659" s="14" t="s">
        <v>1015</v>
      </c>
      <c r="E1659" s="16">
        <v>7008854840</v>
      </c>
      <c r="F1659" s="10" t="s">
        <v>2585</v>
      </c>
      <c r="G1659" s="17" t="s">
        <v>2603</v>
      </c>
      <c r="H1659" s="11">
        <v>305000</v>
      </c>
      <c r="I1659" s="19">
        <v>45680</v>
      </c>
      <c r="J1659" s="11">
        <v>50000</v>
      </c>
      <c r="K1659" s="12" t="s">
        <v>20</v>
      </c>
      <c r="L1659" s="12" t="s">
        <v>158</v>
      </c>
    </row>
    <row r="1660" spans="1:12" x14ac:dyDescent="0.25">
      <c r="A1660" s="27" t="s">
        <v>2546</v>
      </c>
      <c r="B1660" s="14">
        <v>202501</v>
      </c>
      <c r="C1660" s="14">
        <v>202501</v>
      </c>
      <c r="D1660" s="14" t="s">
        <v>1014</v>
      </c>
      <c r="E1660" s="48">
        <v>9338361529</v>
      </c>
      <c r="F1660" s="27" t="s">
        <v>2558</v>
      </c>
      <c r="G1660" s="17" t="s">
        <v>1778</v>
      </c>
      <c r="H1660" s="11">
        <v>295000</v>
      </c>
      <c r="I1660" s="19">
        <v>45680</v>
      </c>
      <c r="J1660" s="11">
        <v>72500</v>
      </c>
      <c r="K1660" s="12" t="s">
        <v>20</v>
      </c>
      <c r="L1660" s="12" t="s">
        <v>158</v>
      </c>
    </row>
    <row r="1661" spans="1:12" x14ac:dyDescent="0.25">
      <c r="A1661" s="10" t="s">
        <v>2543</v>
      </c>
      <c r="B1661" s="14">
        <v>202501</v>
      </c>
      <c r="C1661" s="14">
        <v>202501</v>
      </c>
      <c r="D1661" s="14" t="s">
        <v>1014</v>
      </c>
      <c r="E1661" s="16">
        <v>6350225009</v>
      </c>
      <c r="F1661" s="10" t="s">
        <v>2545</v>
      </c>
      <c r="G1661" s="17" t="s">
        <v>1778</v>
      </c>
      <c r="H1661" s="11">
        <v>295000</v>
      </c>
      <c r="I1661" s="19">
        <v>45680</v>
      </c>
      <c r="J1661" s="11">
        <v>58000</v>
      </c>
      <c r="K1661" s="12" t="s">
        <v>20</v>
      </c>
      <c r="L1661" s="12" t="s">
        <v>158</v>
      </c>
    </row>
    <row r="1662" spans="1:12" x14ac:dyDescent="0.25">
      <c r="A1662" s="10" t="s">
        <v>2004</v>
      </c>
      <c r="B1662" s="14">
        <v>202405</v>
      </c>
      <c r="C1662" s="14">
        <v>202405</v>
      </c>
      <c r="D1662" s="14" t="s">
        <v>1015</v>
      </c>
      <c r="E1662" s="16">
        <v>8457944362</v>
      </c>
      <c r="F1662" s="10" t="s">
        <v>1981</v>
      </c>
      <c r="G1662" s="17" t="s">
        <v>1778</v>
      </c>
      <c r="H1662" s="11">
        <v>280000</v>
      </c>
      <c r="I1662" s="19">
        <v>45681</v>
      </c>
      <c r="J1662" s="11">
        <v>20004</v>
      </c>
      <c r="K1662" s="12" t="s">
        <v>20</v>
      </c>
      <c r="L1662" s="12" t="s">
        <v>158</v>
      </c>
    </row>
    <row r="1663" spans="1:12" x14ac:dyDescent="0.25">
      <c r="A1663" s="10" t="s">
        <v>2507</v>
      </c>
      <c r="B1663" s="14">
        <v>202412</v>
      </c>
      <c r="C1663" s="14">
        <v>202412</v>
      </c>
      <c r="D1663" s="14" t="s">
        <v>1014</v>
      </c>
      <c r="E1663" s="16">
        <v>8120059066</v>
      </c>
      <c r="F1663" s="10" t="s">
        <v>2511</v>
      </c>
      <c r="G1663" s="17" t="s">
        <v>1778</v>
      </c>
      <c r="H1663" s="11">
        <v>318600</v>
      </c>
      <c r="I1663" s="19">
        <v>45681</v>
      </c>
      <c r="J1663" s="11">
        <v>70000</v>
      </c>
      <c r="K1663" s="12" t="s">
        <v>20</v>
      </c>
      <c r="L1663" s="12" t="s">
        <v>158</v>
      </c>
    </row>
    <row r="1664" spans="1:12" x14ac:dyDescent="0.25">
      <c r="A1664" s="10" t="s">
        <v>304</v>
      </c>
      <c r="B1664" s="14">
        <v>202405</v>
      </c>
      <c r="C1664" s="14">
        <v>202405</v>
      </c>
      <c r="D1664" s="14" t="s">
        <v>1015</v>
      </c>
      <c r="E1664" s="16">
        <v>9439889560</v>
      </c>
      <c r="F1664" s="10" t="s">
        <v>2514</v>
      </c>
      <c r="G1664" s="17" t="s">
        <v>1778</v>
      </c>
      <c r="H1664" s="11">
        <v>318600</v>
      </c>
      <c r="I1664" s="19">
        <v>45681</v>
      </c>
      <c r="J1664" s="11">
        <v>200000</v>
      </c>
      <c r="K1664" s="12" t="s">
        <v>20</v>
      </c>
      <c r="L1664" s="12" t="s">
        <v>158</v>
      </c>
    </row>
    <row r="1665" spans="1:12" x14ac:dyDescent="0.25">
      <c r="A1665" s="10" t="s">
        <v>2375</v>
      </c>
      <c r="B1665" s="14">
        <v>202410</v>
      </c>
      <c r="C1665" s="14">
        <v>202410</v>
      </c>
      <c r="D1665" s="14" t="s">
        <v>1015</v>
      </c>
      <c r="E1665" s="16">
        <v>8917310914</v>
      </c>
      <c r="F1665" s="50" t="s">
        <v>2381</v>
      </c>
      <c r="G1665" s="17" t="s">
        <v>2006</v>
      </c>
      <c r="H1665" s="11">
        <v>295000</v>
      </c>
      <c r="I1665" s="19">
        <v>45681</v>
      </c>
      <c r="J1665" s="11">
        <v>30000</v>
      </c>
      <c r="K1665" s="12" t="s">
        <v>20</v>
      </c>
      <c r="L1665" s="12" t="s">
        <v>158</v>
      </c>
    </row>
    <row r="1666" spans="1:12" x14ac:dyDescent="0.25">
      <c r="A1666" s="10" t="s">
        <v>2615</v>
      </c>
      <c r="B1666" s="14">
        <v>202501</v>
      </c>
      <c r="C1666" s="14">
        <v>202501</v>
      </c>
      <c r="D1666" s="14" t="s">
        <v>1015</v>
      </c>
      <c r="E1666" s="16">
        <v>9124002774</v>
      </c>
      <c r="F1666" s="10" t="s">
        <v>2616</v>
      </c>
      <c r="G1666" s="17" t="s">
        <v>1778</v>
      </c>
      <c r="H1666" s="11">
        <v>303600</v>
      </c>
      <c r="I1666" s="19">
        <v>45681</v>
      </c>
      <c r="J1666" s="11">
        <v>50000</v>
      </c>
      <c r="K1666" s="12" t="s">
        <v>20</v>
      </c>
      <c r="L1666" s="12" t="s">
        <v>158</v>
      </c>
    </row>
    <row r="1667" spans="1:12" x14ac:dyDescent="0.25">
      <c r="A1667" s="10" t="s">
        <v>2594</v>
      </c>
      <c r="B1667" s="14">
        <v>202501</v>
      </c>
      <c r="C1667" s="14">
        <v>202501</v>
      </c>
      <c r="D1667" s="14" t="s">
        <v>1014</v>
      </c>
      <c r="E1667" s="16">
        <v>7899117115</v>
      </c>
      <c r="F1667" s="10" t="s">
        <v>2600</v>
      </c>
      <c r="G1667" s="17" t="s">
        <v>1792</v>
      </c>
      <c r="H1667" s="11">
        <v>275000</v>
      </c>
      <c r="I1667" s="19">
        <v>45682</v>
      </c>
      <c r="J1667" s="11">
        <v>270000</v>
      </c>
      <c r="K1667" s="12" t="s">
        <v>20</v>
      </c>
      <c r="L1667" s="12" t="s">
        <v>158</v>
      </c>
    </row>
    <row r="1668" spans="1:12" x14ac:dyDescent="0.25">
      <c r="A1668" s="10" t="s">
        <v>2617</v>
      </c>
      <c r="B1668" s="14">
        <v>202501</v>
      </c>
      <c r="C1668" s="14">
        <v>202501</v>
      </c>
      <c r="D1668" s="14" t="s">
        <v>1015</v>
      </c>
      <c r="E1668" s="16">
        <v>7389633550</v>
      </c>
      <c r="F1668" s="10" t="s">
        <v>2618</v>
      </c>
      <c r="G1668" s="17" t="s">
        <v>1778</v>
      </c>
      <c r="H1668" s="11">
        <v>308000</v>
      </c>
      <c r="I1668" s="19">
        <v>45682</v>
      </c>
      <c r="J1668" s="11">
        <v>40000</v>
      </c>
      <c r="K1668" s="12" t="s">
        <v>689</v>
      </c>
      <c r="L1668" s="12" t="s">
        <v>158</v>
      </c>
    </row>
    <row r="1669" spans="1:12" x14ac:dyDescent="0.25">
      <c r="A1669" s="10" t="s">
        <v>2459</v>
      </c>
      <c r="B1669" s="14">
        <v>202411</v>
      </c>
      <c r="C1669" s="14">
        <v>202411</v>
      </c>
      <c r="D1669" s="14" t="s">
        <v>1015</v>
      </c>
      <c r="E1669" s="16">
        <v>7978719639</v>
      </c>
      <c r="F1669" s="10" t="s">
        <v>2462</v>
      </c>
      <c r="G1669" s="17" t="s">
        <v>1778</v>
      </c>
      <c r="H1669" s="11">
        <v>318600</v>
      </c>
      <c r="I1669" s="19">
        <v>45684</v>
      </c>
      <c r="J1669" s="11">
        <v>70000</v>
      </c>
      <c r="K1669" s="12" t="s">
        <v>20</v>
      </c>
      <c r="L1669" s="12" t="s">
        <v>158</v>
      </c>
    </row>
    <row r="1670" spans="1:12" x14ac:dyDescent="0.25">
      <c r="A1670" s="10" t="s">
        <v>2498</v>
      </c>
      <c r="B1670" s="14">
        <v>202411</v>
      </c>
      <c r="C1670" s="14">
        <v>202411</v>
      </c>
      <c r="D1670" s="14" t="s">
        <v>1015</v>
      </c>
      <c r="E1670" s="16" t="s">
        <v>2499</v>
      </c>
      <c r="F1670" s="10" t="s">
        <v>2500</v>
      </c>
      <c r="G1670" s="17" t="s">
        <v>1778</v>
      </c>
      <c r="H1670" s="11">
        <v>318600</v>
      </c>
      <c r="I1670" s="19">
        <v>45684</v>
      </c>
      <c r="J1670" s="11">
        <v>50000</v>
      </c>
      <c r="K1670" s="12" t="s">
        <v>20</v>
      </c>
      <c r="L1670" s="12" t="s">
        <v>158</v>
      </c>
    </row>
    <row r="1671" spans="1:12" x14ac:dyDescent="0.25">
      <c r="A1671" s="10" t="s">
        <v>2527</v>
      </c>
      <c r="B1671" s="14">
        <v>202412</v>
      </c>
      <c r="C1671" s="14">
        <v>202412</v>
      </c>
      <c r="D1671" s="14" t="s">
        <v>1015</v>
      </c>
      <c r="E1671" s="16">
        <v>7077221785</v>
      </c>
      <c r="F1671" s="10" t="s">
        <v>2528</v>
      </c>
      <c r="G1671" s="17" t="s">
        <v>1778</v>
      </c>
      <c r="H1671" s="11">
        <v>308000</v>
      </c>
      <c r="I1671" s="19">
        <v>45684</v>
      </c>
      <c r="J1671" s="11">
        <v>50000</v>
      </c>
      <c r="K1671" s="12" t="s">
        <v>689</v>
      </c>
      <c r="L1671" s="12" t="s">
        <v>158</v>
      </c>
    </row>
    <row r="1672" spans="1:12" x14ac:dyDescent="0.25">
      <c r="A1672" s="10" t="s">
        <v>1933</v>
      </c>
      <c r="B1672" s="14">
        <v>202405</v>
      </c>
      <c r="C1672" s="14">
        <v>202405</v>
      </c>
      <c r="D1672" s="14" t="s">
        <v>1015</v>
      </c>
      <c r="E1672" s="16">
        <v>9668220059</v>
      </c>
      <c r="F1672" s="10" t="s">
        <v>1934</v>
      </c>
      <c r="G1672" s="17" t="s">
        <v>1778</v>
      </c>
      <c r="H1672" s="11">
        <v>280000</v>
      </c>
      <c r="I1672" s="19">
        <v>45684</v>
      </c>
      <c r="J1672" s="11">
        <v>24000</v>
      </c>
      <c r="K1672" s="12" t="s">
        <v>689</v>
      </c>
      <c r="L1672" s="12" t="s">
        <v>158</v>
      </c>
    </row>
    <row r="1673" spans="1:12" x14ac:dyDescent="0.25">
      <c r="A1673" s="10" t="s">
        <v>2374</v>
      </c>
      <c r="B1673" s="14">
        <v>202410</v>
      </c>
      <c r="C1673" s="14">
        <v>202410</v>
      </c>
      <c r="D1673" s="14" t="s">
        <v>1014</v>
      </c>
      <c r="E1673" s="16">
        <v>6370198026</v>
      </c>
      <c r="F1673" s="10" t="s">
        <v>2380</v>
      </c>
      <c r="G1673" s="17" t="s">
        <v>1778</v>
      </c>
      <c r="H1673" s="11">
        <v>308600</v>
      </c>
      <c r="I1673" s="19">
        <v>45684</v>
      </c>
      <c r="J1673" s="11">
        <v>45000</v>
      </c>
      <c r="K1673" s="12" t="s">
        <v>20</v>
      </c>
      <c r="L1673" s="12" t="s">
        <v>158</v>
      </c>
    </row>
    <row r="1674" spans="1:12" x14ac:dyDescent="0.25">
      <c r="A1674" s="10" t="s">
        <v>2201</v>
      </c>
      <c r="B1674" s="14">
        <v>202408</v>
      </c>
      <c r="C1674" s="14">
        <v>202408</v>
      </c>
      <c r="D1674" s="14" t="s">
        <v>1015</v>
      </c>
      <c r="E1674" s="16">
        <v>8105989475</v>
      </c>
      <c r="F1674" s="10" t="s">
        <v>2202</v>
      </c>
      <c r="G1674" s="17" t="s">
        <v>1778</v>
      </c>
      <c r="H1674" s="11">
        <v>290000</v>
      </c>
      <c r="I1674" s="19">
        <v>45684</v>
      </c>
      <c r="J1674" s="11">
        <v>100000</v>
      </c>
      <c r="K1674" s="12" t="s">
        <v>20</v>
      </c>
      <c r="L1674" s="12" t="s">
        <v>158</v>
      </c>
    </row>
    <row r="1675" spans="1:12" x14ac:dyDescent="0.25">
      <c r="A1675" s="10" t="s">
        <v>2408</v>
      </c>
      <c r="B1675" s="14">
        <v>202410</v>
      </c>
      <c r="C1675" s="14">
        <v>202410</v>
      </c>
      <c r="D1675" s="14" t="s">
        <v>1014</v>
      </c>
      <c r="E1675" s="16">
        <v>9692919192</v>
      </c>
      <c r="F1675" s="10" t="s">
        <v>2410</v>
      </c>
      <c r="G1675" s="17" t="s">
        <v>1778</v>
      </c>
      <c r="H1675" s="11">
        <v>318600</v>
      </c>
      <c r="I1675" s="19">
        <v>45685</v>
      </c>
      <c r="J1675" s="11">
        <v>78250</v>
      </c>
      <c r="K1675" s="12" t="s">
        <v>689</v>
      </c>
      <c r="L1675" s="12" t="s">
        <v>158</v>
      </c>
    </row>
    <row r="1676" spans="1:12" x14ac:dyDescent="0.25">
      <c r="A1676" s="10" t="s">
        <v>2279</v>
      </c>
      <c r="B1676" s="14">
        <v>202409</v>
      </c>
      <c r="C1676" s="14">
        <v>202409</v>
      </c>
      <c r="D1676" s="14" t="s">
        <v>1015</v>
      </c>
      <c r="E1676" s="16">
        <v>7848805706</v>
      </c>
      <c r="F1676" s="10" t="s">
        <v>2286</v>
      </c>
      <c r="G1676" s="17" t="s">
        <v>1778</v>
      </c>
      <c r="H1676" s="11">
        <v>318600</v>
      </c>
      <c r="I1676" s="19">
        <v>45685</v>
      </c>
      <c r="J1676" s="11">
        <v>20000</v>
      </c>
      <c r="K1676" s="12" t="s">
        <v>20</v>
      </c>
      <c r="L1676" s="12" t="s">
        <v>158</v>
      </c>
    </row>
    <row r="1677" spans="1:12" x14ac:dyDescent="0.25">
      <c r="A1677" s="10" t="s">
        <v>2619</v>
      </c>
      <c r="B1677" s="14">
        <v>202501</v>
      </c>
      <c r="C1677" s="14">
        <v>202501</v>
      </c>
      <c r="D1677" s="14" t="s">
        <v>1015</v>
      </c>
      <c r="E1677" s="16">
        <v>8280000015</v>
      </c>
      <c r="F1677" s="10" t="s">
        <v>2611</v>
      </c>
      <c r="G1677" s="17" t="s">
        <v>1778</v>
      </c>
      <c r="H1677" s="11">
        <v>318600</v>
      </c>
      <c r="I1677" s="19">
        <v>45685</v>
      </c>
      <c r="J1677" s="11">
        <v>50000</v>
      </c>
      <c r="K1677" s="12" t="s">
        <v>20</v>
      </c>
      <c r="L1677" s="12" t="s">
        <v>158</v>
      </c>
    </row>
    <row r="1678" spans="1:12" x14ac:dyDescent="0.25">
      <c r="A1678" s="10" t="s">
        <v>2519</v>
      </c>
      <c r="B1678" s="14">
        <v>202412</v>
      </c>
      <c r="C1678" s="14">
        <v>202412</v>
      </c>
      <c r="D1678" s="14" t="s">
        <v>1015</v>
      </c>
      <c r="E1678" s="16">
        <v>7008851772</v>
      </c>
      <c r="F1678" s="10" t="s">
        <v>2521</v>
      </c>
      <c r="G1678" s="17" t="s">
        <v>1778</v>
      </c>
      <c r="H1678" s="11">
        <v>298000</v>
      </c>
      <c r="I1678" s="19">
        <v>45685</v>
      </c>
      <c r="J1678" s="11">
        <f>50000+18000</f>
        <v>68000</v>
      </c>
      <c r="K1678" s="12" t="s">
        <v>20</v>
      </c>
      <c r="L1678" s="12" t="s">
        <v>158</v>
      </c>
    </row>
    <row r="1679" spans="1:12" x14ac:dyDescent="0.25">
      <c r="A1679" s="10" t="s">
        <v>2620</v>
      </c>
      <c r="B1679" s="14">
        <v>202501</v>
      </c>
      <c r="C1679" s="14">
        <v>202501</v>
      </c>
      <c r="D1679" s="14" t="s">
        <v>1014</v>
      </c>
      <c r="E1679" s="16">
        <v>9509717355</v>
      </c>
      <c r="F1679" s="10" t="s">
        <v>2612</v>
      </c>
      <c r="G1679" s="17" t="s">
        <v>1778</v>
      </c>
      <c r="H1679" s="11">
        <v>298000</v>
      </c>
      <c r="I1679" s="19">
        <v>45685</v>
      </c>
      <c r="J1679" s="11">
        <v>70000</v>
      </c>
      <c r="K1679" s="12" t="s">
        <v>20</v>
      </c>
      <c r="L1679" s="12" t="s">
        <v>158</v>
      </c>
    </row>
    <row r="1680" spans="1:12" x14ac:dyDescent="0.25">
      <c r="A1680" s="10" t="s">
        <v>2621</v>
      </c>
      <c r="B1680" s="14">
        <v>202501</v>
      </c>
      <c r="C1680" s="14">
        <v>202501</v>
      </c>
      <c r="D1680" s="14" t="s">
        <v>1014</v>
      </c>
      <c r="E1680" s="16">
        <v>7400661239</v>
      </c>
      <c r="F1680" s="10" t="s">
        <v>2629</v>
      </c>
      <c r="G1680" s="17" t="s">
        <v>2603</v>
      </c>
      <c r="H1680" s="11">
        <v>290000</v>
      </c>
      <c r="I1680" s="19">
        <v>45685</v>
      </c>
      <c r="J1680" s="11">
        <v>5000</v>
      </c>
      <c r="K1680" s="12" t="s">
        <v>20</v>
      </c>
      <c r="L1680" s="12" t="s">
        <v>158</v>
      </c>
    </row>
    <row r="1681" spans="1:12" x14ac:dyDescent="0.25">
      <c r="A1681" s="10" t="s">
        <v>2622</v>
      </c>
      <c r="B1681" s="14">
        <v>202501</v>
      </c>
      <c r="C1681" s="14">
        <v>202501</v>
      </c>
      <c r="D1681" s="14" t="s">
        <v>1015</v>
      </c>
      <c r="E1681" s="16">
        <v>6371771058</v>
      </c>
      <c r="F1681" s="10" t="s">
        <v>2630</v>
      </c>
      <c r="G1681" s="17" t="s">
        <v>2639</v>
      </c>
      <c r="H1681" s="11">
        <v>280000</v>
      </c>
      <c r="I1681" s="19">
        <v>45685</v>
      </c>
      <c r="J1681" s="11">
        <v>5000</v>
      </c>
      <c r="K1681" s="12" t="s">
        <v>20</v>
      </c>
      <c r="L1681" s="12" t="s">
        <v>158</v>
      </c>
    </row>
    <row r="1682" spans="1:12" x14ac:dyDescent="0.25">
      <c r="A1682" s="10" t="s">
        <v>2623</v>
      </c>
      <c r="B1682" s="14">
        <v>202501</v>
      </c>
      <c r="C1682" s="14">
        <v>202501</v>
      </c>
      <c r="D1682" s="14" t="s">
        <v>1014</v>
      </c>
      <c r="E1682" s="16">
        <v>8329488094</v>
      </c>
      <c r="F1682" s="10" t="s">
        <v>2631</v>
      </c>
      <c r="G1682" s="17" t="s">
        <v>2603</v>
      </c>
      <c r="H1682" s="11">
        <v>290000</v>
      </c>
      <c r="I1682" s="19">
        <v>45685</v>
      </c>
      <c r="J1682" s="11">
        <v>5000</v>
      </c>
      <c r="K1682" s="12" t="s">
        <v>20</v>
      </c>
      <c r="L1682" s="12" t="s">
        <v>158</v>
      </c>
    </row>
    <row r="1683" spans="1:12" x14ac:dyDescent="0.25">
      <c r="A1683" s="10" t="s">
        <v>2624</v>
      </c>
      <c r="B1683" s="14">
        <v>202501</v>
      </c>
      <c r="C1683" s="14">
        <v>202501</v>
      </c>
      <c r="D1683" s="14" t="s">
        <v>1014</v>
      </c>
      <c r="E1683" s="16">
        <v>7841960474</v>
      </c>
      <c r="F1683" s="10" t="s">
        <v>2632</v>
      </c>
      <c r="G1683" s="17" t="s">
        <v>2603</v>
      </c>
      <c r="H1683" s="11">
        <v>290000</v>
      </c>
      <c r="I1683" s="19">
        <v>45685</v>
      </c>
      <c r="J1683" s="11">
        <v>5000</v>
      </c>
      <c r="K1683" s="12" t="s">
        <v>20</v>
      </c>
      <c r="L1683" s="12" t="s">
        <v>158</v>
      </c>
    </row>
    <row r="1684" spans="1:12" x14ac:dyDescent="0.25">
      <c r="A1684" s="10" t="s">
        <v>2625</v>
      </c>
      <c r="B1684" s="14">
        <v>202501</v>
      </c>
      <c r="C1684" s="14">
        <v>202501</v>
      </c>
      <c r="D1684" s="14" t="s">
        <v>1015</v>
      </c>
      <c r="E1684" s="16">
        <v>9337494446</v>
      </c>
      <c r="F1684" s="10" t="s">
        <v>2633</v>
      </c>
      <c r="G1684" s="17" t="s">
        <v>2639</v>
      </c>
      <c r="H1684" s="11">
        <v>295000</v>
      </c>
      <c r="I1684" s="19">
        <v>45685</v>
      </c>
      <c r="J1684" s="11">
        <v>5000</v>
      </c>
      <c r="K1684" s="12" t="s">
        <v>20</v>
      </c>
      <c r="L1684" s="12" t="s">
        <v>158</v>
      </c>
    </row>
    <row r="1685" spans="1:12" x14ac:dyDescent="0.25">
      <c r="A1685" s="10" t="s">
        <v>2626</v>
      </c>
      <c r="B1685" s="14">
        <v>202501</v>
      </c>
      <c r="C1685" s="14">
        <v>202501</v>
      </c>
      <c r="D1685" s="14" t="s">
        <v>1014</v>
      </c>
      <c r="E1685" s="16">
        <v>9835420061</v>
      </c>
      <c r="F1685" s="10" t="s">
        <v>2634</v>
      </c>
      <c r="G1685" s="17" t="s">
        <v>2639</v>
      </c>
      <c r="H1685" s="11">
        <v>295000</v>
      </c>
      <c r="I1685" s="19">
        <v>45685</v>
      </c>
      <c r="J1685" s="11">
        <v>5000</v>
      </c>
      <c r="K1685" s="12" t="s">
        <v>20</v>
      </c>
      <c r="L1685" s="12" t="s">
        <v>158</v>
      </c>
    </row>
    <row r="1686" spans="1:12" x14ac:dyDescent="0.25">
      <c r="A1686" s="10" t="s">
        <v>2395</v>
      </c>
      <c r="B1686" s="14">
        <v>202501</v>
      </c>
      <c r="C1686" s="14">
        <v>202501</v>
      </c>
      <c r="D1686" s="14" t="s">
        <v>1015</v>
      </c>
      <c r="E1686" s="16">
        <v>8249778903</v>
      </c>
      <c r="F1686" s="10" t="s">
        <v>2635</v>
      </c>
      <c r="G1686" s="17" t="s">
        <v>2639</v>
      </c>
      <c r="H1686" s="11">
        <v>275000</v>
      </c>
      <c r="I1686" s="19">
        <v>45685</v>
      </c>
      <c r="J1686" s="11">
        <v>5000</v>
      </c>
      <c r="K1686" s="12" t="s">
        <v>20</v>
      </c>
      <c r="L1686" s="12" t="s">
        <v>158</v>
      </c>
    </row>
    <row r="1687" spans="1:12" x14ac:dyDescent="0.25">
      <c r="A1687" s="10" t="s">
        <v>2627</v>
      </c>
      <c r="B1687" s="14">
        <v>202501</v>
      </c>
      <c r="C1687" s="14">
        <v>202501</v>
      </c>
      <c r="D1687" s="14" t="s">
        <v>1015</v>
      </c>
      <c r="E1687" s="16">
        <v>9124433189</v>
      </c>
      <c r="F1687" s="10" t="s">
        <v>2636</v>
      </c>
      <c r="G1687" s="17" t="s">
        <v>2603</v>
      </c>
      <c r="H1687" s="11">
        <v>303000</v>
      </c>
      <c r="I1687" s="19">
        <v>45685</v>
      </c>
      <c r="J1687" s="11">
        <v>5000</v>
      </c>
      <c r="K1687" s="12" t="s">
        <v>20</v>
      </c>
      <c r="L1687" s="12" t="s">
        <v>158</v>
      </c>
    </row>
    <row r="1688" spans="1:12" x14ac:dyDescent="0.25">
      <c r="A1688" s="10" t="s">
        <v>2628</v>
      </c>
      <c r="B1688" s="14">
        <v>202501</v>
      </c>
      <c r="C1688" s="14">
        <v>202501</v>
      </c>
      <c r="D1688" s="14" t="s">
        <v>2638</v>
      </c>
      <c r="E1688" s="16">
        <v>9003119954</v>
      </c>
      <c r="F1688" s="10" t="s">
        <v>2637</v>
      </c>
      <c r="G1688" s="17" t="s">
        <v>2603</v>
      </c>
      <c r="H1688" s="11">
        <v>290000</v>
      </c>
      <c r="I1688" s="19">
        <v>45685</v>
      </c>
      <c r="J1688" s="11">
        <v>5000</v>
      </c>
      <c r="K1688" s="12" t="s">
        <v>20</v>
      </c>
      <c r="L1688" s="12" t="s">
        <v>158</v>
      </c>
    </row>
    <row r="1689" spans="1:12" x14ac:dyDescent="0.25">
      <c r="A1689" s="10" t="s">
        <v>2011</v>
      </c>
      <c r="B1689" s="14">
        <v>202501</v>
      </c>
      <c r="C1689" s="14">
        <v>202501</v>
      </c>
      <c r="D1689" s="14" t="s">
        <v>1015</v>
      </c>
      <c r="E1689" s="16">
        <v>8144690058</v>
      </c>
      <c r="F1689" s="10" t="s">
        <v>2012</v>
      </c>
      <c r="G1689" s="17" t="s">
        <v>2603</v>
      </c>
      <c r="H1689" s="11">
        <v>318600</v>
      </c>
      <c r="I1689" s="19">
        <v>45685</v>
      </c>
      <c r="J1689" s="11">
        <v>5000</v>
      </c>
      <c r="K1689" s="12" t="s">
        <v>20</v>
      </c>
      <c r="L1689" s="12" t="s">
        <v>158</v>
      </c>
    </row>
    <row r="1690" spans="1:12" x14ac:dyDescent="0.25">
      <c r="A1690" s="10" t="s">
        <v>2640</v>
      </c>
      <c r="B1690" s="14">
        <v>202501</v>
      </c>
      <c r="C1690" s="14">
        <v>202501</v>
      </c>
      <c r="D1690" s="14" t="s">
        <v>1014</v>
      </c>
      <c r="E1690" s="16">
        <v>8962221327</v>
      </c>
      <c r="F1690" s="10" t="s">
        <v>2641</v>
      </c>
      <c r="G1690" s="17" t="s">
        <v>2603</v>
      </c>
      <c r="H1690" s="11">
        <v>318600</v>
      </c>
      <c r="I1690" s="19">
        <v>45687</v>
      </c>
      <c r="J1690" s="11">
        <v>230000</v>
      </c>
      <c r="K1690" t="s">
        <v>903</v>
      </c>
      <c r="L1690" s="12" t="s">
        <v>158</v>
      </c>
    </row>
    <row r="1691" spans="1:12" x14ac:dyDescent="0.25">
      <c r="A1691" s="10" t="s">
        <v>2458</v>
      </c>
      <c r="B1691" s="14">
        <v>202411</v>
      </c>
      <c r="C1691" s="14">
        <v>202411</v>
      </c>
      <c r="D1691" s="14" t="s">
        <v>1015</v>
      </c>
      <c r="E1691" s="16">
        <v>7894384546</v>
      </c>
      <c r="F1691" s="10" t="s">
        <v>2461</v>
      </c>
      <c r="G1691" s="17" t="s">
        <v>1778</v>
      </c>
      <c r="H1691" s="11">
        <v>318600</v>
      </c>
      <c r="I1691" s="19">
        <v>45687</v>
      </c>
      <c r="J1691" s="11">
        <v>79500</v>
      </c>
      <c r="K1691" s="12" t="s">
        <v>20</v>
      </c>
      <c r="L1691" s="12" t="s">
        <v>158</v>
      </c>
    </row>
    <row r="1692" spans="1:12" x14ac:dyDescent="0.25">
      <c r="A1692" s="10" t="s">
        <v>2447</v>
      </c>
      <c r="B1692" s="14">
        <v>202411</v>
      </c>
      <c r="C1692" s="14">
        <v>202411</v>
      </c>
      <c r="D1692" s="14" t="s">
        <v>1014</v>
      </c>
      <c r="E1692" s="16">
        <v>8815740449</v>
      </c>
      <c r="F1692" s="10" t="s">
        <v>2450</v>
      </c>
      <c r="G1692" s="17" t="s">
        <v>1792</v>
      </c>
      <c r="H1692" s="11">
        <v>270000</v>
      </c>
      <c r="I1692" s="19">
        <v>45687</v>
      </c>
      <c r="J1692" s="11">
        <v>50000</v>
      </c>
      <c r="K1692" s="12" t="s">
        <v>20</v>
      </c>
      <c r="L1692" s="12" t="s">
        <v>158</v>
      </c>
    </row>
    <row r="1693" spans="1:12" x14ac:dyDescent="0.25">
      <c r="A1693" s="10" t="s">
        <v>2467</v>
      </c>
      <c r="B1693" s="14">
        <v>202411</v>
      </c>
      <c r="C1693" s="14">
        <v>202411</v>
      </c>
      <c r="D1693" s="14" t="s">
        <v>1014</v>
      </c>
      <c r="E1693" s="16">
        <v>8520868621</v>
      </c>
      <c r="F1693" s="10" t="s">
        <v>2468</v>
      </c>
      <c r="G1693" s="17" t="s">
        <v>1778</v>
      </c>
      <c r="H1693" s="11">
        <v>288600</v>
      </c>
      <c r="I1693" s="19">
        <v>45688</v>
      </c>
      <c r="J1693" s="11">
        <f>6720+50000</f>
        <v>56720</v>
      </c>
      <c r="K1693" s="12" t="s">
        <v>20</v>
      </c>
      <c r="L1693" s="12" t="s">
        <v>158</v>
      </c>
    </row>
    <row r="1694" spans="1:12" x14ac:dyDescent="0.25">
      <c r="A1694" s="10" t="s">
        <v>2595</v>
      </c>
      <c r="B1694" s="14">
        <v>202501</v>
      </c>
      <c r="C1694" s="14">
        <v>202501</v>
      </c>
      <c r="D1694" s="14" t="s">
        <v>1015</v>
      </c>
      <c r="E1694" s="16">
        <v>7751934465</v>
      </c>
      <c r="F1694" s="10" t="s">
        <v>2601</v>
      </c>
      <c r="G1694" s="17" t="s">
        <v>1792</v>
      </c>
      <c r="H1694" s="11">
        <v>275000</v>
      </c>
      <c r="I1694" s="19">
        <v>45688</v>
      </c>
      <c r="J1694" s="11">
        <v>55000</v>
      </c>
      <c r="K1694" s="12" t="s">
        <v>20</v>
      </c>
      <c r="L1694" s="12" t="s">
        <v>158</v>
      </c>
    </row>
    <row r="1695" spans="1:12" x14ac:dyDescent="0.25">
      <c r="A1695" s="10" t="s">
        <v>2625</v>
      </c>
      <c r="B1695" s="14">
        <v>202501</v>
      </c>
      <c r="C1695" s="14">
        <v>202501</v>
      </c>
      <c r="D1695" s="14" t="s">
        <v>1015</v>
      </c>
      <c r="E1695" s="16">
        <v>9337494446</v>
      </c>
      <c r="F1695" s="10" t="s">
        <v>2633</v>
      </c>
      <c r="G1695" s="17" t="s">
        <v>2639</v>
      </c>
      <c r="H1695" s="11">
        <v>295000</v>
      </c>
      <c r="I1695" s="19">
        <v>45688</v>
      </c>
      <c r="J1695" s="11">
        <v>5000</v>
      </c>
      <c r="K1695" s="12" t="s">
        <v>20</v>
      </c>
      <c r="L1695" s="12" t="s">
        <v>158</v>
      </c>
    </row>
    <row r="1696" spans="1:12" x14ac:dyDescent="0.25">
      <c r="A1696" s="10" t="s">
        <v>2628</v>
      </c>
      <c r="B1696" s="14">
        <v>202501</v>
      </c>
      <c r="C1696" s="14">
        <v>202501</v>
      </c>
      <c r="D1696" s="14" t="s">
        <v>2638</v>
      </c>
      <c r="E1696" s="16">
        <v>9003119954</v>
      </c>
      <c r="F1696" s="10" t="s">
        <v>2637</v>
      </c>
      <c r="G1696" s="17" t="s">
        <v>2603</v>
      </c>
      <c r="H1696" s="11">
        <v>290000</v>
      </c>
      <c r="I1696" s="19">
        <v>45688</v>
      </c>
      <c r="J1696" s="11">
        <v>5000</v>
      </c>
      <c r="K1696" s="12" t="s">
        <v>20</v>
      </c>
      <c r="L1696" s="12" t="s">
        <v>158</v>
      </c>
    </row>
    <row r="1697" spans="1:12" x14ac:dyDescent="0.25">
      <c r="A1697" s="10" t="s">
        <v>2342</v>
      </c>
      <c r="B1697" s="14">
        <v>202409</v>
      </c>
      <c r="C1697" s="14">
        <v>202409</v>
      </c>
      <c r="D1697" s="14" t="s">
        <v>1015</v>
      </c>
      <c r="E1697" s="16">
        <v>9348824057</v>
      </c>
      <c r="F1697" s="10" t="s">
        <v>2348</v>
      </c>
      <c r="G1697" s="17" t="s">
        <v>1778</v>
      </c>
      <c r="H1697" s="11">
        <v>280000</v>
      </c>
      <c r="I1697" s="19">
        <v>45688</v>
      </c>
      <c r="J1697" s="11">
        <v>95000</v>
      </c>
      <c r="K1697" s="12" t="s">
        <v>20</v>
      </c>
      <c r="L1697" s="12" t="s">
        <v>158</v>
      </c>
    </row>
    <row r="1698" spans="1:12" x14ac:dyDescent="0.25">
      <c r="A1698" s="10" t="s">
        <v>2267</v>
      </c>
      <c r="B1698" s="14">
        <v>202409</v>
      </c>
      <c r="C1698" s="14">
        <v>202409</v>
      </c>
      <c r="D1698" s="14" t="s">
        <v>1015</v>
      </c>
      <c r="E1698" s="16">
        <v>7876154936</v>
      </c>
      <c r="F1698" s="10" t="s">
        <v>2270</v>
      </c>
      <c r="G1698" s="17" t="s">
        <v>1778</v>
      </c>
      <c r="H1698" s="11">
        <v>318000</v>
      </c>
      <c r="I1698" s="19">
        <v>45658</v>
      </c>
      <c r="J1698" s="11">
        <v>58000</v>
      </c>
      <c r="K1698" s="12" t="s">
        <v>20</v>
      </c>
      <c r="L1698" s="12" t="s">
        <v>158</v>
      </c>
    </row>
    <row r="1699" spans="1:12" x14ac:dyDescent="0.25">
      <c r="A1699" s="10" t="s">
        <v>1609</v>
      </c>
      <c r="B1699" s="14">
        <v>202312</v>
      </c>
      <c r="C1699" s="14">
        <v>202312</v>
      </c>
      <c r="D1699" s="14" t="s">
        <v>1014</v>
      </c>
      <c r="E1699" s="16">
        <v>8924820464</v>
      </c>
      <c r="F1699" s="10" t="s">
        <v>1455</v>
      </c>
      <c r="G1699" s="17" t="s">
        <v>19</v>
      </c>
      <c r="H1699" s="11">
        <v>270000</v>
      </c>
      <c r="I1699" s="19">
        <v>45690</v>
      </c>
      <c r="J1699" s="11">
        <v>10000</v>
      </c>
      <c r="K1699" s="12" t="s">
        <v>20</v>
      </c>
      <c r="L1699" s="12" t="s">
        <v>158</v>
      </c>
    </row>
    <row r="1700" spans="1:12" x14ac:dyDescent="0.25">
      <c r="A1700" s="10" t="s">
        <v>2622</v>
      </c>
      <c r="B1700" s="14">
        <v>202501</v>
      </c>
      <c r="C1700" s="14">
        <v>202501</v>
      </c>
      <c r="D1700" s="14" t="s">
        <v>1015</v>
      </c>
      <c r="E1700" s="16">
        <v>6371771058</v>
      </c>
      <c r="F1700" s="10" t="s">
        <v>2630</v>
      </c>
      <c r="G1700" s="17" t="s">
        <v>2639</v>
      </c>
      <c r="H1700" s="11">
        <v>280000</v>
      </c>
      <c r="I1700" s="19">
        <v>45690</v>
      </c>
      <c r="J1700" s="11">
        <f>75000+15000</f>
        <v>90000</v>
      </c>
      <c r="K1700" s="12" t="s">
        <v>20</v>
      </c>
      <c r="L1700" s="12" t="s">
        <v>158</v>
      </c>
    </row>
    <row r="1701" spans="1:12" x14ac:dyDescent="0.25">
      <c r="A1701" s="10" t="s">
        <v>2628</v>
      </c>
      <c r="B1701" s="14">
        <v>202501</v>
      </c>
      <c r="C1701" s="14">
        <v>202501</v>
      </c>
      <c r="D1701" s="14" t="s">
        <v>2638</v>
      </c>
      <c r="E1701" s="16">
        <v>9003119954</v>
      </c>
      <c r="F1701" s="10" t="s">
        <v>2637</v>
      </c>
      <c r="G1701" s="17" t="s">
        <v>2603</v>
      </c>
      <c r="H1701" s="11">
        <v>290000</v>
      </c>
      <c r="I1701" s="19">
        <v>45691</v>
      </c>
      <c r="J1701" s="11">
        <v>285000</v>
      </c>
      <c r="K1701" s="12" t="s">
        <v>903</v>
      </c>
      <c r="L1701" s="12" t="s">
        <v>158</v>
      </c>
    </row>
    <row r="1702" spans="1:12" x14ac:dyDescent="0.25">
      <c r="A1702" s="10" t="s">
        <v>2353</v>
      </c>
      <c r="B1702" s="14">
        <v>202409</v>
      </c>
      <c r="C1702" s="14">
        <v>202409</v>
      </c>
      <c r="D1702" s="14" t="s">
        <v>1015</v>
      </c>
      <c r="E1702" s="16">
        <v>8327730643</v>
      </c>
      <c r="F1702" s="10" t="s">
        <v>2354</v>
      </c>
      <c r="G1702" s="17" t="s">
        <v>1778</v>
      </c>
      <c r="H1702" s="11">
        <v>300000</v>
      </c>
      <c r="I1702" s="19">
        <v>45691</v>
      </c>
      <c r="J1702" s="11">
        <v>66666</v>
      </c>
      <c r="K1702" s="12" t="s">
        <v>20</v>
      </c>
      <c r="L1702" s="12" t="s">
        <v>158</v>
      </c>
    </row>
    <row r="1703" spans="1:12" x14ac:dyDescent="0.25">
      <c r="A1703" s="10" t="s">
        <v>2644</v>
      </c>
      <c r="B1703" s="14">
        <v>202501</v>
      </c>
      <c r="C1703" s="14">
        <v>202501</v>
      </c>
      <c r="D1703" s="14" t="s">
        <v>1015</v>
      </c>
      <c r="E1703" s="16">
        <v>9124433189</v>
      </c>
      <c r="F1703" s="10" t="s">
        <v>2636</v>
      </c>
      <c r="G1703" s="17" t="s">
        <v>1778</v>
      </c>
      <c r="H1703" s="11">
        <v>303000</v>
      </c>
      <c r="I1703" s="19">
        <v>45692</v>
      </c>
      <c r="J1703" s="11">
        <v>50000</v>
      </c>
      <c r="K1703" s="12" t="s">
        <v>20</v>
      </c>
      <c r="L1703" s="12" t="s">
        <v>158</v>
      </c>
    </row>
    <row r="1704" spans="1:12" x14ac:dyDescent="0.25">
      <c r="A1704" s="10" t="s">
        <v>2395</v>
      </c>
      <c r="B1704" s="14">
        <v>202410</v>
      </c>
      <c r="C1704" s="14">
        <v>202410</v>
      </c>
      <c r="D1704" s="14" t="s">
        <v>1015</v>
      </c>
      <c r="E1704" s="16">
        <v>8249778903</v>
      </c>
      <c r="F1704" s="10" t="s">
        <v>2397</v>
      </c>
      <c r="G1704" s="17" t="s">
        <v>1778</v>
      </c>
      <c r="H1704" s="11">
        <v>318000</v>
      </c>
      <c r="I1704" s="19">
        <v>45692</v>
      </c>
      <c r="J1704" s="11">
        <v>60000</v>
      </c>
      <c r="K1704" s="12" t="s">
        <v>20</v>
      </c>
      <c r="L1704" s="12" t="s">
        <v>158</v>
      </c>
    </row>
    <row r="1705" spans="1:12" x14ac:dyDescent="0.25">
      <c r="A1705" s="10" t="s">
        <v>2621</v>
      </c>
      <c r="B1705" s="14">
        <v>202501</v>
      </c>
      <c r="C1705" s="14">
        <v>202501</v>
      </c>
      <c r="D1705" s="14" t="s">
        <v>1014</v>
      </c>
      <c r="E1705" s="16">
        <v>7400661239</v>
      </c>
      <c r="F1705" s="10" t="s">
        <v>2629</v>
      </c>
      <c r="G1705" s="17" t="s">
        <v>2603</v>
      </c>
      <c r="H1705" s="11">
        <v>290000</v>
      </c>
      <c r="I1705" s="19">
        <v>45692</v>
      </c>
      <c r="J1705" s="11">
        <v>71250</v>
      </c>
      <c r="K1705" s="12" t="s">
        <v>20</v>
      </c>
      <c r="L1705" s="12" t="s">
        <v>158</v>
      </c>
    </row>
    <row r="1706" spans="1:12" x14ac:dyDescent="0.25">
      <c r="A1706" s="10" t="s">
        <v>2366</v>
      </c>
      <c r="B1706" s="14">
        <v>202410</v>
      </c>
      <c r="C1706" s="14">
        <v>202410</v>
      </c>
      <c r="D1706" s="14" t="s">
        <v>1015</v>
      </c>
      <c r="E1706" s="16" t="s">
        <v>2366</v>
      </c>
      <c r="F1706" s="10" t="s">
        <v>2369</v>
      </c>
      <c r="G1706" s="17" t="s">
        <v>1778</v>
      </c>
      <c r="H1706" s="11">
        <v>318000</v>
      </c>
      <c r="I1706" s="19">
        <v>45692</v>
      </c>
      <c r="J1706" s="11">
        <v>30000</v>
      </c>
      <c r="K1706" s="12" t="s">
        <v>20</v>
      </c>
      <c r="L1706" s="12" t="s">
        <v>158</v>
      </c>
    </row>
    <row r="1707" spans="1:12" x14ac:dyDescent="0.25">
      <c r="A1707" s="10" t="s">
        <v>2643</v>
      </c>
      <c r="B1707" s="14">
        <v>202501</v>
      </c>
      <c r="C1707" s="14">
        <v>202501</v>
      </c>
      <c r="D1707" s="14" t="s">
        <v>1015</v>
      </c>
      <c r="E1707" s="16">
        <v>8821907123</v>
      </c>
      <c r="F1707" s="10" t="s">
        <v>2642</v>
      </c>
      <c r="G1707" s="17" t="s">
        <v>2639</v>
      </c>
      <c r="H1707" s="11">
        <v>275000</v>
      </c>
      <c r="I1707" s="19">
        <v>45692</v>
      </c>
      <c r="J1707" s="11">
        <v>50000</v>
      </c>
      <c r="K1707" s="12" t="s">
        <v>20</v>
      </c>
      <c r="L1707" s="12" t="s">
        <v>158</v>
      </c>
    </row>
    <row r="1708" spans="1:12" x14ac:dyDescent="0.25">
      <c r="A1708" s="10" t="s">
        <v>2492</v>
      </c>
      <c r="B1708" s="14">
        <v>202411</v>
      </c>
      <c r="C1708" s="14">
        <v>202411</v>
      </c>
      <c r="D1708" s="14" t="s">
        <v>1015</v>
      </c>
      <c r="E1708" s="16">
        <v>8658287623</v>
      </c>
      <c r="F1708" s="10" t="s">
        <v>2493</v>
      </c>
      <c r="G1708" s="17" t="s">
        <v>1778</v>
      </c>
      <c r="H1708" s="11">
        <v>318600</v>
      </c>
      <c r="I1708" s="19">
        <v>45692</v>
      </c>
      <c r="J1708" s="11">
        <v>50000</v>
      </c>
      <c r="K1708" s="12" t="s">
        <v>20</v>
      </c>
      <c r="L1708" s="12" t="s">
        <v>158</v>
      </c>
    </row>
    <row r="1709" spans="1:12" x14ac:dyDescent="0.25">
      <c r="A1709" s="10" t="s">
        <v>2596</v>
      </c>
      <c r="B1709" s="14">
        <v>202501</v>
      </c>
      <c r="C1709" s="14">
        <v>202501</v>
      </c>
      <c r="D1709" s="14" t="s">
        <v>1015</v>
      </c>
      <c r="E1709" s="16">
        <v>9938450939</v>
      </c>
      <c r="F1709" s="10" t="s">
        <v>2602</v>
      </c>
      <c r="G1709" s="17" t="s">
        <v>1792</v>
      </c>
      <c r="H1709" s="11">
        <v>295000</v>
      </c>
      <c r="I1709" s="19">
        <v>45693</v>
      </c>
      <c r="J1709" s="11">
        <v>60000</v>
      </c>
      <c r="K1709" s="12" t="s">
        <v>20</v>
      </c>
      <c r="L1709" s="12" t="s">
        <v>158</v>
      </c>
    </row>
    <row r="1710" spans="1:12" x14ac:dyDescent="0.25">
      <c r="A1710" s="10" t="s">
        <v>2596</v>
      </c>
      <c r="B1710" s="14">
        <v>202502</v>
      </c>
      <c r="C1710" s="14">
        <v>202502</v>
      </c>
      <c r="D1710" s="14" t="s">
        <v>1015</v>
      </c>
      <c r="E1710" s="16">
        <v>9938450939</v>
      </c>
      <c r="F1710" s="10" t="s">
        <v>2602</v>
      </c>
      <c r="G1710" s="17" t="s">
        <v>1792</v>
      </c>
      <c r="H1710" s="11">
        <v>295000</v>
      </c>
      <c r="I1710" s="19">
        <v>45693</v>
      </c>
      <c r="J1710" s="11">
        <v>5000</v>
      </c>
      <c r="K1710" s="12" t="s">
        <v>20</v>
      </c>
      <c r="L1710" s="12" t="s">
        <v>2073</v>
      </c>
    </row>
    <row r="1711" spans="1:12" x14ac:dyDescent="0.25">
      <c r="A1711" s="10" t="s">
        <v>2645</v>
      </c>
      <c r="B1711" s="14">
        <v>202502</v>
      </c>
      <c r="C1711" s="14">
        <v>202502</v>
      </c>
      <c r="D1711" s="14" t="s">
        <v>1014</v>
      </c>
      <c r="E1711" s="16">
        <v>9163983988</v>
      </c>
      <c r="F1711" s="10" t="s">
        <v>2648</v>
      </c>
      <c r="G1711" s="17" t="s">
        <v>1792</v>
      </c>
      <c r="H1711" s="11">
        <v>278000</v>
      </c>
      <c r="I1711" s="19">
        <v>45693</v>
      </c>
      <c r="J1711" s="11">
        <v>5000</v>
      </c>
      <c r="K1711" s="12" t="s">
        <v>20</v>
      </c>
      <c r="L1711" s="12" t="s">
        <v>2437</v>
      </c>
    </row>
    <row r="1712" spans="1:12" x14ac:dyDescent="0.25">
      <c r="A1712" s="10" t="s">
        <v>2643</v>
      </c>
      <c r="B1712" s="14">
        <v>202502</v>
      </c>
      <c r="C1712" s="14">
        <v>202502</v>
      </c>
      <c r="D1712" s="14" t="s">
        <v>1014</v>
      </c>
      <c r="E1712" s="16">
        <v>8821907123</v>
      </c>
      <c r="F1712" s="10" t="s">
        <v>2649</v>
      </c>
      <c r="G1712" s="17" t="s">
        <v>1792</v>
      </c>
      <c r="H1712" s="11">
        <v>275000</v>
      </c>
      <c r="I1712" s="19">
        <v>45693</v>
      </c>
      <c r="J1712" s="11">
        <v>5000</v>
      </c>
      <c r="K1712" s="12" t="s">
        <v>20</v>
      </c>
      <c r="L1712" s="12" t="s">
        <v>142</v>
      </c>
    </row>
    <row r="1713" spans="1:13" x14ac:dyDescent="0.25">
      <c r="A1713" s="10" t="s">
        <v>2646</v>
      </c>
      <c r="B1713" s="14">
        <v>202502</v>
      </c>
      <c r="C1713" s="14">
        <v>202502</v>
      </c>
      <c r="D1713" s="14" t="s">
        <v>1014</v>
      </c>
      <c r="E1713" s="16" t="s">
        <v>2652</v>
      </c>
      <c r="F1713" s="10" t="s">
        <v>2650</v>
      </c>
      <c r="G1713" s="17" t="s">
        <v>1778</v>
      </c>
      <c r="H1713" s="11">
        <v>290000</v>
      </c>
      <c r="I1713" s="19">
        <v>45693</v>
      </c>
      <c r="J1713" s="11">
        <v>5000</v>
      </c>
      <c r="K1713" s="12" t="s">
        <v>20</v>
      </c>
      <c r="L1713" s="12" t="s">
        <v>142</v>
      </c>
    </row>
    <row r="1714" spans="1:13" x14ac:dyDescent="0.25">
      <c r="A1714" s="10" t="s">
        <v>2473</v>
      </c>
      <c r="B1714" s="14">
        <v>202502</v>
      </c>
      <c r="C1714" s="14">
        <v>202502</v>
      </c>
      <c r="D1714" s="14" t="s">
        <v>1015</v>
      </c>
      <c r="E1714" s="16">
        <v>7978185477</v>
      </c>
      <c r="F1714" s="10" t="s">
        <v>2474</v>
      </c>
      <c r="G1714" s="17" t="s">
        <v>1792</v>
      </c>
      <c r="H1714" s="11">
        <v>295000</v>
      </c>
      <c r="I1714" s="19">
        <v>45693</v>
      </c>
      <c r="J1714" s="11">
        <v>5000</v>
      </c>
      <c r="K1714" s="12" t="s">
        <v>20</v>
      </c>
      <c r="L1714" s="12" t="s">
        <v>2073</v>
      </c>
    </row>
    <row r="1715" spans="1:13" x14ac:dyDescent="0.25">
      <c r="A1715" s="10" t="s">
        <v>2647</v>
      </c>
      <c r="B1715" s="14">
        <v>202502</v>
      </c>
      <c r="C1715" s="14">
        <v>202502</v>
      </c>
      <c r="D1715" s="14" t="s">
        <v>1014</v>
      </c>
      <c r="E1715" s="16">
        <v>8628858380</v>
      </c>
      <c r="F1715" s="10" t="s">
        <v>2651</v>
      </c>
      <c r="G1715" s="17" t="s">
        <v>1778</v>
      </c>
      <c r="H1715" s="11">
        <v>298000</v>
      </c>
      <c r="I1715" s="19">
        <v>45693</v>
      </c>
      <c r="J1715" s="11">
        <v>5000</v>
      </c>
      <c r="K1715" s="12" t="s">
        <v>20</v>
      </c>
      <c r="L1715" s="12" t="s">
        <v>2437</v>
      </c>
    </row>
    <row r="1716" spans="1:13" x14ac:dyDescent="0.25">
      <c r="A1716" s="10" t="s">
        <v>2385</v>
      </c>
      <c r="B1716" s="14">
        <v>202410</v>
      </c>
      <c r="C1716" s="14">
        <v>202410</v>
      </c>
      <c r="D1716" s="14" t="s">
        <v>1014</v>
      </c>
      <c r="E1716" s="16">
        <v>7328875928</v>
      </c>
      <c r="F1716" s="10" t="s">
        <v>2389</v>
      </c>
      <c r="G1716" s="17" t="s">
        <v>1778</v>
      </c>
      <c r="H1716" s="11">
        <v>300000</v>
      </c>
      <c r="I1716" s="19">
        <v>45694</v>
      </c>
      <c r="J1716" s="11">
        <v>59000</v>
      </c>
      <c r="K1716" s="12" t="s">
        <v>20</v>
      </c>
      <c r="L1716" s="12" t="s">
        <v>158</v>
      </c>
    </row>
    <row r="1717" spans="1:13" x14ac:dyDescent="0.25">
      <c r="A1717" s="10" t="s">
        <v>2209</v>
      </c>
      <c r="B1717" s="14">
        <v>202408</v>
      </c>
      <c r="C1717" s="14">
        <v>202408</v>
      </c>
      <c r="D1717" s="14" t="s">
        <v>1015</v>
      </c>
      <c r="E1717" s="16">
        <v>9880225476</v>
      </c>
      <c r="F1717" s="10" t="s">
        <v>2211</v>
      </c>
      <c r="G1717" s="17" t="s">
        <v>1778</v>
      </c>
      <c r="H1717" s="11">
        <v>313600</v>
      </c>
      <c r="I1717" s="19">
        <v>45694</v>
      </c>
      <c r="J1717" s="11">
        <v>100000</v>
      </c>
      <c r="K1717" s="12" t="s">
        <v>689</v>
      </c>
      <c r="L1717" s="12" t="s">
        <v>158</v>
      </c>
    </row>
    <row r="1718" spans="1:13" x14ac:dyDescent="0.25">
      <c r="A1718" s="10" t="s">
        <v>2428</v>
      </c>
      <c r="B1718" s="14">
        <v>202411</v>
      </c>
      <c r="C1718" s="14">
        <v>202411</v>
      </c>
      <c r="D1718" s="14" t="s">
        <v>1014</v>
      </c>
      <c r="E1718" s="16">
        <v>9949127361</v>
      </c>
      <c r="F1718" s="10" t="s">
        <v>2436</v>
      </c>
      <c r="G1718" s="17" t="s">
        <v>1778</v>
      </c>
      <c r="H1718" s="11">
        <v>320000</v>
      </c>
      <c r="I1718" s="19">
        <v>45694</v>
      </c>
      <c r="J1718" s="11">
        <v>47166</v>
      </c>
      <c r="K1718" s="12" t="s">
        <v>689</v>
      </c>
      <c r="L1718" s="12" t="s">
        <v>158</v>
      </c>
    </row>
    <row r="1719" spans="1:13" x14ac:dyDescent="0.25">
      <c r="A1719" s="10" t="s">
        <v>2653</v>
      </c>
      <c r="B1719" s="14">
        <v>202502</v>
      </c>
      <c r="C1719" s="14">
        <v>202502</v>
      </c>
      <c r="D1719" s="14" t="s">
        <v>1015</v>
      </c>
      <c r="E1719" s="16">
        <v>9437203370</v>
      </c>
      <c r="F1719" s="10" t="s">
        <v>2655</v>
      </c>
      <c r="G1719" s="17" t="s">
        <v>1778</v>
      </c>
      <c r="H1719" s="11">
        <v>318000</v>
      </c>
      <c r="I1719" s="19">
        <v>45694</v>
      </c>
      <c r="J1719" s="11">
        <v>5000</v>
      </c>
      <c r="K1719" s="12" t="s">
        <v>20</v>
      </c>
      <c r="L1719" s="12" t="s">
        <v>2009</v>
      </c>
    </row>
    <row r="1720" spans="1:13" x14ac:dyDescent="0.25">
      <c r="A1720" s="10" t="s">
        <v>2654</v>
      </c>
      <c r="B1720" s="14">
        <v>202502</v>
      </c>
      <c r="C1720" s="14">
        <v>202502</v>
      </c>
      <c r="D1720" s="14" t="s">
        <v>1014</v>
      </c>
      <c r="E1720" s="16">
        <v>7338540317</v>
      </c>
      <c r="F1720" s="10" t="s">
        <v>2656</v>
      </c>
      <c r="G1720" s="17" t="s">
        <v>1778</v>
      </c>
      <c r="H1720" s="11">
        <v>318000</v>
      </c>
      <c r="I1720" s="19">
        <v>45694</v>
      </c>
      <c r="J1720" s="11">
        <v>5000</v>
      </c>
      <c r="K1720" s="12" t="s">
        <v>20</v>
      </c>
      <c r="L1720" s="12" t="s">
        <v>142</v>
      </c>
    </row>
    <row r="1721" spans="1:13" x14ac:dyDescent="0.25">
      <c r="A1721" s="10" t="s">
        <v>2093</v>
      </c>
      <c r="B1721" s="14">
        <v>202407</v>
      </c>
      <c r="C1721" s="14">
        <v>202407</v>
      </c>
      <c r="D1721" s="14" t="s">
        <v>1015</v>
      </c>
      <c r="E1721" s="16">
        <v>7008569094</v>
      </c>
      <c r="F1721" s="10" t="s">
        <v>2094</v>
      </c>
      <c r="G1721" s="17" t="s">
        <v>1778</v>
      </c>
      <c r="H1721" s="11">
        <v>280000</v>
      </c>
      <c r="I1721" s="19">
        <v>45695</v>
      </c>
      <c r="J1721" s="11">
        <v>28000</v>
      </c>
      <c r="K1721" s="12" t="s">
        <v>20</v>
      </c>
      <c r="L1721" s="12" t="s">
        <v>158</v>
      </c>
    </row>
    <row r="1722" spans="1:13" x14ac:dyDescent="0.25">
      <c r="A1722" s="10" t="s">
        <v>2484</v>
      </c>
      <c r="B1722" s="14">
        <v>202412</v>
      </c>
      <c r="C1722" s="14">
        <v>202412</v>
      </c>
      <c r="D1722" s="14" t="s">
        <v>1015</v>
      </c>
      <c r="E1722" s="16">
        <v>8457962570</v>
      </c>
      <c r="F1722" s="10" t="s">
        <v>2485</v>
      </c>
      <c r="G1722" s="17" t="s">
        <v>1778</v>
      </c>
      <c r="H1722" s="11">
        <v>303000</v>
      </c>
      <c r="I1722" s="19">
        <v>45695</v>
      </c>
      <c r="J1722" s="11">
        <v>30000</v>
      </c>
      <c r="K1722" s="12" t="s">
        <v>20</v>
      </c>
      <c r="L1722" s="12" t="s">
        <v>158</v>
      </c>
    </row>
    <row r="1723" spans="1:13" x14ac:dyDescent="0.25">
      <c r="A1723" s="10" t="s">
        <v>2622</v>
      </c>
      <c r="B1723" s="14">
        <v>202501</v>
      </c>
      <c r="C1723" s="14">
        <v>202501</v>
      </c>
      <c r="D1723" s="14" t="s">
        <v>1015</v>
      </c>
      <c r="E1723" s="16">
        <v>6371771058</v>
      </c>
      <c r="F1723" s="10" t="s">
        <v>2630</v>
      </c>
      <c r="G1723" s="17" t="s">
        <v>2639</v>
      </c>
      <c r="H1723" s="11">
        <v>280000</v>
      </c>
      <c r="I1723" s="19">
        <v>45695</v>
      </c>
      <c r="J1723" s="11">
        <v>75000</v>
      </c>
      <c r="K1723" s="12" t="s">
        <v>286</v>
      </c>
      <c r="L1723" s="12" t="s">
        <v>158</v>
      </c>
      <c r="M1723" t="s">
        <v>2657</v>
      </c>
    </row>
    <row r="1724" spans="1:13" x14ac:dyDescent="0.25">
      <c r="A1724" s="40" t="s">
        <v>2227</v>
      </c>
      <c r="B1724" s="14">
        <v>202408</v>
      </c>
      <c r="C1724" s="14">
        <v>202408</v>
      </c>
      <c r="D1724" s="14" t="s">
        <v>1015</v>
      </c>
      <c r="E1724" s="16">
        <v>7339978482</v>
      </c>
      <c r="F1724" s="50" t="s">
        <v>2228</v>
      </c>
      <c r="G1724" s="17" t="s">
        <v>1778</v>
      </c>
      <c r="H1724" s="11">
        <v>280000</v>
      </c>
      <c r="I1724" s="19">
        <v>45705</v>
      </c>
      <c r="J1724" s="11">
        <v>50000</v>
      </c>
      <c r="K1724" s="12" t="s">
        <v>20</v>
      </c>
      <c r="L1724" s="12" t="s">
        <v>158</v>
      </c>
    </row>
    <row r="1725" spans="1:13" x14ac:dyDescent="0.25">
      <c r="A1725" s="10" t="s">
        <v>2596</v>
      </c>
      <c r="B1725" s="14">
        <v>202501</v>
      </c>
      <c r="C1725" s="14">
        <v>202501</v>
      </c>
      <c r="D1725" s="14" t="s">
        <v>1015</v>
      </c>
      <c r="E1725" s="16">
        <v>9938450939</v>
      </c>
      <c r="F1725" s="10" t="s">
        <v>2602</v>
      </c>
      <c r="G1725" s="17" t="s">
        <v>1792</v>
      </c>
      <c r="H1725" s="11">
        <v>295000</v>
      </c>
      <c r="I1725" s="19">
        <v>45705</v>
      </c>
      <c r="J1725" s="11">
        <v>30000</v>
      </c>
      <c r="K1725" s="12" t="s">
        <v>20</v>
      </c>
      <c r="L1725" s="12" t="s">
        <v>158</v>
      </c>
    </row>
    <row r="1726" spans="1:13" x14ac:dyDescent="0.25">
      <c r="A1726" s="10" t="s">
        <v>2488</v>
      </c>
      <c r="B1726" s="14">
        <v>202412</v>
      </c>
      <c r="C1726" s="14">
        <v>202412</v>
      </c>
      <c r="D1726" s="14" t="s">
        <v>1015</v>
      </c>
      <c r="E1726" s="16">
        <v>7008906613</v>
      </c>
      <c r="F1726" s="10" t="s">
        <v>2489</v>
      </c>
      <c r="G1726" s="17" t="s">
        <v>1792</v>
      </c>
      <c r="H1726" s="11">
        <v>318000</v>
      </c>
      <c r="I1726" s="19">
        <v>45696</v>
      </c>
      <c r="J1726" s="11">
        <v>70000</v>
      </c>
      <c r="K1726" s="12" t="s">
        <v>20</v>
      </c>
      <c r="L1726" s="12" t="s">
        <v>158</v>
      </c>
    </row>
    <row r="1727" spans="1:13" x14ac:dyDescent="0.25">
      <c r="A1727" s="10" t="s">
        <v>2646</v>
      </c>
      <c r="B1727" s="14">
        <v>202502</v>
      </c>
      <c r="C1727" s="14">
        <v>202502</v>
      </c>
      <c r="D1727" s="14" t="s">
        <v>1014</v>
      </c>
      <c r="E1727" s="16" t="s">
        <v>2652</v>
      </c>
      <c r="F1727" s="50" t="s">
        <v>2650</v>
      </c>
      <c r="G1727" s="17" t="s">
        <v>1778</v>
      </c>
      <c r="H1727" s="11">
        <v>290000</v>
      </c>
      <c r="I1727" s="19">
        <v>45696</v>
      </c>
      <c r="J1727" s="11">
        <v>67500</v>
      </c>
      <c r="K1727" s="12" t="s">
        <v>20</v>
      </c>
      <c r="L1727" s="12" t="s">
        <v>158</v>
      </c>
    </row>
    <row r="1728" spans="1:13" x14ac:dyDescent="0.25">
      <c r="A1728" s="10" t="s">
        <v>2457</v>
      </c>
      <c r="B1728" s="14">
        <v>202411</v>
      </c>
      <c r="C1728" s="14">
        <v>202411</v>
      </c>
      <c r="D1728" s="14" t="s">
        <v>1015</v>
      </c>
      <c r="E1728" s="16">
        <v>7848877070</v>
      </c>
      <c r="F1728" s="10" t="s">
        <v>2460</v>
      </c>
      <c r="G1728" s="17" t="s">
        <v>1778</v>
      </c>
      <c r="H1728" s="11">
        <v>288000</v>
      </c>
      <c r="I1728" s="19">
        <v>45696</v>
      </c>
      <c r="J1728" s="11">
        <v>48000</v>
      </c>
      <c r="K1728" s="12" t="s">
        <v>20</v>
      </c>
      <c r="L1728" s="12" t="s">
        <v>158</v>
      </c>
    </row>
    <row r="1729" spans="1:12" x14ac:dyDescent="0.25">
      <c r="A1729" s="10" t="s">
        <v>2658</v>
      </c>
      <c r="B1729" s="14">
        <v>202502</v>
      </c>
      <c r="C1729" s="14">
        <v>202502</v>
      </c>
      <c r="D1729" s="14" t="s">
        <v>1014</v>
      </c>
      <c r="E1729" s="16">
        <v>6360952506</v>
      </c>
      <c r="F1729" s="10" t="s">
        <v>2662</v>
      </c>
      <c r="G1729" s="17" t="s">
        <v>1792</v>
      </c>
      <c r="H1729" s="11">
        <v>275000</v>
      </c>
      <c r="I1729" s="19">
        <v>45696</v>
      </c>
      <c r="J1729" s="11">
        <v>5000</v>
      </c>
      <c r="K1729" s="12" t="s">
        <v>20</v>
      </c>
      <c r="L1729" s="12" t="s">
        <v>158</v>
      </c>
    </row>
    <row r="1730" spans="1:12" x14ac:dyDescent="0.25">
      <c r="A1730" s="10" t="s">
        <v>2659</v>
      </c>
      <c r="B1730" s="14">
        <v>202502</v>
      </c>
      <c r="C1730" s="14">
        <v>202502</v>
      </c>
      <c r="D1730" s="14" t="s">
        <v>1015</v>
      </c>
      <c r="E1730" s="16">
        <v>8260531184</v>
      </c>
      <c r="F1730" s="10" t="s">
        <v>2663</v>
      </c>
      <c r="G1730" s="17" t="s">
        <v>1778</v>
      </c>
      <c r="H1730" s="11">
        <v>305000</v>
      </c>
      <c r="I1730" s="19">
        <v>45696</v>
      </c>
      <c r="J1730" s="11">
        <v>5000</v>
      </c>
      <c r="K1730" s="12" t="s">
        <v>20</v>
      </c>
      <c r="L1730" s="12" t="s">
        <v>158</v>
      </c>
    </row>
    <row r="1731" spans="1:12" x14ac:dyDescent="0.25">
      <c r="A1731" s="10" t="s">
        <v>2660</v>
      </c>
      <c r="B1731" s="14">
        <v>202502</v>
      </c>
      <c r="C1731" s="14">
        <v>202502</v>
      </c>
      <c r="D1731" s="14" t="s">
        <v>1015</v>
      </c>
      <c r="E1731" s="16" t="s">
        <v>2666</v>
      </c>
      <c r="F1731" s="10" t="s">
        <v>2664</v>
      </c>
      <c r="G1731" s="17" t="s">
        <v>1792</v>
      </c>
      <c r="H1731" s="11">
        <v>270000</v>
      </c>
      <c r="I1731" s="19">
        <v>45696</v>
      </c>
      <c r="J1731" s="11">
        <v>5000</v>
      </c>
      <c r="K1731" s="12" t="s">
        <v>20</v>
      </c>
      <c r="L1731" s="12" t="s">
        <v>158</v>
      </c>
    </row>
    <row r="1732" spans="1:12" x14ac:dyDescent="0.25">
      <c r="A1732" s="10" t="s">
        <v>2661</v>
      </c>
      <c r="B1732" s="14">
        <v>202502</v>
      </c>
      <c r="C1732" s="14">
        <v>202502</v>
      </c>
      <c r="D1732" s="14" t="s">
        <v>1015</v>
      </c>
      <c r="E1732" s="16">
        <v>9777521980</v>
      </c>
      <c r="F1732" s="10" t="s">
        <v>2665</v>
      </c>
      <c r="G1732" s="17" t="s">
        <v>1792</v>
      </c>
      <c r="H1732" s="11">
        <v>275000</v>
      </c>
      <c r="I1732" s="19">
        <v>45696</v>
      </c>
      <c r="J1732" s="11">
        <v>5000</v>
      </c>
      <c r="K1732" s="12" t="s">
        <v>20</v>
      </c>
      <c r="L1732" s="12" t="s">
        <v>158</v>
      </c>
    </row>
    <row r="1733" spans="1:12" x14ac:dyDescent="0.25">
      <c r="A1733" s="10" t="s">
        <v>2486</v>
      </c>
      <c r="B1733" s="14">
        <v>202412</v>
      </c>
      <c r="C1733" s="14">
        <v>202412</v>
      </c>
      <c r="D1733" s="14" t="s">
        <v>1015</v>
      </c>
      <c r="E1733" s="16">
        <v>9777136092</v>
      </c>
      <c r="F1733" s="10" t="s">
        <v>2487</v>
      </c>
      <c r="G1733" s="17" t="s">
        <v>1792</v>
      </c>
      <c r="H1733" s="11">
        <v>318000</v>
      </c>
      <c r="I1733" s="19">
        <v>45698</v>
      </c>
      <c r="J1733" s="11">
        <v>50000</v>
      </c>
      <c r="K1733" s="12" t="s">
        <v>20</v>
      </c>
      <c r="L1733" s="12" t="s">
        <v>158</v>
      </c>
    </row>
    <row r="1734" spans="1:12" x14ac:dyDescent="0.25">
      <c r="A1734" s="10" t="s">
        <v>2592</v>
      </c>
      <c r="B1734" s="14">
        <v>202501</v>
      </c>
      <c r="C1734" s="14">
        <v>202501</v>
      </c>
      <c r="D1734" s="14" t="s">
        <v>1014</v>
      </c>
      <c r="E1734" s="16">
        <v>7767972086</v>
      </c>
      <c r="F1734" s="10" t="s">
        <v>2598</v>
      </c>
      <c r="G1734" s="17" t="s">
        <v>2603</v>
      </c>
      <c r="H1734" s="11">
        <v>270000</v>
      </c>
      <c r="I1734" s="19">
        <v>45698</v>
      </c>
      <c r="J1734" s="11">
        <v>90000</v>
      </c>
      <c r="K1734" s="12" t="s">
        <v>20</v>
      </c>
      <c r="L1734" s="12" t="s">
        <v>158</v>
      </c>
    </row>
    <row r="1735" spans="1:12" x14ac:dyDescent="0.25">
      <c r="A1735" s="10" t="s">
        <v>2583</v>
      </c>
      <c r="B1735" s="14">
        <v>202501</v>
      </c>
      <c r="C1735" s="14">
        <v>202501</v>
      </c>
      <c r="D1735" s="14" t="s">
        <v>1015</v>
      </c>
      <c r="E1735" s="16">
        <v>9337599274</v>
      </c>
      <c r="F1735" s="10" t="s">
        <v>2587</v>
      </c>
      <c r="G1735" s="17" t="s">
        <v>1778</v>
      </c>
      <c r="H1735" s="11">
        <v>318000</v>
      </c>
      <c r="I1735" s="19">
        <v>45698</v>
      </c>
      <c r="J1735" s="11">
        <v>50000</v>
      </c>
      <c r="K1735" s="12" t="s">
        <v>689</v>
      </c>
      <c r="L1735" s="12" t="s">
        <v>158</v>
      </c>
    </row>
    <row r="1736" spans="1:12" x14ac:dyDescent="0.25">
      <c r="A1736" s="10" t="s">
        <v>2205</v>
      </c>
      <c r="B1736" s="14">
        <v>202408</v>
      </c>
      <c r="C1736" s="14">
        <v>202408</v>
      </c>
      <c r="D1736" s="14" t="s">
        <v>1015</v>
      </c>
      <c r="E1736" s="16">
        <v>7205263396</v>
      </c>
      <c r="F1736" s="10" t="s">
        <v>2206</v>
      </c>
      <c r="G1736" s="17" t="s">
        <v>1778</v>
      </c>
      <c r="H1736" s="11">
        <v>290000</v>
      </c>
      <c r="I1736" s="19">
        <v>45698</v>
      </c>
      <c r="J1736" s="11">
        <v>53000</v>
      </c>
      <c r="K1736" s="12" t="s">
        <v>20</v>
      </c>
      <c r="L1736" s="12" t="s">
        <v>158</v>
      </c>
    </row>
    <row r="1737" spans="1:12" x14ac:dyDescent="0.25">
      <c r="A1737" s="10" t="s">
        <v>2538</v>
      </c>
      <c r="B1737" s="14">
        <v>202502</v>
      </c>
      <c r="C1737" s="14">
        <v>202502</v>
      </c>
      <c r="D1737" s="14" t="s">
        <v>1015</v>
      </c>
      <c r="E1737" s="16">
        <v>9337712942</v>
      </c>
      <c r="F1737" s="10" t="s">
        <v>2540</v>
      </c>
      <c r="G1737" s="17" t="s">
        <v>1778</v>
      </c>
      <c r="H1737" s="11">
        <v>288600</v>
      </c>
      <c r="I1737" s="19">
        <v>45699</v>
      </c>
      <c r="J1737" s="11">
        <v>5000</v>
      </c>
      <c r="K1737" s="12" t="s">
        <v>20</v>
      </c>
      <c r="L1737" s="12" t="s">
        <v>158</v>
      </c>
    </row>
    <row r="1738" spans="1:12" x14ac:dyDescent="0.25">
      <c r="A1738" s="10" t="s">
        <v>2667</v>
      </c>
      <c r="B1738" s="14">
        <v>202502</v>
      </c>
      <c r="C1738" s="14">
        <v>202502</v>
      </c>
      <c r="D1738" s="14" t="s">
        <v>1014</v>
      </c>
      <c r="E1738" s="16">
        <v>7224841928</v>
      </c>
      <c r="F1738" s="10" t="s">
        <v>2669</v>
      </c>
      <c r="G1738" s="17" t="s">
        <v>1778</v>
      </c>
      <c r="H1738" s="11">
        <v>303000</v>
      </c>
      <c r="I1738" s="19">
        <v>45699</v>
      </c>
      <c r="J1738" s="11">
        <v>5000</v>
      </c>
      <c r="K1738" s="12" t="s">
        <v>20</v>
      </c>
      <c r="L1738" s="12" t="s">
        <v>158</v>
      </c>
    </row>
    <row r="1739" spans="1:12" x14ac:dyDescent="0.25">
      <c r="A1739" s="10" t="s">
        <v>2668</v>
      </c>
      <c r="B1739" s="14">
        <v>202502</v>
      </c>
      <c r="C1739" s="14">
        <v>202502</v>
      </c>
      <c r="D1739" s="14" t="s">
        <v>1015</v>
      </c>
      <c r="E1739" s="16">
        <v>6372170874</v>
      </c>
      <c r="F1739" s="10" t="s">
        <v>2670</v>
      </c>
      <c r="G1739" s="17" t="s">
        <v>1778</v>
      </c>
      <c r="H1739" s="11">
        <v>270000</v>
      </c>
      <c r="I1739" s="19">
        <v>45699</v>
      </c>
      <c r="J1739" s="11">
        <v>5000</v>
      </c>
      <c r="K1739" s="12" t="s">
        <v>20</v>
      </c>
      <c r="L1739" s="12" t="s">
        <v>158</v>
      </c>
    </row>
    <row r="1740" spans="1:12" x14ac:dyDescent="0.25">
      <c r="A1740" s="10" t="s">
        <v>2672</v>
      </c>
      <c r="B1740" s="14">
        <v>202202</v>
      </c>
      <c r="C1740" s="14">
        <v>202202</v>
      </c>
      <c r="D1740" s="14" t="s">
        <v>1015</v>
      </c>
      <c r="E1740" s="16">
        <v>8895901452</v>
      </c>
      <c r="F1740" s="10" t="s">
        <v>2671</v>
      </c>
      <c r="G1740" s="17" t="s">
        <v>1778</v>
      </c>
      <c r="H1740" s="11">
        <v>270000</v>
      </c>
      <c r="I1740" s="19">
        <v>45699</v>
      </c>
      <c r="J1740" s="11">
        <v>150000</v>
      </c>
      <c r="K1740" s="12" t="s">
        <v>20</v>
      </c>
      <c r="L1740" s="12" t="s">
        <v>158</v>
      </c>
    </row>
    <row r="1741" spans="1:12" x14ac:dyDescent="0.25">
      <c r="A1741" s="10" t="s">
        <v>2647</v>
      </c>
      <c r="B1741" s="14">
        <v>202502</v>
      </c>
      <c r="C1741" s="14">
        <v>202502</v>
      </c>
      <c r="D1741" s="14" t="s">
        <v>1014</v>
      </c>
      <c r="E1741" s="16">
        <v>8628858380</v>
      </c>
      <c r="F1741" s="10" t="s">
        <v>2651</v>
      </c>
      <c r="G1741" s="17" t="s">
        <v>1778</v>
      </c>
      <c r="H1741" s="11">
        <v>298000</v>
      </c>
      <c r="I1741" s="19">
        <v>45699</v>
      </c>
      <c r="J1741" s="11">
        <v>50000</v>
      </c>
      <c r="K1741" s="12" t="s">
        <v>20</v>
      </c>
      <c r="L1741" s="12" t="s">
        <v>158</v>
      </c>
    </row>
    <row r="1742" spans="1:12" x14ac:dyDescent="0.25">
      <c r="A1742" s="10" t="s">
        <v>2615</v>
      </c>
      <c r="B1742" s="14">
        <v>202501</v>
      </c>
      <c r="C1742" s="14">
        <v>202501</v>
      </c>
      <c r="D1742" s="14" t="s">
        <v>1015</v>
      </c>
      <c r="E1742" s="16">
        <v>9124002774</v>
      </c>
      <c r="F1742" s="10" t="s">
        <v>2616</v>
      </c>
      <c r="G1742" s="17" t="s">
        <v>1778</v>
      </c>
      <c r="H1742" s="11">
        <v>303600</v>
      </c>
      <c r="I1742" s="19">
        <v>45700</v>
      </c>
      <c r="J1742" s="11">
        <v>20000</v>
      </c>
      <c r="K1742" s="12" t="s">
        <v>20</v>
      </c>
      <c r="L1742" s="12" t="s">
        <v>158</v>
      </c>
    </row>
    <row r="1743" spans="1:12" x14ac:dyDescent="0.25">
      <c r="A1743" s="10" t="s">
        <v>2455</v>
      </c>
      <c r="B1743" s="14">
        <v>202501</v>
      </c>
      <c r="C1743" s="14">
        <v>202501</v>
      </c>
      <c r="D1743" s="14" t="s">
        <v>1014</v>
      </c>
      <c r="E1743" s="16">
        <v>8144975553</v>
      </c>
      <c r="F1743" s="10" t="s">
        <v>2456</v>
      </c>
      <c r="G1743" s="17" t="s">
        <v>1778</v>
      </c>
      <c r="H1743" s="11">
        <v>313600</v>
      </c>
      <c r="I1743" s="19">
        <v>45700</v>
      </c>
      <c r="J1743" s="11">
        <v>125000</v>
      </c>
      <c r="K1743" s="12" t="s">
        <v>20</v>
      </c>
      <c r="L1743" s="12" t="s">
        <v>158</v>
      </c>
    </row>
    <row r="1744" spans="1:12" x14ac:dyDescent="0.25">
      <c r="A1744" s="10" t="s">
        <v>2543</v>
      </c>
      <c r="B1744" s="14">
        <v>202501</v>
      </c>
      <c r="C1744" s="14">
        <v>202501</v>
      </c>
      <c r="D1744" s="14" t="s">
        <v>1014</v>
      </c>
      <c r="E1744" s="16">
        <v>6350225009</v>
      </c>
      <c r="F1744" s="10" t="s">
        <v>2545</v>
      </c>
      <c r="G1744" s="17" t="s">
        <v>1778</v>
      </c>
      <c r="H1744" s="11">
        <v>295000</v>
      </c>
      <c r="I1744" s="19">
        <v>45700</v>
      </c>
      <c r="J1744" s="11">
        <v>58000</v>
      </c>
      <c r="K1744" s="12" t="s">
        <v>20</v>
      </c>
      <c r="L1744" s="12" t="s">
        <v>158</v>
      </c>
    </row>
    <row r="1745" spans="1:12" x14ac:dyDescent="0.25">
      <c r="A1745" s="10" t="s">
        <v>2361</v>
      </c>
      <c r="B1745" s="14">
        <v>202409</v>
      </c>
      <c r="C1745" s="14">
        <v>202409</v>
      </c>
      <c r="D1745" s="14" t="s">
        <v>1015</v>
      </c>
      <c r="E1745" s="16">
        <v>8658969336</v>
      </c>
      <c r="F1745" s="10" t="s">
        <v>2362</v>
      </c>
      <c r="G1745" s="17" t="s">
        <v>1778</v>
      </c>
      <c r="H1745" s="11">
        <v>313600</v>
      </c>
      <c r="I1745" s="19">
        <v>45701</v>
      </c>
      <c r="J1745" s="11">
        <v>40000</v>
      </c>
      <c r="K1745" s="12" t="s">
        <v>20</v>
      </c>
      <c r="L1745" s="12" t="s">
        <v>158</v>
      </c>
    </row>
    <row r="1746" spans="1:12" x14ac:dyDescent="0.25">
      <c r="A1746" s="10" t="s">
        <v>2532</v>
      </c>
      <c r="B1746" s="14">
        <v>202412</v>
      </c>
      <c r="C1746" s="14">
        <v>202412</v>
      </c>
      <c r="D1746" s="14" t="s">
        <v>1015</v>
      </c>
      <c r="E1746" s="16">
        <v>8093215059</v>
      </c>
      <c r="F1746" s="10" t="s">
        <v>2534</v>
      </c>
      <c r="G1746" s="17" t="s">
        <v>1792</v>
      </c>
      <c r="H1746" s="11">
        <v>275000</v>
      </c>
      <c r="I1746" s="19">
        <v>45701</v>
      </c>
      <c r="J1746" s="11">
        <v>50000</v>
      </c>
      <c r="K1746" s="12" t="s">
        <v>20</v>
      </c>
      <c r="L1746" s="12" t="s">
        <v>158</v>
      </c>
    </row>
    <row r="1747" spans="1:12" x14ac:dyDescent="0.25">
      <c r="A1747" s="10" t="s">
        <v>2606</v>
      </c>
      <c r="B1747" s="14">
        <v>202501</v>
      </c>
      <c r="C1747" s="14">
        <v>202501</v>
      </c>
      <c r="D1747" s="14" t="s">
        <v>1015</v>
      </c>
      <c r="E1747" s="16">
        <v>9438367836</v>
      </c>
      <c r="F1747" s="10" t="s">
        <v>2607</v>
      </c>
      <c r="G1747" s="17" t="s">
        <v>2603</v>
      </c>
      <c r="H1747" s="11">
        <v>318000</v>
      </c>
      <c r="I1747" s="19">
        <v>45701</v>
      </c>
      <c r="J1747" s="11">
        <v>75000</v>
      </c>
      <c r="K1747" s="12" t="s">
        <v>20</v>
      </c>
      <c r="L1747" s="12" t="s">
        <v>158</v>
      </c>
    </row>
    <row r="1748" spans="1:12" x14ac:dyDescent="0.25">
      <c r="A1748" s="10" t="s">
        <v>2549</v>
      </c>
      <c r="B1748" s="14">
        <v>202501</v>
      </c>
      <c r="C1748" s="14">
        <v>202501</v>
      </c>
      <c r="D1748" s="14" t="s">
        <v>1015</v>
      </c>
      <c r="E1748" s="16">
        <v>7008152679</v>
      </c>
      <c r="F1748" s="10" t="s">
        <v>2550</v>
      </c>
      <c r="G1748" s="17" t="s">
        <v>1778</v>
      </c>
      <c r="H1748" s="11">
        <v>300000</v>
      </c>
      <c r="I1748" s="19">
        <v>45701</v>
      </c>
      <c r="J1748" s="11">
        <v>35000</v>
      </c>
      <c r="K1748" s="12" t="s">
        <v>20</v>
      </c>
      <c r="L1748" s="12" t="s">
        <v>158</v>
      </c>
    </row>
    <row r="1749" spans="1:12" x14ac:dyDescent="0.25">
      <c r="A1749" s="10" t="s">
        <v>2426</v>
      </c>
      <c r="B1749" s="14">
        <v>202411</v>
      </c>
      <c r="C1749" s="14">
        <v>202411</v>
      </c>
      <c r="D1749" s="14" t="s">
        <v>1015</v>
      </c>
      <c r="E1749" s="16">
        <v>7077156237</v>
      </c>
      <c r="F1749" s="10" t="s">
        <v>2434</v>
      </c>
      <c r="G1749" s="17" t="s">
        <v>1778</v>
      </c>
      <c r="H1749" s="11">
        <v>300000</v>
      </c>
      <c r="I1749" s="19">
        <v>45702</v>
      </c>
      <c r="J1749" s="11">
        <v>60000</v>
      </c>
      <c r="K1749" s="12" t="s">
        <v>20</v>
      </c>
      <c r="L1749" s="12" t="s">
        <v>158</v>
      </c>
    </row>
    <row r="1750" spans="1:12" x14ac:dyDescent="0.25">
      <c r="A1750" s="10" t="s">
        <v>2673</v>
      </c>
      <c r="B1750" s="14">
        <v>202502</v>
      </c>
      <c r="C1750" s="14">
        <v>202502</v>
      </c>
      <c r="D1750" s="14" t="s">
        <v>1015</v>
      </c>
      <c r="E1750" s="16">
        <v>8249159887</v>
      </c>
      <c r="F1750" s="10" t="s">
        <v>2677</v>
      </c>
      <c r="G1750" s="17" t="s">
        <v>1792</v>
      </c>
      <c r="H1750" s="11">
        <v>260000</v>
      </c>
      <c r="I1750" s="19">
        <v>45702</v>
      </c>
      <c r="J1750" s="11">
        <v>5000</v>
      </c>
      <c r="K1750" s="12" t="s">
        <v>20</v>
      </c>
      <c r="L1750" s="12" t="s">
        <v>158</v>
      </c>
    </row>
    <row r="1751" spans="1:12" x14ac:dyDescent="0.25">
      <c r="A1751" s="10" t="s">
        <v>2674</v>
      </c>
      <c r="B1751" s="14">
        <v>202502</v>
      </c>
      <c r="C1751" s="14">
        <v>202502</v>
      </c>
      <c r="D1751" s="14" t="s">
        <v>1015</v>
      </c>
      <c r="E1751" s="16">
        <v>8249159887</v>
      </c>
      <c r="F1751" s="10" t="s">
        <v>2678</v>
      </c>
      <c r="G1751" s="17" t="s">
        <v>1792</v>
      </c>
      <c r="H1751" s="11">
        <v>295000</v>
      </c>
      <c r="I1751" s="19">
        <v>45702</v>
      </c>
      <c r="J1751" s="11">
        <v>5000</v>
      </c>
      <c r="K1751" s="12" t="s">
        <v>20</v>
      </c>
      <c r="L1751" s="12" t="s">
        <v>158</v>
      </c>
    </row>
    <row r="1752" spans="1:12" x14ac:dyDescent="0.25">
      <c r="A1752" s="10" t="s">
        <v>2675</v>
      </c>
      <c r="B1752" s="14">
        <v>202502</v>
      </c>
      <c r="C1752" s="14">
        <v>202502</v>
      </c>
      <c r="D1752" s="14" t="s">
        <v>1015</v>
      </c>
      <c r="E1752" s="16">
        <v>8114923133</v>
      </c>
      <c r="F1752" s="10" t="s">
        <v>2679</v>
      </c>
      <c r="G1752" s="17" t="s">
        <v>1792</v>
      </c>
      <c r="H1752" s="11">
        <v>285000</v>
      </c>
      <c r="I1752" s="19">
        <v>45702</v>
      </c>
      <c r="J1752" s="11">
        <v>5000</v>
      </c>
      <c r="K1752" s="12" t="s">
        <v>20</v>
      </c>
      <c r="L1752" s="12" t="s">
        <v>158</v>
      </c>
    </row>
    <row r="1753" spans="1:12" x14ac:dyDescent="0.25">
      <c r="A1753" s="10" t="s">
        <v>2676</v>
      </c>
      <c r="B1753" s="14">
        <v>202502</v>
      </c>
      <c r="C1753" s="14">
        <v>202502</v>
      </c>
      <c r="D1753" s="14" t="s">
        <v>1015</v>
      </c>
      <c r="E1753" s="16">
        <v>7008079795</v>
      </c>
      <c r="F1753" s="10" t="s">
        <v>2680</v>
      </c>
      <c r="G1753" s="17" t="s">
        <v>1792</v>
      </c>
      <c r="H1753" s="11">
        <v>280000</v>
      </c>
      <c r="I1753" s="19">
        <v>45702</v>
      </c>
      <c r="J1753" s="11">
        <v>5000</v>
      </c>
      <c r="K1753" s="12" t="s">
        <v>20</v>
      </c>
      <c r="L1753" s="12" t="s">
        <v>158</v>
      </c>
    </row>
    <row r="1754" spans="1:12" x14ac:dyDescent="0.25">
      <c r="A1754" s="10" t="s">
        <v>2681</v>
      </c>
      <c r="B1754" s="14">
        <v>202502</v>
      </c>
      <c r="C1754" s="14">
        <v>202502</v>
      </c>
      <c r="D1754" s="14" t="s">
        <v>1015</v>
      </c>
      <c r="E1754" s="16">
        <v>9437203370</v>
      </c>
      <c r="F1754" s="10" t="s">
        <v>2682</v>
      </c>
      <c r="G1754" s="17" t="s">
        <v>1778</v>
      </c>
      <c r="H1754" s="11">
        <v>280000</v>
      </c>
      <c r="I1754" s="19">
        <v>45702</v>
      </c>
      <c r="J1754" s="11">
        <v>100000</v>
      </c>
      <c r="K1754" s="12" t="s">
        <v>20</v>
      </c>
      <c r="L1754" s="12" t="s">
        <v>158</v>
      </c>
    </row>
    <row r="1755" spans="1:12" x14ac:dyDescent="0.25">
      <c r="A1755" s="10" t="s">
        <v>2613</v>
      </c>
      <c r="B1755" s="14">
        <v>202501</v>
      </c>
      <c r="C1755" s="14">
        <v>202501</v>
      </c>
      <c r="D1755" s="14" t="s">
        <v>1015</v>
      </c>
      <c r="E1755" s="16">
        <v>7602548521</v>
      </c>
      <c r="F1755" s="10" t="s">
        <v>2614</v>
      </c>
      <c r="G1755" s="17" t="s">
        <v>1778</v>
      </c>
      <c r="H1755" s="11">
        <v>310000</v>
      </c>
      <c r="I1755" s="19">
        <v>45702</v>
      </c>
      <c r="J1755" s="11">
        <v>22917</v>
      </c>
      <c r="K1755" s="12" t="s">
        <v>20</v>
      </c>
      <c r="L1755" s="12" t="s">
        <v>158</v>
      </c>
    </row>
    <row r="1756" spans="1:12" x14ac:dyDescent="0.25">
      <c r="A1756" s="10" t="s">
        <v>2667</v>
      </c>
      <c r="B1756" s="14">
        <v>202502</v>
      </c>
      <c r="C1756" s="14">
        <v>202502</v>
      </c>
      <c r="D1756" s="14" t="s">
        <v>1014</v>
      </c>
      <c r="E1756" s="16">
        <v>7224841928</v>
      </c>
      <c r="F1756" s="10" t="s">
        <v>2669</v>
      </c>
      <c r="G1756" s="17" t="s">
        <v>1778</v>
      </c>
      <c r="H1756" s="11">
        <v>303000</v>
      </c>
      <c r="I1756" s="19">
        <v>45703</v>
      </c>
      <c r="J1756" s="11">
        <v>74500</v>
      </c>
      <c r="K1756" s="12" t="s">
        <v>20</v>
      </c>
      <c r="L1756" s="12" t="s">
        <v>158</v>
      </c>
    </row>
    <row r="1757" spans="1:12" x14ac:dyDescent="0.25">
      <c r="A1757" s="10" t="s">
        <v>2683</v>
      </c>
      <c r="B1757" s="14">
        <v>202502</v>
      </c>
      <c r="C1757" s="14">
        <v>202502</v>
      </c>
      <c r="D1757" s="14" t="s">
        <v>1015</v>
      </c>
      <c r="E1757" s="16">
        <v>8984333691</v>
      </c>
      <c r="F1757" s="10" t="s">
        <v>2684</v>
      </c>
      <c r="G1757" s="17" t="s">
        <v>1778</v>
      </c>
      <c r="H1757" s="11">
        <v>290000</v>
      </c>
      <c r="I1757" s="19">
        <v>45703</v>
      </c>
      <c r="J1757" s="11">
        <v>26000</v>
      </c>
      <c r="K1757" s="12" t="s">
        <v>20</v>
      </c>
      <c r="L1757" s="12" t="s">
        <v>158</v>
      </c>
    </row>
    <row r="1758" spans="1:12" x14ac:dyDescent="0.25">
      <c r="A1758" s="10" t="s">
        <v>2660</v>
      </c>
      <c r="B1758" s="14">
        <v>202502</v>
      </c>
      <c r="C1758" s="14">
        <v>202502</v>
      </c>
      <c r="D1758" s="14" t="s">
        <v>1015</v>
      </c>
      <c r="E1758" s="16" t="s">
        <v>2666</v>
      </c>
      <c r="F1758" s="10" t="s">
        <v>2664</v>
      </c>
      <c r="G1758" s="17" t="s">
        <v>1792</v>
      </c>
      <c r="H1758" s="11">
        <v>270000</v>
      </c>
      <c r="I1758" s="19">
        <v>45703</v>
      </c>
      <c r="J1758" s="11">
        <v>70000</v>
      </c>
      <c r="K1758" s="12" t="s">
        <v>20</v>
      </c>
      <c r="L1758" s="12" t="s">
        <v>158</v>
      </c>
    </row>
    <row r="1759" spans="1:12" x14ac:dyDescent="0.25">
      <c r="A1759" s="10" t="s">
        <v>2538</v>
      </c>
      <c r="B1759" s="14">
        <v>202501</v>
      </c>
      <c r="C1759" s="14">
        <v>202501</v>
      </c>
      <c r="D1759" s="14" t="s">
        <v>1015</v>
      </c>
      <c r="E1759" s="16">
        <v>9337712942</v>
      </c>
      <c r="F1759" s="10" t="s">
        <v>2540</v>
      </c>
      <c r="G1759" s="17" t="s">
        <v>1778</v>
      </c>
      <c r="H1759" s="11">
        <v>288600</v>
      </c>
      <c r="I1759" s="19">
        <v>45703</v>
      </c>
      <c r="J1759" s="11">
        <v>70900</v>
      </c>
      <c r="K1759" s="12" t="s">
        <v>689</v>
      </c>
      <c r="L1759" s="12" t="s">
        <v>158</v>
      </c>
    </row>
    <row r="1760" spans="1:12" x14ac:dyDescent="0.25">
      <c r="A1760" s="10" t="s">
        <v>2659</v>
      </c>
      <c r="B1760" s="14">
        <v>202502</v>
      </c>
      <c r="C1760" s="14">
        <v>202502</v>
      </c>
      <c r="D1760" s="14" t="s">
        <v>1015</v>
      </c>
      <c r="E1760" s="16">
        <v>8260531184</v>
      </c>
      <c r="F1760" s="10" t="s">
        <v>2663</v>
      </c>
      <c r="G1760" s="17" t="s">
        <v>1778</v>
      </c>
      <c r="H1760" s="11">
        <v>305000</v>
      </c>
      <c r="I1760" s="19">
        <v>45705</v>
      </c>
      <c r="J1760" s="11">
        <v>25000</v>
      </c>
      <c r="K1760" s="12" t="s">
        <v>20</v>
      </c>
      <c r="L1760" s="12" t="s">
        <v>158</v>
      </c>
    </row>
    <row r="1761" spans="1:13" x14ac:dyDescent="0.25">
      <c r="A1761" s="10" t="s">
        <v>2562</v>
      </c>
      <c r="B1761" s="14">
        <v>202501</v>
      </c>
      <c r="C1761" s="14">
        <v>202501</v>
      </c>
      <c r="D1761" s="14" t="s">
        <v>1015</v>
      </c>
      <c r="E1761" s="16">
        <v>8950291977</v>
      </c>
      <c r="F1761" s="10"/>
      <c r="G1761" s="17" t="s">
        <v>1778</v>
      </c>
      <c r="H1761" s="11">
        <v>295000</v>
      </c>
      <c r="I1761" s="19">
        <v>45705</v>
      </c>
      <c r="J1761" s="11">
        <v>25000</v>
      </c>
      <c r="K1761" s="12" t="s">
        <v>20</v>
      </c>
      <c r="L1761" s="12" t="s">
        <v>158</v>
      </c>
    </row>
    <row r="1762" spans="1:13" x14ac:dyDescent="0.25">
      <c r="A1762" s="10" t="s">
        <v>2647</v>
      </c>
      <c r="B1762" s="14">
        <v>202502</v>
      </c>
      <c r="C1762" s="14">
        <v>202502</v>
      </c>
      <c r="D1762" s="14" t="s">
        <v>1014</v>
      </c>
      <c r="E1762" s="16">
        <v>8628858380</v>
      </c>
      <c r="F1762" s="10" t="s">
        <v>2651</v>
      </c>
      <c r="G1762" s="17" t="s">
        <v>1778</v>
      </c>
      <c r="H1762" s="11">
        <v>298000</v>
      </c>
      <c r="I1762" s="19">
        <v>45705</v>
      </c>
      <c r="J1762" s="11">
        <v>19500</v>
      </c>
      <c r="K1762" s="12" t="s">
        <v>20</v>
      </c>
      <c r="L1762" s="12" t="s">
        <v>158</v>
      </c>
    </row>
    <row r="1763" spans="1:13" x14ac:dyDescent="0.25">
      <c r="A1763" s="10" t="s">
        <v>2566</v>
      </c>
      <c r="B1763" s="14">
        <v>202501</v>
      </c>
      <c r="C1763" s="14">
        <v>202501</v>
      </c>
      <c r="D1763" s="14" t="s">
        <v>1015</v>
      </c>
      <c r="E1763" s="16">
        <v>7978977366</v>
      </c>
      <c r="F1763" s="10" t="s">
        <v>2568</v>
      </c>
      <c r="G1763" s="17" t="s">
        <v>1792</v>
      </c>
      <c r="H1763" s="11">
        <v>277000</v>
      </c>
      <c r="I1763" s="19">
        <v>45705</v>
      </c>
      <c r="J1763" s="11">
        <v>60000</v>
      </c>
      <c r="K1763" s="12" t="s">
        <v>20</v>
      </c>
      <c r="L1763" s="12" t="s">
        <v>158</v>
      </c>
    </row>
    <row r="1764" spans="1:13" x14ac:dyDescent="0.25">
      <c r="A1764" s="10" t="s">
        <v>2495</v>
      </c>
      <c r="B1764" s="14">
        <v>202411</v>
      </c>
      <c r="C1764" s="14">
        <v>202411</v>
      </c>
      <c r="D1764" s="14" t="s">
        <v>1015</v>
      </c>
      <c r="E1764" s="16">
        <v>6371313273</v>
      </c>
      <c r="F1764" s="10" t="s">
        <v>2497</v>
      </c>
      <c r="G1764" s="17" t="s">
        <v>1778</v>
      </c>
      <c r="H1764" s="11">
        <v>318000</v>
      </c>
      <c r="I1764" s="19">
        <v>45705</v>
      </c>
      <c r="J1764" s="11">
        <v>80000</v>
      </c>
      <c r="K1764" s="12" t="s">
        <v>20</v>
      </c>
      <c r="L1764" s="12" t="s">
        <v>158</v>
      </c>
    </row>
    <row r="1765" spans="1:13" x14ac:dyDescent="0.25">
      <c r="A1765" s="10" t="s">
        <v>2377</v>
      </c>
      <c r="B1765" s="14">
        <v>202410</v>
      </c>
      <c r="C1765" s="14">
        <v>202410</v>
      </c>
      <c r="D1765" s="14" t="s">
        <v>1015</v>
      </c>
      <c r="E1765" s="16">
        <v>7205816953</v>
      </c>
      <c r="F1765" s="10" t="s">
        <v>2382</v>
      </c>
      <c r="G1765" s="17" t="s">
        <v>2006</v>
      </c>
      <c r="H1765" s="11">
        <v>295000</v>
      </c>
      <c r="I1765" s="19">
        <v>45706</v>
      </c>
      <c r="J1765" s="11">
        <v>30000</v>
      </c>
      <c r="K1765" s="12" t="s">
        <v>20</v>
      </c>
      <c r="L1765" s="12" t="s">
        <v>158</v>
      </c>
    </row>
    <row r="1766" spans="1:13" x14ac:dyDescent="0.25">
      <c r="A1766" s="10" t="s">
        <v>2245</v>
      </c>
      <c r="B1766" s="14">
        <v>202408</v>
      </c>
      <c r="C1766" s="14">
        <v>202408</v>
      </c>
      <c r="D1766" s="14" t="s">
        <v>1015</v>
      </c>
      <c r="E1766" s="16"/>
      <c r="F1766" s="10" t="s">
        <v>2249</v>
      </c>
      <c r="G1766" s="17" t="s">
        <v>1778</v>
      </c>
      <c r="H1766" s="11">
        <v>290000</v>
      </c>
      <c r="I1766" s="19">
        <v>45706</v>
      </c>
      <c r="J1766" s="11">
        <v>23002</v>
      </c>
      <c r="K1766" s="12" t="s">
        <v>20</v>
      </c>
      <c r="L1766" s="12" t="s">
        <v>158</v>
      </c>
    </row>
    <row r="1767" spans="1:13" x14ac:dyDescent="0.25">
      <c r="A1767" s="10" t="s">
        <v>2557</v>
      </c>
      <c r="B1767" s="14">
        <v>202501</v>
      </c>
      <c r="C1767" s="14">
        <v>202501</v>
      </c>
      <c r="D1767" s="14" t="s">
        <v>1015</v>
      </c>
      <c r="E1767" s="16">
        <v>9861298754</v>
      </c>
      <c r="F1767" s="10" t="s">
        <v>2561</v>
      </c>
      <c r="G1767" s="17" t="s">
        <v>1778</v>
      </c>
      <c r="H1767" s="11">
        <v>295000</v>
      </c>
      <c r="I1767" s="19">
        <v>45706</v>
      </c>
      <c r="J1767" s="11">
        <v>50000</v>
      </c>
      <c r="K1767" s="12" t="s">
        <v>20</v>
      </c>
      <c r="L1767" s="12" t="s">
        <v>158</v>
      </c>
    </row>
    <row r="1768" spans="1:13" x14ac:dyDescent="0.25">
      <c r="A1768" s="10" t="s">
        <v>2553</v>
      </c>
      <c r="B1768" s="14">
        <v>202501</v>
      </c>
      <c r="C1768" s="14">
        <v>202501</v>
      </c>
      <c r="D1768" s="14" t="s">
        <v>1015</v>
      </c>
      <c r="E1768" s="16">
        <v>9338361529</v>
      </c>
      <c r="F1768" s="10" t="s">
        <v>2558</v>
      </c>
      <c r="G1768" s="17" t="s">
        <v>1778</v>
      </c>
      <c r="H1768" s="11">
        <v>313000</v>
      </c>
      <c r="I1768" s="19">
        <v>45706</v>
      </c>
      <c r="J1768" s="11">
        <v>80000</v>
      </c>
      <c r="K1768" s="12" t="s">
        <v>286</v>
      </c>
      <c r="L1768" s="12" t="s">
        <v>158</v>
      </c>
      <c r="M1768" t="s">
        <v>2687</v>
      </c>
    </row>
    <row r="1769" spans="1:13" x14ac:dyDescent="0.25">
      <c r="A1769" s="10" t="s">
        <v>2615</v>
      </c>
      <c r="B1769" s="14">
        <v>202501</v>
      </c>
      <c r="C1769" s="14">
        <v>202501</v>
      </c>
      <c r="D1769" s="14" t="s">
        <v>1015</v>
      </c>
      <c r="E1769" s="16">
        <v>9124002774</v>
      </c>
      <c r="F1769" s="10" t="s">
        <v>2616</v>
      </c>
      <c r="G1769" s="17" t="s">
        <v>1778</v>
      </c>
      <c r="H1769" s="11">
        <v>303600</v>
      </c>
      <c r="I1769" s="19">
        <v>45707</v>
      </c>
      <c r="J1769" s="11">
        <v>50000</v>
      </c>
      <c r="K1769" s="12" t="s">
        <v>286</v>
      </c>
      <c r="L1769" s="12" t="s">
        <v>158</v>
      </c>
      <c r="M1769" t="s">
        <v>2687</v>
      </c>
    </row>
    <row r="1770" spans="1:13" x14ac:dyDescent="0.25">
      <c r="A1770" s="10" t="s">
        <v>2615</v>
      </c>
      <c r="B1770" s="14">
        <v>202501</v>
      </c>
      <c r="C1770" s="14">
        <v>202501</v>
      </c>
      <c r="D1770" s="14" t="s">
        <v>1015</v>
      </c>
      <c r="E1770" s="16">
        <v>9124002774</v>
      </c>
      <c r="F1770" s="10" t="s">
        <v>2616</v>
      </c>
      <c r="G1770" s="17" t="s">
        <v>1778</v>
      </c>
      <c r="H1770" s="11">
        <v>303600</v>
      </c>
      <c r="I1770" s="19">
        <v>45707</v>
      </c>
      <c r="J1770" s="11">
        <v>25000</v>
      </c>
      <c r="K1770" s="12" t="s">
        <v>20</v>
      </c>
      <c r="L1770" s="12" t="s">
        <v>158</v>
      </c>
    </row>
    <row r="1771" spans="1:13" x14ac:dyDescent="0.25">
      <c r="A1771" s="10" t="s">
        <v>2473</v>
      </c>
      <c r="B1771" s="14">
        <v>202412</v>
      </c>
      <c r="C1771" s="14">
        <v>202412</v>
      </c>
      <c r="D1771" s="14" t="s">
        <v>1015</v>
      </c>
      <c r="E1771" s="16">
        <v>7978185477</v>
      </c>
      <c r="F1771" s="10" t="s">
        <v>2474</v>
      </c>
      <c r="G1771" s="17" t="s">
        <v>2006</v>
      </c>
      <c r="H1771" s="11">
        <v>285000</v>
      </c>
      <c r="I1771" s="19">
        <v>45707</v>
      </c>
      <c r="J1771" s="11">
        <v>99000</v>
      </c>
      <c r="K1771" s="12" t="s">
        <v>20</v>
      </c>
      <c r="L1771" s="12" t="s">
        <v>158</v>
      </c>
    </row>
    <row r="1772" spans="1:13" x14ac:dyDescent="0.25">
      <c r="A1772" s="10" t="s">
        <v>2626</v>
      </c>
      <c r="B1772" s="14">
        <v>202501</v>
      </c>
      <c r="C1772" s="14">
        <v>202501</v>
      </c>
      <c r="D1772" s="14" t="s">
        <v>1014</v>
      </c>
      <c r="E1772" s="16">
        <v>9835420061</v>
      </c>
      <c r="F1772" s="10" t="s">
        <v>2634</v>
      </c>
      <c r="G1772" s="17" t="s">
        <v>2639</v>
      </c>
      <c r="H1772" s="11">
        <v>295000</v>
      </c>
      <c r="I1772" s="19">
        <v>45707</v>
      </c>
      <c r="J1772" s="11">
        <v>73750</v>
      </c>
      <c r="K1772" s="12" t="s">
        <v>20</v>
      </c>
      <c r="L1772" s="12" t="s">
        <v>158</v>
      </c>
    </row>
    <row r="1773" spans="1:13" s="81" customFormat="1" x14ac:dyDescent="0.25">
      <c r="A1773" s="40" t="s">
        <v>2685</v>
      </c>
      <c r="B1773" s="41">
        <v>202502</v>
      </c>
      <c r="C1773" s="41">
        <v>202502</v>
      </c>
      <c r="D1773" s="41" t="s">
        <v>1015</v>
      </c>
      <c r="E1773" s="76">
        <v>7064878951</v>
      </c>
      <c r="F1773" s="77" t="s">
        <v>2688</v>
      </c>
      <c r="G1773" s="78" t="s">
        <v>2639</v>
      </c>
      <c r="H1773" s="79">
        <v>275000</v>
      </c>
      <c r="I1773" s="80">
        <v>45707</v>
      </c>
      <c r="J1773" s="79">
        <v>5000</v>
      </c>
      <c r="K1773" s="42" t="s">
        <v>286</v>
      </c>
      <c r="L1773" s="42" t="s">
        <v>2437</v>
      </c>
      <c r="M1773" t="s">
        <v>2687</v>
      </c>
    </row>
    <row r="1774" spans="1:13" x14ac:dyDescent="0.25">
      <c r="A1774" s="10" t="s">
        <v>2686</v>
      </c>
      <c r="B1774" s="14">
        <v>202502</v>
      </c>
      <c r="C1774" s="14">
        <v>202502</v>
      </c>
      <c r="D1774" s="14" t="s">
        <v>1015</v>
      </c>
      <c r="E1774" s="16">
        <v>9178605888</v>
      </c>
      <c r="F1774" s="10" t="s">
        <v>2689</v>
      </c>
      <c r="G1774" s="17" t="s">
        <v>1778</v>
      </c>
      <c r="H1774" s="11">
        <v>290000</v>
      </c>
      <c r="I1774" s="19">
        <v>45707</v>
      </c>
      <c r="J1774" s="11">
        <v>5000</v>
      </c>
      <c r="K1774" s="12" t="s">
        <v>20</v>
      </c>
      <c r="L1774" s="12" t="s">
        <v>158</v>
      </c>
    </row>
    <row r="1775" spans="1:13" x14ac:dyDescent="0.25">
      <c r="A1775" s="10" t="s">
        <v>2581</v>
      </c>
      <c r="B1775" s="14">
        <v>202501</v>
      </c>
      <c r="C1775" s="14">
        <v>202501</v>
      </c>
      <c r="D1775" s="14" t="s">
        <v>1015</v>
      </c>
      <c r="E1775" s="16">
        <v>7008854840</v>
      </c>
      <c r="F1775" s="10" t="s">
        <v>2585</v>
      </c>
      <c r="G1775" s="17" t="s">
        <v>1778</v>
      </c>
      <c r="H1775" s="11">
        <v>305000</v>
      </c>
      <c r="I1775" s="19">
        <v>45708</v>
      </c>
      <c r="J1775" s="11">
        <v>50000</v>
      </c>
      <c r="K1775" s="12" t="s">
        <v>689</v>
      </c>
      <c r="L1775" s="12" t="s">
        <v>158</v>
      </c>
    </row>
    <row r="1776" spans="1:13" x14ac:dyDescent="0.25">
      <c r="A1776" s="10" t="s">
        <v>2473</v>
      </c>
      <c r="B1776" s="14">
        <v>202412</v>
      </c>
      <c r="C1776" s="14">
        <v>202412</v>
      </c>
      <c r="D1776" s="14" t="s">
        <v>1015</v>
      </c>
      <c r="E1776" s="16">
        <v>7978185477</v>
      </c>
      <c r="F1776" s="10" t="s">
        <v>2474</v>
      </c>
      <c r="G1776" s="17" t="s">
        <v>2006</v>
      </c>
      <c r="H1776" s="11">
        <v>285000</v>
      </c>
      <c r="I1776" s="19">
        <v>45708</v>
      </c>
      <c r="J1776" s="11">
        <v>51000</v>
      </c>
      <c r="K1776" s="12" t="s">
        <v>20</v>
      </c>
      <c r="L1776" s="12" t="s">
        <v>158</v>
      </c>
    </row>
    <row r="1777" spans="1:13" x14ac:dyDescent="0.25">
      <c r="A1777" s="10" t="s">
        <v>2617</v>
      </c>
      <c r="B1777" s="14">
        <v>202501</v>
      </c>
      <c r="C1777" s="14">
        <v>202501</v>
      </c>
      <c r="D1777" s="14" t="s">
        <v>1015</v>
      </c>
      <c r="E1777" s="16">
        <v>7389633550</v>
      </c>
      <c r="F1777" s="10" t="s">
        <v>2618</v>
      </c>
      <c r="G1777" s="17" t="s">
        <v>1778</v>
      </c>
      <c r="H1777" s="11">
        <v>308000</v>
      </c>
      <c r="I1777" s="19">
        <v>45708</v>
      </c>
      <c r="J1777" s="11">
        <v>60000</v>
      </c>
      <c r="K1777" s="12" t="s">
        <v>689</v>
      </c>
      <c r="L1777" s="12" t="s">
        <v>158</v>
      </c>
    </row>
    <row r="1778" spans="1:13" x14ac:dyDescent="0.25">
      <c r="A1778" s="10" t="s">
        <v>2593</v>
      </c>
      <c r="B1778" s="14">
        <v>202501</v>
      </c>
      <c r="C1778" s="14">
        <v>202501</v>
      </c>
      <c r="D1778" s="14" t="s">
        <v>1015</v>
      </c>
      <c r="E1778" s="16">
        <v>6263344699</v>
      </c>
      <c r="F1778" s="10" t="s">
        <v>2599</v>
      </c>
      <c r="G1778" s="17" t="s">
        <v>1792</v>
      </c>
      <c r="H1778" s="11">
        <v>285000</v>
      </c>
      <c r="I1778" s="19">
        <v>45708</v>
      </c>
      <c r="J1778" s="11">
        <v>75000</v>
      </c>
      <c r="K1778" s="12" t="s">
        <v>20</v>
      </c>
      <c r="L1778" s="12" t="s">
        <v>158</v>
      </c>
    </row>
    <row r="1779" spans="1:13" x14ac:dyDescent="0.25">
      <c r="A1779" s="10" t="s">
        <v>2690</v>
      </c>
      <c r="B1779" s="14">
        <v>202502</v>
      </c>
      <c r="C1779" s="14">
        <v>202502</v>
      </c>
      <c r="D1779" s="14" t="s">
        <v>1015</v>
      </c>
      <c r="E1779" s="16">
        <v>6263344699</v>
      </c>
      <c r="F1779" s="10" t="s">
        <v>2695</v>
      </c>
      <c r="G1779" s="17" t="s">
        <v>1778</v>
      </c>
      <c r="H1779" s="11">
        <v>3180000</v>
      </c>
      <c r="I1779" s="19">
        <v>45708</v>
      </c>
      <c r="J1779" s="11">
        <v>5000</v>
      </c>
      <c r="K1779" s="12" t="s">
        <v>20</v>
      </c>
      <c r="L1779" s="12" t="s">
        <v>2073</v>
      </c>
    </row>
    <row r="1780" spans="1:13" x14ac:dyDescent="0.25">
      <c r="A1780" s="10" t="s">
        <v>2691</v>
      </c>
      <c r="B1780" s="14">
        <v>202502</v>
      </c>
      <c r="C1780" s="14">
        <v>202502</v>
      </c>
      <c r="D1780" s="14" t="s">
        <v>1015</v>
      </c>
      <c r="E1780" s="16">
        <v>6371003023</v>
      </c>
      <c r="F1780" s="10" t="s">
        <v>2696</v>
      </c>
      <c r="G1780" s="17" t="s">
        <v>1778</v>
      </c>
      <c r="H1780" s="11">
        <v>290000</v>
      </c>
      <c r="I1780" s="19">
        <v>45708</v>
      </c>
      <c r="J1780" s="11">
        <v>30000</v>
      </c>
      <c r="K1780" s="12" t="s">
        <v>20</v>
      </c>
      <c r="L1780" s="12" t="s">
        <v>158</v>
      </c>
    </row>
    <row r="1781" spans="1:13" x14ac:dyDescent="0.25">
      <c r="A1781" s="10" t="s">
        <v>2692</v>
      </c>
      <c r="B1781" s="14">
        <v>202502</v>
      </c>
      <c r="C1781" s="14">
        <v>202502</v>
      </c>
      <c r="D1781" s="14" t="s">
        <v>1015</v>
      </c>
      <c r="E1781" s="16">
        <v>7894447645</v>
      </c>
      <c r="F1781" s="10" t="s">
        <v>2697</v>
      </c>
      <c r="G1781" s="17" t="s">
        <v>1792</v>
      </c>
      <c r="H1781" s="11">
        <v>275000</v>
      </c>
      <c r="I1781" s="19">
        <v>45708</v>
      </c>
      <c r="J1781" s="11">
        <v>5000</v>
      </c>
      <c r="K1781" s="12" t="s">
        <v>20</v>
      </c>
      <c r="L1781" s="12" t="s">
        <v>2009</v>
      </c>
    </row>
    <row r="1782" spans="1:13" x14ac:dyDescent="0.25">
      <c r="A1782" s="10" t="s">
        <v>2693</v>
      </c>
      <c r="B1782" s="14">
        <v>202502</v>
      </c>
      <c r="C1782" s="14">
        <v>202502</v>
      </c>
      <c r="D1782" s="14" t="s">
        <v>1015</v>
      </c>
      <c r="E1782" s="16">
        <v>7504903905</v>
      </c>
      <c r="F1782" s="10" t="s">
        <v>2698</v>
      </c>
      <c r="G1782" s="17" t="s">
        <v>1778</v>
      </c>
      <c r="H1782" s="11">
        <v>308000</v>
      </c>
      <c r="I1782" s="19">
        <v>45708</v>
      </c>
      <c r="J1782" s="11">
        <v>5000</v>
      </c>
      <c r="K1782" s="12" t="s">
        <v>20</v>
      </c>
      <c r="L1782" s="12" t="s">
        <v>2694</v>
      </c>
    </row>
    <row r="1783" spans="1:13" x14ac:dyDescent="0.25">
      <c r="A1783" s="10" t="s">
        <v>672</v>
      </c>
      <c r="B1783" s="14">
        <v>202502</v>
      </c>
      <c r="C1783" s="14">
        <v>202502</v>
      </c>
      <c r="D1783" s="14" t="s">
        <v>1015</v>
      </c>
      <c r="E1783" s="16">
        <v>9178498404</v>
      </c>
      <c r="F1783" s="10" t="s">
        <v>2699</v>
      </c>
      <c r="G1783" s="17" t="s">
        <v>1792</v>
      </c>
      <c r="H1783" s="11">
        <v>313600</v>
      </c>
      <c r="I1783" s="19">
        <v>45708</v>
      </c>
      <c r="J1783" s="11">
        <v>5000</v>
      </c>
      <c r="K1783" s="12" t="s">
        <v>286</v>
      </c>
      <c r="L1783" s="12" t="s">
        <v>2009</v>
      </c>
      <c r="M1783" t="s">
        <v>2687</v>
      </c>
    </row>
    <row r="1784" spans="1:13" x14ac:dyDescent="0.25">
      <c r="A1784" s="10" t="s">
        <v>2527</v>
      </c>
      <c r="B1784" s="14">
        <v>202412</v>
      </c>
      <c r="C1784" s="14">
        <v>202412</v>
      </c>
      <c r="D1784" s="14" t="s">
        <v>1015</v>
      </c>
      <c r="E1784" s="16">
        <v>7077221785</v>
      </c>
      <c r="F1784" s="10" t="s">
        <v>2528</v>
      </c>
      <c r="G1784" s="17" t="s">
        <v>1778</v>
      </c>
      <c r="H1784" s="11">
        <v>308000</v>
      </c>
      <c r="I1784" s="19">
        <v>45709</v>
      </c>
      <c r="J1784" s="11">
        <v>100000</v>
      </c>
      <c r="K1784" s="12" t="s">
        <v>20</v>
      </c>
      <c r="L1784" s="12" t="s">
        <v>158</v>
      </c>
    </row>
    <row r="1785" spans="1:13" x14ac:dyDescent="0.25">
      <c r="A1785" s="10" t="s">
        <v>2427</v>
      </c>
      <c r="B1785" s="14">
        <v>202411</v>
      </c>
      <c r="C1785" s="14">
        <v>202411</v>
      </c>
      <c r="D1785" s="14" t="s">
        <v>1015</v>
      </c>
      <c r="E1785" s="16">
        <v>6370664257</v>
      </c>
      <c r="F1785" s="10" t="s">
        <v>2435</v>
      </c>
      <c r="G1785" s="17" t="s">
        <v>1778</v>
      </c>
      <c r="H1785" s="11">
        <v>300000</v>
      </c>
      <c r="I1785" s="19">
        <v>45709</v>
      </c>
      <c r="J1785" s="11">
        <v>60000</v>
      </c>
      <c r="K1785" s="12" t="s">
        <v>689</v>
      </c>
      <c r="L1785" s="12" t="s">
        <v>2437</v>
      </c>
    </row>
    <row r="1786" spans="1:13" x14ac:dyDescent="0.25">
      <c r="A1786" s="10" t="s">
        <v>2661</v>
      </c>
      <c r="B1786" s="14">
        <v>202502</v>
      </c>
      <c r="C1786" s="14">
        <v>202502</v>
      </c>
      <c r="D1786" s="14" t="s">
        <v>1015</v>
      </c>
      <c r="E1786" s="16">
        <v>9777521980</v>
      </c>
      <c r="F1786" s="10" t="s">
        <v>2665</v>
      </c>
      <c r="G1786" s="17" t="s">
        <v>1792</v>
      </c>
      <c r="H1786" s="11">
        <v>275000</v>
      </c>
      <c r="I1786" s="19">
        <v>45709</v>
      </c>
      <c r="J1786" s="11">
        <v>35000</v>
      </c>
      <c r="K1786" s="12" t="s">
        <v>20</v>
      </c>
      <c r="L1786" s="12" t="s">
        <v>158</v>
      </c>
    </row>
    <row r="1787" spans="1:13" x14ac:dyDescent="0.25">
      <c r="A1787" s="10" t="s">
        <v>2700</v>
      </c>
      <c r="B1787" s="14">
        <v>202502</v>
      </c>
      <c r="C1787" s="14">
        <v>202502</v>
      </c>
      <c r="D1787" s="14" t="s">
        <v>1015</v>
      </c>
      <c r="E1787" s="16">
        <v>8093570215</v>
      </c>
      <c r="F1787" s="10" t="s">
        <v>2704</v>
      </c>
      <c r="G1787" s="17" t="s">
        <v>1778</v>
      </c>
      <c r="H1787" s="11">
        <v>308600</v>
      </c>
      <c r="I1787" s="19">
        <v>45709</v>
      </c>
      <c r="J1787" s="11">
        <v>5000</v>
      </c>
      <c r="K1787" s="12" t="s">
        <v>20</v>
      </c>
      <c r="L1787" s="12" t="s">
        <v>158</v>
      </c>
    </row>
    <row r="1788" spans="1:13" x14ac:dyDescent="0.25">
      <c r="A1788" s="10" t="s">
        <v>2701</v>
      </c>
      <c r="B1788" s="14">
        <v>202502</v>
      </c>
      <c r="C1788" s="14">
        <v>202502</v>
      </c>
      <c r="D1788" s="14" t="s">
        <v>1015</v>
      </c>
      <c r="E1788" s="16">
        <v>9348549305</v>
      </c>
      <c r="F1788" s="10" t="s">
        <v>2705</v>
      </c>
      <c r="G1788" s="17" t="s">
        <v>1792</v>
      </c>
      <c r="H1788" s="11">
        <v>275000</v>
      </c>
      <c r="I1788" s="19">
        <v>45709</v>
      </c>
      <c r="J1788" s="11">
        <v>5000</v>
      </c>
      <c r="K1788" s="12" t="s">
        <v>20</v>
      </c>
      <c r="L1788" s="12" t="s">
        <v>158</v>
      </c>
    </row>
    <row r="1789" spans="1:13" x14ac:dyDescent="0.25">
      <c r="A1789" s="10" t="s">
        <v>2703</v>
      </c>
      <c r="B1789" s="14">
        <v>202502</v>
      </c>
      <c r="C1789" s="14">
        <v>202502</v>
      </c>
      <c r="D1789" s="14" t="s">
        <v>1015</v>
      </c>
      <c r="E1789" s="16">
        <v>8904449366</v>
      </c>
      <c r="F1789" s="10" t="s">
        <v>2707</v>
      </c>
      <c r="G1789" s="17" t="s">
        <v>1778</v>
      </c>
      <c r="H1789" s="11">
        <v>290000</v>
      </c>
      <c r="I1789" s="19">
        <v>45709</v>
      </c>
      <c r="J1789" s="11">
        <v>5000</v>
      </c>
      <c r="K1789" s="12" t="s">
        <v>20</v>
      </c>
      <c r="L1789" s="12" t="s">
        <v>158</v>
      </c>
    </row>
    <row r="1790" spans="1:13" x14ac:dyDescent="0.25">
      <c r="A1790" s="10" t="s">
        <v>2375</v>
      </c>
      <c r="B1790" s="14">
        <v>202410</v>
      </c>
      <c r="C1790" s="14">
        <v>202410</v>
      </c>
      <c r="D1790" s="14" t="s">
        <v>1015</v>
      </c>
      <c r="E1790" s="16">
        <v>8917310914</v>
      </c>
      <c r="F1790" s="10" t="s">
        <v>2381</v>
      </c>
      <c r="G1790" s="17" t="s">
        <v>2006</v>
      </c>
      <c r="H1790" s="11">
        <v>295000</v>
      </c>
      <c r="I1790" s="19">
        <v>45710</v>
      </c>
      <c r="J1790" s="11">
        <v>50000</v>
      </c>
      <c r="K1790" s="12" t="s">
        <v>20</v>
      </c>
      <c r="L1790" s="12" t="s">
        <v>158</v>
      </c>
    </row>
    <row r="1791" spans="1:13" x14ac:dyDescent="0.25">
      <c r="A1791" s="10" t="s">
        <v>2702</v>
      </c>
      <c r="B1791" s="14">
        <v>202502</v>
      </c>
      <c r="C1791" s="14">
        <v>202502</v>
      </c>
      <c r="D1791" s="14" t="s">
        <v>1015</v>
      </c>
      <c r="E1791" s="16">
        <v>9439618783</v>
      </c>
      <c r="F1791" s="10" t="s">
        <v>2706</v>
      </c>
      <c r="G1791" s="17" t="s">
        <v>2006</v>
      </c>
      <c r="H1791" s="11">
        <v>275000</v>
      </c>
      <c r="I1791" s="19">
        <v>45710</v>
      </c>
      <c r="J1791" s="11">
        <v>50000</v>
      </c>
      <c r="K1791" s="12" t="s">
        <v>20</v>
      </c>
      <c r="L1791" s="12" t="s">
        <v>158</v>
      </c>
    </row>
    <row r="1792" spans="1:13" x14ac:dyDescent="0.25">
      <c r="A1792" s="27" t="s">
        <v>2643</v>
      </c>
      <c r="B1792" s="14">
        <v>202311</v>
      </c>
      <c r="C1792" s="14">
        <v>202311</v>
      </c>
      <c r="D1792" s="14" t="s">
        <v>1014</v>
      </c>
      <c r="E1792" s="48">
        <v>8821907123</v>
      </c>
      <c r="F1792" s="27" t="s">
        <v>2642</v>
      </c>
      <c r="G1792" s="17" t="s">
        <v>19</v>
      </c>
      <c r="H1792" s="11">
        <v>280000</v>
      </c>
      <c r="I1792" s="19">
        <v>45710</v>
      </c>
      <c r="J1792" s="11">
        <v>50000</v>
      </c>
      <c r="K1792" s="12" t="s">
        <v>689</v>
      </c>
      <c r="L1792" s="12" t="s">
        <v>158</v>
      </c>
    </row>
    <row r="1793" spans="1:12" x14ac:dyDescent="0.25">
      <c r="A1793" s="10" t="s">
        <v>2595</v>
      </c>
      <c r="B1793" s="14">
        <v>202501</v>
      </c>
      <c r="C1793" s="14">
        <v>202501</v>
      </c>
      <c r="D1793" s="14" t="s">
        <v>1015</v>
      </c>
      <c r="E1793" s="16">
        <v>7751934465</v>
      </c>
      <c r="F1793" s="10" t="s">
        <v>2601</v>
      </c>
      <c r="G1793" s="17" t="s">
        <v>1792</v>
      </c>
      <c r="H1793" s="11">
        <v>275000</v>
      </c>
      <c r="I1793" s="19">
        <v>45710</v>
      </c>
      <c r="J1793" s="11">
        <v>55000</v>
      </c>
      <c r="K1793" s="12" t="s">
        <v>20</v>
      </c>
      <c r="L1793" s="12" t="s">
        <v>158</v>
      </c>
    </row>
    <row r="1794" spans="1:12" x14ac:dyDescent="0.25">
      <c r="A1794" s="10" t="s">
        <v>2621</v>
      </c>
      <c r="B1794" s="14">
        <v>202501</v>
      </c>
      <c r="C1794" s="14">
        <v>202501</v>
      </c>
      <c r="D1794" s="14" t="s">
        <v>1014</v>
      </c>
      <c r="E1794" s="16">
        <v>7400661239</v>
      </c>
      <c r="F1794" s="10" t="s">
        <v>2629</v>
      </c>
      <c r="G1794" s="17" t="s">
        <v>2603</v>
      </c>
      <c r="H1794" s="11">
        <v>290000</v>
      </c>
      <c r="I1794" s="19">
        <v>45712</v>
      </c>
      <c r="J1794" s="11">
        <v>71250</v>
      </c>
      <c r="K1794" s="12" t="s">
        <v>20</v>
      </c>
      <c r="L1794" s="12" t="s">
        <v>158</v>
      </c>
    </row>
    <row r="1795" spans="1:12" x14ac:dyDescent="0.25">
      <c r="A1795" s="10" t="s">
        <v>2447</v>
      </c>
      <c r="B1795" s="14">
        <v>202411</v>
      </c>
      <c r="C1795" s="14">
        <v>202411</v>
      </c>
      <c r="D1795" s="14" t="s">
        <v>1014</v>
      </c>
      <c r="E1795" s="16">
        <v>8815740449</v>
      </c>
      <c r="F1795" s="10" t="s">
        <v>2450</v>
      </c>
      <c r="G1795" s="17" t="s">
        <v>1792</v>
      </c>
      <c r="H1795" s="11">
        <v>270000</v>
      </c>
      <c r="I1795" s="19">
        <v>45712</v>
      </c>
      <c r="J1795" s="11">
        <v>50000</v>
      </c>
      <c r="K1795" s="12" t="s">
        <v>20</v>
      </c>
      <c r="L1795" s="12" t="s">
        <v>158</v>
      </c>
    </row>
    <row r="1796" spans="1:12" x14ac:dyDescent="0.25">
      <c r="A1796" s="10" t="s">
        <v>2459</v>
      </c>
      <c r="B1796" s="14">
        <v>202411</v>
      </c>
      <c r="C1796" s="14">
        <v>202411</v>
      </c>
      <c r="D1796" s="14" t="s">
        <v>1015</v>
      </c>
      <c r="E1796" s="16">
        <v>7978719639</v>
      </c>
      <c r="F1796" s="10" t="s">
        <v>2462</v>
      </c>
      <c r="G1796" s="17" t="s">
        <v>1778</v>
      </c>
      <c r="H1796" s="11">
        <v>318600</v>
      </c>
      <c r="I1796" s="19">
        <v>45713</v>
      </c>
      <c r="J1796" s="11">
        <v>69067</v>
      </c>
      <c r="K1796" s="12" t="s">
        <v>20</v>
      </c>
      <c r="L1796" s="12" t="s">
        <v>158</v>
      </c>
    </row>
    <row r="1797" spans="1:12" x14ac:dyDescent="0.25">
      <c r="A1797" s="10" t="s">
        <v>2377</v>
      </c>
      <c r="B1797" s="14">
        <v>202410</v>
      </c>
      <c r="C1797" s="14">
        <v>202410</v>
      </c>
      <c r="D1797" s="14" t="s">
        <v>1015</v>
      </c>
      <c r="E1797" s="16">
        <v>7205816953</v>
      </c>
      <c r="F1797" s="10" t="s">
        <v>2382</v>
      </c>
      <c r="G1797" s="17" t="s">
        <v>2006</v>
      </c>
      <c r="H1797" s="11">
        <v>295000</v>
      </c>
      <c r="I1797" s="19">
        <v>45713</v>
      </c>
      <c r="J1797" s="11">
        <v>10000</v>
      </c>
      <c r="K1797" s="12" t="s">
        <v>20</v>
      </c>
      <c r="L1797" s="12" t="s">
        <v>158</v>
      </c>
    </row>
    <row r="1798" spans="1:12" x14ac:dyDescent="0.25">
      <c r="A1798" s="10" t="s">
        <v>2201</v>
      </c>
      <c r="B1798" s="14">
        <v>202408</v>
      </c>
      <c r="C1798" s="14">
        <v>202408</v>
      </c>
      <c r="D1798" s="14" t="s">
        <v>1015</v>
      </c>
      <c r="E1798" s="48">
        <v>7853066000</v>
      </c>
      <c r="F1798" s="27" t="s">
        <v>2526</v>
      </c>
      <c r="G1798" s="17" t="s">
        <v>1778</v>
      </c>
      <c r="H1798" s="11">
        <v>290000</v>
      </c>
      <c r="I1798" s="19">
        <v>45713</v>
      </c>
      <c r="J1798" s="11">
        <v>75000</v>
      </c>
      <c r="K1798" s="12" t="s">
        <v>20</v>
      </c>
      <c r="L1798" s="12" t="s">
        <v>158</v>
      </c>
    </row>
    <row r="1799" spans="1:12" x14ac:dyDescent="0.25">
      <c r="A1799" s="10" t="s">
        <v>2519</v>
      </c>
      <c r="B1799" s="14">
        <v>202412</v>
      </c>
      <c r="C1799" s="14">
        <v>202412</v>
      </c>
      <c r="D1799" s="14" t="s">
        <v>1015</v>
      </c>
      <c r="E1799" s="16">
        <v>7008851772</v>
      </c>
      <c r="F1799" s="10" t="s">
        <v>2521</v>
      </c>
      <c r="G1799" s="17" t="s">
        <v>1778</v>
      </c>
      <c r="H1799" s="11">
        <v>298000</v>
      </c>
      <c r="I1799" s="19">
        <v>45713</v>
      </c>
      <c r="J1799" s="11">
        <v>68000</v>
      </c>
      <c r="K1799" s="12" t="s">
        <v>20</v>
      </c>
      <c r="L1799" s="12" t="s">
        <v>158</v>
      </c>
    </row>
    <row r="1800" spans="1:12" x14ac:dyDescent="0.25">
      <c r="A1800" s="10" t="s">
        <v>2507</v>
      </c>
      <c r="B1800" s="14">
        <v>202412</v>
      </c>
      <c r="C1800" s="14">
        <v>202412</v>
      </c>
      <c r="D1800" s="14" t="s">
        <v>1014</v>
      </c>
      <c r="E1800" s="16">
        <v>8120059066</v>
      </c>
      <c r="F1800" s="10" t="s">
        <v>2511</v>
      </c>
      <c r="G1800" s="17" t="s">
        <v>1778</v>
      </c>
      <c r="H1800" s="11">
        <v>318600</v>
      </c>
      <c r="I1800" s="19">
        <v>45714</v>
      </c>
      <c r="J1800" s="11">
        <v>70000</v>
      </c>
      <c r="K1800" s="12" t="s">
        <v>20</v>
      </c>
      <c r="L1800" s="12" t="s">
        <v>158</v>
      </c>
    </row>
    <row r="1801" spans="1:12" x14ac:dyDescent="0.25">
      <c r="A1801" s="10" t="s">
        <v>2498</v>
      </c>
      <c r="B1801" s="14">
        <v>202411</v>
      </c>
      <c r="C1801" s="14">
        <v>202411</v>
      </c>
      <c r="D1801" s="14" t="s">
        <v>1015</v>
      </c>
      <c r="E1801" s="16" t="s">
        <v>2499</v>
      </c>
      <c r="F1801" s="10" t="s">
        <v>2500</v>
      </c>
      <c r="G1801" s="17" t="s">
        <v>1778</v>
      </c>
      <c r="H1801" s="11">
        <v>318600</v>
      </c>
      <c r="I1801" s="19">
        <v>45714</v>
      </c>
      <c r="J1801" s="11">
        <v>50000</v>
      </c>
      <c r="K1801" s="12" t="s">
        <v>20</v>
      </c>
      <c r="L1801" s="12" t="s">
        <v>158</v>
      </c>
    </row>
    <row r="1802" spans="1:12" x14ac:dyDescent="0.25">
      <c r="A1802" s="10" t="s">
        <v>2700</v>
      </c>
      <c r="B1802" s="14">
        <v>202502</v>
      </c>
      <c r="C1802" s="14">
        <v>202502</v>
      </c>
      <c r="D1802" s="14" t="s">
        <v>1015</v>
      </c>
      <c r="E1802" s="16">
        <v>8093570215</v>
      </c>
      <c r="F1802" s="10" t="s">
        <v>2704</v>
      </c>
      <c r="G1802" s="17" t="s">
        <v>1778</v>
      </c>
      <c r="H1802" s="11">
        <v>308600</v>
      </c>
      <c r="I1802" s="19">
        <v>45714</v>
      </c>
      <c r="J1802" s="11">
        <v>50000</v>
      </c>
      <c r="K1802" s="12" t="s">
        <v>20</v>
      </c>
      <c r="L1802" s="12" t="s">
        <v>158</v>
      </c>
    </row>
    <row r="1803" spans="1:12" x14ac:dyDescent="0.25">
      <c r="A1803" s="10" t="s">
        <v>2395</v>
      </c>
      <c r="B1803" s="14">
        <v>202410</v>
      </c>
      <c r="C1803" s="14">
        <v>202410</v>
      </c>
      <c r="D1803" s="14" t="s">
        <v>1015</v>
      </c>
      <c r="E1803" s="16">
        <v>8249778903</v>
      </c>
      <c r="F1803" s="10" t="s">
        <v>2397</v>
      </c>
      <c r="G1803" s="17" t="s">
        <v>1778</v>
      </c>
      <c r="H1803" s="11">
        <v>318000</v>
      </c>
      <c r="I1803" s="19">
        <v>45714</v>
      </c>
      <c r="J1803" s="11">
        <v>70000</v>
      </c>
      <c r="K1803" s="12" t="s">
        <v>20</v>
      </c>
      <c r="L1803" s="12" t="s">
        <v>158</v>
      </c>
    </row>
    <row r="1804" spans="1:12" x14ac:dyDescent="0.25">
      <c r="A1804" s="10" t="s">
        <v>2625</v>
      </c>
      <c r="B1804" s="14">
        <v>202501</v>
      </c>
      <c r="C1804" s="14">
        <v>202501</v>
      </c>
      <c r="D1804" s="14" t="s">
        <v>1015</v>
      </c>
      <c r="E1804" s="16">
        <v>9337494446</v>
      </c>
      <c r="F1804" s="10" t="s">
        <v>2633</v>
      </c>
      <c r="G1804" s="17" t="s">
        <v>2639</v>
      </c>
      <c r="H1804" s="11">
        <v>295000</v>
      </c>
      <c r="I1804" s="19">
        <v>45715</v>
      </c>
      <c r="J1804" s="11">
        <v>96667</v>
      </c>
      <c r="K1804" s="12" t="s">
        <v>20</v>
      </c>
      <c r="L1804" s="12" t="s">
        <v>158</v>
      </c>
    </row>
    <row r="1805" spans="1:12" x14ac:dyDescent="0.25">
      <c r="A1805" s="10" t="s">
        <v>1513</v>
      </c>
      <c r="B1805" s="14">
        <v>202401</v>
      </c>
      <c r="C1805" s="14">
        <v>202401</v>
      </c>
      <c r="D1805" s="14" t="s">
        <v>1015</v>
      </c>
      <c r="E1805" s="48">
        <v>9178498404</v>
      </c>
      <c r="F1805" s="27" t="s">
        <v>2699</v>
      </c>
      <c r="G1805" s="17" t="s">
        <v>19</v>
      </c>
      <c r="H1805" s="11">
        <v>265000</v>
      </c>
      <c r="I1805" s="19">
        <v>45715</v>
      </c>
      <c r="J1805" s="11">
        <v>101200</v>
      </c>
      <c r="K1805" s="12" t="s">
        <v>689</v>
      </c>
      <c r="L1805" s="12" t="s">
        <v>158</v>
      </c>
    </row>
    <row r="1806" spans="1:12" x14ac:dyDescent="0.25">
      <c r="A1806" s="10" t="s">
        <v>2692</v>
      </c>
      <c r="B1806" s="14">
        <v>202502</v>
      </c>
      <c r="C1806" s="14">
        <v>202502</v>
      </c>
      <c r="D1806" s="14" t="s">
        <v>1015</v>
      </c>
      <c r="E1806" s="16">
        <v>7894447645</v>
      </c>
      <c r="F1806" s="10" t="s">
        <v>2697</v>
      </c>
      <c r="G1806" s="17" t="s">
        <v>1792</v>
      </c>
      <c r="H1806" s="11">
        <v>275000</v>
      </c>
      <c r="I1806" s="19">
        <v>45715</v>
      </c>
      <c r="J1806" s="11">
        <v>55000</v>
      </c>
      <c r="K1806" s="12" t="s">
        <v>20</v>
      </c>
      <c r="L1806" s="12" t="s">
        <v>158</v>
      </c>
    </row>
    <row r="1807" spans="1:12" x14ac:dyDescent="0.25">
      <c r="A1807" s="10" t="s">
        <v>1442</v>
      </c>
      <c r="B1807" s="14" t="s">
        <v>1616</v>
      </c>
      <c r="C1807" s="14">
        <v>202401</v>
      </c>
      <c r="D1807" s="14" t="s">
        <v>1014</v>
      </c>
      <c r="E1807" s="48" t="s">
        <v>2710</v>
      </c>
      <c r="F1807" s="27" t="s">
        <v>2611</v>
      </c>
      <c r="G1807" s="17" t="s">
        <v>77</v>
      </c>
      <c r="H1807" s="11">
        <v>240000</v>
      </c>
      <c r="I1807" s="19">
        <v>45715</v>
      </c>
      <c r="J1807" s="11">
        <v>50000</v>
      </c>
      <c r="K1807" s="12" t="s">
        <v>20</v>
      </c>
      <c r="L1807" s="12" t="s">
        <v>158</v>
      </c>
    </row>
    <row r="1808" spans="1:12" x14ac:dyDescent="0.25">
      <c r="A1808" s="10" t="s">
        <v>2703</v>
      </c>
      <c r="B1808" s="14">
        <v>202502</v>
      </c>
      <c r="C1808" s="14">
        <v>202502</v>
      </c>
      <c r="D1808" s="14" t="s">
        <v>1015</v>
      </c>
      <c r="E1808" s="16">
        <v>8904449366</v>
      </c>
      <c r="F1808" s="10" t="s">
        <v>2707</v>
      </c>
      <c r="G1808" s="17" t="s">
        <v>1778</v>
      </c>
      <c r="H1808" s="11">
        <v>290000</v>
      </c>
      <c r="I1808" s="19">
        <v>45716</v>
      </c>
      <c r="J1808" s="11">
        <v>285000</v>
      </c>
      <c r="K1808" s="12" t="s">
        <v>895</v>
      </c>
      <c r="L1808" s="12" t="s">
        <v>158</v>
      </c>
    </row>
    <row r="1809" spans="1:12" x14ac:dyDescent="0.25">
      <c r="A1809" s="10" t="s">
        <v>2708</v>
      </c>
      <c r="B1809" s="14">
        <v>202502</v>
      </c>
      <c r="C1809" s="14">
        <v>202502</v>
      </c>
      <c r="D1809" s="14" t="s">
        <v>1015</v>
      </c>
      <c r="E1809" s="16">
        <v>9571975658</v>
      </c>
      <c r="F1809" s="10" t="s">
        <v>2709</v>
      </c>
      <c r="G1809" s="17" t="s">
        <v>1778</v>
      </c>
      <c r="H1809" s="11">
        <v>292050</v>
      </c>
      <c r="I1809" s="19">
        <v>45716</v>
      </c>
      <c r="J1809" s="11">
        <v>5000</v>
      </c>
      <c r="K1809" s="12" t="s">
        <v>20</v>
      </c>
      <c r="L1809" s="12" t="s">
        <v>158</v>
      </c>
    </row>
    <row r="1810" spans="1:12" x14ac:dyDescent="0.25">
      <c r="A1810" s="10" t="s">
        <v>2279</v>
      </c>
      <c r="B1810" s="14">
        <v>202409</v>
      </c>
      <c r="C1810" s="14">
        <v>202409</v>
      </c>
      <c r="D1810" s="14" t="s">
        <v>1015</v>
      </c>
      <c r="E1810" s="16">
        <v>7848805706</v>
      </c>
      <c r="F1810" s="10" t="s">
        <v>2286</v>
      </c>
      <c r="G1810" s="17" t="s">
        <v>1778</v>
      </c>
      <c r="H1810" s="11">
        <v>318600</v>
      </c>
      <c r="I1810" s="19">
        <v>45717</v>
      </c>
      <c r="J1810" s="11">
        <v>45000</v>
      </c>
      <c r="K1810" s="12" t="s">
        <v>20</v>
      </c>
      <c r="L1810" s="12" t="s">
        <v>158</v>
      </c>
    </row>
    <row r="1811" spans="1:12" x14ac:dyDescent="0.25">
      <c r="A1811" s="10" t="s">
        <v>2690</v>
      </c>
      <c r="B1811" s="14">
        <v>202502</v>
      </c>
      <c r="C1811" s="14">
        <v>202502</v>
      </c>
      <c r="D1811" s="14" t="s">
        <v>1015</v>
      </c>
      <c r="E1811" s="16">
        <v>6263344699</v>
      </c>
      <c r="F1811" s="10" t="s">
        <v>2695</v>
      </c>
      <c r="G1811" s="17" t="s">
        <v>1778</v>
      </c>
      <c r="H1811" s="11">
        <v>3180000</v>
      </c>
      <c r="I1811" s="19">
        <v>45717</v>
      </c>
      <c r="J1811" s="11">
        <v>78000</v>
      </c>
      <c r="K1811" s="12" t="s">
        <v>20</v>
      </c>
      <c r="L1811" s="12" t="s">
        <v>158</v>
      </c>
    </row>
    <row r="1812" spans="1:12" x14ac:dyDescent="0.25">
      <c r="A1812" s="10" t="s">
        <v>2610</v>
      </c>
      <c r="B1812" s="14">
        <v>202501</v>
      </c>
      <c r="C1812" s="14">
        <v>202501</v>
      </c>
      <c r="D1812" s="14" t="s">
        <v>1015</v>
      </c>
      <c r="E1812" s="16">
        <v>9509717355</v>
      </c>
      <c r="F1812" s="10" t="s">
        <v>2612</v>
      </c>
      <c r="G1812" s="17" t="s">
        <v>1792</v>
      </c>
      <c r="H1812" s="11">
        <v>295000</v>
      </c>
      <c r="I1812" s="19">
        <v>45717</v>
      </c>
      <c r="J1812" s="11">
        <v>70000</v>
      </c>
      <c r="K1812" s="12" t="s">
        <v>689</v>
      </c>
      <c r="L1812" s="12" t="s">
        <v>158</v>
      </c>
    </row>
    <row r="1813" spans="1:12" x14ac:dyDescent="0.25">
      <c r="A1813" s="10" t="s">
        <v>2458</v>
      </c>
      <c r="B1813" s="14">
        <v>202411</v>
      </c>
      <c r="C1813" s="14">
        <v>202411</v>
      </c>
      <c r="D1813" s="14" t="s">
        <v>1015</v>
      </c>
      <c r="E1813" s="16">
        <v>7894384546</v>
      </c>
      <c r="F1813" s="10" t="s">
        <v>2461</v>
      </c>
      <c r="G1813" s="17" t="s">
        <v>1778</v>
      </c>
      <c r="H1813" s="11">
        <v>318600</v>
      </c>
      <c r="I1813" s="19">
        <v>45717</v>
      </c>
      <c r="J1813" s="53">
        <v>79500</v>
      </c>
      <c r="K1813" s="12" t="s">
        <v>20</v>
      </c>
      <c r="L1813" s="12" t="s">
        <v>158</v>
      </c>
    </row>
    <row r="1814" spans="1:12" x14ac:dyDescent="0.25">
      <c r="A1814" s="10" t="s">
        <v>2583</v>
      </c>
      <c r="B1814" s="14">
        <v>202501</v>
      </c>
      <c r="C1814" s="14">
        <v>202501</v>
      </c>
      <c r="D1814" s="14" t="s">
        <v>1015</v>
      </c>
      <c r="E1814" s="16">
        <v>9337599274</v>
      </c>
      <c r="F1814" s="10" t="s">
        <v>2587</v>
      </c>
      <c r="G1814" s="17" t="s">
        <v>1778</v>
      </c>
      <c r="H1814" s="11">
        <v>318000</v>
      </c>
      <c r="I1814" s="19">
        <v>45717</v>
      </c>
      <c r="J1814" s="11">
        <v>50000</v>
      </c>
      <c r="K1814" s="12" t="s">
        <v>689</v>
      </c>
      <c r="L1814" s="12" t="s">
        <v>158</v>
      </c>
    </row>
    <row r="1815" spans="1:12" x14ac:dyDescent="0.25">
      <c r="A1815" s="10" t="s">
        <v>2644</v>
      </c>
      <c r="B1815" s="14">
        <v>202501</v>
      </c>
      <c r="C1815" s="14">
        <v>202501</v>
      </c>
      <c r="D1815" s="14" t="s">
        <v>1015</v>
      </c>
      <c r="E1815" s="16">
        <v>9124433189</v>
      </c>
      <c r="F1815" s="10" t="s">
        <v>2636</v>
      </c>
      <c r="G1815" s="17" t="s">
        <v>1778</v>
      </c>
      <c r="H1815" s="11">
        <v>303000</v>
      </c>
      <c r="I1815" s="19">
        <v>45719</v>
      </c>
      <c r="J1815" s="11">
        <v>50000</v>
      </c>
      <c r="K1815" s="12" t="s">
        <v>20</v>
      </c>
      <c r="L1815" s="12" t="s">
        <v>158</v>
      </c>
    </row>
    <row r="1816" spans="1:12" x14ac:dyDescent="0.25">
      <c r="A1816" s="10" t="s">
        <v>2617</v>
      </c>
      <c r="B1816" s="14">
        <v>202501</v>
      </c>
      <c r="C1816" s="14">
        <v>202501</v>
      </c>
      <c r="D1816" s="14" t="s">
        <v>1015</v>
      </c>
      <c r="E1816" s="16">
        <v>7389633550</v>
      </c>
      <c r="F1816" s="10" t="s">
        <v>2618</v>
      </c>
      <c r="G1816" s="17" t="s">
        <v>1778</v>
      </c>
      <c r="H1816" s="11">
        <v>308000</v>
      </c>
      <c r="I1816" s="19">
        <v>45719</v>
      </c>
      <c r="J1816" s="11">
        <v>49000</v>
      </c>
      <c r="K1816" s="12" t="s">
        <v>689</v>
      </c>
      <c r="L1816" s="12" t="s">
        <v>158</v>
      </c>
    </row>
    <row r="1817" spans="1:12" x14ac:dyDescent="0.25">
      <c r="A1817" s="10" t="s">
        <v>2625</v>
      </c>
      <c r="B1817" s="14">
        <v>202501</v>
      </c>
      <c r="C1817" s="14">
        <v>202501</v>
      </c>
      <c r="D1817" s="14" t="s">
        <v>1015</v>
      </c>
      <c r="E1817" s="16">
        <v>9337494446</v>
      </c>
      <c r="F1817" s="10" t="s">
        <v>2633</v>
      </c>
      <c r="G1817" s="17" t="s">
        <v>2639</v>
      </c>
      <c r="H1817" s="11">
        <v>295000</v>
      </c>
      <c r="I1817" s="19">
        <v>45719</v>
      </c>
      <c r="J1817" s="11">
        <v>96667</v>
      </c>
      <c r="K1817" s="12" t="s">
        <v>20</v>
      </c>
      <c r="L1817" s="12" t="s">
        <v>158</v>
      </c>
    </row>
    <row r="1818" spans="1:12" x14ac:dyDescent="0.25">
      <c r="A1818" s="10" t="s">
        <v>2646</v>
      </c>
      <c r="B1818" s="14">
        <v>202502</v>
      </c>
      <c r="C1818" s="14">
        <v>202502</v>
      </c>
      <c r="D1818" s="14" t="s">
        <v>1014</v>
      </c>
      <c r="E1818" s="16" t="s">
        <v>2652</v>
      </c>
      <c r="F1818" s="10" t="s">
        <v>2650</v>
      </c>
      <c r="G1818" s="17" t="s">
        <v>1778</v>
      </c>
      <c r="H1818" s="11">
        <v>290000</v>
      </c>
      <c r="I1818" s="19">
        <v>45719</v>
      </c>
      <c r="J1818" s="11">
        <v>72500</v>
      </c>
      <c r="K1818" s="12" t="s">
        <v>20</v>
      </c>
      <c r="L1818" s="12" t="s">
        <v>158</v>
      </c>
    </row>
    <row r="1819" spans="1:12" x14ac:dyDescent="0.25">
      <c r="A1819" s="40" t="s">
        <v>2467</v>
      </c>
      <c r="B1819" s="14">
        <v>202411</v>
      </c>
      <c r="C1819" s="14">
        <v>202411</v>
      </c>
      <c r="D1819" s="14" t="s">
        <v>1014</v>
      </c>
      <c r="E1819" s="16">
        <v>8520868621</v>
      </c>
      <c r="F1819" s="10" t="s">
        <v>2468</v>
      </c>
      <c r="G1819" s="17" t="s">
        <v>1778</v>
      </c>
      <c r="H1819" s="11">
        <v>288600</v>
      </c>
      <c r="I1819" s="19">
        <v>45719</v>
      </c>
      <c r="J1819" s="11">
        <v>50000</v>
      </c>
      <c r="K1819" s="12" t="s">
        <v>20</v>
      </c>
      <c r="L1819" s="12" t="s">
        <v>158</v>
      </c>
    </row>
    <row r="1820" spans="1:12" x14ac:dyDescent="0.25">
      <c r="A1820" s="10" t="s">
        <v>2613</v>
      </c>
      <c r="B1820" s="14">
        <v>202501</v>
      </c>
      <c r="C1820" s="14">
        <v>202501</v>
      </c>
      <c r="D1820" s="14" t="s">
        <v>1015</v>
      </c>
      <c r="E1820" s="16">
        <v>7602548521</v>
      </c>
      <c r="F1820" s="10" t="s">
        <v>2614</v>
      </c>
      <c r="G1820" s="17" t="s">
        <v>1778</v>
      </c>
      <c r="H1820" s="11">
        <v>310000</v>
      </c>
      <c r="I1820" s="19">
        <v>45720</v>
      </c>
      <c r="J1820" s="11">
        <v>130000</v>
      </c>
      <c r="K1820" s="12" t="s">
        <v>20</v>
      </c>
      <c r="L1820" s="12" t="s">
        <v>158</v>
      </c>
    </row>
    <row r="1821" spans="1:12" x14ac:dyDescent="0.25">
      <c r="A1821" s="10" t="s">
        <v>2681</v>
      </c>
      <c r="B1821" s="14">
        <v>202502</v>
      </c>
      <c r="C1821" s="14">
        <v>202502</v>
      </c>
      <c r="D1821" s="14" t="s">
        <v>1015</v>
      </c>
      <c r="E1821" s="16">
        <v>9437203370</v>
      </c>
      <c r="F1821" s="10" t="s">
        <v>2682</v>
      </c>
      <c r="G1821" s="17" t="s">
        <v>1778</v>
      </c>
      <c r="H1821" s="11">
        <v>280000</v>
      </c>
      <c r="I1821" s="19">
        <v>45720</v>
      </c>
      <c r="J1821" s="11">
        <v>100000</v>
      </c>
      <c r="K1821" s="12" t="s">
        <v>20</v>
      </c>
      <c r="L1821" s="12" t="s">
        <v>158</v>
      </c>
    </row>
    <row r="1822" spans="1:12" x14ac:dyDescent="0.25">
      <c r="A1822" s="10" t="s">
        <v>2661</v>
      </c>
      <c r="B1822" s="14">
        <v>202502</v>
      </c>
      <c r="C1822" s="14">
        <v>202502</v>
      </c>
      <c r="D1822" s="14" t="s">
        <v>1015</v>
      </c>
      <c r="E1822" s="16">
        <v>9777521980</v>
      </c>
      <c r="F1822" s="10" t="s">
        <v>2665</v>
      </c>
      <c r="G1822" s="17" t="s">
        <v>1792</v>
      </c>
      <c r="H1822" s="11">
        <v>275000</v>
      </c>
      <c r="I1822" s="19">
        <v>45720</v>
      </c>
      <c r="J1822" s="11">
        <v>50000</v>
      </c>
      <c r="K1822" s="12" t="s">
        <v>20</v>
      </c>
      <c r="L1822" s="12" t="s">
        <v>158</v>
      </c>
    </row>
    <row r="1823" spans="1:12" x14ac:dyDescent="0.25">
      <c r="A1823" s="10" t="s">
        <v>2711</v>
      </c>
      <c r="B1823" s="14">
        <v>202503</v>
      </c>
      <c r="C1823" s="14">
        <v>202503</v>
      </c>
      <c r="D1823" s="14" t="s">
        <v>1014</v>
      </c>
      <c r="E1823" s="16">
        <v>7415530793</v>
      </c>
      <c r="F1823" s="10" t="s">
        <v>2716</v>
      </c>
      <c r="G1823" s="17" t="s">
        <v>2603</v>
      </c>
      <c r="H1823" s="11">
        <v>295000</v>
      </c>
      <c r="I1823" s="19">
        <v>45720</v>
      </c>
      <c r="J1823" s="11">
        <v>5000</v>
      </c>
      <c r="K1823" s="12" t="s">
        <v>20</v>
      </c>
      <c r="L1823" s="12" t="s">
        <v>2437</v>
      </c>
    </row>
    <row r="1824" spans="1:12" x14ac:dyDescent="0.25">
      <c r="A1824" s="10" t="s">
        <v>2712</v>
      </c>
      <c r="B1824" s="14">
        <v>202503</v>
      </c>
      <c r="C1824" s="14">
        <v>202503</v>
      </c>
      <c r="D1824" s="14" t="s">
        <v>1015</v>
      </c>
      <c r="E1824" s="16">
        <v>9438061168</v>
      </c>
      <c r="F1824" s="10" t="s">
        <v>2717</v>
      </c>
      <c r="G1824" s="17" t="s">
        <v>2639</v>
      </c>
      <c r="H1824" s="11">
        <v>290000</v>
      </c>
      <c r="I1824" s="19">
        <v>45720</v>
      </c>
      <c r="J1824" s="11">
        <v>5000</v>
      </c>
      <c r="K1824" s="12" t="s">
        <v>20</v>
      </c>
      <c r="L1824" s="12" t="s">
        <v>2073</v>
      </c>
    </row>
    <row r="1825" spans="1:13" x14ac:dyDescent="0.25">
      <c r="A1825" s="10" t="s">
        <v>691</v>
      </c>
      <c r="B1825" s="14">
        <v>202503</v>
      </c>
      <c r="C1825" s="14">
        <v>202503</v>
      </c>
      <c r="D1825" s="14" t="s">
        <v>1015</v>
      </c>
      <c r="E1825" s="16">
        <v>8249777371</v>
      </c>
      <c r="F1825" s="10" t="s">
        <v>2718</v>
      </c>
      <c r="G1825" s="17" t="s">
        <v>2603</v>
      </c>
      <c r="H1825" s="11">
        <v>305000</v>
      </c>
      <c r="I1825" s="19">
        <v>45720</v>
      </c>
      <c r="J1825" s="11">
        <v>5000</v>
      </c>
      <c r="K1825" s="12" t="s">
        <v>20</v>
      </c>
      <c r="L1825" s="12" t="s">
        <v>2073</v>
      </c>
    </row>
    <row r="1826" spans="1:13" x14ac:dyDescent="0.25">
      <c r="A1826" s="10" t="s">
        <v>2713</v>
      </c>
      <c r="B1826" s="14">
        <v>202503</v>
      </c>
      <c r="C1826" s="14">
        <v>202503</v>
      </c>
      <c r="D1826" s="14" t="s">
        <v>1015</v>
      </c>
      <c r="E1826" s="16">
        <v>8658034176</v>
      </c>
      <c r="F1826" s="10" t="s">
        <v>2719</v>
      </c>
      <c r="G1826" s="17" t="s">
        <v>2603</v>
      </c>
      <c r="H1826" s="11">
        <v>295000</v>
      </c>
      <c r="I1826" s="19">
        <v>45720</v>
      </c>
      <c r="J1826" s="11">
        <v>5000</v>
      </c>
      <c r="K1826" s="12" t="s">
        <v>20</v>
      </c>
      <c r="L1826" s="12" t="s">
        <v>2437</v>
      </c>
    </row>
    <row r="1827" spans="1:13" x14ac:dyDescent="0.25">
      <c r="A1827" s="10" t="s">
        <v>2714</v>
      </c>
      <c r="B1827" s="14">
        <v>202503</v>
      </c>
      <c r="C1827" s="14">
        <v>202503</v>
      </c>
      <c r="D1827" s="14" t="s">
        <v>1015</v>
      </c>
      <c r="E1827" s="16">
        <v>7681800448</v>
      </c>
      <c r="F1827" s="10" t="s">
        <v>2720</v>
      </c>
      <c r="G1827" s="17" t="s">
        <v>2639</v>
      </c>
      <c r="H1827" s="11">
        <v>295000</v>
      </c>
      <c r="I1827" s="19">
        <v>45720</v>
      </c>
      <c r="J1827" s="11">
        <v>5000</v>
      </c>
      <c r="K1827" s="12" t="s">
        <v>20</v>
      </c>
      <c r="L1827" s="12" t="s">
        <v>2073</v>
      </c>
    </row>
    <row r="1828" spans="1:13" x14ac:dyDescent="0.25">
      <c r="A1828" s="10" t="s">
        <v>2715</v>
      </c>
      <c r="B1828" s="14">
        <v>202503</v>
      </c>
      <c r="C1828" s="14">
        <v>202503</v>
      </c>
      <c r="D1828" s="14" t="s">
        <v>1014</v>
      </c>
      <c r="E1828" s="16">
        <v>8439366403</v>
      </c>
      <c r="F1828" s="10" t="s">
        <v>2721</v>
      </c>
      <c r="G1828" s="17" t="s">
        <v>2603</v>
      </c>
      <c r="H1828" s="11">
        <v>300000</v>
      </c>
      <c r="I1828" s="19">
        <v>45720</v>
      </c>
      <c r="J1828" s="11">
        <v>5000</v>
      </c>
      <c r="K1828" s="12" t="s">
        <v>20</v>
      </c>
      <c r="L1828" s="12" t="s">
        <v>2073</v>
      </c>
    </row>
    <row r="1829" spans="1:13" x14ac:dyDescent="0.25">
      <c r="A1829" s="10" t="s">
        <v>2490</v>
      </c>
      <c r="B1829" s="14">
        <v>202411</v>
      </c>
      <c r="C1829" s="14">
        <v>202411</v>
      </c>
      <c r="D1829" s="14" t="s">
        <v>1015</v>
      </c>
      <c r="E1829" s="16">
        <v>8249758236</v>
      </c>
      <c r="F1829" s="10" t="s">
        <v>2491</v>
      </c>
      <c r="G1829" s="17" t="s">
        <v>1778</v>
      </c>
      <c r="H1829" s="11">
        <v>318600</v>
      </c>
      <c r="I1829" s="19">
        <v>45721</v>
      </c>
      <c r="J1829" s="11">
        <v>90000</v>
      </c>
      <c r="K1829" s="12" t="s">
        <v>20</v>
      </c>
      <c r="L1829" s="12" t="s">
        <v>158</v>
      </c>
    </row>
    <row r="1830" spans="1:13" x14ac:dyDescent="0.25">
      <c r="A1830" s="10" t="s">
        <v>2686</v>
      </c>
      <c r="B1830" s="14">
        <v>202502</v>
      </c>
      <c r="C1830" s="14">
        <v>202502</v>
      </c>
      <c r="D1830" s="14" t="s">
        <v>1015</v>
      </c>
      <c r="E1830" s="16">
        <v>9178605888</v>
      </c>
      <c r="F1830" s="10" t="s">
        <v>2689</v>
      </c>
      <c r="G1830" s="17" t="s">
        <v>1778</v>
      </c>
      <c r="H1830" s="11">
        <v>290000</v>
      </c>
      <c r="I1830" s="19">
        <v>45721</v>
      </c>
      <c r="J1830" s="11">
        <v>50000</v>
      </c>
      <c r="K1830" s="12" t="s">
        <v>286</v>
      </c>
      <c r="L1830" s="12" t="s">
        <v>158</v>
      </c>
      <c r="M1830" t="s">
        <v>2687</v>
      </c>
    </row>
    <row r="1831" spans="1:13" x14ac:dyDescent="0.25">
      <c r="A1831" s="10" t="s">
        <v>2221</v>
      </c>
      <c r="B1831" s="14">
        <v>202408</v>
      </c>
      <c r="C1831" s="14">
        <v>202408</v>
      </c>
      <c r="D1831" s="14" t="s">
        <v>1015</v>
      </c>
      <c r="E1831" s="16"/>
      <c r="F1831" s="10"/>
      <c r="G1831" s="17" t="s">
        <v>1778</v>
      </c>
      <c r="H1831" s="11">
        <v>318000</v>
      </c>
      <c r="I1831" s="19">
        <v>45721</v>
      </c>
      <c r="J1831" s="11">
        <v>30000</v>
      </c>
      <c r="K1831" s="12" t="s">
        <v>20</v>
      </c>
      <c r="L1831" s="12" t="s">
        <v>158</v>
      </c>
    </row>
    <row r="1832" spans="1:13" x14ac:dyDescent="0.25">
      <c r="A1832" s="10" t="s">
        <v>2691</v>
      </c>
      <c r="B1832" s="14">
        <v>202502</v>
      </c>
      <c r="C1832" s="14">
        <v>202502</v>
      </c>
      <c r="D1832" s="14" t="s">
        <v>1015</v>
      </c>
      <c r="E1832" s="16">
        <v>6371003023</v>
      </c>
      <c r="F1832" s="10" t="s">
        <v>2696</v>
      </c>
      <c r="G1832" s="17" t="s">
        <v>1778</v>
      </c>
      <c r="H1832" s="11">
        <v>290000</v>
      </c>
      <c r="I1832" s="19">
        <v>45721</v>
      </c>
      <c r="J1832" s="11">
        <v>80000</v>
      </c>
      <c r="K1832" s="12" t="s">
        <v>20</v>
      </c>
      <c r="L1832" s="12" t="s">
        <v>158</v>
      </c>
    </row>
    <row r="1833" spans="1:13" x14ac:dyDescent="0.25">
      <c r="A1833" s="10" t="s">
        <v>2693</v>
      </c>
      <c r="B1833" s="14">
        <v>202502</v>
      </c>
      <c r="C1833" s="14">
        <v>202502</v>
      </c>
      <c r="D1833" s="14" t="s">
        <v>1015</v>
      </c>
      <c r="E1833" s="16">
        <v>7504903905</v>
      </c>
      <c r="F1833" s="10" t="s">
        <v>2698</v>
      </c>
      <c r="G1833" s="17" t="s">
        <v>1778</v>
      </c>
      <c r="H1833" s="11">
        <v>308000</v>
      </c>
      <c r="I1833" s="19">
        <v>45721</v>
      </c>
      <c r="J1833" s="11">
        <v>50000</v>
      </c>
      <c r="K1833" s="12" t="s">
        <v>20</v>
      </c>
      <c r="L1833" s="12" t="s">
        <v>158</v>
      </c>
    </row>
    <row r="1834" spans="1:13" x14ac:dyDescent="0.25">
      <c r="A1834" s="10" t="s">
        <v>2488</v>
      </c>
      <c r="B1834" s="14">
        <v>202412</v>
      </c>
      <c r="C1834" s="14">
        <v>202412</v>
      </c>
      <c r="D1834" s="14" t="s">
        <v>1015</v>
      </c>
      <c r="E1834" s="16">
        <v>7008906613</v>
      </c>
      <c r="F1834" s="10" t="s">
        <v>2489</v>
      </c>
      <c r="G1834" s="17" t="s">
        <v>1792</v>
      </c>
      <c r="H1834" s="11">
        <v>318000</v>
      </c>
      <c r="I1834" s="19">
        <v>45722</v>
      </c>
      <c r="J1834" s="11">
        <v>70000</v>
      </c>
      <c r="K1834" s="12" t="s">
        <v>20</v>
      </c>
      <c r="L1834" s="12" t="s">
        <v>158</v>
      </c>
    </row>
    <row r="1835" spans="1:13" x14ac:dyDescent="0.25">
      <c r="A1835" s="10" t="s">
        <v>2667</v>
      </c>
      <c r="B1835" s="14">
        <v>202502</v>
      </c>
      <c r="C1835" s="14">
        <v>202502</v>
      </c>
      <c r="D1835" s="14" t="s">
        <v>1014</v>
      </c>
      <c r="E1835" s="16">
        <v>7224841928</v>
      </c>
      <c r="F1835" s="10" t="s">
        <v>2669</v>
      </c>
      <c r="G1835" s="17" t="s">
        <v>1778</v>
      </c>
      <c r="H1835" s="11">
        <v>303000</v>
      </c>
      <c r="I1835" s="19">
        <v>45722</v>
      </c>
      <c r="J1835" s="11">
        <v>74500</v>
      </c>
      <c r="K1835" s="12" t="s">
        <v>20</v>
      </c>
      <c r="L1835" s="12" t="s">
        <v>158</v>
      </c>
    </row>
    <row r="1836" spans="1:13" x14ac:dyDescent="0.25">
      <c r="A1836" s="10" t="s">
        <v>2693</v>
      </c>
      <c r="B1836" s="14">
        <v>202502</v>
      </c>
      <c r="C1836" s="14">
        <v>202502</v>
      </c>
      <c r="D1836" s="14" t="s">
        <v>1015</v>
      </c>
      <c r="E1836" s="16">
        <v>7504903905</v>
      </c>
      <c r="F1836" s="10" t="s">
        <v>2698</v>
      </c>
      <c r="G1836" s="17" t="s">
        <v>1778</v>
      </c>
      <c r="H1836" s="11">
        <v>308000</v>
      </c>
      <c r="I1836" s="19">
        <v>45722</v>
      </c>
      <c r="J1836" s="11">
        <v>25000</v>
      </c>
      <c r="K1836" s="12" t="s">
        <v>20</v>
      </c>
      <c r="L1836" s="12" t="s">
        <v>158</v>
      </c>
    </row>
    <row r="1837" spans="1:13" x14ac:dyDescent="0.25">
      <c r="A1837" s="10" t="s">
        <v>2592</v>
      </c>
      <c r="B1837" s="14">
        <v>202501</v>
      </c>
      <c r="C1837" s="14">
        <v>202501</v>
      </c>
      <c r="D1837" s="14" t="s">
        <v>1014</v>
      </c>
      <c r="E1837" s="16">
        <v>7767972086</v>
      </c>
      <c r="F1837" s="10" t="s">
        <v>2598</v>
      </c>
      <c r="G1837" s="17" t="s">
        <v>2603</v>
      </c>
      <c r="H1837" s="11">
        <v>270000</v>
      </c>
      <c r="I1837" s="19">
        <v>45722</v>
      </c>
      <c r="J1837" s="11">
        <v>50000</v>
      </c>
      <c r="K1837" s="12" t="s">
        <v>20</v>
      </c>
      <c r="L1837" s="12" t="s">
        <v>158</v>
      </c>
    </row>
    <row r="1838" spans="1:13" x14ac:dyDescent="0.25">
      <c r="A1838" s="10" t="s">
        <v>2537</v>
      </c>
      <c r="B1838" s="14">
        <v>202501</v>
      </c>
      <c r="C1838" s="14">
        <v>202501</v>
      </c>
      <c r="D1838" s="14" t="s">
        <v>1015</v>
      </c>
      <c r="E1838" s="16">
        <v>7749945460</v>
      </c>
      <c r="F1838" s="10" t="s">
        <v>2539</v>
      </c>
      <c r="G1838" s="17" t="s">
        <v>2006</v>
      </c>
      <c r="H1838" s="11">
        <v>295000</v>
      </c>
      <c r="I1838" s="19">
        <v>45722</v>
      </c>
      <c r="J1838" s="11">
        <v>90000</v>
      </c>
      <c r="K1838" s="12" t="s">
        <v>689</v>
      </c>
      <c r="L1838" s="12" t="s">
        <v>158</v>
      </c>
    </row>
    <row r="1839" spans="1:13" x14ac:dyDescent="0.25">
      <c r="A1839" s="10" t="s">
        <v>2722</v>
      </c>
      <c r="B1839" s="14">
        <v>202502</v>
      </c>
      <c r="C1839" s="14">
        <v>202502</v>
      </c>
      <c r="D1839" s="14" t="s">
        <v>1015</v>
      </c>
      <c r="E1839" s="16">
        <v>8847889479</v>
      </c>
      <c r="F1839" s="10" t="s">
        <v>2723</v>
      </c>
      <c r="G1839" s="17" t="s">
        <v>2006</v>
      </c>
      <c r="H1839" s="11">
        <v>303000</v>
      </c>
      <c r="I1839" s="19">
        <v>45722</v>
      </c>
      <c r="J1839" s="11">
        <v>5000</v>
      </c>
      <c r="K1839" s="12" t="s">
        <v>689</v>
      </c>
      <c r="L1839" s="12" t="s">
        <v>158</v>
      </c>
    </row>
    <row r="1840" spans="1:13" x14ac:dyDescent="0.25">
      <c r="A1840" s="10" t="s">
        <v>2676</v>
      </c>
      <c r="B1840" s="14">
        <v>202502</v>
      </c>
      <c r="C1840" s="14">
        <v>202502</v>
      </c>
      <c r="D1840" s="14" t="s">
        <v>1015</v>
      </c>
      <c r="E1840" s="16">
        <v>7008079795</v>
      </c>
      <c r="F1840" s="10" t="s">
        <v>2680</v>
      </c>
      <c r="G1840" s="17" t="s">
        <v>1792</v>
      </c>
      <c r="H1840" s="11">
        <v>280000</v>
      </c>
      <c r="I1840" s="19">
        <v>45723</v>
      </c>
      <c r="J1840" s="11">
        <v>275000</v>
      </c>
      <c r="K1840" s="12" t="s">
        <v>20</v>
      </c>
      <c r="L1840" s="12" t="s">
        <v>158</v>
      </c>
    </row>
    <row r="1841" spans="1:12" x14ac:dyDescent="0.25">
      <c r="A1841" s="10" t="s">
        <v>2385</v>
      </c>
      <c r="B1841" s="14">
        <v>202410</v>
      </c>
      <c r="C1841" s="14">
        <v>202410</v>
      </c>
      <c r="D1841" s="14" t="s">
        <v>1014</v>
      </c>
      <c r="E1841" s="16">
        <v>7328875928</v>
      </c>
      <c r="F1841" s="10" t="s">
        <v>2389</v>
      </c>
      <c r="G1841" s="17" t="s">
        <v>1778</v>
      </c>
      <c r="H1841" s="11">
        <v>300000</v>
      </c>
      <c r="I1841" s="19">
        <v>45724</v>
      </c>
      <c r="J1841" s="11">
        <v>59000</v>
      </c>
      <c r="K1841" s="12" t="s">
        <v>20</v>
      </c>
      <c r="L1841" s="12" t="s">
        <v>158</v>
      </c>
    </row>
    <row r="1842" spans="1:12" x14ac:dyDescent="0.25">
      <c r="A1842" s="10" t="s">
        <v>2658</v>
      </c>
      <c r="B1842" s="14">
        <v>202502</v>
      </c>
      <c r="C1842" s="14">
        <v>202502</v>
      </c>
      <c r="D1842" s="14" t="s">
        <v>1014</v>
      </c>
      <c r="E1842" s="16">
        <v>6360952506</v>
      </c>
      <c r="F1842" s="10" t="s">
        <v>2662</v>
      </c>
      <c r="G1842" s="17" t="s">
        <v>1792</v>
      </c>
      <c r="H1842" s="11">
        <v>275000</v>
      </c>
      <c r="I1842" s="19">
        <v>45724</v>
      </c>
      <c r="J1842" s="11">
        <v>90000</v>
      </c>
      <c r="K1842" s="12" t="s">
        <v>20</v>
      </c>
      <c r="L1842" s="12" t="s">
        <v>158</v>
      </c>
    </row>
    <row r="1843" spans="1:12" x14ac:dyDescent="0.25">
      <c r="A1843" s="10" t="s">
        <v>2221</v>
      </c>
      <c r="B1843" s="14">
        <v>202408</v>
      </c>
      <c r="C1843" s="14">
        <v>202408</v>
      </c>
      <c r="D1843" s="14" t="s">
        <v>1015</v>
      </c>
      <c r="E1843" s="16"/>
      <c r="F1843" s="10"/>
      <c r="G1843" s="17" t="s">
        <v>1778</v>
      </c>
      <c r="H1843" s="11">
        <v>318000</v>
      </c>
      <c r="I1843" s="19">
        <v>45724</v>
      </c>
      <c r="J1843" s="11">
        <v>20000</v>
      </c>
      <c r="K1843" s="12" t="s">
        <v>20</v>
      </c>
      <c r="L1843" s="12" t="s">
        <v>158</v>
      </c>
    </row>
    <row r="1844" spans="1:12" x14ac:dyDescent="0.25">
      <c r="A1844" s="10" t="s">
        <v>2492</v>
      </c>
      <c r="B1844" s="14">
        <v>202411</v>
      </c>
      <c r="C1844" s="14">
        <v>202411</v>
      </c>
      <c r="D1844" s="14" t="s">
        <v>1015</v>
      </c>
      <c r="E1844" s="16">
        <v>8658287623</v>
      </c>
      <c r="F1844" s="10" t="s">
        <v>2493</v>
      </c>
      <c r="G1844" s="17" t="s">
        <v>1778</v>
      </c>
      <c r="H1844" s="11">
        <v>318600</v>
      </c>
      <c r="I1844" s="19">
        <v>45724</v>
      </c>
      <c r="J1844" s="11">
        <v>50000</v>
      </c>
      <c r="K1844" s="12" t="s">
        <v>20</v>
      </c>
      <c r="L1844" s="12" t="s">
        <v>158</v>
      </c>
    </row>
    <row r="1845" spans="1:12" x14ac:dyDescent="0.25">
      <c r="A1845" s="10" t="s">
        <v>2675</v>
      </c>
      <c r="B1845" s="14">
        <v>202502</v>
      </c>
      <c r="C1845" s="14">
        <v>202502</v>
      </c>
      <c r="D1845" s="14" t="s">
        <v>1015</v>
      </c>
      <c r="E1845" s="16">
        <v>8114923133</v>
      </c>
      <c r="F1845" s="10" t="s">
        <v>2679</v>
      </c>
      <c r="G1845" s="17" t="s">
        <v>1792</v>
      </c>
      <c r="H1845" s="11">
        <v>285000</v>
      </c>
      <c r="I1845" s="19">
        <v>45724</v>
      </c>
      <c r="J1845" s="11">
        <v>30000</v>
      </c>
      <c r="K1845" s="12" t="s">
        <v>20</v>
      </c>
      <c r="L1845" s="12" t="s">
        <v>158</v>
      </c>
    </row>
    <row r="1846" spans="1:12" x14ac:dyDescent="0.25">
      <c r="A1846" s="10" t="s">
        <v>2701</v>
      </c>
      <c r="B1846" s="14">
        <v>202502</v>
      </c>
      <c r="C1846" s="14">
        <v>202502</v>
      </c>
      <c r="D1846" s="14" t="s">
        <v>1015</v>
      </c>
      <c r="E1846" s="16">
        <v>9348549305</v>
      </c>
      <c r="F1846" s="10" t="s">
        <v>2705</v>
      </c>
      <c r="G1846" s="17" t="s">
        <v>1792</v>
      </c>
      <c r="H1846" s="11">
        <v>275000</v>
      </c>
      <c r="I1846" s="19">
        <v>45724</v>
      </c>
      <c r="J1846" s="11">
        <v>15000</v>
      </c>
      <c r="K1846" s="12" t="s">
        <v>20</v>
      </c>
      <c r="L1846" s="12" t="s">
        <v>158</v>
      </c>
    </row>
    <row r="1847" spans="1:12" x14ac:dyDescent="0.25">
      <c r="A1847" s="10" t="s">
        <v>2683</v>
      </c>
      <c r="B1847" s="14">
        <v>202503</v>
      </c>
      <c r="C1847" s="14">
        <v>202503</v>
      </c>
      <c r="D1847" s="14" t="s">
        <v>1015</v>
      </c>
      <c r="E1847" s="16" t="s">
        <v>2724</v>
      </c>
      <c r="F1847" s="10" t="s">
        <v>2684</v>
      </c>
      <c r="G1847" s="17" t="s">
        <v>2603</v>
      </c>
      <c r="H1847" s="11">
        <v>290000</v>
      </c>
      <c r="I1847" s="19">
        <v>45724</v>
      </c>
      <c r="J1847" s="11">
        <v>25000</v>
      </c>
      <c r="K1847" s="12" t="s">
        <v>689</v>
      </c>
      <c r="L1847" s="12" t="s">
        <v>158</v>
      </c>
    </row>
    <row r="1848" spans="1:12" x14ac:dyDescent="0.25">
      <c r="A1848" s="10" t="s">
        <v>2725</v>
      </c>
      <c r="B1848" s="14">
        <v>202503</v>
      </c>
      <c r="C1848" s="14">
        <v>202503</v>
      </c>
      <c r="D1848" s="14" t="s">
        <v>1015</v>
      </c>
      <c r="E1848" s="16">
        <v>7978155304</v>
      </c>
      <c r="F1848" s="10" t="s">
        <v>2731</v>
      </c>
      <c r="G1848" s="17" t="s">
        <v>2603</v>
      </c>
      <c r="H1848" s="11">
        <v>290000</v>
      </c>
      <c r="I1848" s="19">
        <v>45724</v>
      </c>
      <c r="J1848" s="11">
        <v>5000</v>
      </c>
      <c r="K1848" s="12" t="s">
        <v>689</v>
      </c>
      <c r="L1848" s="12" t="s">
        <v>2437</v>
      </c>
    </row>
    <row r="1849" spans="1:12" x14ac:dyDescent="0.25">
      <c r="A1849" s="10" t="s">
        <v>2726</v>
      </c>
      <c r="B1849" s="14">
        <v>202503</v>
      </c>
      <c r="C1849" s="14">
        <v>202503</v>
      </c>
      <c r="D1849" s="14" t="s">
        <v>1015</v>
      </c>
      <c r="E1849" s="16">
        <v>8144743349</v>
      </c>
      <c r="F1849" s="10" t="s">
        <v>2732</v>
      </c>
      <c r="G1849" s="17" t="s">
        <v>1792</v>
      </c>
      <c r="H1849" s="11">
        <v>280000</v>
      </c>
      <c r="I1849" s="19">
        <v>45724</v>
      </c>
      <c r="J1849" s="11">
        <v>5000</v>
      </c>
      <c r="K1849" s="12" t="s">
        <v>689</v>
      </c>
      <c r="L1849" s="12" t="s">
        <v>2729</v>
      </c>
    </row>
    <row r="1850" spans="1:12" x14ac:dyDescent="0.25">
      <c r="A1850" s="10" t="s">
        <v>2727</v>
      </c>
      <c r="B1850" s="14">
        <v>202503</v>
      </c>
      <c r="C1850" s="14">
        <v>202503</v>
      </c>
      <c r="D1850" s="14" t="s">
        <v>1014</v>
      </c>
      <c r="E1850" s="16">
        <v>9691099448</v>
      </c>
      <c r="F1850" s="10" t="s">
        <v>2733</v>
      </c>
      <c r="G1850" s="17" t="s">
        <v>1792</v>
      </c>
      <c r="H1850" s="11">
        <v>270000</v>
      </c>
      <c r="I1850" s="19">
        <v>45724</v>
      </c>
      <c r="J1850" s="11">
        <v>5000</v>
      </c>
      <c r="K1850" s="12" t="s">
        <v>689</v>
      </c>
      <c r="L1850" s="12" t="s">
        <v>2730</v>
      </c>
    </row>
    <row r="1851" spans="1:12" x14ac:dyDescent="0.25">
      <c r="A1851" s="10" t="s">
        <v>2728</v>
      </c>
      <c r="B1851" s="14">
        <v>202503</v>
      </c>
      <c r="C1851" s="14">
        <v>202503</v>
      </c>
      <c r="D1851" s="14" t="s">
        <v>1015</v>
      </c>
      <c r="E1851" s="16">
        <v>8984333691</v>
      </c>
      <c r="F1851" s="10" t="s">
        <v>2684</v>
      </c>
      <c r="G1851" s="17" t="s">
        <v>2603</v>
      </c>
      <c r="H1851" s="11">
        <v>290000</v>
      </c>
      <c r="I1851" s="19">
        <v>45724</v>
      </c>
      <c r="J1851" s="11">
        <v>5000</v>
      </c>
      <c r="K1851" s="12" t="s">
        <v>689</v>
      </c>
      <c r="L1851" s="12" t="s">
        <v>2437</v>
      </c>
    </row>
    <row r="1852" spans="1:12" x14ac:dyDescent="0.25">
      <c r="A1852" s="10" t="s">
        <v>2685</v>
      </c>
      <c r="B1852" s="14">
        <v>202502</v>
      </c>
      <c r="C1852" s="14">
        <v>202502</v>
      </c>
      <c r="D1852" s="14" t="s">
        <v>1015</v>
      </c>
      <c r="E1852" s="16">
        <v>7064878951</v>
      </c>
      <c r="F1852" s="10" t="s">
        <v>2688</v>
      </c>
      <c r="G1852" s="17" t="s">
        <v>2639</v>
      </c>
      <c r="H1852" s="11">
        <v>275000</v>
      </c>
      <c r="I1852" s="19">
        <v>45726</v>
      </c>
      <c r="J1852" s="11">
        <v>100000</v>
      </c>
      <c r="K1852" s="12" t="s">
        <v>689</v>
      </c>
      <c r="L1852" s="12" t="s">
        <v>158</v>
      </c>
    </row>
    <row r="1853" spans="1:12" x14ac:dyDescent="0.25">
      <c r="A1853" s="10" t="s">
        <v>2734</v>
      </c>
      <c r="B1853" s="14">
        <v>202503</v>
      </c>
      <c r="C1853" s="14">
        <v>202503</v>
      </c>
      <c r="D1853" s="14" t="s">
        <v>1014</v>
      </c>
      <c r="E1853" s="16">
        <v>9019813416</v>
      </c>
      <c r="F1853" s="10" t="s">
        <v>2735</v>
      </c>
      <c r="G1853" s="17" t="s">
        <v>1778</v>
      </c>
      <c r="H1853" s="11">
        <v>295000</v>
      </c>
      <c r="I1853" s="19">
        <v>45726</v>
      </c>
      <c r="J1853" s="11">
        <v>100000</v>
      </c>
      <c r="K1853" s="12" t="s">
        <v>689</v>
      </c>
      <c r="L1853" s="12" t="s">
        <v>158</v>
      </c>
    </row>
    <row r="1854" spans="1:12" x14ac:dyDescent="0.25">
      <c r="A1854" s="10" t="s">
        <v>2660</v>
      </c>
      <c r="B1854" s="14">
        <v>202502</v>
      </c>
      <c r="C1854" s="14">
        <v>202502</v>
      </c>
      <c r="D1854" s="14" t="s">
        <v>1015</v>
      </c>
      <c r="E1854" s="16" t="s">
        <v>2666</v>
      </c>
      <c r="F1854" s="10" t="s">
        <v>2664</v>
      </c>
      <c r="G1854" s="17" t="s">
        <v>1792</v>
      </c>
      <c r="H1854" s="11">
        <v>270000</v>
      </c>
      <c r="I1854" s="19">
        <v>45726</v>
      </c>
      <c r="J1854" s="11">
        <v>66666</v>
      </c>
      <c r="K1854" s="12" t="s">
        <v>20</v>
      </c>
      <c r="L1854" s="12" t="s">
        <v>158</v>
      </c>
    </row>
    <row r="1855" spans="1:12" x14ac:dyDescent="0.25">
      <c r="A1855" s="10" t="s">
        <v>2736</v>
      </c>
      <c r="B1855" s="14">
        <v>202503</v>
      </c>
      <c r="C1855" s="14">
        <v>202503</v>
      </c>
      <c r="D1855" s="14" t="s">
        <v>1015</v>
      </c>
      <c r="E1855" s="16" t="s">
        <v>2738</v>
      </c>
      <c r="F1855" s="10" t="s">
        <v>2737</v>
      </c>
      <c r="G1855" s="17" t="s">
        <v>1792</v>
      </c>
      <c r="H1855" s="11">
        <v>280000</v>
      </c>
      <c r="I1855" s="19">
        <v>45726</v>
      </c>
      <c r="J1855" s="11">
        <v>50000</v>
      </c>
      <c r="K1855" s="12" t="s">
        <v>20</v>
      </c>
      <c r="L1855" s="12" t="s">
        <v>158</v>
      </c>
    </row>
    <row r="1856" spans="1:12" x14ac:dyDescent="0.25">
      <c r="A1856" s="10" t="s">
        <v>2495</v>
      </c>
      <c r="B1856" s="14">
        <v>202411</v>
      </c>
      <c r="C1856" s="14">
        <v>202411</v>
      </c>
      <c r="D1856" s="14" t="s">
        <v>1015</v>
      </c>
      <c r="E1856" s="16">
        <v>6371313273</v>
      </c>
      <c r="F1856" s="10" t="s">
        <v>2497</v>
      </c>
      <c r="G1856" s="17" t="s">
        <v>1778</v>
      </c>
      <c r="H1856" s="11">
        <v>318000</v>
      </c>
      <c r="I1856" s="19">
        <v>45726</v>
      </c>
      <c r="J1856" s="11">
        <v>30000</v>
      </c>
      <c r="K1856" s="12" t="s">
        <v>20</v>
      </c>
      <c r="L1856" s="12" t="s">
        <v>158</v>
      </c>
    </row>
    <row r="1857" spans="1:13" x14ac:dyDescent="0.25">
      <c r="A1857" s="10" t="s">
        <v>2532</v>
      </c>
      <c r="B1857" s="14">
        <v>202412</v>
      </c>
      <c r="C1857" s="14">
        <v>202412</v>
      </c>
      <c r="D1857" s="14" t="s">
        <v>1015</v>
      </c>
      <c r="E1857" s="16">
        <v>8093215059</v>
      </c>
      <c r="F1857" s="10" t="s">
        <v>2534</v>
      </c>
      <c r="G1857" s="17" t="s">
        <v>1792</v>
      </c>
      <c r="H1857" s="11">
        <v>275000</v>
      </c>
      <c r="I1857" s="19">
        <v>45727</v>
      </c>
      <c r="J1857" s="11">
        <v>50000</v>
      </c>
      <c r="K1857" s="12" t="s">
        <v>20</v>
      </c>
      <c r="L1857" s="12" t="s">
        <v>158</v>
      </c>
    </row>
    <row r="1858" spans="1:13" x14ac:dyDescent="0.25">
      <c r="A1858" s="10" t="s">
        <v>2209</v>
      </c>
      <c r="B1858" s="14">
        <v>202408</v>
      </c>
      <c r="C1858" s="14">
        <v>202408</v>
      </c>
      <c r="D1858" s="14" t="s">
        <v>1015</v>
      </c>
      <c r="E1858" s="16">
        <v>9880225476</v>
      </c>
      <c r="F1858" s="10" t="s">
        <v>2211</v>
      </c>
      <c r="G1858" s="17" t="s">
        <v>1778</v>
      </c>
      <c r="H1858" s="11">
        <v>313600</v>
      </c>
      <c r="I1858" s="19">
        <v>45727</v>
      </c>
      <c r="J1858" s="11">
        <v>45000</v>
      </c>
      <c r="K1858" s="12" t="s">
        <v>689</v>
      </c>
      <c r="L1858" s="12" t="s">
        <v>158</v>
      </c>
    </row>
    <row r="1859" spans="1:13" x14ac:dyDescent="0.25">
      <c r="A1859" s="83" t="s">
        <v>2647</v>
      </c>
      <c r="B1859" s="14">
        <v>202502</v>
      </c>
      <c r="C1859" s="14">
        <v>202502</v>
      </c>
      <c r="D1859" s="14" t="s">
        <v>1014</v>
      </c>
      <c r="E1859" s="16">
        <v>8628858380</v>
      </c>
      <c r="F1859" s="10" t="s">
        <v>2651</v>
      </c>
      <c r="G1859" s="17" t="s">
        <v>1778</v>
      </c>
      <c r="H1859" s="11">
        <v>298000</v>
      </c>
      <c r="I1859" s="19">
        <v>45727</v>
      </c>
      <c r="J1859" s="11">
        <v>74500</v>
      </c>
      <c r="K1859" s="12" t="s">
        <v>20</v>
      </c>
      <c r="L1859" s="12" t="s">
        <v>158</v>
      </c>
    </row>
    <row r="1860" spans="1:13" x14ac:dyDescent="0.25">
      <c r="A1860" s="10" t="s">
        <v>2683</v>
      </c>
      <c r="B1860" s="14">
        <v>202503</v>
      </c>
      <c r="C1860" s="14">
        <v>202503</v>
      </c>
      <c r="D1860" s="14" t="s">
        <v>1015</v>
      </c>
      <c r="E1860" s="16" t="s">
        <v>2724</v>
      </c>
      <c r="F1860" s="10" t="s">
        <v>2684</v>
      </c>
      <c r="G1860" s="17" t="s">
        <v>2603</v>
      </c>
      <c r="H1860" s="11">
        <v>290000</v>
      </c>
      <c r="I1860" s="19">
        <v>45727</v>
      </c>
      <c r="J1860" s="11">
        <v>15000</v>
      </c>
      <c r="K1860" s="12" t="s">
        <v>689</v>
      </c>
      <c r="L1860" s="12" t="s">
        <v>158</v>
      </c>
    </row>
    <row r="1861" spans="1:13" x14ac:dyDescent="0.25">
      <c r="A1861" s="10" t="s">
        <v>2543</v>
      </c>
      <c r="B1861" s="14">
        <v>202501</v>
      </c>
      <c r="C1861" s="14">
        <v>202501</v>
      </c>
      <c r="D1861" s="14" t="s">
        <v>1014</v>
      </c>
      <c r="E1861" s="16">
        <v>6350225009</v>
      </c>
      <c r="F1861" s="10" t="s">
        <v>2545</v>
      </c>
      <c r="G1861" s="17" t="s">
        <v>1778</v>
      </c>
      <c r="H1861" s="11">
        <v>295000</v>
      </c>
      <c r="I1861" s="19">
        <v>45727</v>
      </c>
      <c r="J1861" s="11">
        <v>58000</v>
      </c>
      <c r="K1861" s="12" t="s">
        <v>20</v>
      </c>
      <c r="L1861" s="12" t="s">
        <v>158</v>
      </c>
    </row>
    <row r="1862" spans="1:13" x14ac:dyDescent="0.25">
      <c r="A1862" s="10" t="s">
        <v>2484</v>
      </c>
      <c r="B1862" s="14">
        <v>202412</v>
      </c>
      <c r="C1862" s="14">
        <v>202412</v>
      </c>
      <c r="D1862" s="14" t="s">
        <v>1015</v>
      </c>
      <c r="E1862" s="16">
        <v>8457962570</v>
      </c>
      <c r="F1862" s="10" t="s">
        <v>2485</v>
      </c>
      <c r="G1862" s="17" t="s">
        <v>1778</v>
      </c>
      <c r="H1862" s="11">
        <v>303000</v>
      </c>
      <c r="I1862" s="19">
        <v>45728</v>
      </c>
      <c r="J1862" s="11">
        <v>188000</v>
      </c>
      <c r="K1862" s="12" t="s">
        <v>20</v>
      </c>
      <c r="L1862" s="12" t="s">
        <v>158</v>
      </c>
    </row>
    <row r="1863" spans="1:13" x14ac:dyDescent="0.25">
      <c r="A1863" s="10" t="s">
        <v>2583</v>
      </c>
      <c r="B1863" s="14">
        <v>202501</v>
      </c>
      <c r="C1863" s="14">
        <v>202501</v>
      </c>
      <c r="D1863" s="14" t="s">
        <v>1015</v>
      </c>
      <c r="E1863" s="16">
        <v>9337599274</v>
      </c>
      <c r="F1863" s="10" t="s">
        <v>2587</v>
      </c>
      <c r="G1863" s="17" t="s">
        <v>1778</v>
      </c>
      <c r="H1863" s="11">
        <v>318000</v>
      </c>
      <c r="I1863" s="19">
        <v>45728</v>
      </c>
      <c r="J1863" s="11">
        <f>48000+50000</f>
        <v>98000</v>
      </c>
      <c r="K1863" s="12" t="s">
        <v>689</v>
      </c>
      <c r="L1863" s="12" t="s">
        <v>158</v>
      </c>
    </row>
    <row r="1864" spans="1:13" x14ac:dyDescent="0.25">
      <c r="A1864" s="10" t="s">
        <v>2549</v>
      </c>
      <c r="B1864" s="14">
        <v>202501</v>
      </c>
      <c r="C1864" s="14">
        <v>202501</v>
      </c>
      <c r="D1864" s="14" t="s">
        <v>1015</v>
      </c>
      <c r="E1864" s="16">
        <v>7008152679</v>
      </c>
      <c r="F1864" s="10" t="s">
        <v>2550</v>
      </c>
      <c r="G1864" s="17" t="s">
        <v>1778</v>
      </c>
      <c r="H1864" s="11">
        <v>300000</v>
      </c>
      <c r="I1864" s="19">
        <v>45728</v>
      </c>
      <c r="J1864" s="11">
        <v>15000</v>
      </c>
      <c r="K1864" s="12" t="s">
        <v>20</v>
      </c>
      <c r="L1864" s="12" t="s">
        <v>158</v>
      </c>
    </row>
    <row r="1865" spans="1:13" x14ac:dyDescent="0.25">
      <c r="A1865" s="10" t="s">
        <v>2739</v>
      </c>
      <c r="B1865" s="14">
        <v>202503</v>
      </c>
      <c r="C1865" s="14">
        <v>202503</v>
      </c>
      <c r="D1865" s="14" t="s">
        <v>1015</v>
      </c>
      <c r="E1865" s="16">
        <v>8658034176</v>
      </c>
      <c r="F1865" s="10" t="s">
        <v>2719</v>
      </c>
      <c r="G1865" s="17" t="s">
        <v>1778</v>
      </c>
      <c r="H1865" s="11">
        <v>295000</v>
      </c>
      <c r="I1865" s="19">
        <v>45729</v>
      </c>
      <c r="J1865" s="11">
        <f>46666+50000</f>
        <v>96666</v>
      </c>
      <c r="K1865" s="12" t="s">
        <v>20</v>
      </c>
      <c r="L1865" s="12" t="s">
        <v>158</v>
      </c>
    </row>
    <row r="1866" spans="1:13" x14ac:dyDescent="0.25">
      <c r="A1866" s="10" t="s">
        <v>2711</v>
      </c>
      <c r="B1866" s="14">
        <v>202503</v>
      </c>
      <c r="C1866" s="14">
        <v>202503</v>
      </c>
      <c r="D1866" s="14" t="s">
        <v>1014</v>
      </c>
      <c r="E1866" s="16">
        <v>7415530793</v>
      </c>
      <c r="F1866" s="10" t="s">
        <v>2716</v>
      </c>
      <c r="G1866" s="17" t="s">
        <v>2603</v>
      </c>
      <c r="H1866" s="11">
        <v>295000</v>
      </c>
      <c r="I1866" s="19">
        <v>45729</v>
      </c>
      <c r="J1866" s="11">
        <f>46666+50000</f>
        <v>96666</v>
      </c>
      <c r="K1866" s="12" t="s">
        <v>20</v>
      </c>
      <c r="L1866" s="12" t="s">
        <v>158</v>
      </c>
    </row>
    <row r="1867" spans="1:13" x14ac:dyDescent="0.25">
      <c r="A1867" s="10" t="s">
        <v>2583</v>
      </c>
      <c r="B1867" s="14">
        <v>202501</v>
      </c>
      <c r="C1867" s="14">
        <v>202501</v>
      </c>
      <c r="D1867" s="14" t="s">
        <v>1015</v>
      </c>
      <c r="E1867" s="16">
        <v>9337599274</v>
      </c>
      <c r="F1867" s="10" t="s">
        <v>2587</v>
      </c>
      <c r="G1867" s="17" t="s">
        <v>1778</v>
      </c>
      <c r="H1867" s="11">
        <v>318000</v>
      </c>
      <c r="I1867" s="19">
        <v>45729</v>
      </c>
      <c r="J1867" s="11">
        <v>50000</v>
      </c>
      <c r="K1867" s="12" t="s">
        <v>689</v>
      </c>
      <c r="L1867" s="12" t="s">
        <v>158</v>
      </c>
    </row>
    <row r="1868" spans="1:13" x14ac:dyDescent="0.25">
      <c r="A1868" s="10" t="s">
        <v>2740</v>
      </c>
      <c r="B1868" s="14">
        <v>202503</v>
      </c>
      <c r="C1868" s="14">
        <v>202503</v>
      </c>
      <c r="D1868" s="14" t="s">
        <v>1015</v>
      </c>
      <c r="E1868" s="16">
        <v>8637213649</v>
      </c>
      <c r="F1868" s="10" t="s">
        <v>2742</v>
      </c>
      <c r="G1868" s="17" t="s">
        <v>1778</v>
      </c>
      <c r="H1868" s="11">
        <v>318000</v>
      </c>
      <c r="I1868" s="19">
        <v>45729</v>
      </c>
      <c r="J1868" s="11">
        <v>5000</v>
      </c>
      <c r="K1868" s="12" t="s">
        <v>689</v>
      </c>
      <c r="L1868" s="12" t="s">
        <v>158</v>
      </c>
    </row>
    <row r="1869" spans="1:13" x14ac:dyDescent="0.25">
      <c r="A1869" s="10" t="s">
        <v>2741</v>
      </c>
      <c r="B1869" s="14">
        <v>202503</v>
      </c>
      <c r="C1869" s="14">
        <v>202503</v>
      </c>
      <c r="D1869" s="14" t="s">
        <v>1015</v>
      </c>
      <c r="E1869" s="16">
        <v>7008354521</v>
      </c>
      <c r="F1869" s="10" t="s">
        <v>2743</v>
      </c>
      <c r="G1869" s="17" t="s">
        <v>1778</v>
      </c>
      <c r="H1869" s="11">
        <v>318000</v>
      </c>
      <c r="I1869" s="19">
        <v>45729</v>
      </c>
      <c r="J1869" s="11">
        <v>5000</v>
      </c>
      <c r="K1869" s="12" t="s">
        <v>689</v>
      </c>
      <c r="L1869" s="12" t="s">
        <v>158</v>
      </c>
    </row>
    <row r="1870" spans="1:13" x14ac:dyDescent="0.25">
      <c r="A1870" s="10" t="s">
        <v>2486</v>
      </c>
      <c r="B1870" s="14">
        <v>202412</v>
      </c>
      <c r="C1870" s="14">
        <v>202412</v>
      </c>
      <c r="D1870" s="14" t="s">
        <v>1015</v>
      </c>
      <c r="E1870" s="16">
        <v>9777136092</v>
      </c>
      <c r="F1870" s="10" t="s">
        <v>2487</v>
      </c>
      <c r="G1870" s="17" t="s">
        <v>1792</v>
      </c>
      <c r="H1870" s="11">
        <v>318000</v>
      </c>
      <c r="I1870" s="19">
        <v>45729</v>
      </c>
      <c r="J1870" s="11">
        <v>50000</v>
      </c>
      <c r="K1870" s="12" t="s">
        <v>20</v>
      </c>
      <c r="L1870" s="12" t="s">
        <v>158</v>
      </c>
    </row>
    <row r="1871" spans="1:13" x14ac:dyDescent="0.25">
      <c r="A1871" s="10" t="s">
        <v>2439</v>
      </c>
      <c r="B1871" s="14">
        <v>202411</v>
      </c>
      <c r="C1871" s="14">
        <v>202411</v>
      </c>
      <c r="D1871" s="14" t="s">
        <v>1014</v>
      </c>
      <c r="E1871" s="16">
        <v>9666675665</v>
      </c>
      <c r="F1871" s="10" t="s">
        <v>2442</v>
      </c>
      <c r="G1871" s="17" t="s">
        <v>1778</v>
      </c>
      <c r="H1871" s="11">
        <v>320000</v>
      </c>
      <c r="I1871" s="19">
        <v>45731</v>
      </c>
      <c r="J1871" s="11">
        <v>47166</v>
      </c>
      <c r="K1871" s="12" t="s">
        <v>689</v>
      </c>
      <c r="L1871" s="12" t="s">
        <v>158</v>
      </c>
    </row>
    <row r="1872" spans="1:13" x14ac:dyDescent="0.25">
      <c r="A1872" s="10" t="s">
        <v>2615</v>
      </c>
      <c r="B1872" s="14">
        <v>202501</v>
      </c>
      <c r="C1872" s="14">
        <v>202501</v>
      </c>
      <c r="D1872" s="14" t="s">
        <v>1015</v>
      </c>
      <c r="E1872" s="16">
        <v>9124002774</v>
      </c>
      <c r="F1872" s="10" t="s">
        <v>2616</v>
      </c>
      <c r="G1872" s="17" t="s">
        <v>1778</v>
      </c>
      <c r="H1872" s="11">
        <v>303600</v>
      </c>
      <c r="I1872" s="19">
        <v>45731</v>
      </c>
      <c r="J1872" s="11">
        <v>70000</v>
      </c>
      <c r="K1872" s="82" t="s">
        <v>286</v>
      </c>
      <c r="L1872" s="12" t="s">
        <v>158</v>
      </c>
      <c r="M1872" t="s">
        <v>2687</v>
      </c>
    </row>
    <row r="1873" spans="1:12" x14ac:dyDescent="0.25">
      <c r="A1873" s="10" t="s">
        <v>2667</v>
      </c>
      <c r="B1873" s="14">
        <v>202502</v>
      </c>
      <c r="C1873" s="14">
        <v>202502</v>
      </c>
      <c r="D1873" s="14" t="s">
        <v>1014</v>
      </c>
      <c r="E1873" s="16">
        <v>7224841928</v>
      </c>
      <c r="F1873" s="10" t="s">
        <v>2669</v>
      </c>
      <c r="G1873" s="17" t="s">
        <v>1778</v>
      </c>
      <c r="H1873" s="11">
        <v>303000</v>
      </c>
      <c r="I1873" s="19">
        <v>45731</v>
      </c>
      <c r="J1873" s="11">
        <v>74500</v>
      </c>
      <c r="K1873" s="12" t="s">
        <v>20</v>
      </c>
      <c r="L1873" s="12" t="s">
        <v>158</v>
      </c>
    </row>
    <row r="1874" spans="1:12" x14ac:dyDescent="0.25">
      <c r="A1874" s="10" t="s">
        <v>2654</v>
      </c>
      <c r="B1874" s="14">
        <v>202502</v>
      </c>
      <c r="C1874" s="14">
        <v>202502</v>
      </c>
      <c r="D1874" s="14" t="s">
        <v>1014</v>
      </c>
      <c r="E1874" s="16">
        <v>7338540317</v>
      </c>
      <c r="F1874" s="10" t="s">
        <v>2656</v>
      </c>
      <c r="G1874" s="17" t="s">
        <v>1778</v>
      </c>
      <c r="H1874" s="11">
        <v>318000</v>
      </c>
      <c r="I1874" s="19">
        <v>45731</v>
      </c>
      <c r="J1874" s="11">
        <v>60000</v>
      </c>
      <c r="K1874" s="12" t="s">
        <v>20</v>
      </c>
      <c r="L1874" s="12" t="s">
        <v>158</v>
      </c>
    </row>
    <row r="1875" spans="1:12" x14ac:dyDescent="0.25">
      <c r="A1875" s="10" t="s">
        <v>2715</v>
      </c>
      <c r="B1875" s="14">
        <v>202503</v>
      </c>
      <c r="C1875" s="14">
        <v>202503</v>
      </c>
      <c r="D1875" s="14" t="s">
        <v>1014</v>
      </c>
      <c r="E1875" s="16">
        <v>8439366403</v>
      </c>
      <c r="F1875" s="10" t="s">
        <v>2721</v>
      </c>
      <c r="G1875" s="17" t="s">
        <v>2603</v>
      </c>
      <c r="H1875" s="11">
        <v>300000</v>
      </c>
      <c r="I1875" s="19">
        <v>45731</v>
      </c>
      <c r="J1875" s="11">
        <v>30000</v>
      </c>
      <c r="K1875" s="12" t="s">
        <v>20</v>
      </c>
      <c r="L1875" s="12" t="s">
        <v>158</v>
      </c>
    </row>
    <row r="1876" spans="1:12" x14ac:dyDescent="0.25">
      <c r="A1876" s="10" t="s">
        <v>2744</v>
      </c>
      <c r="B1876" s="48">
        <v>202502</v>
      </c>
      <c r="C1876" s="48">
        <v>202502</v>
      </c>
      <c r="D1876" s="51" t="s">
        <v>1014</v>
      </c>
      <c r="E1876" s="48">
        <v>8917326376</v>
      </c>
      <c r="F1876" s="27" t="s">
        <v>2745</v>
      </c>
      <c r="G1876" s="17" t="s">
        <v>1792</v>
      </c>
      <c r="H1876" s="52">
        <v>290000</v>
      </c>
      <c r="I1876" s="19">
        <v>45733</v>
      </c>
      <c r="J1876" s="11">
        <v>75000</v>
      </c>
      <c r="K1876" s="12" t="s">
        <v>20</v>
      </c>
      <c r="L1876" s="12" t="s">
        <v>158</v>
      </c>
    </row>
    <row r="1877" spans="1:12" x14ac:dyDescent="0.25">
      <c r="A1877" s="10" t="s">
        <v>2239</v>
      </c>
      <c r="B1877" s="14">
        <v>202408</v>
      </c>
      <c r="C1877" s="14">
        <v>202408</v>
      </c>
      <c r="D1877" s="14" t="s">
        <v>1014</v>
      </c>
      <c r="E1877" s="16">
        <v>8847806051</v>
      </c>
      <c r="F1877" s="10" t="s">
        <v>2185</v>
      </c>
      <c r="G1877" s="17" t="s">
        <v>2006</v>
      </c>
      <c r="H1877" s="11">
        <v>290000</v>
      </c>
      <c r="I1877" s="19">
        <v>45733</v>
      </c>
      <c r="J1877" s="11">
        <v>40000</v>
      </c>
      <c r="K1877" s="12" t="s">
        <v>20</v>
      </c>
      <c r="L1877" s="12" t="s">
        <v>158</v>
      </c>
    </row>
    <row r="1878" spans="1:12" x14ac:dyDescent="0.25">
      <c r="A1878" s="10" t="s">
        <v>2538</v>
      </c>
      <c r="B1878" s="14">
        <v>202501</v>
      </c>
      <c r="C1878" s="14">
        <v>202501</v>
      </c>
      <c r="D1878" s="14" t="s">
        <v>1015</v>
      </c>
      <c r="E1878" s="16">
        <v>9337712942</v>
      </c>
      <c r="F1878" s="10" t="s">
        <v>2540</v>
      </c>
      <c r="G1878" s="17" t="s">
        <v>1778</v>
      </c>
      <c r="H1878" s="11">
        <v>288600</v>
      </c>
      <c r="I1878" s="19">
        <v>45733</v>
      </c>
      <c r="J1878" s="11">
        <v>70900</v>
      </c>
      <c r="K1878" s="12" t="s">
        <v>689</v>
      </c>
      <c r="L1878" s="12" t="s">
        <v>158</v>
      </c>
    </row>
    <row r="1879" spans="1:12" x14ac:dyDescent="0.25">
      <c r="A1879" s="10" t="s">
        <v>2566</v>
      </c>
      <c r="B1879" s="14">
        <v>202501</v>
      </c>
      <c r="C1879" s="14">
        <v>202501</v>
      </c>
      <c r="D1879" s="14" t="s">
        <v>1015</v>
      </c>
      <c r="E1879" s="16">
        <v>7978977366</v>
      </c>
      <c r="F1879" s="10" t="s">
        <v>2568</v>
      </c>
      <c r="G1879" s="17" t="s">
        <v>2006</v>
      </c>
      <c r="H1879" s="11">
        <v>277000</v>
      </c>
      <c r="I1879" s="19">
        <v>45733</v>
      </c>
      <c r="J1879" s="11">
        <v>60000</v>
      </c>
      <c r="K1879" s="12" t="s">
        <v>20</v>
      </c>
      <c r="L1879" s="12" t="s">
        <v>158</v>
      </c>
    </row>
    <row r="1880" spans="1:12" x14ac:dyDescent="0.25">
      <c r="A1880" s="27" t="s">
        <v>2546</v>
      </c>
      <c r="B1880" s="14">
        <v>202501</v>
      </c>
      <c r="C1880" s="14">
        <v>202501</v>
      </c>
      <c r="D1880" s="14" t="s">
        <v>1014</v>
      </c>
      <c r="E1880" s="48">
        <v>9338361529</v>
      </c>
      <c r="F1880" s="27" t="s">
        <v>2558</v>
      </c>
      <c r="G1880" s="17" t="s">
        <v>1778</v>
      </c>
      <c r="H1880" s="11">
        <v>295000</v>
      </c>
      <c r="I1880" s="19">
        <v>45733</v>
      </c>
      <c r="J1880" s="11">
        <v>70000</v>
      </c>
      <c r="K1880" s="12" t="s">
        <v>20</v>
      </c>
      <c r="L1880" s="12" t="s">
        <v>158</v>
      </c>
    </row>
    <row r="1881" spans="1:12" x14ac:dyDescent="0.25">
      <c r="A1881" s="10" t="s">
        <v>2039</v>
      </c>
      <c r="B1881" s="14">
        <v>202406</v>
      </c>
      <c r="C1881" s="14">
        <v>202406</v>
      </c>
      <c r="D1881" s="14" t="s">
        <v>1014</v>
      </c>
      <c r="E1881" s="16">
        <v>8296392591</v>
      </c>
      <c r="F1881" s="10" t="s">
        <v>2040</v>
      </c>
      <c r="G1881" s="17" t="s">
        <v>1778</v>
      </c>
      <c r="H1881" s="11">
        <v>270000</v>
      </c>
      <c r="I1881" s="19">
        <v>45734</v>
      </c>
      <c r="J1881" s="11">
        <v>60000</v>
      </c>
      <c r="K1881" s="12" t="s">
        <v>20</v>
      </c>
      <c r="L1881" s="12" t="s">
        <v>158</v>
      </c>
    </row>
    <row r="1882" spans="1:12" x14ac:dyDescent="0.25">
      <c r="A1882" s="10" t="s">
        <v>2425</v>
      </c>
      <c r="B1882" s="14">
        <v>202411</v>
      </c>
      <c r="C1882" s="14">
        <v>202411</v>
      </c>
      <c r="D1882" s="14" t="s">
        <v>1015</v>
      </c>
      <c r="E1882" s="16">
        <v>8249223393</v>
      </c>
      <c r="F1882" s="10" t="s">
        <v>2433</v>
      </c>
      <c r="G1882" s="17" t="s">
        <v>1778</v>
      </c>
      <c r="H1882" s="11">
        <v>300000</v>
      </c>
      <c r="I1882" s="19">
        <v>45734</v>
      </c>
      <c r="J1882" s="11">
        <v>60000</v>
      </c>
      <c r="K1882" s="12" t="s">
        <v>689</v>
      </c>
      <c r="L1882" s="12" t="s">
        <v>158</v>
      </c>
    </row>
    <row r="1883" spans="1:12" x14ac:dyDescent="0.25">
      <c r="A1883" s="27" t="s">
        <v>2606</v>
      </c>
      <c r="B1883" s="14">
        <v>202502</v>
      </c>
      <c r="C1883" s="14">
        <v>202502</v>
      </c>
      <c r="D1883" s="14" t="s">
        <v>1015</v>
      </c>
      <c r="E1883" s="48">
        <v>9438367836</v>
      </c>
      <c r="F1883" s="27" t="s">
        <v>2607</v>
      </c>
      <c r="G1883" s="17" t="s">
        <v>1792</v>
      </c>
      <c r="H1883" s="11">
        <v>275000</v>
      </c>
      <c r="I1883" s="19">
        <v>45734</v>
      </c>
      <c r="J1883" s="11">
        <v>75000</v>
      </c>
      <c r="K1883" s="12" t="s">
        <v>20</v>
      </c>
      <c r="L1883" s="12" t="s">
        <v>158</v>
      </c>
    </row>
    <row r="1884" spans="1:12" x14ac:dyDescent="0.25">
      <c r="A1884" s="10" t="s">
        <v>2712</v>
      </c>
      <c r="B1884" s="14">
        <v>202503</v>
      </c>
      <c r="C1884" s="14">
        <v>202503</v>
      </c>
      <c r="D1884" s="14" t="s">
        <v>1015</v>
      </c>
      <c r="E1884" s="16">
        <v>9438061168</v>
      </c>
      <c r="F1884" s="10" t="s">
        <v>2717</v>
      </c>
      <c r="G1884" s="17" t="s">
        <v>2639</v>
      </c>
      <c r="H1884" s="11">
        <v>290000</v>
      </c>
      <c r="I1884" s="19">
        <v>45734</v>
      </c>
      <c r="J1884" s="11">
        <v>96666</v>
      </c>
      <c r="K1884" s="12" t="s">
        <v>20</v>
      </c>
      <c r="L1884" s="12" t="s">
        <v>158</v>
      </c>
    </row>
    <row r="1885" spans="1:12" x14ac:dyDescent="0.25">
      <c r="A1885" s="10" t="s">
        <v>2725</v>
      </c>
      <c r="B1885" s="14">
        <v>202503</v>
      </c>
      <c r="C1885" s="14">
        <v>202503</v>
      </c>
      <c r="D1885" s="14" t="s">
        <v>1015</v>
      </c>
      <c r="E1885" s="16">
        <v>7978155304</v>
      </c>
      <c r="F1885" s="10" t="s">
        <v>2731</v>
      </c>
      <c r="G1885" s="17" t="s">
        <v>2603</v>
      </c>
      <c r="H1885" s="11">
        <v>290000</v>
      </c>
      <c r="I1885" s="19">
        <v>45734</v>
      </c>
      <c r="J1885" s="11">
        <v>15000</v>
      </c>
      <c r="K1885" s="12" t="s">
        <v>689</v>
      </c>
      <c r="L1885" s="12" t="s">
        <v>158</v>
      </c>
    </row>
    <row r="1886" spans="1:12" x14ac:dyDescent="0.25">
      <c r="A1886" s="10" t="s">
        <v>2377</v>
      </c>
      <c r="B1886" s="14">
        <v>202410</v>
      </c>
      <c r="C1886" s="14">
        <v>202410</v>
      </c>
      <c r="D1886" s="14" t="s">
        <v>1015</v>
      </c>
      <c r="E1886" s="16">
        <v>7205816953</v>
      </c>
      <c r="F1886" s="10" t="s">
        <v>2382</v>
      </c>
      <c r="G1886" s="17" t="s">
        <v>2006</v>
      </c>
      <c r="H1886" s="11">
        <v>295000</v>
      </c>
      <c r="I1886" s="19">
        <v>45734</v>
      </c>
      <c r="J1886" s="11">
        <v>10000</v>
      </c>
      <c r="K1886" s="12" t="s">
        <v>20</v>
      </c>
      <c r="L1886" s="12" t="s">
        <v>158</v>
      </c>
    </row>
    <row r="1887" spans="1:12" x14ac:dyDescent="0.25">
      <c r="A1887" s="10" t="s">
        <v>2708</v>
      </c>
      <c r="B1887" s="14">
        <v>202502</v>
      </c>
      <c r="C1887" s="14">
        <v>202502</v>
      </c>
      <c r="D1887" s="14" t="s">
        <v>1015</v>
      </c>
      <c r="E1887" s="16">
        <v>9571975658</v>
      </c>
      <c r="F1887" s="10" t="s">
        <v>2709</v>
      </c>
      <c r="G1887" s="17" t="s">
        <v>1778</v>
      </c>
      <c r="H1887" s="11">
        <v>292050</v>
      </c>
      <c r="I1887" s="19">
        <v>45735</v>
      </c>
      <c r="J1887" s="11">
        <v>50000</v>
      </c>
      <c r="K1887" s="12" t="s">
        <v>20</v>
      </c>
      <c r="L1887" s="12" t="s">
        <v>158</v>
      </c>
    </row>
    <row r="1888" spans="1:12" x14ac:dyDescent="0.25">
      <c r="A1888" s="10" t="s">
        <v>2011</v>
      </c>
      <c r="B1888" s="14">
        <v>202501</v>
      </c>
      <c r="C1888" s="14">
        <v>202501</v>
      </c>
      <c r="D1888" s="14" t="s">
        <v>1015</v>
      </c>
      <c r="E1888" s="16">
        <v>8144690058</v>
      </c>
      <c r="F1888" s="10" t="s">
        <v>2012</v>
      </c>
      <c r="G1888" s="17" t="s">
        <v>2603</v>
      </c>
      <c r="H1888" s="11">
        <v>318600</v>
      </c>
      <c r="I1888" s="19">
        <v>45735</v>
      </c>
      <c r="J1888" s="11">
        <v>41000</v>
      </c>
      <c r="K1888" s="12" t="s">
        <v>20</v>
      </c>
      <c r="L1888" s="12" t="s">
        <v>158</v>
      </c>
    </row>
    <row r="1889" spans="1:12" x14ac:dyDescent="0.25">
      <c r="A1889" s="10" t="s">
        <v>691</v>
      </c>
      <c r="B1889" s="14">
        <v>202503</v>
      </c>
      <c r="C1889" s="14">
        <v>202503</v>
      </c>
      <c r="D1889" s="14" t="s">
        <v>1015</v>
      </c>
      <c r="E1889" s="16">
        <v>8249777371</v>
      </c>
      <c r="F1889" s="10" t="s">
        <v>2718</v>
      </c>
      <c r="G1889" s="17" t="s">
        <v>2603</v>
      </c>
      <c r="H1889" s="11">
        <v>305000</v>
      </c>
      <c r="I1889" s="19">
        <v>45735</v>
      </c>
      <c r="J1889" s="11">
        <v>100000</v>
      </c>
      <c r="K1889" s="12" t="s">
        <v>20</v>
      </c>
      <c r="L1889" s="12" t="s">
        <v>158</v>
      </c>
    </row>
    <row r="1890" spans="1:12" x14ac:dyDescent="0.25">
      <c r="A1890" s="10" t="s">
        <v>2751</v>
      </c>
      <c r="B1890" s="14">
        <v>202503</v>
      </c>
      <c r="C1890" s="14">
        <v>202503</v>
      </c>
      <c r="D1890" s="14" t="s">
        <v>1014</v>
      </c>
      <c r="E1890" s="16">
        <v>9095187287</v>
      </c>
      <c r="F1890" s="10" t="s">
        <v>2756</v>
      </c>
      <c r="G1890" s="17" t="s">
        <v>1778</v>
      </c>
      <c r="H1890" s="11">
        <v>295000</v>
      </c>
      <c r="I1890" s="19">
        <v>45735</v>
      </c>
      <c r="J1890" s="11">
        <v>5000</v>
      </c>
      <c r="K1890" s="12" t="s">
        <v>20</v>
      </c>
      <c r="L1890" s="12" t="s">
        <v>2729</v>
      </c>
    </row>
    <row r="1891" spans="1:12" x14ac:dyDescent="0.25">
      <c r="A1891" s="10" t="s">
        <v>2752</v>
      </c>
      <c r="B1891" s="14">
        <v>202503</v>
      </c>
      <c r="C1891" s="14">
        <v>202503</v>
      </c>
      <c r="D1891" s="14" t="s">
        <v>1015</v>
      </c>
      <c r="E1891" s="16">
        <v>7682983243</v>
      </c>
      <c r="F1891" s="10" t="s">
        <v>2757</v>
      </c>
      <c r="G1891" s="17" t="s">
        <v>1792</v>
      </c>
      <c r="H1891" s="11">
        <v>290000</v>
      </c>
      <c r="I1891" s="19">
        <v>45736</v>
      </c>
      <c r="J1891" s="11">
        <v>5000</v>
      </c>
      <c r="K1891" s="12" t="s">
        <v>20</v>
      </c>
      <c r="L1891" s="12" t="s">
        <v>2437</v>
      </c>
    </row>
    <row r="1892" spans="1:12" x14ac:dyDescent="0.25">
      <c r="A1892" s="10" t="s">
        <v>2746</v>
      </c>
      <c r="B1892" s="14">
        <v>202503</v>
      </c>
      <c r="C1892" s="14">
        <v>202503</v>
      </c>
      <c r="D1892" s="14" t="s">
        <v>1014</v>
      </c>
      <c r="E1892" s="16">
        <v>6206297765</v>
      </c>
      <c r="F1892" s="10" t="s">
        <v>2747</v>
      </c>
      <c r="G1892" s="17" t="s">
        <v>1778</v>
      </c>
      <c r="H1892" s="11">
        <v>303000</v>
      </c>
      <c r="I1892" s="19">
        <v>45736</v>
      </c>
      <c r="J1892" s="11">
        <v>48000</v>
      </c>
      <c r="K1892" s="12" t="s">
        <v>20</v>
      </c>
      <c r="L1892" s="12" t="s">
        <v>158</v>
      </c>
    </row>
    <row r="1893" spans="1:12" x14ac:dyDescent="0.25">
      <c r="A1893" s="10" t="s">
        <v>2726</v>
      </c>
      <c r="B1893" s="14">
        <v>202503</v>
      </c>
      <c r="C1893" s="14">
        <v>202503</v>
      </c>
      <c r="D1893" s="14" t="s">
        <v>1015</v>
      </c>
      <c r="E1893" s="16">
        <v>8144743349</v>
      </c>
      <c r="F1893" s="10" t="s">
        <v>2732</v>
      </c>
      <c r="G1893" s="17" t="s">
        <v>1792</v>
      </c>
      <c r="H1893" s="11">
        <v>280000</v>
      </c>
      <c r="I1893" s="19">
        <v>45736</v>
      </c>
      <c r="J1893" s="11">
        <v>75000</v>
      </c>
      <c r="K1893" s="12" t="s">
        <v>689</v>
      </c>
      <c r="L1893" s="12" t="s">
        <v>158</v>
      </c>
    </row>
    <row r="1894" spans="1:12" x14ac:dyDescent="0.25">
      <c r="A1894" s="10" t="s">
        <v>2722</v>
      </c>
      <c r="B1894" s="14">
        <v>202502</v>
      </c>
      <c r="C1894" s="14">
        <v>202502</v>
      </c>
      <c r="D1894" s="14" t="s">
        <v>1015</v>
      </c>
      <c r="E1894" s="16">
        <v>8847889479</v>
      </c>
      <c r="F1894" s="10" t="s">
        <v>2723</v>
      </c>
      <c r="G1894" s="17" t="s">
        <v>2006</v>
      </c>
      <c r="H1894" s="11">
        <v>303000</v>
      </c>
      <c r="I1894" s="19">
        <v>45736</v>
      </c>
      <c r="J1894" s="11">
        <v>74500</v>
      </c>
      <c r="K1894" s="12" t="s">
        <v>689</v>
      </c>
      <c r="L1894" s="12" t="s">
        <v>158</v>
      </c>
    </row>
    <row r="1895" spans="1:12" x14ac:dyDescent="0.25">
      <c r="A1895" s="10" t="s">
        <v>2644</v>
      </c>
      <c r="B1895" s="14">
        <v>202501</v>
      </c>
      <c r="C1895" s="14">
        <v>202501</v>
      </c>
      <c r="D1895" s="14" t="s">
        <v>1015</v>
      </c>
      <c r="E1895" s="16">
        <v>9124433189</v>
      </c>
      <c r="F1895" s="10" t="s">
        <v>2636</v>
      </c>
      <c r="G1895" s="17" t="s">
        <v>1778</v>
      </c>
      <c r="H1895" s="11">
        <v>303000</v>
      </c>
      <c r="I1895" s="19">
        <v>45736</v>
      </c>
      <c r="J1895" s="11">
        <v>50000</v>
      </c>
      <c r="K1895" s="12" t="s">
        <v>20</v>
      </c>
      <c r="L1895" s="12" t="s">
        <v>158</v>
      </c>
    </row>
    <row r="1896" spans="1:12" x14ac:dyDescent="0.25">
      <c r="A1896" s="10" t="s">
        <v>2486</v>
      </c>
      <c r="B1896" s="14">
        <v>202412</v>
      </c>
      <c r="C1896" s="14">
        <v>202412</v>
      </c>
      <c r="D1896" s="14" t="s">
        <v>1015</v>
      </c>
      <c r="E1896" s="16">
        <v>9777136092</v>
      </c>
      <c r="F1896" s="10" t="s">
        <v>2487</v>
      </c>
      <c r="G1896" s="17" t="s">
        <v>1792</v>
      </c>
      <c r="H1896" s="11">
        <v>318000</v>
      </c>
      <c r="I1896" s="19">
        <v>45736</v>
      </c>
      <c r="J1896" s="11">
        <v>50000</v>
      </c>
      <c r="K1896" s="12" t="s">
        <v>20</v>
      </c>
      <c r="L1896" s="12" t="s">
        <v>158</v>
      </c>
    </row>
    <row r="1897" spans="1:12" x14ac:dyDescent="0.25">
      <c r="A1897" s="10" t="s">
        <v>2748</v>
      </c>
      <c r="B1897" s="14">
        <v>202503</v>
      </c>
      <c r="C1897" s="14">
        <v>202503</v>
      </c>
      <c r="D1897" s="14" t="s">
        <v>1015</v>
      </c>
      <c r="E1897" s="16">
        <v>8327722327</v>
      </c>
      <c r="F1897" s="10" t="s">
        <v>2753</v>
      </c>
      <c r="G1897" s="17" t="s">
        <v>1792</v>
      </c>
      <c r="H1897" s="11">
        <v>295000</v>
      </c>
      <c r="I1897" s="19">
        <v>45736</v>
      </c>
      <c r="J1897" s="11">
        <v>5000</v>
      </c>
      <c r="K1897" s="12" t="s">
        <v>20</v>
      </c>
      <c r="L1897" s="12" t="s">
        <v>2073</v>
      </c>
    </row>
    <row r="1898" spans="1:12" x14ac:dyDescent="0.25">
      <c r="A1898" s="10" t="s">
        <v>2749</v>
      </c>
      <c r="B1898" s="14">
        <v>202503</v>
      </c>
      <c r="C1898" s="14">
        <v>202503</v>
      </c>
      <c r="D1898" s="14" t="s">
        <v>1015</v>
      </c>
      <c r="E1898" s="16">
        <v>7536905293</v>
      </c>
      <c r="F1898" s="10" t="s">
        <v>2754</v>
      </c>
      <c r="G1898" s="17" t="s">
        <v>1778</v>
      </c>
      <c r="H1898" s="11">
        <v>305000</v>
      </c>
      <c r="I1898" s="19">
        <v>45736</v>
      </c>
      <c r="J1898" s="11">
        <v>5000</v>
      </c>
      <c r="K1898" s="12" t="s">
        <v>20</v>
      </c>
      <c r="L1898" s="12" t="s">
        <v>2730</v>
      </c>
    </row>
    <row r="1899" spans="1:12" x14ac:dyDescent="0.25">
      <c r="A1899" s="10" t="s">
        <v>1513</v>
      </c>
      <c r="B1899" s="14">
        <v>202401</v>
      </c>
      <c r="C1899" s="14">
        <v>202401</v>
      </c>
      <c r="D1899" s="14" t="s">
        <v>1015</v>
      </c>
      <c r="E1899" s="48">
        <v>9178498404</v>
      </c>
      <c r="F1899" s="27" t="s">
        <v>2699</v>
      </c>
      <c r="G1899" s="17" t="s">
        <v>19</v>
      </c>
      <c r="H1899" s="11">
        <v>265000</v>
      </c>
      <c r="I1899" s="19">
        <v>45737</v>
      </c>
      <c r="J1899" s="11">
        <v>83800</v>
      </c>
      <c r="K1899" s="12" t="s">
        <v>689</v>
      </c>
      <c r="L1899" s="12" t="s">
        <v>158</v>
      </c>
    </row>
    <row r="1900" spans="1:12" x14ac:dyDescent="0.25">
      <c r="A1900" s="10" t="s">
        <v>2700</v>
      </c>
      <c r="B1900" s="14">
        <v>202502</v>
      </c>
      <c r="C1900" s="14">
        <v>202502</v>
      </c>
      <c r="D1900" s="14" t="s">
        <v>1015</v>
      </c>
      <c r="E1900" s="16">
        <v>8093570215</v>
      </c>
      <c r="F1900" s="10" t="s">
        <v>2704</v>
      </c>
      <c r="G1900" s="17" t="s">
        <v>1778</v>
      </c>
      <c r="H1900" s="11">
        <v>308600</v>
      </c>
      <c r="I1900" s="19">
        <v>45738</v>
      </c>
      <c r="J1900" s="11">
        <v>50000</v>
      </c>
      <c r="K1900" s="12" t="s">
        <v>20</v>
      </c>
      <c r="L1900" s="12" t="s">
        <v>158</v>
      </c>
    </row>
    <row r="1901" spans="1:12" x14ac:dyDescent="0.25">
      <c r="A1901" s="10" t="s">
        <v>2690</v>
      </c>
      <c r="B1901" s="14">
        <v>202502</v>
      </c>
      <c r="C1901" s="14">
        <v>202502</v>
      </c>
      <c r="D1901" s="14" t="s">
        <v>1015</v>
      </c>
      <c r="E1901" s="16">
        <v>6263344699</v>
      </c>
      <c r="F1901" s="10" t="s">
        <v>2695</v>
      </c>
      <c r="G1901" s="17" t="s">
        <v>1778</v>
      </c>
      <c r="H1901" s="11">
        <v>3180000</v>
      </c>
      <c r="I1901" s="19">
        <v>45738</v>
      </c>
      <c r="J1901" s="11">
        <v>78000</v>
      </c>
      <c r="K1901" s="12" t="s">
        <v>20</v>
      </c>
      <c r="L1901" s="12" t="s">
        <v>158</v>
      </c>
    </row>
    <row r="1902" spans="1:12" x14ac:dyDescent="0.25">
      <c r="A1902" s="10" t="s">
        <v>2426</v>
      </c>
      <c r="B1902" s="14">
        <v>202411</v>
      </c>
      <c r="C1902" s="14">
        <v>202411</v>
      </c>
      <c r="D1902" s="14" t="s">
        <v>1015</v>
      </c>
      <c r="E1902" s="16">
        <v>7077156237</v>
      </c>
      <c r="F1902" s="10" t="s">
        <v>2434</v>
      </c>
      <c r="G1902" s="17" t="s">
        <v>1778</v>
      </c>
      <c r="H1902" s="11">
        <v>300000</v>
      </c>
      <c r="I1902" s="19">
        <v>45738</v>
      </c>
      <c r="J1902" s="11">
        <v>55000</v>
      </c>
      <c r="K1902" s="12" t="s">
        <v>689</v>
      </c>
      <c r="L1902" s="12" t="s">
        <v>158</v>
      </c>
    </row>
    <row r="1903" spans="1:12" x14ac:dyDescent="0.25">
      <c r="A1903" s="10" t="s">
        <v>2376</v>
      </c>
      <c r="B1903" s="14">
        <v>202410</v>
      </c>
      <c r="C1903" s="14">
        <v>202410</v>
      </c>
      <c r="D1903" s="14" t="s">
        <v>1015</v>
      </c>
      <c r="E1903" s="16">
        <v>8328977742</v>
      </c>
      <c r="F1903" s="10" t="s">
        <v>2381</v>
      </c>
      <c r="G1903" s="17" t="s">
        <v>2006</v>
      </c>
      <c r="H1903" s="11">
        <v>295000</v>
      </c>
      <c r="I1903" s="19">
        <v>45738</v>
      </c>
      <c r="J1903" s="11">
        <v>80000</v>
      </c>
      <c r="K1903" s="12" t="s">
        <v>689</v>
      </c>
      <c r="L1903" s="12" t="s">
        <v>158</v>
      </c>
    </row>
    <row r="1904" spans="1:12" x14ac:dyDescent="0.25">
      <c r="A1904" s="10" t="s">
        <v>2527</v>
      </c>
      <c r="B1904" s="14">
        <v>202412</v>
      </c>
      <c r="C1904" s="14">
        <v>202412</v>
      </c>
      <c r="D1904" s="14" t="s">
        <v>1015</v>
      </c>
      <c r="E1904" s="16">
        <v>7077221785</v>
      </c>
      <c r="F1904" s="10" t="s">
        <v>2528</v>
      </c>
      <c r="G1904" s="17" t="s">
        <v>1778</v>
      </c>
      <c r="H1904" s="11">
        <v>308000</v>
      </c>
      <c r="I1904" s="19">
        <v>45738</v>
      </c>
      <c r="J1904" s="11">
        <v>53000</v>
      </c>
      <c r="K1904" s="12" t="s">
        <v>689</v>
      </c>
      <c r="L1904" s="12" t="s">
        <v>158</v>
      </c>
    </row>
    <row r="1905" spans="1:13" x14ac:dyDescent="0.25">
      <c r="A1905" s="10" t="s">
        <v>2702</v>
      </c>
      <c r="B1905" s="14">
        <v>202502</v>
      </c>
      <c r="C1905" s="14">
        <v>202502</v>
      </c>
      <c r="D1905" s="14" t="s">
        <v>1015</v>
      </c>
      <c r="E1905" s="16">
        <v>9439618783</v>
      </c>
      <c r="F1905" s="10" t="s">
        <v>2706</v>
      </c>
      <c r="G1905" s="17" t="s">
        <v>2006</v>
      </c>
      <c r="H1905" s="11">
        <v>275000</v>
      </c>
      <c r="I1905" s="19">
        <v>45740</v>
      </c>
      <c r="J1905" s="11">
        <v>70000</v>
      </c>
      <c r="K1905" s="12" t="s">
        <v>20</v>
      </c>
      <c r="L1905" s="12" t="s">
        <v>158</v>
      </c>
    </row>
    <row r="1906" spans="1:13" x14ac:dyDescent="0.25">
      <c r="A1906" s="10" t="s">
        <v>2675</v>
      </c>
      <c r="B1906" s="14">
        <v>202502</v>
      </c>
      <c r="C1906" s="14">
        <v>202502</v>
      </c>
      <c r="D1906" s="14" t="s">
        <v>1015</v>
      </c>
      <c r="E1906" s="16">
        <v>8114923133</v>
      </c>
      <c r="F1906" s="10" t="s">
        <v>2679</v>
      </c>
      <c r="G1906" s="17" t="s">
        <v>1792</v>
      </c>
      <c r="H1906" s="11">
        <v>285000</v>
      </c>
      <c r="I1906" s="19">
        <v>45740</v>
      </c>
      <c r="J1906" s="11">
        <v>50000</v>
      </c>
      <c r="K1906" s="12" t="s">
        <v>20</v>
      </c>
      <c r="L1906" s="12" t="s">
        <v>158</v>
      </c>
    </row>
    <row r="1907" spans="1:13" x14ac:dyDescent="0.25">
      <c r="A1907" s="10" t="s">
        <v>2692</v>
      </c>
      <c r="B1907" s="14">
        <v>202502</v>
      </c>
      <c r="C1907" s="14">
        <v>202502</v>
      </c>
      <c r="D1907" s="14" t="s">
        <v>1015</v>
      </c>
      <c r="E1907" s="16">
        <v>7894447645</v>
      </c>
      <c r="F1907" s="10" t="s">
        <v>2697</v>
      </c>
      <c r="G1907" s="17" t="s">
        <v>1792</v>
      </c>
      <c r="H1907" s="11">
        <v>275000</v>
      </c>
      <c r="I1907" s="19">
        <v>45740</v>
      </c>
      <c r="J1907" s="11">
        <v>55000</v>
      </c>
      <c r="K1907" s="12" t="s">
        <v>20</v>
      </c>
      <c r="L1907" s="12" t="s">
        <v>158</v>
      </c>
    </row>
    <row r="1908" spans="1:13" x14ac:dyDescent="0.25">
      <c r="A1908" s="10" t="s">
        <v>2593</v>
      </c>
      <c r="B1908" s="14">
        <v>202501</v>
      </c>
      <c r="C1908" s="14">
        <v>202501</v>
      </c>
      <c r="D1908" s="14" t="s">
        <v>1015</v>
      </c>
      <c r="E1908" s="16">
        <v>6263344699</v>
      </c>
      <c r="F1908" s="10" t="s">
        <v>2599</v>
      </c>
      <c r="G1908" s="17" t="s">
        <v>1792</v>
      </c>
      <c r="H1908" s="11">
        <v>285000</v>
      </c>
      <c r="I1908" s="19">
        <v>45740</v>
      </c>
      <c r="J1908" s="11">
        <v>75000</v>
      </c>
      <c r="K1908" s="12" t="s">
        <v>20</v>
      </c>
      <c r="L1908" s="12" t="s">
        <v>158</v>
      </c>
    </row>
    <row r="1909" spans="1:13" x14ac:dyDescent="0.25">
      <c r="A1909" s="10" t="s">
        <v>2750</v>
      </c>
      <c r="B1909" s="14">
        <v>202503</v>
      </c>
      <c r="C1909" s="14">
        <v>202503</v>
      </c>
      <c r="D1909" s="14" t="s">
        <v>1015</v>
      </c>
      <c r="E1909" s="16">
        <v>9938727272</v>
      </c>
      <c r="F1909" s="10" t="s">
        <v>2755</v>
      </c>
      <c r="G1909" s="17" t="s">
        <v>1778</v>
      </c>
      <c r="H1909" s="11">
        <v>295000</v>
      </c>
      <c r="I1909" s="19">
        <v>45740</v>
      </c>
      <c r="J1909" s="11">
        <v>25000</v>
      </c>
      <c r="K1909" s="12" t="s">
        <v>286</v>
      </c>
      <c r="L1909" s="12" t="s">
        <v>158</v>
      </c>
      <c r="M1909" t="s">
        <v>2687</v>
      </c>
    </row>
    <row r="1910" spans="1:13" x14ac:dyDescent="0.25">
      <c r="A1910" s="10" t="s">
        <v>2750</v>
      </c>
      <c r="B1910" s="14">
        <v>202503</v>
      </c>
      <c r="C1910" s="14">
        <v>202503</v>
      </c>
      <c r="D1910" s="14" t="s">
        <v>1015</v>
      </c>
      <c r="E1910" s="16">
        <v>9938727272</v>
      </c>
      <c r="F1910" s="10" t="s">
        <v>2760</v>
      </c>
      <c r="G1910" s="17" t="s">
        <v>1778</v>
      </c>
      <c r="H1910" s="11">
        <v>295000</v>
      </c>
      <c r="I1910" s="19">
        <v>45740</v>
      </c>
      <c r="J1910" s="11">
        <v>5000</v>
      </c>
      <c r="K1910" s="12" t="s">
        <v>20</v>
      </c>
      <c r="L1910" s="12" t="s">
        <v>158</v>
      </c>
    </row>
    <row r="1911" spans="1:13" x14ac:dyDescent="0.25">
      <c r="A1911" s="10" t="s">
        <v>2751</v>
      </c>
      <c r="B1911" s="14">
        <v>202503</v>
      </c>
      <c r="C1911" s="14">
        <v>202503</v>
      </c>
      <c r="D1911" s="14" t="s">
        <v>1015</v>
      </c>
      <c r="E1911" s="16">
        <v>9095187287</v>
      </c>
      <c r="F1911" s="10" t="s">
        <v>2761</v>
      </c>
      <c r="G1911" s="17" t="s">
        <v>1778</v>
      </c>
      <c r="H1911" s="11">
        <v>295000</v>
      </c>
      <c r="I1911" s="19">
        <v>45740</v>
      </c>
      <c r="J1911" s="11">
        <v>5000</v>
      </c>
      <c r="K1911" s="12" t="s">
        <v>20</v>
      </c>
      <c r="L1911" s="12" t="s">
        <v>158</v>
      </c>
    </row>
    <row r="1912" spans="1:13" x14ac:dyDescent="0.25">
      <c r="A1912" s="10" t="s">
        <v>2752</v>
      </c>
      <c r="B1912" s="14">
        <v>202503</v>
      </c>
      <c r="C1912" s="14">
        <v>202503</v>
      </c>
      <c r="D1912" s="14" t="s">
        <v>1015</v>
      </c>
      <c r="E1912" s="16">
        <v>7682983243</v>
      </c>
      <c r="F1912" s="10" t="s">
        <v>2757</v>
      </c>
      <c r="G1912" s="17" t="s">
        <v>1792</v>
      </c>
      <c r="H1912" s="11">
        <v>290000</v>
      </c>
      <c r="I1912" s="19">
        <v>45740</v>
      </c>
      <c r="J1912" s="11">
        <v>5000</v>
      </c>
      <c r="K1912" s="12" t="s">
        <v>20</v>
      </c>
      <c r="L1912" s="12" t="s">
        <v>158</v>
      </c>
    </row>
    <row r="1913" spans="1:13" x14ac:dyDescent="0.25">
      <c r="A1913" s="10" t="s">
        <v>2758</v>
      </c>
      <c r="B1913" s="14">
        <v>202503</v>
      </c>
      <c r="C1913" s="14">
        <v>202503</v>
      </c>
      <c r="D1913" s="14" t="s">
        <v>1015</v>
      </c>
      <c r="E1913" s="16">
        <v>8217676155</v>
      </c>
      <c r="F1913" s="10" t="s">
        <v>2762</v>
      </c>
      <c r="G1913" s="17" t="s">
        <v>1778</v>
      </c>
      <c r="H1913" s="11">
        <v>290000</v>
      </c>
      <c r="I1913" s="19">
        <v>45740</v>
      </c>
      <c r="J1913" s="11">
        <v>5000</v>
      </c>
      <c r="K1913" s="12" t="s">
        <v>20</v>
      </c>
      <c r="L1913" s="12" t="s">
        <v>158</v>
      </c>
    </row>
    <row r="1914" spans="1:13" x14ac:dyDescent="0.25">
      <c r="A1914" s="10" t="s">
        <v>2759</v>
      </c>
      <c r="B1914" s="14">
        <v>202503</v>
      </c>
      <c r="C1914" s="14">
        <v>202503</v>
      </c>
      <c r="D1914" s="14" t="s">
        <v>1015</v>
      </c>
      <c r="E1914" s="16" t="s">
        <v>2764</v>
      </c>
      <c r="F1914" s="10" t="s">
        <v>2763</v>
      </c>
      <c r="G1914" s="17" t="s">
        <v>1778</v>
      </c>
      <c r="H1914" s="11">
        <v>295000</v>
      </c>
      <c r="I1914" s="19">
        <v>45740</v>
      </c>
      <c r="J1914" s="11">
        <v>5000</v>
      </c>
      <c r="K1914" s="12" t="s">
        <v>20</v>
      </c>
      <c r="L1914" s="12" t="s">
        <v>158</v>
      </c>
    </row>
    <row r="1915" spans="1:13" x14ac:dyDescent="0.25">
      <c r="A1915" s="10" t="s">
        <v>2765</v>
      </c>
      <c r="B1915" s="14">
        <v>202503</v>
      </c>
      <c r="C1915" s="14">
        <v>202503</v>
      </c>
      <c r="D1915" s="14" t="s">
        <v>1015</v>
      </c>
      <c r="E1915" s="16"/>
      <c r="F1915" s="10"/>
      <c r="G1915" s="17" t="s">
        <v>1778</v>
      </c>
      <c r="H1915" s="11">
        <v>295000</v>
      </c>
      <c r="I1915" s="19">
        <v>45740</v>
      </c>
      <c r="J1915" s="11">
        <v>5000</v>
      </c>
      <c r="K1915" s="12" t="s">
        <v>286</v>
      </c>
      <c r="L1915" s="12" t="s">
        <v>158</v>
      </c>
      <c r="M1915" t="s">
        <v>2687</v>
      </c>
    </row>
    <row r="1916" spans="1:13" x14ac:dyDescent="0.25">
      <c r="A1916" s="10" t="s">
        <v>2595</v>
      </c>
      <c r="B1916" s="14">
        <v>202501</v>
      </c>
      <c r="C1916" s="14">
        <v>202501</v>
      </c>
      <c r="D1916" s="14" t="s">
        <v>1015</v>
      </c>
      <c r="E1916" s="16">
        <v>7751934465</v>
      </c>
      <c r="F1916" s="10" t="s">
        <v>2601</v>
      </c>
      <c r="G1916" s="17" t="s">
        <v>1792</v>
      </c>
      <c r="H1916" s="11">
        <v>275000</v>
      </c>
      <c r="I1916" s="19">
        <v>45741</v>
      </c>
      <c r="J1916" s="11">
        <v>55000</v>
      </c>
      <c r="K1916" s="12" t="s">
        <v>20</v>
      </c>
      <c r="L1916" s="12" t="s">
        <v>158</v>
      </c>
    </row>
    <row r="1917" spans="1:13" x14ac:dyDescent="0.25">
      <c r="A1917" s="10" t="s">
        <v>2498</v>
      </c>
      <c r="B1917" s="14">
        <v>202411</v>
      </c>
      <c r="C1917" s="14">
        <v>202411</v>
      </c>
      <c r="D1917" s="14" t="s">
        <v>1015</v>
      </c>
      <c r="E1917" s="16" t="s">
        <v>2499</v>
      </c>
      <c r="F1917" s="10" t="s">
        <v>2500</v>
      </c>
      <c r="G1917" s="17" t="s">
        <v>1778</v>
      </c>
      <c r="H1917" s="11">
        <v>318600</v>
      </c>
      <c r="I1917" s="19">
        <v>45741</v>
      </c>
      <c r="J1917" s="11">
        <v>50000</v>
      </c>
      <c r="K1917" s="12" t="s">
        <v>20</v>
      </c>
      <c r="L1917" s="12" t="s">
        <v>158</v>
      </c>
    </row>
    <row r="1918" spans="1:13" x14ac:dyDescent="0.25">
      <c r="A1918" s="10" t="s">
        <v>2686</v>
      </c>
      <c r="B1918" s="14">
        <v>202502</v>
      </c>
      <c r="C1918" s="14">
        <v>202502</v>
      </c>
      <c r="D1918" s="14" t="s">
        <v>1015</v>
      </c>
      <c r="E1918" s="16">
        <v>9178605888</v>
      </c>
      <c r="F1918" s="10" t="s">
        <v>2689</v>
      </c>
      <c r="G1918" s="17" t="s">
        <v>1778</v>
      </c>
      <c r="H1918" s="11">
        <v>290000</v>
      </c>
      <c r="I1918" s="19">
        <v>45741</v>
      </c>
      <c r="J1918" s="11">
        <v>75000</v>
      </c>
      <c r="K1918" s="12" t="s">
        <v>286</v>
      </c>
      <c r="L1918" s="12" t="s">
        <v>158</v>
      </c>
      <c r="M1918" t="s">
        <v>2687</v>
      </c>
    </row>
    <row r="1919" spans="1:13" x14ac:dyDescent="0.25">
      <c r="A1919" s="10" t="s">
        <v>2507</v>
      </c>
      <c r="B1919" s="14">
        <v>202412</v>
      </c>
      <c r="C1919" s="14">
        <v>202412</v>
      </c>
      <c r="D1919" s="14" t="s">
        <v>1014</v>
      </c>
      <c r="E1919" s="16">
        <v>8120059066</v>
      </c>
      <c r="F1919" s="10" t="s">
        <v>2511</v>
      </c>
      <c r="G1919" s="17" t="s">
        <v>1778</v>
      </c>
      <c r="H1919" s="11">
        <v>318600</v>
      </c>
      <c r="I1919" s="19">
        <v>45741</v>
      </c>
      <c r="J1919" s="11">
        <v>88000</v>
      </c>
      <c r="K1919" s="12" t="s">
        <v>20</v>
      </c>
      <c r="L1919" s="12" t="s">
        <v>158</v>
      </c>
    </row>
    <row r="1920" spans="1:13" x14ac:dyDescent="0.25">
      <c r="A1920" s="10" t="s">
        <v>2674</v>
      </c>
      <c r="B1920" s="14">
        <v>202502</v>
      </c>
      <c r="C1920" s="14">
        <v>202502</v>
      </c>
      <c r="D1920" s="14" t="s">
        <v>1015</v>
      </c>
      <c r="E1920" s="16">
        <v>8249159887</v>
      </c>
      <c r="F1920" s="10" t="s">
        <v>2678</v>
      </c>
      <c r="G1920" s="17" t="s">
        <v>1792</v>
      </c>
      <c r="H1920" s="11">
        <v>295000</v>
      </c>
      <c r="I1920" s="19">
        <v>45741</v>
      </c>
      <c r="J1920" s="11">
        <v>15000</v>
      </c>
      <c r="K1920" s="12" t="s">
        <v>20</v>
      </c>
      <c r="L1920" s="12" t="s">
        <v>158</v>
      </c>
    </row>
    <row r="1921" spans="1:16384" x14ac:dyDescent="0.25">
      <c r="A1921" s="10" t="s">
        <v>2621</v>
      </c>
      <c r="B1921" s="14">
        <v>202501</v>
      </c>
      <c r="C1921" s="14">
        <v>202501</v>
      </c>
      <c r="D1921" s="14" t="s">
        <v>1014</v>
      </c>
      <c r="E1921" s="16">
        <v>7400661239</v>
      </c>
      <c r="F1921" s="10" t="s">
        <v>2629</v>
      </c>
      <c r="G1921" s="17" t="s">
        <v>2603</v>
      </c>
      <c r="H1921" s="11">
        <v>290000</v>
      </c>
      <c r="I1921" s="19">
        <v>45742</v>
      </c>
      <c r="J1921" s="11">
        <v>71250</v>
      </c>
      <c r="K1921" s="12" t="s">
        <v>20</v>
      </c>
      <c r="L1921" s="12" t="s">
        <v>158</v>
      </c>
    </row>
    <row r="1922" spans="1:16384" x14ac:dyDescent="0.25">
      <c r="A1922" s="10" t="s">
        <v>2376</v>
      </c>
      <c r="B1922" s="14">
        <v>202410</v>
      </c>
      <c r="C1922" s="14">
        <v>202410</v>
      </c>
      <c r="D1922" s="14" t="s">
        <v>1015</v>
      </c>
      <c r="E1922" s="16">
        <v>8328977742</v>
      </c>
      <c r="F1922" s="10" t="s">
        <v>2381</v>
      </c>
      <c r="G1922" s="17" t="s">
        <v>2006</v>
      </c>
      <c r="H1922" s="11">
        <v>295000</v>
      </c>
      <c r="I1922" s="19">
        <v>45742</v>
      </c>
      <c r="J1922" s="11">
        <v>19000</v>
      </c>
      <c r="K1922" s="12" t="s">
        <v>902</v>
      </c>
      <c r="L1922" s="12" t="s">
        <v>158</v>
      </c>
      <c r="M1922" t="s">
        <v>2687</v>
      </c>
      <c r="CH1922" s="14"/>
      <c r="CI1922" s="14"/>
      <c r="CJ1922" s="14"/>
      <c r="CK1922" s="16"/>
      <c r="CL1922" s="10"/>
      <c r="CM1922" s="17"/>
      <c r="CN1922" s="11"/>
      <c r="CO1922" s="19"/>
      <c r="CP1922" s="11"/>
      <c r="CQ1922" s="12"/>
      <c r="CR1922" s="12"/>
      <c r="CS1922" s="10"/>
      <c r="CT1922" s="14"/>
      <c r="CU1922" s="14"/>
      <c r="CV1922" s="14"/>
      <c r="CW1922" s="16"/>
      <c r="CX1922" s="10"/>
      <c r="CY1922" s="17"/>
      <c r="CZ1922" s="11"/>
      <c r="DA1922" s="19"/>
      <c r="DB1922" s="11"/>
      <c r="DC1922" s="12"/>
      <c r="DD1922" s="12"/>
      <c r="DE1922" s="10"/>
      <c r="DF1922" s="14"/>
      <c r="DG1922" s="14"/>
      <c r="DH1922" s="14"/>
      <c r="DI1922" s="16"/>
      <c r="DJ1922" s="10"/>
      <c r="DK1922" s="17"/>
      <c r="DL1922" s="11"/>
      <c r="DM1922" s="19"/>
      <c r="DN1922" s="11"/>
      <c r="DO1922" s="12"/>
      <c r="DP1922" s="12"/>
      <c r="DQ1922" s="10"/>
      <c r="DR1922" s="14"/>
      <c r="DS1922" s="14"/>
      <c r="DT1922" s="14"/>
      <c r="DU1922" s="16"/>
      <c r="DV1922" s="10"/>
      <c r="DW1922" s="17"/>
      <c r="DX1922" s="11"/>
      <c r="DY1922" s="19"/>
      <c r="DZ1922" s="11"/>
      <c r="EA1922" s="12"/>
      <c r="EB1922" s="12"/>
      <c r="EC1922" s="10"/>
      <c r="ED1922" s="14"/>
      <c r="EE1922" s="14"/>
      <c r="EF1922" s="14"/>
      <c r="EG1922" s="16"/>
      <c r="EH1922" s="10"/>
      <c r="EI1922" s="17"/>
      <c r="EJ1922" s="11"/>
      <c r="EK1922" s="19"/>
      <c r="EL1922" s="11"/>
      <c r="EM1922" s="12"/>
      <c r="EN1922" s="12"/>
      <c r="EO1922" s="10"/>
      <c r="EP1922" s="14"/>
      <c r="EQ1922" s="14"/>
      <c r="ER1922" s="14"/>
      <c r="ES1922" s="16"/>
      <c r="ET1922" s="10"/>
      <c r="EU1922" s="17"/>
      <c r="EV1922" s="11"/>
      <c r="EW1922" s="19"/>
      <c r="EX1922" s="11"/>
      <c r="EY1922" s="12"/>
      <c r="EZ1922" s="12"/>
      <c r="FA1922" s="10"/>
      <c r="FB1922" s="14"/>
      <c r="FC1922" s="14"/>
      <c r="FD1922" s="14"/>
      <c r="FE1922" s="16"/>
      <c r="FF1922" s="10"/>
      <c r="FG1922" s="17"/>
      <c r="FH1922" s="11"/>
      <c r="FI1922" s="19"/>
      <c r="FJ1922" s="11"/>
      <c r="FK1922" s="12"/>
      <c r="FL1922" s="12"/>
      <c r="FM1922" s="10"/>
      <c r="FN1922" s="14"/>
      <c r="FO1922" s="14"/>
      <c r="FP1922" s="14"/>
      <c r="FQ1922" s="16"/>
      <c r="FR1922" s="10"/>
      <c r="FS1922" s="17"/>
      <c r="FT1922" s="11"/>
      <c r="FU1922" s="19"/>
      <c r="FV1922" s="11"/>
      <c r="FW1922" s="12"/>
      <c r="FX1922" s="12"/>
      <c r="FY1922" s="10"/>
      <c r="FZ1922" s="14"/>
      <c r="GA1922" s="14"/>
      <c r="GB1922" s="14"/>
      <c r="GC1922" s="16"/>
      <c r="GD1922" s="10"/>
      <c r="GE1922" s="17"/>
      <c r="GF1922" s="11"/>
      <c r="GG1922" s="19"/>
      <c r="GH1922" s="11"/>
      <c r="GI1922" s="12"/>
      <c r="GJ1922" s="12"/>
      <c r="GK1922" s="10"/>
      <c r="GL1922" s="14"/>
      <c r="GM1922" s="14"/>
      <c r="GN1922" s="14"/>
      <c r="GO1922" s="16"/>
      <c r="GP1922" s="10"/>
      <c r="GQ1922" s="17"/>
      <c r="GR1922" s="11"/>
      <c r="GS1922" s="19"/>
      <c r="GT1922" s="11"/>
      <c r="GU1922" s="12"/>
      <c r="GV1922" s="12"/>
      <c r="GW1922" s="10"/>
      <c r="GX1922" s="14"/>
      <c r="GY1922" s="14"/>
      <c r="GZ1922" s="14"/>
      <c r="HA1922" s="16"/>
      <c r="HB1922" s="10"/>
      <c r="HC1922" s="17"/>
      <c r="HD1922" s="11"/>
      <c r="HE1922" s="19"/>
      <c r="HF1922" s="11"/>
      <c r="HG1922" s="12"/>
      <c r="HH1922" s="12"/>
      <c r="HI1922" s="10"/>
      <c r="HJ1922" s="14"/>
      <c r="HK1922" s="14"/>
      <c r="HL1922" s="14"/>
      <c r="HM1922" s="16"/>
      <c r="HN1922" s="10"/>
      <c r="HO1922" s="17"/>
      <c r="HP1922" s="11"/>
      <c r="HQ1922" s="19"/>
      <c r="HR1922" s="11"/>
      <c r="HS1922" s="12"/>
      <c r="HT1922" s="12"/>
      <c r="HU1922" s="10"/>
      <c r="HV1922" s="14"/>
      <c r="HW1922" s="14"/>
      <c r="HX1922" s="14"/>
      <c r="HY1922" s="16"/>
      <c r="HZ1922" s="10"/>
      <c r="IA1922" s="17"/>
      <c r="IB1922" s="11"/>
      <c r="IC1922" s="19"/>
      <c r="ID1922" s="11"/>
      <c r="IE1922" s="12"/>
      <c r="IF1922" s="12"/>
      <c r="IG1922" s="10"/>
      <c r="IH1922" s="14"/>
      <c r="II1922" s="14"/>
      <c r="IJ1922" s="14"/>
      <c r="IK1922" s="16"/>
      <c r="IL1922" s="10"/>
      <c r="IM1922" s="17"/>
      <c r="IN1922" s="11"/>
      <c r="IO1922" s="19"/>
      <c r="IP1922" s="11"/>
      <c r="IQ1922" s="12"/>
      <c r="IR1922" s="12"/>
      <c r="IS1922" s="10"/>
      <c r="IT1922" s="14"/>
      <c r="IU1922" s="14"/>
      <c r="IV1922" s="14"/>
      <c r="IW1922" s="16"/>
      <c r="IX1922" s="10"/>
      <c r="IY1922" s="17"/>
      <c r="IZ1922" s="11"/>
      <c r="JA1922" s="19"/>
      <c r="JB1922" s="11"/>
      <c r="JC1922" s="12"/>
      <c r="JD1922" s="12"/>
      <c r="JE1922" s="10"/>
      <c r="JF1922" s="14"/>
      <c r="JG1922" s="14"/>
      <c r="JH1922" s="14"/>
      <c r="JI1922" s="16"/>
      <c r="JJ1922" s="10"/>
      <c r="JK1922" s="17"/>
      <c r="JL1922" s="11"/>
      <c r="JM1922" s="19"/>
      <c r="JN1922" s="11"/>
      <c r="JO1922" s="12"/>
      <c r="JP1922" s="12"/>
      <c r="JQ1922" s="10"/>
      <c r="JR1922" s="14"/>
      <c r="JS1922" s="14"/>
      <c r="JT1922" s="14"/>
      <c r="JU1922" s="16"/>
      <c r="JV1922" s="10"/>
      <c r="JW1922" s="17"/>
      <c r="JX1922" s="11"/>
      <c r="JY1922" s="19"/>
      <c r="JZ1922" s="11"/>
      <c r="KA1922" s="12"/>
      <c r="KB1922" s="12"/>
      <c r="KC1922" s="10"/>
      <c r="KD1922" s="14"/>
      <c r="KE1922" s="14"/>
      <c r="KF1922" s="14"/>
      <c r="KG1922" s="16"/>
      <c r="KH1922" s="10"/>
      <c r="KI1922" s="17"/>
      <c r="KJ1922" s="11"/>
      <c r="KK1922" s="19"/>
      <c r="KL1922" s="11"/>
      <c r="KM1922" s="12"/>
      <c r="KN1922" s="12"/>
      <c r="KO1922" s="10"/>
      <c r="KP1922" s="14"/>
      <c r="KQ1922" s="14"/>
      <c r="KR1922" s="14"/>
      <c r="KS1922" s="16"/>
      <c r="KT1922" s="10"/>
      <c r="KU1922" s="17"/>
      <c r="KV1922" s="11"/>
      <c r="KW1922" s="19"/>
      <c r="KX1922" s="11"/>
      <c r="KY1922" s="12"/>
      <c r="KZ1922" s="12"/>
      <c r="LA1922" s="10"/>
      <c r="LB1922" s="14"/>
      <c r="LC1922" s="14"/>
      <c r="LD1922" s="14"/>
      <c r="LE1922" s="16"/>
      <c r="LF1922" s="10"/>
      <c r="LG1922" s="17"/>
      <c r="LH1922" s="11"/>
      <c r="LI1922" s="19"/>
      <c r="LJ1922" s="11"/>
      <c r="LK1922" s="12"/>
      <c r="LL1922" s="12"/>
      <c r="LM1922" s="10"/>
      <c r="LN1922" s="14"/>
      <c r="LO1922" s="14"/>
      <c r="LP1922" s="14"/>
      <c r="LQ1922" s="16"/>
      <c r="LR1922" s="10"/>
      <c r="LS1922" s="17"/>
      <c r="LT1922" s="11"/>
      <c r="LU1922" s="19"/>
      <c r="LV1922" s="11"/>
      <c r="LW1922" s="12"/>
      <c r="LX1922" s="12"/>
      <c r="LY1922" s="10"/>
      <c r="LZ1922" s="14"/>
      <c r="MA1922" s="14"/>
      <c r="MB1922" s="14"/>
      <c r="MC1922" s="16"/>
      <c r="MD1922" s="10"/>
      <c r="ME1922" s="17"/>
      <c r="MF1922" s="11"/>
      <c r="MG1922" s="19"/>
      <c r="MH1922" s="11"/>
      <c r="MI1922" s="12"/>
      <c r="MJ1922" s="12"/>
      <c r="MK1922" s="10"/>
      <c r="ML1922" s="14"/>
      <c r="MM1922" s="14"/>
      <c r="MN1922" s="14"/>
      <c r="MO1922" s="16"/>
      <c r="MP1922" s="10"/>
      <c r="MQ1922" s="17"/>
      <c r="MR1922" s="11"/>
      <c r="MS1922" s="19"/>
      <c r="MT1922" s="11"/>
      <c r="MU1922" s="12"/>
      <c r="MV1922" s="12"/>
      <c r="MW1922" s="10"/>
      <c r="MX1922" s="14"/>
      <c r="MY1922" s="14"/>
      <c r="MZ1922" s="14"/>
      <c r="NA1922" s="16"/>
      <c r="NB1922" s="10"/>
      <c r="NC1922" s="17"/>
      <c r="ND1922" s="11"/>
      <c r="NE1922" s="19"/>
      <c r="NF1922" s="11"/>
      <c r="NG1922" s="12"/>
      <c r="NH1922" s="12"/>
      <c r="NI1922" s="10"/>
      <c r="NJ1922" s="14"/>
      <c r="NK1922" s="14"/>
      <c r="NL1922" s="14"/>
      <c r="NM1922" s="16"/>
      <c r="NN1922" s="10"/>
      <c r="NO1922" s="17"/>
      <c r="NP1922" s="11"/>
      <c r="NQ1922" s="19"/>
      <c r="NR1922" s="11"/>
      <c r="NS1922" s="12"/>
      <c r="NT1922" s="12"/>
      <c r="NU1922" s="10"/>
      <c r="NV1922" s="14"/>
      <c r="NW1922" s="14"/>
      <c r="NX1922" s="14"/>
      <c r="NY1922" s="16"/>
      <c r="NZ1922" s="10"/>
      <c r="OA1922" s="17"/>
      <c r="OB1922" s="11"/>
      <c r="OC1922" s="19"/>
      <c r="OD1922" s="11"/>
      <c r="OE1922" s="12"/>
      <c r="OF1922" s="12"/>
      <c r="OG1922" s="10"/>
      <c r="OH1922" s="14"/>
      <c r="OI1922" s="14"/>
      <c r="OJ1922" s="14"/>
      <c r="OK1922" s="16"/>
      <c r="OL1922" s="10"/>
      <c r="OM1922" s="17"/>
      <c r="ON1922" s="11"/>
      <c r="OO1922" s="19"/>
      <c r="OP1922" s="11"/>
      <c r="OQ1922" s="12"/>
      <c r="OR1922" s="12"/>
      <c r="OS1922" s="10"/>
      <c r="OT1922" s="14"/>
      <c r="OU1922" s="14"/>
      <c r="OV1922" s="14"/>
      <c r="OW1922" s="16"/>
      <c r="OX1922" s="10"/>
      <c r="OY1922" s="17"/>
      <c r="OZ1922" s="11"/>
      <c r="PA1922" s="19"/>
      <c r="PB1922" s="11"/>
      <c r="PC1922" s="12"/>
      <c r="PD1922" s="12"/>
      <c r="PE1922" s="10"/>
      <c r="PF1922" s="14"/>
      <c r="PG1922" s="14"/>
      <c r="PH1922" s="14"/>
      <c r="PI1922" s="16"/>
      <c r="PJ1922" s="10"/>
      <c r="PK1922" s="17"/>
      <c r="PL1922" s="11"/>
      <c r="PM1922" s="19"/>
      <c r="PN1922" s="11"/>
      <c r="PO1922" s="12"/>
      <c r="PP1922" s="12"/>
      <c r="PQ1922" s="10"/>
      <c r="PR1922" s="14"/>
      <c r="PS1922" s="14"/>
      <c r="PT1922" s="14"/>
      <c r="PU1922" s="16"/>
      <c r="PV1922" s="10"/>
      <c r="PW1922" s="17"/>
      <c r="PX1922" s="11"/>
      <c r="PY1922" s="19"/>
      <c r="PZ1922" s="11"/>
      <c r="QA1922" s="12"/>
      <c r="QB1922" s="12"/>
      <c r="QC1922" s="10"/>
      <c r="QD1922" s="14"/>
      <c r="QE1922" s="14"/>
      <c r="QF1922" s="14"/>
      <c r="QG1922" s="16"/>
      <c r="QH1922" s="10"/>
      <c r="QI1922" s="17"/>
      <c r="QJ1922" s="11"/>
      <c r="QK1922" s="19"/>
      <c r="QL1922" s="11"/>
      <c r="QM1922" s="12"/>
      <c r="QN1922" s="12"/>
      <c r="QO1922" s="10"/>
      <c r="QP1922" s="14"/>
      <c r="QQ1922" s="14"/>
      <c r="QR1922" s="14"/>
      <c r="QS1922" s="16"/>
      <c r="QT1922" s="10"/>
      <c r="QU1922" s="17"/>
      <c r="QV1922" s="11"/>
      <c r="QW1922" s="19"/>
      <c r="QX1922" s="11"/>
      <c r="QY1922" s="12"/>
      <c r="QZ1922" s="12"/>
      <c r="RA1922" s="10"/>
      <c r="RB1922" s="14"/>
      <c r="RC1922" s="14"/>
      <c r="RD1922" s="14"/>
      <c r="RE1922" s="16"/>
      <c r="RF1922" s="10"/>
      <c r="RG1922" s="17"/>
      <c r="RH1922" s="11"/>
      <c r="RI1922" s="19"/>
      <c r="RJ1922" s="11"/>
      <c r="RK1922" s="12"/>
      <c r="RL1922" s="12"/>
      <c r="RM1922" s="10"/>
      <c r="RN1922" s="14"/>
      <c r="RO1922" s="14"/>
      <c r="RP1922" s="14"/>
      <c r="RQ1922" s="16"/>
      <c r="RR1922" s="10"/>
      <c r="RS1922" s="17"/>
      <c r="RT1922" s="11"/>
      <c r="RU1922" s="19"/>
      <c r="RV1922" s="11"/>
      <c r="RW1922" s="12"/>
      <c r="RX1922" s="12"/>
      <c r="RY1922" s="10"/>
      <c r="RZ1922" s="14"/>
      <c r="SA1922" s="14"/>
      <c r="SB1922" s="14"/>
      <c r="SC1922" s="16"/>
      <c r="SD1922" s="10"/>
      <c r="SE1922" s="17"/>
      <c r="SF1922" s="11"/>
      <c r="SG1922" s="19"/>
      <c r="SH1922" s="11"/>
      <c r="SI1922" s="12"/>
      <c r="SJ1922" s="12"/>
      <c r="SK1922" s="10"/>
      <c r="SL1922" s="14"/>
      <c r="SM1922" s="14"/>
      <c r="SN1922" s="14"/>
      <c r="SO1922" s="16"/>
      <c r="SP1922" s="10"/>
      <c r="SQ1922" s="17"/>
      <c r="SR1922" s="11"/>
      <c r="SS1922" s="19"/>
      <c r="ST1922" s="11"/>
      <c r="SU1922" s="12"/>
      <c r="SV1922" s="12"/>
      <c r="SW1922" s="10"/>
      <c r="SX1922" s="14"/>
      <c r="SY1922" s="14"/>
      <c r="SZ1922" s="14"/>
      <c r="TA1922" s="16"/>
      <c r="TB1922" s="10"/>
      <c r="TC1922" s="17"/>
      <c r="TD1922" s="11"/>
      <c r="TE1922" s="19"/>
      <c r="TF1922" s="11"/>
      <c r="TG1922" s="12"/>
      <c r="TH1922" s="12"/>
      <c r="TI1922" s="10"/>
      <c r="TJ1922" s="14"/>
      <c r="TK1922" s="14"/>
      <c r="TL1922" s="14"/>
      <c r="TM1922" s="16"/>
      <c r="TN1922" s="10"/>
      <c r="TO1922" s="17"/>
      <c r="TP1922" s="11"/>
      <c r="TQ1922" s="19"/>
      <c r="TR1922" s="11"/>
      <c r="TS1922" s="12"/>
      <c r="TT1922" s="12"/>
      <c r="TU1922" s="10"/>
      <c r="TV1922" s="14"/>
      <c r="TW1922" s="14"/>
      <c r="TX1922" s="14"/>
      <c r="TY1922" s="16"/>
      <c r="TZ1922" s="10"/>
      <c r="UA1922" s="17"/>
      <c r="UB1922" s="11"/>
      <c r="UC1922" s="19"/>
      <c r="UD1922" s="11"/>
      <c r="UE1922" s="12"/>
      <c r="UF1922" s="12"/>
      <c r="UG1922" s="10"/>
      <c r="UH1922" s="14"/>
      <c r="UI1922" s="14"/>
      <c r="UJ1922" s="14"/>
      <c r="UK1922" s="16"/>
      <c r="UL1922" s="10"/>
      <c r="UM1922" s="17"/>
      <c r="UN1922" s="11"/>
      <c r="UO1922" s="19"/>
      <c r="UP1922" s="11"/>
      <c r="UQ1922" s="12"/>
      <c r="UR1922" s="12"/>
      <c r="US1922" s="10"/>
      <c r="UT1922" s="14"/>
      <c r="UU1922" s="14"/>
      <c r="UV1922" s="14"/>
      <c r="UW1922" s="16"/>
      <c r="UX1922" s="10"/>
      <c r="UY1922" s="17"/>
      <c r="UZ1922" s="11"/>
      <c r="VA1922" s="19"/>
      <c r="VB1922" s="11"/>
      <c r="VC1922" s="12"/>
      <c r="VD1922" s="12"/>
      <c r="VE1922" s="10"/>
      <c r="VF1922" s="14"/>
      <c r="VG1922" s="14"/>
      <c r="VH1922" s="14"/>
      <c r="VI1922" s="16"/>
      <c r="VJ1922" s="10"/>
      <c r="VK1922" s="17"/>
      <c r="VL1922" s="11"/>
      <c r="VM1922" s="19"/>
      <c r="VN1922" s="11"/>
      <c r="VO1922" s="12"/>
      <c r="VP1922" s="12"/>
      <c r="VQ1922" s="10"/>
      <c r="VR1922" s="14"/>
      <c r="VS1922" s="14"/>
      <c r="VT1922" s="14"/>
      <c r="VU1922" s="16"/>
      <c r="VV1922" s="10"/>
      <c r="VW1922" s="17"/>
      <c r="VX1922" s="11"/>
      <c r="VY1922" s="19"/>
      <c r="VZ1922" s="11"/>
      <c r="WA1922" s="12"/>
      <c r="WB1922" s="12"/>
      <c r="WC1922" s="10"/>
      <c r="WD1922" s="14"/>
      <c r="WE1922" s="14"/>
      <c r="WF1922" s="14"/>
      <c r="WG1922" s="16"/>
      <c r="WH1922" s="10"/>
      <c r="WI1922" s="17"/>
      <c r="WJ1922" s="11"/>
      <c r="WK1922" s="19"/>
      <c r="WL1922" s="11"/>
      <c r="WM1922" s="12"/>
      <c r="WN1922" s="12"/>
      <c r="WO1922" s="10"/>
      <c r="WP1922" s="14"/>
      <c r="WQ1922" s="14"/>
      <c r="WR1922" s="14"/>
      <c r="WS1922" s="16"/>
      <c r="WT1922" s="10"/>
      <c r="WU1922" s="17"/>
      <c r="WV1922" s="11"/>
      <c r="WW1922" s="19"/>
      <c r="WX1922" s="11"/>
      <c r="WY1922" s="12"/>
      <c r="WZ1922" s="12"/>
      <c r="XA1922" s="10"/>
      <c r="XB1922" s="14"/>
      <c r="XC1922" s="14"/>
      <c r="XD1922" s="14"/>
      <c r="XE1922" s="16"/>
      <c r="XF1922" s="10"/>
      <c r="XG1922" s="17"/>
      <c r="XH1922" s="11"/>
      <c r="XI1922" s="19"/>
      <c r="XJ1922" s="11"/>
      <c r="XK1922" s="12"/>
      <c r="XL1922" s="12"/>
      <c r="XM1922" s="10"/>
      <c r="XN1922" s="14"/>
      <c r="XO1922" s="14"/>
      <c r="XP1922" s="14"/>
      <c r="XQ1922" s="16"/>
      <c r="XR1922" s="10"/>
      <c r="XS1922" s="17"/>
      <c r="XT1922" s="11"/>
      <c r="XU1922" s="19"/>
      <c r="XV1922" s="11"/>
      <c r="XW1922" s="12"/>
      <c r="XX1922" s="12"/>
      <c r="XY1922" s="10"/>
      <c r="XZ1922" s="14"/>
      <c r="YA1922" s="14"/>
      <c r="YB1922" s="14"/>
      <c r="YC1922" s="16"/>
      <c r="YD1922" s="10"/>
      <c r="YE1922" s="17"/>
      <c r="YF1922" s="11"/>
      <c r="YG1922" s="19"/>
      <c r="YH1922" s="11"/>
      <c r="YI1922" s="12"/>
      <c r="YJ1922" s="12"/>
      <c r="YK1922" s="10"/>
      <c r="YL1922" s="14"/>
      <c r="YM1922" s="14"/>
      <c r="YN1922" s="14"/>
      <c r="YO1922" s="16"/>
      <c r="YP1922" s="10"/>
      <c r="YQ1922" s="17"/>
      <c r="YR1922" s="11"/>
      <c r="YS1922" s="19"/>
      <c r="YT1922" s="11"/>
      <c r="YU1922" s="12"/>
      <c r="YV1922" s="12"/>
      <c r="YW1922" s="10"/>
      <c r="YX1922" s="14"/>
      <c r="YY1922" s="14"/>
      <c r="YZ1922" s="14"/>
      <c r="ZA1922" s="16"/>
      <c r="ZB1922" s="10"/>
      <c r="ZC1922" s="17"/>
      <c r="ZD1922" s="11"/>
      <c r="ZE1922" s="19"/>
      <c r="ZF1922" s="11"/>
      <c r="ZG1922" s="12"/>
      <c r="ZH1922" s="12"/>
      <c r="ZI1922" s="10"/>
      <c r="ZJ1922" s="14"/>
      <c r="ZK1922" s="14"/>
      <c r="ZL1922" s="14"/>
      <c r="ZM1922" s="16"/>
      <c r="ZN1922" s="10"/>
      <c r="ZO1922" s="17"/>
      <c r="ZP1922" s="11"/>
      <c r="ZQ1922" s="19"/>
      <c r="ZR1922" s="11"/>
      <c r="ZS1922" s="12"/>
      <c r="ZT1922" s="12"/>
      <c r="ZU1922" s="10"/>
      <c r="ZV1922" s="14"/>
      <c r="ZW1922" s="14"/>
      <c r="ZX1922" s="14"/>
      <c r="ZY1922" s="16"/>
      <c r="ZZ1922" s="10"/>
      <c r="AAA1922" s="17"/>
      <c r="AAB1922" s="11"/>
      <c r="AAC1922" s="19"/>
      <c r="AAD1922" s="11"/>
      <c r="AAE1922" s="12"/>
      <c r="AAF1922" s="12"/>
      <c r="AAG1922" s="10"/>
      <c r="AAH1922" s="14"/>
      <c r="AAI1922" s="14"/>
      <c r="AAJ1922" s="14"/>
      <c r="AAK1922" s="16"/>
      <c r="AAL1922" s="10"/>
      <c r="AAM1922" s="17"/>
      <c r="AAN1922" s="11"/>
      <c r="AAO1922" s="19"/>
      <c r="AAP1922" s="11"/>
      <c r="AAQ1922" s="12"/>
      <c r="AAR1922" s="12"/>
      <c r="AAS1922" s="10"/>
      <c r="AAT1922" s="14"/>
      <c r="AAU1922" s="14"/>
      <c r="AAV1922" s="14"/>
      <c r="AAW1922" s="16"/>
      <c r="AAX1922" s="10"/>
      <c r="AAY1922" s="17"/>
      <c r="AAZ1922" s="11"/>
      <c r="ABA1922" s="19"/>
      <c r="ABB1922" s="11"/>
      <c r="ABC1922" s="12"/>
      <c r="ABD1922" s="12"/>
      <c r="ABE1922" s="10"/>
      <c r="ABF1922" s="14"/>
      <c r="ABG1922" s="14"/>
      <c r="ABH1922" s="14"/>
      <c r="ABI1922" s="16"/>
      <c r="ABJ1922" s="10"/>
      <c r="ABK1922" s="17"/>
      <c r="ABL1922" s="11"/>
      <c r="ABM1922" s="19"/>
      <c r="ABN1922" s="11"/>
      <c r="ABO1922" s="12"/>
      <c r="ABP1922" s="12"/>
      <c r="ABQ1922" s="10"/>
      <c r="ABR1922" s="14"/>
      <c r="ABS1922" s="14"/>
      <c r="ABT1922" s="14"/>
      <c r="ABU1922" s="16"/>
      <c r="ABV1922" s="10"/>
      <c r="ABW1922" s="17"/>
      <c r="ABX1922" s="11"/>
      <c r="ABY1922" s="19"/>
      <c r="ABZ1922" s="11"/>
      <c r="ACA1922" s="12"/>
      <c r="ACB1922" s="12"/>
      <c r="ACC1922" s="10"/>
      <c r="ACD1922" s="14"/>
      <c r="ACE1922" s="14"/>
      <c r="ACF1922" s="14"/>
      <c r="ACG1922" s="16"/>
      <c r="ACH1922" s="10"/>
      <c r="ACI1922" s="17"/>
      <c r="ACJ1922" s="11"/>
      <c r="ACK1922" s="19"/>
      <c r="ACL1922" s="11"/>
      <c r="ACM1922" s="12"/>
      <c r="ACN1922" s="12"/>
      <c r="ACO1922" s="10"/>
      <c r="ACP1922" s="14"/>
      <c r="ACQ1922" s="14"/>
      <c r="ACR1922" s="14"/>
      <c r="ACS1922" s="16"/>
      <c r="ACT1922" s="10"/>
      <c r="ACU1922" s="17"/>
      <c r="ACV1922" s="11"/>
      <c r="ACW1922" s="19"/>
      <c r="ACX1922" s="11"/>
      <c r="ACY1922" s="12"/>
      <c r="ACZ1922" s="12"/>
      <c r="ADA1922" s="10"/>
      <c r="ADB1922" s="14"/>
      <c r="ADC1922" s="14"/>
      <c r="ADD1922" s="14"/>
      <c r="ADE1922" s="16"/>
      <c r="ADF1922" s="10"/>
      <c r="ADG1922" s="17"/>
      <c r="ADH1922" s="11"/>
      <c r="ADI1922" s="19"/>
      <c r="ADJ1922" s="11"/>
      <c r="ADK1922" s="12"/>
      <c r="ADL1922" s="12"/>
      <c r="ADM1922" s="10"/>
      <c r="ADN1922" s="14"/>
      <c r="ADO1922" s="14"/>
      <c r="ADP1922" s="14"/>
      <c r="ADQ1922" s="16"/>
      <c r="ADR1922" s="10"/>
      <c r="ADS1922" s="17"/>
      <c r="ADT1922" s="11"/>
      <c r="ADU1922" s="19"/>
      <c r="ADV1922" s="11"/>
      <c r="ADW1922" s="12"/>
      <c r="ADX1922" s="12"/>
      <c r="ADY1922" s="10"/>
      <c r="ADZ1922" s="14"/>
      <c r="AEA1922" s="14"/>
      <c r="AEB1922" s="14"/>
      <c r="AEC1922" s="16"/>
      <c r="AED1922" s="10"/>
      <c r="AEE1922" s="17"/>
      <c r="AEF1922" s="11"/>
      <c r="AEG1922" s="19"/>
      <c r="AEH1922" s="11"/>
      <c r="AEI1922" s="12"/>
      <c r="AEJ1922" s="12"/>
      <c r="AEK1922" s="10"/>
      <c r="AEL1922" s="14"/>
      <c r="AEM1922" s="14"/>
      <c r="AEN1922" s="14"/>
      <c r="AEO1922" s="16"/>
      <c r="AEP1922" s="10"/>
      <c r="AEQ1922" s="17"/>
      <c r="AER1922" s="11"/>
      <c r="AES1922" s="19"/>
      <c r="AET1922" s="11"/>
      <c r="AEU1922" s="12"/>
      <c r="AEV1922" s="12"/>
      <c r="AEW1922" s="10"/>
      <c r="AEX1922" s="14"/>
      <c r="AEY1922" s="14"/>
      <c r="AEZ1922" s="14"/>
      <c r="AFA1922" s="16"/>
      <c r="AFB1922" s="10"/>
      <c r="AFC1922" s="17"/>
      <c r="AFD1922" s="11"/>
      <c r="AFE1922" s="19"/>
      <c r="AFF1922" s="11"/>
      <c r="AFG1922" s="12"/>
      <c r="AFH1922" s="12"/>
      <c r="AFI1922" s="10"/>
      <c r="AFJ1922" s="14"/>
      <c r="AFK1922" s="14"/>
      <c r="AFL1922" s="14"/>
      <c r="AFM1922" s="16"/>
      <c r="AFN1922" s="10"/>
      <c r="AFO1922" s="17"/>
      <c r="AFP1922" s="11"/>
      <c r="AFQ1922" s="19"/>
      <c r="AFR1922" s="11"/>
      <c r="AFS1922" s="12"/>
      <c r="AFT1922" s="12"/>
      <c r="AFU1922" s="10"/>
      <c r="AFV1922" s="14"/>
      <c r="AFW1922" s="14"/>
      <c r="AFX1922" s="14"/>
      <c r="AFY1922" s="16"/>
      <c r="AFZ1922" s="10"/>
      <c r="AGA1922" s="17"/>
      <c r="AGB1922" s="11"/>
      <c r="AGC1922" s="19"/>
      <c r="AGD1922" s="11"/>
      <c r="AGE1922" s="12"/>
      <c r="AGF1922" s="12"/>
      <c r="AGG1922" s="10"/>
      <c r="AGH1922" s="14"/>
      <c r="AGI1922" s="14"/>
      <c r="AGJ1922" s="14"/>
      <c r="AGK1922" s="16"/>
      <c r="AGL1922" s="10"/>
      <c r="AGM1922" s="17"/>
      <c r="AGN1922" s="11"/>
      <c r="AGO1922" s="19"/>
      <c r="AGP1922" s="11"/>
      <c r="AGQ1922" s="12"/>
      <c r="AGR1922" s="12"/>
      <c r="AGS1922" s="10"/>
      <c r="AGT1922" s="14"/>
      <c r="AGU1922" s="14"/>
      <c r="AGV1922" s="14"/>
      <c r="AGW1922" s="16"/>
      <c r="AGX1922" s="10"/>
      <c r="AGY1922" s="17"/>
      <c r="AGZ1922" s="11"/>
      <c r="AHA1922" s="19"/>
      <c r="AHB1922" s="11"/>
      <c r="AHC1922" s="12"/>
      <c r="AHD1922" s="12"/>
      <c r="AHE1922" s="10"/>
      <c r="AHF1922" s="14"/>
      <c r="AHG1922" s="14"/>
      <c r="AHH1922" s="14"/>
      <c r="AHI1922" s="16"/>
      <c r="AHJ1922" s="10"/>
      <c r="AHK1922" s="17"/>
      <c r="AHL1922" s="11"/>
      <c r="AHM1922" s="19"/>
      <c r="AHN1922" s="11"/>
      <c r="AHO1922" s="12"/>
      <c r="AHP1922" s="12"/>
      <c r="AHQ1922" s="10"/>
      <c r="AHR1922" s="14"/>
      <c r="AHS1922" s="14"/>
      <c r="AHT1922" s="14"/>
      <c r="AHU1922" s="16"/>
      <c r="AHV1922" s="10"/>
      <c r="AHW1922" s="17"/>
      <c r="AHX1922" s="11"/>
      <c r="AHY1922" s="19"/>
      <c r="AHZ1922" s="11"/>
      <c r="AIA1922" s="12"/>
      <c r="AIB1922" s="12"/>
      <c r="AIC1922" s="10"/>
      <c r="AID1922" s="14"/>
      <c r="AIE1922" s="14"/>
      <c r="AIF1922" s="14"/>
      <c r="AIG1922" s="16"/>
      <c r="AIH1922" s="10"/>
      <c r="AII1922" s="17"/>
      <c r="AIJ1922" s="11"/>
      <c r="AIK1922" s="19"/>
      <c r="AIL1922" s="11"/>
      <c r="AIM1922" s="12"/>
      <c r="AIN1922" s="12"/>
      <c r="AIO1922" s="10"/>
      <c r="AIP1922" s="14"/>
      <c r="AIQ1922" s="14"/>
      <c r="AIR1922" s="14"/>
      <c r="AIS1922" s="16"/>
      <c r="AIT1922" s="10"/>
      <c r="AIU1922" s="17"/>
      <c r="AIV1922" s="11"/>
      <c r="AIW1922" s="19"/>
      <c r="AIX1922" s="11"/>
      <c r="AIY1922" s="12"/>
      <c r="AIZ1922" s="12"/>
      <c r="AJA1922" s="10"/>
      <c r="AJB1922" s="14"/>
      <c r="AJC1922" s="14"/>
      <c r="AJD1922" s="14"/>
      <c r="AJE1922" s="16"/>
      <c r="AJF1922" s="10"/>
      <c r="AJG1922" s="17"/>
      <c r="AJH1922" s="11"/>
      <c r="AJI1922" s="19"/>
      <c r="AJJ1922" s="11"/>
      <c r="AJK1922" s="12"/>
      <c r="AJL1922" s="12"/>
      <c r="AJM1922" s="10"/>
      <c r="AJN1922" s="14"/>
      <c r="AJO1922" s="14"/>
      <c r="AJP1922" s="14"/>
      <c r="AJQ1922" s="16"/>
      <c r="AJR1922" s="10"/>
      <c r="AJS1922" s="17"/>
      <c r="AJT1922" s="11"/>
      <c r="AJU1922" s="19"/>
      <c r="AJV1922" s="11"/>
      <c r="AJW1922" s="12"/>
      <c r="AJX1922" s="12"/>
      <c r="AJY1922" s="10"/>
      <c r="AJZ1922" s="14"/>
      <c r="AKA1922" s="14"/>
      <c r="AKB1922" s="14"/>
      <c r="AKC1922" s="16"/>
      <c r="AKD1922" s="10"/>
      <c r="AKE1922" s="17"/>
      <c r="AKF1922" s="11"/>
      <c r="AKG1922" s="19"/>
      <c r="AKH1922" s="11"/>
      <c r="AKI1922" s="12"/>
      <c r="AKJ1922" s="12"/>
      <c r="AKK1922" s="10"/>
      <c r="AKL1922" s="14"/>
      <c r="AKM1922" s="14"/>
      <c r="AKN1922" s="14"/>
      <c r="AKO1922" s="16"/>
      <c r="AKP1922" s="10"/>
      <c r="AKQ1922" s="17"/>
      <c r="AKR1922" s="11"/>
      <c r="AKS1922" s="19"/>
      <c r="AKT1922" s="11"/>
      <c r="AKU1922" s="12"/>
      <c r="AKV1922" s="12"/>
      <c r="AKW1922" s="10"/>
      <c r="AKX1922" s="14"/>
      <c r="AKY1922" s="14"/>
      <c r="AKZ1922" s="14"/>
      <c r="ALA1922" s="16"/>
      <c r="ALB1922" s="10"/>
      <c r="ALC1922" s="17"/>
      <c r="ALD1922" s="11"/>
      <c r="ALE1922" s="19"/>
      <c r="ALF1922" s="11"/>
      <c r="ALG1922" s="12"/>
      <c r="ALH1922" s="12"/>
      <c r="ALI1922" s="10"/>
      <c r="ALJ1922" s="14"/>
      <c r="ALK1922" s="14"/>
      <c r="ALL1922" s="14"/>
      <c r="ALM1922" s="16"/>
      <c r="ALN1922" s="10"/>
      <c r="ALO1922" s="17"/>
      <c r="ALP1922" s="11"/>
      <c r="ALQ1922" s="19"/>
      <c r="ALR1922" s="11"/>
      <c r="ALS1922" s="12"/>
      <c r="ALT1922" s="12"/>
      <c r="ALU1922" s="10"/>
      <c r="ALV1922" s="14"/>
      <c r="ALW1922" s="14"/>
      <c r="ALX1922" s="14"/>
      <c r="ALY1922" s="16"/>
      <c r="ALZ1922" s="10"/>
      <c r="AMA1922" s="17"/>
      <c r="AMB1922" s="11"/>
      <c r="AMC1922" s="19"/>
      <c r="AMD1922" s="11"/>
      <c r="AME1922" s="12"/>
      <c r="AMF1922" s="12"/>
      <c r="AMG1922" s="10"/>
      <c r="AMH1922" s="14"/>
      <c r="AMI1922" s="14"/>
      <c r="AMJ1922" s="14"/>
      <c r="AMK1922" s="16"/>
      <c r="AML1922" s="10"/>
      <c r="AMM1922" s="17"/>
      <c r="AMN1922" s="11"/>
      <c r="AMO1922" s="19"/>
      <c r="AMP1922" s="11"/>
      <c r="AMQ1922" s="12"/>
      <c r="AMR1922" s="12"/>
      <c r="AMS1922" s="10"/>
      <c r="AMT1922" s="14"/>
      <c r="AMU1922" s="14"/>
      <c r="AMV1922" s="14"/>
      <c r="AMW1922" s="16"/>
      <c r="AMX1922" s="10"/>
      <c r="AMY1922" s="17"/>
      <c r="AMZ1922" s="11"/>
      <c r="ANA1922" s="19"/>
      <c r="ANB1922" s="11"/>
      <c r="ANC1922" s="12"/>
      <c r="AND1922" s="12"/>
      <c r="ANE1922" s="10"/>
      <c r="ANF1922" s="14"/>
      <c r="ANG1922" s="14"/>
      <c r="ANH1922" s="14"/>
      <c r="ANI1922" s="16"/>
      <c r="ANJ1922" s="10"/>
      <c r="ANK1922" s="17"/>
      <c r="ANL1922" s="11"/>
      <c r="ANM1922" s="19"/>
      <c r="ANN1922" s="11"/>
      <c r="ANO1922" s="12"/>
      <c r="ANP1922" s="12"/>
      <c r="ANQ1922" s="10"/>
      <c r="ANR1922" s="14"/>
      <c r="ANS1922" s="14"/>
      <c r="ANT1922" s="14"/>
      <c r="ANU1922" s="16"/>
      <c r="ANV1922" s="10"/>
      <c r="ANW1922" s="17"/>
      <c r="ANX1922" s="11"/>
      <c r="ANY1922" s="19"/>
      <c r="ANZ1922" s="11"/>
      <c r="AOA1922" s="12"/>
      <c r="AOB1922" s="12"/>
      <c r="AOC1922" s="10"/>
      <c r="AOD1922" s="14"/>
      <c r="AOE1922" s="14"/>
      <c r="AOF1922" s="14"/>
      <c r="AOG1922" s="16"/>
      <c r="AOH1922" s="10"/>
      <c r="AOI1922" s="17"/>
      <c r="AOJ1922" s="11"/>
      <c r="AOK1922" s="19"/>
      <c r="AOL1922" s="11"/>
      <c r="AOM1922" s="12"/>
      <c r="AON1922" s="12"/>
      <c r="AOO1922" s="10"/>
      <c r="AOP1922" s="14"/>
      <c r="AOQ1922" s="14"/>
      <c r="AOR1922" s="14"/>
      <c r="AOS1922" s="16"/>
      <c r="AOT1922" s="10"/>
      <c r="AOU1922" s="17"/>
      <c r="AOV1922" s="11"/>
      <c r="AOW1922" s="19"/>
      <c r="AOX1922" s="11"/>
      <c r="AOY1922" s="12"/>
      <c r="AOZ1922" s="12"/>
      <c r="APA1922" s="10"/>
      <c r="APB1922" s="14"/>
      <c r="APC1922" s="14"/>
      <c r="APD1922" s="14"/>
      <c r="APE1922" s="16"/>
      <c r="APF1922" s="10"/>
      <c r="APG1922" s="17"/>
      <c r="APH1922" s="11"/>
      <c r="API1922" s="19"/>
      <c r="APJ1922" s="11"/>
      <c r="APK1922" s="12"/>
      <c r="APL1922" s="12"/>
      <c r="APM1922" s="10"/>
      <c r="APN1922" s="14"/>
      <c r="APO1922" s="14"/>
      <c r="APP1922" s="14"/>
      <c r="APQ1922" s="16"/>
      <c r="APR1922" s="10"/>
      <c r="APS1922" s="17"/>
      <c r="APT1922" s="11"/>
      <c r="APU1922" s="19"/>
      <c r="APV1922" s="11"/>
      <c r="APW1922" s="12"/>
      <c r="APX1922" s="12"/>
      <c r="APY1922" s="10"/>
      <c r="APZ1922" s="14"/>
      <c r="AQA1922" s="14"/>
      <c r="AQB1922" s="14"/>
      <c r="AQC1922" s="16"/>
      <c r="AQD1922" s="10"/>
      <c r="AQE1922" s="17"/>
      <c r="AQF1922" s="11"/>
      <c r="AQG1922" s="19"/>
      <c r="AQH1922" s="11"/>
      <c r="AQI1922" s="12"/>
      <c r="AQJ1922" s="12"/>
      <c r="AQK1922" s="10"/>
      <c r="AQL1922" s="14"/>
      <c r="AQM1922" s="14"/>
      <c r="AQN1922" s="14"/>
      <c r="AQO1922" s="16"/>
      <c r="AQP1922" s="10"/>
      <c r="AQQ1922" s="17"/>
      <c r="AQR1922" s="11"/>
      <c r="AQS1922" s="19"/>
      <c r="AQT1922" s="11"/>
      <c r="AQU1922" s="12"/>
      <c r="AQV1922" s="12"/>
      <c r="AQW1922" s="10"/>
      <c r="AQX1922" s="14"/>
      <c r="AQY1922" s="14"/>
      <c r="AQZ1922" s="14"/>
      <c r="ARA1922" s="16"/>
      <c r="ARB1922" s="10"/>
      <c r="ARC1922" s="17"/>
      <c r="ARD1922" s="11"/>
      <c r="ARE1922" s="19"/>
      <c r="ARF1922" s="11"/>
      <c r="ARG1922" s="12"/>
      <c r="ARH1922" s="12"/>
      <c r="ARI1922" s="10"/>
      <c r="ARJ1922" s="14"/>
      <c r="ARK1922" s="14"/>
      <c r="ARL1922" s="14"/>
      <c r="ARM1922" s="16"/>
      <c r="ARN1922" s="10"/>
      <c r="ARO1922" s="17"/>
      <c r="ARP1922" s="11"/>
      <c r="ARQ1922" s="19"/>
      <c r="ARR1922" s="11"/>
      <c r="ARS1922" s="12"/>
      <c r="ART1922" s="12"/>
      <c r="ARU1922" s="10"/>
      <c r="ARV1922" s="14"/>
      <c r="ARW1922" s="14"/>
      <c r="ARX1922" s="14"/>
      <c r="ARY1922" s="16"/>
      <c r="ARZ1922" s="10"/>
      <c r="ASA1922" s="17"/>
      <c r="ASB1922" s="11"/>
      <c r="ASC1922" s="19"/>
      <c r="ASD1922" s="11"/>
      <c r="ASE1922" s="12"/>
      <c r="ASF1922" s="12"/>
      <c r="ASG1922" s="10"/>
      <c r="ASH1922" s="14"/>
      <c r="ASI1922" s="14"/>
      <c r="ASJ1922" s="14"/>
      <c r="ASK1922" s="16"/>
      <c r="ASL1922" s="10"/>
      <c r="ASM1922" s="17"/>
      <c r="ASN1922" s="11"/>
      <c r="ASO1922" s="19"/>
      <c r="ASP1922" s="11"/>
      <c r="ASQ1922" s="12"/>
      <c r="ASR1922" s="12"/>
      <c r="ASS1922" s="10"/>
      <c r="AST1922" s="14"/>
      <c r="ASU1922" s="14"/>
      <c r="ASV1922" s="14"/>
      <c r="ASW1922" s="16"/>
      <c r="ASX1922" s="10"/>
      <c r="ASY1922" s="17"/>
      <c r="ASZ1922" s="11"/>
      <c r="ATA1922" s="19"/>
      <c r="ATB1922" s="11"/>
      <c r="ATC1922" s="12"/>
      <c r="ATD1922" s="12"/>
      <c r="ATE1922" s="10"/>
      <c r="ATF1922" s="14"/>
      <c r="ATG1922" s="14"/>
      <c r="ATH1922" s="14"/>
      <c r="ATI1922" s="16"/>
      <c r="ATJ1922" s="10"/>
      <c r="ATK1922" s="17"/>
      <c r="ATL1922" s="11"/>
      <c r="ATM1922" s="19"/>
      <c r="ATN1922" s="11"/>
      <c r="ATO1922" s="12"/>
      <c r="ATP1922" s="12"/>
      <c r="ATQ1922" s="10"/>
      <c r="ATR1922" s="14"/>
      <c r="ATS1922" s="14"/>
      <c r="ATT1922" s="14"/>
      <c r="ATU1922" s="16"/>
      <c r="ATV1922" s="10"/>
      <c r="ATW1922" s="17"/>
      <c r="ATX1922" s="11"/>
      <c r="ATY1922" s="19"/>
      <c r="ATZ1922" s="11"/>
      <c r="AUA1922" s="12"/>
      <c r="AUB1922" s="12"/>
      <c r="AUC1922" s="10"/>
      <c r="AUD1922" s="14"/>
      <c r="AUE1922" s="14"/>
      <c r="AUF1922" s="14"/>
      <c r="AUG1922" s="16"/>
      <c r="AUH1922" s="10"/>
      <c r="AUI1922" s="17"/>
      <c r="AUJ1922" s="11"/>
      <c r="AUK1922" s="19"/>
      <c r="AUL1922" s="11"/>
      <c r="AUM1922" s="12"/>
      <c r="AUN1922" s="12"/>
      <c r="AUO1922" s="10"/>
      <c r="AUP1922" s="14"/>
      <c r="AUQ1922" s="14"/>
      <c r="AUR1922" s="14"/>
      <c r="AUS1922" s="16"/>
      <c r="AUT1922" s="10"/>
      <c r="AUU1922" s="17"/>
      <c r="AUV1922" s="11"/>
      <c r="AUW1922" s="19"/>
      <c r="AUX1922" s="11"/>
      <c r="AUY1922" s="12"/>
      <c r="AUZ1922" s="12"/>
      <c r="AVA1922" s="10"/>
      <c r="AVB1922" s="14"/>
      <c r="AVC1922" s="14"/>
      <c r="AVD1922" s="14"/>
      <c r="AVE1922" s="16"/>
      <c r="AVF1922" s="10"/>
      <c r="AVG1922" s="17"/>
      <c r="AVH1922" s="11"/>
      <c r="AVI1922" s="19"/>
      <c r="AVJ1922" s="11"/>
      <c r="AVK1922" s="12"/>
      <c r="AVL1922" s="12"/>
      <c r="AVM1922" s="10"/>
      <c r="AVN1922" s="14"/>
      <c r="AVO1922" s="14"/>
      <c r="AVP1922" s="14"/>
      <c r="AVQ1922" s="16"/>
      <c r="AVR1922" s="10"/>
      <c r="AVS1922" s="17"/>
      <c r="AVT1922" s="11"/>
      <c r="AVU1922" s="19"/>
      <c r="AVV1922" s="11"/>
      <c r="AVW1922" s="12"/>
      <c r="AVX1922" s="12"/>
      <c r="AVY1922" s="10"/>
      <c r="AVZ1922" s="14"/>
      <c r="AWA1922" s="14"/>
      <c r="AWB1922" s="14"/>
      <c r="AWC1922" s="16"/>
      <c r="AWD1922" s="10"/>
      <c r="AWE1922" s="17"/>
      <c r="AWF1922" s="11"/>
      <c r="AWG1922" s="19"/>
      <c r="AWH1922" s="11"/>
      <c r="AWI1922" s="12"/>
      <c r="AWJ1922" s="12"/>
      <c r="AWK1922" s="10"/>
      <c r="AWL1922" s="14"/>
      <c r="AWM1922" s="14"/>
      <c r="AWN1922" s="14"/>
      <c r="AWO1922" s="16"/>
      <c r="AWP1922" s="10"/>
      <c r="AWQ1922" s="17"/>
      <c r="AWR1922" s="11"/>
      <c r="AWS1922" s="19"/>
      <c r="AWT1922" s="11"/>
      <c r="AWU1922" s="12"/>
      <c r="AWV1922" s="12"/>
      <c r="AWW1922" s="10"/>
      <c r="AWX1922" s="14"/>
      <c r="AWY1922" s="14"/>
      <c r="AWZ1922" s="14"/>
      <c r="AXA1922" s="16"/>
      <c r="AXB1922" s="10"/>
      <c r="AXC1922" s="17"/>
      <c r="AXD1922" s="11"/>
      <c r="AXE1922" s="19"/>
      <c r="AXF1922" s="11"/>
      <c r="AXG1922" s="12"/>
      <c r="AXH1922" s="12"/>
      <c r="AXI1922" s="10"/>
      <c r="AXJ1922" s="14"/>
      <c r="AXK1922" s="14"/>
      <c r="AXL1922" s="14"/>
      <c r="AXM1922" s="16"/>
      <c r="AXN1922" s="10"/>
      <c r="AXO1922" s="17"/>
      <c r="AXP1922" s="11"/>
      <c r="AXQ1922" s="19"/>
      <c r="AXR1922" s="11"/>
      <c r="AXS1922" s="12"/>
      <c r="AXT1922" s="12"/>
      <c r="AXU1922" s="10"/>
      <c r="AXV1922" s="14"/>
      <c r="AXW1922" s="14"/>
      <c r="AXX1922" s="14"/>
      <c r="AXY1922" s="16"/>
      <c r="AXZ1922" s="10"/>
      <c r="AYA1922" s="17"/>
      <c r="AYB1922" s="11"/>
      <c r="AYC1922" s="19"/>
      <c r="AYD1922" s="11"/>
      <c r="AYE1922" s="12"/>
      <c r="AYF1922" s="12"/>
      <c r="AYG1922" s="10"/>
      <c r="AYH1922" s="14"/>
      <c r="AYI1922" s="14"/>
      <c r="AYJ1922" s="14"/>
      <c r="AYK1922" s="16"/>
      <c r="AYL1922" s="10"/>
      <c r="AYM1922" s="17"/>
      <c r="AYN1922" s="11"/>
      <c r="AYO1922" s="19"/>
      <c r="AYP1922" s="11"/>
      <c r="AYQ1922" s="12"/>
      <c r="AYR1922" s="12"/>
      <c r="AYS1922" s="10"/>
      <c r="AYT1922" s="14"/>
      <c r="AYU1922" s="14"/>
      <c r="AYV1922" s="14"/>
      <c r="AYW1922" s="16"/>
      <c r="AYX1922" s="10"/>
      <c r="AYY1922" s="17"/>
      <c r="AYZ1922" s="11"/>
      <c r="AZA1922" s="19"/>
      <c r="AZB1922" s="11"/>
      <c r="AZC1922" s="12"/>
      <c r="AZD1922" s="12"/>
      <c r="AZE1922" s="10"/>
      <c r="AZF1922" s="14"/>
      <c r="AZG1922" s="14"/>
      <c r="AZH1922" s="14"/>
      <c r="AZI1922" s="16"/>
      <c r="AZJ1922" s="10"/>
      <c r="AZK1922" s="17"/>
      <c r="AZL1922" s="11"/>
      <c r="AZM1922" s="19"/>
      <c r="AZN1922" s="11"/>
      <c r="AZO1922" s="12"/>
      <c r="AZP1922" s="12"/>
      <c r="AZQ1922" s="10"/>
      <c r="AZR1922" s="14"/>
      <c r="AZS1922" s="14"/>
      <c r="AZT1922" s="14"/>
      <c r="AZU1922" s="16"/>
      <c r="AZV1922" s="10"/>
      <c r="AZW1922" s="17"/>
      <c r="AZX1922" s="11"/>
      <c r="AZY1922" s="19"/>
      <c r="AZZ1922" s="11"/>
      <c r="BAA1922" s="12"/>
      <c r="BAB1922" s="12"/>
      <c r="BAC1922" s="10"/>
      <c r="BAD1922" s="14"/>
      <c r="BAE1922" s="14"/>
      <c r="BAF1922" s="14"/>
      <c r="BAG1922" s="16"/>
      <c r="BAH1922" s="10"/>
      <c r="BAI1922" s="17"/>
      <c r="BAJ1922" s="11"/>
      <c r="BAK1922" s="19"/>
      <c r="BAL1922" s="11"/>
      <c r="BAM1922" s="12"/>
      <c r="BAN1922" s="12"/>
      <c r="BAO1922" s="10"/>
      <c r="BAP1922" s="14"/>
      <c r="BAQ1922" s="14"/>
      <c r="BAR1922" s="14"/>
      <c r="BAS1922" s="16"/>
      <c r="BAT1922" s="10"/>
      <c r="BAU1922" s="17"/>
      <c r="BAV1922" s="11"/>
      <c r="BAW1922" s="19"/>
      <c r="BAX1922" s="11"/>
      <c r="BAY1922" s="12"/>
      <c r="BAZ1922" s="12"/>
      <c r="BBA1922" s="10"/>
      <c r="BBB1922" s="14"/>
      <c r="BBC1922" s="14"/>
      <c r="BBD1922" s="14"/>
      <c r="BBE1922" s="16"/>
      <c r="BBF1922" s="10"/>
      <c r="BBG1922" s="17"/>
      <c r="BBH1922" s="11"/>
      <c r="BBI1922" s="19"/>
      <c r="BBJ1922" s="11"/>
      <c r="BBK1922" s="12"/>
      <c r="BBL1922" s="12"/>
      <c r="BBM1922" s="10"/>
      <c r="BBN1922" s="14"/>
      <c r="BBO1922" s="14"/>
      <c r="BBP1922" s="14"/>
      <c r="BBQ1922" s="16"/>
      <c r="BBR1922" s="10"/>
      <c r="BBS1922" s="17"/>
      <c r="BBT1922" s="11"/>
      <c r="BBU1922" s="19"/>
      <c r="BBV1922" s="11"/>
      <c r="BBW1922" s="12"/>
      <c r="BBX1922" s="12"/>
      <c r="BBY1922" s="10"/>
      <c r="BBZ1922" s="14"/>
      <c r="BCA1922" s="14"/>
      <c r="BCB1922" s="14"/>
      <c r="BCC1922" s="16"/>
      <c r="BCD1922" s="10"/>
      <c r="BCE1922" s="17"/>
      <c r="BCF1922" s="11"/>
      <c r="BCG1922" s="19"/>
      <c r="BCH1922" s="11"/>
      <c r="BCI1922" s="12"/>
      <c r="BCJ1922" s="12"/>
      <c r="BCK1922" s="10"/>
      <c r="BCL1922" s="14"/>
      <c r="BCM1922" s="14"/>
      <c r="BCN1922" s="14"/>
      <c r="BCO1922" s="16"/>
      <c r="BCP1922" s="10"/>
      <c r="BCQ1922" s="17"/>
      <c r="BCR1922" s="11"/>
      <c r="BCS1922" s="19"/>
      <c r="BCT1922" s="11"/>
      <c r="BCU1922" s="12"/>
      <c r="BCV1922" s="12"/>
      <c r="BCW1922" s="10"/>
      <c r="BCX1922" s="14"/>
      <c r="BCY1922" s="14"/>
      <c r="BCZ1922" s="14"/>
      <c r="BDA1922" s="16"/>
      <c r="BDB1922" s="10"/>
      <c r="BDC1922" s="17"/>
      <c r="BDD1922" s="11"/>
      <c r="BDE1922" s="19"/>
      <c r="BDF1922" s="11"/>
      <c r="BDG1922" s="12"/>
      <c r="BDH1922" s="12"/>
      <c r="BDI1922" s="10"/>
      <c r="BDJ1922" s="14"/>
      <c r="BDK1922" s="14"/>
      <c r="BDL1922" s="14"/>
      <c r="BDM1922" s="16"/>
      <c r="BDN1922" s="10"/>
      <c r="BDO1922" s="17"/>
      <c r="BDP1922" s="11"/>
      <c r="BDQ1922" s="19"/>
      <c r="BDR1922" s="11"/>
      <c r="BDS1922" s="12"/>
      <c r="BDT1922" s="12"/>
      <c r="BDU1922" s="10"/>
      <c r="BDV1922" s="14"/>
      <c r="BDW1922" s="14"/>
      <c r="BDX1922" s="14"/>
      <c r="BDY1922" s="16"/>
      <c r="BDZ1922" s="10"/>
      <c r="BEA1922" s="17"/>
      <c r="BEB1922" s="11"/>
      <c r="BEC1922" s="19"/>
      <c r="BED1922" s="11"/>
      <c r="BEE1922" s="12"/>
      <c r="BEF1922" s="12"/>
      <c r="BEG1922" s="10"/>
      <c r="BEH1922" s="14"/>
      <c r="BEI1922" s="14"/>
      <c r="BEJ1922" s="14"/>
      <c r="BEK1922" s="16"/>
      <c r="BEL1922" s="10"/>
      <c r="BEM1922" s="17"/>
      <c r="BEN1922" s="11"/>
      <c r="BEO1922" s="19"/>
      <c r="BEP1922" s="11"/>
      <c r="BEQ1922" s="12"/>
      <c r="BER1922" s="12"/>
      <c r="BES1922" s="10"/>
      <c r="BET1922" s="14"/>
      <c r="BEU1922" s="14"/>
      <c r="BEV1922" s="14"/>
      <c r="BEW1922" s="16"/>
      <c r="BEX1922" s="10"/>
      <c r="BEY1922" s="17"/>
      <c r="BEZ1922" s="11"/>
      <c r="BFA1922" s="19"/>
      <c r="BFB1922" s="11"/>
      <c r="BFC1922" s="12"/>
      <c r="BFD1922" s="12"/>
      <c r="BFE1922" s="10"/>
      <c r="BFF1922" s="14"/>
      <c r="BFG1922" s="14"/>
      <c r="BFH1922" s="14"/>
      <c r="BFI1922" s="16"/>
      <c r="BFJ1922" s="10"/>
      <c r="BFK1922" s="17"/>
      <c r="BFL1922" s="11"/>
      <c r="BFM1922" s="19"/>
      <c r="BFN1922" s="11"/>
      <c r="BFO1922" s="12"/>
      <c r="BFP1922" s="12"/>
      <c r="BFQ1922" s="10"/>
      <c r="BFR1922" s="14"/>
      <c r="BFS1922" s="14"/>
      <c r="BFT1922" s="14"/>
      <c r="BFU1922" s="16"/>
      <c r="BFV1922" s="10"/>
      <c r="BFW1922" s="17"/>
      <c r="BFX1922" s="11"/>
      <c r="BFY1922" s="19"/>
      <c r="BFZ1922" s="11"/>
      <c r="BGA1922" s="12"/>
      <c r="BGB1922" s="12"/>
      <c r="BGC1922" s="10"/>
      <c r="BGD1922" s="14"/>
      <c r="BGE1922" s="14"/>
      <c r="BGF1922" s="14"/>
      <c r="BGG1922" s="16"/>
      <c r="BGH1922" s="10"/>
      <c r="BGI1922" s="17"/>
      <c r="BGJ1922" s="11"/>
      <c r="BGK1922" s="19"/>
      <c r="BGL1922" s="11"/>
      <c r="BGM1922" s="12"/>
      <c r="BGN1922" s="12"/>
      <c r="BGO1922" s="10"/>
      <c r="BGP1922" s="14"/>
      <c r="BGQ1922" s="14"/>
      <c r="BGR1922" s="14"/>
      <c r="BGS1922" s="16"/>
      <c r="BGT1922" s="10"/>
      <c r="BGU1922" s="17"/>
      <c r="BGV1922" s="11"/>
      <c r="BGW1922" s="19"/>
      <c r="BGX1922" s="11"/>
      <c r="BGY1922" s="12"/>
      <c r="BGZ1922" s="12"/>
      <c r="BHA1922" s="10"/>
      <c r="BHB1922" s="14"/>
      <c r="BHC1922" s="14"/>
      <c r="BHD1922" s="14"/>
      <c r="BHE1922" s="16"/>
      <c r="BHF1922" s="10"/>
      <c r="BHG1922" s="17"/>
      <c r="BHH1922" s="11"/>
      <c r="BHI1922" s="19"/>
      <c r="BHJ1922" s="11"/>
      <c r="BHK1922" s="12"/>
      <c r="BHL1922" s="12"/>
      <c r="BHM1922" s="10"/>
      <c r="BHN1922" s="14"/>
      <c r="BHO1922" s="14"/>
      <c r="BHP1922" s="14"/>
      <c r="BHQ1922" s="16"/>
      <c r="BHR1922" s="10"/>
      <c r="BHS1922" s="17"/>
      <c r="BHT1922" s="11"/>
      <c r="BHU1922" s="19"/>
      <c r="BHV1922" s="11"/>
      <c r="BHW1922" s="12"/>
      <c r="BHX1922" s="12"/>
      <c r="BHY1922" s="10"/>
      <c r="BHZ1922" s="14"/>
      <c r="BIA1922" s="14"/>
      <c r="BIB1922" s="14"/>
      <c r="BIC1922" s="16"/>
      <c r="BID1922" s="10"/>
      <c r="BIE1922" s="17"/>
      <c r="BIF1922" s="11"/>
      <c r="BIG1922" s="19"/>
      <c r="BIH1922" s="11"/>
      <c r="BII1922" s="12"/>
      <c r="BIJ1922" s="12"/>
      <c r="BIK1922" s="10"/>
      <c r="BIL1922" s="14"/>
      <c r="BIM1922" s="14"/>
      <c r="BIN1922" s="14"/>
      <c r="BIO1922" s="16"/>
      <c r="BIP1922" s="10"/>
      <c r="BIQ1922" s="17"/>
      <c r="BIR1922" s="11"/>
      <c r="BIS1922" s="19"/>
      <c r="BIT1922" s="11"/>
      <c r="BIU1922" s="12"/>
      <c r="BIV1922" s="12"/>
      <c r="BIW1922" s="10"/>
      <c r="BIX1922" s="14"/>
      <c r="BIY1922" s="14"/>
      <c r="BIZ1922" s="14"/>
      <c r="BJA1922" s="16"/>
      <c r="BJB1922" s="10"/>
      <c r="BJC1922" s="17"/>
      <c r="BJD1922" s="11"/>
      <c r="BJE1922" s="19"/>
      <c r="BJF1922" s="11"/>
      <c r="BJG1922" s="12"/>
      <c r="BJH1922" s="12"/>
      <c r="BJI1922" s="10"/>
      <c r="BJJ1922" s="14"/>
      <c r="BJK1922" s="14"/>
      <c r="BJL1922" s="14"/>
      <c r="BJM1922" s="16"/>
      <c r="BJN1922" s="10"/>
      <c r="BJO1922" s="17"/>
      <c r="BJP1922" s="11"/>
      <c r="BJQ1922" s="19"/>
      <c r="BJR1922" s="11"/>
      <c r="BJS1922" s="12"/>
      <c r="BJT1922" s="12"/>
      <c r="BJU1922" s="10"/>
      <c r="BJV1922" s="14"/>
      <c r="BJW1922" s="14"/>
      <c r="BJX1922" s="14"/>
      <c r="BJY1922" s="16"/>
      <c r="BJZ1922" s="10"/>
      <c r="BKA1922" s="17"/>
      <c r="BKB1922" s="11"/>
      <c r="BKC1922" s="19"/>
      <c r="BKD1922" s="11"/>
      <c r="BKE1922" s="12"/>
      <c r="BKF1922" s="12"/>
      <c r="BKG1922" s="10"/>
      <c r="BKH1922" s="14"/>
      <c r="BKI1922" s="14"/>
      <c r="BKJ1922" s="14"/>
      <c r="BKK1922" s="16"/>
      <c r="BKL1922" s="10"/>
      <c r="BKM1922" s="17"/>
      <c r="BKN1922" s="11"/>
      <c r="BKO1922" s="19"/>
      <c r="BKP1922" s="11"/>
      <c r="BKQ1922" s="12"/>
      <c r="BKR1922" s="12"/>
      <c r="BKS1922" s="10"/>
      <c r="BKT1922" s="14"/>
      <c r="BKU1922" s="14"/>
      <c r="BKV1922" s="14"/>
      <c r="BKW1922" s="16"/>
      <c r="BKX1922" s="10"/>
      <c r="BKY1922" s="17"/>
      <c r="BKZ1922" s="11"/>
      <c r="BLA1922" s="19"/>
      <c r="BLB1922" s="11"/>
      <c r="BLC1922" s="12"/>
      <c r="BLD1922" s="12"/>
      <c r="BLE1922" s="10"/>
      <c r="BLF1922" s="14"/>
      <c r="BLG1922" s="14"/>
      <c r="BLH1922" s="14"/>
      <c r="BLI1922" s="16"/>
      <c r="BLJ1922" s="10"/>
      <c r="BLK1922" s="17"/>
      <c r="BLL1922" s="11"/>
      <c r="BLM1922" s="19"/>
      <c r="BLN1922" s="11"/>
      <c r="BLO1922" s="12"/>
      <c r="BLP1922" s="12"/>
      <c r="BLQ1922" s="10"/>
      <c r="BLR1922" s="14"/>
      <c r="BLS1922" s="14"/>
      <c r="BLT1922" s="14"/>
      <c r="BLU1922" s="16"/>
      <c r="BLV1922" s="10"/>
      <c r="BLW1922" s="17"/>
      <c r="BLX1922" s="11"/>
      <c r="BLY1922" s="19"/>
      <c r="BLZ1922" s="11"/>
      <c r="BMA1922" s="12"/>
      <c r="BMB1922" s="12"/>
      <c r="BMC1922" s="10"/>
      <c r="BMD1922" s="14"/>
      <c r="BME1922" s="14"/>
      <c r="BMF1922" s="14"/>
      <c r="BMG1922" s="16"/>
      <c r="BMH1922" s="10"/>
      <c r="BMI1922" s="17"/>
      <c r="BMJ1922" s="11"/>
      <c r="BMK1922" s="19"/>
      <c r="BML1922" s="11"/>
      <c r="BMM1922" s="12"/>
      <c r="BMN1922" s="12"/>
      <c r="BMO1922" s="10"/>
      <c r="BMP1922" s="14"/>
      <c r="BMQ1922" s="14"/>
      <c r="BMR1922" s="14"/>
      <c r="BMS1922" s="16"/>
      <c r="BMT1922" s="10"/>
      <c r="BMU1922" s="17"/>
      <c r="BMV1922" s="11"/>
      <c r="BMW1922" s="19"/>
      <c r="BMX1922" s="11"/>
      <c r="BMY1922" s="12"/>
      <c r="BMZ1922" s="12"/>
      <c r="BNA1922" s="10"/>
      <c r="BNB1922" s="14"/>
      <c r="BNC1922" s="14"/>
      <c r="BND1922" s="14"/>
      <c r="BNE1922" s="16"/>
      <c r="BNF1922" s="10"/>
      <c r="BNG1922" s="17"/>
      <c r="BNH1922" s="11"/>
      <c r="BNI1922" s="19"/>
      <c r="BNJ1922" s="11"/>
      <c r="BNK1922" s="12"/>
      <c r="BNL1922" s="12"/>
      <c r="BNM1922" s="10"/>
      <c r="BNN1922" s="14"/>
      <c r="BNO1922" s="14"/>
      <c r="BNP1922" s="14"/>
      <c r="BNQ1922" s="16"/>
      <c r="BNR1922" s="10"/>
      <c r="BNS1922" s="17"/>
      <c r="BNT1922" s="11"/>
      <c r="BNU1922" s="19"/>
      <c r="BNV1922" s="11"/>
      <c r="BNW1922" s="12"/>
      <c r="BNX1922" s="12"/>
      <c r="BNY1922" s="10"/>
      <c r="BNZ1922" s="14"/>
      <c r="BOA1922" s="14"/>
      <c r="BOB1922" s="14"/>
      <c r="BOC1922" s="16"/>
      <c r="BOD1922" s="10"/>
      <c r="BOE1922" s="17"/>
      <c r="BOF1922" s="11"/>
      <c r="BOG1922" s="19"/>
      <c r="BOH1922" s="11"/>
      <c r="BOI1922" s="12"/>
      <c r="BOJ1922" s="12"/>
      <c r="BOK1922" s="10"/>
      <c r="BOL1922" s="14"/>
      <c r="BOM1922" s="14"/>
      <c r="BON1922" s="14"/>
      <c r="BOO1922" s="16"/>
      <c r="BOP1922" s="10"/>
      <c r="BOQ1922" s="17"/>
      <c r="BOR1922" s="11"/>
      <c r="BOS1922" s="19"/>
      <c r="BOT1922" s="11"/>
      <c r="BOU1922" s="12"/>
      <c r="BOV1922" s="12"/>
      <c r="BOW1922" s="10"/>
      <c r="BOX1922" s="14"/>
      <c r="BOY1922" s="14"/>
      <c r="BOZ1922" s="14"/>
      <c r="BPA1922" s="16"/>
      <c r="BPB1922" s="10"/>
      <c r="BPC1922" s="17"/>
      <c r="BPD1922" s="11"/>
      <c r="BPE1922" s="19"/>
      <c r="BPF1922" s="11"/>
      <c r="BPG1922" s="12"/>
      <c r="BPH1922" s="12"/>
      <c r="BPI1922" s="10"/>
      <c r="BPJ1922" s="14"/>
      <c r="BPK1922" s="14"/>
      <c r="BPL1922" s="14"/>
      <c r="BPM1922" s="16"/>
      <c r="BPN1922" s="10"/>
      <c r="BPO1922" s="17"/>
      <c r="BPP1922" s="11"/>
      <c r="BPQ1922" s="19"/>
      <c r="BPR1922" s="11"/>
      <c r="BPS1922" s="12"/>
      <c r="BPT1922" s="12"/>
      <c r="BPU1922" s="10"/>
      <c r="BPV1922" s="14"/>
      <c r="BPW1922" s="14"/>
      <c r="BPX1922" s="14"/>
      <c r="BPY1922" s="16"/>
      <c r="BPZ1922" s="10"/>
      <c r="BQA1922" s="17"/>
      <c r="BQB1922" s="11"/>
      <c r="BQC1922" s="19"/>
      <c r="BQD1922" s="11"/>
      <c r="BQE1922" s="12"/>
      <c r="BQF1922" s="12"/>
      <c r="BQG1922" s="10"/>
      <c r="BQH1922" s="14"/>
      <c r="BQI1922" s="14"/>
      <c r="BQJ1922" s="14"/>
      <c r="BQK1922" s="16"/>
      <c r="BQL1922" s="10"/>
      <c r="BQM1922" s="17"/>
      <c r="BQN1922" s="11"/>
      <c r="BQO1922" s="19"/>
      <c r="BQP1922" s="11"/>
      <c r="BQQ1922" s="12"/>
      <c r="BQR1922" s="12"/>
      <c r="BQS1922" s="10"/>
      <c r="BQT1922" s="14"/>
      <c r="BQU1922" s="14"/>
      <c r="BQV1922" s="14"/>
      <c r="BQW1922" s="16"/>
      <c r="BQX1922" s="10"/>
      <c r="BQY1922" s="17"/>
      <c r="BQZ1922" s="11"/>
      <c r="BRA1922" s="19"/>
      <c r="BRB1922" s="11"/>
      <c r="BRC1922" s="12"/>
      <c r="BRD1922" s="12"/>
      <c r="BRE1922" s="10"/>
      <c r="BRF1922" s="14"/>
      <c r="BRG1922" s="14"/>
      <c r="BRH1922" s="14"/>
      <c r="BRI1922" s="16"/>
      <c r="BRJ1922" s="10"/>
      <c r="BRK1922" s="17"/>
      <c r="BRL1922" s="11"/>
      <c r="BRM1922" s="19"/>
      <c r="BRN1922" s="11"/>
      <c r="BRO1922" s="12"/>
      <c r="BRP1922" s="12"/>
      <c r="BRQ1922" s="10"/>
      <c r="BRR1922" s="14"/>
      <c r="BRS1922" s="14"/>
      <c r="BRT1922" s="14"/>
      <c r="BRU1922" s="16"/>
      <c r="BRV1922" s="10"/>
      <c r="BRW1922" s="17"/>
      <c r="BRX1922" s="11"/>
      <c r="BRY1922" s="19"/>
      <c r="BRZ1922" s="11"/>
      <c r="BSA1922" s="12"/>
      <c r="BSB1922" s="12"/>
      <c r="BSC1922" s="10"/>
      <c r="BSD1922" s="14"/>
      <c r="BSE1922" s="14"/>
      <c r="BSF1922" s="14"/>
      <c r="BSG1922" s="16"/>
      <c r="BSH1922" s="10"/>
      <c r="BSI1922" s="17"/>
      <c r="BSJ1922" s="11"/>
      <c r="BSK1922" s="19"/>
      <c r="BSL1922" s="11"/>
      <c r="BSM1922" s="12"/>
      <c r="BSN1922" s="12"/>
      <c r="BSO1922" s="10"/>
      <c r="BSP1922" s="14"/>
      <c r="BSQ1922" s="14"/>
      <c r="BSR1922" s="14"/>
      <c r="BSS1922" s="16"/>
      <c r="BST1922" s="10"/>
      <c r="BSU1922" s="17"/>
      <c r="BSV1922" s="11"/>
      <c r="BSW1922" s="19"/>
      <c r="BSX1922" s="11"/>
      <c r="BSY1922" s="12"/>
      <c r="BSZ1922" s="12"/>
      <c r="BTA1922" s="10"/>
      <c r="BTB1922" s="14"/>
      <c r="BTC1922" s="14"/>
      <c r="BTD1922" s="14"/>
      <c r="BTE1922" s="16"/>
      <c r="BTF1922" s="10"/>
      <c r="BTG1922" s="17"/>
      <c r="BTH1922" s="11"/>
      <c r="BTI1922" s="19"/>
      <c r="BTJ1922" s="11"/>
      <c r="BTK1922" s="12"/>
      <c r="BTL1922" s="12"/>
      <c r="BTM1922" s="10"/>
      <c r="BTN1922" s="14"/>
      <c r="BTO1922" s="14"/>
      <c r="BTP1922" s="14"/>
      <c r="BTQ1922" s="16"/>
      <c r="BTR1922" s="10"/>
      <c r="BTS1922" s="17"/>
      <c r="BTT1922" s="11"/>
      <c r="BTU1922" s="19"/>
      <c r="BTV1922" s="11"/>
      <c r="BTW1922" s="12"/>
      <c r="BTX1922" s="12"/>
      <c r="BTY1922" s="10"/>
      <c r="BTZ1922" s="14"/>
      <c r="BUA1922" s="14"/>
      <c r="BUB1922" s="14"/>
      <c r="BUC1922" s="16"/>
      <c r="BUD1922" s="10"/>
      <c r="BUE1922" s="17"/>
      <c r="BUF1922" s="11"/>
      <c r="BUG1922" s="19"/>
      <c r="BUH1922" s="11"/>
      <c r="BUI1922" s="12"/>
      <c r="BUJ1922" s="12"/>
      <c r="BUK1922" s="10"/>
      <c r="BUL1922" s="14"/>
      <c r="BUM1922" s="14"/>
      <c r="BUN1922" s="14"/>
      <c r="BUO1922" s="16"/>
      <c r="BUP1922" s="10"/>
      <c r="BUQ1922" s="17"/>
      <c r="BUR1922" s="11"/>
      <c r="BUS1922" s="19"/>
      <c r="BUT1922" s="11"/>
      <c r="BUU1922" s="12"/>
      <c r="BUV1922" s="12"/>
      <c r="BUW1922" s="10"/>
      <c r="BUX1922" s="14"/>
      <c r="BUY1922" s="14"/>
      <c r="BUZ1922" s="14"/>
      <c r="BVA1922" s="16"/>
      <c r="BVB1922" s="10"/>
      <c r="BVC1922" s="17"/>
      <c r="BVD1922" s="11"/>
      <c r="BVE1922" s="19"/>
      <c r="BVF1922" s="11"/>
      <c r="BVG1922" s="12"/>
      <c r="BVH1922" s="12"/>
      <c r="BVI1922" s="10"/>
      <c r="BVJ1922" s="14"/>
      <c r="BVK1922" s="14"/>
      <c r="BVL1922" s="14"/>
      <c r="BVM1922" s="16"/>
      <c r="BVN1922" s="10"/>
      <c r="BVO1922" s="17"/>
      <c r="BVP1922" s="11"/>
      <c r="BVQ1922" s="19"/>
      <c r="BVR1922" s="11"/>
      <c r="BVS1922" s="12"/>
      <c r="BVT1922" s="12"/>
      <c r="BVU1922" s="10"/>
      <c r="BVV1922" s="14"/>
      <c r="BVW1922" s="14"/>
      <c r="BVX1922" s="14"/>
      <c r="BVY1922" s="16"/>
      <c r="BVZ1922" s="10"/>
      <c r="BWA1922" s="17"/>
      <c r="BWB1922" s="11"/>
      <c r="BWC1922" s="19"/>
      <c r="BWD1922" s="11"/>
      <c r="BWE1922" s="12"/>
      <c r="BWF1922" s="12"/>
      <c r="BWG1922" s="10"/>
      <c r="BWH1922" s="14"/>
      <c r="BWI1922" s="14"/>
      <c r="BWJ1922" s="14"/>
      <c r="BWK1922" s="16"/>
      <c r="BWL1922" s="10"/>
      <c r="BWM1922" s="17"/>
      <c r="BWN1922" s="11"/>
      <c r="BWO1922" s="19"/>
      <c r="BWP1922" s="11"/>
      <c r="BWQ1922" s="12"/>
      <c r="BWR1922" s="12"/>
      <c r="BWS1922" s="10"/>
      <c r="BWT1922" s="14"/>
      <c r="BWU1922" s="14"/>
      <c r="BWV1922" s="14"/>
      <c r="BWW1922" s="16"/>
      <c r="BWX1922" s="10"/>
      <c r="BWY1922" s="17"/>
      <c r="BWZ1922" s="11"/>
      <c r="BXA1922" s="19"/>
      <c r="BXB1922" s="11"/>
      <c r="BXC1922" s="12"/>
      <c r="BXD1922" s="12"/>
      <c r="BXE1922" s="10"/>
      <c r="BXF1922" s="14"/>
      <c r="BXG1922" s="14"/>
      <c r="BXH1922" s="14"/>
      <c r="BXI1922" s="16"/>
      <c r="BXJ1922" s="10"/>
      <c r="BXK1922" s="17"/>
      <c r="BXL1922" s="11"/>
      <c r="BXM1922" s="19"/>
      <c r="BXN1922" s="11"/>
      <c r="BXO1922" s="12"/>
      <c r="BXP1922" s="12"/>
      <c r="BXQ1922" s="10"/>
      <c r="BXR1922" s="14"/>
      <c r="BXS1922" s="14"/>
      <c r="BXT1922" s="14"/>
      <c r="BXU1922" s="16"/>
      <c r="BXV1922" s="10"/>
      <c r="BXW1922" s="17"/>
      <c r="BXX1922" s="11"/>
      <c r="BXY1922" s="19"/>
      <c r="BXZ1922" s="11"/>
      <c r="BYA1922" s="12"/>
      <c r="BYB1922" s="12"/>
      <c r="BYC1922" s="10"/>
      <c r="BYD1922" s="14"/>
      <c r="BYE1922" s="14"/>
      <c r="BYF1922" s="14"/>
      <c r="BYG1922" s="16"/>
      <c r="BYH1922" s="10"/>
      <c r="BYI1922" s="17"/>
      <c r="BYJ1922" s="11"/>
      <c r="BYK1922" s="19"/>
      <c r="BYL1922" s="11"/>
      <c r="BYM1922" s="12"/>
      <c r="BYN1922" s="12"/>
      <c r="BYO1922" s="10"/>
      <c r="BYP1922" s="14"/>
      <c r="BYQ1922" s="14"/>
      <c r="BYR1922" s="14"/>
      <c r="BYS1922" s="16"/>
      <c r="BYT1922" s="10"/>
      <c r="BYU1922" s="17"/>
      <c r="BYV1922" s="11"/>
      <c r="BYW1922" s="19"/>
      <c r="BYX1922" s="11"/>
      <c r="BYY1922" s="12"/>
      <c r="BYZ1922" s="12"/>
      <c r="BZA1922" s="10"/>
      <c r="BZB1922" s="14"/>
      <c r="BZC1922" s="14"/>
      <c r="BZD1922" s="14"/>
      <c r="BZE1922" s="16"/>
      <c r="BZF1922" s="10"/>
      <c r="BZG1922" s="17"/>
      <c r="BZH1922" s="11"/>
      <c r="BZI1922" s="19"/>
      <c r="BZJ1922" s="11"/>
      <c r="BZK1922" s="12"/>
      <c r="BZL1922" s="12"/>
      <c r="BZM1922" s="10"/>
      <c r="BZN1922" s="14"/>
      <c r="BZO1922" s="14"/>
      <c r="BZP1922" s="14"/>
      <c r="BZQ1922" s="16"/>
      <c r="BZR1922" s="10"/>
      <c r="BZS1922" s="17"/>
      <c r="BZT1922" s="11"/>
      <c r="BZU1922" s="19"/>
      <c r="BZV1922" s="11"/>
      <c r="BZW1922" s="12"/>
      <c r="BZX1922" s="12"/>
      <c r="BZY1922" s="10"/>
      <c r="BZZ1922" s="14"/>
      <c r="CAA1922" s="14"/>
      <c r="CAB1922" s="14"/>
      <c r="CAC1922" s="16"/>
      <c r="CAD1922" s="10"/>
      <c r="CAE1922" s="17"/>
      <c r="CAF1922" s="11"/>
      <c r="CAG1922" s="19"/>
      <c r="CAH1922" s="11"/>
      <c r="CAI1922" s="12"/>
      <c r="CAJ1922" s="12"/>
      <c r="CAK1922" s="10"/>
      <c r="CAL1922" s="14"/>
      <c r="CAM1922" s="14"/>
      <c r="CAN1922" s="14"/>
      <c r="CAO1922" s="16"/>
      <c r="CAP1922" s="10"/>
      <c r="CAQ1922" s="17"/>
      <c r="CAR1922" s="11"/>
      <c r="CAS1922" s="19"/>
      <c r="CAT1922" s="11"/>
      <c r="CAU1922" s="12"/>
      <c r="CAV1922" s="12"/>
      <c r="CAW1922" s="10"/>
      <c r="CAX1922" s="14"/>
      <c r="CAY1922" s="14"/>
      <c r="CAZ1922" s="14"/>
      <c r="CBA1922" s="16"/>
      <c r="CBB1922" s="10"/>
      <c r="CBC1922" s="17"/>
      <c r="CBD1922" s="11"/>
      <c r="CBE1922" s="19"/>
      <c r="CBF1922" s="11"/>
      <c r="CBG1922" s="12"/>
      <c r="CBH1922" s="12"/>
      <c r="CBI1922" s="10"/>
      <c r="CBJ1922" s="14"/>
      <c r="CBK1922" s="14"/>
      <c r="CBL1922" s="14"/>
      <c r="CBM1922" s="16"/>
      <c r="CBN1922" s="10"/>
      <c r="CBO1922" s="17"/>
      <c r="CBP1922" s="11"/>
      <c r="CBQ1922" s="19"/>
      <c r="CBR1922" s="11"/>
      <c r="CBS1922" s="12"/>
      <c r="CBT1922" s="12"/>
      <c r="CBU1922" s="10"/>
      <c r="CBV1922" s="14"/>
      <c r="CBW1922" s="14"/>
      <c r="CBX1922" s="14"/>
      <c r="CBY1922" s="16"/>
      <c r="CBZ1922" s="10"/>
      <c r="CCA1922" s="17"/>
      <c r="CCB1922" s="11"/>
      <c r="CCC1922" s="19"/>
      <c r="CCD1922" s="11"/>
      <c r="CCE1922" s="12"/>
      <c r="CCF1922" s="12"/>
      <c r="CCG1922" s="10"/>
      <c r="CCH1922" s="14"/>
      <c r="CCI1922" s="14"/>
      <c r="CCJ1922" s="14"/>
      <c r="CCK1922" s="16"/>
      <c r="CCL1922" s="10"/>
      <c r="CCM1922" s="17"/>
      <c r="CCN1922" s="11"/>
      <c r="CCO1922" s="19"/>
      <c r="CCP1922" s="11"/>
      <c r="CCQ1922" s="12"/>
      <c r="CCR1922" s="12"/>
      <c r="CCS1922" s="10"/>
      <c r="CCT1922" s="14"/>
      <c r="CCU1922" s="14"/>
      <c r="CCV1922" s="14"/>
      <c r="CCW1922" s="16"/>
      <c r="CCX1922" s="10"/>
      <c r="CCY1922" s="17"/>
      <c r="CCZ1922" s="11"/>
      <c r="CDA1922" s="19"/>
      <c r="CDB1922" s="11"/>
      <c r="CDC1922" s="12"/>
      <c r="CDD1922" s="12"/>
      <c r="CDE1922" s="10"/>
      <c r="CDF1922" s="14"/>
      <c r="CDG1922" s="14"/>
      <c r="CDH1922" s="14"/>
      <c r="CDI1922" s="16"/>
      <c r="CDJ1922" s="10"/>
      <c r="CDK1922" s="17"/>
      <c r="CDL1922" s="11"/>
      <c r="CDM1922" s="19"/>
      <c r="CDN1922" s="11"/>
      <c r="CDO1922" s="12"/>
      <c r="CDP1922" s="12"/>
      <c r="CDQ1922" s="10"/>
      <c r="CDR1922" s="14"/>
      <c r="CDS1922" s="14"/>
      <c r="CDT1922" s="14"/>
      <c r="CDU1922" s="16"/>
      <c r="CDV1922" s="10"/>
      <c r="CDW1922" s="17"/>
      <c r="CDX1922" s="11"/>
      <c r="CDY1922" s="19"/>
      <c r="CDZ1922" s="11"/>
      <c r="CEA1922" s="12"/>
      <c r="CEB1922" s="12"/>
      <c r="CEC1922" s="10"/>
      <c r="CED1922" s="14"/>
      <c r="CEE1922" s="14"/>
      <c r="CEF1922" s="14"/>
      <c r="CEG1922" s="16"/>
      <c r="CEH1922" s="10"/>
      <c r="CEI1922" s="17"/>
      <c r="CEJ1922" s="11"/>
      <c r="CEK1922" s="19"/>
      <c r="CEL1922" s="11"/>
      <c r="CEM1922" s="12"/>
      <c r="CEN1922" s="12"/>
      <c r="CEO1922" s="10"/>
      <c r="CEP1922" s="14"/>
      <c r="CEQ1922" s="14"/>
      <c r="CER1922" s="14"/>
      <c r="CES1922" s="16"/>
      <c r="CET1922" s="10"/>
      <c r="CEU1922" s="17"/>
      <c r="CEV1922" s="11"/>
      <c r="CEW1922" s="19"/>
      <c r="CEX1922" s="11"/>
      <c r="CEY1922" s="12"/>
      <c r="CEZ1922" s="12"/>
      <c r="CFA1922" s="10"/>
      <c r="CFB1922" s="14"/>
      <c r="CFC1922" s="14"/>
      <c r="CFD1922" s="14"/>
      <c r="CFE1922" s="16"/>
      <c r="CFF1922" s="10"/>
      <c r="CFG1922" s="17"/>
      <c r="CFH1922" s="11"/>
      <c r="CFI1922" s="19"/>
      <c r="CFJ1922" s="11"/>
      <c r="CFK1922" s="12"/>
      <c r="CFL1922" s="12"/>
      <c r="CFM1922" s="10"/>
      <c r="CFN1922" s="14"/>
      <c r="CFO1922" s="14"/>
      <c r="CFP1922" s="14"/>
      <c r="CFQ1922" s="16"/>
      <c r="CFR1922" s="10"/>
      <c r="CFS1922" s="17"/>
      <c r="CFT1922" s="11"/>
      <c r="CFU1922" s="19"/>
      <c r="CFV1922" s="11"/>
      <c r="CFW1922" s="12"/>
      <c r="CFX1922" s="12"/>
      <c r="CFY1922" s="10"/>
      <c r="CFZ1922" s="14"/>
      <c r="CGA1922" s="14"/>
      <c r="CGB1922" s="14"/>
      <c r="CGC1922" s="16"/>
      <c r="CGD1922" s="10"/>
      <c r="CGE1922" s="17"/>
      <c r="CGF1922" s="11"/>
      <c r="CGG1922" s="19"/>
      <c r="CGH1922" s="11"/>
      <c r="CGI1922" s="12"/>
      <c r="CGJ1922" s="12"/>
      <c r="CGK1922" s="10"/>
      <c r="CGL1922" s="14"/>
      <c r="CGM1922" s="14"/>
      <c r="CGN1922" s="14"/>
      <c r="CGO1922" s="16"/>
      <c r="CGP1922" s="10"/>
      <c r="CGQ1922" s="17"/>
      <c r="CGR1922" s="11"/>
      <c r="CGS1922" s="19"/>
      <c r="CGT1922" s="11"/>
      <c r="CGU1922" s="12"/>
      <c r="CGV1922" s="12"/>
      <c r="CGW1922" s="10"/>
      <c r="CGX1922" s="14"/>
      <c r="CGY1922" s="14"/>
      <c r="CGZ1922" s="14"/>
      <c r="CHA1922" s="16"/>
      <c r="CHB1922" s="10"/>
      <c r="CHC1922" s="17"/>
      <c r="CHD1922" s="11"/>
      <c r="CHE1922" s="19"/>
      <c r="CHF1922" s="11"/>
      <c r="CHG1922" s="12"/>
      <c r="CHH1922" s="12"/>
      <c r="CHI1922" s="10"/>
      <c r="CHJ1922" s="14"/>
      <c r="CHK1922" s="14"/>
      <c r="CHL1922" s="14"/>
      <c r="CHM1922" s="16"/>
      <c r="CHN1922" s="10"/>
      <c r="CHO1922" s="17"/>
      <c r="CHP1922" s="11"/>
      <c r="CHQ1922" s="19"/>
      <c r="CHR1922" s="11"/>
      <c r="CHS1922" s="12"/>
      <c r="CHT1922" s="12"/>
      <c r="CHU1922" s="10"/>
      <c r="CHV1922" s="14"/>
      <c r="CHW1922" s="14"/>
      <c r="CHX1922" s="14"/>
      <c r="CHY1922" s="16"/>
      <c r="CHZ1922" s="10"/>
      <c r="CIA1922" s="17"/>
      <c r="CIB1922" s="11"/>
      <c r="CIC1922" s="19"/>
      <c r="CID1922" s="11"/>
      <c r="CIE1922" s="12"/>
      <c r="CIF1922" s="12"/>
      <c r="CIG1922" s="10"/>
      <c r="CIH1922" s="14"/>
      <c r="CII1922" s="14"/>
      <c r="CIJ1922" s="14"/>
      <c r="CIK1922" s="16"/>
      <c r="CIL1922" s="10"/>
      <c r="CIM1922" s="17"/>
      <c r="CIN1922" s="11"/>
      <c r="CIO1922" s="19"/>
      <c r="CIP1922" s="11"/>
      <c r="CIQ1922" s="12"/>
      <c r="CIR1922" s="12"/>
      <c r="CIS1922" s="10"/>
      <c r="CIT1922" s="14"/>
      <c r="CIU1922" s="14"/>
      <c r="CIV1922" s="14"/>
      <c r="CIW1922" s="16"/>
      <c r="CIX1922" s="10"/>
      <c r="CIY1922" s="17"/>
      <c r="CIZ1922" s="11"/>
      <c r="CJA1922" s="19"/>
      <c r="CJB1922" s="11"/>
      <c r="CJC1922" s="12"/>
      <c r="CJD1922" s="12"/>
      <c r="CJE1922" s="10"/>
      <c r="CJF1922" s="14"/>
      <c r="CJG1922" s="14"/>
      <c r="CJH1922" s="14"/>
      <c r="CJI1922" s="16"/>
      <c r="CJJ1922" s="10"/>
      <c r="CJK1922" s="17"/>
      <c r="CJL1922" s="11"/>
      <c r="CJM1922" s="19"/>
      <c r="CJN1922" s="11"/>
      <c r="CJO1922" s="12"/>
      <c r="CJP1922" s="12"/>
      <c r="CJQ1922" s="10"/>
      <c r="CJR1922" s="14"/>
      <c r="CJS1922" s="14"/>
      <c r="CJT1922" s="14"/>
      <c r="CJU1922" s="16"/>
      <c r="CJV1922" s="10"/>
      <c r="CJW1922" s="17"/>
      <c r="CJX1922" s="11"/>
      <c r="CJY1922" s="19"/>
      <c r="CJZ1922" s="11"/>
      <c r="CKA1922" s="12"/>
      <c r="CKB1922" s="12"/>
      <c r="CKC1922" s="10"/>
      <c r="CKD1922" s="14"/>
      <c r="CKE1922" s="14"/>
      <c r="CKF1922" s="14"/>
      <c r="CKG1922" s="16"/>
      <c r="CKH1922" s="10"/>
      <c r="CKI1922" s="17"/>
      <c r="CKJ1922" s="11"/>
      <c r="CKK1922" s="19"/>
      <c r="CKL1922" s="11"/>
      <c r="CKM1922" s="12"/>
      <c r="CKN1922" s="12"/>
      <c r="CKO1922" s="10"/>
      <c r="CKP1922" s="14"/>
      <c r="CKQ1922" s="14"/>
      <c r="CKR1922" s="14"/>
      <c r="CKS1922" s="16"/>
      <c r="CKT1922" s="10"/>
      <c r="CKU1922" s="17"/>
      <c r="CKV1922" s="11"/>
      <c r="CKW1922" s="19"/>
      <c r="CKX1922" s="11"/>
      <c r="CKY1922" s="12"/>
      <c r="CKZ1922" s="12"/>
      <c r="CLA1922" s="10"/>
      <c r="CLB1922" s="14"/>
      <c r="CLC1922" s="14"/>
      <c r="CLD1922" s="14"/>
      <c r="CLE1922" s="16"/>
      <c r="CLF1922" s="10"/>
      <c r="CLG1922" s="17"/>
      <c r="CLH1922" s="11"/>
      <c r="CLI1922" s="19"/>
      <c r="CLJ1922" s="11"/>
      <c r="CLK1922" s="12"/>
      <c r="CLL1922" s="12"/>
      <c r="CLM1922" s="10"/>
      <c r="CLN1922" s="14"/>
      <c r="CLO1922" s="14"/>
      <c r="CLP1922" s="14"/>
      <c r="CLQ1922" s="16"/>
      <c r="CLR1922" s="10"/>
      <c r="CLS1922" s="17"/>
      <c r="CLT1922" s="11"/>
      <c r="CLU1922" s="19"/>
      <c r="CLV1922" s="11"/>
      <c r="CLW1922" s="12"/>
      <c r="CLX1922" s="12"/>
      <c r="CLY1922" s="10"/>
      <c r="CLZ1922" s="14"/>
      <c r="CMA1922" s="14"/>
      <c r="CMB1922" s="14"/>
      <c r="CMC1922" s="16"/>
      <c r="CMD1922" s="10"/>
      <c r="CME1922" s="17"/>
      <c r="CMF1922" s="11"/>
      <c r="CMG1922" s="19"/>
      <c r="CMH1922" s="11"/>
      <c r="CMI1922" s="12"/>
      <c r="CMJ1922" s="12"/>
      <c r="CMK1922" s="10"/>
      <c r="CML1922" s="14"/>
      <c r="CMM1922" s="14"/>
      <c r="CMN1922" s="14"/>
      <c r="CMO1922" s="16"/>
      <c r="CMP1922" s="10"/>
      <c r="CMQ1922" s="17"/>
      <c r="CMR1922" s="11"/>
      <c r="CMS1922" s="19"/>
      <c r="CMT1922" s="11"/>
      <c r="CMU1922" s="12"/>
      <c r="CMV1922" s="12"/>
      <c r="CMW1922" s="10"/>
      <c r="CMX1922" s="14"/>
      <c r="CMY1922" s="14"/>
      <c r="CMZ1922" s="14"/>
      <c r="CNA1922" s="16"/>
      <c r="CNB1922" s="10"/>
      <c r="CNC1922" s="17"/>
      <c r="CND1922" s="11"/>
      <c r="CNE1922" s="19"/>
      <c r="CNF1922" s="11"/>
      <c r="CNG1922" s="12"/>
      <c r="CNH1922" s="12"/>
      <c r="CNI1922" s="10"/>
      <c r="CNJ1922" s="14"/>
      <c r="CNK1922" s="14"/>
      <c r="CNL1922" s="14"/>
      <c r="CNM1922" s="16"/>
      <c r="CNN1922" s="10"/>
      <c r="CNO1922" s="17"/>
      <c r="CNP1922" s="11"/>
      <c r="CNQ1922" s="19"/>
      <c r="CNR1922" s="11"/>
      <c r="CNS1922" s="12"/>
      <c r="CNT1922" s="12"/>
      <c r="CNU1922" s="10"/>
      <c r="CNV1922" s="14"/>
      <c r="CNW1922" s="14"/>
      <c r="CNX1922" s="14"/>
      <c r="CNY1922" s="16"/>
      <c r="CNZ1922" s="10"/>
      <c r="COA1922" s="17"/>
      <c r="COB1922" s="11"/>
      <c r="COC1922" s="19"/>
      <c r="COD1922" s="11"/>
      <c r="COE1922" s="12"/>
      <c r="COF1922" s="12"/>
      <c r="COG1922" s="10"/>
      <c r="COH1922" s="14"/>
      <c r="COI1922" s="14"/>
      <c r="COJ1922" s="14"/>
      <c r="COK1922" s="16"/>
      <c r="COL1922" s="10"/>
      <c r="COM1922" s="17"/>
      <c r="CON1922" s="11"/>
      <c r="COO1922" s="19"/>
      <c r="COP1922" s="11"/>
      <c r="COQ1922" s="12"/>
      <c r="COR1922" s="12"/>
      <c r="COS1922" s="10"/>
      <c r="COT1922" s="14"/>
      <c r="COU1922" s="14"/>
      <c r="COV1922" s="14"/>
      <c r="COW1922" s="16"/>
      <c r="COX1922" s="10"/>
      <c r="COY1922" s="17"/>
      <c r="COZ1922" s="11"/>
      <c r="CPA1922" s="19"/>
      <c r="CPB1922" s="11"/>
      <c r="CPC1922" s="12"/>
      <c r="CPD1922" s="12"/>
      <c r="CPE1922" s="10"/>
      <c r="CPF1922" s="14"/>
      <c r="CPG1922" s="14"/>
      <c r="CPH1922" s="14"/>
      <c r="CPI1922" s="16"/>
      <c r="CPJ1922" s="10"/>
      <c r="CPK1922" s="17"/>
      <c r="CPL1922" s="11"/>
      <c r="CPM1922" s="19"/>
      <c r="CPN1922" s="11"/>
      <c r="CPO1922" s="12"/>
      <c r="CPP1922" s="12"/>
      <c r="CPQ1922" s="10"/>
      <c r="CPR1922" s="14"/>
      <c r="CPS1922" s="14"/>
      <c r="CPT1922" s="14"/>
      <c r="CPU1922" s="16"/>
      <c r="CPV1922" s="10"/>
      <c r="CPW1922" s="17"/>
      <c r="CPX1922" s="11"/>
      <c r="CPY1922" s="19"/>
      <c r="CPZ1922" s="11"/>
      <c r="CQA1922" s="12"/>
      <c r="CQB1922" s="12"/>
      <c r="CQC1922" s="10"/>
      <c r="CQD1922" s="14"/>
      <c r="CQE1922" s="14"/>
      <c r="CQF1922" s="14"/>
      <c r="CQG1922" s="16"/>
      <c r="CQH1922" s="10"/>
      <c r="CQI1922" s="17"/>
      <c r="CQJ1922" s="11"/>
      <c r="CQK1922" s="19"/>
      <c r="CQL1922" s="11"/>
      <c r="CQM1922" s="12"/>
      <c r="CQN1922" s="12"/>
      <c r="CQO1922" s="10"/>
      <c r="CQP1922" s="14"/>
      <c r="CQQ1922" s="14"/>
      <c r="CQR1922" s="14"/>
      <c r="CQS1922" s="16"/>
      <c r="CQT1922" s="10"/>
      <c r="CQU1922" s="17"/>
      <c r="CQV1922" s="11"/>
      <c r="CQW1922" s="19"/>
      <c r="CQX1922" s="11"/>
      <c r="CQY1922" s="12"/>
      <c r="CQZ1922" s="12"/>
      <c r="CRA1922" s="10"/>
      <c r="CRB1922" s="14"/>
      <c r="CRC1922" s="14"/>
      <c r="CRD1922" s="14"/>
      <c r="CRE1922" s="16"/>
      <c r="CRF1922" s="10"/>
      <c r="CRG1922" s="17"/>
      <c r="CRH1922" s="11"/>
      <c r="CRI1922" s="19"/>
      <c r="CRJ1922" s="11"/>
      <c r="CRK1922" s="12"/>
      <c r="CRL1922" s="12"/>
      <c r="CRM1922" s="10"/>
      <c r="CRN1922" s="14"/>
      <c r="CRO1922" s="14"/>
      <c r="CRP1922" s="14"/>
      <c r="CRQ1922" s="16"/>
      <c r="CRR1922" s="10"/>
      <c r="CRS1922" s="17"/>
      <c r="CRT1922" s="11"/>
      <c r="CRU1922" s="19"/>
      <c r="CRV1922" s="11"/>
      <c r="CRW1922" s="12"/>
      <c r="CRX1922" s="12"/>
      <c r="CRY1922" s="10"/>
      <c r="CRZ1922" s="14"/>
      <c r="CSA1922" s="14"/>
      <c r="CSB1922" s="14"/>
      <c r="CSC1922" s="16"/>
      <c r="CSD1922" s="10"/>
      <c r="CSE1922" s="17"/>
      <c r="CSF1922" s="11"/>
      <c r="CSG1922" s="19"/>
      <c r="CSH1922" s="11"/>
      <c r="CSI1922" s="12"/>
      <c r="CSJ1922" s="12"/>
      <c r="CSK1922" s="10"/>
      <c r="CSL1922" s="14"/>
      <c r="CSM1922" s="14"/>
      <c r="CSN1922" s="14"/>
      <c r="CSO1922" s="16"/>
      <c r="CSP1922" s="10"/>
      <c r="CSQ1922" s="17"/>
      <c r="CSR1922" s="11"/>
      <c r="CSS1922" s="19"/>
      <c r="CST1922" s="11"/>
      <c r="CSU1922" s="12"/>
      <c r="CSV1922" s="12"/>
      <c r="CSW1922" s="10"/>
      <c r="CSX1922" s="14"/>
      <c r="CSY1922" s="14"/>
      <c r="CSZ1922" s="14"/>
      <c r="CTA1922" s="16"/>
      <c r="CTB1922" s="10"/>
      <c r="CTC1922" s="17"/>
      <c r="CTD1922" s="11"/>
      <c r="CTE1922" s="19"/>
      <c r="CTF1922" s="11"/>
      <c r="CTG1922" s="12"/>
      <c r="CTH1922" s="12"/>
      <c r="CTI1922" s="10"/>
      <c r="CTJ1922" s="14"/>
      <c r="CTK1922" s="14"/>
      <c r="CTL1922" s="14"/>
      <c r="CTM1922" s="16"/>
      <c r="CTN1922" s="10"/>
      <c r="CTO1922" s="17"/>
      <c r="CTP1922" s="11"/>
      <c r="CTQ1922" s="19"/>
      <c r="CTR1922" s="11"/>
      <c r="CTS1922" s="12"/>
      <c r="CTT1922" s="12"/>
      <c r="CTU1922" s="10"/>
      <c r="CTV1922" s="14"/>
      <c r="CTW1922" s="14"/>
      <c r="CTX1922" s="14"/>
      <c r="CTY1922" s="16"/>
      <c r="CTZ1922" s="10"/>
      <c r="CUA1922" s="17"/>
      <c r="CUB1922" s="11"/>
      <c r="CUC1922" s="19"/>
      <c r="CUD1922" s="11"/>
      <c r="CUE1922" s="12"/>
      <c r="CUF1922" s="12"/>
      <c r="CUG1922" s="10"/>
      <c r="CUH1922" s="14"/>
      <c r="CUI1922" s="14"/>
      <c r="CUJ1922" s="14"/>
      <c r="CUK1922" s="16"/>
      <c r="CUL1922" s="10"/>
      <c r="CUM1922" s="17"/>
      <c r="CUN1922" s="11"/>
      <c r="CUO1922" s="19"/>
      <c r="CUP1922" s="11"/>
      <c r="CUQ1922" s="12"/>
      <c r="CUR1922" s="12"/>
      <c r="CUS1922" s="10"/>
      <c r="CUT1922" s="14"/>
      <c r="CUU1922" s="14"/>
      <c r="CUV1922" s="14"/>
      <c r="CUW1922" s="16"/>
      <c r="CUX1922" s="10"/>
      <c r="CUY1922" s="17"/>
      <c r="CUZ1922" s="11"/>
      <c r="CVA1922" s="19"/>
      <c r="CVB1922" s="11"/>
      <c r="CVC1922" s="12"/>
      <c r="CVD1922" s="12"/>
      <c r="CVE1922" s="10"/>
      <c r="CVF1922" s="14"/>
      <c r="CVG1922" s="14"/>
      <c r="CVH1922" s="14"/>
      <c r="CVI1922" s="16"/>
      <c r="CVJ1922" s="10"/>
      <c r="CVK1922" s="17"/>
      <c r="CVL1922" s="11"/>
      <c r="CVM1922" s="19"/>
      <c r="CVN1922" s="11"/>
      <c r="CVO1922" s="12"/>
      <c r="CVP1922" s="12"/>
      <c r="CVQ1922" s="10"/>
      <c r="CVR1922" s="14"/>
      <c r="CVS1922" s="14"/>
      <c r="CVT1922" s="14"/>
      <c r="CVU1922" s="16"/>
      <c r="CVV1922" s="10"/>
      <c r="CVW1922" s="17"/>
      <c r="CVX1922" s="11"/>
      <c r="CVY1922" s="19"/>
      <c r="CVZ1922" s="11"/>
      <c r="CWA1922" s="12"/>
      <c r="CWB1922" s="12"/>
      <c r="CWC1922" s="10"/>
      <c r="CWD1922" s="14"/>
      <c r="CWE1922" s="14"/>
      <c r="CWF1922" s="14"/>
      <c r="CWG1922" s="16"/>
      <c r="CWH1922" s="10"/>
      <c r="CWI1922" s="17"/>
      <c r="CWJ1922" s="11"/>
      <c r="CWK1922" s="19"/>
      <c r="CWL1922" s="11"/>
      <c r="CWM1922" s="12"/>
      <c r="CWN1922" s="12"/>
      <c r="CWO1922" s="10"/>
      <c r="CWP1922" s="14"/>
      <c r="CWQ1922" s="14"/>
      <c r="CWR1922" s="14"/>
      <c r="CWS1922" s="16"/>
      <c r="CWT1922" s="10"/>
      <c r="CWU1922" s="17"/>
      <c r="CWV1922" s="11"/>
      <c r="CWW1922" s="19"/>
      <c r="CWX1922" s="11"/>
      <c r="CWY1922" s="12"/>
      <c r="CWZ1922" s="12"/>
      <c r="CXA1922" s="10"/>
      <c r="CXB1922" s="14"/>
      <c r="CXC1922" s="14"/>
      <c r="CXD1922" s="14"/>
      <c r="CXE1922" s="16"/>
      <c r="CXF1922" s="10"/>
      <c r="CXG1922" s="17"/>
      <c r="CXH1922" s="11"/>
      <c r="CXI1922" s="19"/>
      <c r="CXJ1922" s="11"/>
      <c r="CXK1922" s="12"/>
      <c r="CXL1922" s="12"/>
      <c r="CXM1922" s="10"/>
      <c r="CXN1922" s="14"/>
      <c r="CXO1922" s="14"/>
      <c r="CXP1922" s="14"/>
      <c r="CXQ1922" s="16"/>
      <c r="CXR1922" s="10"/>
      <c r="CXS1922" s="17"/>
      <c r="CXT1922" s="11"/>
      <c r="CXU1922" s="19"/>
      <c r="CXV1922" s="11"/>
      <c r="CXW1922" s="12"/>
      <c r="CXX1922" s="12"/>
      <c r="CXY1922" s="10"/>
      <c r="CXZ1922" s="14"/>
      <c r="CYA1922" s="14"/>
      <c r="CYB1922" s="14"/>
      <c r="CYC1922" s="16"/>
      <c r="CYD1922" s="10"/>
      <c r="CYE1922" s="17"/>
      <c r="CYF1922" s="11"/>
      <c r="CYG1922" s="19"/>
      <c r="CYH1922" s="11"/>
      <c r="CYI1922" s="12"/>
      <c r="CYJ1922" s="12"/>
      <c r="CYK1922" s="10"/>
      <c r="CYL1922" s="14"/>
      <c r="CYM1922" s="14"/>
      <c r="CYN1922" s="14"/>
      <c r="CYO1922" s="16"/>
      <c r="CYP1922" s="10"/>
      <c r="CYQ1922" s="17"/>
      <c r="CYR1922" s="11"/>
      <c r="CYS1922" s="19"/>
      <c r="CYT1922" s="11"/>
      <c r="CYU1922" s="12"/>
      <c r="CYV1922" s="12"/>
      <c r="CYW1922" s="10"/>
      <c r="CYX1922" s="14"/>
      <c r="CYY1922" s="14"/>
      <c r="CYZ1922" s="14"/>
      <c r="CZA1922" s="16"/>
      <c r="CZB1922" s="10"/>
      <c r="CZC1922" s="17"/>
      <c r="CZD1922" s="11"/>
      <c r="CZE1922" s="19"/>
      <c r="CZF1922" s="11"/>
      <c r="CZG1922" s="12"/>
      <c r="CZH1922" s="12"/>
      <c r="CZI1922" s="10"/>
      <c r="CZJ1922" s="14"/>
      <c r="CZK1922" s="14"/>
      <c r="CZL1922" s="14"/>
      <c r="CZM1922" s="16"/>
      <c r="CZN1922" s="10"/>
      <c r="CZO1922" s="17"/>
      <c r="CZP1922" s="11"/>
      <c r="CZQ1922" s="19"/>
      <c r="CZR1922" s="11"/>
      <c r="CZS1922" s="12"/>
      <c r="CZT1922" s="12"/>
      <c r="CZU1922" s="10"/>
      <c r="CZV1922" s="14"/>
      <c r="CZW1922" s="14"/>
      <c r="CZX1922" s="14"/>
      <c r="CZY1922" s="16"/>
      <c r="CZZ1922" s="10"/>
      <c r="DAA1922" s="17"/>
      <c r="DAB1922" s="11"/>
      <c r="DAC1922" s="19"/>
      <c r="DAD1922" s="11"/>
      <c r="DAE1922" s="12"/>
      <c r="DAF1922" s="12"/>
      <c r="DAG1922" s="10"/>
      <c r="DAH1922" s="14"/>
      <c r="DAI1922" s="14"/>
      <c r="DAJ1922" s="14"/>
      <c r="DAK1922" s="16"/>
      <c r="DAL1922" s="10"/>
      <c r="DAM1922" s="17"/>
      <c r="DAN1922" s="11"/>
      <c r="DAO1922" s="19"/>
      <c r="DAP1922" s="11"/>
      <c r="DAQ1922" s="12"/>
      <c r="DAR1922" s="12"/>
      <c r="DAS1922" s="10"/>
      <c r="DAT1922" s="14"/>
      <c r="DAU1922" s="14"/>
      <c r="DAV1922" s="14"/>
      <c r="DAW1922" s="16"/>
      <c r="DAX1922" s="10"/>
      <c r="DAY1922" s="17"/>
      <c r="DAZ1922" s="11"/>
      <c r="DBA1922" s="19"/>
      <c r="DBB1922" s="11"/>
      <c r="DBC1922" s="12"/>
      <c r="DBD1922" s="12"/>
      <c r="DBE1922" s="10"/>
      <c r="DBF1922" s="14"/>
      <c r="DBG1922" s="14"/>
      <c r="DBH1922" s="14"/>
      <c r="DBI1922" s="16"/>
      <c r="DBJ1922" s="10"/>
      <c r="DBK1922" s="17"/>
      <c r="DBL1922" s="11"/>
      <c r="DBM1922" s="19"/>
      <c r="DBN1922" s="11"/>
      <c r="DBO1922" s="12"/>
      <c r="DBP1922" s="12"/>
      <c r="DBQ1922" s="10"/>
      <c r="DBR1922" s="14"/>
      <c r="DBS1922" s="14"/>
      <c r="DBT1922" s="14"/>
      <c r="DBU1922" s="16"/>
      <c r="DBV1922" s="10"/>
      <c r="DBW1922" s="17"/>
      <c r="DBX1922" s="11"/>
      <c r="DBY1922" s="19"/>
      <c r="DBZ1922" s="11"/>
      <c r="DCA1922" s="12"/>
      <c r="DCB1922" s="12"/>
      <c r="DCC1922" s="10"/>
      <c r="DCD1922" s="14"/>
      <c r="DCE1922" s="14"/>
      <c r="DCF1922" s="14"/>
      <c r="DCG1922" s="16"/>
      <c r="DCH1922" s="10"/>
      <c r="DCI1922" s="17"/>
      <c r="DCJ1922" s="11"/>
      <c r="DCK1922" s="19"/>
      <c r="DCL1922" s="11"/>
      <c r="DCM1922" s="12"/>
      <c r="DCN1922" s="12"/>
      <c r="DCO1922" s="10"/>
      <c r="DCP1922" s="14"/>
      <c r="DCQ1922" s="14"/>
      <c r="DCR1922" s="14"/>
      <c r="DCS1922" s="16"/>
      <c r="DCT1922" s="10"/>
      <c r="DCU1922" s="17"/>
      <c r="DCV1922" s="11"/>
      <c r="DCW1922" s="19"/>
      <c r="DCX1922" s="11"/>
      <c r="DCY1922" s="12"/>
      <c r="DCZ1922" s="12"/>
      <c r="DDA1922" s="10"/>
      <c r="DDB1922" s="14"/>
      <c r="DDC1922" s="14"/>
      <c r="DDD1922" s="14"/>
      <c r="DDE1922" s="16"/>
      <c r="DDF1922" s="10"/>
      <c r="DDG1922" s="17"/>
      <c r="DDH1922" s="11"/>
      <c r="DDI1922" s="19"/>
      <c r="DDJ1922" s="11"/>
      <c r="DDK1922" s="12"/>
      <c r="DDL1922" s="12"/>
      <c r="DDM1922" s="10"/>
      <c r="DDN1922" s="14"/>
      <c r="DDO1922" s="14"/>
      <c r="DDP1922" s="14"/>
      <c r="DDQ1922" s="16"/>
      <c r="DDR1922" s="10"/>
      <c r="DDS1922" s="17"/>
      <c r="DDT1922" s="11"/>
      <c r="DDU1922" s="19"/>
      <c r="DDV1922" s="11"/>
      <c r="DDW1922" s="12"/>
      <c r="DDX1922" s="12"/>
      <c r="DDY1922" s="10"/>
      <c r="DDZ1922" s="14"/>
      <c r="DEA1922" s="14"/>
      <c r="DEB1922" s="14"/>
      <c r="DEC1922" s="16"/>
      <c r="DED1922" s="10"/>
      <c r="DEE1922" s="17"/>
      <c r="DEF1922" s="11"/>
      <c r="DEG1922" s="19"/>
      <c r="DEH1922" s="11"/>
      <c r="DEI1922" s="12"/>
      <c r="DEJ1922" s="12"/>
      <c r="DEK1922" s="10"/>
      <c r="DEL1922" s="14"/>
      <c r="DEM1922" s="14"/>
      <c r="DEN1922" s="14"/>
      <c r="DEO1922" s="16"/>
      <c r="DEP1922" s="10"/>
      <c r="DEQ1922" s="17"/>
      <c r="DER1922" s="11"/>
      <c r="DES1922" s="19"/>
      <c r="DET1922" s="11"/>
      <c r="DEU1922" s="12"/>
      <c r="DEV1922" s="12"/>
      <c r="DEW1922" s="10"/>
      <c r="DEX1922" s="14"/>
      <c r="DEY1922" s="14"/>
      <c r="DEZ1922" s="14"/>
      <c r="DFA1922" s="16"/>
      <c r="DFB1922" s="10"/>
      <c r="DFC1922" s="17"/>
      <c r="DFD1922" s="11"/>
      <c r="DFE1922" s="19"/>
      <c r="DFF1922" s="11"/>
      <c r="DFG1922" s="12"/>
      <c r="DFH1922" s="12"/>
      <c r="DFI1922" s="10"/>
      <c r="DFJ1922" s="14"/>
      <c r="DFK1922" s="14"/>
      <c r="DFL1922" s="14"/>
      <c r="DFM1922" s="16"/>
      <c r="DFN1922" s="10"/>
      <c r="DFO1922" s="17"/>
      <c r="DFP1922" s="11"/>
      <c r="DFQ1922" s="19"/>
      <c r="DFR1922" s="11"/>
      <c r="DFS1922" s="12"/>
      <c r="DFT1922" s="12"/>
      <c r="DFU1922" s="10"/>
      <c r="DFV1922" s="14"/>
      <c r="DFW1922" s="14"/>
      <c r="DFX1922" s="14"/>
      <c r="DFY1922" s="16"/>
      <c r="DFZ1922" s="10"/>
      <c r="DGA1922" s="17"/>
      <c r="DGB1922" s="11"/>
      <c r="DGC1922" s="19"/>
      <c r="DGD1922" s="11"/>
      <c r="DGE1922" s="12"/>
      <c r="DGF1922" s="12"/>
      <c r="DGG1922" s="10"/>
      <c r="DGH1922" s="14"/>
      <c r="DGI1922" s="14"/>
      <c r="DGJ1922" s="14"/>
      <c r="DGK1922" s="16"/>
      <c r="DGL1922" s="10"/>
      <c r="DGM1922" s="17"/>
      <c r="DGN1922" s="11"/>
      <c r="DGO1922" s="19"/>
      <c r="DGP1922" s="11"/>
      <c r="DGQ1922" s="12"/>
      <c r="DGR1922" s="12"/>
      <c r="DGS1922" s="10"/>
      <c r="DGT1922" s="14"/>
      <c r="DGU1922" s="14"/>
      <c r="DGV1922" s="14"/>
      <c r="DGW1922" s="16"/>
      <c r="DGX1922" s="10"/>
      <c r="DGY1922" s="17"/>
      <c r="DGZ1922" s="11"/>
      <c r="DHA1922" s="19"/>
      <c r="DHB1922" s="11"/>
      <c r="DHC1922" s="12"/>
      <c r="DHD1922" s="12"/>
      <c r="DHE1922" s="10"/>
      <c r="DHF1922" s="14"/>
      <c r="DHG1922" s="14"/>
      <c r="DHH1922" s="14"/>
      <c r="DHI1922" s="16"/>
      <c r="DHJ1922" s="10"/>
      <c r="DHK1922" s="17"/>
      <c r="DHL1922" s="11"/>
      <c r="DHM1922" s="19"/>
      <c r="DHN1922" s="11"/>
      <c r="DHO1922" s="12"/>
      <c r="DHP1922" s="12"/>
      <c r="DHQ1922" s="10"/>
      <c r="DHR1922" s="14"/>
      <c r="DHS1922" s="14"/>
      <c r="DHT1922" s="14"/>
      <c r="DHU1922" s="16"/>
      <c r="DHV1922" s="10"/>
      <c r="DHW1922" s="17"/>
      <c r="DHX1922" s="11"/>
      <c r="DHY1922" s="19"/>
      <c r="DHZ1922" s="11"/>
      <c r="DIA1922" s="12"/>
      <c r="DIB1922" s="12"/>
      <c r="DIC1922" s="10"/>
      <c r="DID1922" s="14"/>
      <c r="DIE1922" s="14"/>
      <c r="DIF1922" s="14"/>
      <c r="DIG1922" s="16"/>
      <c r="DIH1922" s="10"/>
      <c r="DII1922" s="17"/>
      <c r="DIJ1922" s="11"/>
      <c r="DIK1922" s="19"/>
      <c r="DIL1922" s="11"/>
      <c r="DIM1922" s="12"/>
      <c r="DIN1922" s="12"/>
      <c r="DIO1922" s="10"/>
      <c r="DIP1922" s="14"/>
      <c r="DIQ1922" s="14"/>
      <c r="DIR1922" s="14"/>
      <c r="DIS1922" s="16"/>
      <c r="DIT1922" s="10"/>
      <c r="DIU1922" s="17"/>
      <c r="DIV1922" s="11"/>
      <c r="DIW1922" s="19"/>
      <c r="DIX1922" s="11"/>
      <c r="DIY1922" s="12"/>
      <c r="DIZ1922" s="12"/>
      <c r="DJA1922" s="10"/>
      <c r="DJB1922" s="14"/>
      <c r="DJC1922" s="14"/>
      <c r="DJD1922" s="14"/>
      <c r="DJE1922" s="16"/>
      <c r="DJF1922" s="10"/>
      <c r="DJG1922" s="17"/>
      <c r="DJH1922" s="11"/>
      <c r="DJI1922" s="19"/>
      <c r="DJJ1922" s="11"/>
      <c r="DJK1922" s="12"/>
      <c r="DJL1922" s="12"/>
      <c r="DJM1922" s="10"/>
      <c r="DJN1922" s="14"/>
      <c r="DJO1922" s="14"/>
      <c r="DJP1922" s="14"/>
      <c r="DJQ1922" s="16"/>
      <c r="DJR1922" s="10"/>
      <c r="DJS1922" s="17"/>
      <c r="DJT1922" s="11"/>
      <c r="DJU1922" s="19"/>
      <c r="DJV1922" s="11"/>
      <c r="DJW1922" s="12"/>
      <c r="DJX1922" s="12"/>
      <c r="DJY1922" s="10"/>
      <c r="DJZ1922" s="14"/>
      <c r="DKA1922" s="14"/>
      <c r="DKB1922" s="14"/>
      <c r="DKC1922" s="16"/>
      <c r="DKD1922" s="10"/>
      <c r="DKE1922" s="17"/>
      <c r="DKF1922" s="11"/>
      <c r="DKG1922" s="19"/>
      <c r="DKH1922" s="11"/>
      <c r="DKI1922" s="12"/>
      <c r="DKJ1922" s="12"/>
      <c r="DKK1922" s="10"/>
      <c r="DKL1922" s="14"/>
      <c r="DKM1922" s="14"/>
      <c r="DKN1922" s="14"/>
      <c r="DKO1922" s="16"/>
      <c r="DKP1922" s="10"/>
      <c r="DKQ1922" s="17"/>
      <c r="DKR1922" s="11"/>
      <c r="DKS1922" s="19"/>
      <c r="DKT1922" s="11"/>
      <c r="DKU1922" s="12"/>
      <c r="DKV1922" s="12"/>
      <c r="DKW1922" s="10"/>
      <c r="DKX1922" s="14"/>
      <c r="DKY1922" s="14"/>
      <c r="DKZ1922" s="14"/>
      <c r="DLA1922" s="16"/>
      <c r="DLB1922" s="10"/>
      <c r="DLC1922" s="17"/>
      <c r="DLD1922" s="11"/>
      <c r="DLE1922" s="19"/>
      <c r="DLF1922" s="11"/>
      <c r="DLG1922" s="12"/>
      <c r="DLH1922" s="12"/>
      <c r="DLI1922" s="10"/>
      <c r="DLJ1922" s="14"/>
      <c r="DLK1922" s="14"/>
      <c r="DLL1922" s="14"/>
      <c r="DLM1922" s="16"/>
      <c r="DLN1922" s="10"/>
      <c r="DLO1922" s="17"/>
      <c r="DLP1922" s="11"/>
      <c r="DLQ1922" s="19"/>
      <c r="DLR1922" s="11"/>
      <c r="DLS1922" s="12"/>
      <c r="DLT1922" s="12"/>
      <c r="DLU1922" s="10"/>
      <c r="DLV1922" s="14"/>
      <c r="DLW1922" s="14"/>
      <c r="DLX1922" s="14"/>
      <c r="DLY1922" s="16"/>
      <c r="DLZ1922" s="10"/>
      <c r="DMA1922" s="17"/>
      <c r="DMB1922" s="11"/>
      <c r="DMC1922" s="19"/>
      <c r="DMD1922" s="11"/>
      <c r="DME1922" s="12"/>
      <c r="DMF1922" s="12"/>
      <c r="DMG1922" s="10"/>
      <c r="DMH1922" s="14"/>
      <c r="DMI1922" s="14"/>
      <c r="DMJ1922" s="14"/>
      <c r="DMK1922" s="16"/>
      <c r="DML1922" s="10"/>
      <c r="DMM1922" s="17"/>
      <c r="DMN1922" s="11"/>
      <c r="DMO1922" s="19"/>
      <c r="DMP1922" s="11"/>
      <c r="DMQ1922" s="12"/>
      <c r="DMR1922" s="12"/>
      <c r="DMS1922" s="10"/>
      <c r="DMT1922" s="14"/>
      <c r="DMU1922" s="14"/>
      <c r="DMV1922" s="14"/>
      <c r="DMW1922" s="16"/>
      <c r="DMX1922" s="10"/>
      <c r="DMY1922" s="17"/>
      <c r="DMZ1922" s="11"/>
      <c r="DNA1922" s="19"/>
      <c r="DNB1922" s="11"/>
      <c r="DNC1922" s="12"/>
      <c r="DND1922" s="12"/>
      <c r="DNE1922" s="10"/>
      <c r="DNF1922" s="14"/>
      <c r="DNG1922" s="14"/>
      <c r="DNH1922" s="14"/>
      <c r="DNI1922" s="16"/>
      <c r="DNJ1922" s="10"/>
      <c r="DNK1922" s="17"/>
      <c r="DNL1922" s="11"/>
      <c r="DNM1922" s="19"/>
      <c r="DNN1922" s="11"/>
      <c r="DNO1922" s="12"/>
      <c r="DNP1922" s="12"/>
      <c r="DNQ1922" s="10"/>
      <c r="DNR1922" s="14"/>
      <c r="DNS1922" s="14"/>
      <c r="DNT1922" s="14"/>
      <c r="DNU1922" s="16"/>
      <c r="DNV1922" s="10"/>
      <c r="DNW1922" s="17"/>
      <c r="DNX1922" s="11"/>
      <c r="DNY1922" s="19"/>
      <c r="DNZ1922" s="11"/>
      <c r="DOA1922" s="12"/>
      <c r="DOB1922" s="12"/>
      <c r="DOC1922" s="10"/>
      <c r="DOD1922" s="14"/>
      <c r="DOE1922" s="14"/>
      <c r="DOF1922" s="14"/>
      <c r="DOG1922" s="16"/>
      <c r="DOH1922" s="10"/>
      <c r="DOI1922" s="17"/>
      <c r="DOJ1922" s="11"/>
      <c r="DOK1922" s="19"/>
      <c r="DOL1922" s="11"/>
      <c r="DOM1922" s="12"/>
      <c r="DON1922" s="12"/>
      <c r="DOO1922" s="10"/>
      <c r="DOP1922" s="14"/>
      <c r="DOQ1922" s="14"/>
      <c r="DOR1922" s="14"/>
      <c r="DOS1922" s="16"/>
      <c r="DOT1922" s="10"/>
      <c r="DOU1922" s="17"/>
      <c r="DOV1922" s="11"/>
      <c r="DOW1922" s="19"/>
      <c r="DOX1922" s="11"/>
      <c r="DOY1922" s="12"/>
      <c r="DOZ1922" s="12"/>
      <c r="DPA1922" s="10"/>
      <c r="DPB1922" s="14"/>
      <c r="DPC1922" s="14"/>
      <c r="DPD1922" s="14"/>
      <c r="DPE1922" s="16"/>
      <c r="DPF1922" s="10"/>
      <c r="DPG1922" s="17"/>
      <c r="DPH1922" s="11"/>
      <c r="DPI1922" s="19"/>
      <c r="DPJ1922" s="11"/>
      <c r="DPK1922" s="12"/>
      <c r="DPL1922" s="12"/>
      <c r="DPM1922" s="10"/>
      <c r="DPN1922" s="14"/>
      <c r="DPO1922" s="14"/>
      <c r="DPP1922" s="14"/>
      <c r="DPQ1922" s="16"/>
      <c r="DPR1922" s="10"/>
      <c r="DPS1922" s="17"/>
      <c r="DPT1922" s="11"/>
      <c r="DPU1922" s="19"/>
      <c r="DPV1922" s="11"/>
      <c r="DPW1922" s="12"/>
      <c r="DPX1922" s="12"/>
      <c r="DPY1922" s="10"/>
      <c r="DPZ1922" s="14"/>
      <c r="DQA1922" s="14"/>
      <c r="DQB1922" s="14"/>
      <c r="DQC1922" s="16"/>
      <c r="DQD1922" s="10"/>
      <c r="DQE1922" s="17"/>
      <c r="DQF1922" s="11"/>
      <c r="DQG1922" s="19"/>
      <c r="DQH1922" s="11"/>
      <c r="DQI1922" s="12"/>
      <c r="DQJ1922" s="12"/>
      <c r="DQK1922" s="10"/>
      <c r="DQL1922" s="14"/>
      <c r="DQM1922" s="14"/>
      <c r="DQN1922" s="14"/>
      <c r="DQO1922" s="16"/>
      <c r="DQP1922" s="10"/>
      <c r="DQQ1922" s="17"/>
      <c r="DQR1922" s="11"/>
      <c r="DQS1922" s="19"/>
      <c r="DQT1922" s="11"/>
      <c r="DQU1922" s="12"/>
      <c r="DQV1922" s="12"/>
      <c r="DQW1922" s="10"/>
      <c r="DQX1922" s="14"/>
      <c r="DQY1922" s="14"/>
      <c r="DQZ1922" s="14"/>
      <c r="DRA1922" s="16"/>
      <c r="DRB1922" s="10"/>
      <c r="DRC1922" s="17"/>
      <c r="DRD1922" s="11"/>
      <c r="DRE1922" s="19"/>
      <c r="DRF1922" s="11"/>
      <c r="DRG1922" s="12"/>
      <c r="DRH1922" s="12"/>
      <c r="DRI1922" s="10"/>
      <c r="DRJ1922" s="14"/>
      <c r="DRK1922" s="14"/>
      <c r="DRL1922" s="14"/>
      <c r="DRM1922" s="16"/>
      <c r="DRN1922" s="10"/>
      <c r="DRO1922" s="17"/>
      <c r="DRP1922" s="11"/>
      <c r="DRQ1922" s="19"/>
      <c r="DRR1922" s="11"/>
      <c r="DRS1922" s="12"/>
      <c r="DRT1922" s="12"/>
      <c r="DRU1922" s="10"/>
      <c r="DRV1922" s="14"/>
      <c r="DRW1922" s="14"/>
      <c r="DRX1922" s="14"/>
      <c r="DRY1922" s="16"/>
      <c r="DRZ1922" s="10"/>
      <c r="DSA1922" s="17"/>
      <c r="DSB1922" s="11"/>
      <c r="DSC1922" s="19"/>
      <c r="DSD1922" s="11"/>
      <c r="DSE1922" s="12"/>
      <c r="DSF1922" s="12"/>
      <c r="DSG1922" s="10"/>
      <c r="DSH1922" s="14"/>
      <c r="DSI1922" s="14"/>
      <c r="DSJ1922" s="14"/>
      <c r="DSK1922" s="16"/>
      <c r="DSL1922" s="10"/>
      <c r="DSM1922" s="17"/>
      <c r="DSN1922" s="11"/>
      <c r="DSO1922" s="19"/>
      <c r="DSP1922" s="11"/>
      <c r="DSQ1922" s="12"/>
      <c r="DSR1922" s="12"/>
      <c r="DSS1922" s="10"/>
      <c r="DST1922" s="14"/>
      <c r="DSU1922" s="14"/>
      <c r="DSV1922" s="14"/>
      <c r="DSW1922" s="16"/>
      <c r="DSX1922" s="10"/>
      <c r="DSY1922" s="17"/>
      <c r="DSZ1922" s="11"/>
      <c r="DTA1922" s="19"/>
      <c r="DTB1922" s="11"/>
      <c r="DTC1922" s="12"/>
      <c r="DTD1922" s="12"/>
      <c r="DTE1922" s="10"/>
      <c r="DTF1922" s="14"/>
      <c r="DTG1922" s="14"/>
      <c r="DTH1922" s="14"/>
      <c r="DTI1922" s="16"/>
      <c r="DTJ1922" s="10"/>
      <c r="DTK1922" s="17"/>
      <c r="DTL1922" s="11"/>
      <c r="DTM1922" s="19"/>
      <c r="DTN1922" s="11"/>
      <c r="DTO1922" s="12"/>
      <c r="DTP1922" s="12"/>
      <c r="DTQ1922" s="10"/>
      <c r="DTR1922" s="14"/>
      <c r="DTS1922" s="14"/>
      <c r="DTT1922" s="14"/>
      <c r="DTU1922" s="16"/>
      <c r="DTV1922" s="10"/>
      <c r="DTW1922" s="17"/>
      <c r="DTX1922" s="11"/>
      <c r="DTY1922" s="19"/>
      <c r="DTZ1922" s="11"/>
      <c r="DUA1922" s="12"/>
      <c r="DUB1922" s="12"/>
      <c r="DUC1922" s="10"/>
      <c r="DUD1922" s="14"/>
      <c r="DUE1922" s="14"/>
      <c r="DUF1922" s="14"/>
      <c r="DUG1922" s="16"/>
      <c r="DUH1922" s="10"/>
      <c r="DUI1922" s="17"/>
      <c r="DUJ1922" s="11"/>
      <c r="DUK1922" s="19"/>
      <c r="DUL1922" s="11"/>
      <c r="DUM1922" s="12"/>
      <c r="DUN1922" s="12"/>
      <c r="DUO1922" s="10"/>
      <c r="DUP1922" s="14"/>
      <c r="DUQ1922" s="14"/>
      <c r="DUR1922" s="14"/>
      <c r="DUS1922" s="16"/>
      <c r="DUT1922" s="10"/>
      <c r="DUU1922" s="17"/>
      <c r="DUV1922" s="11"/>
      <c r="DUW1922" s="19"/>
      <c r="DUX1922" s="11"/>
      <c r="DUY1922" s="12"/>
      <c r="DUZ1922" s="12"/>
      <c r="DVA1922" s="10"/>
      <c r="DVB1922" s="14"/>
      <c r="DVC1922" s="14"/>
      <c r="DVD1922" s="14"/>
      <c r="DVE1922" s="16"/>
      <c r="DVF1922" s="10"/>
      <c r="DVG1922" s="17"/>
      <c r="DVH1922" s="11"/>
      <c r="DVI1922" s="19"/>
      <c r="DVJ1922" s="11"/>
      <c r="DVK1922" s="12"/>
      <c r="DVL1922" s="12"/>
      <c r="DVM1922" s="10"/>
      <c r="DVN1922" s="14"/>
      <c r="DVO1922" s="14"/>
      <c r="DVP1922" s="14"/>
      <c r="DVQ1922" s="16"/>
      <c r="DVR1922" s="10"/>
      <c r="DVS1922" s="17"/>
      <c r="DVT1922" s="11"/>
      <c r="DVU1922" s="19"/>
      <c r="DVV1922" s="11"/>
      <c r="DVW1922" s="12"/>
      <c r="DVX1922" s="12"/>
      <c r="DVY1922" s="10"/>
      <c r="DVZ1922" s="14"/>
      <c r="DWA1922" s="14"/>
      <c r="DWB1922" s="14"/>
      <c r="DWC1922" s="16"/>
      <c r="DWD1922" s="10"/>
      <c r="DWE1922" s="17"/>
      <c r="DWF1922" s="11"/>
      <c r="DWG1922" s="19"/>
      <c r="DWH1922" s="11"/>
      <c r="DWI1922" s="12"/>
      <c r="DWJ1922" s="12"/>
      <c r="DWK1922" s="10"/>
      <c r="DWL1922" s="14"/>
      <c r="DWM1922" s="14"/>
      <c r="DWN1922" s="14"/>
      <c r="DWO1922" s="16"/>
      <c r="DWP1922" s="10"/>
      <c r="DWQ1922" s="17"/>
      <c r="DWR1922" s="11"/>
      <c r="DWS1922" s="19"/>
      <c r="DWT1922" s="11"/>
      <c r="DWU1922" s="12"/>
      <c r="DWV1922" s="12"/>
      <c r="DWW1922" s="10"/>
      <c r="DWX1922" s="14"/>
      <c r="DWY1922" s="14"/>
      <c r="DWZ1922" s="14"/>
      <c r="DXA1922" s="16"/>
      <c r="DXB1922" s="10"/>
      <c r="DXC1922" s="17"/>
      <c r="DXD1922" s="11"/>
      <c r="DXE1922" s="19"/>
      <c r="DXF1922" s="11"/>
      <c r="DXG1922" s="12"/>
      <c r="DXH1922" s="12"/>
      <c r="DXI1922" s="10"/>
      <c r="DXJ1922" s="14"/>
      <c r="DXK1922" s="14"/>
      <c r="DXL1922" s="14"/>
      <c r="DXM1922" s="16"/>
      <c r="DXN1922" s="10"/>
      <c r="DXO1922" s="17"/>
      <c r="DXP1922" s="11"/>
      <c r="DXQ1922" s="19"/>
      <c r="DXR1922" s="11"/>
      <c r="DXS1922" s="12"/>
      <c r="DXT1922" s="12"/>
      <c r="DXU1922" s="10"/>
      <c r="DXV1922" s="14"/>
      <c r="DXW1922" s="14"/>
      <c r="DXX1922" s="14"/>
      <c r="DXY1922" s="16"/>
      <c r="DXZ1922" s="10"/>
      <c r="DYA1922" s="17"/>
      <c r="DYB1922" s="11"/>
      <c r="DYC1922" s="19"/>
      <c r="DYD1922" s="11"/>
      <c r="DYE1922" s="12"/>
      <c r="DYF1922" s="12"/>
      <c r="DYG1922" s="10"/>
      <c r="DYH1922" s="14"/>
      <c r="DYI1922" s="14"/>
      <c r="DYJ1922" s="14"/>
      <c r="DYK1922" s="16"/>
      <c r="DYL1922" s="10"/>
      <c r="DYM1922" s="17"/>
      <c r="DYN1922" s="11"/>
      <c r="DYO1922" s="19"/>
      <c r="DYP1922" s="11"/>
      <c r="DYQ1922" s="12"/>
      <c r="DYR1922" s="12"/>
      <c r="DYS1922" s="10"/>
      <c r="DYT1922" s="14"/>
      <c r="DYU1922" s="14"/>
      <c r="DYV1922" s="14"/>
      <c r="DYW1922" s="16"/>
      <c r="DYX1922" s="10"/>
      <c r="DYY1922" s="17"/>
      <c r="DYZ1922" s="11"/>
      <c r="DZA1922" s="19"/>
      <c r="DZB1922" s="11"/>
      <c r="DZC1922" s="12"/>
      <c r="DZD1922" s="12"/>
      <c r="DZE1922" s="10"/>
      <c r="DZF1922" s="14"/>
      <c r="DZG1922" s="14"/>
      <c r="DZH1922" s="14"/>
      <c r="DZI1922" s="16"/>
      <c r="DZJ1922" s="10"/>
      <c r="DZK1922" s="17"/>
      <c r="DZL1922" s="11"/>
      <c r="DZM1922" s="19"/>
      <c r="DZN1922" s="11"/>
      <c r="DZO1922" s="12"/>
      <c r="DZP1922" s="12"/>
      <c r="DZQ1922" s="10"/>
      <c r="DZR1922" s="14"/>
      <c r="DZS1922" s="14"/>
      <c r="DZT1922" s="14"/>
      <c r="DZU1922" s="16"/>
      <c r="DZV1922" s="10"/>
      <c r="DZW1922" s="17"/>
      <c r="DZX1922" s="11"/>
      <c r="DZY1922" s="19"/>
      <c r="DZZ1922" s="11"/>
      <c r="EAA1922" s="12"/>
      <c r="EAB1922" s="12"/>
      <c r="EAC1922" s="10"/>
      <c r="EAD1922" s="14"/>
      <c r="EAE1922" s="14"/>
      <c r="EAF1922" s="14"/>
      <c r="EAG1922" s="16"/>
      <c r="EAH1922" s="10"/>
      <c r="EAI1922" s="17"/>
      <c r="EAJ1922" s="11"/>
      <c r="EAK1922" s="19"/>
      <c r="EAL1922" s="11"/>
      <c r="EAM1922" s="12"/>
      <c r="EAN1922" s="12"/>
      <c r="EAO1922" s="10"/>
      <c r="EAP1922" s="14"/>
      <c r="EAQ1922" s="14"/>
      <c r="EAR1922" s="14"/>
      <c r="EAS1922" s="16"/>
      <c r="EAT1922" s="10"/>
      <c r="EAU1922" s="17"/>
      <c r="EAV1922" s="11"/>
      <c r="EAW1922" s="19"/>
      <c r="EAX1922" s="11"/>
      <c r="EAY1922" s="12"/>
      <c r="EAZ1922" s="12"/>
      <c r="EBA1922" s="10"/>
      <c r="EBB1922" s="14"/>
      <c r="EBC1922" s="14"/>
      <c r="EBD1922" s="14"/>
      <c r="EBE1922" s="16"/>
      <c r="EBF1922" s="10"/>
      <c r="EBG1922" s="17"/>
      <c r="EBH1922" s="11"/>
      <c r="EBI1922" s="19"/>
      <c r="EBJ1922" s="11"/>
      <c r="EBK1922" s="12"/>
      <c r="EBL1922" s="12"/>
      <c r="EBM1922" s="10"/>
      <c r="EBN1922" s="14"/>
      <c r="EBO1922" s="14"/>
      <c r="EBP1922" s="14"/>
      <c r="EBQ1922" s="16"/>
      <c r="EBR1922" s="10"/>
      <c r="EBS1922" s="17"/>
      <c r="EBT1922" s="11"/>
      <c r="EBU1922" s="19"/>
      <c r="EBV1922" s="11"/>
      <c r="EBW1922" s="12"/>
      <c r="EBX1922" s="12"/>
      <c r="EBY1922" s="10"/>
      <c r="EBZ1922" s="14"/>
      <c r="ECA1922" s="14"/>
      <c r="ECB1922" s="14"/>
      <c r="ECC1922" s="16"/>
      <c r="ECD1922" s="10"/>
      <c r="ECE1922" s="17"/>
      <c r="ECF1922" s="11"/>
      <c r="ECG1922" s="19"/>
      <c r="ECH1922" s="11"/>
      <c r="ECI1922" s="12"/>
      <c r="ECJ1922" s="12"/>
      <c r="ECK1922" s="10"/>
      <c r="ECL1922" s="14"/>
      <c r="ECM1922" s="14"/>
      <c r="ECN1922" s="14"/>
      <c r="ECO1922" s="16"/>
      <c r="ECP1922" s="10"/>
      <c r="ECQ1922" s="17"/>
      <c r="ECR1922" s="11"/>
      <c r="ECS1922" s="19"/>
      <c r="ECT1922" s="11"/>
      <c r="ECU1922" s="12"/>
      <c r="ECV1922" s="12"/>
      <c r="ECW1922" s="10"/>
      <c r="ECX1922" s="14"/>
      <c r="ECY1922" s="14"/>
      <c r="ECZ1922" s="14"/>
      <c r="EDA1922" s="16"/>
      <c r="EDB1922" s="10"/>
      <c r="EDC1922" s="17"/>
      <c r="EDD1922" s="11"/>
      <c r="EDE1922" s="19"/>
      <c r="EDF1922" s="11"/>
      <c r="EDG1922" s="12"/>
      <c r="EDH1922" s="12"/>
      <c r="EDI1922" s="10"/>
      <c r="EDJ1922" s="14"/>
      <c r="EDK1922" s="14"/>
      <c r="EDL1922" s="14"/>
      <c r="EDM1922" s="16"/>
      <c r="EDN1922" s="10"/>
      <c r="EDO1922" s="17"/>
      <c r="EDP1922" s="11"/>
      <c r="EDQ1922" s="19"/>
      <c r="EDR1922" s="11"/>
      <c r="EDS1922" s="12"/>
      <c r="EDT1922" s="12"/>
      <c r="EDU1922" s="10"/>
      <c r="EDV1922" s="14"/>
      <c r="EDW1922" s="14"/>
      <c r="EDX1922" s="14"/>
      <c r="EDY1922" s="16"/>
      <c r="EDZ1922" s="10"/>
      <c r="EEA1922" s="17"/>
      <c r="EEB1922" s="11"/>
      <c r="EEC1922" s="19"/>
      <c r="EED1922" s="11"/>
      <c r="EEE1922" s="12"/>
      <c r="EEF1922" s="12"/>
      <c r="EEG1922" s="10"/>
      <c r="EEH1922" s="14"/>
      <c r="EEI1922" s="14"/>
      <c r="EEJ1922" s="14"/>
      <c r="EEK1922" s="16"/>
      <c r="EEL1922" s="10"/>
      <c r="EEM1922" s="17"/>
      <c r="EEN1922" s="11"/>
      <c r="EEO1922" s="19"/>
      <c r="EEP1922" s="11"/>
      <c r="EEQ1922" s="12"/>
      <c r="EER1922" s="12"/>
      <c r="EES1922" s="10"/>
      <c r="EET1922" s="14"/>
      <c r="EEU1922" s="14"/>
      <c r="EEV1922" s="14"/>
      <c r="EEW1922" s="16"/>
      <c r="EEX1922" s="10"/>
      <c r="EEY1922" s="17"/>
      <c r="EEZ1922" s="11"/>
      <c r="EFA1922" s="19"/>
      <c r="EFB1922" s="11"/>
      <c r="EFC1922" s="12"/>
      <c r="EFD1922" s="12"/>
      <c r="EFE1922" s="10"/>
      <c r="EFF1922" s="14"/>
      <c r="EFG1922" s="14"/>
      <c r="EFH1922" s="14"/>
      <c r="EFI1922" s="16"/>
      <c r="EFJ1922" s="10"/>
      <c r="EFK1922" s="17"/>
      <c r="EFL1922" s="11"/>
      <c r="EFM1922" s="19"/>
      <c r="EFN1922" s="11"/>
      <c r="EFO1922" s="12"/>
      <c r="EFP1922" s="12"/>
      <c r="EFQ1922" s="10"/>
      <c r="EFR1922" s="14"/>
      <c r="EFS1922" s="14"/>
      <c r="EFT1922" s="14"/>
      <c r="EFU1922" s="16"/>
      <c r="EFV1922" s="10"/>
      <c r="EFW1922" s="17"/>
      <c r="EFX1922" s="11"/>
      <c r="EFY1922" s="19"/>
      <c r="EFZ1922" s="11"/>
      <c r="EGA1922" s="12"/>
      <c r="EGB1922" s="12"/>
      <c r="EGC1922" s="10"/>
      <c r="EGD1922" s="14"/>
      <c r="EGE1922" s="14"/>
      <c r="EGF1922" s="14"/>
      <c r="EGG1922" s="16"/>
      <c r="EGH1922" s="10"/>
      <c r="EGI1922" s="17"/>
      <c r="EGJ1922" s="11"/>
      <c r="EGK1922" s="19"/>
      <c r="EGL1922" s="11"/>
      <c r="EGM1922" s="12"/>
      <c r="EGN1922" s="12"/>
      <c r="EGO1922" s="10"/>
      <c r="EGP1922" s="14"/>
      <c r="EGQ1922" s="14"/>
      <c r="EGR1922" s="14"/>
      <c r="EGS1922" s="16"/>
      <c r="EGT1922" s="10"/>
      <c r="EGU1922" s="17"/>
      <c r="EGV1922" s="11"/>
      <c r="EGW1922" s="19"/>
      <c r="EGX1922" s="11"/>
      <c r="EGY1922" s="12"/>
      <c r="EGZ1922" s="12"/>
      <c r="EHA1922" s="10"/>
      <c r="EHB1922" s="14"/>
      <c r="EHC1922" s="14"/>
      <c r="EHD1922" s="14"/>
      <c r="EHE1922" s="16"/>
      <c r="EHF1922" s="10"/>
      <c r="EHG1922" s="17"/>
      <c r="EHH1922" s="11"/>
      <c r="EHI1922" s="19"/>
      <c r="EHJ1922" s="11"/>
      <c r="EHK1922" s="12"/>
      <c r="EHL1922" s="12"/>
      <c r="EHM1922" s="10"/>
      <c r="EHN1922" s="14"/>
      <c r="EHO1922" s="14"/>
      <c r="EHP1922" s="14"/>
      <c r="EHQ1922" s="16"/>
      <c r="EHR1922" s="10"/>
      <c r="EHS1922" s="17"/>
      <c r="EHT1922" s="11"/>
      <c r="EHU1922" s="19"/>
      <c r="EHV1922" s="11"/>
      <c r="EHW1922" s="12"/>
      <c r="EHX1922" s="12"/>
      <c r="EHY1922" s="10"/>
      <c r="EHZ1922" s="14"/>
      <c r="EIA1922" s="14"/>
      <c r="EIB1922" s="14"/>
      <c r="EIC1922" s="16"/>
      <c r="EID1922" s="10"/>
      <c r="EIE1922" s="17"/>
      <c r="EIF1922" s="11"/>
      <c r="EIG1922" s="19"/>
      <c r="EIH1922" s="11"/>
      <c r="EII1922" s="12"/>
      <c r="EIJ1922" s="12"/>
      <c r="EIK1922" s="10"/>
      <c r="EIL1922" s="14"/>
      <c r="EIM1922" s="14"/>
      <c r="EIN1922" s="14"/>
      <c r="EIO1922" s="16"/>
      <c r="EIP1922" s="10"/>
      <c r="EIQ1922" s="17"/>
      <c r="EIR1922" s="11"/>
      <c r="EIS1922" s="19"/>
      <c r="EIT1922" s="11"/>
      <c r="EIU1922" s="12"/>
      <c r="EIV1922" s="12"/>
      <c r="EIW1922" s="10"/>
      <c r="EIX1922" s="14"/>
      <c r="EIY1922" s="14"/>
      <c r="EIZ1922" s="14"/>
      <c r="EJA1922" s="16"/>
      <c r="EJB1922" s="10"/>
      <c r="EJC1922" s="17"/>
      <c r="EJD1922" s="11"/>
      <c r="EJE1922" s="19"/>
      <c r="EJF1922" s="11"/>
      <c r="EJG1922" s="12"/>
      <c r="EJH1922" s="12"/>
      <c r="EJI1922" s="10"/>
      <c r="EJJ1922" s="14"/>
      <c r="EJK1922" s="14"/>
      <c r="EJL1922" s="14"/>
      <c r="EJM1922" s="16"/>
      <c r="EJN1922" s="10"/>
      <c r="EJO1922" s="17"/>
      <c r="EJP1922" s="11"/>
      <c r="EJQ1922" s="19"/>
      <c r="EJR1922" s="11"/>
      <c r="EJS1922" s="12"/>
      <c r="EJT1922" s="12"/>
      <c r="EJU1922" s="10"/>
      <c r="EJV1922" s="14"/>
      <c r="EJW1922" s="14"/>
      <c r="EJX1922" s="14"/>
      <c r="EJY1922" s="16"/>
      <c r="EJZ1922" s="10"/>
      <c r="EKA1922" s="17"/>
      <c r="EKB1922" s="11"/>
      <c r="EKC1922" s="19"/>
      <c r="EKD1922" s="11"/>
      <c r="EKE1922" s="12"/>
      <c r="EKF1922" s="12"/>
      <c r="EKG1922" s="10"/>
      <c r="EKH1922" s="14"/>
      <c r="EKI1922" s="14"/>
      <c r="EKJ1922" s="14"/>
      <c r="EKK1922" s="16"/>
      <c r="EKL1922" s="10"/>
      <c r="EKM1922" s="17"/>
      <c r="EKN1922" s="11"/>
      <c r="EKO1922" s="19"/>
      <c r="EKP1922" s="11"/>
      <c r="EKQ1922" s="12"/>
      <c r="EKR1922" s="12"/>
      <c r="EKS1922" s="10"/>
      <c r="EKT1922" s="14"/>
      <c r="EKU1922" s="14"/>
      <c r="EKV1922" s="14"/>
      <c r="EKW1922" s="16"/>
      <c r="EKX1922" s="10"/>
      <c r="EKY1922" s="17"/>
      <c r="EKZ1922" s="11"/>
      <c r="ELA1922" s="19"/>
      <c r="ELB1922" s="11"/>
      <c r="ELC1922" s="12"/>
      <c r="ELD1922" s="12"/>
      <c r="ELE1922" s="10"/>
      <c r="ELF1922" s="14"/>
      <c r="ELG1922" s="14"/>
      <c r="ELH1922" s="14"/>
      <c r="ELI1922" s="16"/>
      <c r="ELJ1922" s="10"/>
      <c r="ELK1922" s="17"/>
      <c r="ELL1922" s="11"/>
      <c r="ELM1922" s="19"/>
      <c r="ELN1922" s="11"/>
      <c r="ELO1922" s="12"/>
      <c r="ELP1922" s="12"/>
      <c r="ELQ1922" s="10"/>
      <c r="ELR1922" s="14"/>
      <c r="ELS1922" s="14"/>
      <c r="ELT1922" s="14"/>
      <c r="ELU1922" s="16"/>
      <c r="ELV1922" s="10"/>
      <c r="ELW1922" s="17"/>
      <c r="ELX1922" s="11"/>
      <c r="ELY1922" s="19"/>
      <c r="ELZ1922" s="11"/>
      <c r="EMA1922" s="12"/>
      <c r="EMB1922" s="12"/>
      <c r="EMC1922" s="10"/>
      <c r="EMD1922" s="14"/>
      <c r="EME1922" s="14"/>
      <c r="EMF1922" s="14"/>
      <c r="EMG1922" s="16"/>
      <c r="EMH1922" s="10"/>
      <c r="EMI1922" s="17"/>
      <c r="EMJ1922" s="11"/>
      <c r="EMK1922" s="19"/>
      <c r="EML1922" s="11"/>
      <c r="EMM1922" s="12"/>
      <c r="EMN1922" s="12"/>
      <c r="EMO1922" s="10"/>
      <c r="EMP1922" s="14"/>
      <c r="EMQ1922" s="14"/>
      <c r="EMR1922" s="14"/>
      <c r="EMS1922" s="16"/>
      <c r="EMT1922" s="10"/>
      <c r="EMU1922" s="17"/>
      <c r="EMV1922" s="11"/>
      <c r="EMW1922" s="19"/>
      <c r="EMX1922" s="11"/>
      <c r="EMY1922" s="12"/>
      <c r="EMZ1922" s="12"/>
      <c r="ENA1922" s="10"/>
      <c r="ENB1922" s="14"/>
      <c r="ENC1922" s="14"/>
      <c r="END1922" s="14"/>
      <c r="ENE1922" s="16"/>
      <c r="ENF1922" s="10"/>
      <c r="ENG1922" s="17"/>
      <c r="ENH1922" s="11"/>
      <c r="ENI1922" s="19"/>
      <c r="ENJ1922" s="11"/>
      <c r="ENK1922" s="12"/>
      <c r="ENL1922" s="12"/>
      <c r="ENM1922" s="10"/>
      <c r="ENN1922" s="14"/>
      <c r="ENO1922" s="14"/>
      <c r="ENP1922" s="14"/>
      <c r="ENQ1922" s="16"/>
      <c r="ENR1922" s="10"/>
      <c r="ENS1922" s="17"/>
      <c r="ENT1922" s="11"/>
      <c r="ENU1922" s="19"/>
      <c r="ENV1922" s="11"/>
      <c r="ENW1922" s="12"/>
      <c r="ENX1922" s="12"/>
      <c r="ENY1922" s="10"/>
      <c r="ENZ1922" s="14"/>
      <c r="EOA1922" s="14"/>
      <c r="EOB1922" s="14"/>
      <c r="EOC1922" s="16"/>
      <c r="EOD1922" s="10"/>
      <c r="EOE1922" s="17"/>
      <c r="EOF1922" s="11"/>
      <c r="EOG1922" s="19"/>
      <c r="EOH1922" s="11"/>
      <c r="EOI1922" s="12"/>
      <c r="EOJ1922" s="12"/>
      <c r="EOK1922" s="10"/>
      <c r="EOL1922" s="14"/>
      <c r="EOM1922" s="14"/>
      <c r="EON1922" s="14"/>
      <c r="EOO1922" s="16"/>
      <c r="EOP1922" s="10"/>
      <c r="EOQ1922" s="17"/>
      <c r="EOR1922" s="11"/>
      <c r="EOS1922" s="19"/>
      <c r="EOT1922" s="11"/>
      <c r="EOU1922" s="12"/>
      <c r="EOV1922" s="12"/>
      <c r="EOW1922" s="10"/>
      <c r="EOX1922" s="14"/>
      <c r="EOY1922" s="14"/>
      <c r="EOZ1922" s="14"/>
      <c r="EPA1922" s="16"/>
      <c r="EPB1922" s="10"/>
      <c r="EPC1922" s="17"/>
      <c r="EPD1922" s="11"/>
      <c r="EPE1922" s="19"/>
      <c r="EPF1922" s="11"/>
      <c r="EPG1922" s="12"/>
      <c r="EPH1922" s="12"/>
      <c r="EPI1922" s="10"/>
      <c r="EPJ1922" s="14"/>
      <c r="EPK1922" s="14"/>
      <c r="EPL1922" s="14"/>
      <c r="EPM1922" s="16"/>
      <c r="EPN1922" s="10"/>
      <c r="EPO1922" s="17"/>
      <c r="EPP1922" s="11"/>
      <c r="EPQ1922" s="19"/>
      <c r="EPR1922" s="11"/>
      <c r="EPS1922" s="12"/>
      <c r="EPT1922" s="12"/>
      <c r="EPU1922" s="10"/>
      <c r="EPV1922" s="14"/>
      <c r="EPW1922" s="14"/>
      <c r="EPX1922" s="14"/>
      <c r="EPY1922" s="16"/>
      <c r="EPZ1922" s="10"/>
      <c r="EQA1922" s="17"/>
      <c r="EQB1922" s="11"/>
      <c r="EQC1922" s="19"/>
      <c r="EQD1922" s="11"/>
      <c r="EQE1922" s="12"/>
      <c r="EQF1922" s="12"/>
      <c r="EQG1922" s="10"/>
      <c r="EQH1922" s="14"/>
      <c r="EQI1922" s="14"/>
      <c r="EQJ1922" s="14"/>
      <c r="EQK1922" s="16"/>
      <c r="EQL1922" s="10"/>
      <c r="EQM1922" s="17"/>
      <c r="EQN1922" s="11"/>
      <c r="EQO1922" s="19"/>
      <c r="EQP1922" s="11"/>
      <c r="EQQ1922" s="12"/>
      <c r="EQR1922" s="12"/>
      <c r="EQS1922" s="10"/>
      <c r="EQT1922" s="14"/>
      <c r="EQU1922" s="14"/>
      <c r="EQV1922" s="14"/>
      <c r="EQW1922" s="16"/>
      <c r="EQX1922" s="10"/>
      <c r="EQY1922" s="17"/>
      <c r="EQZ1922" s="11"/>
      <c r="ERA1922" s="19"/>
      <c r="ERB1922" s="11"/>
      <c r="ERC1922" s="12"/>
      <c r="ERD1922" s="12"/>
      <c r="ERE1922" s="10"/>
      <c r="ERF1922" s="14"/>
      <c r="ERG1922" s="14"/>
      <c r="ERH1922" s="14"/>
      <c r="ERI1922" s="16"/>
      <c r="ERJ1922" s="10"/>
      <c r="ERK1922" s="17"/>
      <c r="ERL1922" s="11"/>
      <c r="ERM1922" s="19"/>
      <c r="ERN1922" s="11"/>
      <c r="ERO1922" s="12"/>
      <c r="ERP1922" s="12"/>
      <c r="ERQ1922" s="10"/>
      <c r="ERR1922" s="14"/>
      <c r="ERS1922" s="14"/>
      <c r="ERT1922" s="14"/>
      <c r="ERU1922" s="16"/>
      <c r="ERV1922" s="10"/>
      <c r="ERW1922" s="17"/>
      <c r="ERX1922" s="11"/>
      <c r="ERY1922" s="19"/>
      <c r="ERZ1922" s="11"/>
      <c r="ESA1922" s="12"/>
      <c r="ESB1922" s="12"/>
      <c r="ESC1922" s="10"/>
      <c r="ESD1922" s="14"/>
      <c r="ESE1922" s="14"/>
      <c r="ESF1922" s="14"/>
      <c r="ESG1922" s="16"/>
      <c r="ESH1922" s="10"/>
      <c r="ESI1922" s="17"/>
      <c r="ESJ1922" s="11"/>
      <c r="ESK1922" s="19"/>
      <c r="ESL1922" s="11"/>
      <c r="ESM1922" s="12"/>
      <c r="ESN1922" s="12"/>
      <c r="ESO1922" s="10"/>
      <c r="ESP1922" s="14"/>
      <c r="ESQ1922" s="14"/>
      <c r="ESR1922" s="14"/>
      <c r="ESS1922" s="16"/>
      <c r="EST1922" s="10"/>
      <c r="ESU1922" s="17"/>
      <c r="ESV1922" s="11"/>
      <c r="ESW1922" s="19"/>
      <c r="ESX1922" s="11"/>
      <c r="ESY1922" s="12"/>
      <c r="ESZ1922" s="12"/>
      <c r="ETA1922" s="10"/>
      <c r="ETB1922" s="14"/>
      <c r="ETC1922" s="14"/>
      <c r="ETD1922" s="14"/>
      <c r="ETE1922" s="16"/>
      <c r="ETF1922" s="10"/>
      <c r="ETG1922" s="17"/>
      <c r="ETH1922" s="11"/>
      <c r="ETI1922" s="19"/>
      <c r="ETJ1922" s="11"/>
      <c r="ETK1922" s="12"/>
      <c r="ETL1922" s="12"/>
      <c r="ETM1922" s="10"/>
      <c r="ETN1922" s="14"/>
      <c r="ETO1922" s="14"/>
      <c r="ETP1922" s="14"/>
      <c r="ETQ1922" s="16"/>
      <c r="ETR1922" s="10"/>
      <c r="ETS1922" s="17"/>
      <c r="ETT1922" s="11"/>
      <c r="ETU1922" s="19"/>
      <c r="ETV1922" s="11"/>
      <c r="ETW1922" s="12"/>
      <c r="ETX1922" s="12"/>
      <c r="ETY1922" s="10"/>
      <c r="ETZ1922" s="14"/>
      <c r="EUA1922" s="14"/>
      <c r="EUB1922" s="14"/>
      <c r="EUC1922" s="16"/>
      <c r="EUD1922" s="10"/>
      <c r="EUE1922" s="17"/>
      <c r="EUF1922" s="11"/>
      <c r="EUG1922" s="19"/>
      <c r="EUH1922" s="11"/>
      <c r="EUI1922" s="12"/>
      <c r="EUJ1922" s="12"/>
      <c r="EUK1922" s="10"/>
      <c r="EUL1922" s="14"/>
      <c r="EUM1922" s="14"/>
      <c r="EUN1922" s="14"/>
      <c r="EUO1922" s="16"/>
      <c r="EUP1922" s="10"/>
      <c r="EUQ1922" s="17"/>
      <c r="EUR1922" s="11"/>
      <c r="EUS1922" s="19"/>
      <c r="EUT1922" s="11"/>
      <c r="EUU1922" s="12"/>
      <c r="EUV1922" s="12"/>
      <c r="EUW1922" s="10"/>
      <c r="EUX1922" s="14"/>
      <c r="EUY1922" s="14"/>
      <c r="EUZ1922" s="14"/>
      <c r="EVA1922" s="16"/>
      <c r="EVB1922" s="10"/>
      <c r="EVC1922" s="17"/>
      <c r="EVD1922" s="11"/>
      <c r="EVE1922" s="19"/>
      <c r="EVF1922" s="11"/>
      <c r="EVG1922" s="12"/>
      <c r="EVH1922" s="12"/>
      <c r="EVI1922" s="10"/>
      <c r="EVJ1922" s="14"/>
      <c r="EVK1922" s="14"/>
      <c r="EVL1922" s="14"/>
      <c r="EVM1922" s="16"/>
      <c r="EVN1922" s="10"/>
      <c r="EVO1922" s="17"/>
      <c r="EVP1922" s="11"/>
      <c r="EVQ1922" s="19"/>
      <c r="EVR1922" s="11"/>
      <c r="EVS1922" s="12"/>
      <c r="EVT1922" s="12"/>
      <c r="EVU1922" s="10"/>
      <c r="EVV1922" s="14"/>
      <c r="EVW1922" s="14"/>
      <c r="EVX1922" s="14"/>
      <c r="EVY1922" s="16"/>
      <c r="EVZ1922" s="10"/>
      <c r="EWA1922" s="17"/>
      <c r="EWB1922" s="11"/>
      <c r="EWC1922" s="19"/>
      <c r="EWD1922" s="11"/>
      <c r="EWE1922" s="12"/>
      <c r="EWF1922" s="12"/>
      <c r="EWG1922" s="10"/>
      <c r="EWH1922" s="14"/>
      <c r="EWI1922" s="14"/>
      <c r="EWJ1922" s="14"/>
      <c r="EWK1922" s="16"/>
      <c r="EWL1922" s="10"/>
      <c r="EWM1922" s="17"/>
      <c r="EWN1922" s="11"/>
      <c r="EWO1922" s="19"/>
      <c r="EWP1922" s="11"/>
      <c r="EWQ1922" s="12"/>
      <c r="EWR1922" s="12"/>
      <c r="EWS1922" s="10"/>
      <c r="EWT1922" s="14"/>
      <c r="EWU1922" s="14"/>
      <c r="EWV1922" s="14"/>
      <c r="EWW1922" s="16"/>
      <c r="EWX1922" s="10"/>
      <c r="EWY1922" s="17"/>
      <c r="EWZ1922" s="11"/>
      <c r="EXA1922" s="19"/>
      <c r="EXB1922" s="11"/>
      <c r="EXC1922" s="12"/>
      <c r="EXD1922" s="12"/>
      <c r="EXE1922" s="10"/>
      <c r="EXF1922" s="14"/>
      <c r="EXG1922" s="14"/>
      <c r="EXH1922" s="14"/>
      <c r="EXI1922" s="16"/>
      <c r="EXJ1922" s="10"/>
      <c r="EXK1922" s="17"/>
      <c r="EXL1922" s="11"/>
      <c r="EXM1922" s="19"/>
      <c r="EXN1922" s="11"/>
      <c r="EXO1922" s="12"/>
      <c r="EXP1922" s="12"/>
      <c r="EXQ1922" s="10"/>
      <c r="EXR1922" s="14"/>
      <c r="EXS1922" s="14"/>
      <c r="EXT1922" s="14"/>
      <c r="EXU1922" s="16"/>
      <c r="EXV1922" s="10"/>
      <c r="EXW1922" s="17"/>
      <c r="EXX1922" s="11"/>
      <c r="EXY1922" s="19"/>
      <c r="EXZ1922" s="11"/>
      <c r="EYA1922" s="12"/>
      <c r="EYB1922" s="12"/>
      <c r="EYC1922" s="10"/>
      <c r="EYD1922" s="14"/>
      <c r="EYE1922" s="14"/>
      <c r="EYF1922" s="14"/>
      <c r="EYG1922" s="16"/>
      <c r="EYH1922" s="10"/>
      <c r="EYI1922" s="17"/>
      <c r="EYJ1922" s="11"/>
      <c r="EYK1922" s="19"/>
      <c r="EYL1922" s="11"/>
      <c r="EYM1922" s="12"/>
      <c r="EYN1922" s="12"/>
      <c r="EYO1922" s="10"/>
      <c r="EYP1922" s="14"/>
      <c r="EYQ1922" s="14"/>
      <c r="EYR1922" s="14"/>
      <c r="EYS1922" s="16"/>
      <c r="EYT1922" s="10"/>
      <c r="EYU1922" s="17"/>
      <c r="EYV1922" s="11"/>
      <c r="EYW1922" s="19"/>
      <c r="EYX1922" s="11"/>
      <c r="EYY1922" s="12"/>
      <c r="EYZ1922" s="12"/>
      <c r="EZA1922" s="10"/>
      <c r="EZB1922" s="14"/>
      <c r="EZC1922" s="14"/>
      <c r="EZD1922" s="14"/>
      <c r="EZE1922" s="16"/>
      <c r="EZF1922" s="10"/>
      <c r="EZG1922" s="17"/>
      <c r="EZH1922" s="11"/>
      <c r="EZI1922" s="19"/>
      <c r="EZJ1922" s="11"/>
      <c r="EZK1922" s="12"/>
      <c r="EZL1922" s="12"/>
      <c r="EZM1922" s="10"/>
      <c r="EZN1922" s="14"/>
      <c r="EZO1922" s="14"/>
      <c r="EZP1922" s="14"/>
      <c r="EZQ1922" s="16"/>
      <c r="EZR1922" s="10"/>
      <c r="EZS1922" s="17"/>
      <c r="EZT1922" s="11"/>
      <c r="EZU1922" s="19"/>
      <c r="EZV1922" s="11"/>
      <c r="EZW1922" s="12"/>
      <c r="EZX1922" s="12"/>
      <c r="EZY1922" s="10"/>
      <c r="EZZ1922" s="14"/>
      <c r="FAA1922" s="14"/>
      <c r="FAB1922" s="14"/>
      <c r="FAC1922" s="16"/>
      <c r="FAD1922" s="10"/>
      <c r="FAE1922" s="17"/>
      <c r="FAF1922" s="11"/>
      <c r="FAG1922" s="19"/>
      <c r="FAH1922" s="11"/>
      <c r="FAI1922" s="12"/>
      <c r="FAJ1922" s="12"/>
      <c r="FAK1922" s="10"/>
      <c r="FAL1922" s="14"/>
      <c r="FAM1922" s="14"/>
      <c r="FAN1922" s="14"/>
      <c r="FAO1922" s="16"/>
      <c r="FAP1922" s="10"/>
      <c r="FAQ1922" s="17"/>
      <c r="FAR1922" s="11"/>
      <c r="FAS1922" s="19"/>
      <c r="FAT1922" s="11"/>
      <c r="FAU1922" s="12"/>
      <c r="FAV1922" s="12"/>
      <c r="FAW1922" s="10"/>
      <c r="FAX1922" s="14"/>
      <c r="FAY1922" s="14"/>
      <c r="FAZ1922" s="14"/>
      <c r="FBA1922" s="16"/>
      <c r="FBB1922" s="10"/>
      <c r="FBC1922" s="17"/>
      <c r="FBD1922" s="11"/>
      <c r="FBE1922" s="19"/>
      <c r="FBF1922" s="11"/>
      <c r="FBG1922" s="12"/>
      <c r="FBH1922" s="12"/>
      <c r="FBI1922" s="10"/>
      <c r="FBJ1922" s="14"/>
      <c r="FBK1922" s="14"/>
      <c r="FBL1922" s="14"/>
      <c r="FBM1922" s="16"/>
      <c r="FBN1922" s="10"/>
      <c r="FBO1922" s="17"/>
      <c r="FBP1922" s="11"/>
      <c r="FBQ1922" s="19"/>
      <c r="FBR1922" s="11"/>
      <c r="FBS1922" s="12"/>
      <c r="FBT1922" s="12"/>
      <c r="FBU1922" s="10"/>
      <c r="FBV1922" s="14"/>
      <c r="FBW1922" s="14"/>
      <c r="FBX1922" s="14"/>
      <c r="FBY1922" s="16"/>
      <c r="FBZ1922" s="10"/>
      <c r="FCA1922" s="17"/>
      <c r="FCB1922" s="11"/>
      <c r="FCC1922" s="19"/>
      <c r="FCD1922" s="11"/>
      <c r="FCE1922" s="12"/>
      <c r="FCF1922" s="12"/>
      <c r="FCG1922" s="10"/>
      <c r="FCH1922" s="14"/>
      <c r="FCI1922" s="14"/>
      <c r="FCJ1922" s="14"/>
      <c r="FCK1922" s="16"/>
      <c r="FCL1922" s="10"/>
      <c r="FCM1922" s="17"/>
      <c r="FCN1922" s="11"/>
      <c r="FCO1922" s="19"/>
      <c r="FCP1922" s="11"/>
      <c r="FCQ1922" s="12"/>
      <c r="FCR1922" s="12"/>
      <c r="FCS1922" s="10"/>
      <c r="FCT1922" s="14"/>
      <c r="FCU1922" s="14"/>
      <c r="FCV1922" s="14"/>
      <c r="FCW1922" s="16"/>
      <c r="FCX1922" s="10"/>
      <c r="FCY1922" s="17"/>
      <c r="FCZ1922" s="11"/>
      <c r="FDA1922" s="19"/>
      <c r="FDB1922" s="11"/>
      <c r="FDC1922" s="12"/>
      <c r="FDD1922" s="12"/>
      <c r="FDE1922" s="10"/>
      <c r="FDF1922" s="14"/>
      <c r="FDG1922" s="14"/>
      <c r="FDH1922" s="14"/>
      <c r="FDI1922" s="16"/>
      <c r="FDJ1922" s="10"/>
      <c r="FDK1922" s="17"/>
      <c r="FDL1922" s="11"/>
      <c r="FDM1922" s="19"/>
      <c r="FDN1922" s="11"/>
      <c r="FDO1922" s="12"/>
      <c r="FDP1922" s="12"/>
      <c r="FDQ1922" s="10"/>
      <c r="FDR1922" s="14"/>
      <c r="FDS1922" s="14"/>
      <c r="FDT1922" s="14"/>
      <c r="FDU1922" s="16"/>
      <c r="FDV1922" s="10"/>
      <c r="FDW1922" s="17"/>
      <c r="FDX1922" s="11"/>
      <c r="FDY1922" s="19"/>
      <c r="FDZ1922" s="11"/>
      <c r="FEA1922" s="12"/>
      <c r="FEB1922" s="12"/>
      <c r="FEC1922" s="10"/>
      <c r="FED1922" s="14"/>
      <c r="FEE1922" s="14"/>
      <c r="FEF1922" s="14"/>
      <c r="FEG1922" s="16"/>
      <c r="FEH1922" s="10"/>
      <c r="FEI1922" s="17"/>
      <c r="FEJ1922" s="11"/>
      <c r="FEK1922" s="19"/>
      <c r="FEL1922" s="11"/>
      <c r="FEM1922" s="12"/>
      <c r="FEN1922" s="12"/>
      <c r="FEO1922" s="10"/>
      <c r="FEP1922" s="14"/>
      <c r="FEQ1922" s="14"/>
      <c r="FER1922" s="14"/>
      <c r="FES1922" s="16"/>
      <c r="FET1922" s="10"/>
      <c r="FEU1922" s="17"/>
      <c r="FEV1922" s="11"/>
      <c r="FEW1922" s="19"/>
      <c r="FEX1922" s="11"/>
      <c r="FEY1922" s="12"/>
      <c r="FEZ1922" s="12"/>
      <c r="FFA1922" s="10"/>
      <c r="FFB1922" s="14"/>
      <c r="FFC1922" s="14"/>
      <c r="FFD1922" s="14"/>
      <c r="FFE1922" s="16"/>
      <c r="FFF1922" s="10"/>
      <c r="FFG1922" s="17"/>
      <c r="FFH1922" s="11"/>
      <c r="FFI1922" s="19"/>
      <c r="FFJ1922" s="11"/>
      <c r="FFK1922" s="12"/>
      <c r="FFL1922" s="12"/>
      <c r="FFM1922" s="10"/>
      <c r="FFN1922" s="14"/>
      <c r="FFO1922" s="14"/>
      <c r="FFP1922" s="14"/>
      <c r="FFQ1922" s="16"/>
      <c r="FFR1922" s="10"/>
      <c r="FFS1922" s="17"/>
      <c r="FFT1922" s="11"/>
      <c r="FFU1922" s="19"/>
      <c r="FFV1922" s="11"/>
      <c r="FFW1922" s="12"/>
      <c r="FFX1922" s="12"/>
      <c r="FFY1922" s="10"/>
      <c r="FFZ1922" s="14"/>
      <c r="FGA1922" s="14"/>
      <c r="FGB1922" s="14"/>
      <c r="FGC1922" s="16"/>
      <c r="FGD1922" s="10"/>
      <c r="FGE1922" s="17"/>
      <c r="FGF1922" s="11"/>
      <c r="FGG1922" s="19"/>
      <c r="FGH1922" s="11"/>
      <c r="FGI1922" s="12"/>
      <c r="FGJ1922" s="12"/>
      <c r="FGK1922" s="10"/>
      <c r="FGL1922" s="14"/>
      <c r="FGM1922" s="14"/>
      <c r="FGN1922" s="14"/>
      <c r="FGO1922" s="16"/>
      <c r="FGP1922" s="10"/>
      <c r="FGQ1922" s="17"/>
      <c r="FGR1922" s="11"/>
      <c r="FGS1922" s="19"/>
      <c r="FGT1922" s="11"/>
      <c r="FGU1922" s="12"/>
      <c r="FGV1922" s="12"/>
      <c r="FGW1922" s="10"/>
      <c r="FGX1922" s="14"/>
      <c r="FGY1922" s="14"/>
      <c r="FGZ1922" s="14"/>
      <c r="FHA1922" s="16"/>
      <c r="FHB1922" s="10"/>
      <c r="FHC1922" s="17"/>
      <c r="FHD1922" s="11"/>
      <c r="FHE1922" s="19"/>
      <c r="FHF1922" s="11"/>
      <c r="FHG1922" s="12"/>
      <c r="FHH1922" s="12"/>
      <c r="FHI1922" s="10"/>
      <c r="FHJ1922" s="14"/>
      <c r="FHK1922" s="14"/>
      <c r="FHL1922" s="14"/>
      <c r="FHM1922" s="16"/>
      <c r="FHN1922" s="10"/>
      <c r="FHO1922" s="17"/>
      <c r="FHP1922" s="11"/>
      <c r="FHQ1922" s="19"/>
      <c r="FHR1922" s="11"/>
      <c r="FHS1922" s="12"/>
      <c r="FHT1922" s="12"/>
      <c r="FHU1922" s="10"/>
      <c r="FHV1922" s="14"/>
      <c r="FHW1922" s="14"/>
      <c r="FHX1922" s="14"/>
      <c r="FHY1922" s="16"/>
      <c r="FHZ1922" s="10"/>
      <c r="FIA1922" s="17"/>
      <c r="FIB1922" s="11"/>
      <c r="FIC1922" s="19"/>
      <c r="FID1922" s="11"/>
      <c r="FIE1922" s="12"/>
      <c r="FIF1922" s="12"/>
      <c r="FIG1922" s="10"/>
      <c r="FIH1922" s="14"/>
      <c r="FII1922" s="14"/>
      <c r="FIJ1922" s="14"/>
      <c r="FIK1922" s="16"/>
      <c r="FIL1922" s="10"/>
      <c r="FIM1922" s="17"/>
      <c r="FIN1922" s="11"/>
      <c r="FIO1922" s="19"/>
      <c r="FIP1922" s="11"/>
      <c r="FIQ1922" s="12"/>
      <c r="FIR1922" s="12"/>
      <c r="FIS1922" s="10"/>
      <c r="FIT1922" s="14"/>
      <c r="FIU1922" s="14"/>
      <c r="FIV1922" s="14"/>
      <c r="FIW1922" s="16"/>
      <c r="FIX1922" s="10"/>
      <c r="FIY1922" s="17"/>
      <c r="FIZ1922" s="11"/>
      <c r="FJA1922" s="19"/>
      <c r="FJB1922" s="11"/>
      <c r="FJC1922" s="12"/>
      <c r="FJD1922" s="12"/>
      <c r="FJE1922" s="10"/>
      <c r="FJF1922" s="14"/>
      <c r="FJG1922" s="14"/>
      <c r="FJH1922" s="14"/>
      <c r="FJI1922" s="16"/>
      <c r="FJJ1922" s="10"/>
      <c r="FJK1922" s="17"/>
      <c r="FJL1922" s="11"/>
      <c r="FJM1922" s="19"/>
      <c r="FJN1922" s="11"/>
      <c r="FJO1922" s="12"/>
      <c r="FJP1922" s="12"/>
      <c r="FJQ1922" s="10"/>
      <c r="FJR1922" s="14"/>
      <c r="FJS1922" s="14"/>
      <c r="FJT1922" s="14"/>
      <c r="FJU1922" s="16"/>
      <c r="FJV1922" s="10"/>
      <c r="FJW1922" s="17"/>
      <c r="FJX1922" s="11"/>
      <c r="FJY1922" s="19"/>
      <c r="FJZ1922" s="11"/>
      <c r="FKA1922" s="12"/>
      <c r="FKB1922" s="12"/>
      <c r="FKC1922" s="10"/>
      <c r="FKD1922" s="14"/>
      <c r="FKE1922" s="14"/>
      <c r="FKF1922" s="14"/>
      <c r="FKG1922" s="16"/>
      <c r="FKH1922" s="10"/>
      <c r="FKI1922" s="17"/>
      <c r="FKJ1922" s="11"/>
      <c r="FKK1922" s="19"/>
      <c r="FKL1922" s="11"/>
      <c r="FKM1922" s="12"/>
      <c r="FKN1922" s="12"/>
      <c r="FKO1922" s="10"/>
      <c r="FKP1922" s="14"/>
      <c r="FKQ1922" s="14"/>
      <c r="FKR1922" s="14"/>
      <c r="FKS1922" s="16"/>
      <c r="FKT1922" s="10"/>
      <c r="FKU1922" s="17"/>
      <c r="FKV1922" s="11"/>
      <c r="FKW1922" s="19"/>
      <c r="FKX1922" s="11"/>
      <c r="FKY1922" s="12"/>
      <c r="FKZ1922" s="12"/>
      <c r="FLA1922" s="10"/>
      <c r="FLB1922" s="14"/>
      <c r="FLC1922" s="14"/>
      <c r="FLD1922" s="14"/>
      <c r="FLE1922" s="16"/>
      <c r="FLF1922" s="10"/>
      <c r="FLG1922" s="17"/>
      <c r="FLH1922" s="11"/>
      <c r="FLI1922" s="19"/>
      <c r="FLJ1922" s="11"/>
      <c r="FLK1922" s="12"/>
      <c r="FLL1922" s="12"/>
      <c r="FLM1922" s="10"/>
      <c r="FLN1922" s="14"/>
      <c r="FLO1922" s="14"/>
      <c r="FLP1922" s="14"/>
      <c r="FLQ1922" s="16"/>
      <c r="FLR1922" s="10"/>
      <c r="FLS1922" s="17"/>
      <c r="FLT1922" s="11"/>
      <c r="FLU1922" s="19"/>
      <c r="FLV1922" s="11"/>
      <c r="FLW1922" s="12"/>
      <c r="FLX1922" s="12"/>
      <c r="FLY1922" s="10"/>
      <c r="FLZ1922" s="14"/>
      <c r="FMA1922" s="14"/>
      <c r="FMB1922" s="14"/>
      <c r="FMC1922" s="16"/>
      <c r="FMD1922" s="10"/>
      <c r="FME1922" s="17"/>
      <c r="FMF1922" s="11"/>
      <c r="FMG1922" s="19"/>
      <c r="FMH1922" s="11"/>
      <c r="FMI1922" s="12"/>
      <c r="FMJ1922" s="12"/>
      <c r="FMK1922" s="10"/>
      <c r="FML1922" s="14"/>
      <c r="FMM1922" s="14"/>
      <c r="FMN1922" s="14"/>
      <c r="FMO1922" s="16"/>
      <c r="FMP1922" s="10"/>
      <c r="FMQ1922" s="17"/>
      <c r="FMR1922" s="11"/>
      <c r="FMS1922" s="19"/>
      <c r="FMT1922" s="11"/>
      <c r="FMU1922" s="12"/>
      <c r="FMV1922" s="12"/>
      <c r="FMW1922" s="10"/>
      <c r="FMX1922" s="14"/>
      <c r="FMY1922" s="14"/>
      <c r="FMZ1922" s="14"/>
      <c r="FNA1922" s="16"/>
      <c r="FNB1922" s="10"/>
      <c r="FNC1922" s="17"/>
      <c r="FND1922" s="11"/>
      <c r="FNE1922" s="19"/>
      <c r="FNF1922" s="11"/>
      <c r="FNG1922" s="12"/>
      <c r="FNH1922" s="12"/>
      <c r="FNI1922" s="10"/>
      <c r="FNJ1922" s="14"/>
      <c r="FNK1922" s="14"/>
      <c r="FNL1922" s="14"/>
      <c r="FNM1922" s="16"/>
      <c r="FNN1922" s="10"/>
      <c r="FNO1922" s="17"/>
      <c r="FNP1922" s="11"/>
      <c r="FNQ1922" s="19"/>
      <c r="FNR1922" s="11"/>
      <c r="FNS1922" s="12"/>
      <c r="FNT1922" s="12"/>
      <c r="FNU1922" s="10"/>
      <c r="FNV1922" s="14"/>
      <c r="FNW1922" s="14"/>
      <c r="FNX1922" s="14"/>
      <c r="FNY1922" s="16"/>
      <c r="FNZ1922" s="10"/>
      <c r="FOA1922" s="17"/>
      <c r="FOB1922" s="11"/>
      <c r="FOC1922" s="19"/>
      <c r="FOD1922" s="11"/>
      <c r="FOE1922" s="12"/>
      <c r="FOF1922" s="12"/>
      <c r="FOG1922" s="10"/>
      <c r="FOH1922" s="14"/>
      <c r="FOI1922" s="14"/>
      <c r="FOJ1922" s="14"/>
      <c r="FOK1922" s="16"/>
      <c r="FOL1922" s="10"/>
      <c r="FOM1922" s="17"/>
      <c r="FON1922" s="11"/>
      <c r="FOO1922" s="19"/>
      <c r="FOP1922" s="11"/>
      <c r="FOQ1922" s="12"/>
      <c r="FOR1922" s="12"/>
      <c r="FOS1922" s="10"/>
      <c r="FOT1922" s="14"/>
      <c r="FOU1922" s="14"/>
      <c r="FOV1922" s="14"/>
      <c r="FOW1922" s="16"/>
      <c r="FOX1922" s="10"/>
      <c r="FOY1922" s="17"/>
      <c r="FOZ1922" s="11"/>
      <c r="FPA1922" s="19"/>
      <c r="FPB1922" s="11"/>
      <c r="FPC1922" s="12"/>
      <c r="FPD1922" s="12"/>
      <c r="FPE1922" s="10"/>
      <c r="FPF1922" s="14"/>
      <c r="FPG1922" s="14"/>
      <c r="FPH1922" s="14"/>
      <c r="FPI1922" s="16"/>
      <c r="FPJ1922" s="10"/>
      <c r="FPK1922" s="17"/>
      <c r="FPL1922" s="11"/>
      <c r="FPM1922" s="19"/>
      <c r="FPN1922" s="11"/>
      <c r="FPO1922" s="12"/>
      <c r="FPP1922" s="12"/>
      <c r="FPQ1922" s="10"/>
      <c r="FPR1922" s="14"/>
      <c r="FPS1922" s="14"/>
      <c r="FPT1922" s="14"/>
      <c r="FPU1922" s="16"/>
      <c r="FPV1922" s="10"/>
      <c r="FPW1922" s="17"/>
      <c r="FPX1922" s="11"/>
      <c r="FPY1922" s="19"/>
      <c r="FPZ1922" s="11"/>
      <c r="FQA1922" s="12"/>
      <c r="FQB1922" s="12"/>
      <c r="FQC1922" s="10"/>
      <c r="FQD1922" s="14"/>
      <c r="FQE1922" s="14"/>
      <c r="FQF1922" s="14"/>
      <c r="FQG1922" s="16"/>
      <c r="FQH1922" s="10"/>
      <c r="FQI1922" s="17"/>
      <c r="FQJ1922" s="11"/>
      <c r="FQK1922" s="19"/>
      <c r="FQL1922" s="11"/>
      <c r="FQM1922" s="12"/>
      <c r="FQN1922" s="12"/>
      <c r="FQO1922" s="10"/>
      <c r="FQP1922" s="14"/>
      <c r="FQQ1922" s="14"/>
      <c r="FQR1922" s="14"/>
      <c r="FQS1922" s="16"/>
      <c r="FQT1922" s="10"/>
      <c r="FQU1922" s="17"/>
      <c r="FQV1922" s="11"/>
      <c r="FQW1922" s="19"/>
      <c r="FQX1922" s="11"/>
      <c r="FQY1922" s="12"/>
      <c r="FQZ1922" s="12"/>
      <c r="FRA1922" s="10"/>
      <c r="FRB1922" s="14"/>
      <c r="FRC1922" s="14"/>
      <c r="FRD1922" s="14"/>
      <c r="FRE1922" s="16"/>
      <c r="FRF1922" s="10"/>
      <c r="FRG1922" s="17"/>
      <c r="FRH1922" s="11"/>
      <c r="FRI1922" s="19"/>
      <c r="FRJ1922" s="11"/>
      <c r="FRK1922" s="12"/>
      <c r="FRL1922" s="12"/>
      <c r="FRM1922" s="10"/>
      <c r="FRN1922" s="14"/>
      <c r="FRO1922" s="14"/>
      <c r="FRP1922" s="14"/>
      <c r="FRQ1922" s="16"/>
      <c r="FRR1922" s="10"/>
      <c r="FRS1922" s="17"/>
      <c r="FRT1922" s="11"/>
      <c r="FRU1922" s="19"/>
      <c r="FRV1922" s="11"/>
      <c r="FRW1922" s="12"/>
      <c r="FRX1922" s="12"/>
      <c r="FRY1922" s="10"/>
      <c r="FRZ1922" s="14"/>
      <c r="FSA1922" s="14"/>
      <c r="FSB1922" s="14"/>
      <c r="FSC1922" s="16"/>
      <c r="FSD1922" s="10"/>
      <c r="FSE1922" s="17"/>
      <c r="FSF1922" s="11"/>
      <c r="FSG1922" s="19"/>
      <c r="FSH1922" s="11"/>
      <c r="FSI1922" s="12"/>
      <c r="FSJ1922" s="12"/>
      <c r="FSK1922" s="10"/>
      <c r="FSL1922" s="14"/>
      <c r="FSM1922" s="14"/>
      <c r="FSN1922" s="14"/>
      <c r="FSO1922" s="16"/>
      <c r="FSP1922" s="10"/>
      <c r="FSQ1922" s="17"/>
      <c r="FSR1922" s="11"/>
      <c r="FSS1922" s="19"/>
      <c r="FST1922" s="11"/>
      <c r="FSU1922" s="12"/>
      <c r="FSV1922" s="12"/>
      <c r="FSW1922" s="10"/>
      <c r="FSX1922" s="14"/>
      <c r="FSY1922" s="14"/>
      <c r="FSZ1922" s="14"/>
      <c r="FTA1922" s="16"/>
      <c r="FTB1922" s="10"/>
      <c r="FTC1922" s="17"/>
      <c r="FTD1922" s="11"/>
      <c r="FTE1922" s="19"/>
      <c r="FTF1922" s="11"/>
      <c r="FTG1922" s="12"/>
      <c r="FTH1922" s="12"/>
      <c r="FTI1922" s="10"/>
      <c r="FTJ1922" s="14"/>
      <c r="FTK1922" s="14"/>
      <c r="FTL1922" s="14"/>
      <c r="FTM1922" s="16"/>
      <c r="FTN1922" s="10"/>
      <c r="FTO1922" s="17"/>
      <c r="FTP1922" s="11"/>
      <c r="FTQ1922" s="19"/>
      <c r="FTR1922" s="11"/>
      <c r="FTS1922" s="12"/>
      <c r="FTT1922" s="12"/>
      <c r="FTU1922" s="10"/>
      <c r="FTV1922" s="14"/>
      <c r="FTW1922" s="14"/>
      <c r="FTX1922" s="14"/>
      <c r="FTY1922" s="16"/>
      <c r="FTZ1922" s="10"/>
      <c r="FUA1922" s="17"/>
      <c r="FUB1922" s="11"/>
      <c r="FUC1922" s="19"/>
      <c r="FUD1922" s="11"/>
      <c r="FUE1922" s="12"/>
      <c r="FUF1922" s="12"/>
      <c r="FUG1922" s="10"/>
      <c r="FUH1922" s="14"/>
      <c r="FUI1922" s="14"/>
      <c r="FUJ1922" s="14"/>
      <c r="FUK1922" s="16"/>
      <c r="FUL1922" s="10"/>
      <c r="FUM1922" s="17"/>
      <c r="FUN1922" s="11"/>
      <c r="FUO1922" s="19"/>
      <c r="FUP1922" s="11"/>
      <c r="FUQ1922" s="12"/>
      <c r="FUR1922" s="12"/>
      <c r="FUS1922" s="10"/>
      <c r="FUT1922" s="14"/>
      <c r="FUU1922" s="14"/>
      <c r="FUV1922" s="14"/>
      <c r="FUW1922" s="16"/>
      <c r="FUX1922" s="10"/>
      <c r="FUY1922" s="17"/>
      <c r="FUZ1922" s="11"/>
      <c r="FVA1922" s="19"/>
      <c r="FVB1922" s="11"/>
      <c r="FVC1922" s="12"/>
      <c r="FVD1922" s="12"/>
      <c r="FVE1922" s="10"/>
      <c r="FVF1922" s="14"/>
      <c r="FVG1922" s="14"/>
      <c r="FVH1922" s="14"/>
      <c r="FVI1922" s="16"/>
      <c r="FVJ1922" s="10"/>
      <c r="FVK1922" s="17"/>
      <c r="FVL1922" s="11"/>
      <c r="FVM1922" s="19"/>
      <c r="FVN1922" s="11"/>
      <c r="FVO1922" s="12"/>
      <c r="FVP1922" s="12"/>
      <c r="FVQ1922" s="10"/>
      <c r="FVR1922" s="14"/>
      <c r="FVS1922" s="14"/>
      <c r="FVT1922" s="14"/>
      <c r="FVU1922" s="16"/>
      <c r="FVV1922" s="10"/>
      <c r="FVW1922" s="17"/>
      <c r="FVX1922" s="11"/>
      <c r="FVY1922" s="19"/>
      <c r="FVZ1922" s="11"/>
      <c r="FWA1922" s="12"/>
      <c r="FWB1922" s="12"/>
      <c r="FWC1922" s="10"/>
      <c r="FWD1922" s="14"/>
      <c r="FWE1922" s="14"/>
      <c r="FWF1922" s="14"/>
      <c r="FWG1922" s="16"/>
      <c r="FWH1922" s="10"/>
      <c r="FWI1922" s="17"/>
      <c r="FWJ1922" s="11"/>
      <c r="FWK1922" s="19"/>
      <c r="FWL1922" s="11"/>
      <c r="FWM1922" s="12"/>
      <c r="FWN1922" s="12"/>
      <c r="FWO1922" s="10"/>
      <c r="FWP1922" s="14"/>
      <c r="FWQ1922" s="14"/>
      <c r="FWR1922" s="14"/>
      <c r="FWS1922" s="16"/>
      <c r="FWT1922" s="10"/>
      <c r="FWU1922" s="17"/>
      <c r="FWV1922" s="11"/>
      <c r="FWW1922" s="19"/>
      <c r="FWX1922" s="11"/>
      <c r="FWY1922" s="12"/>
      <c r="FWZ1922" s="12"/>
      <c r="FXA1922" s="10"/>
      <c r="FXB1922" s="14"/>
      <c r="FXC1922" s="14"/>
      <c r="FXD1922" s="14"/>
      <c r="FXE1922" s="16"/>
      <c r="FXF1922" s="10"/>
      <c r="FXG1922" s="17"/>
      <c r="FXH1922" s="11"/>
      <c r="FXI1922" s="19"/>
      <c r="FXJ1922" s="11"/>
      <c r="FXK1922" s="12"/>
      <c r="FXL1922" s="12"/>
      <c r="FXM1922" s="10"/>
      <c r="FXN1922" s="14"/>
      <c r="FXO1922" s="14"/>
      <c r="FXP1922" s="14"/>
      <c r="FXQ1922" s="16"/>
      <c r="FXR1922" s="10"/>
      <c r="FXS1922" s="17"/>
      <c r="FXT1922" s="11"/>
      <c r="FXU1922" s="19"/>
      <c r="FXV1922" s="11"/>
      <c r="FXW1922" s="12"/>
      <c r="FXX1922" s="12"/>
      <c r="FXY1922" s="10"/>
      <c r="FXZ1922" s="14"/>
      <c r="FYA1922" s="14"/>
      <c r="FYB1922" s="14"/>
      <c r="FYC1922" s="16"/>
      <c r="FYD1922" s="10"/>
      <c r="FYE1922" s="17"/>
      <c r="FYF1922" s="11"/>
      <c r="FYG1922" s="19"/>
      <c r="FYH1922" s="11"/>
      <c r="FYI1922" s="12"/>
      <c r="FYJ1922" s="12"/>
      <c r="FYK1922" s="10"/>
      <c r="FYL1922" s="14"/>
      <c r="FYM1922" s="14"/>
      <c r="FYN1922" s="14"/>
      <c r="FYO1922" s="16"/>
      <c r="FYP1922" s="10"/>
      <c r="FYQ1922" s="17"/>
      <c r="FYR1922" s="11"/>
      <c r="FYS1922" s="19"/>
      <c r="FYT1922" s="11"/>
      <c r="FYU1922" s="12"/>
      <c r="FYV1922" s="12"/>
      <c r="FYW1922" s="10"/>
      <c r="FYX1922" s="14"/>
      <c r="FYY1922" s="14"/>
      <c r="FYZ1922" s="14"/>
      <c r="FZA1922" s="16"/>
      <c r="FZB1922" s="10"/>
      <c r="FZC1922" s="17"/>
      <c r="FZD1922" s="11"/>
      <c r="FZE1922" s="19"/>
      <c r="FZF1922" s="11"/>
      <c r="FZG1922" s="12"/>
      <c r="FZH1922" s="12"/>
      <c r="FZI1922" s="10"/>
      <c r="FZJ1922" s="14"/>
      <c r="FZK1922" s="14"/>
      <c r="FZL1922" s="14"/>
      <c r="FZM1922" s="16"/>
      <c r="FZN1922" s="10"/>
      <c r="FZO1922" s="17"/>
      <c r="FZP1922" s="11"/>
      <c r="FZQ1922" s="19"/>
      <c r="FZR1922" s="11"/>
      <c r="FZS1922" s="12"/>
      <c r="FZT1922" s="12"/>
      <c r="FZU1922" s="10"/>
      <c r="FZV1922" s="14"/>
      <c r="FZW1922" s="14"/>
      <c r="FZX1922" s="14"/>
      <c r="FZY1922" s="16"/>
      <c r="FZZ1922" s="10"/>
      <c r="GAA1922" s="17"/>
      <c r="GAB1922" s="11"/>
      <c r="GAC1922" s="19"/>
      <c r="GAD1922" s="11"/>
      <c r="GAE1922" s="12"/>
      <c r="GAF1922" s="12"/>
      <c r="GAG1922" s="10"/>
      <c r="GAH1922" s="14"/>
      <c r="GAI1922" s="14"/>
      <c r="GAJ1922" s="14"/>
      <c r="GAK1922" s="16"/>
      <c r="GAL1922" s="10"/>
      <c r="GAM1922" s="17"/>
      <c r="GAN1922" s="11"/>
      <c r="GAO1922" s="19"/>
      <c r="GAP1922" s="11"/>
      <c r="GAQ1922" s="12"/>
      <c r="GAR1922" s="12"/>
      <c r="GAS1922" s="10"/>
      <c r="GAT1922" s="14"/>
      <c r="GAU1922" s="14"/>
      <c r="GAV1922" s="14"/>
      <c r="GAW1922" s="16"/>
      <c r="GAX1922" s="10"/>
      <c r="GAY1922" s="17"/>
      <c r="GAZ1922" s="11"/>
      <c r="GBA1922" s="19"/>
      <c r="GBB1922" s="11"/>
      <c r="GBC1922" s="12"/>
      <c r="GBD1922" s="12"/>
      <c r="GBE1922" s="10"/>
      <c r="GBF1922" s="14"/>
      <c r="GBG1922" s="14"/>
      <c r="GBH1922" s="14"/>
      <c r="GBI1922" s="16"/>
      <c r="GBJ1922" s="10"/>
      <c r="GBK1922" s="17"/>
      <c r="GBL1922" s="11"/>
      <c r="GBM1922" s="19"/>
      <c r="GBN1922" s="11"/>
      <c r="GBO1922" s="12"/>
      <c r="GBP1922" s="12"/>
      <c r="GBQ1922" s="10"/>
      <c r="GBR1922" s="14"/>
      <c r="GBS1922" s="14"/>
      <c r="GBT1922" s="14"/>
      <c r="GBU1922" s="16"/>
      <c r="GBV1922" s="10"/>
      <c r="GBW1922" s="17"/>
      <c r="GBX1922" s="11"/>
      <c r="GBY1922" s="19"/>
      <c r="GBZ1922" s="11"/>
      <c r="GCA1922" s="12"/>
      <c r="GCB1922" s="12"/>
      <c r="GCC1922" s="10"/>
      <c r="GCD1922" s="14"/>
      <c r="GCE1922" s="14"/>
      <c r="GCF1922" s="14"/>
      <c r="GCG1922" s="16"/>
      <c r="GCH1922" s="10"/>
      <c r="GCI1922" s="17"/>
      <c r="GCJ1922" s="11"/>
      <c r="GCK1922" s="19"/>
      <c r="GCL1922" s="11"/>
      <c r="GCM1922" s="12"/>
      <c r="GCN1922" s="12"/>
      <c r="GCO1922" s="10"/>
      <c r="GCP1922" s="14"/>
      <c r="GCQ1922" s="14"/>
      <c r="GCR1922" s="14"/>
      <c r="GCS1922" s="16"/>
      <c r="GCT1922" s="10"/>
      <c r="GCU1922" s="17"/>
      <c r="GCV1922" s="11"/>
      <c r="GCW1922" s="19"/>
      <c r="GCX1922" s="11"/>
      <c r="GCY1922" s="12"/>
      <c r="GCZ1922" s="12"/>
      <c r="GDA1922" s="10"/>
      <c r="GDB1922" s="14"/>
      <c r="GDC1922" s="14"/>
      <c r="GDD1922" s="14"/>
      <c r="GDE1922" s="16"/>
      <c r="GDF1922" s="10"/>
      <c r="GDG1922" s="17"/>
      <c r="GDH1922" s="11"/>
      <c r="GDI1922" s="19"/>
      <c r="GDJ1922" s="11"/>
      <c r="GDK1922" s="12"/>
      <c r="GDL1922" s="12"/>
      <c r="GDM1922" s="10"/>
      <c r="GDN1922" s="14"/>
      <c r="GDO1922" s="14"/>
      <c r="GDP1922" s="14"/>
      <c r="GDQ1922" s="16"/>
      <c r="GDR1922" s="10"/>
      <c r="GDS1922" s="17"/>
      <c r="GDT1922" s="11"/>
      <c r="GDU1922" s="19"/>
      <c r="GDV1922" s="11"/>
      <c r="GDW1922" s="12"/>
      <c r="GDX1922" s="12"/>
      <c r="GDY1922" s="10"/>
      <c r="GDZ1922" s="14"/>
      <c r="GEA1922" s="14"/>
      <c r="GEB1922" s="14"/>
      <c r="GEC1922" s="16"/>
      <c r="GED1922" s="10"/>
      <c r="GEE1922" s="17"/>
      <c r="GEF1922" s="11"/>
      <c r="GEG1922" s="19"/>
      <c r="GEH1922" s="11"/>
      <c r="GEI1922" s="12"/>
      <c r="GEJ1922" s="12"/>
      <c r="GEK1922" s="10"/>
      <c r="GEL1922" s="14"/>
      <c r="GEM1922" s="14"/>
      <c r="GEN1922" s="14"/>
      <c r="GEO1922" s="16"/>
      <c r="GEP1922" s="10"/>
      <c r="GEQ1922" s="17"/>
      <c r="GER1922" s="11"/>
      <c r="GES1922" s="19"/>
      <c r="GET1922" s="11"/>
      <c r="GEU1922" s="12"/>
      <c r="GEV1922" s="12"/>
      <c r="GEW1922" s="10"/>
      <c r="GEX1922" s="14"/>
      <c r="GEY1922" s="14"/>
      <c r="GEZ1922" s="14"/>
      <c r="GFA1922" s="16"/>
      <c r="GFB1922" s="10"/>
      <c r="GFC1922" s="17"/>
      <c r="GFD1922" s="11"/>
      <c r="GFE1922" s="19"/>
      <c r="GFF1922" s="11"/>
      <c r="GFG1922" s="12"/>
      <c r="GFH1922" s="12"/>
      <c r="GFI1922" s="10"/>
      <c r="GFJ1922" s="14"/>
      <c r="GFK1922" s="14"/>
      <c r="GFL1922" s="14"/>
      <c r="GFM1922" s="16"/>
      <c r="GFN1922" s="10"/>
      <c r="GFO1922" s="17"/>
      <c r="GFP1922" s="11"/>
      <c r="GFQ1922" s="19"/>
      <c r="GFR1922" s="11"/>
      <c r="GFS1922" s="12"/>
      <c r="GFT1922" s="12"/>
      <c r="GFU1922" s="10"/>
      <c r="GFV1922" s="14"/>
      <c r="GFW1922" s="14"/>
      <c r="GFX1922" s="14"/>
      <c r="GFY1922" s="16"/>
      <c r="GFZ1922" s="10"/>
      <c r="GGA1922" s="17"/>
      <c r="GGB1922" s="11"/>
      <c r="GGC1922" s="19"/>
      <c r="GGD1922" s="11"/>
      <c r="GGE1922" s="12"/>
      <c r="GGF1922" s="12"/>
      <c r="GGG1922" s="10"/>
      <c r="GGH1922" s="14"/>
      <c r="GGI1922" s="14"/>
      <c r="GGJ1922" s="14"/>
      <c r="GGK1922" s="16"/>
      <c r="GGL1922" s="10"/>
      <c r="GGM1922" s="17"/>
      <c r="GGN1922" s="11"/>
      <c r="GGO1922" s="19"/>
      <c r="GGP1922" s="11"/>
      <c r="GGQ1922" s="12"/>
      <c r="GGR1922" s="12"/>
      <c r="GGS1922" s="10"/>
      <c r="GGT1922" s="14"/>
      <c r="GGU1922" s="14"/>
      <c r="GGV1922" s="14"/>
      <c r="GGW1922" s="16"/>
      <c r="GGX1922" s="10"/>
      <c r="GGY1922" s="17"/>
      <c r="GGZ1922" s="11"/>
      <c r="GHA1922" s="19"/>
      <c r="GHB1922" s="11"/>
      <c r="GHC1922" s="12"/>
      <c r="GHD1922" s="12"/>
      <c r="GHE1922" s="10"/>
      <c r="GHF1922" s="14"/>
      <c r="GHG1922" s="14"/>
      <c r="GHH1922" s="14"/>
      <c r="GHI1922" s="16"/>
      <c r="GHJ1922" s="10"/>
      <c r="GHK1922" s="17"/>
      <c r="GHL1922" s="11"/>
      <c r="GHM1922" s="19"/>
      <c r="GHN1922" s="11"/>
      <c r="GHO1922" s="12"/>
      <c r="GHP1922" s="12"/>
      <c r="GHQ1922" s="10"/>
      <c r="GHR1922" s="14"/>
      <c r="GHS1922" s="14"/>
      <c r="GHT1922" s="14"/>
      <c r="GHU1922" s="16"/>
      <c r="GHV1922" s="10"/>
      <c r="GHW1922" s="17"/>
      <c r="GHX1922" s="11"/>
      <c r="GHY1922" s="19"/>
      <c r="GHZ1922" s="11"/>
      <c r="GIA1922" s="12"/>
      <c r="GIB1922" s="12"/>
      <c r="GIC1922" s="10"/>
      <c r="GID1922" s="14"/>
      <c r="GIE1922" s="14"/>
      <c r="GIF1922" s="14"/>
      <c r="GIG1922" s="16"/>
      <c r="GIH1922" s="10"/>
      <c r="GII1922" s="17"/>
      <c r="GIJ1922" s="11"/>
      <c r="GIK1922" s="19"/>
      <c r="GIL1922" s="11"/>
      <c r="GIM1922" s="12"/>
      <c r="GIN1922" s="12"/>
      <c r="GIO1922" s="10"/>
      <c r="GIP1922" s="14"/>
      <c r="GIQ1922" s="14"/>
      <c r="GIR1922" s="14"/>
      <c r="GIS1922" s="16"/>
      <c r="GIT1922" s="10"/>
      <c r="GIU1922" s="17"/>
      <c r="GIV1922" s="11"/>
      <c r="GIW1922" s="19"/>
      <c r="GIX1922" s="11"/>
      <c r="GIY1922" s="12"/>
      <c r="GIZ1922" s="12"/>
      <c r="GJA1922" s="10"/>
      <c r="GJB1922" s="14"/>
      <c r="GJC1922" s="14"/>
      <c r="GJD1922" s="14"/>
      <c r="GJE1922" s="16"/>
      <c r="GJF1922" s="10"/>
      <c r="GJG1922" s="17"/>
      <c r="GJH1922" s="11"/>
      <c r="GJI1922" s="19"/>
      <c r="GJJ1922" s="11"/>
      <c r="GJK1922" s="12"/>
      <c r="GJL1922" s="12"/>
      <c r="GJM1922" s="10"/>
      <c r="GJN1922" s="14"/>
      <c r="GJO1922" s="14"/>
      <c r="GJP1922" s="14"/>
      <c r="GJQ1922" s="16"/>
      <c r="GJR1922" s="10"/>
      <c r="GJS1922" s="17"/>
      <c r="GJT1922" s="11"/>
      <c r="GJU1922" s="19"/>
      <c r="GJV1922" s="11"/>
      <c r="GJW1922" s="12"/>
      <c r="GJX1922" s="12"/>
      <c r="GJY1922" s="10"/>
      <c r="GJZ1922" s="14"/>
      <c r="GKA1922" s="14"/>
      <c r="GKB1922" s="14"/>
      <c r="GKC1922" s="16"/>
      <c r="GKD1922" s="10"/>
      <c r="GKE1922" s="17"/>
      <c r="GKF1922" s="11"/>
      <c r="GKG1922" s="19"/>
      <c r="GKH1922" s="11"/>
      <c r="GKI1922" s="12"/>
      <c r="GKJ1922" s="12"/>
      <c r="GKK1922" s="10"/>
      <c r="GKL1922" s="14"/>
      <c r="GKM1922" s="14"/>
      <c r="GKN1922" s="14"/>
      <c r="GKO1922" s="16"/>
      <c r="GKP1922" s="10"/>
      <c r="GKQ1922" s="17"/>
      <c r="GKR1922" s="11"/>
      <c r="GKS1922" s="19"/>
      <c r="GKT1922" s="11"/>
      <c r="GKU1922" s="12"/>
      <c r="GKV1922" s="12"/>
      <c r="GKW1922" s="10"/>
      <c r="GKX1922" s="14"/>
      <c r="GKY1922" s="14"/>
      <c r="GKZ1922" s="14"/>
      <c r="GLA1922" s="16"/>
      <c r="GLB1922" s="10"/>
      <c r="GLC1922" s="17"/>
      <c r="GLD1922" s="11"/>
      <c r="GLE1922" s="19"/>
      <c r="GLF1922" s="11"/>
      <c r="GLG1922" s="12"/>
      <c r="GLH1922" s="12"/>
      <c r="GLI1922" s="10"/>
      <c r="GLJ1922" s="14"/>
      <c r="GLK1922" s="14"/>
      <c r="GLL1922" s="14"/>
      <c r="GLM1922" s="16"/>
      <c r="GLN1922" s="10"/>
      <c r="GLO1922" s="17"/>
      <c r="GLP1922" s="11"/>
      <c r="GLQ1922" s="19"/>
      <c r="GLR1922" s="11"/>
      <c r="GLS1922" s="12"/>
      <c r="GLT1922" s="12"/>
      <c r="GLU1922" s="10"/>
      <c r="GLV1922" s="14"/>
      <c r="GLW1922" s="14"/>
      <c r="GLX1922" s="14"/>
      <c r="GLY1922" s="16"/>
      <c r="GLZ1922" s="10"/>
      <c r="GMA1922" s="17"/>
      <c r="GMB1922" s="11"/>
      <c r="GMC1922" s="19"/>
      <c r="GMD1922" s="11"/>
      <c r="GME1922" s="12"/>
      <c r="GMF1922" s="12"/>
      <c r="GMG1922" s="10"/>
      <c r="GMH1922" s="14"/>
      <c r="GMI1922" s="14"/>
      <c r="GMJ1922" s="14"/>
      <c r="GMK1922" s="16"/>
      <c r="GML1922" s="10"/>
      <c r="GMM1922" s="17"/>
      <c r="GMN1922" s="11"/>
      <c r="GMO1922" s="19"/>
      <c r="GMP1922" s="11"/>
      <c r="GMQ1922" s="12"/>
      <c r="GMR1922" s="12"/>
      <c r="GMS1922" s="10"/>
      <c r="GMT1922" s="14"/>
      <c r="GMU1922" s="14"/>
      <c r="GMV1922" s="14"/>
      <c r="GMW1922" s="16"/>
      <c r="GMX1922" s="10"/>
      <c r="GMY1922" s="17"/>
      <c r="GMZ1922" s="11"/>
      <c r="GNA1922" s="19"/>
      <c r="GNB1922" s="11"/>
      <c r="GNC1922" s="12"/>
      <c r="GND1922" s="12"/>
      <c r="GNE1922" s="10"/>
      <c r="GNF1922" s="14"/>
      <c r="GNG1922" s="14"/>
      <c r="GNH1922" s="14"/>
      <c r="GNI1922" s="16"/>
      <c r="GNJ1922" s="10"/>
      <c r="GNK1922" s="17"/>
      <c r="GNL1922" s="11"/>
      <c r="GNM1922" s="19"/>
      <c r="GNN1922" s="11"/>
      <c r="GNO1922" s="12"/>
      <c r="GNP1922" s="12"/>
      <c r="GNQ1922" s="10"/>
      <c r="GNR1922" s="14"/>
      <c r="GNS1922" s="14"/>
      <c r="GNT1922" s="14"/>
      <c r="GNU1922" s="16"/>
      <c r="GNV1922" s="10"/>
      <c r="GNW1922" s="17"/>
      <c r="GNX1922" s="11"/>
      <c r="GNY1922" s="19"/>
      <c r="GNZ1922" s="11"/>
      <c r="GOA1922" s="12"/>
      <c r="GOB1922" s="12"/>
      <c r="GOC1922" s="10"/>
      <c r="GOD1922" s="14"/>
      <c r="GOE1922" s="14"/>
      <c r="GOF1922" s="14"/>
      <c r="GOG1922" s="16"/>
      <c r="GOH1922" s="10"/>
      <c r="GOI1922" s="17"/>
      <c r="GOJ1922" s="11"/>
      <c r="GOK1922" s="19"/>
      <c r="GOL1922" s="11"/>
      <c r="GOM1922" s="12"/>
      <c r="GON1922" s="12"/>
      <c r="GOO1922" s="10"/>
      <c r="GOP1922" s="14"/>
      <c r="GOQ1922" s="14"/>
      <c r="GOR1922" s="14"/>
      <c r="GOS1922" s="16"/>
      <c r="GOT1922" s="10"/>
      <c r="GOU1922" s="17"/>
      <c r="GOV1922" s="11"/>
      <c r="GOW1922" s="19"/>
      <c r="GOX1922" s="11"/>
      <c r="GOY1922" s="12"/>
      <c r="GOZ1922" s="12"/>
      <c r="GPA1922" s="10"/>
      <c r="GPB1922" s="14"/>
      <c r="GPC1922" s="14"/>
      <c r="GPD1922" s="14"/>
      <c r="GPE1922" s="16"/>
      <c r="GPF1922" s="10"/>
      <c r="GPG1922" s="17"/>
      <c r="GPH1922" s="11"/>
      <c r="GPI1922" s="19"/>
      <c r="GPJ1922" s="11"/>
      <c r="GPK1922" s="12"/>
      <c r="GPL1922" s="12"/>
      <c r="GPM1922" s="10"/>
      <c r="GPN1922" s="14"/>
      <c r="GPO1922" s="14"/>
      <c r="GPP1922" s="14"/>
      <c r="GPQ1922" s="16"/>
      <c r="GPR1922" s="10"/>
      <c r="GPS1922" s="17"/>
      <c r="GPT1922" s="11"/>
      <c r="GPU1922" s="19"/>
      <c r="GPV1922" s="11"/>
      <c r="GPW1922" s="12"/>
      <c r="GPX1922" s="12"/>
      <c r="GPY1922" s="10"/>
      <c r="GPZ1922" s="14"/>
      <c r="GQA1922" s="14"/>
      <c r="GQB1922" s="14"/>
      <c r="GQC1922" s="16"/>
      <c r="GQD1922" s="10"/>
      <c r="GQE1922" s="17"/>
      <c r="GQF1922" s="11"/>
      <c r="GQG1922" s="19"/>
      <c r="GQH1922" s="11"/>
      <c r="GQI1922" s="12"/>
      <c r="GQJ1922" s="12"/>
      <c r="GQK1922" s="10"/>
      <c r="GQL1922" s="14"/>
      <c r="GQM1922" s="14"/>
      <c r="GQN1922" s="14"/>
      <c r="GQO1922" s="16"/>
      <c r="GQP1922" s="10"/>
      <c r="GQQ1922" s="17"/>
      <c r="GQR1922" s="11"/>
      <c r="GQS1922" s="19"/>
      <c r="GQT1922" s="11"/>
      <c r="GQU1922" s="12"/>
      <c r="GQV1922" s="12"/>
      <c r="GQW1922" s="10"/>
      <c r="GQX1922" s="14"/>
      <c r="GQY1922" s="14"/>
      <c r="GQZ1922" s="14"/>
      <c r="GRA1922" s="16"/>
      <c r="GRB1922" s="10"/>
      <c r="GRC1922" s="17"/>
      <c r="GRD1922" s="11"/>
      <c r="GRE1922" s="19"/>
      <c r="GRF1922" s="11"/>
      <c r="GRG1922" s="12"/>
      <c r="GRH1922" s="12"/>
      <c r="GRI1922" s="10"/>
      <c r="GRJ1922" s="14"/>
      <c r="GRK1922" s="14"/>
      <c r="GRL1922" s="14"/>
      <c r="GRM1922" s="16"/>
      <c r="GRN1922" s="10"/>
      <c r="GRO1922" s="17"/>
      <c r="GRP1922" s="11"/>
      <c r="GRQ1922" s="19"/>
      <c r="GRR1922" s="11"/>
      <c r="GRS1922" s="12"/>
      <c r="GRT1922" s="12"/>
      <c r="GRU1922" s="10"/>
      <c r="GRV1922" s="14"/>
      <c r="GRW1922" s="14"/>
      <c r="GRX1922" s="14"/>
      <c r="GRY1922" s="16"/>
      <c r="GRZ1922" s="10"/>
      <c r="GSA1922" s="17"/>
      <c r="GSB1922" s="11"/>
      <c r="GSC1922" s="19"/>
      <c r="GSD1922" s="11"/>
      <c r="GSE1922" s="12"/>
      <c r="GSF1922" s="12"/>
      <c r="GSG1922" s="10"/>
      <c r="GSH1922" s="14"/>
      <c r="GSI1922" s="14"/>
      <c r="GSJ1922" s="14"/>
      <c r="GSK1922" s="16"/>
      <c r="GSL1922" s="10"/>
      <c r="GSM1922" s="17"/>
      <c r="GSN1922" s="11"/>
      <c r="GSO1922" s="19"/>
      <c r="GSP1922" s="11"/>
      <c r="GSQ1922" s="12"/>
      <c r="GSR1922" s="12"/>
      <c r="GSS1922" s="10"/>
      <c r="GST1922" s="14"/>
      <c r="GSU1922" s="14"/>
      <c r="GSV1922" s="14"/>
      <c r="GSW1922" s="16"/>
      <c r="GSX1922" s="10"/>
      <c r="GSY1922" s="17"/>
      <c r="GSZ1922" s="11"/>
      <c r="GTA1922" s="19"/>
      <c r="GTB1922" s="11"/>
      <c r="GTC1922" s="12"/>
      <c r="GTD1922" s="12"/>
      <c r="GTE1922" s="10"/>
      <c r="GTF1922" s="14"/>
      <c r="GTG1922" s="14"/>
      <c r="GTH1922" s="14"/>
      <c r="GTI1922" s="16"/>
      <c r="GTJ1922" s="10"/>
      <c r="GTK1922" s="17"/>
      <c r="GTL1922" s="11"/>
      <c r="GTM1922" s="19"/>
      <c r="GTN1922" s="11"/>
      <c r="GTO1922" s="12"/>
      <c r="GTP1922" s="12"/>
      <c r="GTQ1922" s="10"/>
      <c r="GTR1922" s="14"/>
      <c r="GTS1922" s="14"/>
      <c r="GTT1922" s="14"/>
      <c r="GTU1922" s="16"/>
      <c r="GTV1922" s="10"/>
      <c r="GTW1922" s="17"/>
      <c r="GTX1922" s="11"/>
      <c r="GTY1922" s="19"/>
      <c r="GTZ1922" s="11"/>
      <c r="GUA1922" s="12"/>
      <c r="GUB1922" s="12"/>
      <c r="GUC1922" s="10"/>
      <c r="GUD1922" s="14"/>
      <c r="GUE1922" s="14"/>
      <c r="GUF1922" s="14"/>
      <c r="GUG1922" s="16"/>
      <c r="GUH1922" s="10"/>
      <c r="GUI1922" s="17"/>
      <c r="GUJ1922" s="11"/>
      <c r="GUK1922" s="19"/>
      <c r="GUL1922" s="11"/>
      <c r="GUM1922" s="12"/>
      <c r="GUN1922" s="12"/>
      <c r="GUO1922" s="10"/>
      <c r="GUP1922" s="14"/>
      <c r="GUQ1922" s="14"/>
      <c r="GUR1922" s="14"/>
      <c r="GUS1922" s="16"/>
      <c r="GUT1922" s="10"/>
      <c r="GUU1922" s="17"/>
      <c r="GUV1922" s="11"/>
      <c r="GUW1922" s="19"/>
      <c r="GUX1922" s="11"/>
      <c r="GUY1922" s="12"/>
      <c r="GUZ1922" s="12"/>
      <c r="GVA1922" s="10"/>
      <c r="GVB1922" s="14"/>
      <c r="GVC1922" s="14"/>
      <c r="GVD1922" s="14"/>
      <c r="GVE1922" s="16"/>
      <c r="GVF1922" s="10"/>
      <c r="GVG1922" s="17"/>
      <c r="GVH1922" s="11"/>
      <c r="GVI1922" s="19"/>
      <c r="GVJ1922" s="11"/>
      <c r="GVK1922" s="12"/>
      <c r="GVL1922" s="12"/>
      <c r="GVM1922" s="10"/>
      <c r="GVN1922" s="14"/>
      <c r="GVO1922" s="14"/>
      <c r="GVP1922" s="14"/>
      <c r="GVQ1922" s="16"/>
      <c r="GVR1922" s="10"/>
      <c r="GVS1922" s="17"/>
      <c r="GVT1922" s="11"/>
      <c r="GVU1922" s="19"/>
      <c r="GVV1922" s="11"/>
      <c r="GVW1922" s="12"/>
      <c r="GVX1922" s="12"/>
      <c r="GVY1922" s="10"/>
      <c r="GVZ1922" s="14"/>
      <c r="GWA1922" s="14"/>
      <c r="GWB1922" s="14"/>
      <c r="GWC1922" s="16"/>
      <c r="GWD1922" s="10"/>
      <c r="GWE1922" s="17"/>
      <c r="GWF1922" s="11"/>
      <c r="GWG1922" s="19"/>
      <c r="GWH1922" s="11"/>
      <c r="GWI1922" s="12"/>
      <c r="GWJ1922" s="12"/>
      <c r="GWK1922" s="10"/>
      <c r="GWL1922" s="14"/>
      <c r="GWM1922" s="14"/>
      <c r="GWN1922" s="14"/>
      <c r="GWO1922" s="16"/>
      <c r="GWP1922" s="10"/>
      <c r="GWQ1922" s="17"/>
      <c r="GWR1922" s="11"/>
      <c r="GWS1922" s="19"/>
      <c r="GWT1922" s="11"/>
      <c r="GWU1922" s="12"/>
      <c r="GWV1922" s="12"/>
      <c r="GWW1922" s="10"/>
      <c r="GWX1922" s="14"/>
      <c r="GWY1922" s="14"/>
      <c r="GWZ1922" s="14"/>
      <c r="GXA1922" s="16"/>
      <c r="GXB1922" s="10"/>
      <c r="GXC1922" s="17"/>
      <c r="GXD1922" s="11"/>
      <c r="GXE1922" s="19"/>
      <c r="GXF1922" s="11"/>
      <c r="GXG1922" s="12"/>
      <c r="GXH1922" s="12"/>
      <c r="GXI1922" s="10"/>
      <c r="GXJ1922" s="14"/>
      <c r="GXK1922" s="14"/>
      <c r="GXL1922" s="14"/>
      <c r="GXM1922" s="16"/>
      <c r="GXN1922" s="10"/>
      <c r="GXO1922" s="17"/>
      <c r="GXP1922" s="11"/>
      <c r="GXQ1922" s="19"/>
      <c r="GXR1922" s="11"/>
      <c r="GXS1922" s="12"/>
      <c r="GXT1922" s="12"/>
      <c r="GXU1922" s="10"/>
      <c r="GXV1922" s="14"/>
      <c r="GXW1922" s="14"/>
      <c r="GXX1922" s="14"/>
      <c r="GXY1922" s="16"/>
      <c r="GXZ1922" s="10"/>
      <c r="GYA1922" s="17"/>
      <c r="GYB1922" s="11"/>
      <c r="GYC1922" s="19"/>
      <c r="GYD1922" s="11"/>
      <c r="GYE1922" s="12"/>
      <c r="GYF1922" s="12"/>
      <c r="GYG1922" s="10"/>
      <c r="GYH1922" s="14"/>
      <c r="GYI1922" s="14"/>
      <c r="GYJ1922" s="14"/>
      <c r="GYK1922" s="16"/>
      <c r="GYL1922" s="10"/>
      <c r="GYM1922" s="17"/>
      <c r="GYN1922" s="11"/>
      <c r="GYO1922" s="19"/>
      <c r="GYP1922" s="11"/>
      <c r="GYQ1922" s="12"/>
      <c r="GYR1922" s="12"/>
      <c r="GYS1922" s="10"/>
      <c r="GYT1922" s="14"/>
      <c r="GYU1922" s="14"/>
      <c r="GYV1922" s="14"/>
      <c r="GYW1922" s="16"/>
      <c r="GYX1922" s="10"/>
      <c r="GYY1922" s="17"/>
      <c r="GYZ1922" s="11"/>
      <c r="GZA1922" s="19"/>
      <c r="GZB1922" s="11"/>
      <c r="GZC1922" s="12"/>
      <c r="GZD1922" s="12"/>
      <c r="GZE1922" s="10"/>
      <c r="GZF1922" s="14"/>
      <c r="GZG1922" s="14"/>
      <c r="GZH1922" s="14"/>
      <c r="GZI1922" s="16"/>
      <c r="GZJ1922" s="10"/>
      <c r="GZK1922" s="17"/>
      <c r="GZL1922" s="11"/>
      <c r="GZM1922" s="19"/>
      <c r="GZN1922" s="11"/>
      <c r="GZO1922" s="12"/>
      <c r="GZP1922" s="12"/>
      <c r="GZQ1922" s="10"/>
      <c r="GZR1922" s="14"/>
      <c r="GZS1922" s="14"/>
      <c r="GZT1922" s="14"/>
      <c r="GZU1922" s="16"/>
      <c r="GZV1922" s="10"/>
      <c r="GZW1922" s="17"/>
      <c r="GZX1922" s="11"/>
      <c r="GZY1922" s="19"/>
      <c r="GZZ1922" s="11"/>
      <c r="HAA1922" s="12"/>
      <c r="HAB1922" s="12"/>
      <c r="HAC1922" s="10"/>
      <c r="HAD1922" s="14"/>
      <c r="HAE1922" s="14"/>
      <c r="HAF1922" s="14"/>
      <c r="HAG1922" s="16"/>
      <c r="HAH1922" s="10"/>
      <c r="HAI1922" s="17"/>
      <c r="HAJ1922" s="11"/>
      <c r="HAK1922" s="19"/>
      <c r="HAL1922" s="11"/>
      <c r="HAM1922" s="12"/>
      <c r="HAN1922" s="12"/>
      <c r="HAO1922" s="10"/>
      <c r="HAP1922" s="14"/>
      <c r="HAQ1922" s="14"/>
      <c r="HAR1922" s="14"/>
      <c r="HAS1922" s="16"/>
      <c r="HAT1922" s="10"/>
      <c r="HAU1922" s="17"/>
      <c r="HAV1922" s="11"/>
      <c r="HAW1922" s="19"/>
      <c r="HAX1922" s="11"/>
      <c r="HAY1922" s="12"/>
      <c r="HAZ1922" s="12"/>
      <c r="HBA1922" s="10"/>
      <c r="HBB1922" s="14"/>
      <c r="HBC1922" s="14"/>
      <c r="HBD1922" s="14"/>
      <c r="HBE1922" s="16"/>
      <c r="HBF1922" s="10"/>
      <c r="HBG1922" s="17"/>
      <c r="HBH1922" s="11"/>
      <c r="HBI1922" s="19"/>
      <c r="HBJ1922" s="11"/>
      <c r="HBK1922" s="12"/>
      <c r="HBL1922" s="12"/>
      <c r="HBM1922" s="10"/>
      <c r="HBN1922" s="14"/>
      <c r="HBO1922" s="14"/>
      <c r="HBP1922" s="14"/>
      <c r="HBQ1922" s="16"/>
      <c r="HBR1922" s="10"/>
      <c r="HBS1922" s="17"/>
      <c r="HBT1922" s="11"/>
      <c r="HBU1922" s="19"/>
      <c r="HBV1922" s="11"/>
      <c r="HBW1922" s="12"/>
      <c r="HBX1922" s="12"/>
      <c r="HBY1922" s="10"/>
      <c r="HBZ1922" s="14"/>
      <c r="HCA1922" s="14"/>
      <c r="HCB1922" s="14"/>
      <c r="HCC1922" s="16"/>
      <c r="HCD1922" s="10"/>
      <c r="HCE1922" s="17"/>
      <c r="HCF1922" s="11"/>
      <c r="HCG1922" s="19"/>
      <c r="HCH1922" s="11"/>
      <c r="HCI1922" s="12"/>
      <c r="HCJ1922" s="12"/>
      <c r="HCK1922" s="10"/>
      <c r="HCL1922" s="14"/>
      <c r="HCM1922" s="14"/>
      <c r="HCN1922" s="14"/>
      <c r="HCO1922" s="16"/>
      <c r="HCP1922" s="10"/>
      <c r="HCQ1922" s="17"/>
      <c r="HCR1922" s="11"/>
      <c r="HCS1922" s="19"/>
      <c r="HCT1922" s="11"/>
      <c r="HCU1922" s="12"/>
      <c r="HCV1922" s="12"/>
      <c r="HCW1922" s="10"/>
      <c r="HCX1922" s="14"/>
      <c r="HCY1922" s="14"/>
      <c r="HCZ1922" s="14"/>
      <c r="HDA1922" s="16"/>
      <c r="HDB1922" s="10"/>
      <c r="HDC1922" s="17"/>
      <c r="HDD1922" s="11"/>
      <c r="HDE1922" s="19"/>
      <c r="HDF1922" s="11"/>
      <c r="HDG1922" s="12"/>
      <c r="HDH1922" s="12"/>
      <c r="HDI1922" s="10"/>
      <c r="HDJ1922" s="14"/>
      <c r="HDK1922" s="14"/>
      <c r="HDL1922" s="14"/>
      <c r="HDM1922" s="16"/>
      <c r="HDN1922" s="10"/>
      <c r="HDO1922" s="17"/>
      <c r="HDP1922" s="11"/>
      <c r="HDQ1922" s="19"/>
      <c r="HDR1922" s="11"/>
      <c r="HDS1922" s="12"/>
      <c r="HDT1922" s="12"/>
      <c r="HDU1922" s="10"/>
      <c r="HDV1922" s="14"/>
      <c r="HDW1922" s="14"/>
      <c r="HDX1922" s="14"/>
      <c r="HDY1922" s="16"/>
      <c r="HDZ1922" s="10"/>
      <c r="HEA1922" s="17"/>
      <c r="HEB1922" s="11"/>
      <c r="HEC1922" s="19"/>
      <c r="HED1922" s="11"/>
      <c r="HEE1922" s="12"/>
      <c r="HEF1922" s="12"/>
      <c r="HEG1922" s="10"/>
      <c r="HEH1922" s="14"/>
      <c r="HEI1922" s="14"/>
      <c r="HEJ1922" s="14"/>
      <c r="HEK1922" s="16"/>
      <c r="HEL1922" s="10"/>
      <c r="HEM1922" s="17"/>
      <c r="HEN1922" s="11"/>
      <c r="HEO1922" s="19"/>
      <c r="HEP1922" s="11"/>
      <c r="HEQ1922" s="12"/>
      <c r="HER1922" s="12"/>
      <c r="HES1922" s="10"/>
      <c r="HET1922" s="14"/>
      <c r="HEU1922" s="14"/>
      <c r="HEV1922" s="14"/>
      <c r="HEW1922" s="16"/>
      <c r="HEX1922" s="10"/>
      <c r="HEY1922" s="17"/>
      <c r="HEZ1922" s="11"/>
      <c r="HFA1922" s="19"/>
      <c r="HFB1922" s="11"/>
      <c r="HFC1922" s="12"/>
      <c r="HFD1922" s="12"/>
      <c r="HFE1922" s="10"/>
      <c r="HFF1922" s="14"/>
      <c r="HFG1922" s="14"/>
      <c r="HFH1922" s="14"/>
      <c r="HFI1922" s="16"/>
      <c r="HFJ1922" s="10"/>
      <c r="HFK1922" s="17"/>
      <c r="HFL1922" s="11"/>
      <c r="HFM1922" s="19"/>
      <c r="HFN1922" s="11"/>
      <c r="HFO1922" s="12"/>
      <c r="HFP1922" s="12"/>
      <c r="HFQ1922" s="10"/>
      <c r="HFR1922" s="14"/>
      <c r="HFS1922" s="14"/>
      <c r="HFT1922" s="14"/>
      <c r="HFU1922" s="16"/>
      <c r="HFV1922" s="10"/>
      <c r="HFW1922" s="17"/>
      <c r="HFX1922" s="11"/>
      <c r="HFY1922" s="19"/>
      <c r="HFZ1922" s="11"/>
      <c r="HGA1922" s="12"/>
      <c r="HGB1922" s="12"/>
      <c r="HGC1922" s="10"/>
      <c r="HGD1922" s="14"/>
      <c r="HGE1922" s="14"/>
      <c r="HGF1922" s="14"/>
      <c r="HGG1922" s="16"/>
      <c r="HGH1922" s="10"/>
      <c r="HGI1922" s="17"/>
      <c r="HGJ1922" s="11"/>
      <c r="HGK1922" s="19"/>
      <c r="HGL1922" s="11"/>
      <c r="HGM1922" s="12"/>
      <c r="HGN1922" s="12"/>
      <c r="HGO1922" s="10"/>
      <c r="HGP1922" s="14"/>
      <c r="HGQ1922" s="14"/>
      <c r="HGR1922" s="14"/>
      <c r="HGS1922" s="16"/>
      <c r="HGT1922" s="10"/>
      <c r="HGU1922" s="17"/>
      <c r="HGV1922" s="11"/>
      <c r="HGW1922" s="19"/>
      <c r="HGX1922" s="11"/>
      <c r="HGY1922" s="12"/>
      <c r="HGZ1922" s="12"/>
      <c r="HHA1922" s="10"/>
      <c r="HHB1922" s="14"/>
      <c r="HHC1922" s="14"/>
      <c r="HHD1922" s="14"/>
      <c r="HHE1922" s="16"/>
      <c r="HHF1922" s="10"/>
      <c r="HHG1922" s="17"/>
      <c r="HHH1922" s="11"/>
      <c r="HHI1922" s="19"/>
      <c r="HHJ1922" s="11"/>
      <c r="HHK1922" s="12"/>
      <c r="HHL1922" s="12"/>
      <c r="HHM1922" s="10"/>
      <c r="HHN1922" s="14"/>
      <c r="HHO1922" s="14"/>
      <c r="HHP1922" s="14"/>
      <c r="HHQ1922" s="16"/>
      <c r="HHR1922" s="10"/>
      <c r="HHS1922" s="17"/>
      <c r="HHT1922" s="11"/>
      <c r="HHU1922" s="19"/>
      <c r="HHV1922" s="11"/>
      <c r="HHW1922" s="12"/>
      <c r="HHX1922" s="12"/>
      <c r="HHY1922" s="10"/>
      <c r="HHZ1922" s="14"/>
      <c r="HIA1922" s="14"/>
      <c r="HIB1922" s="14"/>
      <c r="HIC1922" s="16"/>
      <c r="HID1922" s="10"/>
      <c r="HIE1922" s="17"/>
      <c r="HIF1922" s="11"/>
      <c r="HIG1922" s="19"/>
      <c r="HIH1922" s="11"/>
      <c r="HII1922" s="12"/>
      <c r="HIJ1922" s="12"/>
      <c r="HIK1922" s="10"/>
      <c r="HIL1922" s="14"/>
      <c r="HIM1922" s="14"/>
      <c r="HIN1922" s="14"/>
      <c r="HIO1922" s="16"/>
      <c r="HIP1922" s="10"/>
      <c r="HIQ1922" s="17"/>
      <c r="HIR1922" s="11"/>
      <c r="HIS1922" s="19"/>
      <c r="HIT1922" s="11"/>
      <c r="HIU1922" s="12"/>
      <c r="HIV1922" s="12"/>
      <c r="HIW1922" s="10"/>
      <c r="HIX1922" s="14"/>
      <c r="HIY1922" s="14"/>
      <c r="HIZ1922" s="14"/>
      <c r="HJA1922" s="16"/>
      <c r="HJB1922" s="10"/>
      <c r="HJC1922" s="17"/>
      <c r="HJD1922" s="11"/>
      <c r="HJE1922" s="19"/>
      <c r="HJF1922" s="11"/>
      <c r="HJG1922" s="12"/>
      <c r="HJH1922" s="12"/>
      <c r="HJI1922" s="10"/>
      <c r="HJJ1922" s="14"/>
      <c r="HJK1922" s="14"/>
      <c r="HJL1922" s="14"/>
      <c r="HJM1922" s="16"/>
      <c r="HJN1922" s="10"/>
      <c r="HJO1922" s="17"/>
      <c r="HJP1922" s="11"/>
      <c r="HJQ1922" s="19"/>
      <c r="HJR1922" s="11"/>
      <c r="HJS1922" s="12"/>
      <c r="HJT1922" s="12"/>
      <c r="HJU1922" s="10"/>
      <c r="HJV1922" s="14"/>
      <c r="HJW1922" s="14"/>
      <c r="HJX1922" s="14"/>
      <c r="HJY1922" s="16"/>
      <c r="HJZ1922" s="10"/>
      <c r="HKA1922" s="17"/>
      <c r="HKB1922" s="11"/>
      <c r="HKC1922" s="19"/>
      <c r="HKD1922" s="11"/>
      <c r="HKE1922" s="12"/>
      <c r="HKF1922" s="12"/>
      <c r="HKG1922" s="10"/>
      <c r="HKH1922" s="14"/>
      <c r="HKI1922" s="14"/>
      <c r="HKJ1922" s="14"/>
      <c r="HKK1922" s="16"/>
      <c r="HKL1922" s="10"/>
      <c r="HKM1922" s="17"/>
      <c r="HKN1922" s="11"/>
      <c r="HKO1922" s="19"/>
      <c r="HKP1922" s="11"/>
      <c r="HKQ1922" s="12"/>
      <c r="HKR1922" s="12"/>
      <c r="HKS1922" s="10"/>
      <c r="HKT1922" s="14"/>
      <c r="HKU1922" s="14"/>
      <c r="HKV1922" s="14"/>
      <c r="HKW1922" s="16"/>
      <c r="HKX1922" s="10"/>
      <c r="HKY1922" s="17"/>
      <c r="HKZ1922" s="11"/>
      <c r="HLA1922" s="19"/>
      <c r="HLB1922" s="11"/>
      <c r="HLC1922" s="12"/>
      <c r="HLD1922" s="12"/>
      <c r="HLE1922" s="10"/>
      <c r="HLF1922" s="14"/>
      <c r="HLG1922" s="14"/>
      <c r="HLH1922" s="14"/>
      <c r="HLI1922" s="16"/>
      <c r="HLJ1922" s="10"/>
      <c r="HLK1922" s="17"/>
      <c r="HLL1922" s="11"/>
      <c r="HLM1922" s="19"/>
      <c r="HLN1922" s="11"/>
      <c r="HLO1922" s="12"/>
      <c r="HLP1922" s="12"/>
      <c r="HLQ1922" s="10"/>
      <c r="HLR1922" s="14"/>
      <c r="HLS1922" s="14"/>
      <c r="HLT1922" s="14"/>
      <c r="HLU1922" s="16"/>
      <c r="HLV1922" s="10"/>
      <c r="HLW1922" s="17"/>
      <c r="HLX1922" s="11"/>
      <c r="HLY1922" s="19"/>
      <c r="HLZ1922" s="11"/>
      <c r="HMA1922" s="12"/>
      <c r="HMB1922" s="12"/>
      <c r="HMC1922" s="10"/>
      <c r="HMD1922" s="14"/>
      <c r="HME1922" s="14"/>
      <c r="HMF1922" s="14"/>
      <c r="HMG1922" s="16"/>
      <c r="HMH1922" s="10"/>
      <c r="HMI1922" s="17"/>
      <c r="HMJ1922" s="11"/>
      <c r="HMK1922" s="19"/>
      <c r="HML1922" s="11"/>
      <c r="HMM1922" s="12"/>
      <c r="HMN1922" s="12"/>
      <c r="HMO1922" s="10"/>
      <c r="HMP1922" s="14"/>
      <c r="HMQ1922" s="14"/>
      <c r="HMR1922" s="14"/>
      <c r="HMS1922" s="16"/>
      <c r="HMT1922" s="10"/>
      <c r="HMU1922" s="17"/>
      <c r="HMV1922" s="11"/>
      <c r="HMW1922" s="19"/>
      <c r="HMX1922" s="11"/>
      <c r="HMY1922" s="12"/>
      <c r="HMZ1922" s="12"/>
      <c r="HNA1922" s="10"/>
      <c r="HNB1922" s="14"/>
      <c r="HNC1922" s="14"/>
      <c r="HND1922" s="14"/>
      <c r="HNE1922" s="16"/>
      <c r="HNF1922" s="10"/>
      <c r="HNG1922" s="17"/>
      <c r="HNH1922" s="11"/>
      <c r="HNI1922" s="19"/>
      <c r="HNJ1922" s="11"/>
      <c r="HNK1922" s="12"/>
      <c r="HNL1922" s="12"/>
      <c r="HNM1922" s="10"/>
      <c r="HNN1922" s="14"/>
      <c r="HNO1922" s="14"/>
      <c r="HNP1922" s="14"/>
      <c r="HNQ1922" s="16"/>
      <c r="HNR1922" s="10"/>
      <c r="HNS1922" s="17"/>
      <c r="HNT1922" s="11"/>
      <c r="HNU1922" s="19"/>
      <c r="HNV1922" s="11"/>
      <c r="HNW1922" s="12"/>
      <c r="HNX1922" s="12"/>
      <c r="HNY1922" s="10"/>
      <c r="HNZ1922" s="14"/>
      <c r="HOA1922" s="14"/>
      <c r="HOB1922" s="14"/>
      <c r="HOC1922" s="16"/>
      <c r="HOD1922" s="10"/>
      <c r="HOE1922" s="17"/>
      <c r="HOF1922" s="11"/>
      <c r="HOG1922" s="19"/>
      <c r="HOH1922" s="11"/>
      <c r="HOI1922" s="12"/>
      <c r="HOJ1922" s="12"/>
      <c r="HOK1922" s="10"/>
      <c r="HOL1922" s="14"/>
      <c r="HOM1922" s="14"/>
      <c r="HON1922" s="14"/>
      <c r="HOO1922" s="16"/>
      <c r="HOP1922" s="10"/>
      <c r="HOQ1922" s="17"/>
      <c r="HOR1922" s="11"/>
      <c r="HOS1922" s="19"/>
      <c r="HOT1922" s="11"/>
      <c r="HOU1922" s="12"/>
      <c r="HOV1922" s="12"/>
      <c r="HOW1922" s="10"/>
      <c r="HOX1922" s="14"/>
      <c r="HOY1922" s="14"/>
      <c r="HOZ1922" s="14"/>
      <c r="HPA1922" s="16"/>
      <c r="HPB1922" s="10"/>
      <c r="HPC1922" s="17"/>
      <c r="HPD1922" s="11"/>
      <c r="HPE1922" s="19"/>
      <c r="HPF1922" s="11"/>
      <c r="HPG1922" s="12"/>
      <c r="HPH1922" s="12"/>
      <c r="HPI1922" s="10"/>
      <c r="HPJ1922" s="14"/>
      <c r="HPK1922" s="14"/>
      <c r="HPL1922" s="14"/>
      <c r="HPM1922" s="16"/>
      <c r="HPN1922" s="10"/>
      <c r="HPO1922" s="17"/>
      <c r="HPP1922" s="11"/>
      <c r="HPQ1922" s="19"/>
      <c r="HPR1922" s="11"/>
      <c r="HPS1922" s="12"/>
      <c r="HPT1922" s="12"/>
      <c r="HPU1922" s="10"/>
      <c r="HPV1922" s="14"/>
      <c r="HPW1922" s="14"/>
      <c r="HPX1922" s="14"/>
      <c r="HPY1922" s="16"/>
      <c r="HPZ1922" s="10"/>
      <c r="HQA1922" s="17"/>
      <c r="HQB1922" s="11"/>
      <c r="HQC1922" s="19"/>
      <c r="HQD1922" s="11"/>
      <c r="HQE1922" s="12"/>
      <c r="HQF1922" s="12"/>
      <c r="HQG1922" s="10"/>
      <c r="HQH1922" s="14"/>
      <c r="HQI1922" s="14"/>
      <c r="HQJ1922" s="14"/>
      <c r="HQK1922" s="16"/>
      <c r="HQL1922" s="10"/>
      <c r="HQM1922" s="17"/>
      <c r="HQN1922" s="11"/>
      <c r="HQO1922" s="19"/>
      <c r="HQP1922" s="11"/>
      <c r="HQQ1922" s="12"/>
      <c r="HQR1922" s="12"/>
      <c r="HQS1922" s="10"/>
      <c r="HQT1922" s="14"/>
      <c r="HQU1922" s="14"/>
      <c r="HQV1922" s="14"/>
      <c r="HQW1922" s="16"/>
      <c r="HQX1922" s="10"/>
      <c r="HQY1922" s="17"/>
      <c r="HQZ1922" s="11"/>
      <c r="HRA1922" s="19"/>
      <c r="HRB1922" s="11"/>
      <c r="HRC1922" s="12"/>
      <c r="HRD1922" s="12"/>
      <c r="HRE1922" s="10"/>
      <c r="HRF1922" s="14"/>
      <c r="HRG1922" s="14"/>
      <c r="HRH1922" s="14"/>
      <c r="HRI1922" s="16"/>
      <c r="HRJ1922" s="10"/>
      <c r="HRK1922" s="17"/>
      <c r="HRL1922" s="11"/>
      <c r="HRM1922" s="19"/>
      <c r="HRN1922" s="11"/>
      <c r="HRO1922" s="12"/>
      <c r="HRP1922" s="12"/>
      <c r="HRQ1922" s="10"/>
      <c r="HRR1922" s="14"/>
      <c r="HRS1922" s="14"/>
      <c r="HRT1922" s="14"/>
      <c r="HRU1922" s="16"/>
      <c r="HRV1922" s="10"/>
      <c r="HRW1922" s="17"/>
      <c r="HRX1922" s="11"/>
      <c r="HRY1922" s="19"/>
      <c r="HRZ1922" s="11"/>
      <c r="HSA1922" s="12"/>
      <c r="HSB1922" s="12"/>
      <c r="HSC1922" s="10"/>
      <c r="HSD1922" s="14"/>
      <c r="HSE1922" s="14"/>
      <c r="HSF1922" s="14"/>
      <c r="HSG1922" s="16"/>
      <c r="HSH1922" s="10"/>
      <c r="HSI1922" s="17"/>
      <c r="HSJ1922" s="11"/>
      <c r="HSK1922" s="19"/>
      <c r="HSL1922" s="11"/>
      <c r="HSM1922" s="12"/>
      <c r="HSN1922" s="12"/>
      <c r="HSO1922" s="10"/>
      <c r="HSP1922" s="14"/>
      <c r="HSQ1922" s="14"/>
      <c r="HSR1922" s="14"/>
      <c r="HSS1922" s="16"/>
      <c r="HST1922" s="10"/>
      <c r="HSU1922" s="17"/>
      <c r="HSV1922" s="11"/>
      <c r="HSW1922" s="19"/>
      <c r="HSX1922" s="11"/>
      <c r="HSY1922" s="12"/>
      <c r="HSZ1922" s="12"/>
      <c r="HTA1922" s="10"/>
      <c r="HTB1922" s="14"/>
      <c r="HTC1922" s="14"/>
      <c r="HTD1922" s="14"/>
      <c r="HTE1922" s="16"/>
      <c r="HTF1922" s="10"/>
      <c r="HTG1922" s="17"/>
      <c r="HTH1922" s="11"/>
      <c r="HTI1922" s="19"/>
      <c r="HTJ1922" s="11"/>
      <c r="HTK1922" s="12"/>
      <c r="HTL1922" s="12"/>
      <c r="HTM1922" s="10"/>
      <c r="HTN1922" s="14"/>
      <c r="HTO1922" s="14"/>
      <c r="HTP1922" s="14"/>
      <c r="HTQ1922" s="16"/>
      <c r="HTR1922" s="10"/>
      <c r="HTS1922" s="17"/>
      <c r="HTT1922" s="11"/>
      <c r="HTU1922" s="19"/>
      <c r="HTV1922" s="11"/>
      <c r="HTW1922" s="12"/>
      <c r="HTX1922" s="12"/>
      <c r="HTY1922" s="10"/>
      <c r="HTZ1922" s="14"/>
      <c r="HUA1922" s="14"/>
      <c r="HUB1922" s="14"/>
      <c r="HUC1922" s="16"/>
      <c r="HUD1922" s="10"/>
      <c r="HUE1922" s="17"/>
      <c r="HUF1922" s="11"/>
      <c r="HUG1922" s="19"/>
      <c r="HUH1922" s="11"/>
      <c r="HUI1922" s="12"/>
      <c r="HUJ1922" s="12"/>
      <c r="HUK1922" s="10"/>
      <c r="HUL1922" s="14"/>
      <c r="HUM1922" s="14"/>
      <c r="HUN1922" s="14"/>
      <c r="HUO1922" s="16"/>
      <c r="HUP1922" s="10"/>
      <c r="HUQ1922" s="17"/>
      <c r="HUR1922" s="11"/>
      <c r="HUS1922" s="19"/>
      <c r="HUT1922" s="11"/>
      <c r="HUU1922" s="12"/>
      <c r="HUV1922" s="12"/>
      <c r="HUW1922" s="10"/>
      <c r="HUX1922" s="14"/>
      <c r="HUY1922" s="14"/>
      <c r="HUZ1922" s="14"/>
      <c r="HVA1922" s="16"/>
      <c r="HVB1922" s="10"/>
      <c r="HVC1922" s="17"/>
      <c r="HVD1922" s="11"/>
      <c r="HVE1922" s="19"/>
      <c r="HVF1922" s="11"/>
      <c r="HVG1922" s="12"/>
      <c r="HVH1922" s="12"/>
      <c r="HVI1922" s="10"/>
      <c r="HVJ1922" s="14"/>
      <c r="HVK1922" s="14"/>
      <c r="HVL1922" s="14"/>
      <c r="HVM1922" s="16"/>
      <c r="HVN1922" s="10"/>
      <c r="HVO1922" s="17"/>
      <c r="HVP1922" s="11"/>
      <c r="HVQ1922" s="19"/>
      <c r="HVR1922" s="11"/>
      <c r="HVS1922" s="12"/>
      <c r="HVT1922" s="12"/>
      <c r="HVU1922" s="10"/>
      <c r="HVV1922" s="14"/>
      <c r="HVW1922" s="14"/>
      <c r="HVX1922" s="14"/>
      <c r="HVY1922" s="16"/>
      <c r="HVZ1922" s="10"/>
      <c r="HWA1922" s="17"/>
      <c r="HWB1922" s="11"/>
      <c r="HWC1922" s="19"/>
      <c r="HWD1922" s="11"/>
      <c r="HWE1922" s="12"/>
      <c r="HWF1922" s="12"/>
      <c r="HWG1922" s="10"/>
      <c r="HWH1922" s="14"/>
      <c r="HWI1922" s="14"/>
      <c r="HWJ1922" s="14"/>
      <c r="HWK1922" s="16"/>
      <c r="HWL1922" s="10"/>
      <c r="HWM1922" s="17"/>
      <c r="HWN1922" s="11"/>
      <c r="HWO1922" s="19"/>
      <c r="HWP1922" s="11"/>
      <c r="HWQ1922" s="12"/>
      <c r="HWR1922" s="12"/>
      <c r="HWS1922" s="10"/>
      <c r="HWT1922" s="14"/>
      <c r="HWU1922" s="14"/>
      <c r="HWV1922" s="14"/>
      <c r="HWW1922" s="16"/>
      <c r="HWX1922" s="10"/>
      <c r="HWY1922" s="17"/>
      <c r="HWZ1922" s="11"/>
      <c r="HXA1922" s="19"/>
      <c r="HXB1922" s="11"/>
      <c r="HXC1922" s="12"/>
      <c r="HXD1922" s="12"/>
      <c r="HXE1922" s="10"/>
      <c r="HXF1922" s="14"/>
      <c r="HXG1922" s="14"/>
      <c r="HXH1922" s="14"/>
      <c r="HXI1922" s="16"/>
      <c r="HXJ1922" s="10"/>
      <c r="HXK1922" s="17"/>
      <c r="HXL1922" s="11"/>
      <c r="HXM1922" s="19"/>
      <c r="HXN1922" s="11"/>
      <c r="HXO1922" s="12"/>
      <c r="HXP1922" s="12"/>
      <c r="HXQ1922" s="10"/>
      <c r="HXR1922" s="14"/>
      <c r="HXS1922" s="14"/>
      <c r="HXT1922" s="14"/>
      <c r="HXU1922" s="16"/>
      <c r="HXV1922" s="10"/>
      <c r="HXW1922" s="17"/>
      <c r="HXX1922" s="11"/>
      <c r="HXY1922" s="19"/>
      <c r="HXZ1922" s="11"/>
      <c r="HYA1922" s="12"/>
      <c r="HYB1922" s="12"/>
      <c r="HYC1922" s="10"/>
      <c r="HYD1922" s="14"/>
      <c r="HYE1922" s="14"/>
      <c r="HYF1922" s="14"/>
      <c r="HYG1922" s="16"/>
      <c r="HYH1922" s="10"/>
      <c r="HYI1922" s="17"/>
      <c r="HYJ1922" s="11"/>
      <c r="HYK1922" s="19"/>
      <c r="HYL1922" s="11"/>
      <c r="HYM1922" s="12"/>
      <c r="HYN1922" s="12"/>
      <c r="HYO1922" s="10"/>
      <c r="HYP1922" s="14"/>
      <c r="HYQ1922" s="14"/>
      <c r="HYR1922" s="14"/>
      <c r="HYS1922" s="16"/>
      <c r="HYT1922" s="10"/>
      <c r="HYU1922" s="17"/>
      <c r="HYV1922" s="11"/>
      <c r="HYW1922" s="19"/>
      <c r="HYX1922" s="11"/>
      <c r="HYY1922" s="12"/>
      <c r="HYZ1922" s="12"/>
      <c r="HZA1922" s="10"/>
      <c r="HZB1922" s="14"/>
      <c r="HZC1922" s="14"/>
      <c r="HZD1922" s="14"/>
      <c r="HZE1922" s="16"/>
      <c r="HZF1922" s="10"/>
      <c r="HZG1922" s="17"/>
      <c r="HZH1922" s="11"/>
      <c r="HZI1922" s="19"/>
      <c r="HZJ1922" s="11"/>
      <c r="HZK1922" s="12"/>
      <c r="HZL1922" s="12"/>
      <c r="HZM1922" s="10"/>
      <c r="HZN1922" s="14"/>
      <c r="HZO1922" s="14"/>
      <c r="HZP1922" s="14"/>
      <c r="HZQ1922" s="16"/>
      <c r="HZR1922" s="10"/>
      <c r="HZS1922" s="17"/>
      <c r="HZT1922" s="11"/>
      <c r="HZU1922" s="19"/>
      <c r="HZV1922" s="11"/>
      <c r="HZW1922" s="12"/>
      <c r="HZX1922" s="12"/>
      <c r="HZY1922" s="10"/>
      <c r="HZZ1922" s="14"/>
      <c r="IAA1922" s="14"/>
      <c r="IAB1922" s="14"/>
      <c r="IAC1922" s="16"/>
      <c r="IAD1922" s="10"/>
      <c r="IAE1922" s="17"/>
      <c r="IAF1922" s="11"/>
      <c r="IAG1922" s="19"/>
      <c r="IAH1922" s="11"/>
      <c r="IAI1922" s="12"/>
      <c r="IAJ1922" s="12"/>
      <c r="IAK1922" s="10"/>
      <c r="IAL1922" s="14"/>
      <c r="IAM1922" s="14"/>
      <c r="IAN1922" s="14"/>
      <c r="IAO1922" s="16"/>
      <c r="IAP1922" s="10"/>
      <c r="IAQ1922" s="17"/>
      <c r="IAR1922" s="11"/>
      <c r="IAS1922" s="19"/>
      <c r="IAT1922" s="11"/>
      <c r="IAU1922" s="12"/>
      <c r="IAV1922" s="12"/>
      <c r="IAW1922" s="10"/>
      <c r="IAX1922" s="14"/>
      <c r="IAY1922" s="14"/>
      <c r="IAZ1922" s="14"/>
      <c r="IBA1922" s="16"/>
      <c r="IBB1922" s="10"/>
      <c r="IBC1922" s="17"/>
      <c r="IBD1922" s="11"/>
      <c r="IBE1922" s="19"/>
      <c r="IBF1922" s="11"/>
      <c r="IBG1922" s="12"/>
      <c r="IBH1922" s="12"/>
      <c r="IBI1922" s="10"/>
      <c r="IBJ1922" s="14"/>
      <c r="IBK1922" s="14"/>
      <c r="IBL1922" s="14"/>
      <c r="IBM1922" s="16"/>
      <c r="IBN1922" s="10"/>
      <c r="IBO1922" s="17"/>
      <c r="IBP1922" s="11"/>
      <c r="IBQ1922" s="19"/>
      <c r="IBR1922" s="11"/>
      <c r="IBS1922" s="12"/>
      <c r="IBT1922" s="12"/>
      <c r="IBU1922" s="10"/>
      <c r="IBV1922" s="14"/>
      <c r="IBW1922" s="14"/>
      <c r="IBX1922" s="14"/>
      <c r="IBY1922" s="16"/>
      <c r="IBZ1922" s="10"/>
      <c r="ICA1922" s="17"/>
      <c r="ICB1922" s="11"/>
      <c r="ICC1922" s="19"/>
      <c r="ICD1922" s="11"/>
      <c r="ICE1922" s="12"/>
      <c r="ICF1922" s="12"/>
      <c r="ICG1922" s="10"/>
      <c r="ICH1922" s="14"/>
      <c r="ICI1922" s="14"/>
      <c r="ICJ1922" s="14"/>
      <c r="ICK1922" s="16"/>
      <c r="ICL1922" s="10"/>
      <c r="ICM1922" s="17"/>
      <c r="ICN1922" s="11"/>
      <c r="ICO1922" s="19"/>
      <c r="ICP1922" s="11"/>
      <c r="ICQ1922" s="12"/>
      <c r="ICR1922" s="12"/>
      <c r="ICS1922" s="10"/>
      <c r="ICT1922" s="14"/>
      <c r="ICU1922" s="14"/>
      <c r="ICV1922" s="14"/>
      <c r="ICW1922" s="16"/>
      <c r="ICX1922" s="10"/>
      <c r="ICY1922" s="17"/>
      <c r="ICZ1922" s="11"/>
      <c r="IDA1922" s="19"/>
      <c r="IDB1922" s="11"/>
      <c r="IDC1922" s="12"/>
      <c r="IDD1922" s="12"/>
      <c r="IDE1922" s="10"/>
      <c r="IDF1922" s="14"/>
      <c r="IDG1922" s="14"/>
      <c r="IDH1922" s="14"/>
      <c r="IDI1922" s="16"/>
      <c r="IDJ1922" s="10"/>
      <c r="IDK1922" s="17"/>
      <c r="IDL1922" s="11"/>
      <c r="IDM1922" s="19"/>
      <c r="IDN1922" s="11"/>
      <c r="IDO1922" s="12"/>
      <c r="IDP1922" s="12"/>
      <c r="IDQ1922" s="10"/>
      <c r="IDR1922" s="14"/>
      <c r="IDS1922" s="14"/>
      <c r="IDT1922" s="14"/>
      <c r="IDU1922" s="16"/>
      <c r="IDV1922" s="10"/>
      <c r="IDW1922" s="17"/>
      <c r="IDX1922" s="11"/>
      <c r="IDY1922" s="19"/>
      <c r="IDZ1922" s="11"/>
      <c r="IEA1922" s="12"/>
      <c r="IEB1922" s="12"/>
      <c r="IEC1922" s="10"/>
      <c r="IED1922" s="14"/>
      <c r="IEE1922" s="14"/>
      <c r="IEF1922" s="14"/>
      <c r="IEG1922" s="16"/>
      <c r="IEH1922" s="10"/>
      <c r="IEI1922" s="17"/>
      <c r="IEJ1922" s="11"/>
      <c r="IEK1922" s="19"/>
      <c r="IEL1922" s="11"/>
      <c r="IEM1922" s="12"/>
      <c r="IEN1922" s="12"/>
      <c r="IEO1922" s="10"/>
      <c r="IEP1922" s="14"/>
      <c r="IEQ1922" s="14"/>
      <c r="IER1922" s="14"/>
      <c r="IES1922" s="16"/>
      <c r="IET1922" s="10"/>
      <c r="IEU1922" s="17"/>
      <c r="IEV1922" s="11"/>
      <c r="IEW1922" s="19"/>
      <c r="IEX1922" s="11"/>
      <c r="IEY1922" s="12"/>
      <c r="IEZ1922" s="12"/>
      <c r="IFA1922" s="10"/>
      <c r="IFB1922" s="14"/>
      <c r="IFC1922" s="14"/>
      <c r="IFD1922" s="14"/>
      <c r="IFE1922" s="16"/>
      <c r="IFF1922" s="10"/>
      <c r="IFG1922" s="17"/>
      <c r="IFH1922" s="11"/>
      <c r="IFI1922" s="19"/>
      <c r="IFJ1922" s="11"/>
      <c r="IFK1922" s="12"/>
      <c r="IFL1922" s="12"/>
      <c r="IFM1922" s="10"/>
      <c r="IFN1922" s="14"/>
      <c r="IFO1922" s="14"/>
      <c r="IFP1922" s="14"/>
      <c r="IFQ1922" s="16"/>
      <c r="IFR1922" s="10"/>
      <c r="IFS1922" s="17"/>
      <c r="IFT1922" s="11"/>
      <c r="IFU1922" s="19"/>
      <c r="IFV1922" s="11"/>
      <c r="IFW1922" s="12"/>
      <c r="IFX1922" s="12"/>
      <c r="IFY1922" s="10"/>
      <c r="IFZ1922" s="14"/>
      <c r="IGA1922" s="14"/>
      <c r="IGB1922" s="14"/>
      <c r="IGC1922" s="16"/>
      <c r="IGD1922" s="10"/>
      <c r="IGE1922" s="17"/>
      <c r="IGF1922" s="11"/>
      <c r="IGG1922" s="19"/>
      <c r="IGH1922" s="11"/>
      <c r="IGI1922" s="12"/>
      <c r="IGJ1922" s="12"/>
      <c r="IGK1922" s="10"/>
      <c r="IGL1922" s="14"/>
      <c r="IGM1922" s="14"/>
      <c r="IGN1922" s="14"/>
      <c r="IGO1922" s="16"/>
      <c r="IGP1922" s="10"/>
      <c r="IGQ1922" s="17"/>
      <c r="IGR1922" s="11"/>
      <c r="IGS1922" s="19"/>
      <c r="IGT1922" s="11"/>
      <c r="IGU1922" s="12"/>
      <c r="IGV1922" s="12"/>
      <c r="IGW1922" s="10"/>
      <c r="IGX1922" s="14"/>
      <c r="IGY1922" s="14"/>
      <c r="IGZ1922" s="14"/>
      <c r="IHA1922" s="16"/>
      <c r="IHB1922" s="10"/>
      <c r="IHC1922" s="17"/>
      <c r="IHD1922" s="11"/>
      <c r="IHE1922" s="19"/>
      <c r="IHF1922" s="11"/>
      <c r="IHG1922" s="12"/>
      <c r="IHH1922" s="12"/>
      <c r="IHI1922" s="10"/>
      <c r="IHJ1922" s="14"/>
      <c r="IHK1922" s="14"/>
      <c r="IHL1922" s="14"/>
      <c r="IHM1922" s="16"/>
      <c r="IHN1922" s="10"/>
      <c r="IHO1922" s="17"/>
      <c r="IHP1922" s="11"/>
      <c r="IHQ1922" s="19"/>
      <c r="IHR1922" s="11"/>
      <c r="IHS1922" s="12"/>
      <c r="IHT1922" s="12"/>
      <c r="IHU1922" s="10"/>
      <c r="IHV1922" s="14"/>
      <c r="IHW1922" s="14"/>
      <c r="IHX1922" s="14"/>
      <c r="IHY1922" s="16"/>
      <c r="IHZ1922" s="10"/>
      <c r="IIA1922" s="17"/>
      <c r="IIB1922" s="11"/>
      <c r="IIC1922" s="19"/>
      <c r="IID1922" s="11"/>
      <c r="IIE1922" s="12"/>
      <c r="IIF1922" s="12"/>
      <c r="IIG1922" s="10"/>
      <c r="IIH1922" s="14"/>
      <c r="III1922" s="14"/>
      <c r="IIJ1922" s="14"/>
      <c r="IIK1922" s="16"/>
      <c r="IIL1922" s="10"/>
      <c r="IIM1922" s="17"/>
      <c r="IIN1922" s="11"/>
      <c r="IIO1922" s="19"/>
      <c r="IIP1922" s="11"/>
      <c r="IIQ1922" s="12"/>
      <c r="IIR1922" s="12"/>
      <c r="IIS1922" s="10"/>
      <c r="IIT1922" s="14"/>
      <c r="IIU1922" s="14"/>
      <c r="IIV1922" s="14"/>
      <c r="IIW1922" s="16"/>
      <c r="IIX1922" s="10"/>
      <c r="IIY1922" s="17"/>
      <c r="IIZ1922" s="11"/>
      <c r="IJA1922" s="19"/>
      <c r="IJB1922" s="11"/>
      <c r="IJC1922" s="12"/>
      <c r="IJD1922" s="12"/>
      <c r="IJE1922" s="10"/>
      <c r="IJF1922" s="14"/>
      <c r="IJG1922" s="14"/>
      <c r="IJH1922" s="14"/>
      <c r="IJI1922" s="16"/>
      <c r="IJJ1922" s="10"/>
      <c r="IJK1922" s="17"/>
      <c r="IJL1922" s="11"/>
      <c r="IJM1922" s="19"/>
      <c r="IJN1922" s="11"/>
      <c r="IJO1922" s="12"/>
      <c r="IJP1922" s="12"/>
      <c r="IJQ1922" s="10"/>
      <c r="IJR1922" s="14"/>
      <c r="IJS1922" s="14"/>
      <c r="IJT1922" s="14"/>
      <c r="IJU1922" s="16"/>
      <c r="IJV1922" s="10"/>
      <c r="IJW1922" s="17"/>
      <c r="IJX1922" s="11"/>
      <c r="IJY1922" s="19"/>
      <c r="IJZ1922" s="11"/>
      <c r="IKA1922" s="12"/>
      <c r="IKB1922" s="12"/>
      <c r="IKC1922" s="10"/>
      <c r="IKD1922" s="14"/>
      <c r="IKE1922" s="14"/>
      <c r="IKF1922" s="14"/>
      <c r="IKG1922" s="16"/>
      <c r="IKH1922" s="10"/>
      <c r="IKI1922" s="17"/>
      <c r="IKJ1922" s="11"/>
      <c r="IKK1922" s="19"/>
      <c r="IKL1922" s="11"/>
      <c r="IKM1922" s="12"/>
      <c r="IKN1922" s="12"/>
      <c r="IKO1922" s="10"/>
      <c r="IKP1922" s="14"/>
      <c r="IKQ1922" s="14"/>
      <c r="IKR1922" s="14"/>
      <c r="IKS1922" s="16"/>
      <c r="IKT1922" s="10"/>
      <c r="IKU1922" s="17"/>
      <c r="IKV1922" s="11"/>
      <c r="IKW1922" s="19"/>
      <c r="IKX1922" s="11"/>
      <c r="IKY1922" s="12"/>
      <c r="IKZ1922" s="12"/>
      <c r="ILA1922" s="10"/>
      <c r="ILB1922" s="14"/>
      <c r="ILC1922" s="14"/>
      <c r="ILD1922" s="14"/>
      <c r="ILE1922" s="16"/>
      <c r="ILF1922" s="10"/>
      <c r="ILG1922" s="17"/>
      <c r="ILH1922" s="11"/>
      <c r="ILI1922" s="19"/>
      <c r="ILJ1922" s="11"/>
      <c r="ILK1922" s="12"/>
      <c r="ILL1922" s="12"/>
      <c r="ILM1922" s="10"/>
      <c r="ILN1922" s="14"/>
      <c r="ILO1922" s="14"/>
      <c r="ILP1922" s="14"/>
      <c r="ILQ1922" s="16"/>
      <c r="ILR1922" s="10"/>
      <c r="ILS1922" s="17"/>
      <c r="ILT1922" s="11"/>
      <c r="ILU1922" s="19"/>
      <c r="ILV1922" s="11"/>
      <c r="ILW1922" s="12"/>
      <c r="ILX1922" s="12"/>
      <c r="ILY1922" s="10"/>
      <c r="ILZ1922" s="14"/>
      <c r="IMA1922" s="14"/>
      <c r="IMB1922" s="14"/>
      <c r="IMC1922" s="16"/>
      <c r="IMD1922" s="10"/>
      <c r="IME1922" s="17"/>
      <c r="IMF1922" s="11"/>
      <c r="IMG1922" s="19"/>
      <c r="IMH1922" s="11"/>
      <c r="IMI1922" s="12"/>
      <c r="IMJ1922" s="12"/>
      <c r="IMK1922" s="10"/>
      <c r="IML1922" s="14"/>
      <c r="IMM1922" s="14"/>
      <c r="IMN1922" s="14"/>
      <c r="IMO1922" s="16"/>
      <c r="IMP1922" s="10"/>
      <c r="IMQ1922" s="17"/>
      <c r="IMR1922" s="11"/>
      <c r="IMS1922" s="19"/>
      <c r="IMT1922" s="11"/>
      <c r="IMU1922" s="12"/>
      <c r="IMV1922" s="12"/>
      <c r="IMW1922" s="10"/>
      <c r="IMX1922" s="14"/>
      <c r="IMY1922" s="14"/>
      <c r="IMZ1922" s="14"/>
      <c r="INA1922" s="16"/>
      <c r="INB1922" s="10"/>
      <c r="INC1922" s="17"/>
      <c r="IND1922" s="11"/>
      <c r="INE1922" s="19"/>
      <c r="INF1922" s="11"/>
      <c r="ING1922" s="12"/>
      <c r="INH1922" s="12"/>
      <c r="INI1922" s="10"/>
      <c r="INJ1922" s="14"/>
      <c r="INK1922" s="14"/>
      <c r="INL1922" s="14"/>
      <c r="INM1922" s="16"/>
      <c r="INN1922" s="10"/>
      <c r="INO1922" s="17"/>
      <c r="INP1922" s="11"/>
      <c r="INQ1922" s="19"/>
      <c r="INR1922" s="11"/>
      <c r="INS1922" s="12"/>
      <c r="INT1922" s="12"/>
      <c r="INU1922" s="10"/>
      <c r="INV1922" s="14"/>
      <c r="INW1922" s="14"/>
      <c r="INX1922" s="14"/>
      <c r="INY1922" s="16"/>
      <c r="INZ1922" s="10"/>
      <c r="IOA1922" s="17"/>
      <c r="IOB1922" s="11"/>
      <c r="IOC1922" s="19"/>
      <c r="IOD1922" s="11"/>
      <c r="IOE1922" s="12"/>
      <c r="IOF1922" s="12"/>
      <c r="IOG1922" s="10"/>
      <c r="IOH1922" s="14"/>
      <c r="IOI1922" s="14"/>
      <c r="IOJ1922" s="14"/>
      <c r="IOK1922" s="16"/>
      <c r="IOL1922" s="10"/>
      <c r="IOM1922" s="17"/>
      <c r="ION1922" s="11"/>
      <c r="IOO1922" s="19"/>
      <c r="IOP1922" s="11"/>
      <c r="IOQ1922" s="12"/>
      <c r="IOR1922" s="12"/>
      <c r="IOS1922" s="10"/>
      <c r="IOT1922" s="14"/>
      <c r="IOU1922" s="14"/>
      <c r="IOV1922" s="14"/>
      <c r="IOW1922" s="16"/>
      <c r="IOX1922" s="10"/>
      <c r="IOY1922" s="17"/>
      <c r="IOZ1922" s="11"/>
      <c r="IPA1922" s="19"/>
      <c r="IPB1922" s="11"/>
      <c r="IPC1922" s="12"/>
      <c r="IPD1922" s="12"/>
      <c r="IPE1922" s="10"/>
      <c r="IPF1922" s="14"/>
      <c r="IPG1922" s="14"/>
      <c r="IPH1922" s="14"/>
      <c r="IPI1922" s="16"/>
      <c r="IPJ1922" s="10"/>
      <c r="IPK1922" s="17"/>
      <c r="IPL1922" s="11"/>
      <c r="IPM1922" s="19"/>
      <c r="IPN1922" s="11"/>
      <c r="IPO1922" s="12"/>
      <c r="IPP1922" s="12"/>
      <c r="IPQ1922" s="10"/>
      <c r="IPR1922" s="14"/>
      <c r="IPS1922" s="14"/>
      <c r="IPT1922" s="14"/>
      <c r="IPU1922" s="16"/>
      <c r="IPV1922" s="10"/>
      <c r="IPW1922" s="17"/>
      <c r="IPX1922" s="11"/>
      <c r="IPY1922" s="19"/>
      <c r="IPZ1922" s="11"/>
      <c r="IQA1922" s="12"/>
      <c r="IQB1922" s="12"/>
      <c r="IQC1922" s="10"/>
      <c r="IQD1922" s="14"/>
      <c r="IQE1922" s="14"/>
      <c r="IQF1922" s="14"/>
      <c r="IQG1922" s="16"/>
      <c r="IQH1922" s="10"/>
      <c r="IQI1922" s="17"/>
      <c r="IQJ1922" s="11"/>
      <c r="IQK1922" s="19"/>
      <c r="IQL1922" s="11"/>
      <c r="IQM1922" s="12"/>
      <c r="IQN1922" s="12"/>
      <c r="IQO1922" s="10"/>
      <c r="IQP1922" s="14"/>
      <c r="IQQ1922" s="14"/>
      <c r="IQR1922" s="14"/>
      <c r="IQS1922" s="16"/>
      <c r="IQT1922" s="10"/>
      <c r="IQU1922" s="17"/>
      <c r="IQV1922" s="11"/>
      <c r="IQW1922" s="19"/>
      <c r="IQX1922" s="11"/>
      <c r="IQY1922" s="12"/>
      <c r="IQZ1922" s="12"/>
      <c r="IRA1922" s="10"/>
      <c r="IRB1922" s="14"/>
      <c r="IRC1922" s="14"/>
      <c r="IRD1922" s="14"/>
      <c r="IRE1922" s="16"/>
      <c r="IRF1922" s="10"/>
      <c r="IRG1922" s="17"/>
      <c r="IRH1922" s="11"/>
      <c r="IRI1922" s="19"/>
      <c r="IRJ1922" s="11"/>
      <c r="IRK1922" s="12"/>
      <c r="IRL1922" s="12"/>
      <c r="IRM1922" s="10"/>
      <c r="IRN1922" s="14"/>
      <c r="IRO1922" s="14"/>
      <c r="IRP1922" s="14"/>
      <c r="IRQ1922" s="16"/>
      <c r="IRR1922" s="10"/>
      <c r="IRS1922" s="17"/>
      <c r="IRT1922" s="11"/>
      <c r="IRU1922" s="19"/>
      <c r="IRV1922" s="11"/>
      <c r="IRW1922" s="12"/>
      <c r="IRX1922" s="12"/>
      <c r="IRY1922" s="10"/>
      <c r="IRZ1922" s="14"/>
      <c r="ISA1922" s="14"/>
      <c r="ISB1922" s="14"/>
      <c r="ISC1922" s="16"/>
      <c r="ISD1922" s="10"/>
      <c r="ISE1922" s="17"/>
      <c r="ISF1922" s="11"/>
      <c r="ISG1922" s="19"/>
      <c r="ISH1922" s="11"/>
      <c r="ISI1922" s="12"/>
      <c r="ISJ1922" s="12"/>
      <c r="ISK1922" s="10"/>
      <c r="ISL1922" s="14"/>
      <c r="ISM1922" s="14"/>
      <c r="ISN1922" s="14"/>
      <c r="ISO1922" s="16"/>
      <c r="ISP1922" s="10"/>
      <c r="ISQ1922" s="17"/>
      <c r="ISR1922" s="11"/>
      <c r="ISS1922" s="19"/>
      <c r="IST1922" s="11"/>
      <c r="ISU1922" s="12"/>
      <c r="ISV1922" s="12"/>
      <c r="ISW1922" s="10"/>
      <c r="ISX1922" s="14"/>
      <c r="ISY1922" s="14"/>
      <c r="ISZ1922" s="14"/>
      <c r="ITA1922" s="16"/>
      <c r="ITB1922" s="10"/>
      <c r="ITC1922" s="17"/>
      <c r="ITD1922" s="11"/>
      <c r="ITE1922" s="19"/>
      <c r="ITF1922" s="11"/>
      <c r="ITG1922" s="12"/>
      <c r="ITH1922" s="12"/>
      <c r="ITI1922" s="10"/>
      <c r="ITJ1922" s="14"/>
      <c r="ITK1922" s="14"/>
      <c r="ITL1922" s="14"/>
      <c r="ITM1922" s="16"/>
      <c r="ITN1922" s="10"/>
      <c r="ITO1922" s="17"/>
      <c r="ITP1922" s="11"/>
      <c r="ITQ1922" s="19"/>
      <c r="ITR1922" s="11"/>
      <c r="ITS1922" s="12"/>
      <c r="ITT1922" s="12"/>
      <c r="ITU1922" s="10"/>
      <c r="ITV1922" s="14"/>
      <c r="ITW1922" s="14"/>
      <c r="ITX1922" s="14"/>
      <c r="ITY1922" s="16"/>
      <c r="ITZ1922" s="10"/>
      <c r="IUA1922" s="17"/>
      <c r="IUB1922" s="11"/>
      <c r="IUC1922" s="19"/>
      <c r="IUD1922" s="11"/>
      <c r="IUE1922" s="12"/>
      <c r="IUF1922" s="12"/>
      <c r="IUG1922" s="10"/>
      <c r="IUH1922" s="14"/>
      <c r="IUI1922" s="14"/>
      <c r="IUJ1922" s="14"/>
      <c r="IUK1922" s="16"/>
      <c r="IUL1922" s="10"/>
      <c r="IUM1922" s="17"/>
      <c r="IUN1922" s="11"/>
      <c r="IUO1922" s="19"/>
      <c r="IUP1922" s="11"/>
      <c r="IUQ1922" s="12"/>
      <c r="IUR1922" s="12"/>
      <c r="IUS1922" s="10"/>
      <c r="IUT1922" s="14"/>
      <c r="IUU1922" s="14"/>
      <c r="IUV1922" s="14"/>
      <c r="IUW1922" s="16"/>
      <c r="IUX1922" s="10"/>
      <c r="IUY1922" s="17"/>
      <c r="IUZ1922" s="11"/>
      <c r="IVA1922" s="19"/>
      <c r="IVB1922" s="11"/>
      <c r="IVC1922" s="12"/>
      <c r="IVD1922" s="12"/>
      <c r="IVE1922" s="10"/>
      <c r="IVF1922" s="14"/>
      <c r="IVG1922" s="14"/>
      <c r="IVH1922" s="14"/>
      <c r="IVI1922" s="16"/>
      <c r="IVJ1922" s="10"/>
      <c r="IVK1922" s="17"/>
      <c r="IVL1922" s="11"/>
      <c r="IVM1922" s="19"/>
      <c r="IVN1922" s="11"/>
      <c r="IVO1922" s="12"/>
      <c r="IVP1922" s="12"/>
      <c r="IVQ1922" s="10"/>
      <c r="IVR1922" s="14"/>
      <c r="IVS1922" s="14"/>
      <c r="IVT1922" s="14"/>
      <c r="IVU1922" s="16"/>
      <c r="IVV1922" s="10"/>
      <c r="IVW1922" s="17"/>
      <c r="IVX1922" s="11"/>
      <c r="IVY1922" s="19"/>
      <c r="IVZ1922" s="11"/>
      <c r="IWA1922" s="12"/>
      <c r="IWB1922" s="12"/>
      <c r="IWC1922" s="10"/>
      <c r="IWD1922" s="14"/>
      <c r="IWE1922" s="14"/>
      <c r="IWF1922" s="14"/>
      <c r="IWG1922" s="16"/>
      <c r="IWH1922" s="10"/>
      <c r="IWI1922" s="17"/>
      <c r="IWJ1922" s="11"/>
      <c r="IWK1922" s="19"/>
      <c r="IWL1922" s="11"/>
      <c r="IWM1922" s="12"/>
      <c r="IWN1922" s="12"/>
      <c r="IWO1922" s="10"/>
      <c r="IWP1922" s="14"/>
      <c r="IWQ1922" s="14"/>
      <c r="IWR1922" s="14"/>
      <c r="IWS1922" s="16"/>
      <c r="IWT1922" s="10"/>
      <c r="IWU1922" s="17"/>
      <c r="IWV1922" s="11"/>
      <c r="IWW1922" s="19"/>
      <c r="IWX1922" s="11"/>
      <c r="IWY1922" s="12"/>
      <c r="IWZ1922" s="12"/>
      <c r="IXA1922" s="10"/>
      <c r="IXB1922" s="14"/>
      <c r="IXC1922" s="14"/>
      <c r="IXD1922" s="14"/>
      <c r="IXE1922" s="16"/>
      <c r="IXF1922" s="10"/>
      <c r="IXG1922" s="17"/>
      <c r="IXH1922" s="11"/>
      <c r="IXI1922" s="19"/>
      <c r="IXJ1922" s="11"/>
      <c r="IXK1922" s="12"/>
      <c r="IXL1922" s="12"/>
      <c r="IXM1922" s="10"/>
      <c r="IXN1922" s="14"/>
      <c r="IXO1922" s="14"/>
      <c r="IXP1922" s="14"/>
      <c r="IXQ1922" s="16"/>
      <c r="IXR1922" s="10"/>
      <c r="IXS1922" s="17"/>
      <c r="IXT1922" s="11"/>
      <c r="IXU1922" s="19"/>
      <c r="IXV1922" s="11"/>
      <c r="IXW1922" s="12"/>
      <c r="IXX1922" s="12"/>
      <c r="IXY1922" s="10"/>
      <c r="IXZ1922" s="14"/>
      <c r="IYA1922" s="14"/>
      <c r="IYB1922" s="14"/>
      <c r="IYC1922" s="16"/>
      <c r="IYD1922" s="10"/>
      <c r="IYE1922" s="17"/>
      <c r="IYF1922" s="11"/>
      <c r="IYG1922" s="19"/>
      <c r="IYH1922" s="11"/>
      <c r="IYI1922" s="12"/>
      <c r="IYJ1922" s="12"/>
      <c r="IYK1922" s="10"/>
      <c r="IYL1922" s="14"/>
      <c r="IYM1922" s="14"/>
      <c r="IYN1922" s="14"/>
      <c r="IYO1922" s="16"/>
      <c r="IYP1922" s="10"/>
      <c r="IYQ1922" s="17"/>
      <c r="IYR1922" s="11"/>
      <c r="IYS1922" s="19"/>
      <c r="IYT1922" s="11"/>
      <c r="IYU1922" s="12"/>
      <c r="IYV1922" s="12"/>
      <c r="IYW1922" s="10"/>
      <c r="IYX1922" s="14"/>
      <c r="IYY1922" s="14"/>
      <c r="IYZ1922" s="14"/>
      <c r="IZA1922" s="16"/>
      <c r="IZB1922" s="10"/>
      <c r="IZC1922" s="17"/>
      <c r="IZD1922" s="11"/>
      <c r="IZE1922" s="19"/>
      <c r="IZF1922" s="11"/>
      <c r="IZG1922" s="12"/>
      <c r="IZH1922" s="12"/>
      <c r="IZI1922" s="10"/>
      <c r="IZJ1922" s="14"/>
      <c r="IZK1922" s="14"/>
      <c r="IZL1922" s="14"/>
      <c r="IZM1922" s="16"/>
      <c r="IZN1922" s="10"/>
      <c r="IZO1922" s="17"/>
      <c r="IZP1922" s="11"/>
      <c r="IZQ1922" s="19"/>
      <c r="IZR1922" s="11"/>
      <c r="IZS1922" s="12"/>
      <c r="IZT1922" s="12"/>
      <c r="IZU1922" s="10"/>
      <c r="IZV1922" s="14"/>
      <c r="IZW1922" s="14"/>
      <c r="IZX1922" s="14"/>
      <c r="IZY1922" s="16"/>
      <c r="IZZ1922" s="10"/>
      <c r="JAA1922" s="17"/>
      <c r="JAB1922" s="11"/>
      <c r="JAC1922" s="19"/>
      <c r="JAD1922" s="11"/>
      <c r="JAE1922" s="12"/>
      <c r="JAF1922" s="12"/>
      <c r="JAG1922" s="10"/>
      <c r="JAH1922" s="14"/>
      <c r="JAI1922" s="14"/>
      <c r="JAJ1922" s="14"/>
      <c r="JAK1922" s="16"/>
      <c r="JAL1922" s="10"/>
      <c r="JAM1922" s="17"/>
      <c r="JAN1922" s="11"/>
      <c r="JAO1922" s="19"/>
      <c r="JAP1922" s="11"/>
      <c r="JAQ1922" s="12"/>
      <c r="JAR1922" s="12"/>
      <c r="JAS1922" s="10"/>
      <c r="JAT1922" s="14"/>
      <c r="JAU1922" s="14"/>
      <c r="JAV1922" s="14"/>
      <c r="JAW1922" s="16"/>
      <c r="JAX1922" s="10"/>
      <c r="JAY1922" s="17"/>
      <c r="JAZ1922" s="11"/>
      <c r="JBA1922" s="19"/>
      <c r="JBB1922" s="11"/>
      <c r="JBC1922" s="12"/>
      <c r="JBD1922" s="12"/>
      <c r="JBE1922" s="10"/>
      <c r="JBF1922" s="14"/>
      <c r="JBG1922" s="14"/>
      <c r="JBH1922" s="14"/>
      <c r="JBI1922" s="16"/>
      <c r="JBJ1922" s="10"/>
      <c r="JBK1922" s="17"/>
      <c r="JBL1922" s="11"/>
      <c r="JBM1922" s="19"/>
      <c r="JBN1922" s="11"/>
      <c r="JBO1922" s="12"/>
      <c r="JBP1922" s="12"/>
      <c r="JBQ1922" s="10"/>
      <c r="JBR1922" s="14"/>
      <c r="JBS1922" s="14"/>
      <c r="JBT1922" s="14"/>
      <c r="JBU1922" s="16"/>
      <c r="JBV1922" s="10"/>
      <c r="JBW1922" s="17"/>
      <c r="JBX1922" s="11"/>
      <c r="JBY1922" s="19"/>
      <c r="JBZ1922" s="11"/>
      <c r="JCA1922" s="12"/>
      <c r="JCB1922" s="12"/>
      <c r="JCC1922" s="10"/>
      <c r="JCD1922" s="14"/>
      <c r="JCE1922" s="14"/>
      <c r="JCF1922" s="14"/>
      <c r="JCG1922" s="16"/>
      <c r="JCH1922" s="10"/>
      <c r="JCI1922" s="17"/>
      <c r="JCJ1922" s="11"/>
      <c r="JCK1922" s="19"/>
      <c r="JCL1922" s="11"/>
      <c r="JCM1922" s="12"/>
      <c r="JCN1922" s="12"/>
      <c r="JCO1922" s="10"/>
      <c r="JCP1922" s="14"/>
      <c r="JCQ1922" s="14"/>
      <c r="JCR1922" s="14"/>
      <c r="JCS1922" s="16"/>
      <c r="JCT1922" s="10"/>
      <c r="JCU1922" s="17"/>
      <c r="JCV1922" s="11"/>
      <c r="JCW1922" s="19"/>
      <c r="JCX1922" s="11"/>
      <c r="JCY1922" s="12"/>
      <c r="JCZ1922" s="12"/>
      <c r="JDA1922" s="10"/>
      <c r="JDB1922" s="14"/>
      <c r="JDC1922" s="14"/>
      <c r="JDD1922" s="14"/>
      <c r="JDE1922" s="16"/>
      <c r="JDF1922" s="10"/>
      <c r="JDG1922" s="17"/>
      <c r="JDH1922" s="11"/>
      <c r="JDI1922" s="19"/>
      <c r="JDJ1922" s="11"/>
      <c r="JDK1922" s="12"/>
      <c r="JDL1922" s="12"/>
      <c r="JDM1922" s="10"/>
      <c r="JDN1922" s="14"/>
      <c r="JDO1922" s="14"/>
      <c r="JDP1922" s="14"/>
      <c r="JDQ1922" s="16"/>
      <c r="JDR1922" s="10"/>
      <c r="JDS1922" s="17"/>
      <c r="JDT1922" s="11"/>
      <c r="JDU1922" s="19"/>
      <c r="JDV1922" s="11"/>
      <c r="JDW1922" s="12"/>
      <c r="JDX1922" s="12"/>
      <c r="JDY1922" s="10"/>
      <c r="JDZ1922" s="14"/>
      <c r="JEA1922" s="14"/>
      <c r="JEB1922" s="14"/>
      <c r="JEC1922" s="16"/>
      <c r="JED1922" s="10"/>
      <c r="JEE1922" s="17"/>
      <c r="JEF1922" s="11"/>
      <c r="JEG1922" s="19"/>
      <c r="JEH1922" s="11"/>
      <c r="JEI1922" s="12"/>
      <c r="JEJ1922" s="12"/>
      <c r="JEK1922" s="10"/>
      <c r="JEL1922" s="14"/>
      <c r="JEM1922" s="14"/>
      <c r="JEN1922" s="14"/>
      <c r="JEO1922" s="16"/>
      <c r="JEP1922" s="10"/>
      <c r="JEQ1922" s="17"/>
      <c r="JER1922" s="11"/>
      <c r="JES1922" s="19"/>
      <c r="JET1922" s="11"/>
      <c r="JEU1922" s="12"/>
      <c r="JEV1922" s="12"/>
      <c r="JEW1922" s="10"/>
      <c r="JEX1922" s="14"/>
      <c r="JEY1922" s="14"/>
      <c r="JEZ1922" s="14"/>
      <c r="JFA1922" s="16"/>
      <c r="JFB1922" s="10"/>
      <c r="JFC1922" s="17"/>
      <c r="JFD1922" s="11"/>
      <c r="JFE1922" s="19"/>
      <c r="JFF1922" s="11"/>
      <c r="JFG1922" s="12"/>
      <c r="JFH1922" s="12"/>
      <c r="JFI1922" s="10"/>
      <c r="JFJ1922" s="14"/>
      <c r="JFK1922" s="14"/>
      <c r="JFL1922" s="14"/>
      <c r="JFM1922" s="16"/>
      <c r="JFN1922" s="10"/>
      <c r="JFO1922" s="17"/>
      <c r="JFP1922" s="11"/>
      <c r="JFQ1922" s="19"/>
      <c r="JFR1922" s="11"/>
      <c r="JFS1922" s="12"/>
      <c r="JFT1922" s="12"/>
      <c r="JFU1922" s="10"/>
      <c r="JFV1922" s="14"/>
      <c r="JFW1922" s="14"/>
      <c r="JFX1922" s="14"/>
      <c r="JFY1922" s="16"/>
      <c r="JFZ1922" s="10"/>
      <c r="JGA1922" s="17"/>
      <c r="JGB1922" s="11"/>
      <c r="JGC1922" s="19"/>
      <c r="JGD1922" s="11"/>
      <c r="JGE1922" s="12"/>
      <c r="JGF1922" s="12"/>
      <c r="JGG1922" s="10"/>
      <c r="JGH1922" s="14"/>
      <c r="JGI1922" s="14"/>
      <c r="JGJ1922" s="14"/>
      <c r="JGK1922" s="16"/>
      <c r="JGL1922" s="10"/>
      <c r="JGM1922" s="17"/>
      <c r="JGN1922" s="11"/>
      <c r="JGO1922" s="19"/>
      <c r="JGP1922" s="11"/>
      <c r="JGQ1922" s="12"/>
      <c r="JGR1922" s="12"/>
      <c r="JGS1922" s="10"/>
      <c r="JGT1922" s="14"/>
      <c r="JGU1922" s="14"/>
      <c r="JGV1922" s="14"/>
      <c r="JGW1922" s="16"/>
      <c r="JGX1922" s="10"/>
      <c r="JGY1922" s="17"/>
      <c r="JGZ1922" s="11"/>
      <c r="JHA1922" s="19"/>
      <c r="JHB1922" s="11"/>
      <c r="JHC1922" s="12"/>
      <c r="JHD1922" s="12"/>
      <c r="JHE1922" s="10"/>
      <c r="JHF1922" s="14"/>
      <c r="JHG1922" s="14"/>
      <c r="JHH1922" s="14"/>
      <c r="JHI1922" s="16"/>
      <c r="JHJ1922" s="10"/>
      <c r="JHK1922" s="17"/>
      <c r="JHL1922" s="11"/>
      <c r="JHM1922" s="19"/>
      <c r="JHN1922" s="11"/>
      <c r="JHO1922" s="12"/>
      <c r="JHP1922" s="12"/>
      <c r="JHQ1922" s="10"/>
      <c r="JHR1922" s="14"/>
      <c r="JHS1922" s="14"/>
      <c r="JHT1922" s="14"/>
      <c r="JHU1922" s="16"/>
      <c r="JHV1922" s="10"/>
      <c r="JHW1922" s="17"/>
      <c r="JHX1922" s="11"/>
      <c r="JHY1922" s="19"/>
      <c r="JHZ1922" s="11"/>
      <c r="JIA1922" s="12"/>
      <c r="JIB1922" s="12"/>
      <c r="JIC1922" s="10"/>
      <c r="JID1922" s="14"/>
      <c r="JIE1922" s="14"/>
      <c r="JIF1922" s="14"/>
      <c r="JIG1922" s="16"/>
      <c r="JIH1922" s="10"/>
      <c r="JII1922" s="17"/>
      <c r="JIJ1922" s="11"/>
      <c r="JIK1922" s="19"/>
      <c r="JIL1922" s="11"/>
      <c r="JIM1922" s="12"/>
      <c r="JIN1922" s="12"/>
      <c r="JIO1922" s="10"/>
      <c r="JIP1922" s="14"/>
      <c r="JIQ1922" s="14"/>
      <c r="JIR1922" s="14"/>
      <c r="JIS1922" s="16"/>
      <c r="JIT1922" s="10"/>
      <c r="JIU1922" s="17"/>
      <c r="JIV1922" s="11"/>
      <c r="JIW1922" s="19"/>
      <c r="JIX1922" s="11"/>
      <c r="JIY1922" s="12"/>
      <c r="JIZ1922" s="12"/>
      <c r="JJA1922" s="10"/>
      <c r="JJB1922" s="14"/>
      <c r="JJC1922" s="14"/>
      <c r="JJD1922" s="14"/>
      <c r="JJE1922" s="16"/>
      <c r="JJF1922" s="10"/>
      <c r="JJG1922" s="17"/>
      <c r="JJH1922" s="11"/>
      <c r="JJI1922" s="19"/>
      <c r="JJJ1922" s="11"/>
      <c r="JJK1922" s="12"/>
      <c r="JJL1922" s="12"/>
      <c r="JJM1922" s="10"/>
      <c r="JJN1922" s="14"/>
      <c r="JJO1922" s="14"/>
      <c r="JJP1922" s="14"/>
      <c r="JJQ1922" s="16"/>
      <c r="JJR1922" s="10"/>
      <c r="JJS1922" s="17"/>
      <c r="JJT1922" s="11"/>
      <c r="JJU1922" s="19"/>
      <c r="JJV1922" s="11"/>
      <c r="JJW1922" s="12"/>
      <c r="JJX1922" s="12"/>
      <c r="JJY1922" s="10"/>
      <c r="JJZ1922" s="14"/>
      <c r="JKA1922" s="14"/>
      <c r="JKB1922" s="14"/>
      <c r="JKC1922" s="16"/>
      <c r="JKD1922" s="10"/>
      <c r="JKE1922" s="17"/>
      <c r="JKF1922" s="11"/>
      <c r="JKG1922" s="19"/>
      <c r="JKH1922" s="11"/>
      <c r="JKI1922" s="12"/>
      <c r="JKJ1922" s="12"/>
      <c r="JKK1922" s="10"/>
      <c r="JKL1922" s="14"/>
      <c r="JKM1922" s="14"/>
      <c r="JKN1922" s="14"/>
      <c r="JKO1922" s="16"/>
      <c r="JKP1922" s="10"/>
      <c r="JKQ1922" s="17"/>
      <c r="JKR1922" s="11"/>
      <c r="JKS1922" s="19"/>
      <c r="JKT1922" s="11"/>
      <c r="JKU1922" s="12"/>
      <c r="JKV1922" s="12"/>
      <c r="JKW1922" s="10"/>
      <c r="JKX1922" s="14"/>
      <c r="JKY1922" s="14"/>
      <c r="JKZ1922" s="14"/>
      <c r="JLA1922" s="16"/>
      <c r="JLB1922" s="10"/>
      <c r="JLC1922" s="17"/>
      <c r="JLD1922" s="11"/>
      <c r="JLE1922" s="19"/>
      <c r="JLF1922" s="11"/>
      <c r="JLG1922" s="12"/>
      <c r="JLH1922" s="12"/>
      <c r="JLI1922" s="10"/>
      <c r="JLJ1922" s="14"/>
      <c r="JLK1922" s="14"/>
      <c r="JLL1922" s="14"/>
      <c r="JLM1922" s="16"/>
      <c r="JLN1922" s="10"/>
      <c r="JLO1922" s="17"/>
      <c r="JLP1922" s="11"/>
      <c r="JLQ1922" s="19"/>
      <c r="JLR1922" s="11"/>
      <c r="JLS1922" s="12"/>
      <c r="JLT1922" s="12"/>
      <c r="JLU1922" s="10"/>
      <c r="JLV1922" s="14"/>
      <c r="JLW1922" s="14"/>
      <c r="JLX1922" s="14"/>
      <c r="JLY1922" s="16"/>
      <c r="JLZ1922" s="10"/>
      <c r="JMA1922" s="17"/>
      <c r="JMB1922" s="11"/>
      <c r="JMC1922" s="19"/>
      <c r="JMD1922" s="11"/>
      <c r="JME1922" s="12"/>
      <c r="JMF1922" s="12"/>
      <c r="JMG1922" s="10"/>
      <c r="JMH1922" s="14"/>
      <c r="JMI1922" s="14"/>
      <c r="JMJ1922" s="14"/>
      <c r="JMK1922" s="16"/>
      <c r="JML1922" s="10"/>
      <c r="JMM1922" s="17"/>
      <c r="JMN1922" s="11"/>
      <c r="JMO1922" s="19"/>
      <c r="JMP1922" s="11"/>
      <c r="JMQ1922" s="12"/>
      <c r="JMR1922" s="12"/>
      <c r="JMS1922" s="10"/>
      <c r="JMT1922" s="14"/>
      <c r="JMU1922" s="14"/>
      <c r="JMV1922" s="14"/>
      <c r="JMW1922" s="16"/>
      <c r="JMX1922" s="10"/>
      <c r="JMY1922" s="17"/>
      <c r="JMZ1922" s="11"/>
      <c r="JNA1922" s="19"/>
      <c r="JNB1922" s="11"/>
      <c r="JNC1922" s="12"/>
      <c r="JND1922" s="12"/>
      <c r="JNE1922" s="10"/>
      <c r="JNF1922" s="14"/>
      <c r="JNG1922" s="14"/>
      <c r="JNH1922" s="14"/>
      <c r="JNI1922" s="16"/>
      <c r="JNJ1922" s="10"/>
      <c r="JNK1922" s="17"/>
      <c r="JNL1922" s="11"/>
      <c r="JNM1922" s="19"/>
      <c r="JNN1922" s="11"/>
      <c r="JNO1922" s="12"/>
      <c r="JNP1922" s="12"/>
      <c r="JNQ1922" s="10"/>
      <c r="JNR1922" s="14"/>
      <c r="JNS1922" s="14"/>
      <c r="JNT1922" s="14"/>
      <c r="JNU1922" s="16"/>
      <c r="JNV1922" s="10"/>
      <c r="JNW1922" s="17"/>
      <c r="JNX1922" s="11"/>
      <c r="JNY1922" s="19"/>
      <c r="JNZ1922" s="11"/>
      <c r="JOA1922" s="12"/>
      <c r="JOB1922" s="12"/>
      <c r="JOC1922" s="10"/>
      <c r="JOD1922" s="14"/>
      <c r="JOE1922" s="14"/>
      <c r="JOF1922" s="14"/>
      <c r="JOG1922" s="16"/>
      <c r="JOH1922" s="10"/>
      <c r="JOI1922" s="17"/>
      <c r="JOJ1922" s="11"/>
      <c r="JOK1922" s="19"/>
      <c r="JOL1922" s="11"/>
      <c r="JOM1922" s="12"/>
      <c r="JON1922" s="12"/>
      <c r="JOO1922" s="10"/>
      <c r="JOP1922" s="14"/>
      <c r="JOQ1922" s="14"/>
      <c r="JOR1922" s="14"/>
      <c r="JOS1922" s="16"/>
      <c r="JOT1922" s="10"/>
      <c r="JOU1922" s="17"/>
      <c r="JOV1922" s="11"/>
      <c r="JOW1922" s="19"/>
      <c r="JOX1922" s="11"/>
      <c r="JOY1922" s="12"/>
      <c r="JOZ1922" s="12"/>
      <c r="JPA1922" s="10"/>
      <c r="JPB1922" s="14"/>
      <c r="JPC1922" s="14"/>
      <c r="JPD1922" s="14"/>
      <c r="JPE1922" s="16"/>
      <c r="JPF1922" s="10"/>
      <c r="JPG1922" s="17"/>
      <c r="JPH1922" s="11"/>
      <c r="JPI1922" s="19"/>
      <c r="JPJ1922" s="11"/>
      <c r="JPK1922" s="12"/>
      <c r="JPL1922" s="12"/>
      <c r="JPM1922" s="10"/>
      <c r="JPN1922" s="14"/>
      <c r="JPO1922" s="14"/>
      <c r="JPP1922" s="14"/>
      <c r="JPQ1922" s="16"/>
      <c r="JPR1922" s="10"/>
      <c r="JPS1922" s="17"/>
      <c r="JPT1922" s="11"/>
      <c r="JPU1922" s="19"/>
      <c r="JPV1922" s="11"/>
      <c r="JPW1922" s="12"/>
      <c r="JPX1922" s="12"/>
      <c r="JPY1922" s="10"/>
      <c r="JPZ1922" s="14"/>
      <c r="JQA1922" s="14"/>
      <c r="JQB1922" s="14"/>
      <c r="JQC1922" s="16"/>
      <c r="JQD1922" s="10"/>
      <c r="JQE1922" s="17"/>
      <c r="JQF1922" s="11"/>
      <c r="JQG1922" s="19"/>
      <c r="JQH1922" s="11"/>
      <c r="JQI1922" s="12"/>
      <c r="JQJ1922" s="12"/>
      <c r="JQK1922" s="10"/>
      <c r="JQL1922" s="14"/>
      <c r="JQM1922" s="14"/>
      <c r="JQN1922" s="14"/>
      <c r="JQO1922" s="16"/>
      <c r="JQP1922" s="10"/>
      <c r="JQQ1922" s="17"/>
      <c r="JQR1922" s="11"/>
      <c r="JQS1922" s="19"/>
      <c r="JQT1922" s="11"/>
      <c r="JQU1922" s="12"/>
      <c r="JQV1922" s="12"/>
      <c r="JQW1922" s="10"/>
      <c r="JQX1922" s="14"/>
      <c r="JQY1922" s="14"/>
      <c r="JQZ1922" s="14"/>
      <c r="JRA1922" s="16"/>
      <c r="JRB1922" s="10"/>
      <c r="JRC1922" s="17"/>
      <c r="JRD1922" s="11"/>
      <c r="JRE1922" s="19"/>
      <c r="JRF1922" s="11"/>
      <c r="JRG1922" s="12"/>
      <c r="JRH1922" s="12"/>
      <c r="JRI1922" s="10"/>
      <c r="JRJ1922" s="14"/>
      <c r="JRK1922" s="14"/>
      <c r="JRL1922" s="14"/>
      <c r="JRM1922" s="16"/>
      <c r="JRN1922" s="10"/>
      <c r="JRO1922" s="17"/>
      <c r="JRP1922" s="11"/>
      <c r="JRQ1922" s="19"/>
      <c r="JRR1922" s="11"/>
      <c r="JRS1922" s="12"/>
      <c r="JRT1922" s="12"/>
      <c r="JRU1922" s="10"/>
      <c r="JRV1922" s="14"/>
      <c r="JRW1922" s="14"/>
      <c r="JRX1922" s="14"/>
      <c r="JRY1922" s="16"/>
      <c r="JRZ1922" s="10"/>
      <c r="JSA1922" s="17"/>
      <c r="JSB1922" s="11"/>
      <c r="JSC1922" s="19"/>
      <c r="JSD1922" s="11"/>
      <c r="JSE1922" s="12"/>
      <c r="JSF1922" s="12"/>
      <c r="JSG1922" s="10"/>
      <c r="JSH1922" s="14"/>
      <c r="JSI1922" s="14"/>
      <c r="JSJ1922" s="14"/>
      <c r="JSK1922" s="16"/>
      <c r="JSL1922" s="10"/>
      <c r="JSM1922" s="17"/>
      <c r="JSN1922" s="11"/>
      <c r="JSO1922" s="19"/>
      <c r="JSP1922" s="11"/>
      <c r="JSQ1922" s="12"/>
      <c r="JSR1922" s="12"/>
      <c r="JSS1922" s="10"/>
      <c r="JST1922" s="14"/>
      <c r="JSU1922" s="14"/>
      <c r="JSV1922" s="14"/>
      <c r="JSW1922" s="16"/>
      <c r="JSX1922" s="10"/>
      <c r="JSY1922" s="17"/>
      <c r="JSZ1922" s="11"/>
      <c r="JTA1922" s="19"/>
      <c r="JTB1922" s="11"/>
      <c r="JTC1922" s="12"/>
      <c r="JTD1922" s="12"/>
      <c r="JTE1922" s="10"/>
      <c r="JTF1922" s="14"/>
      <c r="JTG1922" s="14"/>
      <c r="JTH1922" s="14"/>
      <c r="JTI1922" s="16"/>
      <c r="JTJ1922" s="10"/>
      <c r="JTK1922" s="17"/>
      <c r="JTL1922" s="11"/>
      <c r="JTM1922" s="19"/>
      <c r="JTN1922" s="11"/>
      <c r="JTO1922" s="12"/>
      <c r="JTP1922" s="12"/>
      <c r="JTQ1922" s="10"/>
      <c r="JTR1922" s="14"/>
      <c r="JTS1922" s="14"/>
      <c r="JTT1922" s="14"/>
      <c r="JTU1922" s="16"/>
      <c r="JTV1922" s="10"/>
      <c r="JTW1922" s="17"/>
      <c r="JTX1922" s="11"/>
      <c r="JTY1922" s="19"/>
      <c r="JTZ1922" s="11"/>
      <c r="JUA1922" s="12"/>
      <c r="JUB1922" s="12"/>
      <c r="JUC1922" s="10"/>
      <c r="JUD1922" s="14"/>
      <c r="JUE1922" s="14"/>
      <c r="JUF1922" s="14"/>
      <c r="JUG1922" s="16"/>
      <c r="JUH1922" s="10"/>
      <c r="JUI1922" s="17"/>
      <c r="JUJ1922" s="11"/>
      <c r="JUK1922" s="19"/>
      <c r="JUL1922" s="11"/>
      <c r="JUM1922" s="12"/>
      <c r="JUN1922" s="12"/>
      <c r="JUO1922" s="10"/>
      <c r="JUP1922" s="14"/>
      <c r="JUQ1922" s="14"/>
      <c r="JUR1922" s="14"/>
      <c r="JUS1922" s="16"/>
      <c r="JUT1922" s="10"/>
      <c r="JUU1922" s="17"/>
      <c r="JUV1922" s="11"/>
      <c r="JUW1922" s="19"/>
      <c r="JUX1922" s="11"/>
      <c r="JUY1922" s="12"/>
      <c r="JUZ1922" s="12"/>
      <c r="JVA1922" s="10"/>
      <c r="JVB1922" s="14"/>
      <c r="JVC1922" s="14"/>
      <c r="JVD1922" s="14"/>
      <c r="JVE1922" s="16"/>
      <c r="JVF1922" s="10"/>
      <c r="JVG1922" s="17"/>
      <c r="JVH1922" s="11"/>
      <c r="JVI1922" s="19"/>
      <c r="JVJ1922" s="11"/>
      <c r="JVK1922" s="12"/>
      <c r="JVL1922" s="12"/>
      <c r="JVM1922" s="10"/>
      <c r="JVN1922" s="14"/>
      <c r="JVO1922" s="14"/>
      <c r="JVP1922" s="14"/>
      <c r="JVQ1922" s="16"/>
      <c r="JVR1922" s="10"/>
      <c r="JVS1922" s="17"/>
      <c r="JVT1922" s="11"/>
      <c r="JVU1922" s="19"/>
      <c r="JVV1922" s="11"/>
      <c r="JVW1922" s="12"/>
      <c r="JVX1922" s="12"/>
      <c r="JVY1922" s="10"/>
      <c r="JVZ1922" s="14"/>
      <c r="JWA1922" s="14"/>
      <c r="JWB1922" s="14"/>
      <c r="JWC1922" s="16"/>
      <c r="JWD1922" s="10"/>
      <c r="JWE1922" s="17"/>
      <c r="JWF1922" s="11"/>
      <c r="JWG1922" s="19"/>
      <c r="JWH1922" s="11"/>
      <c r="JWI1922" s="12"/>
      <c r="JWJ1922" s="12"/>
      <c r="JWK1922" s="10"/>
      <c r="JWL1922" s="14"/>
      <c r="JWM1922" s="14"/>
      <c r="JWN1922" s="14"/>
      <c r="JWO1922" s="16"/>
      <c r="JWP1922" s="10"/>
      <c r="JWQ1922" s="17"/>
      <c r="JWR1922" s="11"/>
      <c r="JWS1922" s="19"/>
      <c r="JWT1922" s="11"/>
      <c r="JWU1922" s="12"/>
      <c r="JWV1922" s="12"/>
      <c r="JWW1922" s="10"/>
      <c r="JWX1922" s="14"/>
      <c r="JWY1922" s="14"/>
      <c r="JWZ1922" s="14"/>
      <c r="JXA1922" s="16"/>
      <c r="JXB1922" s="10"/>
      <c r="JXC1922" s="17"/>
      <c r="JXD1922" s="11"/>
      <c r="JXE1922" s="19"/>
      <c r="JXF1922" s="11"/>
      <c r="JXG1922" s="12"/>
      <c r="JXH1922" s="12"/>
      <c r="JXI1922" s="10"/>
      <c r="JXJ1922" s="14"/>
      <c r="JXK1922" s="14"/>
      <c r="JXL1922" s="14"/>
      <c r="JXM1922" s="16"/>
      <c r="JXN1922" s="10"/>
      <c r="JXO1922" s="17"/>
      <c r="JXP1922" s="11"/>
      <c r="JXQ1922" s="19"/>
      <c r="JXR1922" s="11"/>
      <c r="JXS1922" s="12"/>
      <c r="JXT1922" s="12"/>
      <c r="JXU1922" s="10"/>
      <c r="JXV1922" s="14"/>
      <c r="JXW1922" s="14"/>
      <c r="JXX1922" s="14"/>
      <c r="JXY1922" s="16"/>
      <c r="JXZ1922" s="10"/>
      <c r="JYA1922" s="17"/>
      <c r="JYB1922" s="11"/>
      <c r="JYC1922" s="19"/>
      <c r="JYD1922" s="11"/>
      <c r="JYE1922" s="12"/>
      <c r="JYF1922" s="12"/>
      <c r="JYG1922" s="10"/>
      <c r="JYH1922" s="14"/>
      <c r="JYI1922" s="14"/>
      <c r="JYJ1922" s="14"/>
      <c r="JYK1922" s="16"/>
      <c r="JYL1922" s="10"/>
      <c r="JYM1922" s="17"/>
      <c r="JYN1922" s="11"/>
      <c r="JYO1922" s="19"/>
      <c r="JYP1922" s="11"/>
      <c r="JYQ1922" s="12"/>
      <c r="JYR1922" s="12"/>
      <c r="JYS1922" s="10"/>
      <c r="JYT1922" s="14"/>
      <c r="JYU1922" s="14"/>
      <c r="JYV1922" s="14"/>
      <c r="JYW1922" s="16"/>
      <c r="JYX1922" s="10"/>
      <c r="JYY1922" s="17"/>
      <c r="JYZ1922" s="11"/>
      <c r="JZA1922" s="19"/>
      <c r="JZB1922" s="11"/>
      <c r="JZC1922" s="12"/>
      <c r="JZD1922" s="12"/>
      <c r="JZE1922" s="10"/>
      <c r="JZF1922" s="14"/>
      <c r="JZG1922" s="14"/>
      <c r="JZH1922" s="14"/>
      <c r="JZI1922" s="16"/>
      <c r="JZJ1922" s="10"/>
      <c r="JZK1922" s="17"/>
      <c r="JZL1922" s="11"/>
      <c r="JZM1922" s="19"/>
      <c r="JZN1922" s="11"/>
      <c r="JZO1922" s="12"/>
      <c r="JZP1922" s="12"/>
      <c r="JZQ1922" s="10"/>
      <c r="JZR1922" s="14"/>
      <c r="JZS1922" s="14"/>
      <c r="JZT1922" s="14"/>
      <c r="JZU1922" s="16"/>
      <c r="JZV1922" s="10"/>
      <c r="JZW1922" s="17"/>
      <c r="JZX1922" s="11"/>
      <c r="JZY1922" s="19"/>
      <c r="JZZ1922" s="11"/>
      <c r="KAA1922" s="12"/>
      <c r="KAB1922" s="12"/>
      <c r="KAC1922" s="10"/>
      <c r="KAD1922" s="14"/>
      <c r="KAE1922" s="14"/>
      <c r="KAF1922" s="14"/>
      <c r="KAG1922" s="16"/>
      <c r="KAH1922" s="10"/>
      <c r="KAI1922" s="17"/>
      <c r="KAJ1922" s="11"/>
      <c r="KAK1922" s="19"/>
      <c r="KAL1922" s="11"/>
      <c r="KAM1922" s="12"/>
      <c r="KAN1922" s="12"/>
      <c r="KAO1922" s="10"/>
      <c r="KAP1922" s="14"/>
      <c r="KAQ1922" s="14"/>
      <c r="KAR1922" s="14"/>
      <c r="KAS1922" s="16"/>
      <c r="KAT1922" s="10"/>
      <c r="KAU1922" s="17"/>
      <c r="KAV1922" s="11"/>
      <c r="KAW1922" s="19"/>
      <c r="KAX1922" s="11"/>
      <c r="KAY1922" s="12"/>
      <c r="KAZ1922" s="12"/>
      <c r="KBA1922" s="10"/>
      <c r="KBB1922" s="14"/>
      <c r="KBC1922" s="14"/>
      <c r="KBD1922" s="14"/>
      <c r="KBE1922" s="16"/>
      <c r="KBF1922" s="10"/>
      <c r="KBG1922" s="17"/>
      <c r="KBH1922" s="11"/>
      <c r="KBI1922" s="19"/>
      <c r="KBJ1922" s="11"/>
      <c r="KBK1922" s="12"/>
      <c r="KBL1922" s="12"/>
      <c r="KBM1922" s="10"/>
      <c r="KBN1922" s="14"/>
      <c r="KBO1922" s="14"/>
      <c r="KBP1922" s="14"/>
      <c r="KBQ1922" s="16"/>
      <c r="KBR1922" s="10"/>
      <c r="KBS1922" s="17"/>
      <c r="KBT1922" s="11"/>
      <c r="KBU1922" s="19"/>
      <c r="KBV1922" s="11"/>
      <c r="KBW1922" s="12"/>
      <c r="KBX1922" s="12"/>
      <c r="KBY1922" s="10"/>
      <c r="KBZ1922" s="14"/>
      <c r="KCA1922" s="14"/>
      <c r="KCB1922" s="14"/>
      <c r="KCC1922" s="16"/>
      <c r="KCD1922" s="10"/>
      <c r="KCE1922" s="17"/>
      <c r="KCF1922" s="11"/>
      <c r="KCG1922" s="19"/>
      <c r="KCH1922" s="11"/>
      <c r="KCI1922" s="12"/>
      <c r="KCJ1922" s="12"/>
      <c r="KCK1922" s="10"/>
      <c r="KCL1922" s="14"/>
      <c r="KCM1922" s="14"/>
      <c r="KCN1922" s="14"/>
      <c r="KCO1922" s="16"/>
      <c r="KCP1922" s="10"/>
      <c r="KCQ1922" s="17"/>
      <c r="KCR1922" s="11"/>
      <c r="KCS1922" s="19"/>
      <c r="KCT1922" s="11"/>
      <c r="KCU1922" s="12"/>
      <c r="KCV1922" s="12"/>
      <c r="KCW1922" s="10"/>
      <c r="KCX1922" s="14"/>
      <c r="KCY1922" s="14"/>
      <c r="KCZ1922" s="14"/>
      <c r="KDA1922" s="16"/>
      <c r="KDB1922" s="10"/>
      <c r="KDC1922" s="17"/>
      <c r="KDD1922" s="11"/>
      <c r="KDE1922" s="19"/>
      <c r="KDF1922" s="11"/>
      <c r="KDG1922" s="12"/>
      <c r="KDH1922" s="12"/>
      <c r="KDI1922" s="10"/>
      <c r="KDJ1922" s="14"/>
      <c r="KDK1922" s="14"/>
      <c r="KDL1922" s="14"/>
      <c r="KDM1922" s="16"/>
      <c r="KDN1922" s="10"/>
      <c r="KDO1922" s="17"/>
      <c r="KDP1922" s="11"/>
      <c r="KDQ1922" s="19"/>
      <c r="KDR1922" s="11"/>
      <c r="KDS1922" s="12"/>
      <c r="KDT1922" s="12"/>
      <c r="KDU1922" s="10"/>
      <c r="KDV1922" s="14"/>
      <c r="KDW1922" s="14"/>
      <c r="KDX1922" s="14"/>
      <c r="KDY1922" s="16"/>
      <c r="KDZ1922" s="10"/>
      <c r="KEA1922" s="17"/>
      <c r="KEB1922" s="11"/>
      <c r="KEC1922" s="19"/>
      <c r="KED1922" s="11"/>
      <c r="KEE1922" s="12"/>
      <c r="KEF1922" s="12"/>
      <c r="KEG1922" s="10"/>
      <c r="KEH1922" s="14"/>
      <c r="KEI1922" s="14"/>
      <c r="KEJ1922" s="14"/>
      <c r="KEK1922" s="16"/>
      <c r="KEL1922" s="10"/>
      <c r="KEM1922" s="17"/>
      <c r="KEN1922" s="11"/>
      <c r="KEO1922" s="19"/>
      <c r="KEP1922" s="11"/>
      <c r="KEQ1922" s="12"/>
      <c r="KER1922" s="12"/>
      <c r="KES1922" s="10"/>
      <c r="KET1922" s="14"/>
      <c r="KEU1922" s="14"/>
      <c r="KEV1922" s="14"/>
      <c r="KEW1922" s="16"/>
      <c r="KEX1922" s="10"/>
      <c r="KEY1922" s="17"/>
      <c r="KEZ1922" s="11"/>
      <c r="KFA1922" s="19"/>
      <c r="KFB1922" s="11"/>
      <c r="KFC1922" s="12"/>
      <c r="KFD1922" s="12"/>
      <c r="KFE1922" s="10"/>
      <c r="KFF1922" s="14"/>
      <c r="KFG1922" s="14"/>
      <c r="KFH1922" s="14"/>
      <c r="KFI1922" s="16"/>
      <c r="KFJ1922" s="10"/>
      <c r="KFK1922" s="17"/>
      <c r="KFL1922" s="11"/>
      <c r="KFM1922" s="19"/>
      <c r="KFN1922" s="11"/>
      <c r="KFO1922" s="12"/>
      <c r="KFP1922" s="12"/>
      <c r="KFQ1922" s="10"/>
      <c r="KFR1922" s="14"/>
      <c r="KFS1922" s="14"/>
      <c r="KFT1922" s="14"/>
      <c r="KFU1922" s="16"/>
      <c r="KFV1922" s="10"/>
      <c r="KFW1922" s="17"/>
      <c r="KFX1922" s="11"/>
      <c r="KFY1922" s="19"/>
      <c r="KFZ1922" s="11"/>
      <c r="KGA1922" s="12"/>
      <c r="KGB1922" s="12"/>
      <c r="KGC1922" s="10"/>
      <c r="KGD1922" s="14"/>
      <c r="KGE1922" s="14"/>
      <c r="KGF1922" s="14"/>
      <c r="KGG1922" s="16"/>
      <c r="KGH1922" s="10"/>
      <c r="KGI1922" s="17"/>
      <c r="KGJ1922" s="11"/>
      <c r="KGK1922" s="19"/>
      <c r="KGL1922" s="11"/>
      <c r="KGM1922" s="12"/>
      <c r="KGN1922" s="12"/>
      <c r="KGO1922" s="10"/>
      <c r="KGP1922" s="14"/>
      <c r="KGQ1922" s="14"/>
      <c r="KGR1922" s="14"/>
      <c r="KGS1922" s="16"/>
      <c r="KGT1922" s="10"/>
      <c r="KGU1922" s="17"/>
      <c r="KGV1922" s="11"/>
      <c r="KGW1922" s="19"/>
      <c r="KGX1922" s="11"/>
      <c r="KGY1922" s="12"/>
      <c r="KGZ1922" s="12"/>
      <c r="KHA1922" s="10"/>
      <c r="KHB1922" s="14"/>
      <c r="KHC1922" s="14"/>
      <c r="KHD1922" s="14"/>
      <c r="KHE1922" s="16"/>
      <c r="KHF1922" s="10"/>
      <c r="KHG1922" s="17"/>
      <c r="KHH1922" s="11"/>
      <c r="KHI1922" s="19"/>
      <c r="KHJ1922" s="11"/>
      <c r="KHK1922" s="12"/>
      <c r="KHL1922" s="12"/>
      <c r="KHM1922" s="10"/>
      <c r="KHN1922" s="14"/>
      <c r="KHO1922" s="14"/>
      <c r="KHP1922" s="14"/>
      <c r="KHQ1922" s="16"/>
      <c r="KHR1922" s="10"/>
      <c r="KHS1922" s="17"/>
      <c r="KHT1922" s="11"/>
      <c r="KHU1922" s="19"/>
      <c r="KHV1922" s="11"/>
      <c r="KHW1922" s="12"/>
      <c r="KHX1922" s="12"/>
      <c r="KHY1922" s="10"/>
      <c r="KHZ1922" s="14"/>
      <c r="KIA1922" s="14"/>
      <c r="KIB1922" s="14"/>
      <c r="KIC1922" s="16"/>
      <c r="KID1922" s="10"/>
      <c r="KIE1922" s="17"/>
      <c r="KIF1922" s="11"/>
      <c r="KIG1922" s="19"/>
      <c r="KIH1922" s="11"/>
      <c r="KII1922" s="12"/>
      <c r="KIJ1922" s="12"/>
      <c r="KIK1922" s="10"/>
      <c r="KIL1922" s="14"/>
      <c r="KIM1922" s="14"/>
      <c r="KIN1922" s="14"/>
      <c r="KIO1922" s="16"/>
      <c r="KIP1922" s="10"/>
      <c r="KIQ1922" s="17"/>
      <c r="KIR1922" s="11"/>
      <c r="KIS1922" s="19"/>
      <c r="KIT1922" s="11"/>
      <c r="KIU1922" s="12"/>
      <c r="KIV1922" s="12"/>
      <c r="KIW1922" s="10"/>
      <c r="KIX1922" s="14"/>
      <c r="KIY1922" s="14"/>
      <c r="KIZ1922" s="14"/>
      <c r="KJA1922" s="16"/>
      <c r="KJB1922" s="10"/>
      <c r="KJC1922" s="17"/>
      <c r="KJD1922" s="11"/>
      <c r="KJE1922" s="19"/>
      <c r="KJF1922" s="11"/>
      <c r="KJG1922" s="12"/>
      <c r="KJH1922" s="12"/>
      <c r="KJI1922" s="10"/>
      <c r="KJJ1922" s="14"/>
      <c r="KJK1922" s="14"/>
      <c r="KJL1922" s="14"/>
      <c r="KJM1922" s="16"/>
      <c r="KJN1922" s="10"/>
      <c r="KJO1922" s="17"/>
      <c r="KJP1922" s="11"/>
      <c r="KJQ1922" s="19"/>
      <c r="KJR1922" s="11"/>
      <c r="KJS1922" s="12"/>
      <c r="KJT1922" s="12"/>
      <c r="KJU1922" s="10"/>
      <c r="KJV1922" s="14"/>
      <c r="KJW1922" s="14"/>
      <c r="KJX1922" s="14"/>
      <c r="KJY1922" s="16"/>
      <c r="KJZ1922" s="10"/>
      <c r="KKA1922" s="17"/>
      <c r="KKB1922" s="11"/>
      <c r="KKC1922" s="19"/>
      <c r="KKD1922" s="11"/>
      <c r="KKE1922" s="12"/>
      <c r="KKF1922" s="12"/>
      <c r="KKG1922" s="10"/>
      <c r="KKH1922" s="14"/>
      <c r="KKI1922" s="14"/>
      <c r="KKJ1922" s="14"/>
      <c r="KKK1922" s="16"/>
      <c r="KKL1922" s="10"/>
      <c r="KKM1922" s="17"/>
      <c r="KKN1922" s="11"/>
      <c r="KKO1922" s="19"/>
      <c r="KKP1922" s="11"/>
      <c r="KKQ1922" s="12"/>
      <c r="KKR1922" s="12"/>
      <c r="KKS1922" s="10"/>
      <c r="KKT1922" s="14"/>
      <c r="KKU1922" s="14"/>
      <c r="KKV1922" s="14"/>
      <c r="KKW1922" s="16"/>
      <c r="KKX1922" s="10"/>
      <c r="KKY1922" s="17"/>
      <c r="KKZ1922" s="11"/>
      <c r="KLA1922" s="19"/>
      <c r="KLB1922" s="11"/>
      <c r="KLC1922" s="12"/>
      <c r="KLD1922" s="12"/>
      <c r="KLE1922" s="10"/>
      <c r="KLF1922" s="14"/>
      <c r="KLG1922" s="14"/>
      <c r="KLH1922" s="14"/>
      <c r="KLI1922" s="16"/>
      <c r="KLJ1922" s="10"/>
      <c r="KLK1922" s="17"/>
      <c r="KLL1922" s="11"/>
      <c r="KLM1922" s="19"/>
      <c r="KLN1922" s="11"/>
      <c r="KLO1922" s="12"/>
      <c r="KLP1922" s="12"/>
      <c r="KLQ1922" s="10"/>
      <c r="KLR1922" s="14"/>
      <c r="KLS1922" s="14"/>
      <c r="KLT1922" s="14"/>
      <c r="KLU1922" s="16"/>
      <c r="KLV1922" s="10"/>
      <c r="KLW1922" s="17"/>
      <c r="KLX1922" s="11"/>
      <c r="KLY1922" s="19"/>
      <c r="KLZ1922" s="11"/>
      <c r="KMA1922" s="12"/>
      <c r="KMB1922" s="12"/>
      <c r="KMC1922" s="10"/>
      <c r="KMD1922" s="14"/>
      <c r="KME1922" s="14"/>
      <c r="KMF1922" s="14"/>
      <c r="KMG1922" s="16"/>
      <c r="KMH1922" s="10"/>
      <c r="KMI1922" s="17"/>
      <c r="KMJ1922" s="11"/>
      <c r="KMK1922" s="19"/>
      <c r="KML1922" s="11"/>
      <c r="KMM1922" s="12"/>
      <c r="KMN1922" s="12"/>
      <c r="KMO1922" s="10"/>
      <c r="KMP1922" s="14"/>
      <c r="KMQ1922" s="14"/>
      <c r="KMR1922" s="14"/>
      <c r="KMS1922" s="16"/>
      <c r="KMT1922" s="10"/>
      <c r="KMU1922" s="17"/>
      <c r="KMV1922" s="11"/>
      <c r="KMW1922" s="19"/>
      <c r="KMX1922" s="11"/>
      <c r="KMY1922" s="12"/>
      <c r="KMZ1922" s="12"/>
      <c r="KNA1922" s="10"/>
      <c r="KNB1922" s="14"/>
      <c r="KNC1922" s="14"/>
      <c r="KND1922" s="14"/>
      <c r="KNE1922" s="16"/>
      <c r="KNF1922" s="10"/>
      <c r="KNG1922" s="17"/>
      <c r="KNH1922" s="11"/>
      <c r="KNI1922" s="19"/>
      <c r="KNJ1922" s="11"/>
      <c r="KNK1922" s="12"/>
      <c r="KNL1922" s="12"/>
      <c r="KNM1922" s="10"/>
      <c r="KNN1922" s="14"/>
      <c r="KNO1922" s="14"/>
      <c r="KNP1922" s="14"/>
      <c r="KNQ1922" s="16"/>
      <c r="KNR1922" s="10"/>
      <c r="KNS1922" s="17"/>
      <c r="KNT1922" s="11"/>
      <c r="KNU1922" s="19"/>
      <c r="KNV1922" s="11"/>
      <c r="KNW1922" s="12"/>
      <c r="KNX1922" s="12"/>
      <c r="KNY1922" s="10"/>
      <c r="KNZ1922" s="14"/>
      <c r="KOA1922" s="14"/>
      <c r="KOB1922" s="14"/>
      <c r="KOC1922" s="16"/>
      <c r="KOD1922" s="10"/>
      <c r="KOE1922" s="17"/>
      <c r="KOF1922" s="11"/>
      <c r="KOG1922" s="19"/>
      <c r="KOH1922" s="11"/>
      <c r="KOI1922" s="12"/>
      <c r="KOJ1922" s="12"/>
      <c r="KOK1922" s="10"/>
      <c r="KOL1922" s="14"/>
      <c r="KOM1922" s="14"/>
      <c r="KON1922" s="14"/>
      <c r="KOO1922" s="16"/>
      <c r="KOP1922" s="10"/>
      <c r="KOQ1922" s="17"/>
      <c r="KOR1922" s="11"/>
      <c r="KOS1922" s="19"/>
      <c r="KOT1922" s="11"/>
      <c r="KOU1922" s="12"/>
      <c r="KOV1922" s="12"/>
      <c r="KOW1922" s="10"/>
      <c r="KOX1922" s="14"/>
      <c r="KOY1922" s="14"/>
      <c r="KOZ1922" s="14"/>
      <c r="KPA1922" s="16"/>
      <c r="KPB1922" s="10"/>
      <c r="KPC1922" s="17"/>
      <c r="KPD1922" s="11"/>
      <c r="KPE1922" s="19"/>
      <c r="KPF1922" s="11"/>
      <c r="KPG1922" s="12"/>
      <c r="KPH1922" s="12"/>
      <c r="KPI1922" s="10"/>
      <c r="KPJ1922" s="14"/>
      <c r="KPK1922" s="14"/>
      <c r="KPL1922" s="14"/>
      <c r="KPM1922" s="16"/>
      <c r="KPN1922" s="10"/>
      <c r="KPO1922" s="17"/>
      <c r="KPP1922" s="11"/>
      <c r="KPQ1922" s="19"/>
      <c r="KPR1922" s="11"/>
      <c r="KPS1922" s="12"/>
      <c r="KPT1922" s="12"/>
      <c r="KPU1922" s="10"/>
      <c r="KPV1922" s="14"/>
      <c r="KPW1922" s="14"/>
      <c r="KPX1922" s="14"/>
      <c r="KPY1922" s="16"/>
      <c r="KPZ1922" s="10"/>
      <c r="KQA1922" s="17"/>
      <c r="KQB1922" s="11"/>
      <c r="KQC1922" s="19"/>
      <c r="KQD1922" s="11"/>
      <c r="KQE1922" s="12"/>
      <c r="KQF1922" s="12"/>
      <c r="KQG1922" s="10"/>
      <c r="KQH1922" s="14"/>
      <c r="KQI1922" s="14"/>
      <c r="KQJ1922" s="14"/>
      <c r="KQK1922" s="16"/>
      <c r="KQL1922" s="10"/>
      <c r="KQM1922" s="17"/>
      <c r="KQN1922" s="11"/>
      <c r="KQO1922" s="19"/>
      <c r="KQP1922" s="11"/>
      <c r="KQQ1922" s="12"/>
      <c r="KQR1922" s="12"/>
      <c r="KQS1922" s="10"/>
      <c r="KQT1922" s="14"/>
      <c r="KQU1922" s="14"/>
      <c r="KQV1922" s="14"/>
      <c r="KQW1922" s="16"/>
      <c r="KQX1922" s="10"/>
      <c r="KQY1922" s="17"/>
      <c r="KQZ1922" s="11"/>
      <c r="KRA1922" s="19"/>
      <c r="KRB1922" s="11"/>
      <c r="KRC1922" s="12"/>
      <c r="KRD1922" s="12"/>
      <c r="KRE1922" s="10"/>
      <c r="KRF1922" s="14"/>
      <c r="KRG1922" s="14"/>
      <c r="KRH1922" s="14"/>
      <c r="KRI1922" s="16"/>
      <c r="KRJ1922" s="10"/>
      <c r="KRK1922" s="17"/>
      <c r="KRL1922" s="11"/>
      <c r="KRM1922" s="19"/>
      <c r="KRN1922" s="11"/>
      <c r="KRO1922" s="12"/>
      <c r="KRP1922" s="12"/>
      <c r="KRQ1922" s="10"/>
      <c r="KRR1922" s="14"/>
      <c r="KRS1922" s="14"/>
      <c r="KRT1922" s="14"/>
      <c r="KRU1922" s="16"/>
      <c r="KRV1922" s="10"/>
      <c r="KRW1922" s="17"/>
      <c r="KRX1922" s="11"/>
      <c r="KRY1922" s="19"/>
      <c r="KRZ1922" s="11"/>
      <c r="KSA1922" s="12"/>
      <c r="KSB1922" s="12"/>
      <c r="KSC1922" s="10"/>
      <c r="KSD1922" s="14"/>
      <c r="KSE1922" s="14"/>
      <c r="KSF1922" s="14"/>
      <c r="KSG1922" s="16"/>
      <c r="KSH1922" s="10"/>
      <c r="KSI1922" s="17"/>
      <c r="KSJ1922" s="11"/>
      <c r="KSK1922" s="19"/>
      <c r="KSL1922" s="11"/>
      <c r="KSM1922" s="12"/>
      <c r="KSN1922" s="12"/>
      <c r="KSO1922" s="10"/>
      <c r="KSP1922" s="14"/>
      <c r="KSQ1922" s="14"/>
      <c r="KSR1922" s="14"/>
      <c r="KSS1922" s="16"/>
      <c r="KST1922" s="10"/>
      <c r="KSU1922" s="17"/>
      <c r="KSV1922" s="11"/>
      <c r="KSW1922" s="19"/>
      <c r="KSX1922" s="11"/>
      <c r="KSY1922" s="12"/>
      <c r="KSZ1922" s="12"/>
      <c r="KTA1922" s="10"/>
      <c r="KTB1922" s="14"/>
      <c r="KTC1922" s="14"/>
      <c r="KTD1922" s="14"/>
      <c r="KTE1922" s="16"/>
      <c r="KTF1922" s="10"/>
      <c r="KTG1922" s="17"/>
      <c r="KTH1922" s="11"/>
      <c r="KTI1922" s="19"/>
      <c r="KTJ1922" s="11"/>
      <c r="KTK1922" s="12"/>
      <c r="KTL1922" s="12"/>
      <c r="KTM1922" s="10"/>
      <c r="KTN1922" s="14"/>
      <c r="KTO1922" s="14"/>
      <c r="KTP1922" s="14"/>
      <c r="KTQ1922" s="16"/>
      <c r="KTR1922" s="10"/>
      <c r="KTS1922" s="17"/>
      <c r="KTT1922" s="11"/>
      <c r="KTU1922" s="19"/>
      <c r="KTV1922" s="11"/>
      <c r="KTW1922" s="12"/>
      <c r="KTX1922" s="12"/>
      <c r="KTY1922" s="10"/>
      <c r="KTZ1922" s="14"/>
      <c r="KUA1922" s="14"/>
      <c r="KUB1922" s="14"/>
      <c r="KUC1922" s="16"/>
      <c r="KUD1922" s="10"/>
      <c r="KUE1922" s="17"/>
      <c r="KUF1922" s="11"/>
      <c r="KUG1922" s="19"/>
      <c r="KUH1922" s="11"/>
      <c r="KUI1922" s="12"/>
      <c r="KUJ1922" s="12"/>
      <c r="KUK1922" s="10"/>
      <c r="KUL1922" s="14"/>
      <c r="KUM1922" s="14"/>
      <c r="KUN1922" s="14"/>
      <c r="KUO1922" s="16"/>
      <c r="KUP1922" s="10"/>
      <c r="KUQ1922" s="17"/>
      <c r="KUR1922" s="11"/>
      <c r="KUS1922" s="19"/>
      <c r="KUT1922" s="11"/>
      <c r="KUU1922" s="12"/>
      <c r="KUV1922" s="12"/>
      <c r="KUW1922" s="10"/>
      <c r="KUX1922" s="14"/>
      <c r="KUY1922" s="14"/>
      <c r="KUZ1922" s="14"/>
      <c r="KVA1922" s="16"/>
      <c r="KVB1922" s="10"/>
      <c r="KVC1922" s="17"/>
      <c r="KVD1922" s="11"/>
      <c r="KVE1922" s="19"/>
      <c r="KVF1922" s="11"/>
      <c r="KVG1922" s="12"/>
      <c r="KVH1922" s="12"/>
      <c r="KVI1922" s="10"/>
      <c r="KVJ1922" s="14"/>
      <c r="KVK1922" s="14"/>
      <c r="KVL1922" s="14"/>
      <c r="KVM1922" s="16"/>
      <c r="KVN1922" s="10"/>
      <c r="KVO1922" s="17"/>
      <c r="KVP1922" s="11"/>
      <c r="KVQ1922" s="19"/>
      <c r="KVR1922" s="11"/>
      <c r="KVS1922" s="12"/>
      <c r="KVT1922" s="12"/>
      <c r="KVU1922" s="10"/>
      <c r="KVV1922" s="14"/>
      <c r="KVW1922" s="14"/>
      <c r="KVX1922" s="14"/>
      <c r="KVY1922" s="16"/>
      <c r="KVZ1922" s="10"/>
      <c r="KWA1922" s="17"/>
      <c r="KWB1922" s="11"/>
      <c r="KWC1922" s="19"/>
      <c r="KWD1922" s="11"/>
      <c r="KWE1922" s="12"/>
      <c r="KWF1922" s="12"/>
      <c r="KWG1922" s="10"/>
      <c r="KWH1922" s="14"/>
      <c r="KWI1922" s="14"/>
      <c r="KWJ1922" s="14"/>
      <c r="KWK1922" s="16"/>
      <c r="KWL1922" s="10"/>
      <c r="KWM1922" s="17"/>
      <c r="KWN1922" s="11"/>
      <c r="KWO1922" s="19"/>
      <c r="KWP1922" s="11"/>
      <c r="KWQ1922" s="12"/>
      <c r="KWR1922" s="12"/>
      <c r="KWS1922" s="10"/>
      <c r="KWT1922" s="14"/>
      <c r="KWU1922" s="14"/>
      <c r="KWV1922" s="14"/>
      <c r="KWW1922" s="16"/>
      <c r="KWX1922" s="10"/>
      <c r="KWY1922" s="17"/>
      <c r="KWZ1922" s="11"/>
      <c r="KXA1922" s="19"/>
      <c r="KXB1922" s="11"/>
      <c r="KXC1922" s="12"/>
      <c r="KXD1922" s="12"/>
      <c r="KXE1922" s="10"/>
      <c r="KXF1922" s="14"/>
      <c r="KXG1922" s="14"/>
      <c r="KXH1922" s="14"/>
      <c r="KXI1922" s="16"/>
      <c r="KXJ1922" s="10"/>
      <c r="KXK1922" s="17"/>
      <c r="KXL1922" s="11"/>
      <c r="KXM1922" s="19"/>
      <c r="KXN1922" s="11"/>
      <c r="KXO1922" s="12"/>
      <c r="KXP1922" s="12"/>
      <c r="KXQ1922" s="10"/>
      <c r="KXR1922" s="14"/>
      <c r="KXS1922" s="14"/>
      <c r="KXT1922" s="14"/>
      <c r="KXU1922" s="16"/>
      <c r="KXV1922" s="10"/>
      <c r="KXW1922" s="17"/>
      <c r="KXX1922" s="11"/>
      <c r="KXY1922" s="19"/>
      <c r="KXZ1922" s="11"/>
      <c r="KYA1922" s="12"/>
      <c r="KYB1922" s="12"/>
      <c r="KYC1922" s="10"/>
      <c r="KYD1922" s="14"/>
      <c r="KYE1922" s="14"/>
      <c r="KYF1922" s="14"/>
      <c r="KYG1922" s="16"/>
      <c r="KYH1922" s="10"/>
      <c r="KYI1922" s="17"/>
      <c r="KYJ1922" s="11"/>
      <c r="KYK1922" s="19"/>
      <c r="KYL1922" s="11"/>
      <c r="KYM1922" s="12"/>
      <c r="KYN1922" s="12"/>
      <c r="KYO1922" s="10"/>
      <c r="KYP1922" s="14"/>
      <c r="KYQ1922" s="14"/>
      <c r="KYR1922" s="14"/>
      <c r="KYS1922" s="16"/>
      <c r="KYT1922" s="10"/>
      <c r="KYU1922" s="17"/>
      <c r="KYV1922" s="11"/>
      <c r="KYW1922" s="19"/>
      <c r="KYX1922" s="11"/>
      <c r="KYY1922" s="12"/>
      <c r="KYZ1922" s="12"/>
      <c r="KZA1922" s="10"/>
      <c r="KZB1922" s="14"/>
      <c r="KZC1922" s="14"/>
      <c r="KZD1922" s="14"/>
      <c r="KZE1922" s="16"/>
      <c r="KZF1922" s="10"/>
      <c r="KZG1922" s="17"/>
      <c r="KZH1922" s="11"/>
      <c r="KZI1922" s="19"/>
      <c r="KZJ1922" s="11"/>
      <c r="KZK1922" s="12"/>
      <c r="KZL1922" s="12"/>
      <c r="KZM1922" s="10"/>
      <c r="KZN1922" s="14"/>
      <c r="KZO1922" s="14"/>
      <c r="KZP1922" s="14"/>
      <c r="KZQ1922" s="16"/>
      <c r="KZR1922" s="10"/>
      <c r="KZS1922" s="17"/>
      <c r="KZT1922" s="11"/>
      <c r="KZU1922" s="19"/>
      <c r="KZV1922" s="11"/>
      <c r="KZW1922" s="12"/>
      <c r="KZX1922" s="12"/>
      <c r="KZY1922" s="10"/>
      <c r="KZZ1922" s="14"/>
      <c r="LAA1922" s="14"/>
      <c r="LAB1922" s="14"/>
      <c r="LAC1922" s="16"/>
      <c r="LAD1922" s="10"/>
      <c r="LAE1922" s="17"/>
      <c r="LAF1922" s="11"/>
      <c r="LAG1922" s="19"/>
      <c r="LAH1922" s="11"/>
      <c r="LAI1922" s="12"/>
      <c r="LAJ1922" s="12"/>
      <c r="LAK1922" s="10"/>
      <c r="LAL1922" s="14"/>
      <c r="LAM1922" s="14"/>
      <c r="LAN1922" s="14"/>
      <c r="LAO1922" s="16"/>
      <c r="LAP1922" s="10"/>
      <c r="LAQ1922" s="17"/>
      <c r="LAR1922" s="11"/>
      <c r="LAS1922" s="19"/>
      <c r="LAT1922" s="11"/>
      <c r="LAU1922" s="12"/>
      <c r="LAV1922" s="12"/>
      <c r="LAW1922" s="10"/>
      <c r="LAX1922" s="14"/>
      <c r="LAY1922" s="14"/>
      <c r="LAZ1922" s="14"/>
      <c r="LBA1922" s="16"/>
      <c r="LBB1922" s="10"/>
      <c r="LBC1922" s="17"/>
      <c r="LBD1922" s="11"/>
      <c r="LBE1922" s="19"/>
      <c r="LBF1922" s="11"/>
      <c r="LBG1922" s="12"/>
      <c r="LBH1922" s="12"/>
      <c r="LBI1922" s="10"/>
      <c r="LBJ1922" s="14"/>
      <c r="LBK1922" s="14"/>
      <c r="LBL1922" s="14"/>
      <c r="LBM1922" s="16"/>
      <c r="LBN1922" s="10"/>
      <c r="LBO1922" s="17"/>
      <c r="LBP1922" s="11"/>
      <c r="LBQ1922" s="19"/>
      <c r="LBR1922" s="11"/>
      <c r="LBS1922" s="12"/>
      <c r="LBT1922" s="12"/>
      <c r="LBU1922" s="10"/>
      <c r="LBV1922" s="14"/>
      <c r="LBW1922" s="14"/>
      <c r="LBX1922" s="14"/>
      <c r="LBY1922" s="16"/>
      <c r="LBZ1922" s="10"/>
      <c r="LCA1922" s="17"/>
      <c r="LCB1922" s="11"/>
      <c r="LCC1922" s="19"/>
      <c r="LCD1922" s="11"/>
      <c r="LCE1922" s="12"/>
      <c r="LCF1922" s="12"/>
      <c r="LCG1922" s="10"/>
      <c r="LCH1922" s="14"/>
      <c r="LCI1922" s="14"/>
      <c r="LCJ1922" s="14"/>
      <c r="LCK1922" s="16"/>
      <c r="LCL1922" s="10"/>
      <c r="LCM1922" s="17"/>
      <c r="LCN1922" s="11"/>
      <c r="LCO1922" s="19"/>
      <c r="LCP1922" s="11"/>
      <c r="LCQ1922" s="12"/>
      <c r="LCR1922" s="12"/>
      <c r="LCS1922" s="10"/>
      <c r="LCT1922" s="14"/>
      <c r="LCU1922" s="14"/>
      <c r="LCV1922" s="14"/>
      <c r="LCW1922" s="16"/>
      <c r="LCX1922" s="10"/>
      <c r="LCY1922" s="17"/>
      <c r="LCZ1922" s="11"/>
      <c r="LDA1922" s="19"/>
      <c r="LDB1922" s="11"/>
      <c r="LDC1922" s="12"/>
      <c r="LDD1922" s="12"/>
      <c r="LDE1922" s="10"/>
      <c r="LDF1922" s="14"/>
      <c r="LDG1922" s="14"/>
      <c r="LDH1922" s="14"/>
      <c r="LDI1922" s="16"/>
      <c r="LDJ1922" s="10"/>
      <c r="LDK1922" s="17"/>
      <c r="LDL1922" s="11"/>
      <c r="LDM1922" s="19"/>
      <c r="LDN1922" s="11"/>
      <c r="LDO1922" s="12"/>
      <c r="LDP1922" s="12"/>
      <c r="LDQ1922" s="10"/>
      <c r="LDR1922" s="14"/>
      <c r="LDS1922" s="14"/>
      <c r="LDT1922" s="14"/>
      <c r="LDU1922" s="16"/>
      <c r="LDV1922" s="10"/>
      <c r="LDW1922" s="17"/>
      <c r="LDX1922" s="11"/>
      <c r="LDY1922" s="19"/>
      <c r="LDZ1922" s="11"/>
      <c r="LEA1922" s="12"/>
      <c r="LEB1922" s="12"/>
      <c r="LEC1922" s="10"/>
      <c r="LED1922" s="14"/>
      <c r="LEE1922" s="14"/>
      <c r="LEF1922" s="14"/>
      <c r="LEG1922" s="16"/>
      <c r="LEH1922" s="10"/>
      <c r="LEI1922" s="17"/>
      <c r="LEJ1922" s="11"/>
      <c r="LEK1922" s="19"/>
      <c r="LEL1922" s="11"/>
      <c r="LEM1922" s="12"/>
      <c r="LEN1922" s="12"/>
      <c r="LEO1922" s="10"/>
      <c r="LEP1922" s="14"/>
      <c r="LEQ1922" s="14"/>
      <c r="LER1922" s="14"/>
      <c r="LES1922" s="16"/>
      <c r="LET1922" s="10"/>
      <c r="LEU1922" s="17"/>
      <c r="LEV1922" s="11"/>
      <c r="LEW1922" s="19"/>
      <c r="LEX1922" s="11"/>
      <c r="LEY1922" s="12"/>
      <c r="LEZ1922" s="12"/>
      <c r="LFA1922" s="10"/>
      <c r="LFB1922" s="14"/>
      <c r="LFC1922" s="14"/>
      <c r="LFD1922" s="14"/>
      <c r="LFE1922" s="16"/>
      <c r="LFF1922" s="10"/>
      <c r="LFG1922" s="17"/>
      <c r="LFH1922" s="11"/>
      <c r="LFI1922" s="19"/>
      <c r="LFJ1922" s="11"/>
      <c r="LFK1922" s="12"/>
      <c r="LFL1922" s="12"/>
      <c r="LFM1922" s="10"/>
      <c r="LFN1922" s="14"/>
      <c r="LFO1922" s="14"/>
      <c r="LFP1922" s="14"/>
      <c r="LFQ1922" s="16"/>
      <c r="LFR1922" s="10"/>
      <c r="LFS1922" s="17"/>
      <c r="LFT1922" s="11"/>
      <c r="LFU1922" s="19"/>
      <c r="LFV1922" s="11"/>
      <c r="LFW1922" s="12"/>
      <c r="LFX1922" s="12"/>
      <c r="LFY1922" s="10"/>
      <c r="LFZ1922" s="14"/>
      <c r="LGA1922" s="14"/>
      <c r="LGB1922" s="14"/>
      <c r="LGC1922" s="16"/>
      <c r="LGD1922" s="10"/>
      <c r="LGE1922" s="17"/>
      <c r="LGF1922" s="11"/>
      <c r="LGG1922" s="19"/>
      <c r="LGH1922" s="11"/>
      <c r="LGI1922" s="12"/>
      <c r="LGJ1922" s="12"/>
      <c r="LGK1922" s="10"/>
      <c r="LGL1922" s="14"/>
      <c r="LGM1922" s="14"/>
      <c r="LGN1922" s="14"/>
      <c r="LGO1922" s="16"/>
      <c r="LGP1922" s="10"/>
      <c r="LGQ1922" s="17"/>
      <c r="LGR1922" s="11"/>
      <c r="LGS1922" s="19"/>
      <c r="LGT1922" s="11"/>
      <c r="LGU1922" s="12"/>
      <c r="LGV1922" s="12"/>
      <c r="LGW1922" s="10"/>
      <c r="LGX1922" s="14"/>
      <c r="LGY1922" s="14"/>
      <c r="LGZ1922" s="14"/>
      <c r="LHA1922" s="16"/>
      <c r="LHB1922" s="10"/>
      <c r="LHC1922" s="17"/>
      <c r="LHD1922" s="11"/>
      <c r="LHE1922" s="19"/>
      <c r="LHF1922" s="11"/>
      <c r="LHG1922" s="12"/>
      <c r="LHH1922" s="12"/>
      <c r="LHI1922" s="10"/>
      <c r="LHJ1922" s="14"/>
      <c r="LHK1922" s="14"/>
      <c r="LHL1922" s="14"/>
      <c r="LHM1922" s="16"/>
      <c r="LHN1922" s="10"/>
      <c r="LHO1922" s="17"/>
      <c r="LHP1922" s="11"/>
      <c r="LHQ1922" s="19"/>
      <c r="LHR1922" s="11"/>
      <c r="LHS1922" s="12"/>
      <c r="LHT1922" s="12"/>
      <c r="LHU1922" s="10"/>
      <c r="LHV1922" s="14"/>
      <c r="LHW1922" s="14"/>
      <c r="LHX1922" s="14"/>
      <c r="LHY1922" s="16"/>
      <c r="LHZ1922" s="10"/>
      <c r="LIA1922" s="17"/>
      <c r="LIB1922" s="11"/>
      <c r="LIC1922" s="19"/>
      <c r="LID1922" s="11"/>
      <c r="LIE1922" s="12"/>
      <c r="LIF1922" s="12"/>
      <c r="LIG1922" s="10"/>
      <c r="LIH1922" s="14"/>
      <c r="LII1922" s="14"/>
      <c r="LIJ1922" s="14"/>
      <c r="LIK1922" s="16"/>
      <c r="LIL1922" s="10"/>
      <c r="LIM1922" s="17"/>
      <c r="LIN1922" s="11"/>
      <c r="LIO1922" s="19"/>
      <c r="LIP1922" s="11"/>
      <c r="LIQ1922" s="12"/>
      <c r="LIR1922" s="12"/>
      <c r="LIS1922" s="10"/>
      <c r="LIT1922" s="14"/>
      <c r="LIU1922" s="14"/>
      <c r="LIV1922" s="14"/>
      <c r="LIW1922" s="16"/>
      <c r="LIX1922" s="10"/>
      <c r="LIY1922" s="17"/>
      <c r="LIZ1922" s="11"/>
      <c r="LJA1922" s="19"/>
      <c r="LJB1922" s="11"/>
      <c r="LJC1922" s="12"/>
      <c r="LJD1922" s="12"/>
      <c r="LJE1922" s="10"/>
      <c r="LJF1922" s="14"/>
      <c r="LJG1922" s="14"/>
      <c r="LJH1922" s="14"/>
      <c r="LJI1922" s="16"/>
      <c r="LJJ1922" s="10"/>
      <c r="LJK1922" s="17"/>
      <c r="LJL1922" s="11"/>
      <c r="LJM1922" s="19"/>
      <c r="LJN1922" s="11"/>
      <c r="LJO1922" s="12"/>
      <c r="LJP1922" s="12"/>
      <c r="LJQ1922" s="10"/>
      <c r="LJR1922" s="14"/>
      <c r="LJS1922" s="14"/>
      <c r="LJT1922" s="14"/>
      <c r="LJU1922" s="16"/>
      <c r="LJV1922" s="10"/>
      <c r="LJW1922" s="17"/>
      <c r="LJX1922" s="11"/>
      <c r="LJY1922" s="19"/>
      <c r="LJZ1922" s="11"/>
      <c r="LKA1922" s="12"/>
      <c r="LKB1922" s="12"/>
      <c r="LKC1922" s="10"/>
      <c r="LKD1922" s="14"/>
      <c r="LKE1922" s="14"/>
      <c r="LKF1922" s="14"/>
      <c r="LKG1922" s="16"/>
      <c r="LKH1922" s="10"/>
      <c r="LKI1922" s="17"/>
      <c r="LKJ1922" s="11"/>
      <c r="LKK1922" s="19"/>
      <c r="LKL1922" s="11"/>
      <c r="LKM1922" s="12"/>
      <c r="LKN1922" s="12"/>
      <c r="LKO1922" s="10"/>
      <c r="LKP1922" s="14"/>
      <c r="LKQ1922" s="14"/>
      <c r="LKR1922" s="14"/>
      <c r="LKS1922" s="16"/>
      <c r="LKT1922" s="10"/>
      <c r="LKU1922" s="17"/>
      <c r="LKV1922" s="11"/>
      <c r="LKW1922" s="19"/>
      <c r="LKX1922" s="11"/>
      <c r="LKY1922" s="12"/>
      <c r="LKZ1922" s="12"/>
      <c r="LLA1922" s="10"/>
      <c r="LLB1922" s="14"/>
      <c r="LLC1922" s="14"/>
      <c r="LLD1922" s="14"/>
      <c r="LLE1922" s="16"/>
      <c r="LLF1922" s="10"/>
      <c r="LLG1922" s="17"/>
      <c r="LLH1922" s="11"/>
      <c r="LLI1922" s="19"/>
      <c r="LLJ1922" s="11"/>
      <c r="LLK1922" s="12"/>
      <c r="LLL1922" s="12"/>
      <c r="LLM1922" s="10"/>
      <c r="LLN1922" s="14"/>
      <c r="LLO1922" s="14"/>
      <c r="LLP1922" s="14"/>
      <c r="LLQ1922" s="16"/>
      <c r="LLR1922" s="10"/>
      <c r="LLS1922" s="17"/>
      <c r="LLT1922" s="11"/>
      <c r="LLU1922" s="19"/>
      <c r="LLV1922" s="11"/>
      <c r="LLW1922" s="12"/>
      <c r="LLX1922" s="12"/>
      <c r="LLY1922" s="10"/>
      <c r="LLZ1922" s="14"/>
      <c r="LMA1922" s="14"/>
      <c r="LMB1922" s="14"/>
      <c r="LMC1922" s="16"/>
      <c r="LMD1922" s="10"/>
      <c r="LME1922" s="17"/>
      <c r="LMF1922" s="11"/>
      <c r="LMG1922" s="19"/>
      <c r="LMH1922" s="11"/>
      <c r="LMI1922" s="12"/>
      <c r="LMJ1922" s="12"/>
      <c r="LMK1922" s="10"/>
      <c r="LML1922" s="14"/>
      <c r="LMM1922" s="14"/>
      <c r="LMN1922" s="14"/>
      <c r="LMO1922" s="16"/>
      <c r="LMP1922" s="10"/>
      <c r="LMQ1922" s="17"/>
      <c r="LMR1922" s="11"/>
      <c r="LMS1922" s="19"/>
      <c r="LMT1922" s="11"/>
      <c r="LMU1922" s="12"/>
      <c r="LMV1922" s="12"/>
      <c r="LMW1922" s="10"/>
      <c r="LMX1922" s="14"/>
      <c r="LMY1922" s="14"/>
      <c r="LMZ1922" s="14"/>
      <c r="LNA1922" s="16"/>
      <c r="LNB1922" s="10"/>
      <c r="LNC1922" s="17"/>
      <c r="LND1922" s="11"/>
      <c r="LNE1922" s="19"/>
      <c r="LNF1922" s="11"/>
      <c r="LNG1922" s="12"/>
      <c r="LNH1922" s="12"/>
      <c r="LNI1922" s="10"/>
      <c r="LNJ1922" s="14"/>
      <c r="LNK1922" s="14"/>
      <c r="LNL1922" s="14"/>
      <c r="LNM1922" s="16"/>
      <c r="LNN1922" s="10"/>
      <c r="LNO1922" s="17"/>
      <c r="LNP1922" s="11"/>
      <c r="LNQ1922" s="19"/>
      <c r="LNR1922" s="11"/>
      <c r="LNS1922" s="12"/>
      <c r="LNT1922" s="12"/>
      <c r="LNU1922" s="10"/>
      <c r="LNV1922" s="14"/>
      <c r="LNW1922" s="14"/>
      <c r="LNX1922" s="14"/>
      <c r="LNY1922" s="16"/>
      <c r="LNZ1922" s="10"/>
      <c r="LOA1922" s="17"/>
      <c r="LOB1922" s="11"/>
      <c r="LOC1922" s="19"/>
      <c r="LOD1922" s="11"/>
      <c r="LOE1922" s="12"/>
      <c r="LOF1922" s="12"/>
      <c r="LOG1922" s="10"/>
      <c r="LOH1922" s="14"/>
      <c r="LOI1922" s="14"/>
      <c r="LOJ1922" s="14"/>
      <c r="LOK1922" s="16"/>
      <c r="LOL1922" s="10"/>
      <c r="LOM1922" s="17"/>
      <c r="LON1922" s="11"/>
      <c r="LOO1922" s="19"/>
      <c r="LOP1922" s="11"/>
      <c r="LOQ1922" s="12"/>
      <c r="LOR1922" s="12"/>
      <c r="LOS1922" s="10"/>
      <c r="LOT1922" s="14"/>
      <c r="LOU1922" s="14"/>
      <c r="LOV1922" s="14"/>
      <c r="LOW1922" s="16"/>
      <c r="LOX1922" s="10"/>
      <c r="LOY1922" s="17"/>
      <c r="LOZ1922" s="11"/>
      <c r="LPA1922" s="19"/>
      <c r="LPB1922" s="11"/>
      <c r="LPC1922" s="12"/>
      <c r="LPD1922" s="12"/>
      <c r="LPE1922" s="10"/>
      <c r="LPF1922" s="14"/>
      <c r="LPG1922" s="14"/>
      <c r="LPH1922" s="14"/>
      <c r="LPI1922" s="16"/>
      <c r="LPJ1922" s="10"/>
      <c r="LPK1922" s="17"/>
      <c r="LPL1922" s="11"/>
      <c r="LPM1922" s="19"/>
      <c r="LPN1922" s="11"/>
      <c r="LPO1922" s="12"/>
      <c r="LPP1922" s="12"/>
      <c r="LPQ1922" s="10"/>
      <c r="LPR1922" s="14"/>
      <c r="LPS1922" s="14"/>
      <c r="LPT1922" s="14"/>
      <c r="LPU1922" s="16"/>
      <c r="LPV1922" s="10"/>
      <c r="LPW1922" s="17"/>
      <c r="LPX1922" s="11"/>
      <c r="LPY1922" s="19"/>
      <c r="LPZ1922" s="11"/>
      <c r="LQA1922" s="12"/>
      <c r="LQB1922" s="12"/>
      <c r="LQC1922" s="10"/>
      <c r="LQD1922" s="14"/>
      <c r="LQE1922" s="14"/>
      <c r="LQF1922" s="14"/>
      <c r="LQG1922" s="16"/>
      <c r="LQH1922" s="10"/>
      <c r="LQI1922" s="17"/>
      <c r="LQJ1922" s="11"/>
      <c r="LQK1922" s="19"/>
      <c r="LQL1922" s="11"/>
      <c r="LQM1922" s="12"/>
      <c r="LQN1922" s="12"/>
      <c r="LQO1922" s="10"/>
      <c r="LQP1922" s="14"/>
      <c r="LQQ1922" s="14"/>
      <c r="LQR1922" s="14"/>
      <c r="LQS1922" s="16"/>
      <c r="LQT1922" s="10"/>
      <c r="LQU1922" s="17"/>
      <c r="LQV1922" s="11"/>
      <c r="LQW1922" s="19"/>
      <c r="LQX1922" s="11"/>
      <c r="LQY1922" s="12"/>
      <c r="LQZ1922" s="12"/>
      <c r="LRA1922" s="10"/>
      <c r="LRB1922" s="14"/>
      <c r="LRC1922" s="14"/>
      <c r="LRD1922" s="14"/>
      <c r="LRE1922" s="16"/>
      <c r="LRF1922" s="10"/>
      <c r="LRG1922" s="17"/>
      <c r="LRH1922" s="11"/>
      <c r="LRI1922" s="19"/>
      <c r="LRJ1922" s="11"/>
      <c r="LRK1922" s="12"/>
      <c r="LRL1922" s="12"/>
      <c r="LRM1922" s="10"/>
      <c r="LRN1922" s="14"/>
      <c r="LRO1922" s="14"/>
      <c r="LRP1922" s="14"/>
      <c r="LRQ1922" s="16"/>
      <c r="LRR1922" s="10"/>
      <c r="LRS1922" s="17"/>
      <c r="LRT1922" s="11"/>
      <c r="LRU1922" s="19"/>
      <c r="LRV1922" s="11"/>
      <c r="LRW1922" s="12"/>
      <c r="LRX1922" s="12"/>
      <c r="LRY1922" s="10"/>
      <c r="LRZ1922" s="14"/>
      <c r="LSA1922" s="14"/>
      <c r="LSB1922" s="14"/>
      <c r="LSC1922" s="16"/>
      <c r="LSD1922" s="10"/>
      <c r="LSE1922" s="17"/>
      <c r="LSF1922" s="11"/>
      <c r="LSG1922" s="19"/>
      <c r="LSH1922" s="11"/>
      <c r="LSI1922" s="12"/>
      <c r="LSJ1922" s="12"/>
      <c r="LSK1922" s="10"/>
      <c r="LSL1922" s="14"/>
      <c r="LSM1922" s="14"/>
      <c r="LSN1922" s="14"/>
      <c r="LSO1922" s="16"/>
      <c r="LSP1922" s="10"/>
      <c r="LSQ1922" s="17"/>
      <c r="LSR1922" s="11"/>
      <c r="LSS1922" s="19"/>
      <c r="LST1922" s="11"/>
      <c r="LSU1922" s="12"/>
      <c r="LSV1922" s="12"/>
      <c r="LSW1922" s="10"/>
      <c r="LSX1922" s="14"/>
      <c r="LSY1922" s="14"/>
      <c r="LSZ1922" s="14"/>
      <c r="LTA1922" s="16"/>
      <c r="LTB1922" s="10"/>
      <c r="LTC1922" s="17"/>
      <c r="LTD1922" s="11"/>
      <c r="LTE1922" s="19"/>
      <c r="LTF1922" s="11"/>
      <c r="LTG1922" s="12"/>
      <c r="LTH1922" s="12"/>
      <c r="LTI1922" s="10"/>
      <c r="LTJ1922" s="14"/>
      <c r="LTK1922" s="14"/>
      <c r="LTL1922" s="14"/>
      <c r="LTM1922" s="16"/>
      <c r="LTN1922" s="10"/>
      <c r="LTO1922" s="17"/>
      <c r="LTP1922" s="11"/>
      <c r="LTQ1922" s="19"/>
      <c r="LTR1922" s="11"/>
      <c r="LTS1922" s="12"/>
      <c r="LTT1922" s="12"/>
      <c r="LTU1922" s="10"/>
      <c r="LTV1922" s="14"/>
      <c r="LTW1922" s="14"/>
      <c r="LTX1922" s="14"/>
      <c r="LTY1922" s="16"/>
      <c r="LTZ1922" s="10"/>
      <c r="LUA1922" s="17"/>
      <c r="LUB1922" s="11"/>
      <c r="LUC1922" s="19"/>
      <c r="LUD1922" s="11"/>
      <c r="LUE1922" s="12"/>
      <c r="LUF1922" s="12"/>
      <c r="LUG1922" s="10"/>
      <c r="LUH1922" s="14"/>
      <c r="LUI1922" s="14"/>
      <c r="LUJ1922" s="14"/>
      <c r="LUK1922" s="16"/>
      <c r="LUL1922" s="10"/>
      <c r="LUM1922" s="17"/>
      <c r="LUN1922" s="11"/>
      <c r="LUO1922" s="19"/>
      <c r="LUP1922" s="11"/>
      <c r="LUQ1922" s="12"/>
      <c r="LUR1922" s="12"/>
      <c r="LUS1922" s="10"/>
      <c r="LUT1922" s="14"/>
      <c r="LUU1922" s="14"/>
      <c r="LUV1922" s="14"/>
      <c r="LUW1922" s="16"/>
      <c r="LUX1922" s="10"/>
      <c r="LUY1922" s="17"/>
      <c r="LUZ1922" s="11"/>
      <c r="LVA1922" s="19"/>
      <c r="LVB1922" s="11"/>
      <c r="LVC1922" s="12"/>
      <c r="LVD1922" s="12"/>
      <c r="LVE1922" s="10"/>
      <c r="LVF1922" s="14"/>
      <c r="LVG1922" s="14"/>
      <c r="LVH1922" s="14"/>
      <c r="LVI1922" s="16"/>
      <c r="LVJ1922" s="10"/>
      <c r="LVK1922" s="17"/>
      <c r="LVL1922" s="11"/>
      <c r="LVM1922" s="19"/>
      <c r="LVN1922" s="11"/>
      <c r="LVO1922" s="12"/>
      <c r="LVP1922" s="12"/>
      <c r="LVQ1922" s="10"/>
      <c r="LVR1922" s="14"/>
      <c r="LVS1922" s="14"/>
      <c r="LVT1922" s="14"/>
      <c r="LVU1922" s="16"/>
      <c r="LVV1922" s="10"/>
      <c r="LVW1922" s="17"/>
      <c r="LVX1922" s="11"/>
      <c r="LVY1922" s="19"/>
      <c r="LVZ1922" s="11"/>
      <c r="LWA1922" s="12"/>
      <c r="LWB1922" s="12"/>
      <c r="LWC1922" s="10"/>
      <c r="LWD1922" s="14"/>
      <c r="LWE1922" s="14"/>
      <c r="LWF1922" s="14"/>
      <c r="LWG1922" s="16"/>
      <c r="LWH1922" s="10"/>
      <c r="LWI1922" s="17"/>
      <c r="LWJ1922" s="11"/>
      <c r="LWK1922" s="19"/>
      <c r="LWL1922" s="11"/>
      <c r="LWM1922" s="12"/>
      <c r="LWN1922" s="12"/>
      <c r="LWO1922" s="10"/>
      <c r="LWP1922" s="14"/>
      <c r="LWQ1922" s="14"/>
      <c r="LWR1922" s="14"/>
      <c r="LWS1922" s="16"/>
      <c r="LWT1922" s="10"/>
      <c r="LWU1922" s="17"/>
      <c r="LWV1922" s="11"/>
      <c r="LWW1922" s="19"/>
      <c r="LWX1922" s="11"/>
      <c r="LWY1922" s="12"/>
      <c r="LWZ1922" s="12"/>
      <c r="LXA1922" s="10"/>
      <c r="LXB1922" s="14"/>
      <c r="LXC1922" s="14"/>
      <c r="LXD1922" s="14"/>
      <c r="LXE1922" s="16"/>
      <c r="LXF1922" s="10"/>
      <c r="LXG1922" s="17"/>
      <c r="LXH1922" s="11"/>
      <c r="LXI1922" s="19"/>
      <c r="LXJ1922" s="11"/>
      <c r="LXK1922" s="12"/>
      <c r="LXL1922" s="12"/>
      <c r="LXM1922" s="10"/>
      <c r="LXN1922" s="14"/>
      <c r="LXO1922" s="14"/>
      <c r="LXP1922" s="14"/>
      <c r="LXQ1922" s="16"/>
      <c r="LXR1922" s="10"/>
      <c r="LXS1922" s="17"/>
      <c r="LXT1922" s="11"/>
      <c r="LXU1922" s="19"/>
      <c r="LXV1922" s="11"/>
      <c r="LXW1922" s="12"/>
      <c r="LXX1922" s="12"/>
      <c r="LXY1922" s="10"/>
      <c r="LXZ1922" s="14"/>
      <c r="LYA1922" s="14"/>
      <c r="LYB1922" s="14"/>
      <c r="LYC1922" s="16"/>
      <c r="LYD1922" s="10"/>
      <c r="LYE1922" s="17"/>
      <c r="LYF1922" s="11"/>
      <c r="LYG1922" s="19"/>
      <c r="LYH1922" s="11"/>
      <c r="LYI1922" s="12"/>
      <c r="LYJ1922" s="12"/>
      <c r="LYK1922" s="10"/>
      <c r="LYL1922" s="14"/>
      <c r="LYM1922" s="14"/>
      <c r="LYN1922" s="14"/>
      <c r="LYO1922" s="16"/>
      <c r="LYP1922" s="10"/>
      <c r="LYQ1922" s="17"/>
      <c r="LYR1922" s="11"/>
      <c r="LYS1922" s="19"/>
      <c r="LYT1922" s="11"/>
      <c r="LYU1922" s="12"/>
      <c r="LYV1922" s="12"/>
      <c r="LYW1922" s="10"/>
      <c r="LYX1922" s="14"/>
      <c r="LYY1922" s="14"/>
      <c r="LYZ1922" s="14"/>
      <c r="LZA1922" s="16"/>
      <c r="LZB1922" s="10"/>
      <c r="LZC1922" s="17"/>
      <c r="LZD1922" s="11"/>
      <c r="LZE1922" s="19"/>
      <c r="LZF1922" s="11"/>
      <c r="LZG1922" s="12"/>
      <c r="LZH1922" s="12"/>
      <c r="LZI1922" s="10"/>
      <c r="LZJ1922" s="14"/>
      <c r="LZK1922" s="14"/>
      <c r="LZL1922" s="14"/>
      <c r="LZM1922" s="16"/>
      <c r="LZN1922" s="10"/>
      <c r="LZO1922" s="17"/>
      <c r="LZP1922" s="11"/>
      <c r="LZQ1922" s="19"/>
      <c r="LZR1922" s="11"/>
      <c r="LZS1922" s="12"/>
      <c r="LZT1922" s="12"/>
      <c r="LZU1922" s="10"/>
      <c r="LZV1922" s="14"/>
      <c r="LZW1922" s="14"/>
      <c r="LZX1922" s="14"/>
      <c r="LZY1922" s="16"/>
      <c r="LZZ1922" s="10"/>
      <c r="MAA1922" s="17"/>
      <c r="MAB1922" s="11"/>
      <c r="MAC1922" s="19"/>
      <c r="MAD1922" s="11"/>
      <c r="MAE1922" s="12"/>
      <c r="MAF1922" s="12"/>
      <c r="MAG1922" s="10"/>
      <c r="MAH1922" s="14"/>
      <c r="MAI1922" s="14"/>
      <c r="MAJ1922" s="14"/>
      <c r="MAK1922" s="16"/>
      <c r="MAL1922" s="10"/>
      <c r="MAM1922" s="17"/>
      <c r="MAN1922" s="11"/>
      <c r="MAO1922" s="19"/>
      <c r="MAP1922" s="11"/>
      <c r="MAQ1922" s="12"/>
      <c r="MAR1922" s="12"/>
      <c r="MAS1922" s="10"/>
      <c r="MAT1922" s="14"/>
      <c r="MAU1922" s="14"/>
      <c r="MAV1922" s="14"/>
      <c r="MAW1922" s="16"/>
      <c r="MAX1922" s="10"/>
      <c r="MAY1922" s="17"/>
      <c r="MAZ1922" s="11"/>
      <c r="MBA1922" s="19"/>
      <c r="MBB1922" s="11"/>
      <c r="MBC1922" s="12"/>
      <c r="MBD1922" s="12"/>
      <c r="MBE1922" s="10"/>
      <c r="MBF1922" s="14"/>
      <c r="MBG1922" s="14"/>
      <c r="MBH1922" s="14"/>
      <c r="MBI1922" s="16"/>
      <c r="MBJ1922" s="10"/>
      <c r="MBK1922" s="17"/>
      <c r="MBL1922" s="11"/>
      <c r="MBM1922" s="19"/>
      <c r="MBN1922" s="11"/>
      <c r="MBO1922" s="12"/>
      <c r="MBP1922" s="12"/>
      <c r="MBQ1922" s="10"/>
      <c r="MBR1922" s="14"/>
      <c r="MBS1922" s="14"/>
      <c r="MBT1922" s="14"/>
      <c r="MBU1922" s="16"/>
      <c r="MBV1922" s="10"/>
      <c r="MBW1922" s="17"/>
      <c r="MBX1922" s="11"/>
      <c r="MBY1922" s="19"/>
      <c r="MBZ1922" s="11"/>
      <c r="MCA1922" s="12"/>
      <c r="MCB1922" s="12"/>
      <c r="MCC1922" s="10"/>
      <c r="MCD1922" s="14"/>
      <c r="MCE1922" s="14"/>
      <c r="MCF1922" s="14"/>
      <c r="MCG1922" s="16"/>
      <c r="MCH1922" s="10"/>
      <c r="MCI1922" s="17"/>
      <c r="MCJ1922" s="11"/>
      <c r="MCK1922" s="19"/>
      <c r="MCL1922" s="11"/>
      <c r="MCM1922" s="12"/>
      <c r="MCN1922" s="12"/>
      <c r="MCO1922" s="10"/>
      <c r="MCP1922" s="14"/>
      <c r="MCQ1922" s="14"/>
      <c r="MCR1922" s="14"/>
      <c r="MCS1922" s="16"/>
      <c r="MCT1922" s="10"/>
      <c r="MCU1922" s="17"/>
      <c r="MCV1922" s="11"/>
      <c r="MCW1922" s="19"/>
      <c r="MCX1922" s="11"/>
      <c r="MCY1922" s="12"/>
      <c r="MCZ1922" s="12"/>
      <c r="MDA1922" s="10"/>
      <c r="MDB1922" s="14"/>
      <c r="MDC1922" s="14"/>
      <c r="MDD1922" s="14"/>
      <c r="MDE1922" s="16"/>
      <c r="MDF1922" s="10"/>
      <c r="MDG1922" s="17"/>
      <c r="MDH1922" s="11"/>
      <c r="MDI1922" s="19"/>
      <c r="MDJ1922" s="11"/>
      <c r="MDK1922" s="12"/>
      <c r="MDL1922" s="12"/>
      <c r="MDM1922" s="10"/>
      <c r="MDN1922" s="14"/>
      <c r="MDO1922" s="14"/>
      <c r="MDP1922" s="14"/>
      <c r="MDQ1922" s="16"/>
      <c r="MDR1922" s="10"/>
      <c r="MDS1922" s="17"/>
      <c r="MDT1922" s="11"/>
      <c r="MDU1922" s="19"/>
      <c r="MDV1922" s="11"/>
      <c r="MDW1922" s="12"/>
      <c r="MDX1922" s="12"/>
      <c r="MDY1922" s="10"/>
      <c r="MDZ1922" s="14"/>
      <c r="MEA1922" s="14"/>
      <c r="MEB1922" s="14"/>
      <c r="MEC1922" s="16"/>
      <c r="MED1922" s="10"/>
      <c r="MEE1922" s="17"/>
      <c r="MEF1922" s="11"/>
      <c r="MEG1922" s="19"/>
      <c r="MEH1922" s="11"/>
      <c r="MEI1922" s="12"/>
      <c r="MEJ1922" s="12"/>
      <c r="MEK1922" s="10"/>
      <c r="MEL1922" s="14"/>
      <c r="MEM1922" s="14"/>
      <c r="MEN1922" s="14"/>
      <c r="MEO1922" s="16"/>
      <c r="MEP1922" s="10"/>
      <c r="MEQ1922" s="17"/>
      <c r="MER1922" s="11"/>
      <c r="MES1922" s="19"/>
      <c r="MET1922" s="11"/>
      <c r="MEU1922" s="12"/>
      <c r="MEV1922" s="12"/>
      <c r="MEW1922" s="10"/>
      <c r="MEX1922" s="14"/>
      <c r="MEY1922" s="14"/>
      <c r="MEZ1922" s="14"/>
      <c r="MFA1922" s="16"/>
      <c r="MFB1922" s="10"/>
      <c r="MFC1922" s="17"/>
      <c r="MFD1922" s="11"/>
      <c r="MFE1922" s="19"/>
      <c r="MFF1922" s="11"/>
      <c r="MFG1922" s="12"/>
      <c r="MFH1922" s="12"/>
      <c r="MFI1922" s="10"/>
      <c r="MFJ1922" s="14"/>
      <c r="MFK1922" s="14"/>
      <c r="MFL1922" s="14"/>
      <c r="MFM1922" s="16"/>
      <c r="MFN1922" s="10"/>
      <c r="MFO1922" s="17"/>
      <c r="MFP1922" s="11"/>
      <c r="MFQ1922" s="19"/>
      <c r="MFR1922" s="11"/>
      <c r="MFS1922" s="12"/>
      <c r="MFT1922" s="12"/>
      <c r="MFU1922" s="10"/>
      <c r="MFV1922" s="14"/>
      <c r="MFW1922" s="14"/>
      <c r="MFX1922" s="14"/>
      <c r="MFY1922" s="16"/>
      <c r="MFZ1922" s="10"/>
      <c r="MGA1922" s="17"/>
      <c r="MGB1922" s="11"/>
      <c r="MGC1922" s="19"/>
      <c r="MGD1922" s="11"/>
      <c r="MGE1922" s="12"/>
      <c r="MGF1922" s="12"/>
      <c r="MGG1922" s="10"/>
      <c r="MGH1922" s="14"/>
      <c r="MGI1922" s="14"/>
      <c r="MGJ1922" s="14"/>
      <c r="MGK1922" s="16"/>
      <c r="MGL1922" s="10"/>
      <c r="MGM1922" s="17"/>
      <c r="MGN1922" s="11"/>
      <c r="MGO1922" s="19"/>
      <c r="MGP1922" s="11"/>
      <c r="MGQ1922" s="12"/>
      <c r="MGR1922" s="12"/>
      <c r="MGS1922" s="10"/>
      <c r="MGT1922" s="14"/>
      <c r="MGU1922" s="14"/>
      <c r="MGV1922" s="14"/>
      <c r="MGW1922" s="16"/>
      <c r="MGX1922" s="10"/>
      <c r="MGY1922" s="17"/>
      <c r="MGZ1922" s="11"/>
      <c r="MHA1922" s="19"/>
      <c r="MHB1922" s="11"/>
      <c r="MHC1922" s="12"/>
      <c r="MHD1922" s="12"/>
      <c r="MHE1922" s="10"/>
      <c r="MHF1922" s="14"/>
      <c r="MHG1922" s="14"/>
      <c r="MHH1922" s="14"/>
      <c r="MHI1922" s="16"/>
      <c r="MHJ1922" s="10"/>
      <c r="MHK1922" s="17"/>
      <c r="MHL1922" s="11"/>
      <c r="MHM1922" s="19"/>
      <c r="MHN1922" s="11"/>
      <c r="MHO1922" s="12"/>
      <c r="MHP1922" s="12"/>
      <c r="MHQ1922" s="10"/>
      <c r="MHR1922" s="14"/>
      <c r="MHS1922" s="14"/>
      <c r="MHT1922" s="14"/>
      <c r="MHU1922" s="16"/>
      <c r="MHV1922" s="10"/>
      <c r="MHW1922" s="17"/>
      <c r="MHX1922" s="11"/>
      <c r="MHY1922" s="19"/>
      <c r="MHZ1922" s="11"/>
      <c r="MIA1922" s="12"/>
      <c r="MIB1922" s="12"/>
      <c r="MIC1922" s="10"/>
      <c r="MID1922" s="14"/>
      <c r="MIE1922" s="14"/>
      <c r="MIF1922" s="14"/>
      <c r="MIG1922" s="16"/>
      <c r="MIH1922" s="10"/>
      <c r="MII1922" s="17"/>
      <c r="MIJ1922" s="11"/>
      <c r="MIK1922" s="19"/>
      <c r="MIL1922" s="11"/>
      <c r="MIM1922" s="12"/>
      <c r="MIN1922" s="12"/>
      <c r="MIO1922" s="10"/>
      <c r="MIP1922" s="14"/>
      <c r="MIQ1922" s="14"/>
      <c r="MIR1922" s="14"/>
      <c r="MIS1922" s="16"/>
      <c r="MIT1922" s="10"/>
      <c r="MIU1922" s="17"/>
      <c r="MIV1922" s="11"/>
      <c r="MIW1922" s="19"/>
      <c r="MIX1922" s="11"/>
      <c r="MIY1922" s="12"/>
      <c r="MIZ1922" s="12"/>
      <c r="MJA1922" s="10"/>
      <c r="MJB1922" s="14"/>
      <c r="MJC1922" s="14"/>
      <c r="MJD1922" s="14"/>
      <c r="MJE1922" s="16"/>
      <c r="MJF1922" s="10"/>
      <c r="MJG1922" s="17"/>
      <c r="MJH1922" s="11"/>
      <c r="MJI1922" s="19"/>
      <c r="MJJ1922" s="11"/>
      <c r="MJK1922" s="12"/>
      <c r="MJL1922" s="12"/>
      <c r="MJM1922" s="10"/>
      <c r="MJN1922" s="14"/>
      <c r="MJO1922" s="14"/>
      <c r="MJP1922" s="14"/>
      <c r="MJQ1922" s="16"/>
      <c r="MJR1922" s="10"/>
      <c r="MJS1922" s="17"/>
      <c r="MJT1922" s="11"/>
      <c r="MJU1922" s="19"/>
      <c r="MJV1922" s="11"/>
      <c r="MJW1922" s="12"/>
      <c r="MJX1922" s="12"/>
      <c r="MJY1922" s="10"/>
      <c r="MJZ1922" s="14"/>
      <c r="MKA1922" s="14"/>
      <c r="MKB1922" s="14"/>
      <c r="MKC1922" s="16"/>
      <c r="MKD1922" s="10"/>
      <c r="MKE1922" s="17"/>
      <c r="MKF1922" s="11"/>
      <c r="MKG1922" s="19"/>
      <c r="MKH1922" s="11"/>
      <c r="MKI1922" s="12"/>
      <c r="MKJ1922" s="12"/>
      <c r="MKK1922" s="10"/>
      <c r="MKL1922" s="14"/>
      <c r="MKM1922" s="14"/>
      <c r="MKN1922" s="14"/>
      <c r="MKO1922" s="16"/>
      <c r="MKP1922" s="10"/>
      <c r="MKQ1922" s="17"/>
      <c r="MKR1922" s="11"/>
      <c r="MKS1922" s="19"/>
      <c r="MKT1922" s="11"/>
      <c r="MKU1922" s="12"/>
      <c r="MKV1922" s="12"/>
      <c r="MKW1922" s="10"/>
      <c r="MKX1922" s="14"/>
      <c r="MKY1922" s="14"/>
      <c r="MKZ1922" s="14"/>
      <c r="MLA1922" s="16"/>
      <c r="MLB1922" s="10"/>
      <c r="MLC1922" s="17"/>
      <c r="MLD1922" s="11"/>
      <c r="MLE1922" s="19"/>
      <c r="MLF1922" s="11"/>
      <c r="MLG1922" s="12"/>
      <c r="MLH1922" s="12"/>
      <c r="MLI1922" s="10"/>
      <c r="MLJ1922" s="14"/>
      <c r="MLK1922" s="14"/>
      <c r="MLL1922" s="14"/>
      <c r="MLM1922" s="16"/>
      <c r="MLN1922" s="10"/>
      <c r="MLO1922" s="17"/>
      <c r="MLP1922" s="11"/>
      <c r="MLQ1922" s="19"/>
      <c r="MLR1922" s="11"/>
      <c r="MLS1922" s="12"/>
      <c r="MLT1922" s="12"/>
      <c r="MLU1922" s="10"/>
      <c r="MLV1922" s="14"/>
      <c r="MLW1922" s="14"/>
      <c r="MLX1922" s="14"/>
      <c r="MLY1922" s="16"/>
      <c r="MLZ1922" s="10"/>
      <c r="MMA1922" s="17"/>
      <c r="MMB1922" s="11"/>
      <c r="MMC1922" s="19"/>
      <c r="MMD1922" s="11"/>
      <c r="MME1922" s="12"/>
      <c r="MMF1922" s="12"/>
      <c r="MMG1922" s="10"/>
      <c r="MMH1922" s="14"/>
      <c r="MMI1922" s="14"/>
      <c r="MMJ1922" s="14"/>
      <c r="MMK1922" s="16"/>
      <c r="MML1922" s="10"/>
      <c r="MMM1922" s="17"/>
      <c r="MMN1922" s="11"/>
      <c r="MMO1922" s="19"/>
      <c r="MMP1922" s="11"/>
      <c r="MMQ1922" s="12"/>
      <c r="MMR1922" s="12"/>
      <c r="MMS1922" s="10"/>
      <c r="MMT1922" s="14"/>
      <c r="MMU1922" s="14"/>
      <c r="MMV1922" s="14"/>
      <c r="MMW1922" s="16"/>
      <c r="MMX1922" s="10"/>
      <c r="MMY1922" s="17"/>
      <c r="MMZ1922" s="11"/>
      <c r="MNA1922" s="19"/>
      <c r="MNB1922" s="11"/>
      <c r="MNC1922" s="12"/>
      <c r="MND1922" s="12"/>
      <c r="MNE1922" s="10"/>
      <c r="MNF1922" s="14"/>
      <c r="MNG1922" s="14"/>
      <c r="MNH1922" s="14"/>
      <c r="MNI1922" s="16"/>
      <c r="MNJ1922" s="10"/>
      <c r="MNK1922" s="17"/>
      <c r="MNL1922" s="11"/>
      <c r="MNM1922" s="19"/>
      <c r="MNN1922" s="11"/>
      <c r="MNO1922" s="12"/>
      <c r="MNP1922" s="12"/>
      <c r="MNQ1922" s="10"/>
      <c r="MNR1922" s="14"/>
      <c r="MNS1922" s="14"/>
      <c r="MNT1922" s="14"/>
      <c r="MNU1922" s="16"/>
      <c r="MNV1922" s="10"/>
      <c r="MNW1922" s="17"/>
      <c r="MNX1922" s="11"/>
      <c r="MNY1922" s="19"/>
      <c r="MNZ1922" s="11"/>
      <c r="MOA1922" s="12"/>
      <c r="MOB1922" s="12"/>
      <c r="MOC1922" s="10"/>
      <c r="MOD1922" s="14"/>
      <c r="MOE1922" s="14"/>
      <c r="MOF1922" s="14"/>
      <c r="MOG1922" s="16"/>
      <c r="MOH1922" s="10"/>
      <c r="MOI1922" s="17"/>
      <c r="MOJ1922" s="11"/>
      <c r="MOK1922" s="19"/>
      <c r="MOL1922" s="11"/>
      <c r="MOM1922" s="12"/>
      <c r="MON1922" s="12"/>
      <c r="MOO1922" s="10"/>
      <c r="MOP1922" s="14"/>
      <c r="MOQ1922" s="14"/>
      <c r="MOR1922" s="14"/>
      <c r="MOS1922" s="16"/>
      <c r="MOT1922" s="10"/>
      <c r="MOU1922" s="17"/>
      <c r="MOV1922" s="11"/>
      <c r="MOW1922" s="19"/>
      <c r="MOX1922" s="11"/>
      <c r="MOY1922" s="12"/>
      <c r="MOZ1922" s="12"/>
      <c r="MPA1922" s="10"/>
      <c r="MPB1922" s="14"/>
      <c r="MPC1922" s="14"/>
      <c r="MPD1922" s="14"/>
      <c r="MPE1922" s="16"/>
      <c r="MPF1922" s="10"/>
      <c r="MPG1922" s="17"/>
      <c r="MPH1922" s="11"/>
      <c r="MPI1922" s="19"/>
      <c r="MPJ1922" s="11"/>
      <c r="MPK1922" s="12"/>
      <c r="MPL1922" s="12"/>
      <c r="MPM1922" s="10"/>
      <c r="MPN1922" s="14"/>
      <c r="MPO1922" s="14"/>
      <c r="MPP1922" s="14"/>
      <c r="MPQ1922" s="16"/>
      <c r="MPR1922" s="10"/>
      <c r="MPS1922" s="17"/>
      <c r="MPT1922" s="11"/>
      <c r="MPU1922" s="19"/>
      <c r="MPV1922" s="11"/>
      <c r="MPW1922" s="12"/>
      <c r="MPX1922" s="12"/>
      <c r="MPY1922" s="10"/>
      <c r="MPZ1922" s="14"/>
      <c r="MQA1922" s="14"/>
      <c r="MQB1922" s="14"/>
      <c r="MQC1922" s="16"/>
      <c r="MQD1922" s="10"/>
      <c r="MQE1922" s="17"/>
      <c r="MQF1922" s="11"/>
      <c r="MQG1922" s="19"/>
      <c r="MQH1922" s="11"/>
      <c r="MQI1922" s="12"/>
      <c r="MQJ1922" s="12"/>
      <c r="MQK1922" s="10"/>
      <c r="MQL1922" s="14"/>
      <c r="MQM1922" s="14"/>
      <c r="MQN1922" s="14"/>
      <c r="MQO1922" s="16"/>
      <c r="MQP1922" s="10"/>
      <c r="MQQ1922" s="17"/>
      <c r="MQR1922" s="11"/>
      <c r="MQS1922" s="19"/>
      <c r="MQT1922" s="11"/>
      <c r="MQU1922" s="12"/>
      <c r="MQV1922" s="12"/>
      <c r="MQW1922" s="10"/>
      <c r="MQX1922" s="14"/>
      <c r="MQY1922" s="14"/>
      <c r="MQZ1922" s="14"/>
      <c r="MRA1922" s="16"/>
      <c r="MRB1922" s="10"/>
      <c r="MRC1922" s="17"/>
      <c r="MRD1922" s="11"/>
      <c r="MRE1922" s="19"/>
      <c r="MRF1922" s="11"/>
      <c r="MRG1922" s="12"/>
      <c r="MRH1922" s="12"/>
      <c r="MRI1922" s="10"/>
      <c r="MRJ1922" s="14"/>
      <c r="MRK1922" s="14"/>
      <c r="MRL1922" s="14"/>
      <c r="MRM1922" s="16"/>
      <c r="MRN1922" s="10"/>
      <c r="MRO1922" s="17"/>
      <c r="MRP1922" s="11"/>
      <c r="MRQ1922" s="19"/>
      <c r="MRR1922" s="11"/>
      <c r="MRS1922" s="12"/>
      <c r="MRT1922" s="12"/>
      <c r="MRU1922" s="10"/>
      <c r="MRV1922" s="14"/>
      <c r="MRW1922" s="14"/>
      <c r="MRX1922" s="14"/>
      <c r="MRY1922" s="16"/>
      <c r="MRZ1922" s="10"/>
      <c r="MSA1922" s="17"/>
      <c r="MSB1922" s="11"/>
      <c r="MSC1922" s="19"/>
      <c r="MSD1922" s="11"/>
      <c r="MSE1922" s="12"/>
      <c r="MSF1922" s="12"/>
      <c r="MSG1922" s="10"/>
      <c r="MSH1922" s="14"/>
      <c r="MSI1922" s="14"/>
      <c r="MSJ1922" s="14"/>
      <c r="MSK1922" s="16"/>
      <c r="MSL1922" s="10"/>
      <c r="MSM1922" s="17"/>
      <c r="MSN1922" s="11"/>
      <c r="MSO1922" s="19"/>
      <c r="MSP1922" s="11"/>
      <c r="MSQ1922" s="12"/>
      <c r="MSR1922" s="12"/>
      <c r="MSS1922" s="10"/>
      <c r="MST1922" s="14"/>
      <c r="MSU1922" s="14"/>
      <c r="MSV1922" s="14"/>
      <c r="MSW1922" s="16"/>
      <c r="MSX1922" s="10"/>
      <c r="MSY1922" s="17"/>
      <c r="MSZ1922" s="11"/>
      <c r="MTA1922" s="19"/>
      <c r="MTB1922" s="11"/>
      <c r="MTC1922" s="12"/>
      <c r="MTD1922" s="12"/>
      <c r="MTE1922" s="10"/>
      <c r="MTF1922" s="14"/>
      <c r="MTG1922" s="14"/>
      <c r="MTH1922" s="14"/>
      <c r="MTI1922" s="16"/>
      <c r="MTJ1922" s="10"/>
      <c r="MTK1922" s="17"/>
      <c r="MTL1922" s="11"/>
      <c r="MTM1922" s="19"/>
      <c r="MTN1922" s="11"/>
      <c r="MTO1922" s="12"/>
      <c r="MTP1922" s="12"/>
      <c r="MTQ1922" s="10"/>
      <c r="MTR1922" s="14"/>
      <c r="MTS1922" s="14"/>
      <c r="MTT1922" s="14"/>
      <c r="MTU1922" s="16"/>
      <c r="MTV1922" s="10"/>
      <c r="MTW1922" s="17"/>
      <c r="MTX1922" s="11"/>
      <c r="MTY1922" s="19"/>
      <c r="MTZ1922" s="11"/>
      <c r="MUA1922" s="12"/>
      <c r="MUB1922" s="12"/>
      <c r="MUC1922" s="10"/>
      <c r="MUD1922" s="14"/>
      <c r="MUE1922" s="14"/>
      <c r="MUF1922" s="14"/>
      <c r="MUG1922" s="16"/>
      <c r="MUH1922" s="10"/>
      <c r="MUI1922" s="17"/>
      <c r="MUJ1922" s="11"/>
      <c r="MUK1922" s="19"/>
      <c r="MUL1922" s="11"/>
      <c r="MUM1922" s="12"/>
      <c r="MUN1922" s="12"/>
      <c r="MUO1922" s="10"/>
      <c r="MUP1922" s="14"/>
      <c r="MUQ1922" s="14"/>
      <c r="MUR1922" s="14"/>
      <c r="MUS1922" s="16"/>
      <c r="MUT1922" s="10"/>
      <c r="MUU1922" s="17"/>
      <c r="MUV1922" s="11"/>
      <c r="MUW1922" s="19"/>
      <c r="MUX1922" s="11"/>
      <c r="MUY1922" s="12"/>
      <c r="MUZ1922" s="12"/>
      <c r="MVA1922" s="10"/>
      <c r="MVB1922" s="14"/>
      <c r="MVC1922" s="14"/>
      <c r="MVD1922" s="14"/>
      <c r="MVE1922" s="16"/>
      <c r="MVF1922" s="10"/>
      <c r="MVG1922" s="17"/>
      <c r="MVH1922" s="11"/>
      <c r="MVI1922" s="19"/>
      <c r="MVJ1922" s="11"/>
      <c r="MVK1922" s="12"/>
      <c r="MVL1922" s="12"/>
      <c r="MVM1922" s="10"/>
      <c r="MVN1922" s="14"/>
      <c r="MVO1922" s="14"/>
      <c r="MVP1922" s="14"/>
      <c r="MVQ1922" s="16"/>
      <c r="MVR1922" s="10"/>
      <c r="MVS1922" s="17"/>
      <c r="MVT1922" s="11"/>
      <c r="MVU1922" s="19"/>
      <c r="MVV1922" s="11"/>
      <c r="MVW1922" s="12"/>
      <c r="MVX1922" s="12"/>
      <c r="MVY1922" s="10"/>
      <c r="MVZ1922" s="14"/>
      <c r="MWA1922" s="14"/>
      <c r="MWB1922" s="14"/>
      <c r="MWC1922" s="16"/>
      <c r="MWD1922" s="10"/>
      <c r="MWE1922" s="17"/>
      <c r="MWF1922" s="11"/>
      <c r="MWG1922" s="19"/>
      <c r="MWH1922" s="11"/>
      <c r="MWI1922" s="12"/>
      <c r="MWJ1922" s="12"/>
      <c r="MWK1922" s="10"/>
      <c r="MWL1922" s="14"/>
      <c r="MWM1922" s="14"/>
      <c r="MWN1922" s="14"/>
      <c r="MWO1922" s="16"/>
      <c r="MWP1922" s="10"/>
      <c r="MWQ1922" s="17"/>
      <c r="MWR1922" s="11"/>
      <c r="MWS1922" s="19"/>
      <c r="MWT1922" s="11"/>
      <c r="MWU1922" s="12"/>
      <c r="MWV1922" s="12"/>
      <c r="MWW1922" s="10"/>
      <c r="MWX1922" s="14"/>
      <c r="MWY1922" s="14"/>
      <c r="MWZ1922" s="14"/>
      <c r="MXA1922" s="16"/>
      <c r="MXB1922" s="10"/>
      <c r="MXC1922" s="17"/>
      <c r="MXD1922" s="11"/>
      <c r="MXE1922" s="19"/>
      <c r="MXF1922" s="11"/>
      <c r="MXG1922" s="12"/>
      <c r="MXH1922" s="12"/>
      <c r="MXI1922" s="10"/>
      <c r="MXJ1922" s="14"/>
      <c r="MXK1922" s="14"/>
      <c r="MXL1922" s="14"/>
      <c r="MXM1922" s="16"/>
      <c r="MXN1922" s="10"/>
      <c r="MXO1922" s="17"/>
      <c r="MXP1922" s="11"/>
      <c r="MXQ1922" s="19"/>
      <c r="MXR1922" s="11"/>
      <c r="MXS1922" s="12"/>
      <c r="MXT1922" s="12"/>
      <c r="MXU1922" s="10"/>
      <c r="MXV1922" s="14"/>
      <c r="MXW1922" s="14"/>
      <c r="MXX1922" s="14"/>
      <c r="MXY1922" s="16"/>
      <c r="MXZ1922" s="10"/>
      <c r="MYA1922" s="17"/>
      <c r="MYB1922" s="11"/>
      <c r="MYC1922" s="19"/>
      <c r="MYD1922" s="11"/>
      <c r="MYE1922" s="12"/>
      <c r="MYF1922" s="12"/>
      <c r="MYG1922" s="10"/>
      <c r="MYH1922" s="14"/>
      <c r="MYI1922" s="14"/>
      <c r="MYJ1922" s="14"/>
      <c r="MYK1922" s="16"/>
      <c r="MYL1922" s="10"/>
      <c r="MYM1922" s="17"/>
      <c r="MYN1922" s="11"/>
      <c r="MYO1922" s="19"/>
      <c r="MYP1922" s="11"/>
      <c r="MYQ1922" s="12"/>
      <c r="MYR1922" s="12"/>
      <c r="MYS1922" s="10"/>
      <c r="MYT1922" s="14"/>
      <c r="MYU1922" s="14"/>
      <c r="MYV1922" s="14"/>
      <c r="MYW1922" s="16"/>
      <c r="MYX1922" s="10"/>
      <c r="MYY1922" s="17"/>
      <c r="MYZ1922" s="11"/>
      <c r="MZA1922" s="19"/>
      <c r="MZB1922" s="11"/>
      <c r="MZC1922" s="12"/>
      <c r="MZD1922" s="12"/>
      <c r="MZE1922" s="10"/>
      <c r="MZF1922" s="14"/>
      <c r="MZG1922" s="14"/>
      <c r="MZH1922" s="14"/>
      <c r="MZI1922" s="16"/>
      <c r="MZJ1922" s="10"/>
      <c r="MZK1922" s="17"/>
      <c r="MZL1922" s="11"/>
      <c r="MZM1922" s="19"/>
      <c r="MZN1922" s="11"/>
      <c r="MZO1922" s="12"/>
      <c r="MZP1922" s="12"/>
      <c r="MZQ1922" s="10"/>
      <c r="MZR1922" s="14"/>
      <c r="MZS1922" s="14"/>
      <c r="MZT1922" s="14"/>
      <c r="MZU1922" s="16"/>
      <c r="MZV1922" s="10"/>
      <c r="MZW1922" s="17"/>
      <c r="MZX1922" s="11"/>
      <c r="MZY1922" s="19"/>
      <c r="MZZ1922" s="11"/>
      <c r="NAA1922" s="12"/>
      <c r="NAB1922" s="12"/>
      <c r="NAC1922" s="10"/>
      <c r="NAD1922" s="14"/>
      <c r="NAE1922" s="14"/>
      <c r="NAF1922" s="14"/>
      <c r="NAG1922" s="16"/>
      <c r="NAH1922" s="10"/>
      <c r="NAI1922" s="17"/>
      <c r="NAJ1922" s="11"/>
      <c r="NAK1922" s="19"/>
      <c r="NAL1922" s="11"/>
      <c r="NAM1922" s="12"/>
      <c r="NAN1922" s="12"/>
      <c r="NAO1922" s="10"/>
      <c r="NAP1922" s="14"/>
      <c r="NAQ1922" s="14"/>
      <c r="NAR1922" s="14"/>
      <c r="NAS1922" s="16"/>
      <c r="NAT1922" s="10"/>
      <c r="NAU1922" s="17"/>
      <c r="NAV1922" s="11"/>
      <c r="NAW1922" s="19"/>
      <c r="NAX1922" s="11"/>
      <c r="NAY1922" s="12"/>
      <c r="NAZ1922" s="12"/>
      <c r="NBA1922" s="10"/>
      <c r="NBB1922" s="14"/>
      <c r="NBC1922" s="14"/>
      <c r="NBD1922" s="14"/>
      <c r="NBE1922" s="16"/>
      <c r="NBF1922" s="10"/>
      <c r="NBG1922" s="17"/>
      <c r="NBH1922" s="11"/>
      <c r="NBI1922" s="19"/>
      <c r="NBJ1922" s="11"/>
      <c r="NBK1922" s="12"/>
      <c r="NBL1922" s="12"/>
      <c r="NBM1922" s="10"/>
      <c r="NBN1922" s="14"/>
      <c r="NBO1922" s="14"/>
      <c r="NBP1922" s="14"/>
      <c r="NBQ1922" s="16"/>
      <c r="NBR1922" s="10"/>
      <c r="NBS1922" s="17"/>
      <c r="NBT1922" s="11"/>
      <c r="NBU1922" s="19"/>
      <c r="NBV1922" s="11"/>
      <c r="NBW1922" s="12"/>
      <c r="NBX1922" s="12"/>
      <c r="NBY1922" s="10"/>
      <c r="NBZ1922" s="14"/>
      <c r="NCA1922" s="14"/>
      <c r="NCB1922" s="14"/>
      <c r="NCC1922" s="16"/>
      <c r="NCD1922" s="10"/>
      <c r="NCE1922" s="17"/>
      <c r="NCF1922" s="11"/>
      <c r="NCG1922" s="19"/>
      <c r="NCH1922" s="11"/>
      <c r="NCI1922" s="12"/>
      <c r="NCJ1922" s="12"/>
      <c r="NCK1922" s="10"/>
      <c r="NCL1922" s="14"/>
      <c r="NCM1922" s="14"/>
      <c r="NCN1922" s="14"/>
      <c r="NCO1922" s="16"/>
      <c r="NCP1922" s="10"/>
      <c r="NCQ1922" s="17"/>
      <c r="NCR1922" s="11"/>
      <c r="NCS1922" s="19"/>
      <c r="NCT1922" s="11"/>
      <c r="NCU1922" s="12"/>
      <c r="NCV1922" s="12"/>
      <c r="NCW1922" s="10"/>
      <c r="NCX1922" s="14"/>
      <c r="NCY1922" s="14"/>
      <c r="NCZ1922" s="14"/>
      <c r="NDA1922" s="16"/>
      <c r="NDB1922" s="10"/>
      <c r="NDC1922" s="17"/>
      <c r="NDD1922" s="11"/>
      <c r="NDE1922" s="19"/>
      <c r="NDF1922" s="11"/>
      <c r="NDG1922" s="12"/>
      <c r="NDH1922" s="12"/>
      <c r="NDI1922" s="10"/>
      <c r="NDJ1922" s="14"/>
      <c r="NDK1922" s="14"/>
      <c r="NDL1922" s="14"/>
      <c r="NDM1922" s="16"/>
      <c r="NDN1922" s="10"/>
      <c r="NDO1922" s="17"/>
      <c r="NDP1922" s="11"/>
      <c r="NDQ1922" s="19"/>
      <c r="NDR1922" s="11"/>
      <c r="NDS1922" s="12"/>
      <c r="NDT1922" s="12"/>
      <c r="NDU1922" s="10"/>
      <c r="NDV1922" s="14"/>
      <c r="NDW1922" s="14"/>
      <c r="NDX1922" s="14"/>
      <c r="NDY1922" s="16"/>
      <c r="NDZ1922" s="10"/>
      <c r="NEA1922" s="17"/>
      <c r="NEB1922" s="11"/>
      <c r="NEC1922" s="19"/>
      <c r="NED1922" s="11"/>
      <c r="NEE1922" s="12"/>
      <c r="NEF1922" s="12"/>
      <c r="NEG1922" s="10"/>
      <c r="NEH1922" s="14"/>
      <c r="NEI1922" s="14"/>
      <c r="NEJ1922" s="14"/>
      <c r="NEK1922" s="16"/>
      <c r="NEL1922" s="10"/>
      <c r="NEM1922" s="17"/>
      <c r="NEN1922" s="11"/>
      <c r="NEO1922" s="19"/>
      <c r="NEP1922" s="11"/>
      <c r="NEQ1922" s="12"/>
      <c r="NER1922" s="12"/>
      <c r="NES1922" s="10"/>
      <c r="NET1922" s="14"/>
      <c r="NEU1922" s="14"/>
      <c r="NEV1922" s="14"/>
      <c r="NEW1922" s="16"/>
      <c r="NEX1922" s="10"/>
      <c r="NEY1922" s="17"/>
      <c r="NEZ1922" s="11"/>
      <c r="NFA1922" s="19"/>
      <c r="NFB1922" s="11"/>
      <c r="NFC1922" s="12"/>
      <c r="NFD1922" s="12"/>
      <c r="NFE1922" s="10"/>
      <c r="NFF1922" s="14"/>
      <c r="NFG1922" s="14"/>
      <c r="NFH1922" s="14"/>
      <c r="NFI1922" s="16"/>
      <c r="NFJ1922" s="10"/>
      <c r="NFK1922" s="17"/>
      <c r="NFL1922" s="11"/>
      <c r="NFM1922" s="19"/>
      <c r="NFN1922" s="11"/>
      <c r="NFO1922" s="12"/>
      <c r="NFP1922" s="12"/>
      <c r="NFQ1922" s="10"/>
      <c r="NFR1922" s="14"/>
      <c r="NFS1922" s="14"/>
      <c r="NFT1922" s="14"/>
      <c r="NFU1922" s="16"/>
      <c r="NFV1922" s="10"/>
      <c r="NFW1922" s="17"/>
      <c r="NFX1922" s="11"/>
      <c r="NFY1922" s="19"/>
      <c r="NFZ1922" s="11"/>
      <c r="NGA1922" s="12"/>
      <c r="NGB1922" s="12"/>
      <c r="NGC1922" s="10"/>
      <c r="NGD1922" s="14"/>
      <c r="NGE1922" s="14"/>
      <c r="NGF1922" s="14"/>
      <c r="NGG1922" s="16"/>
      <c r="NGH1922" s="10"/>
      <c r="NGI1922" s="17"/>
      <c r="NGJ1922" s="11"/>
      <c r="NGK1922" s="19"/>
      <c r="NGL1922" s="11"/>
      <c r="NGM1922" s="12"/>
      <c r="NGN1922" s="12"/>
      <c r="NGO1922" s="10"/>
      <c r="NGP1922" s="14"/>
      <c r="NGQ1922" s="14"/>
      <c r="NGR1922" s="14"/>
      <c r="NGS1922" s="16"/>
      <c r="NGT1922" s="10"/>
      <c r="NGU1922" s="17"/>
      <c r="NGV1922" s="11"/>
      <c r="NGW1922" s="19"/>
      <c r="NGX1922" s="11"/>
      <c r="NGY1922" s="12"/>
      <c r="NGZ1922" s="12"/>
      <c r="NHA1922" s="10"/>
      <c r="NHB1922" s="14"/>
      <c r="NHC1922" s="14"/>
      <c r="NHD1922" s="14"/>
      <c r="NHE1922" s="16"/>
      <c r="NHF1922" s="10"/>
      <c r="NHG1922" s="17"/>
      <c r="NHH1922" s="11"/>
      <c r="NHI1922" s="19"/>
      <c r="NHJ1922" s="11"/>
      <c r="NHK1922" s="12"/>
      <c r="NHL1922" s="12"/>
      <c r="NHM1922" s="10"/>
      <c r="NHN1922" s="14"/>
      <c r="NHO1922" s="14"/>
      <c r="NHP1922" s="14"/>
      <c r="NHQ1922" s="16"/>
      <c r="NHR1922" s="10"/>
      <c r="NHS1922" s="17"/>
      <c r="NHT1922" s="11"/>
      <c r="NHU1922" s="19"/>
      <c r="NHV1922" s="11"/>
      <c r="NHW1922" s="12"/>
      <c r="NHX1922" s="12"/>
      <c r="NHY1922" s="10"/>
      <c r="NHZ1922" s="14"/>
      <c r="NIA1922" s="14"/>
      <c r="NIB1922" s="14"/>
      <c r="NIC1922" s="16"/>
      <c r="NID1922" s="10"/>
      <c r="NIE1922" s="17"/>
      <c r="NIF1922" s="11"/>
      <c r="NIG1922" s="19"/>
      <c r="NIH1922" s="11"/>
      <c r="NII1922" s="12"/>
      <c r="NIJ1922" s="12"/>
      <c r="NIK1922" s="10"/>
      <c r="NIL1922" s="14"/>
      <c r="NIM1922" s="14"/>
      <c r="NIN1922" s="14"/>
      <c r="NIO1922" s="16"/>
      <c r="NIP1922" s="10"/>
      <c r="NIQ1922" s="17"/>
      <c r="NIR1922" s="11"/>
      <c r="NIS1922" s="19"/>
      <c r="NIT1922" s="11"/>
      <c r="NIU1922" s="12"/>
      <c r="NIV1922" s="12"/>
      <c r="NIW1922" s="10"/>
      <c r="NIX1922" s="14"/>
      <c r="NIY1922" s="14"/>
      <c r="NIZ1922" s="14"/>
      <c r="NJA1922" s="16"/>
      <c r="NJB1922" s="10"/>
      <c r="NJC1922" s="17"/>
      <c r="NJD1922" s="11"/>
      <c r="NJE1922" s="19"/>
      <c r="NJF1922" s="11"/>
      <c r="NJG1922" s="12"/>
      <c r="NJH1922" s="12"/>
      <c r="NJI1922" s="10"/>
      <c r="NJJ1922" s="14"/>
      <c r="NJK1922" s="14"/>
      <c r="NJL1922" s="14"/>
      <c r="NJM1922" s="16"/>
      <c r="NJN1922" s="10"/>
      <c r="NJO1922" s="17"/>
      <c r="NJP1922" s="11"/>
      <c r="NJQ1922" s="19"/>
      <c r="NJR1922" s="11"/>
      <c r="NJS1922" s="12"/>
      <c r="NJT1922" s="12"/>
      <c r="NJU1922" s="10"/>
      <c r="NJV1922" s="14"/>
      <c r="NJW1922" s="14"/>
      <c r="NJX1922" s="14"/>
      <c r="NJY1922" s="16"/>
      <c r="NJZ1922" s="10"/>
      <c r="NKA1922" s="17"/>
      <c r="NKB1922" s="11"/>
      <c r="NKC1922" s="19"/>
      <c r="NKD1922" s="11"/>
      <c r="NKE1922" s="12"/>
      <c r="NKF1922" s="12"/>
      <c r="NKG1922" s="10"/>
      <c r="NKH1922" s="14"/>
      <c r="NKI1922" s="14"/>
      <c r="NKJ1922" s="14"/>
      <c r="NKK1922" s="16"/>
      <c r="NKL1922" s="10"/>
      <c r="NKM1922" s="17"/>
      <c r="NKN1922" s="11"/>
      <c r="NKO1922" s="19"/>
      <c r="NKP1922" s="11"/>
      <c r="NKQ1922" s="12"/>
      <c r="NKR1922" s="12"/>
      <c r="NKS1922" s="10"/>
      <c r="NKT1922" s="14"/>
      <c r="NKU1922" s="14"/>
      <c r="NKV1922" s="14"/>
      <c r="NKW1922" s="16"/>
      <c r="NKX1922" s="10"/>
      <c r="NKY1922" s="17"/>
      <c r="NKZ1922" s="11"/>
      <c r="NLA1922" s="19"/>
      <c r="NLB1922" s="11"/>
      <c r="NLC1922" s="12"/>
      <c r="NLD1922" s="12"/>
      <c r="NLE1922" s="10"/>
      <c r="NLF1922" s="14"/>
      <c r="NLG1922" s="14"/>
      <c r="NLH1922" s="14"/>
      <c r="NLI1922" s="16"/>
      <c r="NLJ1922" s="10"/>
      <c r="NLK1922" s="17"/>
      <c r="NLL1922" s="11"/>
      <c r="NLM1922" s="19"/>
      <c r="NLN1922" s="11"/>
      <c r="NLO1922" s="12"/>
      <c r="NLP1922" s="12"/>
      <c r="NLQ1922" s="10"/>
      <c r="NLR1922" s="14"/>
      <c r="NLS1922" s="14"/>
      <c r="NLT1922" s="14"/>
      <c r="NLU1922" s="16"/>
      <c r="NLV1922" s="10"/>
      <c r="NLW1922" s="17"/>
      <c r="NLX1922" s="11"/>
      <c r="NLY1922" s="19"/>
      <c r="NLZ1922" s="11"/>
      <c r="NMA1922" s="12"/>
      <c r="NMB1922" s="12"/>
      <c r="NMC1922" s="10"/>
      <c r="NMD1922" s="14"/>
      <c r="NME1922" s="14"/>
      <c r="NMF1922" s="14"/>
      <c r="NMG1922" s="16"/>
      <c r="NMH1922" s="10"/>
      <c r="NMI1922" s="17"/>
      <c r="NMJ1922" s="11"/>
      <c r="NMK1922" s="19"/>
      <c r="NML1922" s="11"/>
      <c r="NMM1922" s="12"/>
      <c r="NMN1922" s="12"/>
      <c r="NMO1922" s="10"/>
      <c r="NMP1922" s="14"/>
      <c r="NMQ1922" s="14"/>
      <c r="NMR1922" s="14"/>
      <c r="NMS1922" s="16"/>
      <c r="NMT1922" s="10"/>
      <c r="NMU1922" s="17"/>
      <c r="NMV1922" s="11"/>
      <c r="NMW1922" s="19"/>
      <c r="NMX1922" s="11"/>
      <c r="NMY1922" s="12"/>
      <c r="NMZ1922" s="12"/>
      <c r="NNA1922" s="10"/>
      <c r="NNB1922" s="14"/>
      <c r="NNC1922" s="14"/>
      <c r="NND1922" s="14"/>
      <c r="NNE1922" s="16"/>
      <c r="NNF1922" s="10"/>
      <c r="NNG1922" s="17"/>
      <c r="NNH1922" s="11"/>
      <c r="NNI1922" s="19"/>
      <c r="NNJ1922" s="11"/>
      <c r="NNK1922" s="12"/>
      <c r="NNL1922" s="12"/>
      <c r="NNM1922" s="10"/>
      <c r="NNN1922" s="14"/>
      <c r="NNO1922" s="14"/>
      <c r="NNP1922" s="14"/>
      <c r="NNQ1922" s="16"/>
      <c r="NNR1922" s="10"/>
      <c r="NNS1922" s="17"/>
      <c r="NNT1922" s="11"/>
      <c r="NNU1922" s="19"/>
      <c r="NNV1922" s="11"/>
      <c r="NNW1922" s="12"/>
      <c r="NNX1922" s="12"/>
      <c r="NNY1922" s="10"/>
      <c r="NNZ1922" s="14"/>
      <c r="NOA1922" s="14"/>
      <c r="NOB1922" s="14"/>
      <c r="NOC1922" s="16"/>
      <c r="NOD1922" s="10"/>
      <c r="NOE1922" s="17"/>
      <c r="NOF1922" s="11"/>
      <c r="NOG1922" s="19"/>
      <c r="NOH1922" s="11"/>
      <c r="NOI1922" s="12"/>
      <c r="NOJ1922" s="12"/>
      <c r="NOK1922" s="10"/>
      <c r="NOL1922" s="14"/>
      <c r="NOM1922" s="14"/>
      <c r="NON1922" s="14"/>
      <c r="NOO1922" s="16"/>
      <c r="NOP1922" s="10"/>
      <c r="NOQ1922" s="17"/>
      <c r="NOR1922" s="11"/>
      <c r="NOS1922" s="19"/>
      <c r="NOT1922" s="11"/>
      <c r="NOU1922" s="12"/>
      <c r="NOV1922" s="12"/>
      <c r="NOW1922" s="10"/>
      <c r="NOX1922" s="14"/>
      <c r="NOY1922" s="14"/>
      <c r="NOZ1922" s="14"/>
      <c r="NPA1922" s="16"/>
      <c r="NPB1922" s="10"/>
      <c r="NPC1922" s="17"/>
      <c r="NPD1922" s="11"/>
      <c r="NPE1922" s="19"/>
      <c r="NPF1922" s="11"/>
      <c r="NPG1922" s="12"/>
      <c r="NPH1922" s="12"/>
      <c r="NPI1922" s="10"/>
      <c r="NPJ1922" s="14"/>
      <c r="NPK1922" s="14"/>
      <c r="NPL1922" s="14"/>
      <c r="NPM1922" s="16"/>
      <c r="NPN1922" s="10"/>
      <c r="NPO1922" s="17"/>
      <c r="NPP1922" s="11"/>
      <c r="NPQ1922" s="19"/>
      <c r="NPR1922" s="11"/>
      <c r="NPS1922" s="12"/>
      <c r="NPT1922" s="12"/>
      <c r="NPU1922" s="10"/>
      <c r="NPV1922" s="14"/>
      <c r="NPW1922" s="14"/>
      <c r="NPX1922" s="14"/>
      <c r="NPY1922" s="16"/>
      <c r="NPZ1922" s="10"/>
      <c r="NQA1922" s="17"/>
      <c r="NQB1922" s="11"/>
      <c r="NQC1922" s="19"/>
      <c r="NQD1922" s="11"/>
      <c r="NQE1922" s="12"/>
      <c r="NQF1922" s="12"/>
      <c r="NQG1922" s="10"/>
      <c r="NQH1922" s="14"/>
      <c r="NQI1922" s="14"/>
      <c r="NQJ1922" s="14"/>
      <c r="NQK1922" s="16"/>
      <c r="NQL1922" s="10"/>
      <c r="NQM1922" s="17"/>
      <c r="NQN1922" s="11"/>
      <c r="NQO1922" s="19"/>
      <c r="NQP1922" s="11"/>
      <c r="NQQ1922" s="12"/>
      <c r="NQR1922" s="12"/>
      <c r="NQS1922" s="10"/>
      <c r="NQT1922" s="14"/>
      <c r="NQU1922" s="14"/>
      <c r="NQV1922" s="14"/>
      <c r="NQW1922" s="16"/>
      <c r="NQX1922" s="10"/>
      <c r="NQY1922" s="17"/>
      <c r="NQZ1922" s="11"/>
      <c r="NRA1922" s="19"/>
      <c r="NRB1922" s="11"/>
      <c r="NRC1922" s="12"/>
      <c r="NRD1922" s="12"/>
      <c r="NRE1922" s="10"/>
      <c r="NRF1922" s="14"/>
      <c r="NRG1922" s="14"/>
      <c r="NRH1922" s="14"/>
      <c r="NRI1922" s="16"/>
      <c r="NRJ1922" s="10"/>
      <c r="NRK1922" s="17"/>
      <c r="NRL1922" s="11"/>
      <c r="NRM1922" s="19"/>
      <c r="NRN1922" s="11"/>
      <c r="NRO1922" s="12"/>
      <c r="NRP1922" s="12"/>
      <c r="NRQ1922" s="10"/>
      <c r="NRR1922" s="14"/>
      <c r="NRS1922" s="14"/>
      <c r="NRT1922" s="14"/>
      <c r="NRU1922" s="16"/>
      <c r="NRV1922" s="10"/>
      <c r="NRW1922" s="17"/>
      <c r="NRX1922" s="11"/>
      <c r="NRY1922" s="19"/>
      <c r="NRZ1922" s="11"/>
      <c r="NSA1922" s="12"/>
      <c r="NSB1922" s="12"/>
      <c r="NSC1922" s="10"/>
      <c r="NSD1922" s="14"/>
      <c r="NSE1922" s="14"/>
      <c r="NSF1922" s="14"/>
      <c r="NSG1922" s="16"/>
      <c r="NSH1922" s="10"/>
      <c r="NSI1922" s="17"/>
      <c r="NSJ1922" s="11"/>
      <c r="NSK1922" s="19"/>
      <c r="NSL1922" s="11"/>
      <c r="NSM1922" s="12"/>
      <c r="NSN1922" s="12"/>
      <c r="NSO1922" s="10"/>
      <c r="NSP1922" s="14"/>
      <c r="NSQ1922" s="14"/>
      <c r="NSR1922" s="14"/>
      <c r="NSS1922" s="16"/>
      <c r="NST1922" s="10"/>
      <c r="NSU1922" s="17"/>
      <c r="NSV1922" s="11"/>
      <c r="NSW1922" s="19"/>
      <c r="NSX1922" s="11"/>
      <c r="NSY1922" s="12"/>
      <c r="NSZ1922" s="12"/>
      <c r="NTA1922" s="10"/>
      <c r="NTB1922" s="14"/>
      <c r="NTC1922" s="14"/>
      <c r="NTD1922" s="14"/>
      <c r="NTE1922" s="16"/>
      <c r="NTF1922" s="10"/>
      <c r="NTG1922" s="17"/>
      <c r="NTH1922" s="11"/>
      <c r="NTI1922" s="19"/>
      <c r="NTJ1922" s="11"/>
      <c r="NTK1922" s="12"/>
      <c r="NTL1922" s="12"/>
      <c r="NTM1922" s="10"/>
      <c r="NTN1922" s="14"/>
      <c r="NTO1922" s="14"/>
      <c r="NTP1922" s="14"/>
      <c r="NTQ1922" s="16"/>
      <c r="NTR1922" s="10"/>
      <c r="NTS1922" s="17"/>
      <c r="NTT1922" s="11"/>
      <c r="NTU1922" s="19"/>
      <c r="NTV1922" s="11"/>
      <c r="NTW1922" s="12"/>
      <c r="NTX1922" s="12"/>
      <c r="NTY1922" s="10"/>
      <c r="NTZ1922" s="14"/>
      <c r="NUA1922" s="14"/>
      <c r="NUB1922" s="14"/>
      <c r="NUC1922" s="16"/>
      <c r="NUD1922" s="10"/>
      <c r="NUE1922" s="17"/>
      <c r="NUF1922" s="11"/>
      <c r="NUG1922" s="19"/>
      <c r="NUH1922" s="11"/>
      <c r="NUI1922" s="12"/>
      <c r="NUJ1922" s="12"/>
      <c r="NUK1922" s="10"/>
      <c r="NUL1922" s="14"/>
      <c r="NUM1922" s="14"/>
      <c r="NUN1922" s="14"/>
      <c r="NUO1922" s="16"/>
      <c r="NUP1922" s="10"/>
      <c r="NUQ1922" s="17"/>
      <c r="NUR1922" s="11"/>
      <c r="NUS1922" s="19"/>
      <c r="NUT1922" s="11"/>
      <c r="NUU1922" s="12"/>
      <c r="NUV1922" s="12"/>
      <c r="NUW1922" s="10"/>
      <c r="NUX1922" s="14"/>
      <c r="NUY1922" s="14"/>
      <c r="NUZ1922" s="14"/>
      <c r="NVA1922" s="16"/>
      <c r="NVB1922" s="10"/>
      <c r="NVC1922" s="17"/>
      <c r="NVD1922" s="11"/>
      <c r="NVE1922" s="19"/>
      <c r="NVF1922" s="11"/>
      <c r="NVG1922" s="12"/>
      <c r="NVH1922" s="12"/>
      <c r="NVI1922" s="10"/>
      <c r="NVJ1922" s="14"/>
      <c r="NVK1922" s="14"/>
      <c r="NVL1922" s="14"/>
      <c r="NVM1922" s="16"/>
      <c r="NVN1922" s="10"/>
      <c r="NVO1922" s="17"/>
      <c r="NVP1922" s="11"/>
      <c r="NVQ1922" s="19"/>
      <c r="NVR1922" s="11"/>
      <c r="NVS1922" s="12"/>
      <c r="NVT1922" s="12"/>
      <c r="NVU1922" s="10"/>
      <c r="NVV1922" s="14"/>
      <c r="NVW1922" s="14"/>
      <c r="NVX1922" s="14"/>
      <c r="NVY1922" s="16"/>
      <c r="NVZ1922" s="10"/>
      <c r="NWA1922" s="17"/>
      <c r="NWB1922" s="11"/>
      <c r="NWC1922" s="19"/>
      <c r="NWD1922" s="11"/>
      <c r="NWE1922" s="12"/>
      <c r="NWF1922" s="12"/>
      <c r="NWG1922" s="10"/>
      <c r="NWH1922" s="14"/>
      <c r="NWI1922" s="14"/>
      <c r="NWJ1922" s="14"/>
      <c r="NWK1922" s="16"/>
      <c r="NWL1922" s="10"/>
      <c r="NWM1922" s="17"/>
      <c r="NWN1922" s="11"/>
      <c r="NWO1922" s="19"/>
      <c r="NWP1922" s="11"/>
      <c r="NWQ1922" s="12"/>
      <c r="NWR1922" s="12"/>
      <c r="NWS1922" s="10"/>
      <c r="NWT1922" s="14"/>
      <c r="NWU1922" s="14"/>
      <c r="NWV1922" s="14"/>
      <c r="NWW1922" s="16"/>
      <c r="NWX1922" s="10"/>
      <c r="NWY1922" s="17"/>
      <c r="NWZ1922" s="11"/>
      <c r="NXA1922" s="19"/>
      <c r="NXB1922" s="11"/>
      <c r="NXC1922" s="12"/>
      <c r="NXD1922" s="12"/>
      <c r="NXE1922" s="10"/>
      <c r="NXF1922" s="14"/>
      <c r="NXG1922" s="14"/>
      <c r="NXH1922" s="14"/>
      <c r="NXI1922" s="16"/>
      <c r="NXJ1922" s="10"/>
      <c r="NXK1922" s="17"/>
      <c r="NXL1922" s="11"/>
      <c r="NXM1922" s="19"/>
      <c r="NXN1922" s="11"/>
      <c r="NXO1922" s="12"/>
      <c r="NXP1922" s="12"/>
      <c r="NXQ1922" s="10"/>
      <c r="NXR1922" s="14"/>
      <c r="NXS1922" s="14"/>
      <c r="NXT1922" s="14"/>
      <c r="NXU1922" s="16"/>
      <c r="NXV1922" s="10"/>
      <c r="NXW1922" s="17"/>
      <c r="NXX1922" s="11"/>
      <c r="NXY1922" s="19"/>
      <c r="NXZ1922" s="11"/>
      <c r="NYA1922" s="12"/>
      <c r="NYB1922" s="12"/>
      <c r="NYC1922" s="10"/>
      <c r="NYD1922" s="14"/>
      <c r="NYE1922" s="14"/>
      <c r="NYF1922" s="14"/>
      <c r="NYG1922" s="16"/>
      <c r="NYH1922" s="10"/>
      <c r="NYI1922" s="17"/>
      <c r="NYJ1922" s="11"/>
      <c r="NYK1922" s="19"/>
      <c r="NYL1922" s="11"/>
      <c r="NYM1922" s="12"/>
      <c r="NYN1922" s="12"/>
      <c r="NYO1922" s="10"/>
      <c r="NYP1922" s="14"/>
      <c r="NYQ1922" s="14"/>
      <c r="NYR1922" s="14"/>
      <c r="NYS1922" s="16"/>
      <c r="NYT1922" s="10"/>
      <c r="NYU1922" s="17"/>
      <c r="NYV1922" s="11"/>
      <c r="NYW1922" s="19"/>
      <c r="NYX1922" s="11"/>
      <c r="NYY1922" s="12"/>
      <c r="NYZ1922" s="12"/>
      <c r="NZA1922" s="10"/>
      <c r="NZB1922" s="14"/>
      <c r="NZC1922" s="14"/>
      <c r="NZD1922" s="14"/>
      <c r="NZE1922" s="16"/>
      <c r="NZF1922" s="10"/>
      <c r="NZG1922" s="17"/>
      <c r="NZH1922" s="11"/>
      <c r="NZI1922" s="19"/>
      <c r="NZJ1922" s="11"/>
      <c r="NZK1922" s="12"/>
      <c r="NZL1922" s="12"/>
      <c r="NZM1922" s="10"/>
      <c r="NZN1922" s="14"/>
      <c r="NZO1922" s="14"/>
      <c r="NZP1922" s="14"/>
      <c r="NZQ1922" s="16"/>
      <c r="NZR1922" s="10"/>
      <c r="NZS1922" s="17"/>
      <c r="NZT1922" s="11"/>
      <c r="NZU1922" s="19"/>
      <c r="NZV1922" s="11"/>
      <c r="NZW1922" s="12"/>
      <c r="NZX1922" s="12"/>
      <c r="NZY1922" s="10"/>
      <c r="NZZ1922" s="14"/>
      <c r="OAA1922" s="14"/>
      <c r="OAB1922" s="14"/>
      <c r="OAC1922" s="16"/>
      <c r="OAD1922" s="10"/>
      <c r="OAE1922" s="17"/>
      <c r="OAF1922" s="11"/>
      <c r="OAG1922" s="19"/>
      <c r="OAH1922" s="11"/>
      <c r="OAI1922" s="12"/>
      <c r="OAJ1922" s="12"/>
      <c r="OAK1922" s="10"/>
      <c r="OAL1922" s="14"/>
      <c r="OAM1922" s="14"/>
      <c r="OAN1922" s="14"/>
      <c r="OAO1922" s="16"/>
      <c r="OAP1922" s="10"/>
      <c r="OAQ1922" s="17"/>
      <c r="OAR1922" s="11"/>
      <c r="OAS1922" s="19"/>
      <c r="OAT1922" s="11"/>
      <c r="OAU1922" s="12"/>
      <c r="OAV1922" s="12"/>
      <c r="OAW1922" s="10"/>
      <c r="OAX1922" s="14"/>
      <c r="OAY1922" s="14"/>
      <c r="OAZ1922" s="14"/>
      <c r="OBA1922" s="16"/>
      <c r="OBB1922" s="10"/>
      <c r="OBC1922" s="17"/>
      <c r="OBD1922" s="11"/>
      <c r="OBE1922" s="19"/>
      <c r="OBF1922" s="11"/>
      <c r="OBG1922" s="12"/>
      <c r="OBH1922" s="12"/>
      <c r="OBI1922" s="10"/>
      <c r="OBJ1922" s="14"/>
      <c r="OBK1922" s="14"/>
      <c r="OBL1922" s="14"/>
      <c r="OBM1922" s="16"/>
      <c r="OBN1922" s="10"/>
      <c r="OBO1922" s="17"/>
      <c r="OBP1922" s="11"/>
      <c r="OBQ1922" s="19"/>
      <c r="OBR1922" s="11"/>
      <c r="OBS1922" s="12"/>
      <c r="OBT1922" s="12"/>
      <c r="OBU1922" s="10"/>
      <c r="OBV1922" s="14"/>
      <c r="OBW1922" s="14"/>
      <c r="OBX1922" s="14"/>
      <c r="OBY1922" s="16"/>
      <c r="OBZ1922" s="10"/>
      <c r="OCA1922" s="17"/>
      <c r="OCB1922" s="11"/>
      <c r="OCC1922" s="19"/>
      <c r="OCD1922" s="11"/>
      <c r="OCE1922" s="12"/>
      <c r="OCF1922" s="12"/>
      <c r="OCG1922" s="10"/>
      <c r="OCH1922" s="14"/>
      <c r="OCI1922" s="14"/>
      <c r="OCJ1922" s="14"/>
      <c r="OCK1922" s="16"/>
      <c r="OCL1922" s="10"/>
      <c r="OCM1922" s="17"/>
      <c r="OCN1922" s="11"/>
      <c r="OCO1922" s="19"/>
      <c r="OCP1922" s="11"/>
      <c r="OCQ1922" s="12"/>
      <c r="OCR1922" s="12"/>
      <c r="OCS1922" s="10"/>
      <c r="OCT1922" s="14"/>
      <c r="OCU1922" s="14"/>
      <c r="OCV1922" s="14"/>
      <c r="OCW1922" s="16"/>
      <c r="OCX1922" s="10"/>
      <c r="OCY1922" s="17"/>
      <c r="OCZ1922" s="11"/>
      <c r="ODA1922" s="19"/>
      <c r="ODB1922" s="11"/>
      <c r="ODC1922" s="12"/>
      <c r="ODD1922" s="12"/>
      <c r="ODE1922" s="10"/>
      <c r="ODF1922" s="14"/>
      <c r="ODG1922" s="14"/>
      <c r="ODH1922" s="14"/>
      <c r="ODI1922" s="16"/>
      <c r="ODJ1922" s="10"/>
      <c r="ODK1922" s="17"/>
      <c r="ODL1922" s="11"/>
      <c r="ODM1922" s="19"/>
      <c r="ODN1922" s="11"/>
      <c r="ODO1922" s="12"/>
      <c r="ODP1922" s="12"/>
      <c r="ODQ1922" s="10"/>
      <c r="ODR1922" s="14"/>
      <c r="ODS1922" s="14"/>
      <c r="ODT1922" s="14"/>
      <c r="ODU1922" s="16"/>
      <c r="ODV1922" s="10"/>
      <c r="ODW1922" s="17"/>
      <c r="ODX1922" s="11"/>
      <c r="ODY1922" s="19"/>
      <c r="ODZ1922" s="11"/>
      <c r="OEA1922" s="12"/>
      <c r="OEB1922" s="12"/>
      <c r="OEC1922" s="10"/>
      <c r="OED1922" s="14"/>
      <c r="OEE1922" s="14"/>
      <c r="OEF1922" s="14"/>
      <c r="OEG1922" s="16"/>
      <c r="OEH1922" s="10"/>
      <c r="OEI1922" s="17"/>
      <c r="OEJ1922" s="11"/>
      <c r="OEK1922" s="19"/>
      <c r="OEL1922" s="11"/>
      <c r="OEM1922" s="12"/>
      <c r="OEN1922" s="12"/>
      <c r="OEO1922" s="10"/>
      <c r="OEP1922" s="14"/>
      <c r="OEQ1922" s="14"/>
      <c r="OER1922" s="14"/>
      <c r="OES1922" s="16"/>
      <c r="OET1922" s="10"/>
      <c r="OEU1922" s="17"/>
      <c r="OEV1922" s="11"/>
      <c r="OEW1922" s="19"/>
      <c r="OEX1922" s="11"/>
      <c r="OEY1922" s="12"/>
      <c r="OEZ1922" s="12"/>
      <c r="OFA1922" s="10"/>
      <c r="OFB1922" s="14"/>
      <c r="OFC1922" s="14"/>
      <c r="OFD1922" s="14"/>
      <c r="OFE1922" s="16"/>
      <c r="OFF1922" s="10"/>
      <c r="OFG1922" s="17"/>
      <c r="OFH1922" s="11"/>
      <c r="OFI1922" s="19"/>
      <c r="OFJ1922" s="11"/>
      <c r="OFK1922" s="12"/>
      <c r="OFL1922" s="12"/>
      <c r="OFM1922" s="10"/>
      <c r="OFN1922" s="14"/>
      <c r="OFO1922" s="14"/>
      <c r="OFP1922" s="14"/>
      <c r="OFQ1922" s="16"/>
      <c r="OFR1922" s="10"/>
      <c r="OFS1922" s="17"/>
      <c r="OFT1922" s="11"/>
      <c r="OFU1922" s="19"/>
      <c r="OFV1922" s="11"/>
      <c r="OFW1922" s="12"/>
      <c r="OFX1922" s="12"/>
      <c r="OFY1922" s="10"/>
      <c r="OFZ1922" s="14"/>
      <c r="OGA1922" s="14"/>
      <c r="OGB1922" s="14"/>
      <c r="OGC1922" s="16"/>
      <c r="OGD1922" s="10"/>
      <c r="OGE1922" s="17"/>
      <c r="OGF1922" s="11"/>
      <c r="OGG1922" s="19"/>
      <c r="OGH1922" s="11"/>
      <c r="OGI1922" s="12"/>
      <c r="OGJ1922" s="12"/>
      <c r="OGK1922" s="10"/>
      <c r="OGL1922" s="14"/>
      <c r="OGM1922" s="14"/>
      <c r="OGN1922" s="14"/>
      <c r="OGO1922" s="16"/>
      <c r="OGP1922" s="10"/>
      <c r="OGQ1922" s="17"/>
      <c r="OGR1922" s="11"/>
      <c r="OGS1922" s="19"/>
      <c r="OGT1922" s="11"/>
      <c r="OGU1922" s="12"/>
      <c r="OGV1922" s="12"/>
      <c r="OGW1922" s="10"/>
      <c r="OGX1922" s="14"/>
      <c r="OGY1922" s="14"/>
      <c r="OGZ1922" s="14"/>
      <c r="OHA1922" s="16"/>
      <c r="OHB1922" s="10"/>
      <c r="OHC1922" s="17"/>
      <c r="OHD1922" s="11"/>
      <c r="OHE1922" s="19"/>
      <c r="OHF1922" s="11"/>
      <c r="OHG1922" s="12"/>
      <c r="OHH1922" s="12"/>
      <c r="OHI1922" s="10"/>
      <c r="OHJ1922" s="14"/>
      <c r="OHK1922" s="14"/>
      <c r="OHL1922" s="14"/>
      <c r="OHM1922" s="16"/>
      <c r="OHN1922" s="10"/>
      <c r="OHO1922" s="17"/>
      <c r="OHP1922" s="11"/>
      <c r="OHQ1922" s="19"/>
      <c r="OHR1922" s="11"/>
      <c r="OHS1922" s="12"/>
      <c r="OHT1922" s="12"/>
      <c r="OHU1922" s="10"/>
      <c r="OHV1922" s="14"/>
      <c r="OHW1922" s="14"/>
      <c r="OHX1922" s="14"/>
      <c r="OHY1922" s="16"/>
      <c r="OHZ1922" s="10"/>
      <c r="OIA1922" s="17"/>
      <c r="OIB1922" s="11"/>
      <c r="OIC1922" s="19"/>
      <c r="OID1922" s="11"/>
      <c r="OIE1922" s="12"/>
      <c r="OIF1922" s="12"/>
      <c r="OIG1922" s="10"/>
      <c r="OIH1922" s="14"/>
      <c r="OII1922" s="14"/>
      <c r="OIJ1922" s="14"/>
      <c r="OIK1922" s="16"/>
      <c r="OIL1922" s="10"/>
      <c r="OIM1922" s="17"/>
      <c r="OIN1922" s="11"/>
      <c r="OIO1922" s="19"/>
      <c r="OIP1922" s="11"/>
      <c r="OIQ1922" s="12"/>
      <c r="OIR1922" s="12"/>
      <c r="OIS1922" s="10"/>
      <c r="OIT1922" s="14"/>
      <c r="OIU1922" s="14"/>
      <c r="OIV1922" s="14"/>
      <c r="OIW1922" s="16"/>
      <c r="OIX1922" s="10"/>
      <c r="OIY1922" s="17"/>
      <c r="OIZ1922" s="11"/>
      <c r="OJA1922" s="19"/>
      <c r="OJB1922" s="11"/>
      <c r="OJC1922" s="12"/>
      <c r="OJD1922" s="12"/>
      <c r="OJE1922" s="10"/>
      <c r="OJF1922" s="14"/>
      <c r="OJG1922" s="14"/>
      <c r="OJH1922" s="14"/>
      <c r="OJI1922" s="16"/>
      <c r="OJJ1922" s="10"/>
      <c r="OJK1922" s="17"/>
      <c r="OJL1922" s="11"/>
      <c r="OJM1922" s="19"/>
      <c r="OJN1922" s="11"/>
      <c r="OJO1922" s="12"/>
      <c r="OJP1922" s="12"/>
      <c r="OJQ1922" s="10"/>
      <c r="OJR1922" s="14"/>
      <c r="OJS1922" s="14"/>
      <c r="OJT1922" s="14"/>
      <c r="OJU1922" s="16"/>
      <c r="OJV1922" s="10"/>
      <c r="OJW1922" s="17"/>
      <c r="OJX1922" s="11"/>
      <c r="OJY1922" s="19"/>
      <c r="OJZ1922" s="11"/>
      <c r="OKA1922" s="12"/>
      <c r="OKB1922" s="12"/>
      <c r="OKC1922" s="10"/>
      <c r="OKD1922" s="14"/>
      <c r="OKE1922" s="14"/>
      <c r="OKF1922" s="14"/>
      <c r="OKG1922" s="16"/>
      <c r="OKH1922" s="10"/>
      <c r="OKI1922" s="17"/>
      <c r="OKJ1922" s="11"/>
      <c r="OKK1922" s="19"/>
      <c r="OKL1922" s="11"/>
      <c r="OKM1922" s="12"/>
      <c r="OKN1922" s="12"/>
      <c r="OKO1922" s="10"/>
      <c r="OKP1922" s="14"/>
      <c r="OKQ1922" s="14"/>
      <c r="OKR1922" s="14"/>
      <c r="OKS1922" s="16"/>
      <c r="OKT1922" s="10"/>
      <c r="OKU1922" s="17"/>
      <c r="OKV1922" s="11"/>
      <c r="OKW1922" s="19"/>
      <c r="OKX1922" s="11"/>
      <c r="OKY1922" s="12"/>
      <c r="OKZ1922" s="12"/>
      <c r="OLA1922" s="10"/>
      <c r="OLB1922" s="14"/>
      <c r="OLC1922" s="14"/>
      <c r="OLD1922" s="14"/>
      <c r="OLE1922" s="16"/>
      <c r="OLF1922" s="10"/>
      <c r="OLG1922" s="17"/>
      <c r="OLH1922" s="11"/>
      <c r="OLI1922" s="19"/>
      <c r="OLJ1922" s="11"/>
      <c r="OLK1922" s="12"/>
      <c r="OLL1922" s="12"/>
      <c r="OLM1922" s="10"/>
      <c r="OLN1922" s="14"/>
      <c r="OLO1922" s="14"/>
      <c r="OLP1922" s="14"/>
      <c r="OLQ1922" s="16"/>
      <c r="OLR1922" s="10"/>
      <c r="OLS1922" s="17"/>
      <c r="OLT1922" s="11"/>
      <c r="OLU1922" s="19"/>
      <c r="OLV1922" s="11"/>
      <c r="OLW1922" s="12"/>
      <c r="OLX1922" s="12"/>
      <c r="OLY1922" s="10"/>
      <c r="OLZ1922" s="14"/>
      <c r="OMA1922" s="14"/>
      <c r="OMB1922" s="14"/>
      <c r="OMC1922" s="16"/>
      <c r="OMD1922" s="10"/>
      <c r="OME1922" s="17"/>
      <c r="OMF1922" s="11"/>
      <c r="OMG1922" s="19"/>
      <c r="OMH1922" s="11"/>
      <c r="OMI1922" s="12"/>
      <c r="OMJ1922" s="12"/>
      <c r="OMK1922" s="10"/>
      <c r="OML1922" s="14"/>
      <c r="OMM1922" s="14"/>
      <c r="OMN1922" s="14"/>
      <c r="OMO1922" s="16"/>
      <c r="OMP1922" s="10"/>
      <c r="OMQ1922" s="17"/>
      <c r="OMR1922" s="11"/>
      <c r="OMS1922" s="19"/>
      <c r="OMT1922" s="11"/>
      <c r="OMU1922" s="12"/>
      <c r="OMV1922" s="12"/>
      <c r="OMW1922" s="10"/>
      <c r="OMX1922" s="14"/>
      <c r="OMY1922" s="14"/>
      <c r="OMZ1922" s="14"/>
      <c r="ONA1922" s="16"/>
      <c r="ONB1922" s="10"/>
      <c r="ONC1922" s="17"/>
      <c r="OND1922" s="11"/>
      <c r="ONE1922" s="19"/>
      <c r="ONF1922" s="11"/>
      <c r="ONG1922" s="12"/>
      <c r="ONH1922" s="12"/>
      <c r="ONI1922" s="10"/>
      <c r="ONJ1922" s="14"/>
      <c r="ONK1922" s="14"/>
      <c r="ONL1922" s="14"/>
      <c r="ONM1922" s="16"/>
      <c r="ONN1922" s="10"/>
      <c r="ONO1922" s="17"/>
      <c r="ONP1922" s="11"/>
      <c r="ONQ1922" s="19"/>
      <c r="ONR1922" s="11"/>
      <c r="ONS1922" s="12"/>
      <c r="ONT1922" s="12"/>
      <c r="ONU1922" s="10"/>
      <c r="ONV1922" s="14"/>
      <c r="ONW1922" s="14"/>
      <c r="ONX1922" s="14"/>
      <c r="ONY1922" s="16"/>
      <c r="ONZ1922" s="10"/>
      <c r="OOA1922" s="17"/>
      <c r="OOB1922" s="11"/>
      <c r="OOC1922" s="19"/>
      <c r="OOD1922" s="11"/>
      <c r="OOE1922" s="12"/>
      <c r="OOF1922" s="12"/>
      <c r="OOG1922" s="10"/>
      <c r="OOH1922" s="14"/>
      <c r="OOI1922" s="14"/>
      <c r="OOJ1922" s="14"/>
      <c r="OOK1922" s="16"/>
      <c r="OOL1922" s="10"/>
      <c r="OOM1922" s="17"/>
      <c r="OON1922" s="11"/>
      <c r="OOO1922" s="19"/>
      <c r="OOP1922" s="11"/>
      <c r="OOQ1922" s="12"/>
      <c r="OOR1922" s="12"/>
      <c r="OOS1922" s="10"/>
      <c r="OOT1922" s="14"/>
      <c r="OOU1922" s="14"/>
      <c r="OOV1922" s="14"/>
      <c r="OOW1922" s="16"/>
      <c r="OOX1922" s="10"/>
      <c r="OOY1922" s="17"/>
      <c r="OOZ1922" s="11"/>
      <c r="OPA1922" s="19"/>
      <c r="OPB1922" s="11"/>
      <c r="OPC1922" s="12"/>
      <c r="OPD1922" s="12"/>
      <c r="OPE1922" s="10"/>
      <c r="OPF1922" s="14"/>
      <c r="OPG1922" s="14"/>
      <c r="OPH1922" s="14"/>
      <c r="OPI1922" s="16"/>
      <c r="OPJ1922" s="10"/>
      <c r="OPK1922" s="17"/>
      <c r="OPL1922" s="11"/>
      <c r="OPM1922" s="19"/>
      <c r="OPN1922" s="11"/>
      <c r="OPO1922" s="12"/>
      <c r="OPP1922" s="12"/>
      <c r="OPQ1922" s="10"/>
      <c r="OPR1922" s="14"/>
      <c r="OPS1922" s="14"/>
      <c r="OPT1922" s="14"/>
      <c r="OPU1922" s="16"/>
      <c r="OPV1922" s="10"/>
      <c r="OPW1922" s="17"/>
      <c r="OPX1922" s="11"/>
      <c r="OPY1922" s="19"/>
      <c r="OPZ1922" s="11"/>
      <c r="OQA1922" s="12"/>
      <c r="OQB1922" s="12"/>
      <c r="OQC1922" s="10"/>
      <c r="OQD1922" s="14"/>
      <c r="OQE1922" s="14"/>
      <c r="OQF1922" s="14"/>
      <c r="OQG1922" s="16"/>
      <c r="OQH1922" s="10"/>
      <c r="OQI1922" s="17"/>
      <c r="OQJ1922" s="11"/>
      <c r="OQK1922" s="19"/>
      <c r="OQL1922" s="11"/>
      <c r="OQM1922" s="12"/>
      <c r="OQN1922" s="12"/>
      <c r="OQO1922" s="10"/>
      <c r="OQP1922" s="14"/>
      <c r="OQQ1922" s="14"/>
      <c r="OQR1922" s="14"/>
      <c r="OQS1922" s="16"/>
      <c r="OQT1922" s="10"/>
      <c r="OQU1922" s="17"/>
      <c r="OQV1922" s="11"/>
      <c r="OQW1922" s="19"/>
      <c r="OQX1922" s="11"/>
      <c r="OQY1922" s="12"/>
      <c r="OQZ1922" s="12"/>
      <c r="ORA1922" s="10"/>
      <c r="ORB1922" s="14"/>
      <c r="ORC1922" s="14"/>
      <c r="ORD1922" s="14"/>
      <c r="ORE1922" s="16"/>
      <c r="ORF1922" s="10"/>
      <c r="ORG1922" s="17"/>
      <c r="ORH1922" s="11"/>
      <c r="ORI1922" s="19"/>
      <c r="ORJ1922" s="11"/>
      <c r="ORK1922" s="12"/>
      <c r="ORL1922" s="12"/>
      <c r="ORM1922" s="10"/>
      <c r="ORN1922" s="14"/>
      <c r="ORO1922" s="14"/>
      <c r="ORP1922" s="14"/>
      <c r="ORQ1922" s="16"/>
      <c r="ORR1922" s="10"/>
      <c r="ORS1922" s="17"/>
      <c r="ORT1922" s="11"/>
      <c r="ORU1922" s="19"/>
      <c r="ORV1922" s="11"/>
      <c r="ORW1922" s="12"/>
      <c r="ORX1922" s="12"/>
      <c r="ORY1922" s="10"/>
      <c r="ORZ1922" s="14"/>
      <c r="OSA1922" s="14"/>
      <c r="OSB1922" s="14"/>
      <c r="OSC1922" s="16"/>
      <c r="OSD1922" s="10"/>
      <c r="OSE1922" s="17"/>
      <c r="OSF1922" s="11"/>
      <c r="OSG1922" s="19"/>
      <c r="OSH1922" s="11"/>
      <c r="OSI1922" s="12"/>
      <c r="OSJ1922" s="12"/>
      <c r="OSK1922" s="10"/>
      <c r="OSL1922" s="14"/>
      <c r="OSM1922" s="14"/>
      <c r="OSN1922" s="14"/>
      <c r="OSO1922" s="16"/>
      <c r="OSP1922" s="10"/>
      <c r="OSQ1922" s="17"/>
      <c r="OSR1922" s="11"/>
      <c r="OSS1922" s="19"/>
      <c r="OST1922" s="11"/>
      <c r="OSU1922" s="12"/>
      <c r="OSV1922" s="12"/>
      <c r="OSW1922" s="10"/>
      <c r="OSX1922" s="14"/>
      <c r="OSY1922" s="14"/>
      <c r="OSZ1922" s="14"/>
      <c r="OTA1922" s="16"/>
      <c r="OTB1922" s="10"/>
      <c r="OTC1922" s="17"/>
      <c r="OTD1922" s="11"/>
      <c r="OTE1922" s="19"/>
      <c r="OTF1922" s="11"/>
      <c r="OTG1922" s="12"/>
      <c r="OTH1922" s="12"/>
      <c r="OTI1922" s="10"/>
      <c r="OTJ1922" s="14"/>
      <c r="OTK1922" s="14"/>
      <c r="OTL1922" s="14"/>
      <c r="OTM1922" s="16"/>
      <c r="OTN1922" s="10"/>
      <c r="OTO1922" s="17"/>
      <c r="OTP1922" s="11"/>
      <c r="OTQ1922" s="19"/>
      <c r="OTR1922" s="11"/>
      <c r="OTS1922" s="12"/>
      <c r="OTT1922" s="12"/>
      <c r="OTU1922" s="10"/>
      <c r="OTV1922" s="14"/>
      <c r="OTW1922" s="14"/>
      <c r="OTX1922" s="14"/>
      <c r="OTY1922" s="16"/>
      <c r="OTZ1922" s="10"/>
      <c r="OUA1922" s="17"/>
      <c r="OUB1922" s="11"/>
      <c r="OUC1922" s="19"/>
      <c r="OUD1922" s="11"/>
      <c r="OUE1922" s="12"/>
      <c r="OUF1922" s="12"/>
      <c r="OUG1922" s="10"/>
      <c r="OUH1922" s="14"/>
      <c r="OUI1922" s="14"/>
      <c r="OUJ1922" s="14"/>
      <c r="OUK1922" s="16"/>
      <c r="OUL1922" s="10"/>
      <c r="OUM1922" s="17"/>
      <c r="OUN1922" s="11"/>
      <c r="OUO1922" s="19"/>
      <c r="OUP1922" s="11"/>
      <c r="OUQ1922" s="12"/>
      <c r="OUR1922" s="12"/>
      <c r="OUS1922" s="10"/>
      <c r="OUT1922" s="14"/>
      <c r="OUU1922" s="14"/>
      <c r="OUV1922" s="14"/>
      <c r="OUW1922" s="16"/>
      <c r="OUX1922" s="10"/>
      <c r="OUY1922" s="17"/>
      <c r="OUZ1922" s="11"/>
      <c r="OVA1922" s="19"/>
      <c r="OVB1922" s="11"/>
      <c r="OVC1922" s="12"/>
      <c r="OVD1922" s="12"/>
      <c r="OVE1922" s="10"/>
      <c r="OVF1922" s="14"/>
      <c r="OVG1922" s="14"/>
      <c r="OVH1922" s="14"/>
      <c r="OVI1922" s="16"/>
      <c r="OVJ1922" s="10"/>
      <c r="OVK1922" s="17"/>
      <c r="OVL1922" s="11"/>
      <c r="OVM1922" s="19"/>
      <c r="OVN1922" s="11"/>
      <c r="OVO1922" s="12"/>
      <c r="OVP1922" s="12"/>
      <c r="OVQ1922" s="10"/>
      <c r="OVR1922" s="14"/>
      <c r="OVS1922" s="14"/>
      <c r="OVT1922" s="14"/>
      <c r="OVU1922" s="16"/>
      <c r="OVV1922" s="10"/>
      <c r="OVW1922" s="17"/>
      <c r="OVX1922" s="11"/>
      <c r="OVY1922" s="19"/>
      <c r="OVZ1922" s="11"/>
      <c r="OWA1922" s="12"/>
      <c r="OWB1922" s="12"/>
      <c r="OWC1922" s="10"/>
      <c r="OWD1922" s="14"/>
      <c r="OWE1922" s="14"/>
      <c r="OWF1922" s="14"/>
      <c r="OWG1922" s="16"/>
      <c r="OWH1922" s="10"/>
      <c r="OWI1922" s="17"/>
      <c r="OWJ1922" s="11"/>
      <c r="OWK1922" s="19"/>
      <c r="OWL1922" s="11"/>
      <c r="OWM1922" s="12"/>
      <c r="OWN1922" s="12"/>
      <c r="OWO1922" s="10"/>
      <c r="OWP1922" s="14"/>
      <c r="OWQ1922" s="14"/>
      <c r="OWR1922" s="14"/>
      <c r="OWS1922" s="16"/>
      <c r="OWT1922" s="10"/>
      <c r="OWU1922" s="17"/>
      <c r="OWV1922" s="11"/>
      <c r="OWW1922" s="19"/>
      <c r="OWX1922" s="11"/>
      <c r="OWY1922" s="12"/>
      <c r="OWZ1922" s="12"/>
      <c r="OXA1922" s="10"/>
      <c r="OXB1922" s="14"/>
      <c r="OXC1922" s="14"/>
      <c r="OXD1922" s="14"/>
      <c r="OXE1922" s="16"/>
      <c r="OXF1922" s="10"/>
      <c r="OXG1922" s="17"/>
      <c r="OXH1922" s="11"/>
      <c r="OXI1922" s="19"/>
      <c r="OXJ1922" s="11"/>
      <c r="OXK1922" s="12"/>
      <c r="OXL1922" s="12"/>
      <c r="OXM1922" s="10"/>
      <c r="OXN1922" s="14"/>
      <c r="OXO1922" s="14"/>
      <c r="OXP1922" s="14"/>
      <c r="OXQ1922" s="16"/>
      <c r="OXR1922" s="10"/>
      <c r="OXS1922" s="17"/>
      <c r="OXT1922" s="11"/>
      <c r="OXU1922" s="19"/>
      <c r="OXV1922" s="11"/>
      <c r="OXW1922" s="12"/>
      <c r="OXX1922" s="12"/>
      <c r="OXY1922" s="10"/>
      <c r="OXZ1922" s="14"/>
      <c r="OYA1922" s="14"/>
      <c r="OYB1922" s="14"/>
      <c r="OYC1922" s="16"/>
      <c r="OYD1922" s="10"/>
      <c r="OYE1922" s="17"/>
      <c r="OYF1922" s="11"/>
      <c r="OYG1922" s="19"/>
      <c r="OYH1922" s="11"/>
      <c r="OYI1922" s="12"/>
      <c r="OYJ1922" s="12"/>
      <c r="OYK1922" s="10"/>
      <c r="OYL1922" s="14"/>
      <c r="OYM1922" s="14"/>
      <c r="OYN1922" s="14"/>
      <c r="OYO1922" s="16"/>
      <c r="OYP1922" s="10"/>
      <c r="OYQ1922" s="17"/>
      <c r="OYR1922" s="11"/>
      <c r="OYS1922" s="19"/>
      <c r="OYT1922" s="11"/>
      <c r="OYU1922" s="12"/>
      <c r="OYV1922" s="12"/>
      <c r="OYW1922" s="10"/>
      <c r="OYX1922" s="14"/>
      <c r="OYY1922" s="14"/>
      <c r="OYZ1922" s="14"/>
      <c r="OZA1922" s="16"/>
      <c r="OZB1922" s="10"/>
      <c r="OZC1922" s="17"/>
      <c r="OZD1922" s="11"/>
      <c r="OZE1922" s="19"/>
      <c r="OZF1922" s="11"/>
      <c r="OZG1922" s="12"/>
      <c r="OZH1922" s="12"/>
      <c r="OZI1922" s="10"/>
      <c r="OZJ1922" s="14"/>
      <c r="OZK1922" s="14"/>
      <c r="OZL1922" s="14"/>
      <c r="OZM1922" s="16"/>
      <c r="OZN1922" s="10"/>
      <c r="OZO1922" s="17"/>
      <c r="OZP1922" s="11"/>
      <c r="OZQ1922" s="19"/>
      <c r="OZR1922" s="11"/>
      <c r="OZS1922" s="12"/>
      <c r="OZT1922" s="12"/>
      <c r="OZU1922" s="10"/>
      <c r="OZV1922" s="14"/>
      <c r="OZW1922" s="14"/>
      <c r="OZX1922" s="14"/>
      <c r="OZY1922" s="16"/>
      <c r="OZZ1922" s="10"/>
      <c r="PAA1922" s="17"/>
      <c r="PAB1922" s="11"/>
      <c r="PAC1922" s="19"/>
      <c r="PAD1922" s="11"/>
      <c r="PAE1922" s="12"/>
      <c r="PAF1922" s="12"/>
      <c r="PAG1922" s="10"/>
      <c r="PAH1922" s="14"/>
      <c r="PAI1922" s="14"/>
      <c r="PAJ1922" s="14"/>
      <c r="PAK1922" s="16"/>
      <c r="PAL1922" s="10"/>
      <c r="PAM1922" s="17"/>
      <c r="PAN1922" s="11"/>
      <c r="PAO1922" s="19"/>
      <c r="PAP1922" s="11"/>
      <c r="PAQ1922" s="12"/>
      <c r="PAR1922" s="12"/>
      <c r="PAS1922" s="10"/>
      <c r="PAT1922" s="14"/>
      <c r="PAU1922" s="14"/>
      <c r="PAV1922" s="14"/>
      <c r="PAW1922" s="16"/>
      <c r="PAX1922" s="10"/>
      <c r="PAY1922" s="17"/>
      <c r="PAZ1922" s="11"/>
      <c r="PBA1922" s="19"/>
      <c r="PBB1922" s="11"/>
      <c r="PBC1922" s="12"/>
      <c r="PBD1922" s="12"/>
      <c r="PBE1922" s="10"/>
      <c r="PBF1922" s="14"/>
      <c r="PBG1922" s="14"/>
      <c r="PBH1922" s="14"/>
      <c r="PBI1922" s="16"/>
      <c r="PBJ1922" s="10"/>
      <c r="PBK1922" s="17"/>
      <c r="PBL1922" s="11"/>
      <c r="PBM1922" s="19"/>
      <c r="PBN1922" s="11"/>
      <c r="PBO1922" s="12"/>
      <c r="PBP1922" s="12"/>
      <c r="PBQ1922" s="10"/>
      <c r="PBR1922" s="14"/>
      <c r="PBS1922" s="14"/>
      <c r="PBT1922" s="14"/>
      <c r="PBU1922" s="16"/>
      <c r="PBV1922" s="10"/>
      <c r="PBW1922" s="17"/>
      <c r="PBX1922" s="11"/>
      <c r="PBY1922" s="19"/>
      <c r="PBZ1922" s="11"/>
      <c r="PCA1922" s="12"/>
      <c r="PCB1922" s="12"/>
      <c r="PCC1922" s="10"/>
      <c r="PCD1922" s="14"/>
      <c r="PCE1922" s="14"/>
      <c r="PCF1922" s="14"/>
      <c r="PCG1922" s="16"/>
      <c r="PCH1922" s="10"/>
      <c r="PCI1922" s="17"/>
      <c r="PCJ1922" s="11"/>
      <c r="PCK1922" s="19"/>
      <c r="PCL1922" s="11"/>
      <c r="PCM1922" s="12"/>
      <c r="PCN1922" s="12"/>
      <c r="PCO1922" s="10"/>
      <c r="PCP1922" s="14"/>
      <c r="PCQ1922" s="14"/>
      <c r="PCR1922" s="14"/>
      <c r="PCS1922" s="16"/>
      <c r="PCT1922" s="10"/>
      <c r="PCU1922" s="17"/>
      <c r="PCV1922" s="11"/>
      <c r="PCW1922" s="19"/>
      <c r="PCX1922" s="11"/>
      <c r="PCY1922" s="12"/>
      <c r="PCZ1922" s="12"/>
      <c r="PDA1922" s="10"/>
      <c r="PDB1922" s="14"/>
      <c r="PDC1922" s="14"/>
      <c r="PDD1922" s="14"/>
      <c r="PDE1922" s="16"/>
      <c r="PDF1922" s="10"/>
      <c r="PDG1922" s="17"/>
      <c r="PDH1922" s="11"/>
      <c r="PDI1922" s="19"/>
      <c r="PDJ1922" s="11"/>
      <c r="PDK1922" s="12"/>
      <c r="PDL1922" s="12"/>
      <c r="PDM1922" s="10"/>
      <c r="PDN1922" s="14"/>
      <c r="PDO1922" s="14"/>
      <c r="PDP1922" s="14"/>
      <c r="PDQ1922" s="16"/>
      <c r="PDR1922" s="10"/>
      <c r="PDS1922" s="17"/>
      <c r="PDT1922" s="11"/>
      <c r="PDU1922" s="19"/>
      <c r="PDV1922" s="11"/>
      <c r="PDW1922" s="12"/>
      <c r="PDX1922" s="12"/>
      <c r="PDY1922" s="10"/>
      <c r="PDZ1922" s="14"/>
      <c r="PEA1922" s="14"/>
      <c r="PEB1922" s="14"/>
      <c r="PEC1922" s="16"/>
      <c r="PED1922" s="10"/>
      <c r="PEE1922" s="17"/>
      <c r="PEF1922" s="11"/>
      <c r="PEG1922" s="19"/>
      <c r="PEH1922" s="11"/>
      <c r="PEI1922" s="12"/>
      <c r="PEJ1922" s="12"/>
      <c r="PEK1922" s="10"/>
      <c r="PEL1922" s="14"/>
      <c r="PEM1922" s="14"/>
      <c r="PEN1922" s="14"/>
      <c r="PEO1922" s="16"/>
      <c r="PEP1922" s="10"/>
      <c r="PEQ1922" s="17"/>
      <c r="PER1922" s="11"/>
      <c r="PES1922" s="19"/>
      <c r="PET1922" s="11"/>
      <c r="PEU1922" s="12"/>
      <c r="PEV1922" s="12"/>
      <c r="PEW1922" s="10"/>
      <c r="PEX1922" s="14"/>
      <c r="PEY1922" s="14"/>
      <c r="PEZ1922" s="14"/>
      <c r="PFA1922" s="16"/>
      <c r="PFB1922" s="10"/>
      <c r="PFC1922" s="17"/>
      <c r="PFD1922" s="11"/>
      <c r="PFE1922" s="19"/>
      <c r="PFF1922" s="11"/>
      <c r="PFG1922" s="12"/>
      <c r="PFH1922" s="12"/>
      <c r="PFI1922" s="10"/>
      <c r="PFJ1922" s="14"/>
      <c r="PFK1922" s="14"/>
      <c r="PFL1922" s="14"/>
      <c r="PFM1922" s="16"/>
      <c r="PFN1922" s="10"/>
      <c r="PFO1922" s="17"/>
      <c r="PFP1922" s="11"/>
      <c r="PFQ1922" s="19"/>
      <c r="PFR1922" s="11"/>
      <c r="PFS1922" s="12"/>
      <c r="PFT1922" s="12"/>
      <c r="PFU1922" s="10"/>
      <c r="PFV1922" s="14"/>
      <c r="PFW1922" s="14"/>
      <c r="PFX1922" s="14"/>
      <c r="PFY1922" s="16"/>
      <c r="PFZ1922" s="10"/>
      <c r="PGA1922" s="17"/>
      <c r="PGB1922" s="11"/>
      <c r="PGC1922" s="19"/>
      <c r="PGD1922" s="11"/>
      <c r="PGE1922" s="12"/>
      <c r="PGF1922" s="12"/>
      <c r="PGG1922" s="10"/>
      <c r="PGH1922" s="14"/>
      <c r="PGI1922" s="14"/>
      <c r="PGJ1922" s="14"/>
      <c r="PGK1922" s="16"/>
      <c r="PGL1922" s="10"/>
      <c r="PGM1922" s="17"/>
      <c r="PGN1922" s="11"/>
      <c r="PGO1922" s="19"/>
      <c r="PGP1922" s="11"/>
      <c r="PGQ1922" s="12"/>
      <c r="PGR1922" s="12"/>
      <c r="PGS1922" s="10"/>
      <c r="PGT1922" s="14"/>
      <c r="PGU1922" s="14"/>
      <c r="PGV1922" s="14"/>
      <c r="PGW1922" s="16"/>
      <c r="PGX1922" s="10"/>
      <c r="PGY1922" s="17"/>
      <c r="PGZ1922" s="11"/>
      <c r="PHA1922" s="19"/>
      <c r="PHB1922" s="11"/>
      <c r="PHC1922" s="12"/>
      <c r="PHD1922" s="12"/>
      <c r="PHE1922" s="10"/>
      <c r="PHF1922" s="14"/>
      <c r="PHG1922" s="14"/>
      <c r="PHH1922" s="14"/>
      <c r="PHI1922" s="16"/>
      <c r="PHJ1922" s="10"/>
      <c r="PHK1922" s="17"/>
      <c r="PHL1922" s="11"/>
      <c r="PHM1922" s="19"/>
      <c r="PHN1922" s="11"/>
      <c r="PHO1922" s="12"/>
      <c r="PHP1922" s="12"/>
      <c r="PHQ1922" s="10"/>
      <c r="PHR1922" s="14"/>
      <c r="PHS1922" s="14"/>
      <c r="PHT1922" s="14"/>
      <c r="PHU1922" s="16"/>
      <c r="PHV1922" s="10"/>
      <c r="PHW1922" s="17"/>
      <c r="PHX1922" s="11"/>
      <c r="PHY1922" s="19"/>
      <c r="PHZ1922" s="11"/>
      <c r="PIA1922" s="12"/>
      <c r="PIB1922" s="12"/>
      <c r="PIC1922" s="10"/>
      <c r="PID1922" s="14"/>
      <c r="PIE1922" s="14"/>
      <c r="PIF1922" s="14"/>
      <c r="PIG1922" s="16"/>
      <c r="PIH1922" s="10"/>
      <c r="PII1922" s="17"/>
      <c r="PIJ1922" s="11"/>
      <c r="PIK1922" s="19"/>
      <c r="PIL1922" s="11"/>
      <c r="PIM1922" s="12"/>
      <c r="PIN1922" s="12"/>
      <c r="PIO1922" s="10"/>
      <c r="PIP1922" s="14"/>
      <c r="PIQ1922" s="14"/>
      <c r="PIR1922" s="14"/>
      <c r="PIS1922" s="16"/>
      <c r="PIT1922" s="10"/>
      <c r="PIU1922" s="17"/>
      <c r="PIV1922" s="11"/>
      <c r="PIW1922" s="19"/>
      <c r="PIX1922" s="11"/>
      <c r="PIY1922" s="12"/>
      <c r="PIZ1922" s="12"/>
      <c r="PJA1922" s="10"/>
      <c r="PJB1922" s="14"/>
      <c r="PJC1922" s="14"/>
      <c r="PJD1922" s="14"/>
      <c r="PJE1922" s="16"/>
      <c r="PJF1922" s="10"/>
      <c r="PJG1922" s="17"/>
      <c r="PJH1922" s="11"/>
      <c r="PJI1922" s="19"/>
      <c r="PJJ1922" s="11"/>
      <c r="PJK1922" s="12"/>
      <c r="PJL1922" s="12"/>
      <c r="PJM1922" s="10"/>
      <c r="PJN1922" s="14"/>
      <c r="PJO1922" s="14"/>
      <c r="PJP1922" s="14"/>
      <c r="PJQ1922" s="16"/>
      <c r="PJR1922" s="10"/>
      <c r="PJS1922" s="17"/>
      <c r="PJT1922" s="11"/>
      <c r="PJU1922" s="19"/>
      <c r="PJV1922" s="11"/>
      <c r="PJW1922" s="12"/>
      <c r="PJX1922" s="12"/>
      <c r="PJY1922" s="10"/>
      <c r="PJZ1922" s="14"/>
      <c r="PKA1922" s="14"/>
      <c r="PKB1922" s="14"/>
      <c r="PKC1922" s="16"/>
      <c r="PKD1922" s="10"/>
      <c r="PKE1922" s="17"/>
      <c r="PKF1922" s="11"/>
      <c r="PKG1922" s="19"/>
      <c r="PKH1922" s="11"/>
      <c r="PKI1922" s="12"/>
      <c r="PKJ1922" s="12"/>
      <c r="PKK1922" s="10"/>
      <c r="PKL1922" s="14"/>
      <c r="PKM1922" s="14"/>
      <c r="PKN1922" s="14"/>
      <c r="PKO1922" s="16"/>
      <c r="PKP1922" s="10"/>
      <c r="PKQ1922" s="17"/>
      <c r="PKR1922" s="11"/>
      <c r="PKS1922" s="19"/>
      <c r="PKT1922" s="11"/>
      <c r="PKU1922" s="12"/>
      <c r="PKV1922" s="12"/>
      <c r="PKW1922" s="10"/>
      <c r="PKX1922" s="14"/>
      <c r="PKY1922" s="14"/>
      <c r="PKZ1922" s="14"/>
      <c r="PLA1922" s="16"/>
      <c r="PLB1922" s="10"/>
      <c r="PLC1922" s="17"/>
      <c r="PLD1922" s="11"/>
      <c r="PLE1922" s="19"/>
      <c r="PLF1922" s="11"/>
      <c r="PLG1922" s="12"/>
      <c r="PLH1922" s="12"/>
      <c r="PLI1922" s="10"/>
      <c r="PLJ1922" s="14"/>
      <c r="PLK1922" s="14"/>
      <c r="PLL1922" s="14"/>
      <c r="PLM1922" s="16"/>
      <c r="PLN1922" s="10"/>
      <c r="PLO1922" s="17"/>
      <c r="PLP1922" s="11"/>
      <c r="PLQ1922" s="19"/>
      <c r="PLR1922" s="11"/>
      <c r="PLS1922" s="12"/>
      <c r="PLT1922" s="12"/>
      <c r="PLU1922" s="10"/>
      <c r="PLV1922" s="14"/>
      <c r="PLW1922" s="14"/>
      <c r="PLX1922" s="14"/>
      <c r="PLY1922" s="16"/>
      <c r="PLZ1922" s="10"/>
      <c r="PMA1922" s="17"/>
      <c r="PMB1922" s="11"/>
      <c r="PMC1922" s="19"/>
      <c r="PMD1922" s="11"/>
      <c r="PME1922" s="12"/>
      <c r="PMF1922" s="12"/>
      <c r="PMG1922" s="10"/>
      <c r="PMH1922" s="14"/>
      <c r="PMI1922" s="14"/>
      <c r="PMJ1922" s="14"/>
      <c r="PMK1922" s="16"/>
      <c r="PML1922" s="10"/>
      <c r="PMM1922" s="17"/>
      <c r="PMN1922" s="11"/>
      <c r="PMO1922" s="19"/>
      <c r="PMP1922" s="11"/>
      <c r="PMQ1922" s="12"/>
      <c r="PMR1922" s="12"/>
      <c r="PMS1922" s="10"/>
      <c r="PMT1922" s="14"/>
      <c r="PMU1922" s="14"/>
      <c r="PMV1922" s="14"/>
      <c r="PMW1922" s="16"/>
      <c r="PMX1922" s="10"/>
      <c r="PMY1922" s="17"/>
      <c r="PMZ1922" s="11"/>
      <c r="PNA1922" s="19"/>
      <c r="PNB1922" s="11"/>
      <c r="PNC1922" s="12"/>
      <c r="PND1922" s="12"/>
      <c r="PNE1922" s="10"/>
      <c r="PNF1922" s="14"/>
      <c r="PNG1922" s="14"/>
      <c r="PNH1922" s="14"/>
      <c r="PNI1922" s="16"/>
      <c r="PNJ1922" s="10"/>
      <c r="PNK1922" s="17"/>
      <c r="PNL1922" s="11"/>
      <c r="PNM1922" s="19"/>
      <c r="PNN1922" s="11"/>
      <c r="PNO1922" s="12"/>
      <c r="PNP1922" s="12"/>
      <c r="PNQ1922" s="10"/>
      <c r="PNR1922" s="14"/>
      <c r="PNS1922" s="14"/>
      <c r="PNT1922" s="14"/>
      <c r="PNU1922" s="16"/>
      <c r="PNV1922" s="10"/>
      <c r="PNW1922" s="17"/>
      <c r="PNX1922" s="11"/>
      <c r="PNY1922" s="19"/>
      <c r="PNZ1922" s="11"/>
      <c r="POA1922" s="12"/>
      <c r="POB1922" s="12"/>
      <c r="POC1922" s="10"/>
      <c r="POD1922" s="14"/>
      <c r="POE1922" s="14"/>
      <c r="POF1922" s="14"/>
      <c r="POG1922" s="16"/>
      <c r="POH1922" s="10"/>
      <c r="POI1922" s="17"/>
      <c r="POJ1922" s="11"/>
      <c r="POK1922" s="19"/>
      <c r="POL1922" s="11"/>
      <c r="POM1922" s="12"/>
      <c r="PON1922" s="12"/>
      <c r="POO1922" s="10"/>
      <c r="POP1922" s="14"/>
      <c r="POQ1922" s="14"/>
      <c r="POR1922" s="14"/>
      <c r="POS1922" s="16"/>
      <c r="POT1922" s="10"/>
      <c r="POU1922" s="17"/>
      <c r="POV1922" s="11"/>
      <c r="POW1922" s="19"/>
      <c r="POX1922" s="11"/>
      <c r="POY1922" s="12"/>
      <c r="POZ1922" s="12"/>
      <c r="PPA1922" s="10"/>
      <c r="PPB1922" s="14"/>
      <c r="PPC1922" s="14"/>
      <c r="PPD1922" s="14"/>
      <c r="PPE1922" s="16"/>
      <c r="PPF1922" s="10"/>
      <c r="PPG1922" s="17"/>
      <c r="PPH1922" s="11"/>
      <c r="PPI1922" s="19"/>
      <c r="PPJ1922" s="11"/>
      <c r="PPK1922" s="12"/>
      <c r="PPL1922" s="12"/>
      <c r="PPM1922" s="10"/>
      <c r="PPN1922" s="14"/>
      <c r="PPO1922" s="14"/>
      <c r="PPP1922" s="14"/>
      <c r="PPQ1922" s="16"/>
      <c r="PPR1922" s="10"/>
      <c r="PPS1922" s="17"/>
      <c r="PPT1922" s="11"/>
      <c r="PPU1922" s="19"/>
      <c r="PPV1922" s="11"/>
      <c r="PPW1922" s="12"/>
      <c r="PPX1922" s="12"/>
      <c r="PPY1922" s="10"/>
      <c r="PPZ1922" s="14"/>
      <c r="PQA1922" s="14"/>
      <c r="PQB1922" s="14"/>
      <c r="PQC1922" s="16"/>
      <c r="PQD1922" s="10"/>
      <c r="PQE1922" s="17"/>
      <c r="PQF1922" s="11"/>
      <c r="PQG1922" s="19"/>
      <c r="PQH1922" s="11"/>
      <c r="PQI1922" s="12"/>
      <c r="PQJ1922" s="12"/>
      <c r="PQK1922" s="10"/>
      <c r="PQL1922" s="14"/>
      <c r="PQM1922" s="14"/>
      <c r="PQN1922" s="14"/>
      <c r="PQO1922" s="16"/>
      <c r="PQP1922" s="10"/>
      <c r="PQQ1922" s="17"/>
      <c r="PQR1922" s="11"/>
      <c r="PQS1922" s="19"/>
      <c r="PQT1922" s="11"/>
      <c r="PQU1922" s="12"/>
      <c r="PQV1922" s="12"/>
      <c r="PQW1922" s="10"/>
      <c r="PQX1922" s="14"/>
      <c r="PQY1922" s="14"/>
      <c r="PQZ1922" s="14"/>
      <c r="PRA1922" s="16"/>
      <c r="PRB1922" s="10"/>
      <c r="PRC1922" s="17"/>
      <c r="PRD1922" s="11"/>
      <c r="PRE1922" s="19"/>
      <c r="PRF1922" s="11"/>
      <c r="PRG1922" s="12"/>
      <c r="PRH1922" s="12"/>
      <c r="PRI1922" s="10"/>
      <c r="PRJ1922" s="14"/>
      <c r="PRK1922" s="14"/>
      <c r="PRL1922" s="14"/>
      <c r="PRM1922" s="16"/>
      <c r="PRN1922" s="10"/>
      <c r="PRO1922" s="17"/>
      <c r="PRP1922" s="11"/>
      <c r="PRQ1922" s="19"/>
      <c r="PRR1922" s="11"/>
      <c r="PRS1922" s="12"/>
      <c r="PRT1922" s="12"/>
      <c r="PRU1922" s="10"/>
      <c r="PRV1922" s="14"/>
      <c r="PRW1922" s="14"/>
      <c r="PRX1922" s="14"/>
      <c r="PRY1922" s="16"/>
      <c r="PRZ1922" s="10"/>
      <c r="PSA1922" s="17"/>
      <c r="PSB1922" s="11"/>
      <c r="PSC1922" s="19"/>
      <c r="PSD1922" s="11"/>
      <c r="PSE1922" s="12"/>
      <c r="PSF1922" s="12"/>
      <c r="PSG1922" s="10"/>
      <c r="PSH1922" s="14"/>
      <c r="PSI1922" s="14"/>
      <c r="PSJ1922" s="14"/>
      <c r="PSK1922" s="16"/>
      <c r="PSL1922" s="10"/>
      <c r="PSM1922" s="17"/>
      <c r="PSN1922" s="11"/>
      <c r="PSO1922" s="19"/>
      <c r="PSP1922" s="11"/>
      <c r="PSQ1922" s="12"/>
      <c r="PSR1922" s="12"/>
      <c r="PSS1922" s="10"/>
      <c r="PST1922" s="14"/>
      <c r="PSU1922" s="14"/>
      <c r="PSV1922" s="14"/>
      <c r="PSW1922" s="16"/>
      <c r="PSX1922" s="10"/>
      <c r="PSY1922" s="17"/>
      <c r="PSZ1922" s="11"/>
      <c r="PTA1922" s="19"/>
      <c r="PTB1922" s="11"/>
      <c r="PTC1922" s="12"/>
      <c r="PTD1922" s="12"/>
      <c r="PTE1922" s="10"/>
      <c r="PTF1922" s="14"/>
      <c r="PTG1922" s="14"/>
      <c r="PTH1922" s="14"/>
      <c r="PTI1922" s="16"/>
      <c r="PTJ1922" s="10"/>
      <c r="PTK1922" s="17"/>
      <c r="PTL1922" s="11"/>
      <c r="PTM1922" s="19"/>
      <c r="PTN1922" s="11"/>
      <c r="PTO1922" s="12"/>
      <c r="PTP1922" s="12"/>
      <c r="PTQ1922" s="10"/>
      <c r="PTR1922" s="14"/>
      <c r="PTS1922" s="14"/>
      <c r="PTT1922" s="14"/>
      <c r="PTU1922" s="16"/>
      <c r="PTV1922" s="10"/>
      <c r="PTW1922" s="17"/>
      <c r="PTX1922" s="11"/>
      <c r="PTY1922" s="19"/>
      <c r="PTZ1922" s="11"/>
      <c r="PUA1922" s="12"/>
      <c r="PUB1922" s="12"/>
      <c r="PUC1922" s="10"/>
      <c r="PUD1922" s="14"/>
      <c r="PUE1922" s="14"/>
      <c r="PUF1922" s="14"/>
      <c r="PUG1922" s="16"/>
      <c r="PUH1922" s="10"/>
      <c r="PUI1922" s="17"/>
      <c r="PUJ1922" s="11"/>
      <c r="PUK1922" s="19"/>
      <c r="PUL1922" s="11"/>
      <c r="PUM1922" s="12"/>
      <c r="PUN1922" s="12"/>
      <c r="PUO1922" s="10"/>
      <c r="PUP1922" s="14"/>
      <c r="PUQ1922" s="14"/>
      <c r="PUR1922" s="14"/>
      <c r="PUS1922" s="16"/>
      <c r="PUT1922" s="10"/>
      <c r="PUU1922" s="17"/>
      <c r="PUV1922" s="11"/>
      <c r="PUW1922" s="19"/>
      <c r="PUX1922" s="11"/>
      <c r="PUY1922" s="12"/>
      <c r="PUZ1922" s="12"/>
      <c r="PVA1922" s="10"/>
      <c r="PVB1922" s="14"/>
      <c r="PVC1922" s="14"/>
      <c r="PVD1922" s="14"/>
      <c r="PVE1922" s="16"/>
      <c r="PVF1922" s="10"/>
      <c r="PVG1922" s="17"/>
      <c r="PVH1922" s="11"/>
      <c r="PVI1922" s="19"/>
      <c r="PVJ1922" s="11"/>
      <c r="PVK1922" s="12"/>
      <c r="PVL1922" s="12"/>
      <c r="PVM1922" s="10"/>
      <c r="PVN1922" s="14"/>
      <c r="PVO1922" s="14"/>
      <c r="PVP1922" s="14"/>
      <c r="PVQ1922" s="16"/>
      <c r="PVR1922" s="10"/>
      <c r="PVS1922" s="17"/>
      <c r="PVT1922" s="11"/>
      <c r="PVU1922" s="19"/>
      <c r="PVV1922" s="11"/>
      <c r="PVW1922" s="12"/>
      <c r="PVX1922" s="12"/>
      <c r="PVY1922" s="10"/>
      <c r="PVZ1922" s="14"/>
      <c r="PWA1922" s="14"/>
      <c r="PWB1922" s="14"/>
      <c r="PWC1922" s="16"/>
      <c r="PWD1922" s="10"/>
      <c r="PWE1922" s="17"/>
      <c r="PWF1922" s="11"/>
      <c r="PWG1922" s="19"/>
      <c r="PWH1922" s="11"/>
      <c r="PWI1922" s="12"/>
      <c r="PWJ1922" s="12"/>
      <c r="PWK1922" s="10"/>
      <c r="PWL1922" s="14"/>
      <c r="PWM1922" s="14"/>
      <c r="PWN1922" s="14"/>
      <c r="PWO1922" s="16"/>
      <c r="PWP1922" s="10"/>
      <c r="PWQ1922" s="17"/>
      <c r="PWR1922" s="11"/>
      <c r="PWS1922" s="19"/>
      <c r="PWT1922" s="11"/>
      <c r="PWU1922" s="12"/>
      <c r="PWV1922" s="12"/>
      <c r="PWW1922" s="10"/>
      <c r="PWX1922" s="14"/>
      <c r="PWY1922" s="14"/>
      <c r="PWZ1922" s="14"/>
      <c r="PXA1922" s="16"/>
      <c r="PXB1922" s="10"/>
      <c r="PXC1922" s="17"/>
      <c r="PXD1922" s="11"/>
      <c r="PXE1922" s="19"/>
      <c r="PXF1922" s="11"/>
      <c r="PXG1922" s="12"/>
      <c r="PXH1922" s="12"/>
      <c r="PXI1922" s="10"/>
      <c r="PXJ1922" s="14"/>
      <c r="PXK1922" s="14"/>
      <c r="PXL1922" s="14"/>
      <c r="PXM1922" s="16"/>
      <c r="PXN1922" s="10"/>
      <c r="PXO1922" s="17"/>
      <c r="PXP1922" s="11"/>
      <c r="PXQ1922" s="19"/>
      <c r="PXR1922" s="11"/>
      <c r="PXS1922" s="12"/>
      <c r="PXT1922" s="12"/>
      <c r="PXU1922" s="10"/>
      <c r="PXV1922" s="14"/>
      <c r="PXW1922" s="14"/>
      <c r="PXX1922" s="14"/>
      <c r="PXY1922" s="16"/>
      <c r="PXZ1922" s="10"/>
      <c r="PYA1922" s="17"/>
      <c r="PYB1922" s="11"/>
      <c r="PYC1922" s="19"/>
      <c r="PYD1922" s="11"/>
      <c r="PYE1922" s="12"/>
      <c r="PYF1922" s="12"/>
      <c r="PYG1922" s="10"/>
      <c r="PYH1922" s="14"/>
      <c r="PYI1922" s="14"/>
      <c r="PYJ1922" s="14"/>
      <c r="PYK1922" s="16"/>
      <c r="PYL1922" s="10"/>
      <c r="PYM1922" s="17"/>
      <c r="PYN1922" s="11"/>
      <c r="PYO1922" s="19"/>
      <c r="PYP1922" s="11"/>
      <c r="PYQ1922" s="12"/>
      <c r="PYR1922" s="12"/>
      <c r="PYS1922" s="10"/>
      <c r="PYT1922" s="14"/>
      <c r="PYU1922" s="14"/>
      <c r="PYV1922" s="14"/>
      <c r="PYW1922" s="16"/>
      <c r="PYX1922" s="10"/>
      <c r="PYY1922" s="17"/>
      <c r="PYZ1922" s="11"/>
      <c r="PZA1922" s="19"/>
      <c r="PZB1922" s="11"/>
      <c r="PZC1922" s="12"/>
      <c r="PZD1922" s="12"/>
      <c r="PZE1922" s="10"/>
      <c r="PZF1922" s="14"/>
      <c r="PZG1922" s="14"/>
      <c r="PZH1922" s="14"/>
      <c r="PZI1922" s="16"/>
      <c r="PZJ1922" s="10"/>
      <c r="PZK1922" s="17"/>
      <c r="PZL1922" s="11"/>
      <c r="PZM1922" s="19"/>
      <c r="PZN1922" s="11"/>
      <c r="PZO1922" s="12"/>
      <c r="PZP1922" s="12"/>
      <c r="PZQ1922" s="10"/>
      <c r="PZR1922" s="14"/>
      <c r="PZS1922" s="14"/>
      <c r="PZT1922" s="14"/>
      <c r="PZU1922" s="16"/>
      <c r="PZV1922" s="10"/>
      <c r="PZW1922" s="17"/>
      <c r="PZX1922" s="11"/>
      <c r="PZY1922" s="19"/>
      <c r="PZZ1922" s="11"/>
      <c r="QAA1922" s="12"/>
      <c r="QAB1922" s="12"/>
      <c r="QAC1922" s="10"/>
      <c r="QAD1922" s="14"/>
      <c r="QAE1922" s="14"/>
      <c r="QAF1922" s="14"/>
      <c r="QAG1922" s="16"/>
      <c r="QAH1922" s="10"/>
      <c r="QAI1922" s="17"/>
      <c r="QAJ1922" s="11"/>
      <c r="QAK1922" s="19"/>
      <c r="QAL1922" s="11"/>
      <c r="QAM1922" s="12"/>
      <c r="QAN1922" s="12"/>
      <c r="QAO1922" s="10"/>
      <c r="QAP1922" s="14"/>
      <c r="QAQ1922" s="14"/>
      <c r="QAR1922" s="14"/>
      <c r="QAS1922" s="16"/>
      <c r="QAT1922" s="10"/>
      <c r="QAU1922" s="17"/>
      <c r="QAV1922" s="11"/>
      <c r="QAW1922" s="19"/>
      <c r="QAX1922" s="11"/>
      <c r="QAY1922" s="12"/>
      <c r="QAZ1922" s="12"/>
      <c r="QBA1922" s="10"/>
      <c r="QBB1922" s="14"/>
      <c r="QBC1922" s="14"/>
      <c r="QBD1922" s="14"/>
      <c r="QBE1922" s="16"/>
      <c r="QBF1922" s="10"/>
      <c r="QBG1922" s="17"/>
      <c r="QBH1922" s="11"/>
      <c r="QBI1922" s="19"/>
      <c r="QBJ1922" s="11"/>
      <c r="QBK1922" s="12"/>
      <c r="QBL1922" s="12"/>
      <c r="QBM1922" s="10"/>
      <c r="QBN1922" s="14"/>
      <c r="QBO1922" s="14"/>
      <c r="QBP1922" s="14"/>
      <c r="QBQ1922" s="16"/>
      <c r="QBR1922" s="10"/>
      <c r="QBS1922" s="17"/>
      <c r="QBT1922" s="11"/>
      <c r="QBU1922" s="19"/>
      <c r="QBV1922" s="11"/>
      <c r="QBW1922" s="12"/>
      <c r="QBX1922" s="12"/>
      <c r="QBY1922" s="10"/>
      <c r="QBZ1922" s="14"/>
      <c r="QCA1922" s="14"/>
      <c r="QCB1922" s="14"/>
      <c r="QCC1922" s="16"/>
      <c r="QCD1922" s="10"/>
      <c r="QCE1922" s="17"/>
      <c r="QCF1922" s="11"/>
      <c r="QCG1922" s="19"/>
      <c r="QCH1922" s="11"/>
      <c r="QCI1922" s="12"/>
      <c r="QCJ1922" s="12"/>
      <c r="QCK1922" s="10"/>
      <c r="QCL1922" s="14"/>
      <c r="QCM1922" s="14"/>
      <c r="QCN1922" s="14"/>
      <c r="QCO1922" s="16"/>
      <c r="QCP1922" s="10"/>
      <c r="QCQ1922" s="17"/>
      <c r="QCR1922" s="11"/>
      <c r="QCS1922" s="19"/>
      <c r="QCT1922" s="11"/>
      <c r="QCU1922" s="12"/>
      <c r="QCV1922" s="12"/>
      <c r="QCW1922" s="10"/>
      <c r="QCX1922" s="14"/>
      <c r="QCY1922" s="14"/>
      <c r="QCZ1922" s="14"/>
      <c r="QDA1922" s="16"/>
      <c r="QDB1922" s="10"/>
      <c r="QDC1922" s="17"/>
      <c r="QDD1922" s="11"/>
      <c r="QDE1922" s="19"/>
      <c r="QDF1922" s="11"/>
      <c r="QDG1922" s="12"/>
      <c r="QDH1922" s="12"/>
      <c r="QDI1922" s="10"/>
      <c r="QDJ1922" s="14"/>
      <c r="QDK1922" s="14"/>
      <c r="QDL1922" s="14"/>
      <c r="QDM1922" s="16"/>
      <c r="QDN1922" s="10"/>
      <c r="QDO1922" s="17"/>
      <c r="QDP1922" s="11"/>
      <c r="QDQ1922" s="19"/>
      <c r="QDR1922" s="11"/>
      <c r="QDS1922" s="12"/>
      <c r="QDT1922" s="12"/>
      <c r="QDU1922" s="10"/>
      <c r="QDV1922" s="14"/>
      <c r="QDW1922" s="14"/>
      <c r="QDX1922" s="14"/>
      <c r="QDY1922" s="16"/>
      <c r="QDZ1922" s="10"/>
      <c r="QEA1922" s="17"/>
      <c r="QEB1922" s="11"/>
      <c r="QEC1922" s="19"/>
      <c r="QED1922" s="11"/>
      <c r="QEE1922" s="12"/>
      <c r="QEF1922" s="12"/>
      <c r="QEG1922" s="10"/>
      <c r="QEH1922" s="14"/>
      <c r="QEI1922" s="14"/>
      <c r="QEJ1922" s="14"/>
      <c r="QEK1922" s="16"/>
      <c r="QEL1922" s="10"/>
      <c r="QEM1922" s="17"/>
      <c r="QEN1922" s="11"/>
      <c r="QEO1922" s="19"/>
      <c r="QEP1922" s="11"/>
      <c r="QEQ1922" s="12"/>
      <c r="QER1922" s="12"/>
      <c r="QES1922" s="10"/>
      <c r="QET1922" s="14"/>
      <c r="QEU1922" s="14"/>
      <c r="QEV1922" s="14"/>
      <c r="QEW1922" s="16"/>
      <c r="QEX1922" s="10"/>
      <c r="QEY1922" s="17"/>
      <c r="QEZ1922" s="11"/>
      <c r="QFA1922" s="19"/>
      <c r="QFB1922" s="11"/>
      <c r="QFC1922" s="12"/>
      <c r="QFD1922" s="12"/>
      <c r="QFE1922" s="10"/>
      <c r="QFF1922" s="14"/>
      <c r="QFG1922" s="14"/>
      <c r="QFH1922" s="14"/>
      <c r="QFI1922" s="16"/>
      <c r="QFJ1922" s="10"/>
      <c r="QFK1922" s="17"/>
      <c r="QFL1922" s="11"/>
      <c r="QFM1922" s="19"/>
      <c r="QFN1922" s="11"/>
      <c r="QFO1922" s="12"/>
      <c r="QFP1922" s="12"/>
      <c r="QFQ1922" s="10"/>
      <c r="QFR1922" s="14"/>
      <c r="QFS1922" s="14"/>
      <c r="QFT1922" s="14"/>
      <c r="QFU1922" s="16"/>
      <c r="QFV1922" s="10"/>
      <c r="QFW1922" s="17"/>
      <c r="QFX1922" s="11"/>
      <c r="QFY1922" s="19"/>
      <c r="QFZ1922" s="11"/>
      <c r="QGA1922" s="12"/>
      <c r="QGB1922" s="12"/>
      <c r="QGC1922" s="10"/>
      <c r="QGD1922" s="14"/>
      <c r="QGE1922" s="14"/>
      <c r="QGF1922" s="14"/>
      <c r="QGG1922" s="16"/>
      <c r="QGH1922" s="10"/>
      <c r="QGI1922" s="17"/>
      <c r="QGJ1922" s="11"/>
      <c r="QGK1922" s="19"/>
      <c r="QGL1922" s="11"/>
      <c r="QGM1922" s="12"/>
      <c r="QGN1922" s="12"/>
      <c r="QGO1922" s="10"/>
      <c r="QGP1922" s="14"/>
      <c r="QGQ1922" s="14"/>
      <c r="QGR1922" s="14"/>
      <c r="QGS1922" s="16"/>
      <c r="QGT1922" s="10"/>
      <c r="QGU1922" s="17"/>
      <c r="QGV1922" s="11"/>
      <c r="QGW1922" s="19"/>
      <c r="QGX1922" s="11"/>
      <c r="QGY1922" s="12"/>
      <c r="QGZ1922" s="12"/>
      <c r="QHA1922" s="10"/>
      <c r="QHB1922" s="14"/>
      <c r="QHC1922" s="14"/>
      <c r="QHD1922" s="14"/>
      <c r="QHE1922" s="16"/>
      <c r="QHF1922" s="10"/>
      <c r="QHG1922" s="17"/>
      <c r="QHH1922" s="11"/>
      <c r="QHI1922" s="19"/>
      <c r="QHJ1922" s="11"/>
      <c r="QHK1922" s="12"/>
      <c r="QHL1922" s="12"/>
      <c r="QHM1922" s="10"/>
      <c r="QHN1922" s="14"/>
      <c r="QHO1922" s="14"/>
      <c r="QHP1922" s="14"/>
      <c r="QHQ1922" s="16"/>
      <c r="QHR1922" s="10"/>
      <c r="QHS1922" s="17"/>
      <c r="QHT1922" s="11"/>
      <c r="QHU1922" s="19"/>
      <c r="QHV1922" s="11"/>
      <c r="QHW1922" s="12"/>
      <c r="QHX1922" s="12"/>
      <c r="QHY1922" s="10"/>
      <c r="QHZ1922" s="14"/>
      <c r="QIA1922" s="14"/>
      <c r="QIB1922" s="14"/>
      <c r="QIC1922" s="16"/>
      <c r="QID1922" s="10"/>
      <c r="QIE1922" s="17"/>
      <c r="QIF1922" s="11"/>
      <c r="QIG1922" s="19"/>
      <c r="QIH1922" s="11"/>
      <c r="QII1922" s="12"/>
      <c r="QIJ1922" s="12"/>
      <c r="QIK1922" s="10"/>
      <c r="QIL1922" s="14"/>
      <c r="QIM1922" s="14"/>
      <c r="QIN1922" s="14"/>
      <c r="QIO1922" s="16"/>
      <c r="QIP1922" s="10"/>
      <c r="QIQ1922" s="17"/>
      <c r="QIR1922" s="11"/>
      <c r="QIS1922" s="19"/>
      <c r="QIT1922" s="11"/>
      <c r="QIU1922" s="12"/>
      <c r="QIV1922" s="12"/>
      <c r="QIW1922" s="10"/>
      <c r="QIX1922" s="14"/>
      <c r="QIY1922" s="14"/>
      <c r="QIZ1922" s="14"/>
      <c r="QJA1922" s="16"/>
      <c r="QJB1922" s="10"/>
      <c r="QJC1922" s="17"/>
      <c r="QJD1922" s="11"/>
      <c r="QJE1922" s="19"/>
      <c r="QJF1922" s="11"/>
      <c r="QJG1922" s="12"/>
      <c r="QJH1922" s="12"/>
      <c r="QJI1922" s="10"/>
      <c r="QJJ1922" s="14"/>
      <c r="QJK1922" s="14"/>
      <c r="QJL1922" s="14"/>
      <c r="QJM1922" s="16"/>
      <c r="QJN1922" s="10"/>
      <c r="QJO1922" s="17"/>
      <c r="QJP1922" s="11"/>
      <c r="QJQ1922" s="19"/>
      <c r="QJR1922" s="11"/>
      <c r="QJS1922" s="12"/>
      <c r="QJT1922" s="12"/>
      <c r="QJU1922" s="10"/>
      <c r="QJV1922" s="14"/>
      <c r="QJW1922" s="14"/>
      <c r="QJX1922" s="14"/>
      <c r="QJY1922" s="16"/>
      <c r="QJZ1922" s="10"/>
      <c r="QKA1922" s="17"/>
      <c r="QKB1922" s="11"/>
      <c r="QKC1922" s="19"/>
      <c r="QKD1922" s="11"/>
      <c r="QKE1922" s="12"/>
      <c r="QKF1922" s="12"/>
      <c r="QKG1922" s="10"/>
      <c r="QKH1922" s="14"/>
      <c r="QKI1922" s="14"/>
      <c r="QKJ1922" s="14"/>
      <c r="QKK1922" s="16"/>
      <c r="QKL1922" s="10"/>
      <c r="QKM1922" s="17"/>
      <c r="QKN1922" s="11"/>
      <c r="QKO1922" s="19"/>
      <c r="QKP1922" s="11"/>
      <c r="QKQ1922" s="12"/>
      <c r="QKR1922" s="12"/>
      <c r="QKS1922" s="10"/>
      <c r="QKT1922" s="14"/>
      <c r="QKU1922" s="14"/>
      <c r="QKV1922" s="14"/>
      <c r="QKW1922" s="16"/>
      <c r="QKX1922" s="10"/>
      <c r="QKY1922" s="17"/>
      <c r="QKZ1922" s="11"/>
      <c r="QLA1922" s="19"/>
      <c r="QLB1922" s="11"/>
      <c r="QLC1922" s="12"/>
      <c r="QLD1922" s="12"/>
      <c r="QLE1922" s="10"/>
      <c r="QLF1922" s="14"/>
      <c r="QLG1922" s="14"/>
      <c r="QLH1922" s="14"/>
      <c r="QLI1922" s="16"/>
      <c r="QLJ1922" s="10"/>
      <c r="QLK1922" s="17"/>
      <c r="QLL1922" s="11"/>
      <c r="QLM1922" s="19"/>
      <c r="QLN1922" s="11"/>
      <c r="QLO1922" s="12"/>
      <c r="QLP1922" s="12"/>
      <c r="QLQ1922" s="10"/>
      <c r="QLR1922" s="14"/>
      <c r="QLS1922" s="14"/>
      <c r="QLT1922" s="14"/>
      <c r="QLU1922" s="16"/>
      <c r="QLV1922" s="10"/>
      <c r="QLW1922" s="17"/>
      <c r="QLX1922" s="11"/>
      <c r="QLY1922" s="19"/>
      <c r="QLZ1922" s="11"/>
      <c r="QMA1922" s="12"/>
      <c r="QMB1922" s="12"/>
      <c r="QMC1922" s="10"/>
      <c r="QMD1922" s="14"/>
      <c r="QME1922" s="14"/>
      <c r="QMF1922" s="14"/>
      <c r="QMG1922" s="16"/>
      <c r="QMH1922" s="10"/>
      <c r="QMI1922" s="17"/>
      <c r="QMJ1922" s="11"/>
      <c r="QMK1922" s="19"/>
      <c r="QML1922" s="11"/>
      <c r="QMM1922" s="12"/>
      <c r="QMN1922" s="12"/>
      <c r="QMO1922" s="10"/>
      <c r="QMP1922" s="14"/>
      <c r="QMQ1922" s="14"/>
      <c r="QMR1922" s="14"/>
      <c r="QMS1922" s="16"/>
      <c r="QMT1922" s="10"/>
      <c r="QMU1922" s="17"/>
      <c r="QMV1922" s="11"/>
      <c r="QMW1922" s="19"/>
      <c r="QMX1922" s="11"/>
      <c r="QMY1922" s="12"/>
      <c r="QMZ1922" s="12"/>
      <c r="QNA1922" s="10"/>
      <c r="QNB1922" s="14"/>
      <c r="QNC1922" s="14"/>
      <c r="QND1922" s="14"/>
      <c r="QNE1922" s="16"/>
      <c r="QNF1922" s="10"/>
      <c r="QNG1922" s="17"/>
      <c r="QNH1922" s="11"/>
      <c r="QNI1922" s="19"/>
      <c r="QNJ1922" s="11"/>
      <c r="QNK1922" s="12"/>
      <c r="QNL1922" s="12"/>
      <c r="QNM1922" s="10"/>
      <c r="QNN1922" s="14"/>
      <c r="QNO1922" s="14"/>
      <c r="QNP1922" s="14"/>
      <c r="QNQ1922" s="16"/>
      <c r="QNR1922" s="10"/>
      <c r="QNS1922" s="17"/>
      <c r="QNT1922" s="11"/>
      <c r="QNU1922" s="19"/>
      <c r="QNV1922" s="11"/>
      <c r="QNW1922" s="12"/>
      <c r="QNX1922" s="12"/>
      <c r="QNY1922" s="10"/>
      <c r="QNZ1922" s="14"/>
      <c r="QOA1922" s="14"/>
      <c r="QOB1922" s="14"/>
      <c r="QOC1922" s="16"/>
      <c r="QOD1922" s="10"/>
      <c r="QOE1922" s="17"/>
      <c r="QOF1922" s="11"/>
      <c r="QOG1922" s="19"/>
      <c r="QOH1922" s="11"/>
      <c r="QOI1922" s="12"/>
      <c r="QOJ1922" s="12"/>
      <c r="QOK1922" s="10"/>
      <c r="QOL1922" s="14"/>
      <c r="QOM1922" s="14"/>
      <c r="QON1922" s="14"/>
      <c r="QOO1922" s="16"/>
      <c r="QOP1922" s="10"/>
      <c r="QOQ1922" s="17"/>
      <c r="QOR1922" s="11"/>
      <c r="QOS1922" s="19"/>
      <c r="QOT1922" s="11"/>
      <c r="QOU1922" s="12"/>
      <c r="QOV1922" s="12"/>
      <c r="QOW1922" s="10"/>
      <c r="QOX1922" s="14"/>
      <c r="QOY1922" s="14"/>
      <c r="QOZ1922" s="14"/>
      <c r="QPA1922" s="16"/>
      <c r="QPB1922" s="10"/>
      <c r="QPC1922" s="17"/>
      <c r="QPD1922" s="11"/>
      <c r="QPE1922" s="19"/>
      <c r="QPF1922" s="11"/>
      <c r="QPG1922" s="12"/>
      <c r="QPH1922" s="12"/>
      <c r="QPI1922" s="10"/>
      <c r="QPJ1922" s="14"/>
      <c r="QPK1922" s="14"/>
      <c r="QPL1922" s="14"/>
      <c r="QPM1922" s="16"/>
      <c r="QPN1922" s="10"/>
      <c r="QPO1922" s="17"/>
      <c r="QPP1922" s="11"/>
      <c r="QPQ1922" s="19"/>
      <c r="QPR1922" s="11"/>
      <c r="QPS1922" s="12"/>
      <c r="QPT1922" s="12"/>
      <c r="QPU1922" s="10"/>
      <c r="QPV1922" s="14"/>
      <c r="QPW1922" s="14"/>
      <c r="QPX1922" s="14"/>
      <c r="QPY1922" s="16"/>
      <c r="QPZ1922" s="10"/>
      <c r="QQA1922" s="17"/>
      <c r="QQB1922" s="11"/>
      <c r="QQC1922" s="19"/>
      <c r="QQD1922" s="11"/>
      <c r="QQE1922" s="12"/>
      <c r="QQF1922" s="12"/>
      <c r="QQG1922" s="10"/>
      <c r="QQH1922" s="14"/>
      <c r="QQI1922" s="14"/>
      <c r="QQJ1922" s="14"/>
      <c r="QQK1922" s="16"/>
      <c r="QQL1922" s="10"/>
      <c r="QQM1922" s="17"/>
      <c r="QQN1922" s="11"/>
      <c r="QQO1922" s="19"/>
      <c r="QQP1922" s="11"/>
      <c r="QQQ1922" s="12"/>
      <c r="QQR1922" s="12"/>
      <c r="QQS1922" s="10"/>
      <c r="QQT1922" s="14"/>
      <c r="QQU1922" s="14"/>
      <c r="QQV1922" s="14"/>
      <c r="QQW1922" s="16"/>
      <c r="QQX1922" s="10"/>
      <c r="QQY1922" s="17"/>
      <c r="QQZ1922" s="11"/>
      <c r="QRA1922" s="19"/>
      <c r="QRB1922" s="11"/>
      <c r="QRC1922" s="12"/>
      <c r="QRD1922" s="12"/>
      <c r="QRE1922" s="10"/>
      <c r="QRF1922" s="14"/>
      <c r="QRG1922" s="14"/>
      <c r="QRH1922" s="14"/>
      <c r="QRI1922" s="16"/>
      <c r="QRJ1922" s="10"/>
      <c r="QRK1922" s="17"/>
      <c r="QRL1922" s="11"/>
      <c r="QRM1922" s="19"/>
      <c r="QRN1922" s="11"/>
      <c r="QRO1922" s="12"/>
      <c r="QRP1922" s="12"/>
      <c r="QRQ1922" s="10"/>
      <c r="QRR1922" s="14"/>
      <c r="QRS1922" s="14"/>
      <c r="QRT1922" s="14"/>
      <c r="QRU1922" s="16"/>
      <c r="QRV1922" s="10"/>
      <c r="QRW1922" s="17"/>
      <c r="QRX1922" s="11"/>
      <c r="QRY1922" s="19"/>
      <c r="QRZ1922" s="11"/>
      <c r="QSA1922" s="12"/>
      <c r="QSB1922" s="12"/>
      <c r="QSC1922" s="10"/>
      <c r="QSD1922" s="14"/>
      <c r="QSE1922" s="14"/>
      <c r="QSF1922" s="14"/>
      <c r="QSG1922" s="16"/>
      <c r="QSH1922" s="10"/>
      <c r="QSI1922" s="17"/>
      <c r="QSJ1922" s="11"/>
      <c r="QSK1922" s="19"/>
      <c r="QSL1922" s="11"/>
      <c r="QSM1922" s="12"/>
      <c r="QSN1922" s="12"/>
      <c r="QSO1922" s="10"/>
      <c r="QSP1922" s="14"/>
      <c r="QSQ1922" s="14"/>
      <c r="QSR1922" s="14"/>
      <c r="QSS1922" s="16"/>
      <c r="QST1922" s="10"/>
      <c r="QSU1922" s="17"/>
      <c r="QSV1922" s="11"/>
      <c r="QSW1922" s="19"/>
      <c r="QSX1922" s="11"/>
      <c r="QSY1922" s="12"/>
      <c r="QSZ1922" s="12"/>
      <c r="QTA1922" s="10"/>
      <c r="QTB1922" s="14"/>
      <c r="QTC1922" s="14"/>
      <c r="QTD1922" s="14"/>
      <c r="QTE1922" s="16"/>
      <c r="QTF1922" s="10"/>
      <c r="QTG1922" s="17"/>
      <c r="QTH1922" s="11"/>
      <c r="QTI1922" s="19"/>
      <c r="QTJ1922" s="11"/>
      <c r="QTK1922" s="12"/>
      <c r="QTL1922" s="12"/>
      <c r="QTM1922" s="10"/>
      <c r="QTN1922" s="14"/>
      <c r="QTO1922" s="14"/>
      <c r="QTP1922" s="14"/>
      <c r="QTQ1922" s="16"/>
      <c r="QTR1922" s="10"/>
      <c r="QTS1922" s="17"/>
      <c r="QTT1922" s="11"/>
      <c r="QTU1922" s="19"/>
      <c r="QTV1922" s="11"/>
      <c r="QTW1922" s="12"/>
      <c r="QTX1922" s="12"/>
      <c r="QTY1922" s="10"/>
      <c r="QTZ1922" s="14"/>
      <c r="QUA1922" s="14"/>
      <c r="QUB1922" s="14"/>
      <c r="QUC1922" s="16"/>
      <c r="QUD1922" s="10"/>
      <c r="QUE1922" s="17"/>
      <c r="QUF1922" s="11"/>
      <c r="QUG1922" s="19"/>
      <c r="QUH1922" s="11"/>
      <c r="QUI1922" s="12"/>
      <c r="QUJ1922" s="12"/>
      <c r="QUK1922" s="10"/>
      <c r="QUL1922" s="14"/>
      <c r="QUM1922" s="14"/>
      <c r="QUN1922" s="14"/>
      <c r="QUO1922" s="16"/>
      <c r="QUP1922" s="10"/>
      <c r="QUQ1922" s="17"/>
      <c r="QUR1922" s="11"/>
      <c r="QUS1922" s="19"/>
      <c r="QUT1922" s="11"/>
      <c r="QUU1922" s="12"/>
      <c r="QUV1922" s="12"/>
      <c r="QUW1922" s="10"/>
      <c r="QUX1922" s="14"/>
      <c r="QUY1922" s="14"/>
      <c r="QUZ1922" s="14"/>
      <c r="QVA1922" s="16"/>
      <c r="QVB1922" s="10"/>
      <c r="QVC1922" s="17"/>
      <c r="QVD1922" s="11"/>
      <c r="QVE1922" s="19"/>
      <c r="QVF1922" s="11"/>
      <c r="QVG1922" s="12"/>
      <c r="QVH1922" s="12"/>
      <c r="QVI1922" s="10"/>
      <c r="QVJ1922" s="14"/>
      <c r="QVK1922" s="14"/>
      <c r="QVL1922" s="14"/>
      <c r="QVM1922" s="16"/>
      <c r="QVN1922" s="10"/>
      <c r="QVO1922" s="17"/>
      <c r="QVP1922" s="11"/>
      <c r="QVQ1922" s="19"/>
      <c r="QVR1922" s="11"/>
      <c r="QVS1922" s="12"/>
      <c r="QVT1922" s="12"/>
      <c r="QVU1922" s="10"/>
      <c r="QVV1922" s="14"/>
      <c r="QVW1922" s="14"/>
      <c r="QVX1922" s="14"/>
      <c r="QVY1922" s="16"/>
      <c r="QVZ1922" s="10"/>
      <c r="QWA1922" s="17"/>
      <c r="QWB1922" s="11"/>
      <c r="QWC1922" s="19"/>
      <c r="QWD1922" s="11"/>
      <c r="QWE1922" s="12"/>
      <c r="QWF1922" s="12"/>
      <c r="QWG1922" s="10"/>
      <c r="QWH1922" s="14"/>
      <c r="QWI1922" s="14"/>
      <c r="QWJ1922" s="14"/>
      <c r="QWK1922" s="16"/>
      <c r="QWL1922" s="10"/>
      <c r="QWM1922" s="17"/>
      <c r="QWN1922" s="11"/>
      <c r="QWO1922" s="19"/>
      <c r="QWP1922" s="11"/>
      <c r="QWQ1922" s="12"/>
      <c r="QWR1922" s="12"/>
      <c r="QWS1922" s="10"/>
      <c r="QWT1922" s="14"/>
      <c r="QWU1922" s="14"/>
      <c r="QWV1922" s="14"/>
      <c r="QWW1922" s="16"/>
      <c r="QWX1922" s="10"/>
      <c r="QWY1922" s="17"/>
      <c r="QWZ1922" s="11"/>
      <c r="QXA1922" s="19"/>
      <c r="QXB1922" s="11"/>
      <c r="QXC1922" s="12"/>
      <c r="QXD1922" s="12"/>
      <c r="QXE1922" s="10"/>
      <c r="QXF1922" s="14"/>
      <c r="QXG1922" s="14"/>
      <c r="QXH1922" s="14"/>
      <c r="QXI1922" s="16"/>
      <c r="QXJ1922" s="10"/>
      <c r="QXK1922" s="17"/>
      <c r="QXL1922" s="11"/>
      <c r="QXM1922" s="19"/>
      <c r="QXN1922" s="11"/>
      <c r="QXO1922" s="12"/>
      <c r="QXP1922" s="12"/>
      <c r="QXQ1922" s="10"/>
      <c r="QXR1922" s="14"/>
      <c r="QXS1922" s="14"/>
      <c r="QXT1922" s="14"/>
      <c r="QXU1922" s="16"/>
      <c r="QXV1922" s="10"/>
      <c r="QXW1922" s="17"/>
      <c r="QXX1922" s="11"/>
      <c r="QXY1922" s="19"/>
      <c r="QXZ1922" s="11"/>
      <c r="QYA1922" s="12"/>
      <c r="QYB1922" s="12"/>
      <c r="QYC1922" s="10"/>
      <c r="QYD1922" s="14"/>
      <c r="QYE1922" s="14"/>
      <c r="QYF1922" s="14"/>
      <c r="QYG1922" s="16"/>
      <c r="QYH1922" s="10"/>
      <c r="QYI1922" s="17"/>
      <c r="QYJ1922" s="11"/>
      <c r="QYK1922" s="19"/>
      <c r="QYL1922" s="11"/>
      <c r="QYM1922" s="12"/>
      <c r="QYN1922" s="12"/>
      <c r="QYO1922" s="10"/>
      <c r="QYP1922" s="14"/>
      <c r="QYQ1922" s="14"/>
      <c r="QYR1922" s="14"/>
      <c r="QYS1922" s="16"/>
      <c r="QYT1922" s="10"/>
      <c r="QYU1922" s="17"/>
      <c r="QYV1922" s="11"/>
      <c r="QYW1922" s="19"/>
      <c r="QYX1922" s="11"/>
      <c r="QYY1922" s="12"/>
      <c r="QYZ1922" s="12"/>
      <c r="QZA1922" s="10"/>
      <c r="QZB1922" s="14"/>
      <c r="QZC1922" s="14"/>
      <c r="QZD1922" s="14"/>
      <c r="QZE1922" s="16"/>
      <c r="QZF1922" s="10"/>
      <c r="QZG1922" s="17"/>
      <c r="QZH1922" s="11"/>
      <c r="QZI1922" s="19"/>
      <c r="QZJ1922" s="11"/>
      <c r="QZK1922" s="12"/>
      <c r="QZL1922" s="12"/>
      <c r="QZM1922" s="10"/>
      <c r="QZN1922" s="14"/>
      <c r="QZO1922" s="14"/>
      <c r="QZP1922" s="14"/>
      <c r="QZQ1922" s="16"/>
      <c r="QZR1922" s="10"/>
      <c r="QZS1922" s="17"/>
      <c r="QZT1922" s="11"/>
      <c r="QZU1922" s="19"/>
      <c r="QZV1922" s="11"/>
      <c r="QZW1922" s="12"/>
      <c r="QZX1922" s="12"/>
      <c r="QZY1922" s="10"/>
      <c r="QZZ1922" s="14"/>
      <c r="RAA1922" s="14"/>
      <c r="RAB1922" s="14"/>
      <c r="RAC1922" s="16"/>
      <c r="RAD1922" s="10"/>
      <c r="RAE1922" s="17"/>
      <c r="RAF1922" s="11"/>
      <c r="RAG1922" s="19"/>
      <c r="RAH1922" s="11"/>
      <c r="RAI1922" s="12"/>
      <c r="RAJ1922" s="12"/>
      <c r="RAK1922" s="10"/>
      <c r="RAL1922" s="14"/>
      <c r="RAM1922" s="14"/>
      <c r="RAN1922" s="14"/>
      <c r="RAO1922" s="16"/>
      <c r="RAP1922" s="10"/>
      <c r="RAQ1922" s="17"/>
      <c r="RAR1922" s="11"/>
      <c r="RAS1922" s="19"/>
      <c r="RAT1922" s="11"/>
      <c r="RAU1922" s="12"/>
      <c r="RAV1922" s="12"/>
      <c r="RAW1922" s="10"/>
      <c r="RAX1922" s="14"/>
      <c r="RAY1922" s="14"/>
      <c r="RAZ1922" s="14"/>
      <c r="RBA1922" s="16"/>
      <c r="RBB1922" s="10"/>
      <c r="RBC1922" s="17"/>
      <c r="RBD1922" s="11"/>
      <c r="RBE1922" s="19"/>
      <c r="RBF1922" s="11"/>
      <c r="RBG1922" s="12"/>
      <c r="RBH1922" s="12"/>
      <c r="RBI1922" s="10"/>
      <c r="RBJ1922" s="14"/>
      <c r="RBK1922" s="14"/>
      <c r="RBL1922" s="14"/>
      <c r="RBM1922" s="16"/>
      <c r="RBN1922" s="10"/>
      <c r="RBO1922" s="17"/>
      <c r="RBP1922" s="11"/>
      <c r="RBQ1922" s="19"/>
      <c r="RBR1922" s="11"/>
      <c r="RBS1922" s="12"/>
      <c r="RBT1922" s="12"/>
      <c r="RBU1922" s="10"/>
      <c r="RBV1922" s="14"/>
      <c r="RBW1922" s="14"/>
      <c r="RBX1922" s="14"/>
      <c r="RBY1922" s="16"/>
      <c r="RBZ1922" s="10"/>
      <c r="RCA1922" s="17"/>
      <c r="RCB1922" s="11"/>
      <c r="RCC1922" s="19"/>
      <c r="RCD1922" s="11"/>
      <c r="RCE1922" s="12"/>
      <c r="RCF1922" s="12"/>
      <c r="RCG1922" s="10"/>
      <c r="RCH1922" s="14"/>
      <c r="RCI1922" s="14"/>
      <c r="RCJ1922" s="14"/>
      <c r="RCK1922" s="16"/>
      <c r="RCL1922" s="10"/>
      <c r="RCM1922" s="17"/>
      <c r="RCN1922" s="11"/>
      <c r="RCO1922" s="19"/>
      <c r="RCP1922" s="11"/>
      <c r="RCQ1922" s="12"/>
      <c r="RCR1922" s="12"/>
      <c r="RCS1922" s="10"/>
      <c r="RCT1922" s="14"/>
      <c r="RCU1922" s="14"/>
      <c r="RCV1922" s="14"/>
      <c r="RCW1922" s="16"/>
      <c r="RCX1922" s="10"/>
      <c r="RCY1922" s="17"/>
      <c r="RCZ1922" s="11"/>
      <c r="RDA1922" s="19"/>
      <c r="RDB1922" s="11"/>
      <c r="RDC1922" s="12"/>
      <c r="RDD1922" s="12"/>
      <c r="RDE1922" s="10"/>
      <c r="RDF1922" s="14"/>
      <c r="RDG1922" s="14"/>
      <c r="RDH1922" s="14"/>
      <c r="RDI1922" s="16"/>
      <c r="RDJ1922" s="10"/>
      <c r="RDK1922" s="17"/>
      <c r="RDL1922" s="11"/>
      <c r="RDM1922" s="19"/>
      <c r="RDN1922" s="11"/>
      <c r="RDO1922" s="12"/>
      <c r="RDP1922" s="12"/>
      <c r="RDQ1922" s="10"/>
      <c r="RDR1922" s="14"/>
      <c r="RDS1922" s="14"/>
      <c r="RDT1922" s="14"/>
      <c r="RDU1922" s="16"/>
      <c r="RDV1922" s="10"/>
      <c r="RDW1922" s="17"/>
      <c r="RDX1922" s="11"/>
      <c r="RDY1922" s="19"/>
      <c r="RDZ1922" s="11"/>
      <c r="REA1922" s="12"/>
      <c r="REB1922" s="12"/>
      <c r="REC1922" s="10"/>
      <c r="RED1922" s="14"/>
      <c r="REE1922" s="14"/>
      <c r="REF1922" s="14"/>
      <c r="REG1922" s="16"/>
      <c r="REH1922" s="10"/>
      <c r="REI1922" s="17"/>
      <c r="REJ1922" s="11"/>
      <c r="REK1922" s="19"/>
      <c r="REL1922" s="11"/>
      <c r="REM1922" s="12"/>
      <c r="REN1922" s="12"/>
      <c r="REO1922" s="10"/>
      <c r="REP1922" s="14"/>
      <c r="REQ1922" s="14"/>
      <c r="RER1922" s="14"/>
      <c r="RES1922" s="16"/>
      <c r="RET1922" s="10"/>
      <c r="REU1922" s="17"/>
      <c r="REV1922" s="11"/>
      <c r="REW1922" s="19"/>
      <c r="REX1922" s="11"/>
      <c r="REY1922" s="12"/>
      <c r="REZ1922" s="12"/>
      <c r="RFA1922" s="10"/>
      <c r="RFB1922" s="14"/>
      <c r="RFC1922" s="14"/>
      <c r="RFD1922" s="14"/>
      <c r="RFE1922" s="16"/>
      <c r="RFF1922" s="10"/>
      <c r="RFG1922" s="17"/>
      <c r="RFH1922" s="11"/>
      <c r="RFI1922" s="19"/>
      <c r="RFJ1922" s="11"/>
      <c r="RFK1922" s="12"/>
      <c r="RFL1922" s="12"/>
      <c r="RFM1922" s="10"/>
      <c r="RFN1922" s="14"/>
      <c r="RFO1922" s="14"/>
      <c r="RFP1922" s="14"/>
      <c r="RFQ1922" s="16"/>
      <c r="RFR1922" s="10"/>
      <c r="RFS1922" s="17"/>
      <c r="RFT1922" s="11"/>
      <c r="RFU1922" s="19"/>
      <c r="RFV1922" s="11"/>
      <c r="RFW1922" s="12"/>
      <c r="RFX1922" s="12"/>
      <c r="RFY1922" s="10"/>
      <c r="RFZ1922" s="14"/>
      <c r="RGA1922" s="14"/>
      <c r="RGB1922" s="14"/>
      <c r="RGC1922" s="16"/>
      <c r="RGD1922" s="10"/>
      <c r="RGE1922" s="17"/>
      <c r="RGF1922" s="11"/>
      <c r="RGG1922" s="19"/>
      <c r="RGH1922" s="11"/>
      <c r="RGI1922" s="12"/>
      <c r="RGJ1922" s="12"/>
      <c r="RGK1922" s="10"/>
      <c r="RGL1922" s="14"/>
      <c r="RGM1922" s="14"/>
      <c r="RGN1922" s="14"/>
      <c r="RGO1922" s="16"/>
      <c r="RGP1922" s="10"/>
      <c r="RGQ1922" s="17"/>
      <c r="RGR1922" s="11"/>
      <c r="RGS1922" s="19"/>
      <c r="RGT1922" s="11"/>
      <c r="RGU1922" s="12"/>
      <c r="RGV1922" s="12"/>
      <c r="RGW1922" s="10"/>
      <c r="RGX1922" s="14"/>
      <c r="RGY1922" s="14"/>
      <c r="RGZ1922" s="14"/>
      <c r="RHA1922" s="16"/>
      <c r="RHB1922" s="10"/>
      <c r="RHC1922" s="17"/>
      <c r="RHD1922" s="11"/>
      <c r="RHE1922" s="19"/>
      <c r="RHF1922" s="11"/>
      <c r="RHG1922" s="12"/>
      <c r="RHH1922" s="12"/>
      <c r="RHI1922" s="10"/>
      <c r="RHJ1922" s="14"/>
      <c r="RHK1922" s="14"/>
      <c r="RHL1922" s="14"/>
      <c r="RHM1922" s="16"/>
      <c r="RHN1922" s="10"/>
      <c r="RHO1922" s="17"/>
      <c r="RHP1922" s="11"/>
      <c r="RHQ1922" s="19"/>
      <c r="RHR1922" s="11"/>
      <c r="RHS1922" s="12"/>
      <c r="RHT1922" s="12"/>
      <c r="RHU1922" s="10"/>
      <c r="RHV1922" s="14"/>
      <c r="RHW1922" s="14"/>
      <c r="RHX1922" s="14"/>
      <c r="RHY1922" s="16"/>
      <c r="RHZ1922" s="10"/>
      <c r="RIA1922" s="17"/>
      <c r="RIB1922" s="11"/>
      <c r="RIC1922" s="19"/>
      <c r="RID1922" s="11"/>
      <c r="RIE1922" s="12"/>
      <c r="RIF1922" s="12"/>
      <c r="RIG1922" s="10"/>
      <c r="RIH1922" s="14"/>
      <c r="RII1922" s="14"/>
      <c r="RIJ1922" s="14"/>
      <c r="RIK1922" s="16"/>
      <c r="RIL1922" s="10"/>
      <c r="RIM1922" s="17"/>
      <c r="RIN1922" s="11"/>
      <c r="RIO1922" s="19"/>
      <c r="RIP1922" s="11"/>
      <c r="RIQ1922" s="12"/>
      <c r="RIR1922" s="12"/>
      <c r="RIS1922" s="10"/>
      <c r="RIT1922" s="14"/>
      <c r="RIU1922" s="14"/>
      <c r="RIV1922" s="14"/>
      <c r="RIW1922" s="16"/>
      <c r="RIX1922" s="10"/>
      <c r="RIY1922" s="17"/>
      <c r="RIZ1922" s="11"/>
      <c r="RJA1922" s="19"/>
      <c r="RJB1922" s="11"/>
      <c r="RJC1922" s="12"/>
      <c r="RJD1922" s="12"/>
      <c r="RJE1922" s="10"/>
      <c r="RJF1922" s="14"/>
      <c r="RJG1922" s="14"/>
      <c r="RJH1922" s="14"/>
      <c r="RJI1922" s="16"/>
      <c r="RJJ1922" s="10"/>
      <c r="RJK1922" s="17"/>
      <c r="RJL1922" s="11"/>
      <c r="RJM1922" s="19"/>
      <c r="RJN1922" s="11"/>
      <c r="RJO1922" s="12"/>
      <c r="RJP1922" s="12"/>
      <c r="RJQ1922" s="10"/>
      <c r="RJR1922" s="14"/>
      <c r="RJS1922" s="14"/>
      <c r="RJT1922" s="14"/>
      <c r="RJU1922" s="16"/>
      <c r="RJV1922" s="10"/>
      <c r="RJW1922" s="17"/>
      <c r="RJX1922" s="11"/>
      <c r="RJY1922" s="19"/>
      <c r="RJZ1922" s="11"/>
      <c r="RKA1922" s="12"/>
      <c r="RKB1922" s="12"/>
      <c r="RKC1922" s="10"/>
      <c r="RKD1922" s="14"/>
      <c r="RKE1922" s="14"/>
      <c r="RKF1922" s="14"/>
      <c r="RKG1922" s="16"/>
      <c r="RKH1922" s="10"/>
      <c r="RKI1922" s="17"/>
      <c r="RKJ1922" s="11"/>
      <c r="RKK1922" s="19"/>
      <c r="RKL1922" s="11"/>
      <c r="RKM1922" s="12"/>
      <c r="RKN1922" s="12"/>
      <c r="RKO1922" s="10"/>
      <c r="RKP1922" s="14"/>
      <c r="RKQ1922" s="14"/>
      <c r="RKR1922" s="14"/>
      <c r="RKS1922" s="16"/>
      <c r="RKT1922" s="10"/>
      <c r="RKU1922" s="17"/>
      <c r="RKV1922" s="11"/>
      <c r="RKW1922" s="19"/>
      <c r="RKX1922" s="11"/>
      <c r="RKY1922" s="12"/>
      <c r="RKZ1922" s="12"/>
      <c r="RLA1922" s="10"/>
      <c r="RLB1922" s="14"/>
      <c r="RLC1922" s="14"/>
      <c r="RLD1922" s="14"/>
      <c r="RLE1922" s="16"/>
      <c r="RLF1922" s="10"/>
      <c r="RLG1922" s="17"/>
      <c r="RLH1922" s="11"/>
      <c r="RLI1922" s="19"/>
      <c r="RLJ1922" s="11"/>
      <c r="RLK1922" s="12"/>
      <c r="RLL1922" s="12"/>
      <c r="RLM1922" s="10"/>
      <c r="RLN1922" s="14"/>
      <c r="RLO1922" s="14"/>
      <c r="RLP1922" s="14"/>
      <c r="RLQ1922" s="16"/>
      <c r="RLR1922" s="10"/>
      <c r="RLS1922" s="17"/>
      <c r="RLT1922" s="11"/>
      <c r="RLU1922" s="19"/>
      <c r="RLV1922" s="11"/>
      <c r="RLW1922" s="12"/>
      <c r="RLX1922" s="12"/>
      <c r="RLY1922" s="10"/>
      <c r="RLZ1922" s="14"/>
      <c r="RMA1922" s="14"/>
      <c r="RMB1922" s="14"/>
      <c r="RMC1922" s="16"/>
      <c r="RMD1922" s="10"/>
      <c r="RME1922" s="17"/>
      <c r="RMF1922" s="11"/>
      <c r="RMG1922" s="19"/>
      <c r="RMH1922" s="11"/>
      <c r="RMI1922" s="12"/>
      <c r="RMJ1922" s="12"/>
      <c r="RMK1922" s="10"/>
      <c r="RML1922" s="14"/>
      <c r="RMM1922" s="14"/>
      <c r="RMN1922" s="14"/>
      <c r="RMO1922" s="16"/>
      <c r="RMP1922" s="10"/>
      <c r="RMQ1922" s="17"/>
      <c r="RMR1922" s="11"/>
      <c r="RMS1922" s="19"/>
      <c r="RMT1922" s="11"/>
      <c r="RMU1922" s="12"/>
      <c r="RMV1922" s="12"/>
      <c r="RMW1922" s="10"/>
      <c r="RMX1922" s="14"/>
      <c r="RMY1922" s="14"/>
      <c r="RMZ1922" s="14"/>
      <c r="RNA1922" s="16"/>
      <c r="RNB1922" s="10"/>
      <c r="RNC1922" s="17"/>
      <c r="RND1922" s="11"/>
      <c r="RNE1922" s="19"/>
      <c r="RNF1922" s="11"/>
      <c r="RNG1922" s="12"/>
      <c r="RNH1922" s="12"/>
      <c r="RNI1922" s="10"/>
      <c r="RNJ1922" s="14"/>
      <c r="RNK1922" s="14"/>
      <c r="RNL1922" s="14"/>
      <c r="RNM1922" s="16"/>
      <c r="RNN1922" s="10"/>
      <c r="RNO1922" s="17"/>
      <c r="RNP1922" s="11"/>
      <c r="RNQ1922" s="19"/>
      <c r="RNR1922" s="11"/>
      <c r="RNS1922" s="12"/>
      <c r="RNT1922" s="12"/>
      <c r="RNU1922" s="10"/>
      <c r="RNV1922" s="14"/>
      <c r="RNW1922" s="14"/>
      <c r="RNX1922" s="14"/>
      <c r="RNY1922" s="16"/>
      <c r="RNZ1922" s="10"/>
      <c r="ROA1922" s="17"/>
      <c r="ROB1922" s="11"/>
      <c r="ROC1922" s="19"/>
      <c r="ROD1922" s="11"/>
      <c r="ROE1922" s="12"/>
      <c r="ROF1922" s="12"/>
      <c r="ROG1922" s="10"/>
      <c r="ROH1922" s="14"/>
      <c r="ROI1922" s="14"/>
      <c r="ROJ1922" s="14"/>
      <c r="ROK1922" s="16"/>
      <c r="ROL1922" s="10"/>
      <c r="ROM1922" s="17"/>
      <c r="RON1922" s="11"/>
      <c r="ROO1922" s="19"/>
      <c r="ROP1922" s="11"/>
      <c r="ROQ1922" s="12"/>
      <c r="ROR1922" s="12"/>
      <c r="ROS1922" s="10"/>
      <c r="ROT1922" s="14"/>
      <c r="ROU1922" s="14"/>
      <c r="ROV1922" s="14"/>
      <c r="ROW1922" s="16"/>
      <c r="ROX1922" s="10"/>
      <c r="ROY1922" s="17"/>
      <c r="ROZ1922" s="11"/>
      <c r="RPA1922" s="19"/>
      <c r="RPB1922" s="11"/>
      <c r="RPC1922" s="12"/>
      <c r="RPD1922" s="12"/>
      <c r="RPE1922" s="10"/>
      <c r="RPF1922" s="14"/>
      <c r="RPG1922" s="14"/>
      <c r="RPH1922" s="14"/>
      <c r="RPI1922" s="16"/>
      <c r="RPJ1922" s="10"/>
      <c r="RPK1922" s="17"/>
      <c r="RPL1922" s="11"/>
      <c r="RPM1922" s="19"/>
      <c r="RPN1922" s="11"/>
      <c r="RPO1922" s="12"/>
      <c r="RPP1922" s="12"/>
      <c r="RPQ1922" s="10"/>
      <c r="RPR1922" s="14"/>
      <c r="RPS1922" s="14"/>
      <c r="RPT1922" s="14"/>
      <c r="RPU1922" s="16"/>
      <c r="RPV1922" s="10"/>
      <c r="RPW1922" s="17"/>
      <c r="RPX1922" s="11"/>
      <c r="RPY1922" s="19"/>
      <c r="RPZ1922" s="11"/>
      <c r="RQA1922" s="12"/>
      <c r="RQB1922" s="12"/>
      <c r="RQC1922" s="10"/>
      <c r="RQD1922" s="14"/>
      <c r="RQE1922" s="14"/>
      <c r="RQF1922" s="14"/>
      <c r="RQG1922" s="16"/>
      <c r="RQH1922" s="10"/>
      <c r="RQI1922" s="17"/>
      <c r="RQJ1922" s="11"/>
      <c r="RQK1922" s="19"/>
      <c r="RQL1922" s="11"/>
      <c r="RQM1922" s="12"/>
      <c r="RQN1922" s="12"/>
      <c r="RQO1922" s="10"/>
      <c r="RQP1922" s="14"/>
      <c r="RQQ1922" s="14"/>
      <c r="RQR1922" s="14"/>
      <c r="RQS1922" s="16"/>
      <c r="RQT1922" s="10"/>
      <c r="RQU1922" s="17"/>
      <c r="RQV1922" s="11"/>
      <c r="RQW1922" s="19"/>
      <c r="RQX1922" s="11"/>
      <c r="RQY1922" s="12"/>
      <c r="RQZ1922" s="12"/>
      <c r="RRA1922" s="10"/>
      <c r="RRB1922" s="14"/>
      <c r="RRC1922" s="14"/>
      <c r="RRD1922" s="14"/>
      <c r="RRE1922" s="16"/>
      <c r="RRF1922" s="10"/>
      <c r="RRG1922" s="17"/>
      <c r="RRH1922" s="11"/>
      <c r="RRI1922" s="19"/>
      <c r="RRJ1922" s="11"/>
      <c r="RRK1922" s="12"/>
      <c r="RRL1922" s="12"/>
      <c r="RRM1922" s="10"/>
      <c r="RRN1922" s="14"/>
      <c r="RRO1922" s="14"/>
      <c r="RRP1922" s="14"/>
      <c r="RRQ1922" s="16"/>
      <c r="RRR1922" s="10"/>
      <c r="RRS1922" s="17"/>
      <c r="RRT1922" s="11"/>
      <c r="RRU1922" s="19"/>
      <c r="RRV1922" s="11"/>
      <c r="RRW1922" s="12"/>
      <c r="RRX1922" s="12"/>
      <c r="RRY1922" s="10"/>
      <c r="RRZ1922" s="14"/>
      <c r="RSA1922" s="14"/>
      <c r="RSB1922" s="14"/>
      <c r="RSC1922" s="16"/>
      <c r="RSD1922" s="10"/>
      <c r="RSE1922" s="17"/>
      <c r="RSF1922" s="11"/>
      <c r="RSG1922" s="19"/>
      <c r="RSH1922" s="11"/>
      <c r="RSI1922" s="12"/>
      <c r="RSJ1922" s="12"/>
      <c r="RSK1922" s="10"/>
      <c r="RSL1922" s="14"/>
      <c r="RSM1922" s="14"/>
      <c r="RSN1922" s="14"/>
      <c r="RSO1922" s="16"/>
      <c r="RSP1922" s="10"/>
      <c r="RSQ1922" s="17"/>
      <c r="RSR1922" s="11"/>
      <c r="RSS1922" s="19"/>
      <c r="RST1922" s="11"/>
      <c r="RSU1922" s="12"/>
      <c r="RSV1922" s="12"/>
      <c r="RSW1922" s="10"/>
      <c r="RSX1922" s="14"/>
      <c r="RSY1922" s="14"/>
      <c r="RSZ1922" s="14"/>
      <c r="RTA1922" s="16"/>
      <c r="RTB1922" s="10"/>
      <c r="RTC1922" s="17"/>
      <c r="RTD1922" s="11"/>
      <c r="RTE1922" s="19"/>
      <c r="RTF1922" s="11"/>
      <c r="RTG1922" s="12"/>
      <c r="RTH1922" s="12"/>
      <c r="RTI1922" s="10"/>
      <c r="RTJ1922" s="14"/>
      <c r="RTK1922" s="14"/>
      <c r="RTL1922" s="14"/>
      <c r="RTM1922" s="16"/>
      <c r="RTN1922" s="10"/>
      <c r="RTO1922" s="17"/>
      <c r="RTP1922" s="11"/>
      <c r="RTQ1922" s="19"/>
      <c r="RTR1922" s="11"/>
      <c r="RTS1922" s="12"/>
      <c r="RTT1922" s="12"/>
      <c r="RTU1922" s="10"/>
      <c r="RTV1922" s="14"/>
      <c r="RTW1922" s="14"/>
      <c r="RTX1922" s="14"/>
      <c r="RTY1922" s="16"/>
      <c r="RTZ1922" s="10"/>
      <c r="RUA1922" s="17"/>
      <c r="RUB1922" s="11"/>
      <c r="RUC1922" s="19"/>
      <c r="RUD1922" s="11"/>
      <c r="RUE1922" s="12"/>
      <c r="RUF1922" s="12"/>
      <c r="RUG1922" s="10"/>
      <c r="RUH1922" s="14"/>
      <c r="RUI1922" s="14"/>
      <c r="RUJ1922" s="14"/>
      <c r="RUK1922" s="16"/>
      <c r="RUL1922" s="10"/>
      <c r="RUM1922" s="17"/>
      <c r="RUN1922" s="11"/>
      <c r="RUO1922" s="19"/>
      <c r="RUP1922" s="11"/>
      <c r="RUQ1922" s="12"/>
      <c r="RUR1922" s="12"/>
      <c r="RUS1922" s="10"/>
      <c r="RUT1922" s="14"/>
      <c r="RUU1922" s="14"/>
      <c r="RUV1922" s="14"/>
      <c r="RUW1922" s="16"/>
      <c r="RUX1922" s="10"/>
      <c r="RUY1922" s="17"/>
      <c r="RUZ1922" s="11"/>
      <c r="RVA1922" s="19"/>
      <c r="RVB1922" s="11"/>
      <c r="RVC1922" s="12"/>
      <c r="RVD1922" s="12"/>
      <c r="RVE1922" s="10"/>
      <c r="RVF1922" s="14"/>
      <c r="RVG1922" s="14"/>
      <c r="RVH1922" s="14"/>
      <c r="RVI1922" s="16"/>
      <c r="RVJ1922" s="10"/>
      <c r="RVK1922" s="17"/>
      <c r="RVL1922" s="11"/>
      <c r="RVM1922" s="19"/>
      <c r="RVN1922" s="11"/>
      <c r="RVO1922" s="12"/>
      <c r="RVP1922" s="12"/>
      <c r="RVQ1922" s="10"/>
      <c r="RVR1922" s="14"/>
      <c r="RVS1922" s="14"/>
      <c r="RVT1922" s="14"/>
      <c r="RVU1922" s="16"/>
      <c r="RVV1922" s="10"/>
      <c r="RVW1922" s="17"/>
      <c r="RVX1922" s="11"/>
      <c r="RVY1922" s="19"/>
      <c r="RVZ1922" s="11"/>
      <c r="RWA1922" s="12"/>
      <c r="RWB1922" s="12"/>
      <c r="RWC1922" s="10"/>
      <c r="RWD1922" s="14"/>
      <c r="RWE1922" s="14"/>
      <c r="RWF1922" s="14"/>
      <c r="RWG1922" s="16"/>
      <c r="RWH1922" s="10"/>
      <c r="RWI1922" s="17"/>
      <c r="RWJ1922" s="11"/>
      <c r="RWK1922" s="19"/>
      <c r="RWL1922" s="11"/>
      <c r="RWM1922" s="12"/>
      <c r="RWN1922" s="12"/>
      <c r="RWO1922" s="10"/>
      <c r="RWP1922" s="14"/>
      <c r="RWQ1922" s="14"/>
      <c r="RWR1922" s="14"/>
      <c r="RWS1922" s="16"/>
      <c r="RWT1922" s="10"/>
      <c r="RWU1922" s="17"/>
      <c r="RWV1922" s="11"/>
      <c r="RWW1922" s="19"/>
      <c r="RWX1922" s="11"/>
      <c r="RWY1922" s="12"/>
      <c r="RWZ1922" s="12"/>
      <c r="RXA1922" s="10"/>
      <c r="RXB1922" s="14"/>
      <c r="RXC1922" s="14"/>
      <c r="RXD1922" s="14"/>
      <c r="RXE1922" s="16"/>
      <c r="RXF1922" s="10"/>
      <c r="RXG1922" s="17"/>
      <c r="RXH1922" s="11"/>
      <c r="RXI1922" s="19"/>
      <c r="RXJ1922" s="11"/>
      <c r="RXK1922" s="12"/>
      <c r="RXL1922" s="12"/>
      <c r="RXM1922" s="10"/>
      <c r="RXN1922" s="14"/>
      <c r="RXO1922" s="14"/>
      <c r="RXP1922" s="14"/>
      <c r="RXQ1922" s="16"/>
      <c r="RXR1922" s="10"/>
      <c r="RXS1922" s="17"/>
      <c r="RXT1922" s="11"/>
      <c r="RXU1922" s="19"/>
      <c r="RXV1922" s="11"/>
      <c r="RXW1922" s="12"/>
      <c r="RXX1922" s="12"/>
      <c r="RXY1922" s="10"/>
      <c r="RXZ1922" s="14"/>
      <c r="RYA1922" s="14"/>
      <c r="RYB1922" s="14"/>
      <c r="RYC1922" s="16"/>
      <c r="RYD1922" s="10"/>
      <c r="RYE1922" s="17"/>
      <c r="RYF1922" s="11"/>
      <c r="RYG1922" s="19"/>
      <c r="RYH1922" s="11"/>
      <c r="RYI1922" s="12"/>
      <c r="RYJ1922" s="12"/>
      <c r="RYK1922" s="10"/>
      <c r="RYL1922" s="14"/>
      <c r="RYM1922" s="14"/>
      <c r="RYN1922" s="14"/>
      <c r="RYO1922" s="16"/>
      <c r="RYP1922" s="10"/>
      <c r="RYQ1922" s="17"/>
      <c r="RYR1922" s="11"/>
      <c r="RYS1922" s="19"/>
      <c r="RYT1922" s="11"/>
      <c r="RYU1922" s="12"/>
      <c r="RYV1922" s="12"/>
      <c r="RYW1922" s="10"/>
      <c r="RYX1922" s="14"/>
      <c r="RYY1922" s="14"/>
      <c r="RYZ1922" s="14"/>
      <c r="RZA1922" s="16"/>
      <c r="RZB1922" s="10"/>
      <c r="RZC1922" s="17"/>
      <c r="RZD1922" s="11"/>
      <c r="RZE1922" s="19"/>
      <c r="RZF1922" s="11"/>
      <c r="RZG1922" s="12"/>
      <c r="RZH1922" s="12"/>
      <c r="RZI1922" s="10"/>
      <c r="RZJ1922" s="14"/>
      <c r="RZK1922" s="14"/>
      <c r="RZL1922" s="14"/>
      <c r="RZM1922" s="16"/>
      <c r="RZN1922" s="10"/>
      <c r="RZO1922" s="17"/>
      <c r="RZP1922" s="11"/>
      <c r="RZQ1922" s="19"/>
      <c r="RZR1922" s="11"/>
      <c r="RZS1922" s="12"/>
      <c r="RZT1922" s="12"/>
      <c r="RZU1922" s="10"/>
      <c r="RZV1922" s="14"/>
      <c r="RZW1922" s="14"/>
      <c r="RZX1922" s="14"/>
      <c r="RZY1922" s="16"/>
      <c r="RZZ1922" s="10"/>
      <c r="SAA1922" s="17"/>
      <c r="SAB1922" s="11"/>
      <c r="SAC1922" s="19"/>
      <c r="SAD1922" s="11"/>
      <c r="SAE1922" s="12"/>
      <c r="SAF1922" s="12"/>
      <c r="SAG1922" s="10"/>
      <c r="SAH1922" s="14"/>
      <c r="SAI1922" s="14"/>
      <c r="SAJ1922" s="14"/>
      <c r="SAK1922" s="16"/>
      <c r="SAL1922" s="10"/>
      <c r="SAM1922" s="17"/>
      <c r="SAN1922" s="11"/>
      <c r="SAO1922" s="19"/>
      <c r="SAP1922" s="11"/>
      <c r="SAQ1922" s="12"/>
      <c r="SAR1922" s="12"/>
      <c r="SAS1922" s="10"/>
      <c r="SAT1922" s="14"/>
      <c r="SAU1922" s="14"/>
      <c r="SAV1922" s="14"/>
      <c r="SAW1922" s="16"/>
      <c r="SAX1922" s="10"/>
      <c r="SAY1922" s="17"/>
      <c r="SAZ1922" s="11"/>
      <c r="SBA1922" s="19"/>
      <c r="SBB1922" s="11"/>
      <c r="SBC1922" s="12"/>
      <c r="SBD1922" s="12"/>
      <c r="SBE1922" s="10"/>
      <c r="SBF1922" s="14"/>
      <c r="SBG1922" s="14"/>
      <c r="SBH1922" s="14"/>
      <c r="SBI1922" s="16"/>
      <c r="SBJ1922" s="10"/>
      <c r="SBK1922" s="17"/>
      <c r="SBL1922" s="11"/>
      <c r="SBM1922" s="19"/>
      <c r="SBN1922" s="11"/>
      <c r="SBO1922" s="12"/>
      <c r="SBP1922" s="12"/>
      <c r="SBQ1922" s="10"/>
      <c r="SBR1922" s="14"/>
      <c r="SBS1922" s="14"/>
      <c r="SBT1922" s="14"/>
      <c r="SBU1922" s="16"/>
      <c r="SBV1922" s="10"/>
      <c r="SBW1922" s="17"/>
      <c r="SBX1922" s="11"/>
      <c r="SBY1922" s="19"/>
      <c r="SBZ1922" s="11"/>
      <c r="SCA1922" s="12"/>
      <c r="SCB1922" s="12"/>
      <c r="SCC1922" s="10"/>
      <c r="SCD1922" s="14"/>
      <c r="SCE1922" s="14"/>
      <c r="SCF1922" s="14"/>
      <c r="SCG1922" s="16"/>
      <c r="SCH1922" s="10"/>
      <c r="SCI1922" s="17"/>
      <c r="SCJ1922" s="11"/>
      <c r="SCK1922" s="19"/>
      <c r="SCL1922" s="11"/>
      <c r="SCM1922" s="12"/>
      <c r="SCN1922" s="12"/>
      <c r="SCO1922" s="10"/>
      <c r="SCP1922" s="14"/>
      <c r="SCQ1922" s="14"/>
      <c r="SCR1922" s="14"/>
      <c r="SCS1922" s="16"/>
      <c r="SCT1922" s="10"/>
      <c r="SCU1922" s="17"/>
      <c r="SCV1922" s="11"/>
      <c r="SCW1922" s="19"/>
      <c r="SCX1922" s="11"/>
      <c r="SCY1922" s="12"/>
      <c r="SCZ1922" s="12"/>
      <c r="SDA1922" s="10"/>
      <c r="SDB1922" s="14"/>
      <c r="SDC1922" s="14"/>
      <c r="SDD1922" s="14"/>
      <c r="SDE1922" s="16"/>
      <c r="SDF1922" s="10"/>
      <c r="SDG1922" s="17"/>
      <c r="SDH1922" s="11"/>
      <c r="SDI1922" s="19"/>
      <c r="SDJ1922" s="11"/>
      <c r="SDK1922" s="12"/>
      <c r="SDL1922" s="12"/>
      <c r="SDM1922" s="10"/>
      <c r="SDN1922" s="14"/>
      <c r="SDO1922" s="14"/>
      <c r="SDP1922" s="14"/>
      <c r="SDQ1922" s="16"/>
      <c r="SDR1922" s="10"/>
      <c r="SDS1922" s="17"/>
      <c r="SDT1922" s="11"/>
      <c r="SDU1922" s="19"/>
      <c r="SDV1922" s="11"/>
      <c r="SDW1922" s="12"/>
      <c r="SDX1922" s="12"/>
      <c r="SDY1922" s="10"/>
      <c r="SDZ1922" s="14"/>
      <c r="SEA1922" s="14"/>
      <c r="SEB1922" s="14"/>
      <c r="SEC1922" s="16"/>
      <c r="SED1922" s="10"/>
      <c r="SEE1922" s="17"/>
      <c r="SEF1922" s="11"/>
      <c r="SEG1922" s="19"/>
      <c r="SEH1922" s="11"/>
      <c r="SEI1922" s="12"/>
      <c r="SEJ1922" s="12"/>
      <c r="SEK1922" s="10"/>
      <c r="SEL1922" s="14"/>
      <c r="SEM1922" s="14"/>
      <c r="SEN1922" s="14"/>
      <c r="SEO1922" s="16"/>
      <c r="SEP1922" s="10"/>
      <c r="SEQ1922" s="17"/>
      <c r="SER1922" s="11"/>
      <c r="SES1922" s="19"/>
      <c r="SET1922" s="11"/>
      <c r="SEU1922" s="12"/>
      <c r="SEV1922" s="12"/>
      <c r="SEW1922" s="10"/>
      <c r="SEX1922" s="14"/>
      <c r="SEY1922" s="14"/>
      <c r="SEZ1922" s="14"/>
      <c r="SFA1922" s="16"/>
      <c r="SFB1922" s="10"/>
      <c r="SFC1922" s="17"/>
      <c r="SFD1922" s="11"/>
      <c r="SFE1922" s="19"/>
      <c r="SFF1922" s="11"/>
      <c r="SFG1922" s="12"/>
      <c r="SFH1922" s="12"/>
      <c r="SFI1922" s="10"/>
      <c r="SFJ1922" s="14"/>
      <c r="SFK1922" s="14"/>
      <c r="SFL1922" s="14"/>
      <c r="SFM1922" s="16"/>
      <c r="SFN1922" s="10"/>
      <c r="SFO1922" s="17"/>
      <c r="SFP1922" s="11"/>
      <c r="SFQ1922" s="19"/>
      <c r="SFR1922" s="11"/>
      <c r="SFS1922" s="12"/>
      <c r="SFT1922" s="12"/>
      <c r="SFU1922" s="10"/>
      <c r="SFV1922" s="14"/>
      <c r="SFW1922" s="14"/>
      <c r="SFX1922" s="14"/>
      <c r="SFY1922" s="16"/>
      <c r="SFZ1922" s="10"/>
      <c r="SGA1922" s="17"/>
      <c r="SGB1922" s="11"/>
      <c r="SGC1922" s="19"/>
      <c r="SGD1922" s="11"/>
      <c r="SGE1922" s="12"/>
      <c r="SGF1922" s="12"/>
      <c r="SGG1922" s="10"/>
      <c r="SGH1922" s="14"/>
      <c r="SGI1922" s="14"/>
      <c r="SGJ1922" s="14"/>
      <c r="SGK1922" s="16"/>
      <c r="SGL1922" s="10"/>
      <c r="SGM1922" s="17"/>
      <c r="SGN1922" s="11"/>
      <c r="SGO1922" s="19"/>
      <c r="SGP1922" s="11"/>
      <c r="SGQ1922" s="12"/>
      <c r="SGR1922" s="12"/>
      <c r="SGS1922" s="10"/>
      <c r="SGT1922" s="14"/>
      <c r="SGU1922" s="14"/>
      <c r="SGV1922" s="14"/>
      <c r="SGW1922" s="16"/>
      <c r="SGX1922" s="10"/>
      <c r="SGY1922" s="17"/>
      <c r="SGZ1922" s="11"/>
      <c r="SHA1922" s="19"/>
      <c r="SHB1922" s="11"/>
      <c r="SHC1922" s="12"/>
      <c r="SHD1922" s="12"/>
      <c r="SHE1922" s="10"/>
      <c r="SHF1922" s="14"/>
      <c r="SHG1922" s="14"/>
      <c r="SHH1922" s="14"/>
      <c r="SHI1922" s="16"/>
      <c r="SHJ1922" s="10"/>
      <c r="SHK1922" s="17"/>
      <c r="SHL1922" s="11"/>
      <c r="SHM1922" s="19"/>
      <c r="SHN1922" s="11"/>
      <c r="SHO1922" s="12"/>
      <c r="SHP1922" s="12"/>
      <c r="SHQ1922" s="10"/>
      <c r="SHR1922" s="14"/>
      <c r="SHS1922" s="14"/>
      <c r="SHT1922" s="14"/>
      <c r="SHU1922" s="16"/>
      <c r="SHV1922" s="10"/>
      <c r="SHW1922" s="17"/>
      <c r="SHX1922" s="11"/>
      <c r="SHY1922" s="19"/>
      <c r="SHZ1922" s="11"/>
      <c r="SIA1922" s="12"/>
      <c r="SIB1922" s="12"/>
      <c r="SIC1922" s="10"/>
      <c r="SID1922" s="14"/>
      <c r="SIE1922" s="14"/>
      <c r="SIF1922" s="14"/>
      <c r="SIG1922" s="16"/>
      <c r="SIH1922" s="10"/>
      <c r="SII1922" s="17"/>
      <c r="SIJ1922" s="11"/>
      <c r="SIK1922" s="19"/>
      <c r="SIL1922" s="11"/>
      <c r="SIM1922" s="12"/>
      <c r="SIN1922" s="12"/>
      <c r="SIO1922" s="10"/>
      <c r="SIP1922" s="14"/>
      <c r="SIQ1922" s="14"/>
      <c r="SIR1922" s="14"/>
      <c r="SIS1922" s="16"/>
      <c r="SIT1922" s="10"/>
      <c r="SIU1922" s="17"/>
      <c r="SIV1922" s="11"/>
      <c r="SIW1922" s="19"/>
      <c r="SIX1922" s="11"/>
      <c r="SIY1922" s="12"/>
      <c r="SIZ1922" s="12"/>
      <c r="SJA1922" s="10"/>
      <c r="SJB1922" s="14"/>
      <c r="SJC1922" s="14"/>
      <c r="SJD1922" s="14"/>
      <c r="SJE1922" s="16"/>
      <c r="SJF1922" s="10"/>
      <c r="SJG1922" s="17"/>
      <c r="SJH1922" s="11"/>
      <c r="SJI1922" s="19"/>
      <c r="SJJ1922" s="11"/>
      <c r="SJK1922" s="12"/>
      <c r="SJL1922" s="12"/>
      <c r="SJM1922" s="10"/>
      <c r="SJN1922" s="14"/>
      <c r="SJO1922" s="14"/>
      <c r="SJP1922" s="14"/>
      <c r="SJQ1922" s="16"/>
      <c r="SJR1922" s="10"/>
      <c r="SJS1922" s="17"/>
      <c r="SJT1922" s="11"/>
      <c r="SJU1922" s="19"/>
      <c r="SJV1922" s="11"/>
      <c r="SJW1922" s="12"/>
      <c r="SJX1922" s="12"/>
      <c r="SJY1922" s="10"/>
      <c r="SJZ1922" s="14"/>
      <c r="SKA1922" s="14"/>
      <c r="SKB1922" s="14"/>
      <c r="SKC1922" s="16"/>
      <c r="SKD1922" s="10"/>
      <c r="SKE1922" s="17"/>
      <c r="SKF1922" s="11"/>
      <c r="SKG1922" s="19"/>
      <c r="SKH1922" s="11"/>
      <c r="SKI1922" s="12"/>
      <c r="SKJ1922" s="12"/>
      <c r="SKK1922" s="10"/>
      <c r="SKL1922" s="14"/>
      <c r="SKM1922" s="14"/>
      <c r="SKN1922" s="14"/>
      <c r="SKO1922" s="16"/>
      <c r="SKP1922" s="10"/>
      <c r="SKQ1922" s="17"/>
      <c r="SKR1922" s="11"/>
      <c r="SKS1922" s="19"/>
      <c r="SKT1922" s="11"/>
      <c r="SKU1922" s="12"/>
      <c r="SKV1922" s="12"/>
      <c r="SKW1922" s="10"/>
      <c r="SKX1922" s="14"/>
      <c r="SKY1922" s="14"/>
      <c r="SKZ1922" s="14"/>
      <c r="SLA1922" s="16"/>
      <c r="SLB1922" s="10"/>
      <c r="SLC1922" s="17"/>
      <c r="SLD1922" s="11"/>
      <c r="SLE1922" s="19"/>
      <c r="SLF1922" s="11"/>
      <c r="SLG1922" s="12"/>
      <c r="SLH1922" s="12"/>
      <c r="SLI1922" s="10"/>
      <c r="SLJ1922" s="14"/>
      <c r="SLK1922" s="14"/>
      <c r="SLL1922" s="14"/>
      <c r="SLM1922" s="16"/>
      <c r="SLN1922" s="10"/>
      <c r="SLO1922" s="17"/>
      <c r="SLP1922" s="11"/>
      <c r="SLQ1922" s="19"/>
      <c r="SLR1922" s="11"/>
      <c r="SLS1922" s="12"/>
      <c r="SLT1922" s="12"/>
      <c r="SLU1922" s="10"/>
      <c r="SLV1922" s="14"/>
      <c r="SLW1922" s="14"/>
      <c r="SLX1922" s="14"/>
      <c r="SLY1922" s="16"/>
      <c r="SLZ1922" s="10"/>
      <c r="SMA1922" s="17"/>
      <c r="SMB1922" s="11"/>
      <c r="SMC1922" s="19"/>
      <c r="SMD1922" s="11"/>
      <c r="SME1922" s="12"/>
      <c r="SMF1922" s="12"/>
      <c r="SMG1922" s="10"/>
      <c r="SMH1922" s="14"/>
      <c r="SMI1922" s="14"/>
      <c r="SMJ1922" s="14"/>
      <c r="SMK1922" s="16"/>
      <c r="SML1922" s="10"/>
      <c r="SMM1922" s="17"/>
      <c r="SMN1922" s="11"/>
      <c r="SMO1922" s="19"/>
      <c r="SMP1922" s="11"/>
      <c r="SMQ1922" s="12"/>
      <c r="SMR1922" s="12"/>
      <c r="SMS1922" s="10"/>
      <c r="SMT1922" s="14"/>
      <c r="SMU1922" s="14"/>
      <c r="SMV1922" s="14"/>
      <c r="SMW1922" s="16"/>
      <c r="SMX1922" s="10"/>
      <c r="SMY1922" s="17"/>
      <c r="SMZ1922" s="11"/>
      <c r="SNA1922" s="19"/>
      <c r="SNB1922" s="11"/>
      <c r="SNC1922" s="12"/>
      <c r="SND1922" s="12"/>
      <c r="SNE1922" s="10"/>
      <c r="SNF1922" s="14"/>
      <c r="SNG1922" s="14"/>
      <c r="SNH1922" s="14"/>
      <c r="SNI1922" s="16"/>
      <c r="SNJ1922" s="10"/>
      <c r="SNK1922" s="17"/>
      <c r="SNL1922" s="11"/>
      <c r="SNM1922" s="19"/>
      <c r="SNN1922" s="11"/>
      <c r="SNO1922" s="12"/>
      <c r="SNP1922" s="12"/>
      <c r="SNQ1922" s="10"/>
      <c r="SNR1922" s="14"/>
      <c r="SNS1922" s="14"/>
      <c r="SNT1922" s="14"/>
      <c r="SNU1922" s="16"/>
      <c r="SNV1922" s="10"/>
      <c r="SNW1922" s="17"/>
      <c r="SNX1922" s="11"/>
      <c r="SNY1922" s="19"/>
      <c r="SNZ1922" s="11"/>
      <c r="SOA1922" s="12"/>
      <c r="SOB1922" s="12"/>
      <c r="SOC1922" s="10"/>
      <c r="SOD1922" s="14"/>
      <c r="SOE1922" s="14"/>
      <c r="SOF1922" s="14"/>
      <c r="SOG1922" s="16"/>
      <c r="SOH1922" s="10"/>
      <c r="SOI1922" s="17"/>
      <c r="SOJ1922" s="11"/>
      <c r="SOK1922" s="19"/>
      <c r="SOL1922" s="11"/>
      <c r="SOM1922" s="12"/>
      <c r="SON1922" s="12"/>
      <c r="SOO1922" s="10"/>
      <c r="SOP1922" s="14"/>
      <c r="SOQ1922" s="14"/>
      <c r="SOR1922" s="14"/>
      <c r="SOS1922" s="16"/>
      <c r="SOT1922" s="10"/>
      <c r="SOU1922" s="17"/>
      <c r="SOV1922" s="11"/>
      <c r="SOW1922" s="19"/>
      <c r="SOX1922" s="11"/>
      <c r="SOY1922" s="12"/>
      <c r="SOZ1922" s="12"/>
      <c r="SPA1922" s="10"/>
      <c r="SPB1922" s="14"/>
      <c r="SPC1922" s="14"/>
      <c r="SPD1922" s="14"/>
      <c r="SPE1922" s="16"/>
      <c r="SPF1922" s="10"/>
      <c r="SPG1922" s="17"/>
      <c r="SPH1922" s="11"/>
      <c r="SPI1922" s="19"/>
      <c r="SPJ1922" s="11"/>
      <c r="SPK1922" s="12"/>
      <c r="SPL1922" s="12"/>
      <c r="SPM1922" s="10"/>
      <c r="SPN1922" s="14"/>
      <c r="SPO1922" s="14"/>
      <c r="SPP1922" s="14"/>
      <c r="SPQ1922" s="16"/>
      <c r="SPR1922" s="10"/>
      <c r="SPS1922" s="17"/>
      <c r="SPT1922" s="11"/>
      <c r="SPU1922" s="19"/>
      <c r="SPV1922" s="11"/>
      <c r="SPW1922" s="12"/>
      <c r="SPX1922" s="12"/>
      <c r="SPY1922" s="10"/>
      <c r="SPZ1922" s="14"/>
      <c r="SQA1922" s="14"/>
      <c r="SQB1922" s="14"/>
      <c r="SQC1922" s="16"/>
      <c r="SQD1922" s="10"/>
      <c r="SQE1922" s="17"/>
      <c r="SQF1922" s="11"/>
      <c r="SQG1922" s="19"/>
      <c r="SQH1922" s="11"/>
      <c r="SQI1922" s="12"/>
      <c r="SQJ1922" s="12"/>
      <c r="SQK1922" s="10"/>
      <c r="SQL1922" s="14"/>
      <c r="SQM1922" s="14"/>
      <c r="SQN1922" s="14"/>
      <c r="SQO1922" s="16"/>
      <c r="SQP1922" s="10"/>
      <c r="SQQ1922" s="17"/>
      <c r="SQR1922" s="11"/>
      <c r="SQS1922" s="19"/>
      <c r="SQT1922" s="11"/>
      <c r="SQU1922" s="12"/>
      <c r="SQV1922" s="12"/>
      <c r="SQW1922" s="10"/>
      <c r="SQX1922" s="14"/>
      <c r="SQY1922" s="14"/>
      <c r="SQZ1922" s="14"/>
      <c r="SRA1922" s="16"/>
      <c r="SRB1922" s="10"/>
      <c r="SRC1922" s="17"/>
      <c r="SRD1922" s="11"/>
      <c r="SRE1922" s="19"/>
      <c r="SRF1922" s="11"/>
      <c r="SRG1922" s="12"/>
      <c r="SRH1922" s="12"/>
      <c r="SRI1922" s="10"/>
      <c r="SRJ1922" s="14"/>
      <c r="SRK1922" s="14"/>
      <c r="SRL1922" s="14"/>
      <c r="SRM1922" s="16"/>
      <c r="SRN1922" s="10"/>
      <c r="SRO1922" s="17"/>
      <c r="SRP1922" s="11"/>
      <c r="SRQ1922" s="19"/>
      <c r="SRR1922" s="11"/>
      <c r="SRS1922" s="12"/>
      <c r="SRT1922" s="12"/>
      <c r="SRU1922" s="10"/>
      <c r="SRV1922" s="14"/>
      <c r="SRW1922" s="14"/>
      <c r="SRX1922" s="14"/>
      <c r="SRY1922" s="16"/>
      <c r="SRZ1922" s="10"/>
      <c r="SSA1922" s="17"/>
      <c r="SSB1922" s="11"/>
      <c r="SSC1922" s="19"/>
      <c r="SSD1922" s="11"/>
      <c r="SSE1922" s="12"/>
      <c r="SSF1922" s="12"/>
      <c r="SSG1922" s="10"/>
      <c r="SSH1922" s="14"/>
      <c r="SSI1922" s="14"/>
      <c r="SSJ1922" s="14"/>
      <c r="SSK1922" s="16"/>
      <c r="SSL1922" s="10"/>
      <c r="SSM1922" s="17"/>
      <c r="SSN1922" s="11"/>
      <c r="SSO1922" s="19"/>
      <c r="SSP1922" s="11"/>
      <c r="SSQ1922" s="12"/>
      <c r="SSR1922" s="12"/>
      <c r="SSS1922" s="10"/>
      <c r="SST1922" s="14"/>
      <c r="SSU1922" s="14"/>
      <c r="SSV1922" s="14"/>
      <c r="SSW1922" s="16"/>
      <c r="SSX1922" s="10"/>
      <c r="SSY1922" s="17"/>
      <c r="SSZ1922" s="11"/>
      <c r="STA1922" s="19"/>
      <c r="STB1922" s="11"/>
      <c r="STC1922" s="12"/>
      <c r="STD1922" s="12"/>
      <c r="STE1922" s="10"/>
      <c r="STF1922" s="14"/>
      <c r="STG1922" s="14"/>
      <c r="STH1922" s="14"/>
      <c r="STI1922" s="16"/>
      <c r="STJ1922" s="10"/>
      <c r="STK1922" s="17"/>
      <c r="STL1922" s="11"/>
      <c r="STM1922" s="19"/>
      <c r="STN1922" s="11"/>
      <c r="STO1922" s="12"/>
      <c r="STP1922" s="12"/>
      <c r="STQ1922" s="10"/>
      <c r="STR1922" s="14"/>
      <c r="STS1922" s="14"/>
      <c r="STT1922" s="14"/>
      <c r="STU1922" s="16"/>
      <c r="STV1922" s="10"/>
      <c r="STW1922" s="17"/>
      <c r="STX1922" s="11"/>
      <c r="STY1922" s="19"/>
      <c r="STZ1922" s="11"/>
      <c r="SUA1922" s="12"/>
      <c r="SUB1922" s="12"/>
      <c r="SUC1922" s="10"/>
      <c r="SUD1922" s="14"/>
      <c r="SUE1922" s="14"/>
      <c r="SUF1922" s="14"/>
      <c r="SUG1922" s="16"/>
      <c r="SUH1922" s="10"/>
      <c r="SUI1922" s="17"/>
      <c r="SUJ1922" s="11"/>
      <c r="SUK1922" s="19"/>
      <c r="SUL1922" s="11"/>
      <c r="SUM1922" s="12"/>
      <c r="SUN1922" s="12"/>
      <c r="SUO1922" s="10"/>
      <c r="SUP1922" s="14"/>
      <c r="SUQ1922" s="14"/>
      <c r="SUR1922" s="14"/>
      <c r="SUS1922" s="16"/>
      <c r="SUT1922" s="10"/>
      <c r="SUU1922" s="17"/>
      <c r="SUV1922" s="11"/>
      <c r="SUW1922" s="19"/>
      <c r="SUX1922" s="11"/>
      <c r="SUY1922" s="12"/>
      <c r="SUZ1922" s="12"/>
      <c r="SVA1922" s="10"/>
      <c r="SVB1922" s="14"/>
      <c r="SVC1922" s="14"/>
      <c r="SVD1922" s="14"/>
      <c r="SVE1922" s="16"/>
      <c r="SVF1922" s="10"/>
      <c r="SVG1922" s="17"/>
      <c r="SVH1922" s="11"/>
      <c r="SVI1922" s="19"/>
      <c r="SVJ1922" s="11"/>
      <c r="SVK1922" s="12"/>
      <c r="SVL1922" s="12"/>
      <c r="SVM1922" s="10"/>
      <c r="SVN1922" s="14"/>
      <c r="SVO1922" s="14"/>
      <c r="SVP1922" s="14"/>
      <c r="SVQ1922" s="16"/>
      <c r="SVR1922" s="10"/>
      <c r="SVS1922" s="17"/>
      <c r="SVT1922" s="11"/>
      <c r="SVU1922" s="19"/>
      <c r="SVV1922" s="11"/>
      <c r="SVW1922" s="12"/>
      <c r="SVX1922" s="12"/>
      <c r="SVY1922" s="10"/>
      <c r="SVZ1922" s="14"/>
      <c r="SWA1922" s="14"/>
      <c r="SWB1922" s="14"/>
      <c r="SWC1922" s="16"/>
      <c r="SWD1922" s="10"/>
      <c r="SWE1922" s="17"/>
      <c r="SWF1922" s="11"/>
      <c r="SWG1922" s="19"/>
      <c r="SWH1922" s="11"/>
      <c r="SWI1922" s="12"/>
      <c r="SWJ1922" s="12"/>
      <c r="SWK1922" s="10"/>
      <c r="SWL1922" s="14"/>
      <c r="SWM1922" s="14"/>
      <c r="SWN1922" s="14"/>
      <c r="SWO1922" s="16"/>
      <c r="SWP1922" s="10"/>
      <c r="SWQ1922" s="17"/>
      <c r="SWR1922" s="11"/>
      <c r="SWS1922" s="19"/>
      <c r="SWT1922" s="11"/>
      <c r="SWU1922" s="12"/>
      <c r="SWV1922" s="12"/>
      <c r="SWW1922" s="10"/>
      <c r="SWX1922" s="14"/>
      <c r="SWY1922" s="14"/>
      <c r="SWZ1922" s="14"/>
      <c r="SXA1922" s="16"/>
      <c r="SXB1922" s="10"/>
      <c r="SXC1922" s="17"/>
      <c r="SXD1922" s="11"/>
      <c r="SXE1922" s="19"/>
      <c r="SXF1922" s="11"/>
      <c r="SXG1922" s="12"/>
      <c r="SXH1922" s="12"/>
      <c r="SXI1922" s="10"/>
      <c r="SXJ1922" s="14"/>
      <c r="SXK1922" s="14"/>
      <c r="SXL1922" s="14"/>
      <c r="SXM1922" s="16"/>
      <c r="SXN1922" s="10"/>
      <c r="SXO1922" s="17"/>
      <c r="SXP1922" s="11"/>
      <c r="SXQ1922" s="19"/>
      <c r="SXR1922" s="11"/>
      <c r="SXS1922" s="12"/>
      <c r="SXT1922" s="12"/>
      <c r="SXU1922" s="10"/>
      <c r="SXV1922" s="14"/>
      <c r="SXW1922" s="14"/>
      <c r="SXX1922" s="14"/>
      <c r="SXY1922" s="16"/>
      <c r="SXZ1922" s="10"/>
      <c r="SYA1922" s="17"/>
      <c r="SYB1922" s="11"/>
      <c r="SYC1922" s="19"/>
      <c r="SYD1922" s="11"/>
      <c r="SYE1922" s="12"/>
      <c r="SYF1922" s="12"/>
      <c r="SYG1922" s="10"/>
      <c r="SYH1922" s="14"/>
      <c r="SYI1922" s="14"/>
      <c r="SYJ1922" s="14"/>
      <c r="SYK1922" s="16"/>
      <c r="SYL1922" s="10"/>
      <c r="SYM1922" s="17"/>
      <c r="SYN1922" s="11"/>
      <c r="SYO1922" s="19"/>
      <c r="SYP1922" s="11"/>
      <c r="SYQ1922" s="12"/>
      <c r="SYR1922" s="12"/>
      <c r="SYS1922" s="10"/>
      <c r="SYT1922" s="14"/>
      <c r="SYU1922" s="14"/>
      <c r="SYV1922" s="14"/>
      <c r="SYW1922" s="16"/>
      <c r="SYX1922" s="10"/>
      <c r="SYY1922" s="17"/>
      <c r="SYZ1922" s="11"/>
      <c r="SZA1922" s="19"/>
      <c r="SZB1922" s="11"/>
      <c r="SZC1922" s="12"/>
      <c r="SZD1922" s="12"/>
      <c r="SZE1922" s="10"/>
      <c r="SZF1922" s="14"/>
      <c r="SZG1922" s="14"/>
      <c r="SZH1922" s="14"/>
      <c r="SZI1922" s="16"/>
      <c r="SZJ1922" s="10"/>
      <c r="SZK1922" s="17"/>
      <c r="SZL1922" s="11"/>
      <c r="SZM1922" s="19"/>
      <c r="SZN1922" s="11"/>
      <c r="SZO1922" s="12"/>
      <c r="SZP1922" s="12"/>
      <c r="SZQ1922" s="10"/>
      <c r="SZR1922" s="14"/>
      <c r="SZS1922" s="14"/>
      <c r="SZT1922" s="14"/>
      <c r="SZU1922" s="16"/>
      <c r="SZV1922" s="10"/>
      <c r="SZW1922" s="17"/>
      <c r="SZX1922" s="11"/>
      <c r="SZY1922" s="19"/>
      <c r="SZZ1922" s="11"/>
      <c r="TAA1922" s="12"/>
      <c r="TAB1922" s="12"/>
      <c r="TAC1922" s="10"/>
      <c r="TAD1922" s="14"/>
      <c r="TAE1922" s="14"/>
      <c r="TAF1922" s="14"/>
      <c r="TAG1922" s="16"/>
      <c r="TAH1922" s="10"/>
      <c r="TAI1922" s="17"/>
      <c r="TAJ1922" s="11"/>
      <c r="TAK1922" s="19"/>
      <c r="TAL1922" s="11"/>
      <c r="TAM1922" s="12"/>
      <c r="TAN1922" s="12"/>
      <c r="TAO1922" s="10"/>
      <c r="TAP1922" s="14"/>
      <c r="TAQ1922" s="14"/>
      <c r="TAR1922" s="14"/>
      <c r="TAS1922" s="16"/>
      <c r="TAT1922" s="10"/>
      <c r="TAU1922" s="17"/>
      <c r="TAV1922" s="11"/>
      <c r="TAW1922" s="19"/>
      <c r="TAX1922" s="11"/>
      <c r="TAY1922" s="12"/>
      <c r="TAZ1922" s="12"/>
      <c r="TBA1922" s="10"/>
      <c r="TBB1922" s="14"/>
      <c r="TBC1922" s="14"/>
      <c r="TBD1922" s="14"/>
      <c r="TBE1922" s="16"/>
      <c r="TBF1922" s="10"/>
      <c r="TBG1922" s="17"/>
      <c r="TBH1922" s="11"/>
      <c r="TBI1922" s="19"/>
      <c r="TBJ1922" s="11"/>
      <c r="TBK1922" s="12"/>
      <c r="TBL1922" s="12"/>
      <c r="TBM1922" s="10"/>
      <c r="TBN1922" s="14"/>
      <c r="TBO1922" s="14"/>
      <c r="TBP1922" s="14"/>
      <c r="TBQ1922" s="16"/>
      <c r="TBR1922" s="10"/>
      <c r="TBS1922" s="17"/>
      <c r="TBT1922" s="11"/>
      <c r="TBU1922" s="19"/>
      <c r="TBV1922" s="11"/>
      <c r="TBW1922" s="12"/>
      <c r="TBX1922" s="12"/>
      <c r="TBY1922" s="10"/>
      <c r="TBZ1922" s="14"/>
      <c r="TCA1922" s="14"/>
      <c r="TCB1922" s="14"/>
      <c r="TCC1922" s="16"/>
      <c r="TCD1922" s="10"/>
      <c r="TCE1922" s="17"/>
      <c r="TCF1922" s="11"/>
      <c r="TCG1922" s="19"/>
      <c r="TCH1922" s="11"/>
      <c r="TCI1922" s="12"/>
      <c r="TCJ1922" s="12"/>
      <c r="TCK1922" s="10"/>
      <c r="TCL1922" s="14"/>
      <c r="TCM1922" s="14"/>
      <c r="TCN1922" s="14"/>
      <c r="TCO1922" s="16"/>
      <c r="TCP1922" s="10"/>
      <c r="TCQ1922" s="17"/>
      <c r="TCR1922" s="11"/>
      <c r="TCS1922" s="19"/>
      <c r="TCT1922" s="11"/>
      <c r="TCU1922" s="12"/>
      <c r="TCV1922" s="12"/>
      <c r="TCW1922" s="10"/>
      <c r="TCX1922" s="14"/>
      <c r="TCY1922" s="14"/>
      <c r="TCZ1922" s="14"/>
      <c r="TDA1922" s="16"/>
      <c r="TDB1922" s="10"/>
      <c r="TDC1922" s="17"/>
      <c r="TDD1922" s="11"/>
      <c r="TDE1922" s="19"/>
      <c r="TDF1922" s="11"/>
      <c r="TDG1922" s="12"/>
      <c r="TDH1922" s="12"/>
      <c r="TDI1922" s="10"/>
      <c r="TDJ1922" s="14"/>
      <c r="TDK1922" s="14"/>
      <c r="TDL1922" s="14"/>
      <c r="TDM1922" s="16"/>
      <c r="TDN1922" s="10"/>
      <c r="TDO1922" s="17"/>
      <c r="TDP1922" s="11"/>
      <c r="TDQ1922" s="19"/>
      <c r="TDR1922" s="11"/>
      <c r="TDS1922" s="12"/>
      <c r="TDT1922" s="12"/>
      <c r="TDU1922" s="10"/>
      <c r="TDV1922" s="14"/>
      <c r="TDW1922" s="14"/>
      <c r="TDX1922" s="14"/>
      <c r="TDY1922" s="16"/>
      <c r="TDZ1922" s="10"/>
      <c r="TEA1922" s="17"/>
      <c r="TEB1922" s="11"/>
      <c r="TEC1922" s="19"/>
      <c r="TED1922" s="11"/>
      <c r="TEE1922" s="12"/>
      <c r="TEF1922" s="12"/>
      <c r="TEG1922" s="10"/>
      <c r="TEH1922" s="14"/>
      <c r="TEI1922" s="14"/>
      <c r="TEJ1922" s="14"/>
      <c r="TEK1922" s="16"/>
      <c r="TEL1922" s="10"/>
      <c r="TEM1922" s="17"/>
      <c r="TEN1922" s="11"/>
      <c r="TEO1922" s="19"/>
      <c r="TEP1922" s="11"/>
      <c r="TEQ1922" s="12"/>
      <c r="TER1922" s="12"/>
      <c r="TES1922" s="10"/>
      <c r="TET1922" s="14"/>
      <c r="TEU1922" s="14"/>
      <c r="TEV1922" s="14"/>
      <c r="TEW1922" s="16"/>
      <c r="TEX1922" s="10"/>
      <c r="TEY1922" s="17"/>
      <c r="TEZ1922" s="11"/>
      <c r="TFA1922" s="19"/>
      <c r="TFB1922" s="11"/>
      <c r="TFC1922" s="12"/>
      <c r="TFD1922" s="12"/>
      <c r="TFE1922" s="10"/>
      <c r="TFF1922" s="14"/>
      <c r="TFG1922" s="14"/>
      <c r="TFH1922" s="14"/>
      <c r="TFI1922" s="16"/>
      <c r="TFJ1922" s="10"/>
      <c r="TFK1922" s="17"/>
      <c r="TFL1922" s="11"/>
      <c r="TFM1922" s="19"/>
      <c r="TFN1922" s="11"/>
      <c r="TFO1922" s="12"/>
      <c r="TFP1922" s="12"/>
      <c r="TFQ1922" s="10"/>
      <c r="TFR1922" s="14"/>
      <c r="TFS1922" s="14"/>
      <c r="TFT1922" s="14"/>
      <c r="TFU1922" s="16"/>
      <c r="TFV1922" s="10"/>
      <c r="TFW1922" s="17"/>
      <c r="TFX1922" s="11"/>
      <c r="TFY1922" s="19"/>
      <c r="TFZ1922" s="11"/>
      <c r="TGA1922" s="12"/>
      <c r="TGB1922" s="12"/>
      <c r="TGC1922" s="10"/>
      <c r="TGD1922" s="14"/>
      <c r="TGE1922" s="14"/>
      <c r="TGF1922" s="14"/>
      <c r="TGG1922" s="16"/>
      <c r="TGH1922" s="10"/>
      <c r="TGI1922" s="17"/>
      <c r="TGJ1922" s="11"/>
      <c r="TGK1922" s="19"/>
      <c r="TGL1922" s="11"/>
      <c r="TGM1922" s="12"/>
      <c r="TGN1922" s="12"/>
      <c r="TGO1922" s="10"/>
      <c r="TGP1922" s="14"/>
      <c r="TGQ1922" s="14"/>
      <c r="TGR1922" s="14"/>
      <c r="TGS1922" s="16"/>
      <c r="TGT1922" s="10"/>
      <c r="TGU1922" s="17"/>
      <c r="TGV1922" s="11"/>
      <c r="TGW1922" s="19"/>
      <c r="TGX1922" s="11"/>
      <c r="TGY1922" s="12"/>
      <c r="TGZ1922" s="12"/>
      <c r="THA1922" s="10"/>
      <c r="THB1922" s="14"/>
      <c r="THC1922" s="14"/>
      <c r="THD1922" s="14"/>
      <c r="THE1922" s="16"/>
      <c r="THF1922" s="10"/>
      <c r="THG1922" s="17"/>
      <c r="THH1922" s="11"/>
      <c r="THI1922" s="19"/>
      <c r="THJ1922" s="11"/>
      <c r="THK1922" s="12"/>
      <c r="THL1922" s="12"/>
      <c r="THM1922" s="10"/>
      <c r="THN1922" s="14"/>
      <c r="THO1922" s="14"/>
      <c r="THP1922" s="14"/>
      <c r="THQ1922" s="16"/>
      <c r="THR1922" s="10"/>
      <c r="THS1922" s="17"/>
      <c r="THT1922" s="11"/>
      <c r="THU1922" s="19"/>
      <c r="THV1922" s="11"/>
      <c r="THW1922" s="12"/>
      <c r="THX1922" s="12"/>
      <c r="THY1922" s="10"/>
      <c r="THZ1922" s="14"/>
      <c r="TIA1922" s="14"/>
      <c r="TIB1922" s="14"/>
      <c r="TIC1922" s="16"/>
      <c r="TID1922" s="10"/>
      <c r="TIE1922" s="17"/>
      <c r="TIF1922" s="11"/>
      <c r="TIG1922" s="19"/>
      <c r="TIH1922" s="11"/>
      <c r="TII1922" s="12"/>
      <c r="TIJ1922" s="12"/>
      <c r="TIK1922" s="10"/>
      <c r="TIL1922" s="14"/>
      <c r="TIM1922" s="14"/>
      <c r="TIN1922" s="14"/>
      <c r="TIO1922" s="16"/>
      <c r="TIP1922" s="10"/>
      <c r="TIQ1922" s="17"/>
      <c r="TIR1922" s="11"/>
      <c r="TIS1922" s="19"/>
      <c r="TIT1922" s="11"/>
      <c r="TIU1922" s="12"/>
      <c r="TIV1922" s="12"/>
      <c r="TIW1922" s="10"/>
      <c r="TIX1922" s="14"/>
      <c r="TIY1922" s="14"/>
      <c r="TIZ1922" s="14"/>
      <c r="TJA1922" s="16"/>
      <c r="TJB1922" s="10"/>
      <c r="TJC1922" s="17"/>
      <c r="TJD1922" s="11"/>
      <c r="TJE1922" s="19"/>
      <c r="TJF1922" s="11"/>
      <c r="TJG1922" s="12"/>
      <c r="TJH1922" s="12"/>
      <c r="TJI1922" s="10"/>
      <c r="TJJ1922" s="14"/>
      <c r="TJK1922" s="14"/>
      <c r="TJL1922" s="14"/>
      <c r="TJM1922" s="16"/>
      <c r="TJN1922" s="10"/>
      <c r="TJO1922" s="17"/>
      <c r="TJP1922" s="11"/>
      <c r="TJQ1922" s="19"/>
      <c r="TJR1922" s="11"/>
      <c r="TJS1922" s="12"/>
      <c r="TJT1922" s="12"/>
      <c r="TJU1922" s="10"/>
      <c r="TJV1922" s="14"/>
      <c r="TJW1922" s="14"/>
      <c r="TJX1922" s="14"/>
      <c r="TJY1922" s="16"/>
      <c r="TJZ1922" s="10"/>
      <c r="TKA1922" s="17"/>
      <c r="TKB1922" s="11"/>
      <c r="TKC1922" s="19"/>
      <c r="TKD1922" s="11"/>
      <c r="TKE1922" s="12"/>
      <c r="TKF1922" s="12"/>
      <c r="TKG1922" s="10"/>
      <c r="TKH1922" s="14"/>
      <c r="TKI1922" s="14"/>
      <c r="TKJ1922" s="14"/>
      <c r="TKK1922" s="16"/>
      <c r="TKL1922" s="10"/>
      <c r="TKM1922" s="17"/>
      <c r="TKN1922" s="11"/>
      <c r="TKO1922" s="19"/>
      <c r="TKP1922" s="11"/>
      <c r="TKQ1922" s="12"/>
      <c r="TKR1922" s="12"/>
      <c r="TKS1922" s="10"/>
      <c r="TKT1922" s="14"/>
      <c r="TKU1922" s="14"/>
      <c r="TKV1922" s="14"/>
      <c r="TKW1922" s="16"/>
      <c r="TKX1922" s="10"/>
      <c r="TKY1922" s="17"/>
      <c r="TKZ1922" s="11"/>
      <c r="TLA1922" s="19"/>
      <c r="TLB1922" s="11"/>
      <c r="TLC1922" s="12"/>
      <c r="TLD1922" s="12"/>
      <c r="TLE1922" s="10"/>
      <c r="TLF1922" s="14"/>
      <c r="TLG1922" s="14"/>
      <c r="TLH1922" s="14"/>
      <c r="TLI1922" s="16"/>
      <c r="TLJ1922" s="10"/>
      <c r="TLK1922" s="17"/>
      <c r="TLL1922" s="11"/>
      <c r="TLM1922" s="19"/>
      <c r="TLN1922" s="11"/>
      <c r="TLO1922" s="12"/>
      <c r="TLP1922" s="12"/>
      <c r="TLQ1922" s="10"/>
      <c r="TLR1922" s="14"/>
      <c r="TLS1922" s="14"/>
      <c r="TLT1922" s="14"/>
      <c r="TLU1922" s="16"/>
      <c r="TLV1922" s="10"/>
      <c r="TLW1922" s="17"/>
      <c r="TLX1922" s="11"/>
      <c r="TLY1922" s="19"/>
      <c r="TLZ1922" s="11"/>
      <c r="TMA1922" s="12"/>
      <c r="TMB1922" s="12"/>
      <c r="TMC1922" s="10"/>
      <c r="TMD1922" s="14"/>
      <c r="TME1922" s="14"/>
      <c r="TMF1922" s="14"/>
      <c r="TMG1922" s="16"/>
      <c r="TMH1922" s="10"/>
      <c r="TMI1922" s="17"/>
      <c r="TMJ1922" s="11"/>
      <c r="TMK1922" s="19"/>
      <c r="TML1922" s="11"/>
      <c r="TMM1922" s="12"/>
      <c r="TMN1922" s="12"/>
      <c r="TMO1922" s="10"/>
      <c r="TMP1922" s="14"/>
      <c r="TMQ1922" s="14"/>
      <c r="TMR1922" s="14"/>
      <c r="TMS1922" s="16"/>
      <c r="TMT1922" s="10"/>
      <c r="TMU1922" s="17"/>
      <c r="TMV1922" s="11"/>
      <c r="TMW1922" s="19"/>
      <c r="TMX1922" s="11"/>
      <c r="TMY1922" s="12"/>
      <c r="TMZ1922" s="12"/>
      <c r="TNA1922" s="10"/>
      <c r="TNB1922" s="14"/>
      <c r="TNC1922" s="14"/>
      <c r="TND1922" s="14"/>
      <c r="TNE1922" s="16"/>
      <c r="TNF1922" s="10"/>
      <c r="TNG1922" s="17"/>
      <c r="TNH1922" s="11"/>
      <c r="TNI1922" s="19"/>
      <c r="TNJ1922" s="11"/>
      <c r="TNK1922" s="12"/>
      <c r="TNL1922" s="12"/>
      <c r="TNM1922" s="10"/>
      <c r="TNN1922" s="14"/>
      <c r="TNO1922" s="14"/>
      <c r="TNP1922" s="14"/>
      <c r="TNQ1922" s="16"/>
      <c r="TNR1922" s="10"/>
      <c r="TNS1922" s="17"/>
      <c r="TNT1922" s="11"/>
      <c r="TNU1922" s="19"/>
      <c r="TNV1922" s="11"/>
      <c r="TNW1922" s="12"/>
      <c r="TNX1922" s="12"/>
      <c r="TNY1922" s="10"/>
      <c r="TNZ1922" s="14"/>
      <c r="TOA1922" s="14"/>
      <c r="TOB1922" s="14"/>
      <c r="TOC1922" s="16"/>
      <c r="TOD1922" s="10"/>
      <c r="TOE1922" s="17"/>
      <c r="TOF1922" s="11"/>
      <c r="TOG1922" s="19"/>
      <c r="TOH1922" s="11"/>
      <c r="TOI1922" s="12"/>
      <c r="TOJ1922" s="12"/>
      <c r="TOK1922" s="10"/>
      <c r="TOL1922" s="14"/>
      <c r="TOM1922" s="14"/>
      <c r="TON1922" s="14"/>
      <c r="TOO1922" s="16"/>
      <c r="TOP1922" s="10"/>
      <c r="TOQ1922" s="17"/>
      <c r="TOR1922" s="11"/>
      <c r="TOS1922" s="19"/>
      <c r="TOT1922" s="11"/>
      <c r="TOU1922" s="12"/>
      <c r="TOV1922" s="12"/>
      <c r="TOW1922" s="10"/>
      <c r="TOX1922" s="14"/>
      <c r="TOY1922" s="14"/>
      <c r="TOZ1922" s="14"/>
      <c r="TPA1922" s="16"/>
      <c r="TPB1922" s="10"/>
      <c r="TPC1922" s="17"/>
      <c r="TPD1922" s="11"/>
      <c r="TPE1922" s="19"/>
      <c r="TPF1922" s="11"/>
      <c r="TPG1922" s="12"/>
      <c r="TPH1922" s="12"/>
      <c r="TPI1922" s="10"/>
      <c r="TPJ1922" s="14"/>
      <c r="TPK1922" s="14"/>
      <c r="TPL1922" s="14"/>
      <c r="TPM1922" s="16"/>
      <c r="TPN1922" s="10"/>
      <c r="TPO1922" s="17"/>
      <c r="TPP1922" s="11"/>
      <c r="TPQ1922" s="19"/>
      <c r="TPR1922" s="11"/>
      <c r="TPS1922" s="12"/>
      <c r="TPT1922" s="12"/>
      <c r="TPU1922" s="10"/>
      <c r="TPV1922" s="14"/>
      <c r="TPW1922" s="14"/>
      <c r="TPX1922" s="14"/>
      <c r="TPY1922" s="16"/>
      <c r="TPZ1922" s="10"/>
      <c r="TQA1922" s="17"/>
      <c r="TQB1922" s="11"/>
      <c r="TQC1922" s="19"/>
      <c r="TQD1922" s="11"/>
      <c r="TQE1922" s="12"/>
      <c r="TQF1922" s="12"/>
      <c r="TQG1922" s="10"/>
      <c r="TQH1922" s="14"/>
      <c r="TQI1922" s="14"/>
      <c r="TQJ1922" s="14"/>
      <c r="TQK1922" s="16"/>
      <c r="TQL1922" s="10"/>
      <c r="TQM1922" s="17"/>
      <c r="TQN1922" s="11"/>
      <c r="TQO1922" s="19"/>
      <c r="TQP1922" s="11"/>
      <c r="TQQ1922" s="12"/>
      <c r="TQR1922" s="12"/>
      <c r="TQS1922" s="10"/>
      <c r="TQT1922" s="14"/>
      <c r="TQU1922" s="14"/>
      <c r="TQV1922" s="14"/>
      <c r="TQW1922" s="16"/>
      <c r="TQX1922" s="10"/>
      <c r="TQY1922" s="17"/>
      <c r="TQZ1922" s="11"/>
      <c r="TRA1922" s="19"/>
      <c r="TRB1922" s="11"/>
      <c r="TRC1922" s="12"/>
      <c r="TRD1922" s="12"/>
      <c r="TRE1922" s="10"/>
      <c r="TRF1922" s="14"/>
      <c r="TRG1922" s="14"/>
      <c r="TRH1922" s="14"/>
      <c r="TRI1922" s="16"/>
      <c r="TRJ1922" s="10"/>
      <c r="TRK1922" s="17"/>
      <c r="TRL1922" s="11"/>
      <c r="TRM1922" s="19"/>
      <c r="TRN1922" s="11"/>
      <c r="TRO1922" s="12"/>
      <c r="TRP1922" s="12"/>
      <c r="TRQ1922" s="10"/>
      <c r="TRR1922" s="14"/>
      <c r="TRS1922" s="14"/>
      <c r="TRT1922" s="14"/>
      <c r="TRU1922" s="16"/>
      <c r="TRV1922" s="10"/>
      <c r="TRW1922" s="17"/>
      <c r="TRX1922" s="11"/>
      <c r="TRY1922" s="19"/>
      <c r="TRZ1922" s="11"/>
      <c r="TSA1922" s="12"/>
      <c r="TSB1922" s="12"/>
      <c r="TSC1922" s="10"/>
      <c r="TSD1922" s="14"/>
      <c r="TSE1922" s="14"/>
      <c r="TSF1922" s="14"/>
      <c r="TSG1922" s="16"/>
      <c r="TSH1922" s="10"/>
      <c r="TSI1922" s="17"/>
      <c r="TSJ1922" s="11"/>
      <c r="TSK1922" s="19"/>
      <c r="TSL1922" s="11"/>
      <c r="TSM1922" s="12"/>
      <c r="TSN1922" s="12"/>
      <c r="TSO1922" s="10"/>
      <c r="TSP1922" s="14"/>
      <c r="TSQ1922" s="14"/>
      <c r="TSR1922" s="14"/>
      <c r="TSS1922" s="16"/>
      <c r="TST1922" s="10"/>
      <c r="TSU1922" s="17"/>
      <c r="TSV1922" s="11"/>
      <c r="TSW1922" s="19"/>
      <c r="TSX1922" s="11"/>
      <c r="TSY1922" s="12"/>
      <c r="TSZ1922" s="12"/>
      <c r="TTA1922" s="10"/>
      <c r="TTB1922" s="14"/>
      <c r="TTC1922" s="14"/>
      <c r="TTD1922" s="14"/>
      <c r="TTE1922" s="16"/>
      <c r="TTF1922" s="10"/>
      <c r="TTG1922" s="17"/>
      <c r="TTH1922" s="11"/>
      <c r="TTI1922" s="19"/>
      <c r="TTJ1922" s="11"/>
      <c r="TTK1922" s="12"/>
      <c r="TTL1922" s="12"/>
      <c r="TTM1922" s="10"/>
      <c r="TTN1922" s="14"/>
      <c r="TTO1922" s="14"/>
      <c r="TTP1922" s="14"/>
      <c r="TTQ1922" s="16"/>
      <c r="TTR1922" s="10"/>
      <c r="TTS1922" s="17"/>
      <c r="TTT1922" s="11"/>
      <c r="TTU1922" s="19"/>
      <c r="TTV1922" s="11"/>
      <c r="TTW1922" s="12"/>
      <c r="TTX1922" s="12"/>
      <c r="TTY1922" s="10"/>
      <c r="TTZ1922" s="14"/>
      <c r="TUA1922" s="14"/>
      <c r="TUB1922" s="14"/>
      <c r="TUC1922" s="16"/>
      <c r="TUD1922" s="10"/>
      <c r="TUE1922" s="17"/>
      <c r="TUF1922" s="11"/>
      <c r="TUG1922" s="19"/>
      <c r="TUH1922" s="11"/>
      <c r="TUI1922" s="12"/>
      <c r="TUJ1922" s="12"/>
      <c r="TUK1922" s="10"/>
      <c r="TUL1922" s="14"/>
      <c r="TUM1922" s="14"/>
      <c r="TUN1922" s="14"/>
      <c r="TUO1922" s="16"/>
      <c r="TUP1922" s="10"/>
      <c r="TUQ1922" s="17"/>
      <c r="TUR1922" s="11"/>
      <c r="TUS1922" s="19"/>
      <c r="TUT1922" s="11"/>
      <c r="TUU1922" s="12"/>
      <c r="TUV1922" s="12"/>
      <c r="TUW1922" s="10"/>
      <c r="TUX1922" s="14"/>
      <c r="TUY1922" s="14"/>
      <c r="TUZ1922" s="14"/>
      <c r="TVA1922" s="16"/>
      <c r="TVB1922" s="10"/>
      <c r="TVC1922" s="17"/>
      <c r="TVD1922" s="11"/>
      <c r="TVE1922" s="19"/>
      <c r="TVF1922" s="11"/>
      <c r="TVG1922" s="12"/>
      <c r="TVH1922" s="12"/>
      <c r="TVI1922" s="10"/>
      <c r="TVJ1922" s="14"/>
      <c r="TVK1922" s="14"/>
      <c r="TVL1922" s="14"/>
      <c r="TVM1922" s="16"/>
      <c r="TVN1922" s="10"/>
      <c r="TVO1922" s="17"/>
      <c r="TVP1922" s="11"/>
      <c r="TVQ1922" s="19"/>
      <c r="TVR1922" s="11"/>
      <c r="TVS1922" s="12"/>
      <c r="TVT1922" s="12"/>
      <c r="TVU1922" s="10"/>
      <c r="TVV1922" s="14"/>
      <c r="TVW1922" s="14"/>
      <c r="TVX1922" s="14"/>
      <c r="TVY1922" s="16"/>
      <c r="TVZ1922" s="10"/>
      <c r="TWA1922" s="17"/>
      <c r="TWB1922" s="11"/>
      <c r="TWC1922" s="19"/>
      <c r="TWD1922" s="11"/>
      <c r="TWE1922" s="12"/>
      <c r="TWF1922" s="12"/>
      <c r="TWG1922" s="10"/>
      <c r="TWH1922" s="14"/>
      <c r="TWI1922" s="14"/>
      <c r="TWJ1922" s="14"/>
      <c r="TWK1922" s="16"/>
      <c r="TWL1922" s="10"/>
      <c r="TWM1922" s="17"/>
      <c r="TWN1922" s="11"/>
      <c r="TWO1922" s="19"/>
      <c r="TWP1922" s="11"/>
      <c r="TWQ1922" s="12"/>
      <c r="TWR1922" s="12"/>
      <c r="TWS1922" s="10"/>
      <c r="TWT1922" s="14"/>
      <c r="TWU1922" s="14"/>
      <c r="TWV1922" s="14"/>
      <c r="TWW1922" s="16"/>
      <c r="TWX1922" s="10"/>
      <c r="TWY1922" s="17"/>
      <c r="TWZ1922" s="11"/>
      <c r="TXA1922" s="19"/>
      <c r="TXB1922" s="11"/>
      <c r="TXC1922" s="12"/>
      <c r="TXD1922" s="12"/>
      <c r="TXE1922" s="10"/>
      <c r="TXF1922" s="14"/>
      <c r="TXG1922" s="14"/>
      <c r="TXH1922" s="14"/>
      <c r="TXI1922" s="16"/>
      <c r="TXJ1922" s="10"/>
      <c r="TXK1922" s="17"/>
      <c r="TXL1922" s="11"/>
      <c r="TXM1922" s="19"/>
      <c r="TXN1922" s="11"/>
      <c r="TXO1922" s="12"/>
      <c r="TXP1922" s="12"/>
      <c r="TXQ1922" s="10"/>
      <c r="TXR1922" s="14"/>
      <c r="TXS1922" s="14"/>
      <c r="TXT1922" s="14"/>
      <c r="TXU1922" s="16"/>
      <c r="TXV1922" s="10"/>
      <c r="TXW1922" s="17"/>
      <c r="TXX1922" s="11"/>
      <c r="TXY1922" s="19"/>
      <c r="TXZ1922" s="11"/>
      <c r="TYA1922" s="12"/>
      <c r="TYB1922" s="12"/>
      <c r="TYC1922" s="10"/>
      <c r="TYD1922" s="14"/>
      <c r="TYE1922" s="14"/>
      <c r="TYF1922" s="14"/>
      <c r="TYG1922" s="16"/>
      <c r="TYH1922" s="10"/>
      <c r="TYI1922" s="17"/>
      <c r="TYJ1922" s="11"/>
      <c r="TYK1922" s="19"/>
      <c r="TYL1922" s="11"/>
      <c r="TYM1922" s="12"/>
      <c r="TYN1922" s="12"/>
      <c r="TYO1922" s="10"/>
      <c r="TYP1922" s="14"/>
      <c r="TYQ1922" s="14"/>
      <c r="TYR1922" s="14"/>
      <c r="TYS1922" s="16"/>
      <c r="TYT1922" s="10"/>
      <c r="TYU1922" s="17"/>
      <c r="TYV1922" s="11"/>
      <c r="TYW1922" s="19"/>
      <c r="TYX1922" s="11"/>
      <c r="TYY1922" s="12"/>
      <c r="TYZ1922" s="12"/>
      <c r="TZA1922" s="10"/>
      <c r="TZB1922" s="14"/>
      <c r="TZC1922" s="14"/>
      <c r="TZD1922" s="14"/>
      <c r="TZE1922" s="16"/>
      <c r="TZF1922" s="10"/>
      <c r="TZG1922" s="17"/>
      <c r="TZH1922" s="11"/>
      <c r="TZI1922" s="19"/>
      <c r="TZJ1922" s="11"/>
      <c r="TZK1922" s="12"/>
      <c r="TZL1922" s="12"/>
      <c r="TZM1922" s="10"/>
      <c r="TZN1922" s="14"/>
      <c r="TZO1922" s="14"/>
      <c r="TZP1922" s="14"/>
      <c r="TZQ1922" s="16"/>
      <c r="TZR1922" s="10"/>
      <c r="TZS1922" s="17"/>
      <c r="TZT1922" s="11"/>
      <c r="TZU1922" s="19"/>
      <c r="TZV1922" s="11"/>
      <c r="TZW1922" s="12"/>
      <c r="TZX1922" s="12"/>
      <c r="TZY1922" s="10"/>
      <c r="TZZ1922" s="14"/>
      <c r="UAA1922" s="14"/>
      <c r="UAB1922" s="14"/>
      <c r="UAC1922" s="16"/>
      <c r="UAD1922" s="10"/>
      <c r="UAE1922" s="17"/>
      <c r="UAF1922" s="11"/>
      <c r="UAG1922" s="19"/>
      <c r="UAH1922" s="11"/>
      <c r="UAI1922" s="12"/>
      <c r="UAJ1922" s="12"/>
      <c r="UAK1922" s="10"/>
      <c r="UAL1922" s="14"/>
      <c r="UAM1922" s="14"/>
      <c r="UAN1922" s="14"/>
      <c r="UAO1922" s="16"/>
      <c r="UAP1922" s="10"/>
      <c r="UAQ1922" s="17"/>
      <c r="UAR1922" s="11"/>
      <c r="UAS1922" s="19"/>
      <c r="UAT1922" s="11"/>
      <c r="UAU1922" s="12"/>
      <c r="UAV1922" s="12"/>
      <c r="UAW1922" s="10"/>
      <c r="UAX1922" s="14"/>
      <c r="UAY1922" s="14"/>
      <c r="UAZ1922" s="14"/>
      <c r="UBA1922" s="16"/>
      <c r="UBB1922" s="10"/>
      <c r="UBC1922" s="17"/>
      <c r="UBD1922" s="11"/>
      <c r="UBE1922" s="19"/>
      <c r="UBF1922" s="11"/>
      <c r="UBG1922" s="12"/>
      <c r="UBH1922" s="12"/>
      <c r="UBI1922" s="10"/>
      <c r="UBJ1922" s="14"/>
      <c r="UBK1922" s="14"/>
      <c r="UBL1922" s="14"/>
      <c r="UBM1922" s="16"/>
      <c r="UBN1922" s="10"/>
      <c r="UBO1922" s="17"/>
      <c r="UBP1922" s="11"/>
      <c r="UBQ1922" s="19"/>
      <c r="UBR1922" s="11"/>
      <c r="UBS1922" s="12"/>
      <c r="UBT1922" s="12"/>
      <c r="UBU1922" s="10"/>
      <c r="UBV1922" s="14"/>
      <c r="UBW1922" s="14"/>
      <c r="UBX1922" s="14"/>
      <c r="UBY1922" s="16"/>
      <c r="UBZ1922" s="10"/>
      <c r="UCA1922" s="17"/>
      <c r="UCB1922" s="11"/>
      <c r="UCC1922" s="19"/>
      <c r="UCD1922" s="11"/>
      <c r="UCE1922" s="12"/>
      <c r="UCF1922" s="12"/>
      <c r="UCG1922" s="10"/>
      <c r="UCH1922" s="14"/>
      <c r="UCI1922" s="14"/>
      <c r="UCJ1922" s="14"/>
      <c r="UCK1922" s="16"/>
      <c r="UCL1922" s="10"/>
      <c r="UCM1922" s="17"/>
      <c r="UCN1922" s="11"/>
      <c r="UCO1922" s="19"/>
      <c r="UCP1922" s="11"/>
      <c r="UCQ1922" s="12"/>
      <c r="UCR1922" s="12"/>
      <c r="UCS1922" s="10"/>
      <c r="UCT1922" s="14"/>
      <c r="UCU1922" s="14"/>
      <c r="UCV1922" s="14"/>
      <c r="UCW1922" s="16"/>
      <c r="UCX1922" s="10"/>
      <c r="UCY1922" s="17"/>
      <c r="UCZ1922" s="11"/>
      <c r="UDA1922" s="19"/>
      <c r="UDB1922" s="11"/>
      <c r="UDC1922" s="12"/>
      <c r="UDD1922" s="12"/>
      <c r="UDE1922" s="10"/>
      <c r="UDF1922" s="14"/>
      <c r="UDG1922" s="14"/>
      <c r="UDH1922" s="14"/>
      <c r="UDI1922" s="16"/>
      <c r="UDJ1922" s="10"/>
      <c r="UDK1922" s="17"/>
      <c r="UDL1922" s="11"/>
      <c r="UDM1922" s="19"/>
      <c r="UDN1922" s="11"/>
      <c r="UDO1922" s="12"/>
      <c r="UDP1922" s="12"/>
      <c r="UDQ1922" s="10"/>
      <c r="UDR1922" s="14"/>
      <c r="UDS1922" s="14"/>
      <c r="UDT1922" s="14"/>
      <c r="UDU1922" s="16"/>
      <c r="UDV1922" s="10"/>
      <c r="UDW1922" s="17"/>
      <c r="UDX1922" s="11"/>
      <c r="UDY1922" s="19"/>
      <c r="UDZ1922" s="11"/>
      <c r="UEA1922" s="12"/>
      <c r="UEB1922" s="12"/>
      <c r="UEC1922" s="10"/>
      <c r="UED1922" s="14"/>
      <c r="UEE1922" s="14"/>
      <c r="UEF1922" s="14"/>
      <c r="UEG1922" s="16"/>
      <c r="UEH1922" s="10"/>
      <c r="UEI1922" s="17"/>
      <c r="UEJ1922" s="11"/>
      <c r="UEK1922" s="19"/>
      <c r="UEL1922" s="11"/>
      <c r="UEM1922" s="12"/>
      <c r="UEN1922" s="12"/>
      <c r="UEO1922" s="10"/>
      <c r="UEP1922" s="14"/>
      <c r="UEQ1922" s="14"/>
      <c r="UER1922" s="14"/>
      <c r="UES1922" s="16"/>
      <c r="UET1922" s="10"/>
      <c r="UEU1922" s="17"/>
      <c r="UEV1922" s="11"/>
      <c r="UEW1922" s="19"/>
      <c r="UEX1922" s="11"/>
      <c r="UEY1922" s="12"/>
      <c r="UEZ1922" s="12"/>
      <c r="UFA1922" s="10"/>
      <c r="UFB1922" s="14"/>
      <c r="UFC1922" s="14"/>
      <c r="UFD1922" s="14"/>
      <c r="UFE1922" s="16"/>
      <c r="UFF1922" s="10"/>
      <c r="UFG1922" s="17"/>
      <c r="UFH1922" s="11"/>
      <c r="UFI1922" s="19"/>
      <c r="UFJ1922" s="11"/>
      <c r="UFK1922" s="12"/>
      <c r="UFL1922" s="12"/>
      <c r="UFM1922" s="10"/>
      <c r="UFN1922" s="14"/>
      <c r="UFO1922" s="14"/>
      <c r="UFP1922" s="14"/>
      <c r="UFQ1922" s="16"/>
      <c r="UFR1922" s="10"/>
      <c r="UFS1922" s="17"/>
      <c r="UFT1922" s="11"/>
      <c r="UFU1922" s="19"/>
      <c r="UFV1922" s="11"/>
      <c r="UFW1922" s="12"/>
      <c r="UFX1922" s="12"/>
      <c r="UFY1922" s="10"/>
      <c r="UFZ1922" s="14"/>
      <c r="UGA1922" s="14"/>
      <c r="UGB1922" s="14"/>
      <c r="UGC1922" s="16"/>
      <c r="UGD1922" s="10"/>
      <c r="UGE1922" s="17"/>
      <c r="UGF1922" s="11"/>
      <c r="UGG1922" s="19"/>
      <c r="UGH1922" s="11"/>
      <c r="UGI1922" s="12"/>
      <c r="UGJ1922" s="12"/>
      <c r="UGK1922" s="10"/>
      <c r="UGL1922" s="14"/>
      <c r="UGM1922" s="14"/>
      <c r="UGN1922" s="14"/>
      <c r="UGO1922" s="16"/>
      <c r="UGP1922" s="10"/>
      <c r="UGQ1922" s="17"/>
      <c r="UGR1922" s="11"/>
      <c r="UGS1922" s="19"/>
      <c r="UGT1922" s="11"/>
      <c r="UGU1922" s="12"/>
      <c r="UGV1922" s="12"/>
      <c r="UGW1922" s="10"/>
      <c r="UGX1922" s="14"/>
      <c r="UGY1922" s="14"/>
      <c r="UGZ1922" s="14"/>
      <c r="UHA1922" s="16"/>
      <c r="UHB1922" s="10"/>
      <c r="UHC1922" s="17"/>
      <c r="UHD1922" s="11"/>
      <c r="UHE1922" s="19"/>
      <c r="UHF1922" s="11"/>
      <c r="UHG1922" s="12"/>
      <c r="UHH1922" s="12"/>
      <c r="UHI1922" s="10"/>
      <c r="UHJ1922" s="14"/>
      <c r="UHK1922" s="14"/>
      <c r="UHL1922" s="14"/>
      <c r="UHM1922" s="16"/>
      <c r="UHN1922" s="10"/>
      <c r="UHO1922" s="17"/>
      <c r="UHP1922" s="11"/>
      <c r="UHQ1922" s="19"/>
      <c r="UHR1922" s="11"/>
      <c r="UHS1922" s="12"/>
      <c r="UHT1922" s="12"/>
      <c r="UHU1922" s="10"/>
      <c r="UHV1922" s="14"/>
      <c r="UHW1922" s="14"/>
      <c r="UHX1922" s="14"/>
      <c r="UHY1922" s="16"/>
      <c r="UHZ1922" s="10"/>
      <c r="UIA1922" s="17"/>
      <c r="UIB1922" s="11"/>
      <c r="UIC1922" s="19"/>
      <c r="UID1922" s="11"/>
      <c r="UIE1922" s="12"/>
      <c r="UIF1922" s="12"/>
      <c r="UIG1922" s="10"/>
      <c r="UIH1922" s="14"/>
      <c r="UII1922" s="14"/>
      <c r="UIJ1922" s="14"/>
      <c r="UIK1922" s="16"/>
      <c r="UIL1922" s="10"/>
      <c r="UIM1922" s="17"/>
      <c r="UIN1922" s="11"/>
      <c r="UIO1922" s="19"/>
      <c r="UIP1922" s="11"/>
      <c r="UIQ1922" s="12"/>
      <c r="UIR1922" s="12"/>
      <c r="UIS1922" s="10"/>
      <c r="UIT1922" s="14"/>
      <c r="UIU1922" s="14"/>
      <c r="UIV1922" s="14"/>
      <c r="UIW1922" s="16"/>
      <c r="UIX1922" s="10"/>
      <c r="UIY1922" s="17"/>
      <c r="UIZ1922" s="11"/>
      <c r="UJA1922" s="19"/>
      <c r="UJB1922" s="11"/>
      <c r="UJC1922" s="12"/>
      <c r="UJD1922" s="12"/>
      <c r="UJE1922" s="10"/>
      <c r="UJF1922" s="14"/>
      <c r="UJG1922" s="14"/>
      <c r="UJH1922" s="14"/>
      <c r="UJI1922" s="16"/>
      <c r="UJJ1922" s="10"/>
      <c r="UJK1922" s="17"/>
      <c r="UJL1922" s="11"/>
      <c r="UJM1922" s="19"/>
      <c r="UJN1922" s="11"/>
      <c r="UJO1922" s="12"/>
      <c r="UJP1922" s="12"/>
      <c r="UJQ1922" s="10"/>
      <c r="UJR1922" s="14"/>
      <c r="UJS1922" s="14"/>
      <c r="UJT1922" s="14"/>
      <c r="UJU1922" s="16"/>
      <c r="UJV1922" s="10"/>
      <c r="UJW1922" s="17"/>
      <c r="UJX1922" s="11"/>
      <c r="UJY1922" s="19"/>
      <c r="UJZ1922" s="11"/>
      <c r="UKA1922" s="12"/>
      <c r="UKB1922" s="12"/>
      <c r="UKC1922" s="10"/>
      <c r="UKD1922" s="14"/>
      <c r="UKE1922" s="14"/>
      <c r="UKF1922" s="14"/>
      <c r="UKG1922" s="16"/>
      <c r="UKH1922" s="10"/>
      <c r="UKI1922" s="17"/>
      <c r="UKJ1922" s="11"/>
      <c r="UKK1922" s="19"/>
      <c r="UKL1922" s="11"/>
      <c r="UKM1922" s="12"/>
      <c r="UKN1922" s="12"/>
      <c r="UKO1922" s="10"/>
      <c r="UKP1922" s="14"/>
      <c r="UKQ1922" s="14"/>
      <c r="UKR1922" s="14"/>
      <c r="UKS1922" s="16"/>
      <c r="UKT1922" s="10"/>
      <c r="UKU1922" s="17"/>
      <c r="UKV1922" s="11"/>
      <c r="UKW1922" s="19"/>
      <c r="UKX1922" s="11"/>
      <c r="UKY1922" s="12"/>
      <c r="UKZ1922" s="12"/>
      <c r="ULA1922" s="10"/>
      <c r="ULB1922" s="14"/>
      <c r="ULC1922" s="14"/>
      <c r="ULD1922" s="14"/>
      <c r="ULE1922" s="16"/>
      <c r="ULF1922" s="10"/>
      <c r="ULG1922" s="17"/>
      <c r="ULH1922" s="11"/>
      <c r="ULI1922" s="19"/>
      <c r="ULJ1922" s="11"/>
      <c r="ULK1922" s="12"/>
      <c r="ULL1922" s="12"/>
      <c r="ULM1922" s="10"/>
      <c r="ULN1922" s="14"/>
      <c r="ULO1922" s="14"/>
      <c r="ULP1922" s="14"/>
      <c r="ULQ1922" s="16"/>
      <c r="ULR1922" s="10"/>
      <c r="ULS1922" s="17"/>
      <c r="ULT1922" s="11"/>
      <c r="ULU1922" s="19"/>
      <c r="ULV1922" s="11"/>
      <c r="ULW1922" s="12"/>
      <c r="ULX1922" s="12"/>
      <c r="ULY1922" s="10"/>
      <c r="ULZ1922" s="14"/>
      <c r="UMA1922" s="14"/>
      <c r="UMB1922" s="14"/>
      <c r="UMC1922" s="16"/>
      <c r="UMD1922" s="10"/>
      <c r="UME1922" s="17"/>
      <c r="UMF1922" s="11"/>
      <c r="UMG1922" s="19"/>
      <c r="UMH1922" s="11"/>
      <c r="UMI1922" s="12"/>
      <c r="UMJ1922" s="12"/>
      <c r="UMK1922" s="10"/>
      <c r="UML1922" s="14"/>
      <c r="UMM1922" s="14"/>
      <c r="UMN1922" s="14"/>
      <c r="UMO1922" s="16"/>
      <c r="UMP1922" s="10"/>
      <c r="UMQ1922" s="17"/>
      <c r="UMR1922" s="11"/>
      <c r="UMS1922" s="19"/>
      <c r="UMT1922" s="11"/>
      <c r="UMU1922" s="12"/>
      <c r="UMV1922" s="12"/>
      <c r="UMW1922" s="10"/>
      <c r="UMX1922" s="14"/>
      <c r="UMY1922" s="14"/>
      <c r="UMZ1922" s="14"/>
      <c r="UNA1922" s="16"/>
      <c r="UNB1922" s="10"/>
      <c r="UNC1922" s="17"/>
      <c r="UND1922" s="11"/>
      <c r="UNE1922" s="19"/>
      <c r="UNF1922" s="11"/>
      <c r="UNG1922" s="12"/>
      <c r="UNH1922" s="12"/>
      <c r="UNI1922" s="10"/>
      <c r="UNJ1922" s="14"/>
      <c r="UNK1922" s="14"/>
      <c r="UNL1922" s="14"/>
      <c r="UNM1922" s="16"/>
      <c r="UNN1922" s="10"/>
      <c r="UNO1922" s="17"/>
      <c r="UNP1922" s="11"/>
      <c r="UNQ1922" s="19"/>
      <c r="UNR1922" s="11"/>
      <c r="UNS1922" s="12"/>
      <c r="UNT1922" s="12"/>
      <c r="UNU1922" s="10"/>
      <c r="UNV1922" s="14"/>
      <c r="UNW1922" s="14"/>
      <c r="UNX1922" s="14"/>
      <c r="UNY1922" s="16"/>
      <c r="UNZ1922" s="10"/>
      <c r="UOA1922" s="17"/>
      <c r="UOB1922" s="11"/>
      <c r="UOC1922" s="19"/>
      <c r="UOD1922" s="11"/>
      <c r="UOE1922" s="12"/>
      <c r="UOF1922" s="12"/>
      <c r="UOG1922" s="10"/>
      <c r="UOH1922" s="14"/>
      <c r="UOI1922" s="14"/>
      <c r="UOJ1922" s="14"/>
      <c r="UOK1922" s="16"/>
      <c r="UOL1922" s="10"/>
      <c r="UOM1922" s="17"/>
      <c r="UON1922" s="11"/>
      <c r="UOO1922" s="19"/>
      <c r="UOP1922" s="11"/>
      <c r="UOQ1922" s="12"/>
      <c r="UOR1922" s="12"/>
      <c r="UOS1922" s="10"/>
      <c r="UOT1922" s="14"/>
      <c r="UOU1922" s="14"/>
      <c r="UOV1922" s="14"/>
      <c r="UOW1922" s="16"/>
      <c r="UOX1922" s="10"/>
      <c r="UOY1922" s="17"/>
      <c r="UOZ1922" s="11"/>
      <c r="UPA1922" s="19"/>
      <c r="UPB1922" s="11"/>
      <c r="UPC1922" s="12"/>
      <c r="UPD1922" s="12"/>
      <c r="UPE1922" s="10"/>
      <c r="UPF1922" s="14"/>
      <c r="UPG1922" s="14"/>
      <c r="UPH1922" s="14"/>
      <c r="UPI1922" s="16"/>
      <c r="UPJ1922" s="10"/>
      <c r="UPK1922" s="17"/>
      <c r="UPL1922" s="11"/>
      <c r="UPM1922" s="19"/>
      <c r="UPN1922" s="11"/>
      <c r="UPO1922" s="12"/>
      <c r="UPP1922" s="12"/>
      <c r="UPQ1922" s="10"/>
      <c r="UPR1922" s="14"/>
      <c r="UPS1922" s="14"/>
      <c r="UPT1922" s="14"/>
      <c r="UPU1922" s="16"/>
      <c r="UPV1922" s="10"/>
      <c r="UPW1922" s="17"/>
      <c r="UPX1922" s="11"/>
      <c r="UPY1922" s="19"/>
      <c r="UPZ1922" s="11"/>
      <c r="UQA1922" s="12"/>
      <c r="UQB1922" s="12"/>
      <c r="UQC1922" s="10"/>
      <c r="UQD1922" s="14"/>
      <c r="UQE1922" s="14"/>
      <c r="UQF1922" s="14"/>
      <c r="UQG1922" s="16"/>
      <c r="UQH1922" s="10"/>
      <c r="UQI1922" s="17"/>
      <c r="UQJ1922" s="11"/>
      <c r="UQK1922" s="19"/>
      <c r="UQL1922" s="11"/>
      <c r="UQM1922" s="12"/>
      <c r="UQN1922" s="12"/>
      <c r="UQO1922" s="10"/>
      <c r="UQP1922" s="14"/>
      <c r="UQQ1922" s="14"/>
      <c r="UQR1922" s="14"/>
      <c r="UQS1922" s="16"/>
      <c r="UQT1922" s="10"/>
      <c r="UQU1922" s="17"/>
      <c r="UQV1922" s="11"/>
      <c r="UQW1922" s="19"/>
      <c r="UQX1922" s="11"/>
      <c r="UQY1922" s="12"/>
      <c r="UQZ1922" s="12"/>
      <c r="URA1922" s="10"/>
      <c r="URB1922" s="14"/>
      <c r="URC1922" s="14"/>
      <c r="URD1922" s="14"/>
      <c r="URE1922" s="16"/>
      <c r="URF1922" s="10"/>
      <c r="URG1922" s="17"/>
      <c r="URH1922" s="11"/>
      <c r="URI1922" s="19"/>
      <c r="URJ1922" s="11"/>
      <c r="URK1922" s="12"/>
      <c r="URL1922" s="12"/>
      <c r="URM1922" s="10"/>
      <c r="URN1922" s="14"/>
      <c r="URO1922" s="14"/>
      <c r="URP1922" s="14"/>
      <c r="URQ1922" s="16"/>
      <c r="URR1922" s="10"/>
      <c r="URS1922" s="17"/>
      <c r="URT1922" s="11"/>
      <c r="URU1922" s="19"/>
      <c r="URV1922" s="11"/>
      <c r="URW1922" s="12"/>
      <c r="URX1922" s="12"/>
      <c r="URY1922" s="10"/>
      <c r="URZ1922" s="14"/>
      <c r="USA1922" s="14"/>
      <c r="USB1922" s="14"/>
      <c r="USC1922" s="16"/>
      <c r="USD1922" s="10"/>
      <c r="USE1922" s="17"/>
      <c r="USF1922" s="11"/>
      <c r="USG1922" s="19"/>
      <c r="USH1922" s="11"/>
      <c r="USI1922" s="12"/>
      <c r="USJ1922" s="12"/>
      <c r="USK1922" s="10"/>
      <c r="USL1922" s="14"/>
      <c r="USM1922" s="14"/>
      <c r="USN1922" s="14"/>
      <c r="USO1922" s="16"/>
      <c r="USP1922" s="10"/>
      <c r="USQ1922" s="17"/>
      <c r="USR1922" s="11"/>
      <c r="USS1922" s="19"/>
      <c r="UST1922" s="11"/>
      <c r="USU1922" s="12"/>
      <c r="USV1922" s="12"/>
      <c r="USW1922" s="10"/>
      <c r="USX1922" s="14"/>
      <c r="USY1922" s="14"/>
      <c r="USZ1922" s="14"/>
      <c r="UTA1922" s="16"/>
      <c r="UTB1922" s="10"/>
      <c r="UTC1922" s="17"/>
      <c r="UTD1922" s="11"/>
      <c r="UTE1922" s="19"/>
      <c r="UTF1922" s="11"/>
      <c r="UTG1922" s="12"/>
      <c r="UTH1922" s="12"/>
      <c r="UTI1922" s="10"/>
      <c r="UTJ1922" s="14"/>
      <c r="UTK1922" s="14"/>
      <c r="UTL1922" s="14"/>
      <c r="UTM1922" s="16"/>
      <c r="UTN1922" s="10"/>
      <c r="UTO1922" s="17"/>
      <c r="UTP1922" s="11"/>
      <c r="UTQ1922" s="19"/>
      <c r="UTR1922" s="11"/>
      <c r="UTS1922" s="12"/>
      <c r="UTT1922" s="12"/>
      <c r="UTU1922" s="10"/>
      <c r="UTV1922" s="14"/>
      <c r="UTW1922" s="14"/>
      <c r="UTX1922" s="14"/>
      <c r="UTY1922" s="16"/>
      <c r="UTZ1922" s="10"/>
      <c r="UUA1922" s="17"/>
      <c r="UUB1922" s="11"/>
      <c r="UUC1922" s="19"/>
      <c r="UUD1922" s="11"/>
      <c r="UUE1922" s="12"/>
      <c r="UUF1922" s="12"/>
      <c r="UUG1922" s="10"/>
      <c r="UUH1922" s="14"/>
      <c r="UUI1922" s="14"/>
      <c r="UUJ1922" s="14"/>
      <c r="UUK1922" s="16"/>
      <c r="UUL1922" s="10"/>
      <c r="UUM1922" s="17"/>
      <c r="UUN1922" s="11"/>
      <c r="UUO1922" s="19"/>
      <c r="UUP1922" s="11"/>
      <c r="UUQ1922" s="12"/>
      <c r="UUR1922" s="12"/>
      <c r="UUS1922" s="10"/>
      <c r="UUT1922" s="14"/>
      <c r="UUU1922" s="14"/>
      <c r="UUV1922" s="14"/>
      <c r="UUW1922" s="16"/>
      <c r="UUX1922" s="10"/>
      <c r="UUY1922" s="17"/>
      <c r="UUZ1922" s="11"/>
      <c r="UVA1922" s="19"/>
      <c r="UVB1922" s="11"/>
      <c r="UVC1922" s="12"/>
      <c r="UVD1922" s="12"/>
      <c r="UVE1922" s="10"/>
      <c r="UVF1922" s="14"/>
      <c r="UVG1922" s="14"/>
      <c r="UVH1922" s="14"/>
      <c r="UVI1922" s="16"/>
      <c r="UVJ1922" s="10"/>
      <c r="UVK1922" s="17"/>
      <c r="UVL1922" s="11"/>
      <c r="UVM1922" s="19"/>
      <c r="UVN1922" s="11"/>
      <c r="UVO1922" s="12"/>
      <c r="UVP1922" s="12"/>
      <c r="UVQ1922" s="10"/>
      <c r="UVR1922" s="14"/>
      <c r="UVS1922" s="14"/>
      <c r="UVT1922" s="14"/>
      <c r="UVU1922" s="16"/>
      <c r="UVV1922" s="10"/>
      <c r="UVW1922" s="17"/>
      <c r="UVX1922" s="11"/>
      <c r="UVY1922" s="19"/>
      <c r="UVZ1922" s="11"/>
      <c r="UWA1922" s="12"/>
      <c r="UWB1922" s="12"/>
      <c r="UWC1922" s="10"/>
      <c r="UWD1922" s="14"/>
      <c r="UWE1922" s="14"/>
      <c r="UWF1922" s="14"/>
      <c r="UWG1922" s="16"/>
      <c r="UWH1922" s="10"/>
      <c r="UWI1922" s="17"/>
      <c r="UWJ1922" s="11"/>
      <c r="UWK1922" s="19"/>
      <c r="UWL1922" s="11"/>
      <c r="UWM1922" s="12"/>
      <c r="UWN1922" s="12"/>
      <c r="UWO1922" s="10"/>
      <c r="UWP1922" s="14"/>
      <c r="UWQ1922" s="14"/>
      <c r="UWR1922" s="14"/>
      <c r="UWS1922" s="16"/>
      <c r="UWT1922" s="10"/>
      <c r="UWU1922" s="17"/>
      <c r="UWV1922" s="11"/>
      <c r="UWW1922" s="19"/>
      <c r="UWX1922" s="11"/>
      <c r="UWY1922" s="12"/>
      <c r="UWZ1922" s="12"/>
      <c r="UXA1922" s="10"/>
      <c r="UXB1922" s="14"/>
      <c r="UXC1922" s="14"/>
      <c r="UXD1922" s="14"/>
      <c r="UXE1922" s="16"/>
      <c r="UXF1922" s="10"/>
      <c r="UXG1922" s="17"/>
      <c r="UXH1922" s="11"/>
      <c r="UXI1922" s="19"/>
      <c r="UXJ1922" s="11"/>
      <c r="UXK1922" s="12"/>
      <c r="UXL1922" s="12"/>
      <c r="UXM1922" s="10"/>
      <c r="UXN1922" s="14"/>
      <c r="UXO1922" s="14"/>
      <c r="UXP1922" s="14"/>
      <c r="UXQ1922" s="16"/>
      <c r="UXR1922" s="10"/>
      <c r="UXS1922" s="17"/>
      <c r="UXT1922" s="11"/>
      <c r="UXU1922" s="19"/>
      <c r="UXV1922" s="11"/>
      <c r="UXW1922" s="12"/>
      <c r="UXX1922" s="12"/>
      <c r="UXY1922" s="10"/>
      <c r="UXZ1922" s="14"/>
      <c r="UYA1922" s="14"/>
      <c r="UYB1922" s="14"/>
      <c r="UYC1922" s="16"/>
      <c r="UYD1922" s="10"/>
      <c r="UYE1922" s="17"/>
      <c r="UYF1922" s="11"/>
      <c r="UYG1922" s="19"/>
      <c r="UYH1922" s="11"/>
      <c r="UYI1922" s="12"/>
      <c r="UYJ1922" s="12"/>
      <c r="UYK1922" s="10"/>
      <c r="UYL1922" s="14"/>
      <c r="UYM1922" s="14"/>
      <c r="UYN1922" s="14"/>
      <c r="UYO1922" s="16"/>
      <c r="UYP1922" s="10"/>
      <c r="UYQ1922" s="17"/>
      <c r="UYR1922" s="11"/>
      <c r="UYS1922" s="19"/>
      <c r="UYT1922" s="11"/>
      <c r="UYU1922" s="12"/>
      <c r="UYV1922" s="12"/>
      <c r="UYW1922" s="10"/>
      <c r="UYX1922" s="14"/>
      <c r="UYY1922" s="14"/>
      <c r="UYZ1922" s="14"/>
      <c r="UZA1922" s="16"/>
      <c r="UZB1922" s="10"/>
      <c r="UZC1922" s="17"/>
      <c r="UZD1922" s="11"/>
      <c r="UZE1922" s="19"/>
      <c r="UZF1922" s="11"/>
      <c r="UZG1922" s="12"/>
      <c r="UZH1922" s="12"/>
      <c r="UZI1922" s="10"/>
      <c r="UZJ1922" s="14"/>
      <c r="UZK1922" s="14"/>
      <c r="UZL1922" s="14"/>
      <c r="UZM1922" s="16"/>
      <c r="UZN1922" s="10"/>
      <c r="UZO1922" s="17"/>
      <c r="UZP1922" s="11"/>
      <c r="UZQ1922" s="19"/>
      <c r="UZR1922" s="11"/>
      <c r="UZS1922" s="12"/>
      <c r="UZT1922" s="12"/>
      <c r="UZU1922" s="10"/>
      <c r="UZV1922" s="14"/>
      <c r="UZW1922" s="14"/>
      <c r="UZX1922" s="14"/>
      <c r="UZY1922" s="16"/>
      <c r="UZZ1922" s="10"/>
      <c r="VAA1922" s="17"/>
      <c r="VAB1922" s="11"/>
      <c r="VAC1922" s="19"/>
      <c r="VAD1922" s="11"/>
      <c r="VAE1922" s="12"/>
      <c r="VAF1922" s="12"/>
      <c r="VAG1922" s="10"/>
      <c r="VAH1922" s="14"/>
      <c r="VAI1922" s="14"/>
      <c r="VAJ1922" s="14"/>
      <c r="VAK1922" s="16"/>
      <c r="VAL1922" s="10"/>
      <c r="VAM1922" s="17"/>
      <c r="VAN1922" s="11"/>
      <c r="VAO1922" s="19"/>
      <c r="VAP1922" s="11"/>
      <c r="VAQ1922" s="12"/>
      <c r="VAR1922" s="12"/>
      <c r="VAS1922" s="10"/>
      <c r="VAT1922" s="14"/>
      <c r="VAU1922" s="14"/>
      <c r="VAV1922" s="14"/>
      <c r="VAW1922" s="16"/>
      <c r="VAX1922" s="10"/>
      <c r="VAY1922" s="17"/>
      <c r="VAZ1922" s="11"/>
      <c r="VBA1922" s="19"/>
      <c r="VBB1922" s="11"/>
      <c r="VBC1922" s="12"/>
      <c r="VBD1922" s="12"/>
      <c r="VBE1922" s="10"/>
      <c r="VBF1922" s="14"/>
      <c r="VBG1922" s="14"/>
      <c r="VBH1922" s="14"/>
      <c r="VBI1922" s="16"/>
      <c r="VBJ1922" s="10"/>
      <c r="VBK1922" s="17"/>
      <c r="VBL1922" s="11"/>
      <c r="VBM1922" s="19"/>
      <c r="VBN1922" s="11"/>
      <c r="VBO1922" s="12"/>
      <c r="VBP1922" s="12"/>
      <c r="VBQ1922" s="10"/>
      <c r="VBR1922" s="14"/>
      <c r="VBS1922" s="14"/>
      <c r="VBT1922" s="14"/>
      <c r="VBU1922" s="16"/>
      <c r="VBV1922" s="10"/>
      <c r="VBW1922" s="17"/>
      <c r="VBX1922" s="11"/>
      <c r="VBY1922" s="19"/>
      <c r="VBZ1922" s="11"/>
      <c r="VCA1922" s="12"/>
      <c r="VCB1922" s="12"/>
      <c r="VCC1922" s="10"/>
      <c r="VCD1922" s="14"/>
      <c r="VCE1922" s="14"/>
      <c r="VCF1922" s="14"/>
      <c r="VCG1922" s="16"/>
      <c r="VCH1922" s="10"/>
      <c r="VCI1922" s="17"/>
      <c r="VCJ1922" s="11"/>
      <c r="VCK1922" s="19"/>
      <c r="VCL1922" s="11"/>
      <c r="VCM1922" s="12"/>
      <c r="VCN1922" s="12"/>
      <c r="VCO1922" s="10"/>
      <c r="VCP1922" s="14"/>
      <c r="VCQ1922" s="14"/>
      <c r="VCR1922" s="14"/>
      <c r="VCS1922" s="16"/>
      <c r="VCT1922" s="10"/>
      <c r="VCU1922" s="17"/>
      <c r="VCV1922" s="11"/>
      <c r="VCW1922" s="19"/>
      <c r="VCX1922" s="11"/>
      <c r="VCY1922" s="12"/>
      <c r="VCZ1922" s="12"/>
      <c r="VDA1922" s="10"/>
      <c r="VDB1922" s="14"/>
      <c r="VDC1922" s="14"/>
      <c r="VDD1922" s="14"/>
      <c r="VDE1922" s="16"/>
      <c r="VDF1922" s="10"/>
      <c r="VDG1922" s="17"/>
      <c r="VDH1922" s="11"/>
      <c r="VDI1922" s="19"/>
      <c r="VDJ1922" s="11"/>
      <c r="VDK1922" s="12"/>
      <c r="VDL1922" s="12"/>
      <c r="VDM1922" s="10"/>
      <c r="VDN1922" s="14"/>
      <c r="VDO1922" s="14"/>
      <c r="VDP1922" s="14"/>
      <c r="VDQ1922" s="16"/>
      <c r="VDR1922" s="10"/>
      <c r="VDS1922" s="17"/>
      <c r="VDT1922" s="11"/>
      <c r="VDU1922" s="19"/>
      <c r="VDV1922" s="11"/>
      <c r="VDW1922" s="12"/>
      <c r="VDX1922" s="12"/>
      <c r="VDY1922" s="10"/>
      <c r="VDZ1922" s="14"/>
      <c r="VEA1922" s="14"/>
      <c r="VEB1922" s="14"/>
      <c r="VEC1922" s="16"/>
      <c r="VED1922" s="10"/>
      <c r="VEE1922" s="17"/>
      <c r="VEF1922" s="11"/>
      <c r="VEG1922" s="19"/>
      <c r="VEH1922" s="11"/>
      <c r="VEI1922" s="12"/>
      <c r="VEJ1922" s="12"/>
      <c r="VEK1922" s="10"/>
      <c r="VEL1922" s="14"/>
      <c r="VEM1922" s="14"/>
      <c r="VEN1922" s="14"/>
      <c r="VEO1922" s="16"/>
      <c r="VEP1922" s="10"/>
      <c r="VEQ1922" s="17"/>
      <c r="VER1922" s="11"/>
      <c r="VES1922" s="19"/>
      <c r="VET1922" s="11"/>
      <c r="VEU1922" s="12"/>
      <c r="VEV1922" s="12"/>
      <c r="VEW1922" s="10"/>
      <c r="VEX1922" s="14"/>
      <c r="VEY1922" s="14"/>
      <c r="VEZ1922" s="14"/>
      <c r="VFA1922" s="16"/>
      <c r="VFB1922" s="10"/>
      <c r="VFC1922" s="17"/>
      <c r="VFD1922" s="11"/>
      <c r="VFE1922" s="19"/>
      <c r="VFF1922" s="11"/>
      <c r="VFG1922" s="12"/>
      <c r="VFH1922" s="12"/>
      <c r="VFI1922" s="10"/>
      <c r="VFJ1922" s="14"/>
      <c r="VFK1922" s="14"/>
      <c r="VFL1922" s="14"/>
      <c r="VFM1922" s="16"/>
      <c r="VFN1922" s="10"/>
      <c r="VFO1922" s="17"/>
      <c r="VFP1922" s="11"/>
      <c r="VFQ1922" s="19"/>
      <c r="VFR1922" s="11"/>
      <c r="VFS1922" s="12"/>
      <c r="VFT1922" s="12"/>
      <c r="VFU1922" s="10"/>
      <c r="VFV1922" s="14"/>
      <c r="VFW1922" s="14"/>
      <c r="VFX1922" s="14"/>
      <c r="VFY1922" s="16"/>
      <c r="VFZ1922" s="10"/>
      <c r="VGA1922" s="17"/>
      <c r="VGB1922" s="11"/>
      <c r="VGC1922" s="19"/>
      <c r="VGD1922" s="11"/>
      <c r="VGE1922" s="12"/>
      <c r="VGF1922" s="12"/>
      <c r="VGG1922" s="10"/>
      <c r="VGH1922" s="14"/>
      <c r="VGI1922" s="14"/>
      <c r="VGJ1922" s="14"/>
      <c r="VGK1922" s="16"/>
      <c r="VGL1922" s="10"/>
      <c r="VGM1922" s="17"/>
      <c r="VGN1922" s="11"/>
      <c r="VGO1922" s="19"/>
      <c r="VGP1922" s="11"/>
      <c r="VGQ1922" s="12"/>
      <c r="VGR1922" s="12"/>
      <c r="VGS1922" s="10"/>
      <c r="VGT1922" s="14"/>
      <c r="VGU1922" s="14"/>
      <c r="VGV1922" s="14"/>
      <c r="VGW1922" s="16"/>
      <c r="VGX1922" s="10"/>
      <c r="VGY1922" s="17"/>
      <c r="VGZ1922" s="11"/>
      <c r="VHA1922" s="19"/>
      <c r="VHB1922" s="11"/>
      <c r="VHC1922" s="12"/>
      <c r="VHD1922" s="12"/>
      <c r="VHE1922" s="10"/>
      <c r="VHF1922" s="14"/>
      <c r="VHG1922" s="14"/>
      <c r="VHH1922" s="14"/>
      <c r="VHI1922" s="16"/>
      <c r="VHJ1922" s="10"/>
      <c r="VHK1922" s="17"/>
      <c r="VHL1922" s="11"/>
      <c r="VHM1922" s="19"/>
      <c r="VHN1922" s="11"/>
      <c r="VHO1922" s="12"/>
      <c r="VHP1922" s="12"/>
      <c r="VHQ1922" s="10"/>
      <c r="VHR1922" s="14"/>
      <c r="VHS1922" s="14"/>
      <c r="VHT1922" s="14"/>
      <c r="VHU1922" s="16"/>
      <c r="VHV1922" s="10"/>
      <c r="VHW1922" s="17"/>
      <c r="VHX1922" s="11"/>
      <c r="VHY1922" s="19"/>
      <c r="VHZ1922" s="11"/>
      <c r="VIA1922" s="12"/>
      <c r="VIB1922" s="12"/>
      <c r="VIC1922" s="10"/>
      <c r="VID1922" s="14"/>
      <c r="VIE1922" s="14"/>
      <c r="VIF1922" s="14"/>
      <c r="VIG1922" s="16"/>
      <c r="VIH1922" s="10"/>
      <c r="VII1922" s="17"/>
      <c r="VIJ1922" s="11"/>
      <c r="VIK1922" s="19"/>
      <c r="VIL1922" s="11"/>
      <c r="VIM1922" s="12"/>
      <c r="VIN1922" s="12"/>
      <c r="VIO1922" s="10"/>
      <c r="VIP1922" s="14"/>
      <c r="VIQ1922" s="14"/>
      <c r="VIR1922" s="14"/>
      <c r="VIS1922" s="16"/>
      <c r="VIT1922" s="10"/>
      <c r="VIU1922" s="17"/>
      <c r="VIV1922" s="11"/>
      <c r="VIW1922" s="19"/>
      <c r="VIX1922" s="11"/>
      <c r="VIY1922" s="12"/>
      <c r="VIZ1922" s="12"/>
      <c r="VJA1922" s="10"/>
      <c r="VJB1922" s="14"/>
      <c r="VJC1922" s="14"/>
      <c r="VJD1922" s="14"/>
      <c r="VJE1922" s="16"/>
      <c r="VJF1922" s="10"/>
      <c r="VJG1922" s="17"/>
      <c r="VJH1922" s="11"/>
      <c r="VJI1922" s="19"/>
      <c r="VJJ1922" s="11"/>
      <c r="VJK1922" s="12"/>
      <c r="VJL1922" s="12"/>
      <c r="VJM1922" s="10"/>
      <c r="VJN1922" s="14"/>
      <c r="VJO1922" s="14"/>
      <c r="VJP1922" s="14"/>
      <c r="VJQ1922" s="16"/>
      <c r="VJR1922" s="10"/>
      <c r="VJS1922" s="17"/>
      <c r="VJT1922" s="11"/>
      <c r="VJU1922" s="19"/>
      <c r="VJV1922" s="11"/>
      <c r="VJW1922" s="12"/>
      <c r="VJX1922" s="12"/>
      <c r="VJY1922" s="10"/>
      <c r="VJZ1922" s="14"/>
      <c r="VKA1922" s="14"/>
      <c r="VKB1922" s="14"/>
      <c r="VKC1922" s="16"/>
      <c r="VKD1922" s="10"/>
      <c r="VKE1922" s="17"/>
      <c r="VKF1922" s="11"/>
      <c r="VKG1922" s="19"/>
      <c r="VKH1922" s="11"/>
      <c r="VKI1922" s="12"/>
      <c r="VKJ1922" s="12"/>
      <c r="VKK1922" s="10"/>
      <c r="VKL1922" s="14"/>
      <c r="VKM1922" s="14"/>
      <c r="VKN1922" s="14"/>
      <c r="VKO1922" s="16"/>
      <c r="VKP1922" s="10"/>
      <c r="VKQ1922" s="17"/>
      <c r="VKR1922" s="11"/>
      <c r="VKS1922" s="19"/>
      <c r="VKT1922" s="11"/>
      <c r="VKU1922" s="12"/>
      <c r="VKV1922" s="12"/>
      <c r="VKW1922" s="10"/>
      <c r="VKX1922" s="14"/>
      <c r="VKY1922" s="14"/>
      <c r="VKZ1922" s="14"/>
      <c r="VLA1922" s="16"/>
      <c r="VLB1922" s="10"/>
      <c r="VLC1922" s="17"/>
      <c r="VLD1922" s="11"/>
      <c r="VLE1922" s="19"/>
      <c r="VLF1922" s="11"/>
      <c r="VLG1922" s="12"/>
      <c r="VLH1922" s="12"/>
      <c r="VLI1922" s="10"/>
      <c r="VLJ1922" s="14"/>
      <c r="VLK1922" s="14"/>
      <c r="VLL1922" s="14"/>
      <c r="VLM1922" s="16"/>
      <c r="VLN1922" s="10"/>
      <c r="VLO1922" s="17"/>
      <c r="VLP1922" s="11"/>
      <c r="VLQ1922" s="19"/>
      <c r="VLR1922" s="11"/>
      <c r="VLS1922" s="12"/>
      <c r="VLT1922" s="12"/>
      <c r="VLU1922" s="10"/>
      <c r="VLV1922" s="14"/>
      <c r="VLW1922" s="14"/>
      <c r="VLX1922" s="14"/>
      <c r="VLY1922" s="16"/>
      <c r="VLZ1922" s="10"/>
      <c r="VMA1922" s="17"/>
      <c r="VMB1922" s="11"/>
      <c r="VMC1922" s="19"/>
      <c r="VMD1922" s="11"/>
      <c r="VME1922" s="12"/>
      <c r="VMF1922" s="12"/>
      <c r="VMG1922" s="10"/>
      <c r="VMH1922" s="14"/>
      <c r="VMI1922" s="14"/>
      <c r="VMJ1922" s="14"/>
      <c r="VMK1922" s="16"/>
      <c r="VML1922" s="10"/>
      <c r="VMM1922" s="17"/>
      <c r="VMN1922" s="11"/>
      <c r="VMO1922" s="19"/>
      <c r="VMP1922" s="11"/>
      <c r="VMQ1922" s="12"/>
      <c r="VMR1922" s="12"/>
      <c r="VMS1922" s="10"/>
      <c r="VMT1922" s="14"/>
      <c r="VMU1922" s="14"/>
      <c r="VMV1922" s="14"/>
      <c r="VMW1922" s="16"/>
      <c r="VMX1922" s="10"/>
      <c r="VMY1922" s="17"/>
      <c r="VMZ1922" s="11"/>
      <c r="VNA1922" s="19"/>
      <c r="VNB1922" s="11"/>
      <c r="VNC1922" s="12"/>
      <c r="VND1922" s="12"/>
      <c r="VNE1922" s="10"/>
      <c r="VNF1922" s="14"/>
      <c r="VNG1922" s="14"/>
      <c r="VNH1922" s="14"/>
      <c r="VNI1922" s="16"/>
      <c r="VNJ1922" s="10"/>
      <c r="VNK1922" s="17"/>
      <c r="VNL1922" s="11"/>
      <c r="VNM1922" s="19"/>
      <c r="VNN1922" s="11"/>
      <c r="VNO1922" s="12"/>
      <c r="VNP1922" s="12"/>
      <c r="VNQ1922" s="10"/>
      <c r="VNR1922" s="14"/>
      <c r="VNS1922" s="14"/>
      <c r="VNT1922" s="14"/>
      <c r="VNU1922" s="16"/>
      <c r="VNV1922" s="10"/>
      <c r="VNW1922" s="17"/>
      <c r="VNX1922" s="11"/>
      <c r="VNY1922" s="19"/>
      <c r="VNZ1922" s="11"/>
      <c r="VOA1922" s="12"/>
      <c r="VOB1922" s="12"/>
      <c r="VOC1922" s="10"/>
      <c r="VOD1922" s="14"/>
      <c r="VOE1922" s="14"/>
      <c r="VOF1922" s="14"/>
      <c r="VOG1922" s="16"/>
      <c r="VOH1922" s="10"/>
      <c r="VOI1922" s="17"/>
      <c r="VOJ1922" s="11"/>
      <c r="VOK1922" s="19"/>
      <c r="VOL1922" s="11"/>
      <c r="VOM1922" s="12"/>
      <c r="VON1922" s="12"/>
      <c r="VOO1922" s="10"/>
      <c r="VOP1922" s="14"/>
      <c r="VOQ1922" s="14"/>
      <c r="VOR1922" s="14"/>
      <c r="VOS1922" s="16"/>
      <c r="VOT1922" s="10"/>
      <c r="VOU1922" s="17"/>
      <c r="VOV1922" s="11"/>
      <c r="VOW1922" s="19"/>
      <c r="VOX1922" s="11"/>
      <c r="VOY1922" s="12"/>
      <c r="VOZ1922" s="12"/>
      <c r="VPA1922" s="10"/>
      <c r="VPB1922" s="14"/>
      <c r="VPC1922" s="14"/>
      <c r="VPD1922" s="14"/>
      <c r="VPE1922" s="16"/>
      <c r="VPF1922" s="10"/>
      <c r="VPG1922" s="17"/>
      <c r="VPH1922" s="11"/>
      <c r="VPI1922" s="19"/>
      <c r="VPJ1922" s="11"/>
      <c r="VPK1922" s="12"/>
      <c r="VPL1922" s="12"/>
      <c r="VPM1922" s="10"/>
      <c r="VPN1922" s="14"/>
      <c r="VPO1922" s="14"/>
      <c r="VPP1922" s="14"/>
      <c r="VPQ1922" s="16"/>
      <c r="VPR1922" s="10"/>
      <c r="VPS1922" s="17"/>
      <c r="VPT1922" s="11"/>
      <c r="VPU1922" s="19"/>
      <c r="VPV1922" s="11"/>
      <c r="VPW1922" s="12"/>
      <c r="VPX1922" s="12"/>
      <c r="VPY1922" s="10"/>
      <c r="VPZ1922" s="14"/>
      <c r="VQA1922" s="14"/>
      <c r="VQB1922" s="14"/>
      <c r="VQC1922" s="16"/>
      <c r="VQD1922" s="10"/>
      <c r="VQE1922" s="17"/>
      <c r="VQF1922" s="11"/>
      <c r="VQG1922" s="19"/>
      <c r="VQH1922" s="11"/>
      <c r="VQI1922" s="12"/>
      <c r="VQJ1922" s="12"/>
      <c r="VQK1922" s="10"/>
      <c r="VQL1922" s="14"/>
      <c r="VQM1922" s="14"/>
      <c r="VQN1922" s="14"/>
      <c r="VQO1922" s="16"/>
      <c r="VQP1922" s="10"/>
      <c r="VQQ1922" s="17"/>
      <c r="VQR1922" s="11"/>
      <c r="VQS1922" s="19"/>
      <c r="VQT1922" s="11"/>
      <c r="VQU1922" s="12"/>
      <c r="VQV1922" s="12"/>
      <c r="VQW1922" s="10"/>
      <c r="VQX1922" s="14"/>
      <c r="VQY1922" s="14"/>
      <c r="VQZ1922" s="14"/>
      <c r="VRA1922" s="16"/>
      <c r="VRB1922" s="10"/>
      <c r="VRC1922" s="17"/>
      <c r="VRD1922" s="11"/>
      <c r="VRE1922" s="19"/>
      <c r="VRF1922" s="11"/>
      <c r="VRG1922" s="12"/>
      <c r="VRH1922" s="12"/>
      <c r="VRI1922" s="10"/>
      <c r="VRJ1922" s="14"/>
      <c r="VRK1922" s="14"/>
      <c r="VRL1922" s="14"/>
      <c r="VRM1922" s="16"/>
      <c r="VRN1922" s="10"/>
      <c r="VRO1922" s="17"/>
      <c r="VRP1922" s="11"/>
      <c r="VRQ1922" s="19"/>
      <c r="VRR1922" s="11"/>
      <c r="VRS1922" s="12"/>
      <c r="VRT1922" s="12"/>
      <c r="VRU1922" s="10"/>
      <c r="VRV1922" s="14"/>
      <c r="VRW1922" s="14"/>
      <c r="VRX1922" s="14"/>
      <c r="VRY1922" s="16"/>
      <c r="VRZ1922" s="10"/>
      <c r="VSA1922" s="17"/>
      <c r="VSB1922" s="11"/>
      <c r="VSC1922" s="19"/>
      <c r="VSD1922" s="11"/>
      <c r="VSE1922" s="12"/>
      <c r="VSF1922" s="12"/>
      <c r="VSG1922" s="10"/>
      <c r="VSH1922" s="14"/>
      <c r="VSI1922" s="14"/>
      <c r="VSJ1922" s="14"/>
      <c r="VSK1922" s="16"/>
      <c r="VSL1922" s="10"/>
      <c r="VSM1922" s="17"/>
      <c r="VSN1922" s="11"/>
      <c r="VSO1922" s="19"/>
      <c r="VSP1922" s="11"/>
      <c r="VSQ1922" s="12"/>
      <c r="VSR1922" s="12"/>
      <c r="VSS1922" s="10"/>
      <c r="VST1922" s="14"/>
      <c r="VSU1922" s="14"/>
      <c r="VSV1922" s="14"/>
      <c r="VSW1922" s="16"/>
      <c r="VSX1922" s="10"/>
      <c r="VSY1922" s="17"/>
      <c r="VSZ1922" s="11"/>
      <c r="VTA1922" s="19"/>
      <c r="VTB1922" s="11"/>
      <c r="VTC1922" s="12"/>
      <c r="VTD1922" s="12"/>
      <c r="VTE1922" s="10"/>
      <c r="VTF1922" s="14"/>
      <c r="VTG1922" s="14"/>
      <c r="VTH1922" s="14"/>
      <c r="VTI1922" s="16"/>
      <c r="VTJ1922" s="10"/>
      <c r="VTK1922" s="17"/>
      <c r="VTL1922" s="11"/>
      <c r="VTM1922" s="19"/>
      <c r="VTN1922" s="11"/>
      <c r="VTO1922" s="12"/>
      <c r="VTP1922" s="12"/>
      <c r="VTQ1922" s="10"/>
      <c r="VTR1922" s="14"/>
      <c r="VTS1922" s="14"/>
      <c r="VTT1922" s="14"/>
      <c r="VTU1922" s="16"/>
      <c r="VTV1922" s="10"/>
      <c r="VTW1922" s="17"/>
      <c r="VTX1922" s="11"/>
      <c r="VTY1922" s="19"/>
      <c r="VTZ1922" s="11"/>
      <c r="VUA1922" s="12"/>
      <c r="VUB1922" s="12"/>
      <c r="VUC1922" s="10"/>
      <c r="VUD1922" s="14"/>
      <c r="VUE1922" s="14"/>
      <c r="VUF1922" s="14"/>
      <c r="VUG1922" s="16"/>
      <c r="VUH1922" s="10"/>
      <c r="VUI1922" s="17"/>
      <c r="VUJ1922" s="11"/>
      <c r="VUK1922" s="19"/>
      <c r="VUL1922" s="11"/>
      <c r="VUM1922" s="12"/>
      <c r="VUN1922" s="12"/>
      <c r="VUO1922" s="10"/>
      <c r="VUP1922" s="14"/>
      <c r="VUQ1922" s="14"/>
      <c r="VUR1922" s="14"/>
      <c r="VUS1922" s="16"/>
      <c r="VUT1922" s="10"/>
      <c r="VUU1922" s="17"/>
      <c r="VUV1922" s="11"/>
      <c r="VUW1922" s="19"/>
      <c r="VUX1922" s="11"/>
      <c r="VUY1922" s="12"/>
      <c r="VUZ1922" s="12"/>
      <c r="VVA1922" s="10"/>
      <c r="VVB1922" s="14"/>
      <c r="VVC1922" s="14"/>
      <c r="VVD1922" s="14"/>
      <c r="VVE1922" s="16"/>
      <c r="VVF1922" s="10"/>
      <c r="VVG1922" s="17"/>
      <c r="VVH1922" s="11"/>
      <c r="VVI1922" s="19"/>
      <c r="VVJ1922" s="11"/>
      <c r="VVK1922" s="12"/>
      <c r="VVL1922" s="12"/>
      <c r="VVM1922" s="10"/>
      <c r="VVN1922" s="14"/>
      <c r="VVO1922" s="14"/>
      <c r="VVP1922" s="14"/>
      <c r="VVQ1922" s="16"/>
      <c r="VVR1922" s="10"/>
      <c r="VVS1922" s="17"/>
      <c r="VVT1922" s="11"/>
      <c r="VVU1922" s="19"/>
      <c r="VVV1922" s="11"/>
      <c r="VVW1922" s="12"/>
      <c r="VVX1922" s="12"/>
      <c r="VVY1922" s="10"/>
      <c r="VVZ1922" s="14"/>
      <c r="VWA1922" s="14"/>
      <c r="VWB1922" s="14"/>
      <c r="VWC1922" s="16"/>
      <c r="VWD1922" s="10"/>
      <c r="VWE1922" s="17"/>
      <c r="VWF1922" s="11"/>
      <c r="VWG1922" s="19"/>
      <c r="VWH1922" s="11"/>
      <c r="VWI1922" s="12"/>
      <c r="VWJ1922" s="12"/>
      <c r="VWK1922" s="10"/>
      <c r="VWL1922" s="14"/>
      <c r="VWM1922" s="14"/>
      <c r="VWN1922" s="14"/>
      <c r="VWO1922" s="16"/>
      <c r="VWP1922" s="10"/>
      <c r="VWQ1922" s="17"/>
      <c r="VWR1922" s="11"/>
      <c r="VWS1922" s="19"/>
      <c r="VWT1922" s="11"/>
      <c r="VWU1922" s="12"/>
      <c r="VWV1922" s="12"/>
      <c r="VWW1922" s="10"/>
      <c r="VWX1922" s="14"/>
      <c r="VWY1922" s="14"/>
      <c r="VWZ1922" s="14"/>
      <c r="VXA1922" s="16"/>
      <c r="VXB1922" s="10"/>
      <c r="VXC1922" s="17"/>
      <c r="VXD1922" s="11"/>
      <c r="VXE1922" s="19"/>
      <c r="VXF1922" s="11"/>
      <c r="VXG1922" s="12"/>
      <c r="VXH1922" s="12"/>
      <c r="VXI1922" s="10"/>
      <c r="VXJ1922" s="14"/>
      <c r="VXK1922" s="14"/>
      <c r="VXL1922" s="14"/>
      <c r="VXM1922" s="16"/>
      <c r="VXN1922" s="10"/>
      <c r="VXO1922" s="17"/>
      <c r="VXP1922" s="11"/>
      <c r="VXQ1922" s="19"/>
      <c r="VXR1922" s="11"/>
      <c r="VXS1922" s="12"/>
      <c r="VXT1922" s="12"/>
      <c r="VXU1922" s="10"/>
      <c r="VXV1922" s="14"/>
      <c r="VXW1922" s="14"/>
      <c r="VXX1922" s="14"/>
      <c r="VXY1922" s="16"/>
      <c r="VXZ1922" s="10"/>
      <c r="VYA1922" s="17"/>
      <c r="VYB1922" s="11"/>
      <c r="VYC1922" s="19"/>
      <c r="VYD1922" s="11"/>
      <c r="VYE1922" s="12"/>
      <c r="VYF1922" s="12"/>
      <c r="VYG1922" s="10"/>
      <c r="VYH1922" s="14"/>
      <c r="VYI1922" s="14"/>
      <c r="VYJ1922" s="14"/>
      <c r="VYK1922" s="16"/>
      <c r="VYL1922" s="10"/>
      <c r="VYM1922" s="17"/>
      <c r="VYN1922" s="11"/>
      <c r="VYO1922" s="19"/>
      <c r="VYP1922" s="11"/>
      <c r="VYQ1922" s="12"/>
      <c r="VYR1922" s="12"/>
      <c r="VYS1922" s="10"/>
      <c r="VYT1922" s="14"/>
      <c r="VYU1922" s="14"/>
      <c r="VYV1922" s="14"/>
      <c r="VYW1922" s="16"/>
      <c r="VYX1922" s="10"/>
      <c r="VYY1922" s="17"/>
      <c r="VYZ1922" s="11"/>
      <c r="VZA1922" s="19"/>
      <c r="VZB1922" s="11"/>
      <c r="VZC1922" s="12"/>
      <c r="VZD1922" s="12"/>
      <c r="VZE1922" s="10"/>
      <c r="VZF1922" s="14"/>
      <c r="VZG1922" s="14"/>
      <c r="VZH1922" s="14"/>
      <c r="VZI1922" s="16"/>
      <c r="VZJ1922" s="10"/>
      <c r="VZK1922" s="17"/>
      <c r="VZL1922" s="11"/>
      <c r="VZM1922" s="19"/>
      <c r="VZN1922" s="11"/>
      <c r="VZO1922" s="12"/>
      <c r="VZP1922" s="12"/>
      <c r="VZQ1922" s="10"/>
      <c r="VZR1922" s="14"/>
      <c r="VZS1922" s="14"/>
      <c r="VZT1922" s="14"/>
      <c r="VZU1922" s="16"/>
      <c r="VZV1922" s="10"/>
      <c r="VZW1922" s="17"/>
      <c r="VZX1922" s="11"/>
      <c r="VZY1922" s="19"/>
      <c r="VZZ1922" s="11"/>
      <c r="WAA1922" s="12"/>
      <c r="WAB1922" s="12"/>
      <c r="WAC1922" s="10"/>
      <c r="WAD1922" s="14"/>
      <c r="WAE1922" s="14"/>
      <c r="WAF1922" s="14"/>
      <c r="WAG1922" s="16"/>
      <c r="WAH1922" s="10"/>
      <c r="WAI1922" s="17"/>
      <c r="WAJ1922" s="11"/>
      <c r="WAK1922" s="19"/>
      <c r="WAL1922" s="11"/>
      <c r="WAM1922" s="12"/>
      <c r="WAN1922" s="12"/>
      <c r="WAO1922" s="10"/>
      <c r="WAP1922" s="14"/>
      <c r="WAQ1922" s="14"/>
      <c r="WAR1922" s="14"/>
      <c r="WAS1922" s="16"/>
      <c r="WAT1922" s="10"/>
      <c r="WAU1922" s="17"/>
      <c r="WAV1922" s="11"/>
      <c r="WAW1922" s="19"/>
      <c r="WAX1922" s="11"/>
      <c r="WAY1922" s="12"/>
      <c r="WAZ1922" s="12"/>
      <c r="WBA1922" s="10"/>
      <c r="WBB1922" s="14"/>
      <c r="WBC1922" s="14"/>
      <c r="WBD1922" s="14"/>
      <c r="WBE1922" s="16"/>
      <c r="WBF1922" s="10"/>
      <c r="WBG1922" s="17"/>
      <c r="WBH1922" s="11"/>
      <c r="WBI1922" s="19"/>
      <c r="WBJ1922" s="11"/>
      <c r="WBK1922" s="12"/>
      <c r="WBL1922" s="12"/>
      <c r="WBM1922" s="10"/>
      <c r="WBN1922" s="14"/>
      <c r="WBO1922" s="14"/>
      <c r="WBP1922" s="14"/>
      <c r="WBQ1922" s="16"/>
      <c r="WBR1922" s="10"/>
      <c r="WBS1922" s="17"/>
      <c r="WBT1922" s="11"/>
      <c r="WBU1922" s="19"/>
      <c r="WBV1922" s="11"/>
      <c r="WBW1922" s="12"/>
      <c r="WBX1922" s="12"/>
      <c r="WBY1922" s="10"/>
      <c r="WBZ1922" s="14"/>
      <c r="WCA1922" s="14"/>
      <c r="WCB1922" s="14"/>
      <c r="WCC1922" s="16"/>
      <c r="WCD1922" s="10"/>
      <c r="WCE1922" s="17"/>
      <c r="WCF1922" s="11"/>
      <c r="WCG1922" s="19"/>
      <c r="WCH1922" s="11"/>
      <c r="WCI1922" s="12"/>
      <c r="WCJ1922" s="12"/>
      <c r="WCK1922" s="10"/>
      <c r="WCL1922" s="14"/>
      <c r="WCM1922" s="14"/>
      <c r="WCN1922" s="14"/>
      <c r="WCO1922" s="16"/>
      <c r="WCP1922" s="10"/>
      <c r="WCQ1922" s="17"/>
      <c r="WCR1922" s="11"/>
      <c r="WCS1922" s="19"/>
      <c r="WCT1922" s="11"/>
      <c r="WCU1922" s="12"/>
      <c r="WCV1922" s="12"/>
      <c r="WCW1922" s="10"/>
      <c r="WCX1922" s="14"/>
      <c r="WCY1922" s="14"/>
      <c r="WCZ1922" s="14"/>
      <c r="WDA1922" s="16"/>
      <c r="WDB1922" s="10"/>
      <c r="WDC1922" s="17"/>
      <c r="WDD1922" s="11"/>
      <c r="WDE1922" s="19"/>
      <c r="WDF1922" s="11"/>
      <c r="WDG1922" s="12"/>
      <c r="WDH1922" s="12"/>
      <c r="WDI1922" s="10"/>
      <c r="WDJ1922" s="14"/>
      <c r="WDK1922" s="14"/>
      <c r="WDL1922" s="14"/>
      <c r="WDM1922" s="16"/>
      <c r="WDN1922" s="10"/>
      <c r="WDO1922" s="17"/>
      <c r="WDP1922" s="11"/>
      <c r="WDQ1922" s="19"/>
      <c r="WDR1922" s="11"/>
      <c r="WDS1922" s="12"/>
      <c r="WDT1922" s="12"/>
      <c r="WDU1922" s="10"/>
      <c r="WDV1922" s="14"/>
      <c r="WDW1922" s="14"/>
      <c r="WDX1922" s="14"/>
      <c r="WDY1922" s="16"/>
      <c r="WDZ1922" s="10"/>
      <c r="WEA1922" s="17"/>
      <c r="WEB1922" s="11"/>
      <c r="WEC1922" s="19"/>
      <c r="WED1922" s="11"/>
      <c r="WEE1922" s="12"/>
      <c r="WEF1922" s="12"/>
      <c r="WEG1922" s="10"/>
      <c r="WEH1922" s="14"/>
      <c r="WEI1922" s="14"/>
      <c r="WEJ1922" s="14"/>
      <c r="WEK1922" s="16"/>
      <c r="WEL1922" s="10"/>
      <c r="WEM1922" s="17"/>
      <c r="WEN1922" s="11"/>
      <c r="WEO1922" s="19"/>
      <c r="WEP1922" s="11"/>
      <c r="WEQ1922" s="12"/>
      <c r="WER1922" s="12"/>
      <c r="WES1922" s="10"/>
      <c r="WET1922" s="14"/>
      <c r="WEU1922" s="14"/>
      <c r="WEV1922" s="14"/>
      <c r="WEW1922" s="16"/>
      <c r="WEX1922" s="10"/>
      <c r="WEY1922" s="17"/>
      <c r="WEZ1922" s="11"/>
      <c r="WFA1922" s="19"/>
      <c r="WFB1922" s="11"/>
      <c r="WFC1922" s="12"/>
      <c r="WFD1922" s="12"/>
      <c r="WFE1922" s="10"/>
      <c r="WFF1922" s="14"/>
      <c r="WFG1922" s="14"/>
      <c r="WFH1922" s="14"/>
      <c r="WFI1922" s="16"/>
      <c r="WFJ1922" s="10"/>
      <c r="WFK1922" s="17"/>
      <c r="WFL1922" s="11"/>
      <c r="WFM1922" s="19"/>
      <c r="WFN1922" s="11"/>
      <c r="WFO1922" s="12"/>
      <c r="WFP1922" s="12"/>
      <c r="WFQ1922" s="10"/>
      <c r="WFR1922" s="14"/>
      <c r="WFS1922" s="14"/>
      <c r="WFT1922" s="14"/>
      <c r="WFU1922" s="16"/>
      <c r="WFV1922" s="10"/>
      <c r="WFW1922" s="17"/>
      <c r="WFX1922" s="11"/>
      <c r="WFY1922" s="19"/>
      <c r="WFZ1922" s="11"/>
      <c r="WGA1922" s="12"/>
      <c r="WGB1922" s="12"/>
      <c r="WGC1922" s="10"/>
      <c r="WGD1922" s="14"/>
      <c r="WGE1922" s="14"/>
      <c r="WGF1922" s="14"/>
      <c r="WGG1922" s="16"/>
      <c r="WGH1922" s="10"/>
      <c r="WGI1922" s="17"/>
      <c r="WGJ1922" s="11"/>
      <c r="WGK1922" s="19"/>
      <c r="WGL1922" s="11"/>
      <c r="WGM1922" s="12"/>
      <c r="WGN1922" s="12"/>
      <c r="WGO1922" s="10"/>
      <c r="WGP1922" s="14"/>
      <c r="WGQ1922" s="14"/>
      <c r="WGR1922" s="14"/>
      <c r="WGS1922" s="16"/>
      <c r="WGT1922" s="10"/>
      <c r="WGU1922" s="17"/>
      <c r="WGV1922" s="11"/>
      <c r="WGW1922" s="19"/>
      <c r="WGX1922" s="11"/>
      <c r="WGY1922" s="12"/>
      <c r="WGZ1922" s="12"/>
      <c r="WHA1922" s="10"/>
      <c r="WHB1922" s="14"/>
      <c r="WHC1922" s="14"/>
      <c r="WHD1922" s="14"/>
      <c r="WHE1922" s="16"/>
      <c r="WHF1922" s="10"/>
      <c r="WHG1922" s="17"/>
      <c r="WHH1922" s="11"/>
      <c r="WHI1922" s="19"/>
      <c r="WHJ1922" s="11"/>
      <c r="WHK1922" s="12"/>
      <c r="WHL1922" s="12"/>
      <c r="WHM1922" s="10"/>
      <c r="WHN1922" s="14"/>
      <c r="WHO1922" s="14"/>
      <c r="WHP1922" s="14"/>
      <c r="WHQ1922" s="16"/>
      <c r="WHR1922" s="10"/>
      <c r="WHS1922" s="17"/>
      <c r="WHT1922" s="11"/>
      <c r="WHU1922" s="19"/>
      <c r="WHV1922" s="11"/>
      <c r="WHW1922" s="12"/>
      <c r="WHX1922" s="12"/>
      <c r="WHY1922" s="10"/>
      <c r="WHZ1922" s="14"/>
      <c r="WIA1922" s="14"/>
      <c r="WIB1922" s="14"/>
      <c r="WIC1922" s="16"/>
      <c r="WID1922" s="10"/>
      <c r="WIE1922" s="17"/>
      <c r="WIF1922" s="11"/>
      <c r="WIG1922" s="19"/>
      <c r="WIH1922" s="11"/>
      <c r="WII1922" s="12"/>
      <c r="WIJ1922" s="12"/>
      <c r="WIK1922" s="10"/>
      <c r="WIL1922" s="14"/>
      <c r="WIM1922" s="14"/>
      <c r="WIN1922" s="14"/>
      <c r="WIO1922" s="16"/>
      <c r="WIP1922" s="10"/>
      <c r="WIQ1922" s="17"/>
      <c r="WIR1922" s="11"/>
      <c r="WIS1922" s="19"/>
      <c r="WIT1922" s="11"/>
      <c r="WIU1922" s="12"/>
      <c r="WIV1922" s="12"/>
      <c r="WIW1922" s="10"/>
      <c r="WIX1922" s="14"/>
      <c r="WIY1922" s="14"/>
      <c r="WIZ1922" s="14"/>
      <c r="WJA1922" s="16"/>
      <c r="WJB1922" s="10"/>
      <c r="WJC1922" s="17"/>
      <c r="WJD1922" s="11"/>
      <c r="WJE1922" s="19"/>
      <c r="WJF1922" s="11"/>
      <c r="WJG1922" s="12"/>
      <c r="WJH1922" s="12"/>
      <c r="WJI1922" s="10"/>
      <c r="WJJ1922" s="14"/>
      <c r="WJK1922" s="14"/>
      <c r="WJL1922" s="14"/>
      <c r="WJM1922" s="16"/>
      <c r="WJN1922" s="10"/>
      <c r="WJO1922" s="17"/>
      <c r="WJP1922" s="11"/>
      <c r="WJQ1922" s="19"/>
      <c r="WJR1922" s="11"/>
      <c r="WJS1922" s="12"/>
      <c r="WJT1922" s="12"/>
      <c r="WJU1922" s="10"/>
      <c r="WJV1922" s="14"/>
      <c r="WJW1922" s="14"/>
      <c r="WJX1922" s="14"/>
      <c r="WJY1922" s="16"/>
      <c r="WJZ1922" s="10"/>
      <c r="WKA1922" s="17"/>
      <c r="WKB1922" s="11"/>
      <c r="WKC1922" s="19"/>
      <c r="WKD1922" s="11"/>
      <c r="WKE1922" s="12"/>
      <c r="WKF1922" s="12"/>
      <c r="WKG1922" s="10"/>
      <c r="WKH1922" s="14"/>
      <c r="WKI1922" s="14"/>
      <c r="WKJ1922" s="14"/>
      <c r="WKK1922" s="16"/>
      <c r="WKL1922" s="10"/>
      <c r="WKM1922" s="17"/>
      <c r="WKN1922" s="11"/>
      <c r="WKO1922" s="19"/>
      <c r="WKP1922" s="11"/>
      <c r="WKQ1922" s="12"/>
      <c r="WKR1922" s="12"/>
      <c r="WKS1922" s="10"/>
      <c r="WKT1922" s="14"/>
      <c r="WKU1922" s="14"/>
      <c r="WKV1922" s="14"/>
      <c r="WKW1922" s="16"/>
      <c r="WKX1922" s="10"/>
      <c r="WKY1922" s="17"/>
      <c r="WKZ1922" s="11"/>
      <c r="WLA1922" s="19"/>
      <c r="WLB1922" s="11"/>
      <c r="WLC1922" s="12"/>
      <c r="WLD1922" s="12"/>
      <c r="WLE1922" s="10"/>
      <c r="WLF1922" s="14"/>
      <c r="WLG1922" s="14"/>
      <c r="WLH1922" s="14"/>
      <c r="WLI1922" s="16"/>
      <c r="WLJ1922" s="10"/>
      <c r="WLK1922" s="17"/>
      <c r="WLL1922" s="11"/>
      <c r="WLM1922" s="19"/>
      <c r="WLN1922" s="11"/>
      <c r="WLO1922" s="12"/>
      <c r="WLP1922" s="12"/>
      <c r="WLQ1922" s="10"/>
      <c r="WLR1922" s="14"/>
      <c r="WLS1922" s="14"/>
      <c r="WLT1922" s="14"/>
      <c r="WLU1922" s="16"/>
      <c r="WLV1922" s="10"/>
      <c r="WLW1922" s="17"/>
      <c r="WLX1922" s="11"/>
      <c r="WLY1922" s="19"/>
      <c r="WLZ1922" s="11"/>
      <c r="WMA1922" s="12"/>
      <c r="WMB1922" s="12"/>
      <c r="WMC1922" s="10"/>
      <c r="WMD1922" s="14"/>
      <c r="WME1922" s="14"/>
      <c r="WMF1922" s="14"/>
      <c r="WMG1922" s="16"/>
      <c r="WMH1922" s="10"/>
      <c r="WMI1922" s="17"/>
      <c r="WMJ1922" s="11"/>
      <c r="WMK1922" s="19"/>
      <c r="WML1922" s="11"/>
      <c r="WMM1922" s="12"/>
      <c r="WMN1922" s="12"/>
      <c r="WMO1922" s="10"/>
      <c r="WMP1922" s="14"/>
      <c r="WMQ1922" s="14"/>
      <c r="WMR1922" s="14"/>
      <c r="WMS1922" s="16"/>
      <c r="WMT1922" s="10"/>
      <c r="WMU1922" s="17"/>
      <c r="WMV1922" s="11"/>
      <c r="WMW1922" s="19"/>
      <c r="WMX1922" s="11"/>
      <c r="WMY1922" s="12"/>
      <c r="WMZ1922" s="12"/>
      <c r="WNA1922" s="10"/>
      <c r="WNB1922" s="14"/>
      <c r="WNC1922" s="14"/>
      <c r="WND1922" s="14"/>
      <c r="WNE1922" s="16"/>
      <c r="WNF1922" s="10"/>
      <c r="WNG1922" s="17"/>
      <c r="WNH1922" s="11"/>
      <c r="WNI1922" s="19"/>
      <c r="WNJ1922" s="11"/>
      <c r="WNK1922" s="12"/>
      <c r="WNL1922" s="12"/>
      <c r="WNM1922" s="10"/>
      <c r="WNN1922" s="14"/>
      <c r="WNO1922" s="14"/>
      <c r="WNP1922" s="14"/>
      <c r="WNQ1922" s="16"/>
      <c r="WNR1922" s="10"/>
      <c r="WNS1922" s="17"/>
      <c r="WNT1922" s="11"/>
      <c r="WNU1922" s="19"/>
      <c r="WNV1922" s="11"/>
      <c r="WNW1922" s="12"/>
      <c r="WNX1922" s="12"/>
      <c r="WNY1922" s="10"/>
      <c r="WNZ1922" s="14"/>
      <c r="WOA1922" s="14"/>
      <c r="WOB1922" s="14"/>
      <c r="WOC1922" s="16"/>
      <c r="WOD1922" s="10"/>
      <c r="WOE1922" s="17"/>
      <c r="WOF1922" s="11"/>
      <c r="WOG1922" s="19"/>
      <c r="WOH1922" s="11"/>
      <c r="WOI1922" s="12"/>
      <c r="WOJ1922" s="12"/>
      <c r="WOK1922" s="10"/>
      <c r="WOL1922" s="14"/>
      <c r="WOM1922" s="14"/>
      <c r="WON1922" s="14"/>
      <c r="WOO1922" s="16"/>
      <c r="WOP1922" s="10"/>
      <c r="WOQ1922" s="17"/>
      <c r="WOR1922" s="11"/>
      <c r="WOS1922" s="19"/>
      <c r="WOT1922" s="11"/>
      <c r="WOU1922" s="12"/>
      <c r="WOV1922" s="12"/>
      <c r="WOW1922" s="10"/>
      <c r="WOX1922" s="14"/>
      <c r="WOY1922" s="14"/>
      <c r="WOZ1922" s="14"/>
      <c r="WPA1922" s="16"/>
      <c r="WPB1922" s="10"/>
      <c r="WPC1922" s="17"/>
      <c r="WPD1922" s="11"/>
      <c r="WPE1922" s="19"/>
      <c r="WPF1922" s="11"/>
      <c r="WPG1922" s="12"/>
      <c r="WPH1922" s="12"/>
      <c r="WPI1922" s="10"/>
      <c r="WPJ1922" s="14"/>
      <c r="WPK1922" s="14"/>
      <c r="WPL1922" s="14"/>
      <c r="WPM1922" s="16"/>
      <c r="WPN1922" s="10"/>
      <c r="WPO1922" s="17"/>
      <c r="WPP1922" s="11"/>
      <c r="WPQ1922" s="19"/>
      <c r="WPR1922" s="11"/>
      <c r="WPS1922" s="12"/>
      <c r="WPT1922" s="12"/>
      <c r="WPU1922" s="10"/>
      <c r="WPV1922" s="14"/>
      <c r="WPW1922" s="14"/>
      <c r="WPX1922" s="14"/>
      <c r="WPY1922" s="16"/>
      <c r="WPZ1922" s="10"/>
      <c r="WQA1922" s="17"/>
      <c r="WQB1922" s="11"/>
      <c r="WQC1922" s="19"/>
      <c r="WQD1922" s="11"/>
      <c r="WQE1922" s="12"/>
      <c r="WQF1922" s="12"/>
      <c r="WQG1922" s="10"/>
      <c r="WQH1922" s="14"/>
      <c r="WQI1922" s="14"/>
      <c r="WQJ1922" s="14"/>
      <c r="WQK1922" s="16"/>
      <c r="WQL1922" s="10"/>
      <c r="WQM1922" s="17"/>
      <c r="WQN1922" s="11"/>
      <c r="WQO1922" s="19"/>
      <c r="WQP1922" s="11"/>
      <c r="WQQ1922" s="12"/>
      <c r="WQR1922" s="12"/>
      <c r="WQS1922" s="10"/>
      <c r="WQT1922" s="14"/>
      <c r="WQU1922" s="14"/>
      <c r="WQV1922" s="14"/>
      <c r="WQW1922" s="16"/>
      <c r="WQX1922" s="10"/>
      <c r="WQY1922" s="17"/>
      <c r="WQZ1922" s="11"/>
      <c r="WRA1922" s="19"/>
      <c r="WRB1922" s="11"/>
      <c r="WRC1922" s="12"/>
      <c r="WRD1922" s="12"/>
      <c r="WRE1922" s="10"/>
      <c r="WRF1922" s="14"/>
      <c r="WRG1922" s="14"/>
      <c r="WRH1922" s="14"/>
      <c r="WRI1922" s="16"/>
      <c r="WRJ1922" s="10"/>
      <c r="WRK1922" s="17"/>
      <c r="WRL1922" s="11"/>
      <c r="WRM1922" s="19"/>
      <c r="WRN1922" s="11"/>
      <c r="WRO1922" s="12"/>
      <c r="WRP1922" s="12"/>
      <c r="WRQ1922" s="10"/>
      <c r="WRR1922" s="14"/>
      <c r="WRS1922" s="14"/>
      <c r="WRT1922" s="14"/>
      <c r="WRU1922" s="16"/>
      <c r="WRV1922" s="10"/>
      <c r="WRW1922" s="17"/>
      <c r="WRX1922" s="11"/>
      <c r="WRY1922" s="19"/>
      <c r="WRZ1922" s="11"/>
      <c r="WSA1922" s="12"/>
      <c r="WSB1922" s="12"/>
      <c r="WSC1922" s="10"/>
      <c r="WSD1922" s="14"/>
      <c r="WSE1922" s="14"/>
      <c r="WSF1922" s="14"/>
      <c r="WSG1922" s="16"/>
      <c r="WSH1922" s="10"/>
      <c r="WSI1922" s="17"/>
      <c r="WSJ1922" s="11"/>
      <c r="WSK1922" s="19"/>
      <c r="WSL1922" s="11"/>
      <c r="WSM1922" s="12"/>
      <c r="WSN1922" s="12"/>
      <c r="WSO1922" s="10"/>
      <c r="WSP1922" s="14"/>
      <c r="WSQ1922" s="14"/>
      <c r="WSR1922" s="14"/>
      <c r="WSS1922" s="16"/>
      <c r="WST1922" s="10"/>
      <c r="WSU1922" s="17"/>
      <c r="WSV1922" s="11"/>
      <c r="WSW1922" s="19"/>
      <c r="WSX1922" s="11"/>
      <c r="WSY1922" s="12"/>
      <c r="WSZ1922" s="12"/>
      <c r="WTA1922" s="10"/>
      <c r="WTB1922" s="14"/>
      <c r="WTC1922" s="14"/>
      <c r="WTD1922" s="14"/>
      <c r="WTE1922" s="16"/>
      <c r="WTF1922" s="10"/>
      <c r="WTG1922" s="17"/>
      <c r="WTH1922" s="11"/>
      <c r="WTI1922" s="19"/>
      <c r="WTJ1922" s="11"/>
      <c r="WTK1922" s="12"/>
      <c r="WTL1922" s="12"/>
      <c r="WTM1922" s="10"/>
      <c r="WTN1922" s="14"/>
      <c r="WTO1922" s="14"/>
      <c r="WTP1922" s="14"/>
      <c r="WTQ1922" s="16"/>
      <c r="WTR1922" s="10"/>
      <c r="WTS1922" s="17"/>
      <c r="WTT1922" s="11"/>
      <c r="WTU1922" s="19"/>
      <c r="WTV1922" s="11"/>
      <c r="WTW1922" s="12"/>
      <c r="WTX1922" s="12"/>
      <c r="WTY1922" s="10"/>
      <c r="WTZ1922" s="14"/>
      <c r="WUA1922" s="14"/>
      <c r="WUB1922" s="14"/>
      <c r="WUC1922" s="16"/>
      <c r="WUD1922" s="10"/>
      <c r="WUE1922" s="17"/>
      <c r="WUF1922" s="11"/>
      <c r="WUG1922" s="19"/>
      <c r="WUH1922" s="11"/>
      <c r="WUI1922" s="12"/>
      <c r="WUJ1922" s="12"/>
      <c r="WUK1922" s="10"/>
      <c r="WUL1922" s="14"/>
      <c r="WUM1922" s="14"/>
      <c r="WUN1922" s="14"/>
      <c r="WUO1922" s="16"/>
      <c r="WUP1922" s="10"/>
      <c r="WUQ1922" s="17"/>
      <c r="WUR1922" s="11"/>
      <c r="WUS1922" s="19"/>
      <c r="WUT1922" s="11"/>
      <c r="WUU1922" s="12"/>
      <c r="WUV1922" s="12"/>
      <c r="WUW1922" s="10"/>
      <c r="WUX1922" s="14"/>
      <c r="WUY1922" s="14"/>
      <c r="WUZ1922" s="14"/>
      <c r="WVA1922" s="16"/>
      <c r="WVB1922" s="10"/>
      <c r="WVC1922" s="17"/>
      <c r="WVD1922" s="11"/>
      <c r="WVE1922" s="19"/>
      <c r="WVF1922" s="11"/>
      <c r="WVG1922" s="12"/>
      <c r="WVH1922" s="12"/>
      <c r="WVI1922" s="10"/>
      <c r="WVJ1922" s="14"/>
      <c r="WVK1922" s="14"/>
      <c r="WVL1922" s="14"/>
      <c r="WVM1922" s="16"/>
      <c r="WVN1922" s="10"/>
      <c r="WVO1922" s="17"/>
      <c r="WVP1922" s="11"/>
      <c r="WVQ1922" s="19"/>
      <c r="WVR1922" s="11"/>
      <c r="WVS1922" s="12"/>
      <c r="WVT1922" s="12"/>
      <c r="WVU1922" s="10"/>
      <c r="WVV1922" s="14"/>
      <c r="WVW1922" s="14"/>
      <c r="WVX1922" s="14"/>
      <c r="WVY1922" s="16"/>
      <c r="WVZ1922" s="10"/>
      <c r="WWA1922" s="17"/>
      <c r="WWB1922" s="11"/>
      <c r="WWC1922" s="19"/>
      <c r="WWD1922" s="11"/>
      <c r="WWE1922" s="12"/>
      <c r="WWF1922" s="12"/>
      <c r="WWG1922" s="10"/>
      <c r="WWH1922" s="14"/>
      <c r="WWI1922" s="14"/>
      <c r="WWJ1922" s="14"/>
      <c r="WWK1922" s="16"/>
      <c r="WWL1922" s="10"/>
      <c r="WWM1922" s="17"/>
      <c r="WWN1922" s="11"/>
      <c r="WWO1922" s="19"/>
      <c r="WWP1922" s="11"/>
      <c r="WWQ1922" s="12"/>
      <c r="WWR1922" s="12"/>
      <c r="WWS1922" s="10"/>
      <c r="WWT1922" s="14"/>
      <c r="WWU1922" s="14"/>
      <c r="WWV1922" s="14"/>
      <c r="WWW1922" s="16"/>
      <c r="WWX1922" s="10"/>
      <c r="WWY1922" s="17"/>
      <c r="WWZ1922" s="11"/>
      <c r="WXA1922" s="19"/>
      <c r="WXB1922" s="11"/>
      <c r="WXC1922" s="12"/>
      <c r="WXD1922" s="12"/>
      <c r="WXE1922" s="10"/>
      <c r="WXF1922" s="14"/>
      <c r="WXG1922" s="14"/>
      <c r="WXH1922" s="14"/>
      <c r="WXI1922" s="16"/>
      <c r="WXJ1922" s="10"/>
      <c r="WXK1922" s="17"/>
      <c r="WXL1922" s="11"/>
      <c r="WXM1922" s="19"/>
      <c r="WXN1922" s="11"/>
      <c r="WXO1922" s="12"/>
      <c r="WXP1922" s="12"/>
      <c r="WXQ1922" s="10"/>
      <c r="WXR1922" s="14"/>
      <c r="WXS1922" s="14"/>
      <c r="WXT1922" s="14"/>
      <c r="WXU1922" s="16"/>
      <c r="WXV1922" s="10"/>
      <c r="WXW1922" s="17"/>
      <c r="WXX1922" s="11"/>
      <c r="WXY1922" s="19"/>
      <c r="WXZ1922" s="11"/>
      <c r="WYA1922" s="12"/>
      <c r="WYB1922" s="12"/>
      <c r="WYC1922" s="10"/>
      <c r="WYD1922" s="14"/>
      <c r="WYE1922" s="14"/>
      <c r="WYF1922" s="14"/>
      <c r="WYG1922" s="16"/>
      <c r="WYH1922" s="10"/>
      <c r="WYI1922" s="17"/>
      <c r="WYJ1922" s="11"/>
      <c r="WYK1922" s="19"/>
      <c r="WYL1922" s="11"/>
      <c r="WYM1922" s="12"/>
      <c r="WYN1922" s="12"/>
      <c r="WYO1922" s="10"/>
      <c r="WYP1922" s="14"/>
      <c r="WYQ1922" s="14"/>
      <c r="WYR1922" s="14"/>
      <c r="WYS1922" s="16"/>
      <c r="WYT1922" s="10"/>
      <c r="WYU1922" s="17"/>
      <c r="WYV1922" s="11"/>
      <c r="WYW1922" s="19"/>
      <c r="WYX1922" s="11"/>
      <c r="WYY1922" s="12"/>
      <c r="WYZ1922" s="12"/>
      <c r="WZA1922" s="10"/>
      <c r="WZB1922" s="14"/>
      <c r="WZC1922" s="14"/>
      <c r="WZD1922" s="14"/>
      <c r="WZE1922" s="16"/>
      <c r="WZF1922" s="10"/>
      <c r="WZG1922" s="17"/>
      <c r="WZH1922" s="11"/>
      <c r="WZI1922" s="19"/>
      <c r="WZJ1922" s="11"/>
      <c r="WZK1922" s="12"/>
      <c r="WZL1922" s="12"/>
      <c r="WZM1922" s="10"/>
      <c r="WZN1922" s="14"/>
      <c r="WZO1922" s="14"/>
      <c r="WZP1922" s="14"/>
      <c r="WZQ1922" s="16"/>
      <c r="WZR1922" s="10"/>
      <c r="WZS1922" s="17"/>
      <c r="WZT1922" s="11"/>
      <c r="WZU1922" s="19"/>
      <c r="WZV1922" s="11"/>
      <c r="WZW1922" s="12"/>
      <c r="WZX1922" s="12"/>
      <c r="WZY1922" s="10"/>
      <c r="WZZ1922" s="14"/>
      <c r="XAA1922" s="14"/>
      <c r="XAB1922" s="14"/>
      <c r="XAC1922" s="16"/>
      <c r="XAD1922" s="10"/>
      <c r="XAE1922" s="17"/>
      <c r="XAF1922" s="11"/>
      <c r="XAG1922" s="19"/>
      <c r="XAH1922" s="11"/>
      <c r="XAI1922" s="12"/>
      <c r="XAJ1922" s="12"/>
      <c r="XAK1922" s="10"/>
      <c r="XAL1922" s="14"/>
      <c r="XAM1922" s="14"/>
      <c r="XAN1922" s="14"/>
      <c r="XAO1922" s="16"/>
      <c r="XAP1922" s="10"/>
      <c r="XAQ1922" s="17"/>
      <c r="XAR1922" s="11"/>
      <c r="XAS1922" s="19"/>
      <c r="XAT1922" s="11"/>
      <c r="XAU1922" s="12"/>
      <c r="XAV1922" s="12"/>
      <c r="XAW1922" s="10"/>
      <c r="XAX1922" s="14"/>
      <c r="XAY1922" s="14"/>
      <c r="XAZ1922" s="14"/>
      <c r="XBA1922" s="16"/>
      <c r="XBB1922" s="10"/>
      <c r="XBC1922" s="17"/>
      <c r="XBD1922" s="11"/>
      <c r="XBE1922" s="19"/>
      <c r="XBF1922" s="11"/>
      <c r="XBG1922" s="12"/>
      <c r="XBH1922" s="12"/>
      <c r="XBI1922" s="10"/>
      <c r="XBJ1922" s="14"/>
      <c r="XBK1922" s="14"/>
      <c r="XBL1922" s="14"/>
      <c r="XBM1922" s="16"/>
      <c r="XBN1922" s="10"/>
      <c r="XBO1922" s="17"/>
      <c r="XBP1922" s="11"/>
      <c r="XBQ1922" s="19"/>
      <c r="XBR1922" s="11"/>
      <c r="XBS1922" s="12"/>
      <c r="XBT1922" s="12"/>
      <c r="XBU1922" s="10"/>
      <c r="XBV1922" s="14"/>
      <c r="XBW1922" s="14"/>
      <c r="XBX1922" s="14"/>
      <c r="XBY1922" s="16"/>
      <c r="XBZ1922" s="10"/>
      <c r="XCA1922" s="17"/>
      <c r="XCB1922" s="11"/>
      <c r="XCC1922" s="19"/>
      <c r="XCD1922" s="11"/>
      <c r="XCE1922" s="12"/>
      <c r="XCF1922" s="12"/>
      <c r="XCG1922" s="10"/>
      <c r="XCH1922" s="14"/>
      <c r="XCI1922" s="14"/>
      <c r="XCJ1922" s="14"/>
      <c r="XCK1922" s="16"/>
      <c r="XCL1922" s="10"/>
      <c r="XCM1922" s="17"/>
      <c r="XCN1922" s="11"/>
      <c r="XCO1922" s="19"/>
      <c r="XCP1922" s="11"/>
      <c r="XCQ1922" s="12"/>
      <c r="XCR1922" s="12"/>
      <c r="XCS1922" s="10"/>
      <c r="XCT1922" s="14"/>
      <c r="XCU1922" s="14"/>
      <c r="XCV1922" s="14"/>
      <c r="XCW1922" s="16"/>
      <c r="XCX1922" s="10"/>
      <c r="XCY1922" s="17"/>
      <c r="XCZ1922" s="11"/>
      <c r="XDA1922" s="19"/>
      <c r="XDB1922" s="11"/>
      <c r="XDC1922" s="12"/>
      <c r="XDD1922" s="12"/>
      <c r="XDE1922" s="10"/>
      <c r="XDF1922" s="14"/>
      <c r="XDG1922" s="14"/>
      <c r="XDH1922" s="14"/>
      <c r="XDI1922" s="16"/>
      <c r="XDJ1922" s="10"/>
      <c r="XDK1922" s="17"/>
      <c r="XDL1922" s="11"/>
      <c r="XDM1922" s="19"/>
      <c r="XDN1922" s="11"/>
      <c r="XDO1922" s="12"/>
      <c r="XDP1922" s="12"/>
      <c r="XDQ1922" s="10"/>
      <c r="XDR1922" s="14"/>
      <c r="XDS1922" s="14"/>
      <c r="XDT1922" s="14"/>
      <c r="XDU1922" s="16"/>
      <c r="XDV1922" s="10"/>
      <c r="XDW1922" s="17"/>
      <c r="XDX1922" s="11"/>
      <c r="XDY1922" s="19"/>
      <c r="XDZ1922" s="11"/>
      <c r="XEA1922" s="12"/>
      <c r="XEB1922" s="12"/>
      <c r="XEC1922" s="10"/>
      <c r="XED1922" s="14"/>
      <c r="XEE1922" s="14"/>
      <c r="XEF1922" s="14"/>
      <c r="XEG1922" s="16"/>
      <c r="XEH1922" s="10"/>
      <c r="XEI1922" s="17"/>
      <c r="XEJ1922" s="11"/>
      <c r="XEK1922" s="19"/>
      <c r="XEL1922" s="11"/>
      <c r="XEM1922" s="12"/>
      <c r="XEN1922" s="12"/>
      <c r="XEO1922" s="10"/>
      <c r="XEP1922" s="14"/>
      <c r="XEQ1922" s="14"/>
      <c r="XER1922" s="14"/>
      <c r="XES1922" s="16"/>
      <c r="XET1922" s="10"/>
      <c r="XEU1922" s="17"/>
      <c r="XEV1922" s="11"/>
      <c r="XEW1922" s="19"/>
      <c r="XEX1922" s="11"/>
      <c r="XEY1922" s="12"/>
      <c r="XEZ1922" s="12"/>
      <c r="XFA1922" s="10"/>
      <c r="XFB1922" s="14"/>
      <c r="XFC1922" s="14"/>
      <c r="XFD1922" s="14"/>
    </row>
    <row r="1923" spans="1:16384" x14ac:dyDescent="0.25">
      <c r="A1923" s="10" t="s">
        <v>2394</v>
      </c>
      <c r="B1923" s="14">
        <v>202410</v>
      </c>
      <c r="C1923" s="14">
        <v>202410</v>
      </c>
      <c r="D1923" s="14" t="s">
        <v>1015</v>
      </c>
      <c r="E1923" s="16">
        <v>7234053844</v>
      </c>
      <c r="F1923" s="10" t="s">
        <v>2396</v>
      </c>
      <c r="G1923" s="17" t="s">
        <v>1778</v>
      </c>
      <c r="H1923" s="11">
        <v>318000</v>
      </c>
      <c r="I1923" s="19">
        <v>45742</v>
      </c>
      <c r="J1923" s="11">
        <v>30000</v>
      </c>
      <c r="K1923" s="12" t="s">
        <v>20</v>
      </c>
      <c r="L1923" s="12" t="s">
        <v>158</v>
      </c>
    </row>
    <row r="1924" spans="1:16384" x14ac:dyDescent="0.25">
      <c r="A1924" s="10" t="s">
        <v>2625</v>
      </c>
      <c r="B1924" s="14">
        <v>202501</v>
      </c>
      <c r="C1924" s="14">
        <v>202501</v>
      </c>
      <c r="D1924" s="14" t="s">
        <v>1015</v>
      </c>
      <c r="E1924" s="16">
        <v>9337494446</v>
      </c>
      <c r="F1924" s="10" t="s">
        <v>2633</v>
      </c>
      <c r="G1924" s="17" t="s">
        <v>2639</v>
      </c>
      <c r="H1924" s="11">
        <v>295000</v>
      </c>
      <c r="I1924" s="19">
        <v>45742</v>
      </c>
      <c r="J1924" s="11">
        <v>99666</v>
      </c>
      <c r="K1924" s="12" t="s">
        <v>20</v>
      </c>
      <c r="L1924" s="12" t="s">
        <v>158</v>
      </c>
    </row>
    <row r="1925" spans="1:16384" x14ac:dyDescent="0.25">
      <c r="A1925" s="10" t="s">
        <v>2725</v>
      </c>
      <c r="B1925" s="14">
        <v>202503</v>
      </c>
      <c r="C1925" s="14">
        <v>202503</v>
      </c>
      <c r="D1925" s="14" t="s">
        <v>1015</v>
      </c>
      <c r="E1925" s="16">
        <v>7978155304</v>
      </c>
      <c r="F1925" s="10" t="s">
        <v>2731</v>
      </c>
      <c r="G1925" s="17" t="s">
        <v>2603</v>
      </c>
      <c r="H1925" s="11">
        <v>290000</v>
      </c>
      <c r="I1925" s="19">
        <v>45743</v>
      </c>
      <c r="J1925" s="11">
        <v>270000</v>
      </c>
      <c r="K1925" s="12" t="s">
        <v>895</v>
      </c>
      <c r="L1925" s="12" t="s">
        <v>158</v>
      </c>
    </row>
    <row r="1926" spans="1:16384" x14ac:dyDescent="0.25">
      <c r="A1926" s="10" t="s">
        <v>2279</v>
      </c>
      <c r="B1926" s="14">
        <v>202409</v>
      </c>
      <c r="C1926" s="14">
        <v>202409</v>
      </c>
      <c r="D1926" s="14" t="s">
        <v>1015</v>
      </c>
      <c r="E1926" s="16">
        <v>7848805706</v>
      </c>
      <c r="F1926" s="10" t="s">
        <v>2286</v>
      </c>
      <c r="G1926" s="17" t="s">
        <v>1778</v>
      </c>
      <c r="H1926" s="11">
        <v>318600</v>
      </c>
      <c r="I1926" s="19">
        <v>45743</v>
      </c>
      <c r="J1926" s="11">
        <v>25000</v>
      </c>
      <c r="K1926" s="12" t="s">
        <v>20</v>
      </c>
      <c r="L1926" s="12" t="s">
        <v>158</v>
      </c>
    </row>
    <row r="1927" spans="1:16384" x14ac:dyDescent="0.25">
      <c r="A1927" t="s">
        <v>2766</v>
      </c>
      <c r="B1927" s="14">
        <v>202503</v>
      </c>
      <c r="C1927" s="14">
        <v>202503</v>
      </c>
      <c r="D1927" s="14" t="s">
        <v>1015</v>
      </c>
      <c r="G1927" s="17" t="s">
        <v>1778</v>
      </c>
      <c r="H1927" s="11">
        <v>318600</v>
      </c>
      <c r="I1927" s="19">
        <v>45743</v>
      </c>
      <c r="J1927" s="11">
        <v>5000</v>
      </c>
      <c r="K1927" s="12" t="s">
        <v>20</v>
      </c>
      <c r="L1927" s="12" t="s">
        <v>158</v>
      </c>
    </row>
    <row r="1928" spans="1:16384" x14ac:dyDescent="0.25">
      <c r="A1928" s="10" t="s">
        <v>2749</v>
      </c>
      <c r="B1928" s="14">
        <v>202503</v>
      </c>
      <c r="C1928" s="14">
        <v>202503</v>
      </c>
      <c r="D1928" s="14" t="s">
        <v>1015</v>
      </c>
      <c r="E1928" s="16">
        <v>7536905293</v>
      </c>
      <c r="F1928" s="10" t="s">
        <v>2754</v>
      </c>
      <c r="G1928" s="17" t="s">
        <v>1778</v>
      </c>
      <c r="H1928" s="11">
        <v>305000</v>
      </c>
      <c r="I1928" s="19">
        <v>45744</v>
      </c>
      <c r="J1928" s="11">
        <f>8000+50000+17000</f>
        <v>75000</v>
      </c>
      <c r="K1928" s="12" t="s">
        <v>20</v>
      </c>
      <c r="L1928" s="12" t="s">
        <v>158</v>
      </c>
    </row>
    <row r="1929" spans="1:16384" x14ac:dyDescent="0.25">
      <c r="A1929" s="10" t="s">
        <v>2004</v>
      </c>
      <c r="B1929" s="14">
        <v>202405</v>
      </c>
      <c r="C1929" s="14">
        <v>202405</v>
      </c>
      <c r="D1929" s="14" t="s">
        <v>1015</v>
      </c>
      <c r="E1929" s="16">
        <v>8457944362</v>
      </c>
      <c r="F1929" s="10" t="s">
        <v>1981</v>
      </c>
      <c r="G1929" s="17" t="s">
        <v>1778</v>
      </c>
      <c r="H1929" s="11">
        <v>280000</v>
      </c>
      <c r="I1929" s="19">
        <v>45744</v>
      </c>
      <c r="J1929" s="11">
        <v>50000</v>
      </c>
      <c r="K1929" s="12" t="s">
        <v>20</v>
      </c>
      <c r="L1929" s="12" t="s">
        <v>158</v>
      </c>
    </row>
    <row r="1930" spans="1:16384" x14ac:dyDescent="0.25">
      <c r="A1930" s="10" t="s">
        <v>2581</v>
      </c>
      <c r="B1930" s="14">
        <v>202501</v>
      </c>
      <c r="C1930" s="14">
        <v>202501</v>
      </c>
      <c r="D1930" s="14" t="s">
        <v>1015</v>
      </c>
      <c r="E1930" s="16">
        <v>7008854840</v>
      </c>
      <c r="F1930" s="10" t="s">
        <v>2585</v>
      </c>
      <c r="G1930" s="17" t="s">
        <v>1778</v>
      </c>
      <c r="H1930" s="11">
        <v>305000</v>
      </c>
      <c r="I1930" s="19">
        <v>45744</v>
      </c>
      <c r="J1930" s="11">
        <v>50000</v>
      </c>
      <c r="K1930" s="12" t="s">
        <v>689</v>
      </c>
      <c r="L1930" s="12" t="s">
        <v>158</v>
      </c>
    </row>
    <row r="1931" spans="1:16384" x14ac:dyDescent="0.25">
      <c r="A1931" s="10" t="s">
        <v>2646</v>
      </c>
      <c r="B1931" s="14">
        <v>202502</v>
      </c>
      <c r="C1931" s="14">
        <v>202502</v>
      </c>
      <c r="D1931" s="14" t="s">
        <v>1014</v>
      </c>
      <c r="E1931" s="16" t="s">
        <v>2652</v>
      </c>
      <c r="F1931" s="10" t="s">
        <v>2650</v>
      </c>
      <c r="G1931" s="17" t="s">
        <v>1778</v>
      </c>
      <c r="H1931" s="11">
        <v>290000</v>
      </c>
      <c r="I1931" s="19">
        <v>45744</v>
      </c>
      <c r="J1931" s="11">
        <v>72500</v>
      </c>
      <c r="K1931" s="12" t="s">
        <v>20</v>
      </c>
      <c r="L1931" s="12" t="s">
        <v>158</v>
      </c>
    </row>
    <row r="1932" spans="1:16384" x14ac:dyDescent="0.25">
      <c r="A1932" s="10" t="s">
        <v>2693</v>
      </c>
      <c r="B1932" s="14">
        <v>202502</v>
      </c>
      <c r="C1932" s="14">
        <v>202502</v>
      </c>
      <c r="D1932" s="14" t="s">
        <v>1015</v>
      </c>
      <c r="E1932" s="16">
        <v>7504903905</v>
      </c>
      <c r="F1932" s="10" t="s">
        <v>2698</v>
      </c>
      <c r="G1932" s="17" t="s">
        <v>1778</v>
      </c>
      <c r="H1932" s="11">
        <v>308000</v>
      </c>
      <c r="I1932" s="19">
        <v>45745</v>
      </c>
      <c r="J1932" s="11">
        <v>233000</v>
      </c>
      <c r="K1932" s="12" t="s">
        <v>20</v>
      </c>
      <c r="L1932" s="12" t="s">
        <v>158</v>
      </c>
    </row>
    <row r="1933" spans="1:16384" x14ac:dyDescent="0.25">
      <c r="A1933" s="10" t="s">
        <v>2740</v>
      </c>
      <c r="B1933" s="14">
        <v>202503</v>
      </c>
      <c r="C1933" s="14">
        <v>202503</v>
      </c>
      <c r="D1933" s="14" t="s">
        <v>1015</v>
      </c>
      <c r="E1933" s="16">
        <v>8637213649</v>
      </c>
      <c r="F1933" s="10" t="s">
        <v>2742</v>
      </c>
      <c r="G1933" s="17" t="s">
        <v>1778</v>
      </c>
      <c r="H1933" s="11">
        <v>318000</v>
      </c>
      <c r="I1933" s="19">
        <v>45745</v>
      </c>
      <c r="J1933" s="11">
        <v>30000</v>
      </c>
      <c r="K1933" s="12" t="s">
        <v>689</v>
      </c>
      <c r="L1933" s="12" t="s">
        <v>158</v>
      </c>
    </row>
    <row r="1934" spans="1:16384" x14ac:dyDescent="0.25">
      <c r="A1934" s="10" t="s">
        <v>2759</v>
      </c>
      <c r="B1934" s="14">
        <v>202503</v>
      </c>
      <c r="C1934" s="14">
        <v>202503</v>
      </c>
      <c r="D1934" s="14" t="s">
        <v>1015</v>
      </c>
      <c r="E1934" s="16" t="s">
        <v>2764</v>
      </c>
      <c r="F1934" s="10" t="s">
        <v>2763</v>
      </c>
      <c r="G1934" s="17" t="s">
        <v>1778</v>
      </c>
      <c r="H1934" s="11">
        <v>295000</v>
      </c>
      <c r="I1934" s="19">
        <v>45745</v>
      </c>
      <c r="J1934" s="11">
        <v>50000</v>
      </c>
      <c r="K1934" s="12" t="s">
        <v>20</v>
      </c>
      <c r="L1934" s="12" t="s">
        <v>158</v>
      </c>
    </row>
    <row r="1935" spans="1:16384" x14ac:dyDescent="0.25">
      <c r="A1935" s="10" t="s">
        <v>2748</v>
      </c>
      <c r="B1935" s="14">
        <v>202503</v>
      </c>
      <c r="C1935" s="14">
        <v>202503</v>
      </c>
      <c r="D1935" s="14" t="s">
        <v>1015</v>
      </c>
      <c r="E1935" s="16">
        <v>8327722327</v>
      </c>
      <c r="F1935" s="10" t="s">
        <v>2753</v>
      </c>
      <c r="G1935" s="17" t="s">
        <v>1792</v>
      </c>
      <c r="H1935" s="11">
        <v>295000</v>
      </c>
      <c r="I1935" s="19">
        <v>45747</v>
      </c>
      <c r="J1935" s="11">
        <v>46000</v>
      </c>
      <c r="K1935" s="12" t="s">
        <v>20</v>
      </c>
      <c r="L1935" s="12" t="s">
        <v>158</v>
      </c>
    </row>
    <row r="1936" spans="1:16384" x14ac:dyDescent="0.25">
      <c r="A1936" s="10" t="s">
        <v>2610</v>
      </c>
      <c r="B1936" s="14">
        <v>202501</v>
      </c>
      <c r="C1936" s="14">
        <v>202501</v>
      </c>
      <c r="D1936" s="14" t="s">
        <v>1015</v>
      </c>
      <c r="E1936" s="16">
        <v>9509717355</v>
      </c>
      <c r="F1936" s="10" t="s">
        <v>2612</v>
      </c>
      <c r="G1936" s="17" t="s">
        <v>1792</v>
      </c>
      <c r="H1936" s="11">
        <v>295000</v>
      </c>
      <c r="I1936" s="19">
        <v>45747</v>
      </c>
      <c r="J1936" s="11">
        <v>70000</v>
      </c>
      <c r="K1936" s="12" t="s">
        <v>689</v>
      </c>
      <c r="L1936" s="12" t="s">
        <v>158</v>
      </c>
    </row>
    <row r="1937" spans="1:12" x14ac:dyDescent="0.25">
      <c r="A1937" s="10" t="s">
        <v>2581</v>
      </c>
      <c r="B1937" s="14">
        <v>202501</v>
      </c>
      <c r="C1937" s="14">
        <v>202501</v>
      </c>
      <c r="D1937" s="14" t="s">
        <v>1015</v>
      </c>
      <c r="E1937" s="16">
        <v>7008854840</v>
      </c>
      <c r="F1937" s="10" t="s">
        <v>2585</v>
      </c>
      <c r="G1937" s="17" t="s">
        <v>1778</v>
      </c>
      <c r="H1937" s="11">
        <v>305000</v>
      </c>
      <c r="I1937" s="19">
        <v>45747</v>
      </c>
      <c r="J1937" s="11">
        <v>50000</v>
      </c>
      <c r="K1937" s="12" t="s">
        <v>689</v>
      </c>
      <c r="L1937" s="12" t="s">
        <v>158</v>
      </c>
    </row>
    <row r="1938" spans="1:12" x14ac:dyDescent="0.25">
      <c r="A1938" s="10" t="s">
        <v>2759</v>
      </c>
      <c r="B1938" s="14">
        <v>202503</v>
      </c>
      <c r="C1938" s="14">
        <v>202503</v>
      </c>
      <c r="D1938" s="14" t="s">
        <v>1015</v>
      </c>
      <c r="E1938" s="16" t="s">
        <v>2764</v>
      </c>
      <c r="F1938" s="10" t="s">
        <v>2763</v>
      </c>
      <c r="G1938" s="17" t="s">
        <v>1778</v>
      </c>
      <c r="H1938" s="11">
        <v>295000</v>
      </c>
      <c r="I1938" s="19">
        <v>45747</v>
      </c>
      <c r="J1938" s="11">
        <v>40000</v>
      </c>
      <c r="K1938" s="12" t="s">
        <v>20</v>
      </c>
      <c r="L1938" s="12" t="s">
        <v>158</v>
      </c>
    </row>
    <row r="1939" spans="1:12" x14ac:dyDescent="0.25">
      <c r="A1939" s="10" t="s">
        <v>2495</v>
      </c>
      <c r="B1939" s="14">
        <v>202411</v>
      </c>
      <c r="C1939" s="14">
        <v>202411</v>
      </c>
      <c r="D1939" s="14" t="s">
        <v>1015</v>
      </c>
      <c r="E1939" s="16">
        <v>6371313273</v>
      </c>
      <c r="F1939" s="10" t="s">
        <v>2497</v>
      </c>
      <c r="G1939" s="17" t="s">
        <v>1778</v>
      </c>
      <c r="H1939" s="11">
        <v>318000</v>
      </c>
      <c r="I1939" s="19">
        <v>45747</v>
      </c>
      <c r="J1939" s="11">
        <v>50000</v>
      </c>
      <c r="K1939" s="12" t="s">
        <v>20</v>
      </c>
      <c r="L1939" s="12" t="s">
        <v>158</v>
      </c>
    </row>
    <row r="1940" spans="1:12" x14ac:dyDescent="0.25">
      <c r="A1940" s="10" t="s">
        <v>2767</v>
      </c>
      <c r="B1940" s="14">
        <v>202503</v>
      </c>
      <c r="C1940" s="14">
        <v>202503</v>
      </c>
      <c r="D1940" s="14" t="s">
        <v>1014</v>
      </c>
      <c r="E1940" s="16">
        <v>8867159435</v>
      </c>
      <c r="F1940" s="10" t="s">
        <v>2773</v>
      </c>
      <c r="G1940" s="17" t="s">
        <v>1778</v>
      </c>
      <c r="H1940" s="11">
        <v>318000</v>
      </c>
      <c r="I1940" s="19">
        <v>45748</v>
      </c>
      <c r="J1940" s="11">
        <v>285000</v>
      </c>
      <c r="K1940" s="12" t="s">
        <v>20</v>
      </c>
      <c r="L1940" s="12" t="s">
        <v>158</v>
      </c>
    </row>
    <row r="1941" spans="1:12" x14ac:dyDescent="0.25">
      <c r="A1941" s="10" t="s">
        <v>2767</v>
      </c>
      <c r="B1941" s="14">
        <v>202503</v>
      </c>
      <c r="C1941" s="14">
        <v>202503</v>
      </c>
      <c r="D1941" s="14" t="s">
        <v>1014</v>
      </c>
      <c r="E1941" s="16">
        <v>8867159435</v>
      </c>
      <c r="F1941" s="10" t="s">
        <v>2773</v>
      </c>
      <c r="G1941" s="17" t="s">
        <v>1778</v>
      </c>
      <c r="H1941" s="11">
        <v>290000</v>
      </c>
      <c r="I1941" s="19">
        <v>45748</v>
      </c>
      <c r="J1941" s="11">
        <v>5000</v>
      </c>
      <c r="K1941" s="12" t="s">
        <v>20</v>
      </c>
      <c r="L1941" s="12" t="s">
        <v>158</v>
      </c>
    </row>
    <row r="1942" spans="1:12" x14ac:dyDescent="0.25">
      <c r="A1942" s="10" t="s">
        <v>2768</v>
      </c>
      <c r="B1942" s="14">
        <v>202504</v>
      </c>
      <c r="C1942" s="14">
        <v>202504</v>
      </c>
      <c r="D1942" s="14" t="s">
        <v>1015</v>
      </c>
      <c r="E1942" s="16">
        <v>7381676848</v>
      </c>
      <c r="F1942" s="10" t="s">
        <v>2774</v>
      </c>
      <c r="G1942" s="17" t="s">
        <v>1778</v>
      </c>
      <c r="H1942" s="11">
        <v>318600</v>
      </c>
      <c r="I1942" s="19">
        <v>45748</v>
      </c>
      <c r="J1942" s="11">
        <v>5000</v>
      </c>
      <c r="K1942" s="12" t="s">
        <v>20</v>
      </c>
      <c r="L1942" s="12" t="s">
        <v>158</v>
      </c>
    </row>
    <row r="1943" spans="1:12" x14ac:dyDescent="0.25">
      <c r="A1943" s="10" t="s">
        <v>2769</v>
      </c>
      <c r="B1943" s="14">
        <v>202504</v>
      </c>
      <c r="C1943" s="14">
        <v>202504</v>
      </c>
      <c r="D1943" s="14" t="s">
        <v>1014</v>
      </c>
      <c r="E1943" s="16">
        <v>7470307309</v>
      </c>
      <c r="F1943" s="10" t="s">
        <v>2775</v>
      </c>
      <c r="G1943" s="17" t="s">
        <v>1778</v>
      </c>
      <c r="H1943" s="11">
        <v>290000</v>
      </c>
      <c r="I1943" s="19">
        <v>45748</v>
      </c>
      <c r="J1943" s="11">
        <v>5000</v>
      </c>
      <c r="K1943" s="12" t="s">
        <v>20</v>
      </c>
      <c r="L1943" s="12" t="s">
        <v>158</v>
      </c>
    </row>
    <row r="1944" spans="1:12" x14ac:dyDescent="0.25">
      <c r="A1944" s="10" t="s">
        <v>2770</v>
      </c>
      <c r="B1944" s="14">
        <v>202504</v>
      </c>
      <c r="C1944" s="14">
        <v>202504</v>
      </c>
      <c r="D1944" s="14" t="s">
        <v>1015</v>
      </c>
      <c r="E1944" s="16" t="s">
        <v>2772</v>
      </c>
      <c r="F1944" s="10" t="s">
        <v>2776</v>
      </c>
      <c r="G1944" s="17" t="s">
        <v>1792</v>
      </c>
      <c r="H1944" s="11">
        <v>295000</v>
      </c>
      <c r="I1944" s="19">
        <v>45748</v>
      </c>
      <c r="J1944" s="11">
        <v>5000</v>
      </c>
      <c r="K1944" s="12" t="s">
        <v>20</v>
      </c>
      <c r="L1944" s="12" t="s">
        <v>158</v>
      </c>
    </row>
    <row r="1945" spans="1:12" x14ac:dyDescent="0.25">
      <c r="A1945" s="10" t="s">
        <v>2771</v>
      </c>
      <c r="B1945" s="14">
        <v>202504</v>
      </c>
      <c r="C1945" s="14">
        <v>202504</v>
      </c>
      <c r="D1945" s="14" t="s">
        <v>1015</v>
      </c>
      <c r="E1945" s="16">
        <v>9348380892</v>
      </c>
      <c r="F1945" s="10" t="s">
        <v>2777</v>
      </c>
      <c r="G1945" s="17" t="s">
        <v>1778</v>
      </c>
      <c r="H1945" s="11">
        <v>280000</v>
      </c>
      <c r="I1945" s="19">
        <v>45748</v>
      </c>
      <c r="J1945" s="11">
        <v>5000</v>
      </c>
      <c r="K1945" s="12" t="s">
        <v>20</v>
      </c>
      <c r="L1945" s="12" t="s">
        <v>158</v>
      </c>
    </row>
    <row r="1946" spans="1:12" x14ac:dyDescent="0.25">
      <c r="A1946" s="10" t="s">
        <v>1759</v>
      </c>
      <c r="B1946" s="14">
        <v>202504</v>
      </c>
      <c r="C1946" s="14">
        <v>202504</v>
      </c>
      <c r="D1946" s="14" t="s">
        <v>1015</v>
      </c>
      <c r="E1946" s="16">
        <v>7790033042</v>
      </c>
      <c r="F1946" s="10" t="s">
        <v>2778</v>
      </c>
      <c r="G1946" s="17" t="s">
        <v>1778</v>
      </c>
      <c r="H1946" s="11">
        <v>298000</v>
      </c>
      <c r="I1946" s="19">
        <v>45748</v>
      </c>
      <c r="J1946" s="11">
        <v>5000</v>
      </c>
      <c r="K1946" s="12" t="s">
        <v>20</v>
      </c>
      <c r="L1946" s="12" t="s">
        <v>158</v>
      </c>
    </row>
    <row r="1947" spans="1:12" x14ac:dyDescent="0.25">
      <c r="A1947" s="10" t="s">
        <v>2748</v>
      </c>
      <c r="B1947" s="14">
        <v>202503</v>
      </c>
      <c r="C1947" s="14">
        <v>202503</v>
      </c>
      <c r="D1947" s="14" t="s">
        <v>1015</v>
      </c>
      <c r="E1947" s="16">
        <v>8327722327</v>
      </c>
      <c r="F1947" s="10" t="s">
        <v>2753</v>
      </c>
      <c r="G1947" s="17" t="s">
        <v>1792</v>
      </c>
      <c r="H1947" s="11">
        <v>295000</v>
      </c>
      <c r="I1947" s="19">
        <v>45749</v>
      </c>
      <c r="J1947" s="11">
        <v>50000</v>
      </c>
      <c r="K1947" s="12" t="s">
        <v>20</v>
      </c>
      <c r="L1947" s="12" t="s">
        <v>158</v>
      </c>
    </row>
    <row r="1948" spans="1:12" x14ac:dyDescent="0.25">
      <c r="A1948" s="10" t="s">
        <v>2643</v>
      </c>
      <c r="B1948" s="14">
        <v>202501</v>
      </c>
      <c r="C1948" s="14">
        <v>202501</v>
      </c>
      <c r="D1948" s="14" t="s">
        <v>1015</v>
      </c>
      <c r="E1948" s="16">
        <v>8821907123</v>
      </c>
      <c r="F1948" s="10" t="s">
        <v>2642</v>
      </c>
      <c r="G1948" s="17" t="s">
        <v>2639</v>
      </c>
      <c r="H1948" s="11">
        <v>275000</v>
      </c>
      <c r="I1948" s="19">
        <v>45749</v>
      </c>
      <c r="J1948" s="11">
        <v>50000</v>
      </c>
      <c r="K1948" s="12" t="s">
        <v>20</v>
      </c>
      <c r="L1948" s="12" t="s">
        <v>158</v>
      </c>
    </row>
    <row r="1949" spans="1:12" x14ac:dyDescent="0.25">
      <c r="A1949" s="10" t="s">
        <v>2759</v>
      </c>
      <c r="B1949" s="14">
        <v>202503</v>
      </c>
      <c r="C1949" s="14">
        <v>202503</v>
      </c>
      <c r="D1949" s="14" t="s">
        <v>1015</v>
      </c>
      <c r="E1949" s="16" t="s">
        <v>2764</v>
      </c>
      <c r="F1949" s="10" t="s">
        <v>2763</v>
      </c>
      <c r="G1949" s="17" t="s">
        <v>1778</v>
      </c>
      <c r="H1949" s="11">
        <v>295000</v>
      </c>
      <c r="I1949" s="19">
        <v>45749</v>
      </c>
      <c r="J1949" s="11">
        <v>40000</v>
      </c>
      <c r="K1949" s="12" t="s">
        <v>20</v>
      </c>
      <c r="L1949" s="12" t="s">
        <v>158</v>
      </c>
    </row>
    <row r="1950" spans="1:12" x14ac:dyDescent="0.25">
      <c r="A1950" s="10" t="s">
        <v>2752</v>
      </c>
      <c r="B1950" s="14">
        <v>202503</v>
      </c>
      <c r="C1950" s="14">
        <v>202503</v>
      </c>
      <c r="D1950" s="14" t="s">
        <v>1015</v>
      </c>
      <c r="E1950" s="16">
        <v>7682983243</v>
      </c>
      <c r="F1950" s="10" t="s">
        <v>2757</v>
      </c>
      <c r="G1950" s="17" t="s">
        <v>1792</v>
      </c>
      <c r="H1950" s="11">
        <v>290000</v>
      </c>
      <c r="I1950" s="19">
        <v>45749</v>
      </c>
      <c r="J1950" s="11">
        <v>50000</v>
      </c>
      <c r="K1950" s="12" t="s">
        <v>20</v>
      </c>
      <c r="L1950" s="12" t="s">
        <v>158</v>
      </c>
    </row>
    <row r="1951" spans="1:12" x14ac:dyDescent="0.25">
      <c r="A1951" s="10" t="s">
        <v>2495</v>
      </c>
      <c r="B1951" s="14">
        <v>202411</v>
      </c>
      <c r="C1951" s="14">
        <v>202411</v>
      </c>
      <c r="D1951" s="14" t="s">
        <v>1015</v>
      </c>
      <c r="E1951" s="16">
        <v>6371313273</v>
      </c>
      <c r="F1951" s="10" t="s">
        <v>2497</v>
      </c>
      <c r="G1951" s="17" t="s">
        <v>1778</v>
      </c>
      <c r="H1951" s="11">
        <v>318000</v>
      </c>
      <c r="I1951" s="19">
        <v>45749</v>
      </c>
      <c r="J1951" s="11">
        <v>15000</v>
      </c>
      <c r="K1951" s="12" t="s">
        <v>20</v>
      </c>
      <c r="L1951" s="12" t="s">
        <v>158</v>
      </c>
    </row>
    <row r="1952" spans="1:12" x14ac:dyDescent="0.25">
      <c r="A1952" s="10" t="s">
        <v>2613</v>
      </c>
      <c r="B1952" s="14">
        <v>202501</v>
      </c>
      <c r="C1952" s="14">
        <v>202501</v>
      </c>
      <c r="D1952" s="14" t="s">
        <v>1015</v>
      </c>
      <c r="E1952" s="16">
        <v>7602548521</v>
      </c>
      <c r="F1952" s="10" t="s">
        <v>2614</v>
      </c>
      <c r="G1952" s="17" t="s">
        <v>1778</v>
      </c>
      <c r="H1952" s="11">
        <v>310000</v>
      </c>
      <c r="I1952" s="19">
        <v>45750</v>
      </c>
      <c r="J1952" s="11">
        <v>61000</v>
      </c>
      <c r="K1952" s="12" t="s">
        <v>20</v>
      </c>
      <c r="L1952" s="12" t="s">
        <v>158</v>
      </c>
    </row>
    <row r="1953" spans="1:12" x14ac:dyDescent="0.25">
      <c r="A1953" s="10" t="s">
        <v>2758</v>
      </c>
      <c r="B1953" s="14">
        <v>202503</v>
      </c>
      <c r="C1953" s="14">
        <v>202503</v>
      </c>
      <c r="D1953" s="14" t="s">
        <v>1015</v>
      </c>
      <c r="E1953" s="16">
        <v>8217676155</v>
      </c>
      <c r="F1953" s="10" t="s">
        <v>2762</v>
      </c>
      <c r="G1953" s="17" t="s">
        <v>1778</v>
      </c>
      <c r="H1953" s="11">
        <v>290000</v>
      </c>
      <c r="I1953" s="19">
        <v>45750</v>
      </c>
      <c r="J1953" s="11">
        <v>23750</v>
      </c>
      <c r="K1953" s="12" t="s">
        <v>20</v>
      </c>
      <c r="L1953" s="12" t="s">
        <v>158</v>
      </c>
    </row>
    <row r="1954" spans="1:12" x14ac:dyDescent="0.25">
      <c r="A1954" s="10" t="s">
        <v>2617</v>
      </c>
      <c r="B1954" s="14">
        <v>202501</v>
      </c>
      <c r="C1954" s="14">
        <v>202501</v>
      </c>
      <c r="D1954" s="14" t="s">
        <v>1015</v>
      </c>
      <c r="E1954" s="16">
        <v>7389633550</v>
      </c>
      <c r="F1954" s="10" t="s">
        <v>2618</v>
      </c>
      <c r="G1954" s="17" t="s">
        <v>1778</v>
      </c>
      <c r="H1954" s="11">
        <v>308000</v>
      </c>
      <c r="I1954" s="19">
        <v>45750</v>
      </c>
      <c r="J1954" s="11">
        <v>49000</v>
      </c>
      <c r="K1954" s="12" t="s">
        <v>689</v>
      </c>
      <c r="L1954" s="12" t="s">
        <v>158</v>
      </c>
    </row>
    <row r="1955" spans="1:12" x14ac:dyDescent="0.25">
      <c r="A1955" s="10" t="s">
        <v>2626</v>
      </c>
      <c r="B1955" s="14">
        <v>202501</v>
      </c>
      <c r="C1955" s="14">
        <v>202501</v>
      </c>
      <c r="D1955" s="14" t="s">
        <v>1014</v>
      </c>
      <c r="E1955" s="16">
        <v>9835420061</v>
      </c>
      <c r="F1955" s="10" t="s">
        <v>2634</v>
      </c>
      <c r="G1955" s="17" t="s">
        <v>2639</v>
      </c>
      <c r="H1955" s="11">
        <v>295000</v>
      </c>
      <c r="I1955" s="19">
        <v>45751</v>
      </c>
      <c r="J1955" s="11">
        <v>50000</v>
      </c>
      <c r="K1955" s="12" t="s">
        <v>20</v>
      </c>
      <c r="L1955" s="12" t="s">
        <v>158</v>
      </c>
    </row>
    <row r="1956" spans="1:12" x14ac:dyDescent="0.25">
      <c r="A1956" s="10" t="s">
        <v>2751</v>
      </c>
      <c r="B1956" s="14">
        <v>202503</v>
      </c>
      <c r="C1956" s="14">
        <v>202503</v>
      </c>
      <c r="D1956" s="14" t="s">
        <v>1014</v>
      </c>
      <c r="E1956" s="16">
        <v>9095187287</v>
      </c>
      <c r="F1956" s="10" t="s">
        <v>2756</v>
      </c>
      <c r="G1956" s="17" t="s">
        <v>1778</v>
      </c>
      <c r="H1956" s="11">
        <v>295000</v>
      </c>
      <c r="I1956" s="19">
        <v>45751</v>
      </c>
      <c r="J1956" s="11">
        <v>30000</v>
      </c>
      <c r="K1956" s="12" t="s">
        <v>20</v>
      </c>
      <c r="L1956" s="12" t="s">
        <v>158</v>
      </c>
    </row>
    <row r="1957" spans="1:12" x14ac:dyDescent="0.25">
      <c r="A1957" s="10" t="s">
        <v>2691</v>
      </c>
      <c r="B1957" s="14">
        <v>202502</v>
      </c>
      <c r="C1957" s="14">
        <v>202502</v>
      </c>
      <c r="D1957" s="14" t="s">
        <v>1015</v>
      </c>
      <c r="E1957" s="16">
        <v>6371003023</v>
      </c>
      <c r="F1957" s="10" t="s">
        <v>2696</v>
      </c>
      <c r="G1957" s="17" t="s">
        <v>1778</v>
      </c>
      <c r="H1957" s="11">
        <v>290000</v>
      </c>
      <c r="I1957" s="19">
        <v>45751</v>
      </c>
      <c r="J1957" s="11">
        <v>80000</v>
      </c>
      <c r="K1957" s="12" t="s">
        <v>20</v>
      </c>
      <c r="L1957" s="12" t="s">
        <v>158</v>
      </c>
    </row>
    <row r="1958" spans="1:12" x14ac:dyDescent="0.25">
      <c r="A1958" s="10" t="s">
        <v>2565</v>
      </c>
      <c r="B1958" s="14">
        <v>202501</v>
      </c>
      <c r="C1958" s="14">
        <v>202501</v>
      </c>
      <c r="D1958" s="14" t="s">
        <v>1014</v>
      </c>
      <c r="E1958" s="16"/>
      <c r="F1958" s="10"/>
      <c r="G1958" s="17" t="s">
        <v>1778</v>
      </c>
      <c r="H1958" s="11">
        <v>298000</v>
      </c>
      <c r="I1958" s="19">
        <v>45751</v>
      </c>
      <c r="J1958" s="11">
        <v>45000</v>
      </c>
      <c r="K1958" s="12" t="s">
        <v>689</v>
      </c>
      <c r="L1958" s="12" t="s">
        <v>158</v>
      </c>
    </row>
    <row r="1959" spans="1:12" x14ac:dyDescent="0.25">
      <c r="A1959" s="10" t="s">
        <v>2740</v>
      </c>
      <c r="B1959" s="14">
        <v>202503</v>
      </c>
      <c r="C1959" s="14">
        <v>202503</v>
      </c>
      <c r="D1959" s="14" t="s">
        <v>1015</v>
      </c>
      <c r="E1959" s="16">
        <v>8637213649</v>
      </c>
      <c r="F1959" s="10" t="s">
        <v>2742</v>
      </c>
      <c r="G1959" s="17" t="s">
        <v>1778</v>
      </c>
      <c r="H1959" s="11">
        <v>318000</v>
      </c>
      <c r="I1959" s="19">
        <v>45752</v>
      </c>
      <c r="J1959" s="11">
        <v>45000</v>
      </c>
      <c r="K1959" s="12" t="s">
        <v>689</v>
      </c>
      <c r="L1959" s="12" t="s">
        <v>158</v>
      </c>
    </row>
    <row r="1960" spans="1:12" x14ac:dyDescent="0.25">
      <c r="A1960" s="10" t="s">
        <v>2734</v>
      </c>
      <c r="B1960" s="14">
        <v>202503</v>
      </c>
      <c r="C1960" s="14">
        <v>202503</v>
      </c>
      <c r="D1960" s="14" t="s">
        <v>1014</v>
      </c>
      <c r="E1960" s="16">
        <v>9019813416</v>
      </c>
      <c r="F1960" s="10" t="s">
        <v>2735</v>
      </c>
      <c r="G1960" s="17" t="s">
        <v>1778</v>
      </c>
      <c r="H1960" s="11">
        <v>295000</v>
      </c>
      <c r="I1960" s="19">
        <v>45752</v>
      </c>
      <c r="J1960" s="11">
        <v>90000</v>
      </c>
      <c r="K1960" s="12" t="s">
        <v>689</v>
      </c>
      <c r="L1960" s="12" t="s">
        <v>158</v>
      </c>
    </row>
    <row r="1961" spans="1:12" x14ac:dyDescent="0.25">
      <c r="A1961" s="10" t="s">
        <v>2715</v>
      </c>
      <c r="B1961" s="14">
        <v>202503</v>
      </c>
      <c r="C1961" s="14">
        <v>202503</v>
      </c>
      <c r="D1961" s="14" t="s">
        <v>1014</v>
      </c>
      <c r="E1961" s="16">
        <v>8439366403</v>
      </c>
      <c r="F1961" s="10" t="s">
        <v>2721</v>
      </c>
      <c r="G1961" s="17" t="s">
        <v>2603</v>
      </c>
      <c r="H1961" s="11">
        <v>300000</v>
      </c>
      <c r="I1961" s="19">
        <v>45754</v>
      </c>
      <c r="J1961" s="11">
        <v>270000</v>
      </c>
      <c r="K1961" s="12" t="s">
        <v>20</v>
      </c>
      <c r="L1961" s="12" t="s">
        <v>158</v>
      </c>
    </row>
    <row r="1962" spans="1:12" x14ac:dyDescent="0.25">
      <c r="A1962" s="10" t="s">
        <v>2779</v>
      </c>
      <c r="B1962" s="14">
        <v>202504</v>
      </c>
      <c r="C1962" s="14">
        <v>202504</v>
      </c>
      <c r="D1962" s="14" t="s">
        <v>1015</v>
      </c>
      <c r="E1962" s="16">
        <v>9861108817</v>
      </c>
      <c r="F1962" s="10" t="s">
        <v>2785</v>
      </c>
      <c r="G1962" s="17" t="s">
        <v>2639</v>
      </c>
      <c r="H1962" s="11">
        <v>275000</v>
      </c>
      <c r="I1962" s="19">
        <v>45754</v>
      </c>
      <c r="J1962" s="11">
        <v>5000</v>
      </c>
      <c r="K1962" s="12" t="s">
        <v>20</v>
      </c>
      <c r="L1962" s="12" t="s">
        <v>2784</v>
      </c>
    </row>
    <row r="1963" spans="1:12" x14ac:dyDescent="0.25">
      <c r="A1963" s="10" t="s">
        <v>2780</v>
      </c>
      <c r="B1963" s="14">
        <v>202504</v>
      </c>
      <c r="C1963" s="14">
        <v>202504</v>
      </c>
      <c r="D1963" s="14" t="s">
        <v>1014</v>
      </c>
      <c r="E1963" s="16">
        <v>9861108817</v>
      </c>
      <c r="F1963" s="10" t="s">
        <v>2786</v>
      </c>
      <c r="G1963" s="17" t="s">
        <v>2603</v>
      </c>
      <c r="H1963" s="11">
        <v>275000</v>
      </c>
      <c r="I1963" s="19">
        <v>45754</v>
      </c>
      <c r="J1963" s="11">
        <v>5000</v>
      </c>
      <c r="K1963" s="12" t="s">
        <v>20</v>
      </c>
      <c r="L1963" s="12" t="s">
        <v>2729</v>
      </c>
    </row>
    <row r="1964" spans="1:12" x14ac:dyDescent="0.25">
      <c r="A1964" s="10" t="s">
        <v>2781</v>
      </c>
      <c r="B1964" s="14">
        <v>202504</v>
      </c>
      <c r="C1964" s="14">
        <v>202504</v>
      </c>
      <c r="D1964" s="14" t="s">
        <v>1014</v>
      </c>
      <c r="E1964" s="16">
        <v>8269109139</v>
      </c>
      <c r="F1964" s="10" t="s">
        <v>2787</v>
      </c>
      <c r="G1964" s="17" t="s">
        <v>2603</v>
      </c>
      <c r="H1964" s="11">
        <v>295000</v>
      </c>
      <c r="I1964" s="19">
        <v>45754</v>
      </c>
      <c r="J1964" s="11">
        <v>5000</v>
      </c>
      <c r="K1964" s="12" t="s">
        <v>20</v>
      </c>
      <c r="L1964" s="12" t="s">
        <v>2729</v>
      </c>
    </row>
    <row r="1965" spans="1:12" x14ac:dyDescent="0.25">
      <c r="A1965" s="10" t="s">
        <v>2782</v>
      </c>
      <c r="B1965" s="14">
        <v>202504</v>
      </c>
      <c r="C1965" s="14">
        <v>202504</v>
      </c>
      <c r="D1965" s="14" t="s">
        <v>1014</v>
      </c>
      <c r="E1965" s="16" t="s">
        <v>2790</v>
      </c>
      <c r="F1965" s="10" t="s">
        <v>2788</v>
      </c>
      <c r="G1965" s="17" t="s">
        <v>2639</v>
      </c>
      <c r="H1965" s="11">
        <v>150000</v>
      </c>
      <c r="I1965" s="19">
        <v>45754</v>
      </c>
      <c r="J1965" s="11">
        <v>5000</v>
      </c>
      <c r="K1965" s="12" t="s">
        <v>20</v>
      </c>
      <c r="L1965" s="12" t="s">
        <v>2729</v>
      </c>
    </row>
    <row r="1966" spans="1:12" x14ac:dyDescent="0.25">
      <c r="A1966" s="10" t="s">
        <v>2783</v>
      </c>
      <c r="B1966" s="14">
        <v>202504</v>
      </c>
      <c r="C1966" s="14">
        <v>202504</v>
      </c>
      <c r="D1966" s="14" t="s">
        <v>1014</v>
      </c>
      <c r="E1966" s="16">
        <v>8005932384</v>
      </c>
      <c r="F1966" s="10" t="s">
        <v>2789</v>
      </c>
      <c r="G1966" s="17" t="s">
        <v>2603</v>
      </c>
      <c r="H1966" s="11">
        <v>290000</v>
      </c>
      <c r="I1966" s="19">
        <v>45754</v>
      </c>
      <c r="J1966" s="11">
        <v>5000</v>
      </c>
      <c r="K1966" s="12" t="s">
        <v>20</v>
      </c>
      <c r="L1966" s="12" t="s">
        <v>2009</v>
      </c>
    </row>
    <row r="1967" spans="1:12" x14ac:dyDescent="0.25">
      <c r="A1967" s="10" t="s">
        <v>2713</v>
      </c>
      <c r="B1967" s="14">
        <v>202503</v>
      </c>
      <c r="C1967" s="14">
        <v>202503</v>
      </c>
      <c r="D1967" s="14" t="s">
        <v>1015</v>
      </c>
      <c r="E1967" s="16">
        <v>8658034176</v>
      </c>
      <c r="F1967" s="10" t="s">
        <v>2719</v>
      </c>
      <c r="G1967" s="17" t="s">
        <v>2603</v>
      </c>
      <c r="H1967" s="11">
        <v>295000</v>
      </c>
      <c r="I1967" s="19">
        <v>45755</v>
      </c>
      <c r="J1967" s="11">
        <v>96666</v>
      </c>
      <c r="K1967" s="12" t="s">
        <v>20</v>
      </c>
      <c r="L1967" s="12" t="s">
        <v>158</v>
      </c>
    </row>
    <row r="1968" spans="1:12" x14ac:dyDescent="0.25">
      <c r="A1968" s="10" t="s">
        <v>2532</v>
      </c>
      <c r="B1968" s="14">
        <v>202412</v>
      </c>
      <c r="C1968" s="14">
        <v>202412</v>
      </c>
      <c r="D1968" s="14" t="s">
        <v>1015</v>
      </c>
      <c r="E1968" s="16">
        <v>8093215059</v>
      </c>
      <c r="F1968" s="10" t="s">
        <v>2534</v>
      </c>
      <c r="G1968" s="17" t="s">
        <v>1792</v>
      </c>
      <c r="H1968" s="11">
        <v>275000</v>
      </c>
      <c r="I1968" s="19">
        <v>45755</v>
      </c>
      <c r="J1968" s="11">
        <v>50000</v>
      </c>
      <c r="K1968" s="12" t="s">
        <v>20</v>
      </c>
      <c r="L1968" s="12" t="s">
        <v>158</v>
      </c>
    </row>
    <row r="1969" spans="1:12" x14ac:dyDescent="0.25">
      <c r="A1969" s="10" t="s">
        <v>2549</v>
      </c>
      <c r="B1969" s="14">
        <v>202501</v>
      </c>
      <c r="C1969" s="14">
        <v>202501</v>
      </c>
      <c r="D1969" s="14" t="s">
        <v>1015</v>
      </c>
      <c r="E1969" s="16">
        <v>7008152679</v>
      </c>
      <c r="F1969" s="10" t="s">
        <v>2550</v>
      </c>
      <c r="G1969" s="17" t="s">
        <v>1778</v>
      </c>
      <c r="H1969" s="11">
        <v>300000</v>
      </c>
      <c r="I1969" s="19">
        <v>45755</v>
      </c>
      <c r="J1969" s="11">
        <v>40000</v>
      </c>
      <c r="K1969" s="12" t="s">
        <v>20</v>
      </c>
      <c r="L1969" s="12" t="s">
        <v>158</v>
      </c>
    </row>
    <row r="1970" spans="1:12" x14ac:dyDescent="0.25">
      <c r="A1970" s="10" t="s">
        <v>2660</v>
      </c>
      <c r="B1970" s="14">
        <v>202502</v>
      </c>
      <c r="C1970" s="14">
        <v>202502</v>
      </c>
      <c r="D1970" s="14" t="s">
        <v>1015</v>
      </c>
      <c r="E1970" s="16" t="s">
        <v>2666</v>
      </c>
      <c r="F1970" s="10" t="s">
        <v>2664</v>
      </c>
      <c r="G1970" s="17" t="s">
        <v>1792</v>
      </c>
      <c r="H1970" s="11">
        <v>270000</v>
      </c>
      <c r="I1970" s="19">
        <v>45755</v>
      </c>
      <c r="J1970" s="11">
        <v>66667</v>
      </c>
      <c r="K1970" s="12" t="s">
        <v>20</v>
      </c>
      <c r="L1970" s="12" t="s">
        <v>158</v>
      </c>
    </row>
    <row r="1971" spans="1:12" x14ac:dyDescent="0.25">
      <c r="A1971" s="10" t="s">
        <v>2660</v>
      </c>
      <c r="B1971" s="14">
        <v>202502</v>
      </c>
      <c r="C1971" s="14">
        <v>202502</v>
      </c>
      <c r="D1971" s="14" t="s">
        <v>1015</v>
      </c>
      <c r="E1971" s="16" t="s">
        <v>2666</v>
      </c>
      <c r="F1971" s="10" t="s">
        <v>2664</v>
      </c>
      <c r="G1971" s="17" t="s">
        <v>1792</v>
      </c>
      <c r="H1971" s="11">
        <v>270000</v>
      </c>
      <c r="I1971" s="19">
        <v>45755</v>
      </c>
      <c r="J1971" s="11">
        <v>70000</v>
      </c>
      <c r="K1971" s="12" t="s">
        <v>20</v>
      </c>
      <c r="L1971" s="12" t="s">
        <v>158</v>
      </c>
    </row>
    <row r="1972" spans="1:12" x14ac:dyDescent="0.25">
      <c r="A1972" s="10" t="s">
        <v>2467</v>
      </c>
      <c r="B1972" s="14">
        <v>202411</v>
      </c>
      <c r="C1972" s="14">
        <v>202411</v>
      </c>
      <c r="D1972" s="14" t="s">
        <v>1014</v>
      </c>
      <c r="E1972" s="16">
        <v>8520868621</v>
      </c>
      <c r="F1972" s="10" t="s">
        <v>2468</v>
      </c>
      <c r="G1972" s="17" t="s">
        <v>1778</v>
      </c>
      <c r="H1972" s="11">
        <v>288600</v>
      </c>
      <c r="I1972" s="19">
        <v>45756</v>
      </c>
      <c r="J1972" s="11">
        <v>50000</v>
      </c>
      <c r="K1972" s="12" t="s">
        <v>20</v>
      </c>
      <c r="L1972" s="12" t="s">
        <v>158</v>
      </c>
    </row>
    <row r="1973" spans="1:12" x14ac:dyDescent="0.25">
      <c r="A1973" s="10" t="s">
        <v>2647</v>
      </c>
      <c r="B1973" s="14">
        <v>202502</v>
      </c>
      <c r="C1973" s="14">
        <v>202502</v>
      </c>
      <c r="D1973" s="14" t="s">
        <v>1014</v>
      </c>
      <c r="E1973" s="16">
        <v>8628858380</v>
      </c>
      <c r="F1973" s="10" t="s">
        <v>2651</v>
      </c>
      <c r="G1973" s="17" t="s">
        <v>1778</v>
      </c>
      <c r="H1973" s="11">
        <v>298000</v>
      </c>
      <c r="I1973" s="19">
        <v>45756</v>
      </c>
      <c r="J1973" s="11">
        <v>74500</v>
      </c>
      <c r="K1973" s="12" t="s">
        <v>20</v>
      </c>
      <c r="L1973" s="12" t="s">
        <v>158</v>
      </c>
    </row>
    <row r="1974" spans="1:12" x14ac:dyDescent="0.25">
      <c r="A1974" s="10" t="s">
        <v>2711</v>
      </c>
      <c r="B1974" s="14">
        <v>202503</v>
      </c>
      <c r="C1974" s="14">
        <v>202503</v>
      </c>
      <c r="D1974" s="14" t="s">
        <v>1014</v>
      </c>
      <c r="E1974" s="16">
        <v>7415530793</v>
      </c>
      <c r="F1974" s="10" t="s">
        <v>2716</v>
      </c>
      <c r="G1974" s="17" t="s">
        <v>2603</v>
      </c>
      <c r="H1974" s="11">
        <v>295000</v>
      </c>
      <c r="I1974" s="19">
        <v>45756</v>
      </c>
      <c r="J1974" s="11">
        <v>96666</v>
      </c>
      <c r="K1974" s="12" t="s">
        <v>20</v>
      </c>
      <c r="L1974" s="12" t="s">
        <v>158</v>
      </c>
    </row>
    <row r="1975" spans="1:12" x14ac:dyDescent="0.25">
      <c r="A1975" s="10" t="s">
        <v>2654</v>
      </c>
      <c r="B1975" s="14">
        <v>202502</v>
      </c>
      <c r="C1975" s="14">
        <v>202502</v>
      </c>
      <c r="D1975" s="14" t="s">
        <v>1014</v>
      </c>
      <c r="E1975" s="16">
        <v>7338540317</v>
      </c>
      <c r="F1975" s="10" t="s">
        <v>2656</v>
      </c>
      <c r="G1975" s="17" t="s">
        <v>1778</v>
      </c>
      <c r="H1975" s="11">
        <v>318000</v>
      </c>
      <c r="I1975" s="19">
        <v>45756</v>
      </c>
      <c r="J1975" s="11">
        <v>60000</v>
      </c>
      <c r="K1975" s="12" t="s">
        <v>20</v>
      </c>
      <c r="L1975" s="12" t="s">
        <v>158</v>
      </c>
    </row>
    <row r="1976" spans="1:12" x14ac:dyDescent="0.25">
      <c r="A1976" s="10" t="s">
        <v>2779</v>
      </c>
      <c r="B1976" s="14">
        <v>202504</v>
      </c>
      <c r="C1976" s="14">
        <v>202504</v>
      </c>
      <c r="D1976" s="14" t="s">
        <v>1015</v>
      </c>
      <c r="E1976" s="16">
        <v>9861108817</v>
      </c>
      <c r="F1976" s="10" t="s">
        <v>2785</v>
      </c>
      <c r="G1976" s="17" t="s">
        <v>1792</v>
      </c>
      <c r="H1976" s="11">
        <v>275000</v>
      </c>
      <c r="I1976" s="19">
        <v>45756</v>
      </c>
      <c r="J1976" s="11">
        <v>5000</v>
      </c>
      <c r="K1976" s="12" t="s">
        <v>20</v>
      </c>
      <c r="L1976" s="12" t="s">
        <v>2784</v>
      </c>
    </row>
    <row r="1977" spans="1:12" x14ac:dyDescent="0.25">
      <c r="A1977" s="10" t="s">
        <v>2791</v>
      </c>
      <c r="B1977" s="14">
        <v>202504</v>
      </c>
      <c r="C1977" s="14">
        <v>202504</v>
      </c>
      <c r="D1977" s="14" t="s">
        <v>1015</v>
      </c>
      <c r="E1977" s="16">
        <v>8917465590</v>
      </c>
      <c r="F1977" s="10" t="s">
        <v>2794</v>
      </c>
      <c r="G1977" s="17" t="s">
        <v>1778</v>
      </c>
      <c r="H1977" s="11">
        <v>318600</v>
      </c>
      <c r="I1977" s="19">
        <v>45756</v>
      </c>
      <c r="J1977" s="11">
        <v>5000</v>
      </c>
      <c r="K1977" s="12" t="s">
        <v>20</v>
      </c>
      <c r="L1977" s="12" t="s">
        <v>2073</v>
      </c>
    </row>
    <row r="1978" spans="1:12" x14ac:dyDescent="0.25">
      <c r="A1978" s="10" t="s">
        <v>2792</v>
      </c>
      <c r="B1978" s="14">
        <v>202504</v>
      </c>
      <c r="C1978" s="14">
        <v>202504</v>
      </c>
      <c r="D1978" s="14" t="s">
        <v>1015</v>
      </c>
      <c r="E1978" s="16">
        <v>8658625711</v>
      </c>
      <c r="F1978" s="10" t="s">
        <v>2795</v>
      </c>
      <c r="G1978" s="17" t="s">
        <v>1778</v>
      </c>
      <c r="H1978" s="11">
        <v>318600</v>
      </c>
      <c r="I1978" s="19">
        <v>45756</v>
      </c>
      <c r="J1978" s="11">
        <v>5000</v>
      </c>
      <c r="K1978" s="12" t="s">
        <v>20</v>
      </c>
      <c r="L1978" s="12" t="s">
        <v>2073</v>
      </c>
    </row>
    <row r="1979" spans="1:12" x14ac:dyDescent="0.25">
      <c r="A1979" s="10" t="s">
        <v>2793</v>
      </c>
      <c r="B1979" s="14">
        <v>202504</v>
      </c>
      <c r="C1979" s="14">
        <v>202504</v>
      </c>
      <c r="D1979" s="14" t="s">
        <v>1015</v>
      </c>
      <c r="E1979" s="16">
        <v>9178907238</v>
      </c>
      <c r="F1979" s="10" t="s">
        <v>2796</v>
      </c>
      <c r="G1979" s="17" t="s">
        <v>1778</v>
      </c>
      <c r="H1979" s="11">
        <v>290000</v>
      </c>
      <c r="I1979" s="19">
        <v>45756</v>
      </c>
      <c r="J1979" s="11">
        <v>5000</v>
      </c>
      <c r="K1979" s="12" t="s">
        <v>20</v>
      </c>
      <c r="L1979" s="12" t="s">
        <v>2073</v>
      </c>
    </row>
    <row r="1980" spans="1:12" x14ac:dyDescent="0.25">
      <c r="A1980" s="10" t="s">
        <v>2736</v>
      </c>
      <c r="B1980" s="14">
        <v>202503</v>
      </c>
      <c r="C1980" s="14">
        <v>202503</v>
      </c>
      <c r="D1980" s="14" t="s">
        <v>1015</v>
      </c>
      <c r="E1980" s="16" t="s">
        <v>2738</v>
      </c>
      <c r="F1980" s="10" t="s">
        <v>2737</v>
      </c>
      <c r="G1980" s="17" t="s">
        <v>1792</v>
      </c>
      <c r="H1980" s="11">
        <v>280000</v>
      </c>
      <c r="I1980" s="19">
        <v>45757</v>
      </c>
      <c r="J1980" s="11">
        <v>50000</v>
      </c>
      <c r="K1980" s="12" t="s">
        <v>20</v>
      </c>
      <c r="L1980" s="12" t="s">
        <v>158</v>
      </c>
    </row>
    <row r="1981" spans="1:12" x14ac:dyDescent="0.25">
      <c r="A1981" s="10" t="s">
        <v>2712</v>
      </c>
      <c r="B1981" s="14">
        <v>202503</v>
      </c>
      <c r="C1981" s="14">
        <v>202503</v>
      </c>
      <c r="D1981" s="14" t="s">
        <v>1015</v>
      </c>
      <c r="E1981" s="16">
        <v>9438061168</v>
      </c>
      <c r="F1981" s="10" t="s">
        <v>2717</v>
      </c>
      <c r="G1981" s="17" t="s">
        <v>2639</v>
      </c>
      <c r="H1981" s="11">
        <v>290000</v>
      </c>
      <c r="I1981" s="19">
        <v>45757</v>
      </c>
      <c r="J1981" s="11">
        <v>97000</v>
      </c>
      <c r="K1981" s="12" t="s">
        <v>20</v>
      </c>
      <c r="L1981" s="12" t="s">
        <v>158</v>
      </c>
    </row>
    <row r="1982" spans="1:12" x14ac:dyDescent="0.25">
      <c r="A1982" s="10" t="s">
        <v>2685</v>
      </c>
      <c r="B1982" s="14">
        <v>202502</v>
      </c>
      <c r="C1982" s="14">
        <v>202502</v>
      </c>
      <c r="D1982" s="14" t="s">
        <v>1015</v>
      </c>
      <c r="E1982" s="16">
        <v>7064878951</v>
      </c>
      <c r="F1982" s="10" t="s">
        <v>2688</v>
      </c>
      <c r="G1982" s="17" t="s">
        <v>2639</v>
      </c>
      <c r="H1982" s="11">
        <v>275000</v>
      </c>
      <c r="I1982" s="19">
        <v>45757</v>
      </c>
      <c r="J1982" s="11">
        <v>42500</v>
      </c>
      <c r="K1982" s="12" t="s">
        <v>689</v>
      </c>
      <c r="L1982" s="12" t="s">
        <v>158</v>
      </c>
    </row>
    <row r="1983" spans="1:12" x14ac:dyDescent="0.25">
      <c r="A1983" s="10" t="s">
        <v>2473</v>
      </c>
      <c r="B1983" s="14">
        <v>202502</v>
      </c>
      <c r="C1983" s="14">
        <v>202502</v>
      </c>
      <c r="D1983" s="14" t="s">
        <v>1015</v>
      </c>
      <c r="E1983" s="16">
        <v>7978185477</v>
      </c>
      <c r="F1983" s="10" t="s">
        <v>2474</v>
      </c>
      <c r="G1983" s="17" t="s">
        <v>1792</v>
      </c>
      <c r="H1983" s="11">
        <v>295000</v>
      </c>
      <c r="I1983" s="19">
        <v>45757</v>
      </c>
      <c r="J1983" s="11">
        <v>40000</v>
      </c>
      <c r="K1983" s="12" t="s">
        <v>20</v>
      </c>
      <c r="L1983" s="12" t="s">
        <v>158</v>
      </c>
    </row>
    <row r="1984" spans="1:12" x14ac:dyDescent="0.25">
      <c r="A1984" s="10" t="s">
        <v>2683</v>
      </c>
      <c r="B1984" s="14">
        <v>202502</v>
      </c>
      <c r="C1984" s="14">
        <v>202502</v>
      </c>
      <c r="D1984" s="14" t="s">
        <v>1015</v>
      </c>
      <c r="E1984" s="16">
        <v>8984333691</v>
      </c>
      <c r="F1984" s="10" t="s">
        <v>2684</v>
      </c>
      <c r="G1984" s="17" t="s">
        <v>1778</v>
      </c>
      <c r="H1984" s="11">
        <v>290000</v>
      </c>
      <c r="I1984" s="19">
        <v>45757</v>
      </c>
      <c r="J1984" s="11">
        <f>17000+25000</f>
        <v>42000</v>
      </c>
      <c r="K1984" s="12" t="s">
        <v>20</v>
      </c>
      <c r="L1984" s="12" t="s">
        <v>158</v>
      </c>
    </row>
    <row r="1985" spans="1:12" x14ac:dyDescent="0.25">
      <c r="A1985" s="10" t="s">
        <v>2653</v>
      </c>
      <c r="B1985" s="14">
        <v>202502</v>
      </c>
      <c r="C1985" s="14">
        <v>202502</v>
      </c>
      <c r="D1985" s="14" t="s">
        <v>1015</v>
      </c>
      <c r="E1985" s="16">
        <v>9437203370</v>
      </c>
      <c r="F1985" s="10" t="s">
        <v>2655</v>
      </c>
      <c r="G1985" s="17" t="s">
        <v>1778</v>
      </c>
      <c r="H1985" s="11">
        <v>318000</v>
      </c>
      <c r="I1985" s="19">
        <v>45758</v>
      </c>
      <c r="J1985" s="11">
        <v>100000</v>
      </c>
      <c r="K1985" s="12" t="s">
        <v>20</v>
      </c>
      <c r="L1985" s="12" t="s">
        <v>158</v>
      </c>
    </row>
    <row r="1986" spans="1:12" x14ac:dyDescent="0.25">
      <c r="A1986" s="10" t="s">
        <v>2797</v>
      </c>
      <c r="B1986" s="14">
        <v>202504</v>
      </c>
      <c r="C1986" s="14">
        <v>202504</v>
      </c>
      <c r="D1986" s="14" t="s">
        <v>1015</v>
      </c>
      <c r="E1986" s="16">
        <v>7978414886</v>
      </c>
      <c r="F1986" s="10" t="s">
        <v>2802</v>
      </c>
      <c r="G1986" s="17" t="s">
        <v>1792</v>
      </c>
      <c r="H1986" s="11">
        <v>280000</v>
      </c>
      <c r="I1986" s="19">
        <v>45758</v>
      </c>
      <c r="J1986" s="11">
        <v>5000</v>
      </c>
      <c r="K1986" s="12" t="s">
        <v>20</v>
      </c>
      <c r="L1986" s="12" t="s">
        <v>158</v>
      </c>
    </row>
    <row r="1987" spans="1:12" x14ac:dyDescent="0.25">
      <c r="A1987" s="10" t="s">
        <v>2798</v>
      </c>
      <c r="B1987" s="14">
        <v>202504</v>
      </c>
      <c r="C1987" s="14">
        <v>202504</v>
      </c>
      <c r="D1987" s="14" t="s">
        <v>1015</v>
      </c>
      <c r="E1987" s="16">
        <v>9937504405</v>
      </c>
      <c r="F1987" s="10" t="s">
        <v>2803</v>
      </c>
      <c r="G1987" s="17" t="s">
        <v>1778</v>
      </c>
      <c r="H1987" s="11">
        <v>300000</v>
      </c>
      <c r="I1987" s="19">
        <v>45758</v>
      </c>
      <c r="J1987" s="11">
        <v>5000</v>
      </c>
      <c r="K1987" s="12" t="s">
        <v>20</v>
      </c>
      <c r="L1987" s="12" t="s">
        <v>158</v>
      </c>
    </row>
    <row r="1988" spans="1:12" x14ac:dyDescent="0.25">
      <c r="A1988" s="10" t="s">
        <v>2799</v>
      </c>
      <c r="B1988" s="14">
        <v>202504</v>
      </c>
      <c r="C1988" s="14">
        <v>202504</v>
      </c>
      <c r="D1988" s="14" t="s">
        <v>1014</v>
      </c>
      <c r="E1988" s="16">
        <v>8601502425</v>
      </c>
      <c r="F1988" s="10" t="s">
        <v>2804</v>
      </c>
      <c r="G1988" s="17" t="s">
        <v>1778</v>
      </c>
      <c r="H1988" s="11">
        <v>303600</v>
      </c>
      <c r="I1988" s="19">
        <v>45758</v>
      </c>
      <c r="J1988" s="11">
        <v>5000</v>
      </c>
      <c r="K1988" s="12" t="s">
        <v>20</v>
      </c>
      <c r="L1988" s="12" t="s">
        <v>158</v>
      </c>
    </row>
    <row r="1989" spans="1:12" x14ac:dyDescent="0.25">
      <c r="A1989" s="10" t="s">
        <v>2800</v>
      </c>
      <c r="B1989" s="14">
        <v>202504</v>
      </c>
      <c r="C1989" s="14">
        <v>202504</v>
      </c>
      <c r="D1989" s="14" t="s">
        <v>1015</v>
      </c>
      <c r="E1989" s="16">
        <v>7064473587</v>
      </c>
      <c r="F1989" s="10" t="s">
        <v>2805</v>
      </c>
      <c r="G1989" s="17" t="s">
        <v>1792</v>
      </c>
      <c r="H1989" s="11">
        <v>280000</v>
      </c>
      <c r="I1989" s="19">
        <v>45758</v>
      </c>
      <c r="J1989" s="11">
        <v>5000</v>
      </c>
      <c r="K1989" s="12" t="s">
        <v>20</v>
      </c>
      <c r="L1989" s="12" t="s">
        <v>158</v>
      </c>
    </row>
    <row r="1990" spans="1:12" x14ac:dyDescent="0.25">
      <c r="A1990" s="10" t="s">
        <v>2801</v>
      </c>
      <c r="B1990" s="14">
        <v>202504</v>
      </c>
      <c r="C1990" s="14">
        <v>202504</v>
      </c>
      <c r="D1990" s="14" t="s">
        <v>1015</v>
      </c>
      <c r="E1990" s="16">
        <v>8658984730</v>
      </c>
      <c r="F1990" s="10" t="s">
        <v>2806</v>
      </c>
      <c r="G1990" s="17" t="s">
        <v>1792</v>
      </c>
      <c r="H1990" s="11">
        <v>280000</v>
      </c>
      <c r="I1990" s="19">
        <v>45758</v>
      </c>
      <c r="J1990" s="11">
        <v>5000</v>
      </c>
      <c r="K1990" s="12" t="s">
        <v>20</v>
      </c>
      <c r="L1990" s="12" t="s">
        <v>158</v>
      </c>
    </row>
    <row r="1991" spans="1:12" x14ac:dyDescent="0.25">
      <c r="A1991" s="10" t="s">
        <v>2781</v>
      </c>
      <c r="B1991" s="14">
        <v>202504</v>
      </c>
      <c r="C1991" s="14">
        <v>202504</v>
      </c>
      <c r="D1991" s="14" t="s">
        <v>1014</v>
      </c>
      <c r="E1991" s="16">
        <v>8269109139</v>
      </c>
      <c r="F1991" s="10" t="s">
        <v>2787</v>
      </c>
      <c r="G1991" s="17" t="s">
        <v>2603</v>
      </c>
      <c r="H1991" s="11">
        <v>295000</v>
      </c>
      <c r="I1991" s="19">
        <v>45759</v>
      </c>
      <c r="J1991" s="11">
        <v>90000</v>
      </c>
      <c r="K1991" s="12" t="s">
        <v>20</v>
      </c>
      <c r="L1991" s="12" t="s">
        <v>158</v>
      </c>
    </row>
    <row r="1992" spans="1:12" x14ac:dyDescent="0.25">
      <c r="A1992" s="10" t="s">
        <v>2626</v>
      </c>
      <c r="B1992" s="14">
        <v>202501</v>
      </c>
      <c r="C1992" s="14">
        <v>202501</v>
      </c>
      <c r="D1992" s="14" t="s">
        <v>1014</v>
      </c>
      <c r="E1992" s="16">
        <v>9835420061</v>
      </c>
      <c r="F1992" s="10" t="s">
        <v>2634</v>
      </c>
      <c r="G1992" s="17" t="s">
        <v>2639</v>
      </c>
      <c r="H1992" s="11">
        <v>295000</v>
      </c>
      <c r="I1992" s="19">
        <v>45759</v>
      </c>
      <c r="J1992" s="11">
        <v>22000</v>
      </c>
      <c r="K1992" s="12" t="s">
        <v>20</v>
      </c>
      <c r="L1992" s="12" t="s">
        <v>158</v>
      </c>
    </row>
    <row r="1993" spans="1:12" x14ac:dyDescent="0.25">
      <c r="A1993" s="10" t="s">
        <v>2543</v>
      </c>
      <c r="B1993" s="14">
        <v>202501</v>
      </c>
      <c r="C1993" s="14">
        <v>202501</v>
      </c>
      <c r="D1993" s="14" t="s">
        <v>1014</v>
      </c>
      <c r="E1993" s="16">
        <v>6350225009</v>
      </c>
      <c r="F1993" s="10" t="s">
        <v>2545</v>
      </c>
      <c r="G1993" s="17" t="s">
        <v>1778</v>
      </c>
      <c r="H1993" s="11">
        <v>295000</v>
      </c>
      <c r="I1993" s="19">
        <v>45759</v>
      </c>
      <c r="J1993" s="11">
        <v>58000</v>
      </c>
      <c r="K1993" s="12" t="s">
        <v>20</v>
      </c>
      <c r="L1993" s="12" t="s">
        <v>158</v>
      </c>
    </row>
    <row r="1994" spans="1:12" x14ac:dyDescent="0.25">
      <c r="A1994" s="10" t="s">
        <v>2726</v>
      </c>
      <c r="B1994" s="14">
        <v>202503</v>
      </c>
      <c r="C1994" s="14">
        <v>202503</v>
      </c>
      <c r="D1994" s="14" t="s">
        <v>1015</v>
      </c>
      <c r="E1994" s="16">
        <v>8144743349</v>
      </c>
      <c r="F1994" s="10" t="s">
        <v>2732</v>
      </c>
      <c r="G1994" s="17" t="s">
        <v>1792</v>
      </c>
      <c r="H1994" s="11">
        <v>280000</v>
      </c>
      <c r="I1994" s="19">
        <v>45759</v>
      </c>
      <c r="J1994" s="11">
        <v>75000</v>
      </c>
      <c r="K1994" s="12" t="s">
        <v>689</v>
      </c>
      <c r="L1994" s="12" t="s">
        <v>158</v>
      </c>
    </row>
    <row r="1995" spans="1:12" x14ac:dyDescent="0.25">
      <c r="A1995" s="10" t="s">
        <v>2758</v>
      </c>
      <c r="B1995" s="14">
        <v>202503</v>
      </c>
      <c r="C1995" s="14">
        <v>202503</v>
      </c>
      <c r="D1995" s="14" t="s">
        <v>1015</v>
      </c>
      <c r="E1995" s="16">
        <v>8217676155</v>
      </c>
      <c r="F1995" s="10" t="s">
        <v>2762</v>
      </c>
      <c r="G1995" s="17" t="s">
        <v>1778</v>
      </c>
      <c r="H1995" s="11">
        <v>290000</v>
      </c>
      <c r="I1995" s="19">
        <v>45759</v>
      </c>
      <c r="J1995" s="11">
        <v>52200</v>
      </c>
      <c r="K1995" s="12" t="s">
        <v>20</v>
      </c>
      <c r="L1995" s="12" t="s">
        <v>158</v>
      </c>
    </row>
    <row r="1996" spans="1:12" x14ac:dyDescent="0.25">
      <c r="A1996" s="10" t="s">
        <v>2807</v>
      </c>
      <c r="B1996" s="14">
        <v>202504</v>
      </c>
      <c r="C1996" s="14">
        <v>202504</v>
      </c>
      <c r="D1996" s="14" t="s">
        <v>1014</v>
      </c>
      <c r="E1996" s="16">
        <v>6376950297</v>
      </c>
      <c r="F1996" s="10" t="s">
        <v>2813</v>
      </c>
      <c r="G1996" s="17" t="s">
        <v>1778</v>
      </c>
      <c r="H1996" s="11">
        <v>290000</v>
      </c>
      <c r="I1996" s="19">
        <v>45759</v>
      </c>
      <c r="J1996" s="11">
        <v>5000</v>
      </c>
      <c r="K1996" s="12" t="s">
        <v>20</v>
      </c>
      <c r="L1996" s="12" t="s">
        <v>2730</v>
      </c>
    </row>
    <row r="1997" spans="1:12" x14ac:dyDescent="0.25">
      <c r="A1997" s="10" t="s">
        <v>2808</v>
      </c>
      <c r="B1997" s="14">
        <v>202504</v>
      </c>
      <c r="C1997" s="14">
        <v>202504</v>
      </c>
      <c r="D1997" s="14" t="s">
        <v>1014</v>
      </c>
      <c r="E1997" s="16">
        <v>9304081503</v>
      </c>
      <c r="F1997" s="10" t="s">
        <v>2814</v>
      </c>
      <c r="G1997" s="17" t="s">
        <v>1778</v>
      </c>
      <c r="H1997" s="11">
        <v>300000</v>
      </c>
      <c r="I1997" s="19">
        <v>45759</v>
      </c>
      <c r="J1997" s="11">
        <v>5000</v>
      </c>
      <c r="K1997" s="12" t="s">
        <v>20</v>
      </c>
      <c r="L1997" s="12" t="s">
        <v>705</v>
      </c>
    </row>
    <row r="1998" spans="1:12" x14ac:dyDescent="0.25">
      <c r="A1998" s="10" t="s">
        <v>2809</v>
      </c>
      <c r="B1998" s="14">
        <v>202504</v>
      </c>
      <c r="C1998" s="14">
        <v>202504</v>
      </c>
      <c r="D1998" s="14" t="s">
        <v>1015</v>
      </c>
      <c r="E1998" s="16">
        <v>7504262338</v>
      </c>
      <c r="F1998" s="10" t="s">
        <v>2815</v>
      </c>
      <c r="G1998" s="17" t="s">
        <v>1778</v>
      </c>
      <c r="H1998" s="11">
        <v>300000</v>
      </c>
      <c r="I1998" s="19">
        <v>45759</v>
      </c>
      <c r="J1998" s="11">
        <v>5000</v>
      </c>
      <c r="K1998" s="12" t="s">
        <v>20</v>
      </c>
      <c r="L1998" s="12" t="s">
        <v>2437</v>
      </c>
    </row>
    <row r="1999" spans="1:12" x14ac:dyDescent="0.25">
      <c r="A1999" s="10" t="s">
        <v>2810</v>
      </c>
      <c r="B1999" s="14">
        <v>202504</v>
      </c>
      <c r="C1999" s="14">
        <v>202504</v>
      </c>
      <c r="D1999" s="14" t="s">
        <v>1014</v>
      </c>
      <c r="E1999" s="16">
        <v>7416577724</v>
      </c>
      <c r="F1999" s="10" t="s">
        <v>2816</v>
      </c>
      <c r="G1999" s="17" t="s">
        <v>1778</v>
      </c>
      <c r="H1999" s="11">
        <v>300000</v>
      </c>
      <c r="I1999" s="19">
        <v>45759</v>
      </c>
      <c r="J1999" s="11">
        <v>5000</v>
      </c>
      <c r="K1999" s="12" t="s">
        <v>20</v>
      </c>
      <c r="L1999" s="12" t="s">
        <v>2437</v>
      </c>
    </row>
    <row r="2000" spans="1:12" x14ac:dyDescent="0.25">
      <c r="A2000" s="10" t="s">
        <v>2811</v>
      </c>
      <c r="B2000" s="14">
        <v>202504</v>
      </c>
      <c r="C2000" s="14">
        <v>202504</v>
      </c>
      <c r="D2000" s="14" t="s">
        <v>1015</v>
      </c>
      <c r="E2000" s="16">
        <v>7735381720</v>
      </c>
      <c r="F2000" s="10" t="s">
        <v>2817</v>
      </c>
      <c r="G2000" s="17" t="s">
        <v>1778</v>
      </c>
      <c r="H2000" s="11">
        <v>300000</v>
      </c>
      <c r="I2000" s="19">
        <v>45759</v>
      </c>
      <c r="J2000" s="11">
        <v>5000</v>
      </c>
      <c r="K2000" s="12" t="s">
        <v>20</v>
      </c>
      <c r="L2000" s="12" t="s">
        <v>2437</v>
      </c>
    </row>
    <row r="2001" spans="1:12" x14ac:dyDescent="0.25">
      <c r="A2001" s="10" t="s">
        <v>2770</v>
      </c>
      <c r="B2001" s="14">
        <v>202504</v>
      </c>
      <c r="C2001" s="14">
        <v>202504</v>
      </c>
      <c r="D2001" s="14" t="s">
        <v>1015</v>
      </c>
      <c r="E2001" s="16">
        <v>9178275281</v>
      </c>
      <c r="F2001" s="10" t="s">
        <v>2776</v>
      </c>
      <c r="G2001" s="17" t="s">
        <v>1778</v>
      </c>
      <c r="H2001" s="11">
        <v>295000</v>
      </c>
      <c r="I2001" s="19">
        <v>45759</v>
      </c>
      <c r="J2001" s="11">
        <v>5000</v>
      </c>
      <c r="K2001" s="12" t="s">
        <v>20</v>
      </c>
      <c r="L2001" s="12" t="s">
        <v>2437</v>
      </c>
    </row>
    <row r="2002" spans="1:12" x14ac:dyDescent="0.25">
      <c r="A2002" s="10" t="s">
        <v>2812</v>
      </c>
      <c r="B2002" s="14">
        <v>202504</v>
      </c>
      <c r="C2002" s="14">
        <v>202504</v>
      </c>
      <c r="D2002" s="14" t="s">
        <v>1015</v>
      </c>
      <c r="E2002" s="16">
        <v>7735852688</v>
      </c>
      <c r="F2002" s="10" t="s">
        <v>2818</v>
      </c>
      <c r="G2002" s="17" t="s">
        <v>1778</v>
      </c>
      <c r="H2002" s="11">
        <v>290000</v>
      </c>
      <c r="I2002" s="19">
        <v>45759</v>
      </c>
      <c r="J2002" s="11">
        <v>5000</v>
      </c>
      <c r="K2002" s="12" t="s">
        <v>20</v>
      </c>
      <c r="L2002" s="12" t="s">
        <v>2437</v>
      </c>
    </row>
    <row r="2003" spans="1:12" x14ac:dyDescent="0.25">
      <c r="A2003" s="10" t="s">
        <v>2810</v>
      </c>
      <c r="B2003" s="14">
        <v>202504</v>
      </c>
      <c r="C2003" s="14">
        <v>202504</v>
      </c>
      <c r="D2003" s="14" t="s">
        <v>1015</v>
      </c>
      <c r="E2003" s="16">
        <v>7416577724</v>
      </c>
      <c r="F2003" s="10" t="s">
        <v>2816</v>
      </c>
      <c r="G2003" s="17" t="s">
        <v>1778</v>
      </c>
      <c r="H2003" s="11">
        <v>300000</v>
      </c>
      <c r="I2003" s="19">
        <v>45761</v>
      </c>
      <c r="J2003" s="11">
        <v>60000</v>
      </c>
      <c r="K2003" s="12" t="s">
        <v>20</v>
      </c>
      <c r="L2003" s="12" t="s">
        <v>158</v>
      </c>
    </row>
    <row r="2004" spans="1:12" x14ac:dyDescent="0.25">
      <c r="A2004" s="10" t="s">
        <v>2768</v>
      </c>
      <c r="B2004" s="14">
        <v>202504</v>
      </c>
      <c r="C2004" s="14">
        <v>202504</v>
      </c>
      <c r="D2004" s="14" t="s">
        <v>1015</v>
      </c>
      <c r="E2004" s="16">
        <v>7381676848</v>
      </c>
      <c r="F2004" s="10" t="s">
        <v>2774</v>
      </c>
      <c r="G2004" s="17" t="s">
        <v>1778</v>
      </c>
      <c r="H2004" s="11">
        <v>318600</v>
      </c>
      <c r="I2004" s="19">
        <v>45761</v>
      </c>
      <c r="J2004" s="11">
        <v>78400</v>
      </c>
      <c r="K2004" s="12" t="s">
        <v>20</v>
      </c>
      <c r="L2004" s="12" t="s">
        <v>158</v>
      </c>
    </row>
    <row r="2005" spans="1:12" x14ac:dyDescent="0.25">
      <c r="A2005" s="10" t="s">
        <v>2486</v>
      </c>
      <c r="B2005" s="14">
        <v>202412</v>
      </c>
      <c r="C2005" s="14">
        <v>202412</v>
      </c>
      <c r="D2005" s="14" t="s">
        <v>1015</v>
      </c>
      <c r="E2005" s="16">
        <v>9777136092</v>
      </c>
      <c r="F2005" s="10" t="s">
        <v>2487</v>
      </c>
      <c r="G2005" s="17" t="s">
        <v>1792</v>
      </c>
      <c r="H2005" s="11">
        <v>318000</v>
      </c>
      <c r="I2005" s="19">
        <v>45761</v>
      </c>
      <c r="J2005" s="11">
        <v>50000</v>
      </c>
      <c r="K2005" s="12" t="s">
        <v>20</v>
      </c>
      <c r="L2005" s="12" t="s">
        <v>158</v>
      </c>
    </row>
    <row r="2006" spans="1:12" x14ac:dyDescent="0.25">
      <c r="A2006" s="10" t="s">
        <v>2538</v>
      </c>
      <c r="B2006" s="14">
        <v>202501</v>
      </c>
      <c r="C2006" s="14">
        <v>202501</v>
      </c>
      <c r="D2006" s="14" t="s">
        <v>1015</v>
      </c>
      <c r="E2006" s="16">
        <v>9337712942</v>
      </c>
      <c r="F2006" s="10" t="s">
        <v>2540</v>
      </c>
      <c r="G2006" s="17" t="s">
        <v>1778</v>
      </c>
      <c r="H2006" s="11">
        <v>288600</v>
      </c>
      <c r="I2006" s="19">
        <v>45761</v>
      </c>
      <c r="J2006" s="11">
        <v>70000</v>
      </c>
      <c r="K2006" s="12" t="s">
        <v>689</v>
      </c>
      <c r="L2006" s="12" t="s">
        <v>158</v>
      </c>
    </row>
    <row r="2007" spans="1:12" x14ac:dyDescent="0.25">
      <c r="A2007" s="10" t="s">
        <v>2820</v>
      </c>
      <c r="B2007" s="14">
        <v>202504</v>
      </c>
      <c r="C2007" s="14">
        <v>202504</v>
      </c>
      <c r="D2007" s="14" t="s">
        <v>1014</v>
      </c>
      <c r="E2007" s="16">
        <v>6379785896</v>
      </c>
      <c r="F2007" s="10" t="s">
        <v>2819</v>
      </c>
      <c r="G2007" s="17" t="s">
        <v>1792</v>
      </c>
      <c r="H2007" s="11">
        <v>270000</v>
      </c>
      <c r="I2007" s="19">
        <v>45761</v>
      </c>
      <c r="J2007" s="11">
        <v>55000</v>
      </c>
      <c r="K2007" s="12" t="s">
        <v>689</v>
      </c>
      <c r="L2007" s="12" t="s">
        <v>158</v>
      </c>
    </row>
    <row r="2008" spans="1:12" x14ac:dyDescent="0.25">
      <c r="A2008" s="10" t="s">
        <v>2797</v>
      </c>
      <c r="B2008" s="14">
        <v>202504</v>
      </c>
      <c r="C2008" s="14">
        <v>202504</v>
      </c>
      <c r="D2008" s="14" t="s">
        <v>1015</v>
      </c>
      <c r="E2008" s="16">
        <v>7978414886</v>
      </c>
      <c r="F2008" s="10" t="s">
        <v>2802</v>
      </c>
      <c r="G2008" s="17" t="s">
        <v>1792</v>
      </c>
      <c r="H2008" s="11">
        <v>280000</v>
      </c>
      <c r="I2008" s="19">
        <v>45762</v>
      </c>
      <c r="J2008" s="11">
        <v>270000</v>
      </c>
      <c r="K2008" s="12" t="s">
        <v>20</v>
      </c>
      <c r="L2008" s="12" t="s">
        <v>158</v>
      </c>
    </row>
    <row r="2009" spans="1:12" x14ac:dyDescent="0.25">
      <c r="A2009" s="10" t="s">
        <v>2821</v>
      </c>
      <c r="B2009" s="14">
        <v>202504</v>
      </c>
      <c r="C2009" s="14">
        <v>202504</v>
      </c>
      <c r="D2009" s="14" t="s">
        <v>1015</v>
      </c>
      <c r="E2009" s="16">
        <v>9560152504</v>
      </c>
      <c r="F2009" s="10" t="s">
        <v>2822</v>
      </c>
      <c r="G2009" s="17" t="s">
        <v>1778</v>
      </c>
      <c r="H2009" s="11">
        <v>318000</v>
      </c>
      <c r="I2009" s="19">
        <v>45762</v>
      </c>
      <c r="J2009" s="11">
        <v>5000</v>
      </c>
      <c r="K2009" s="12" t="s">
        <v>20</v>
      </c>
      <c r="L2009" s="12" t="s">
        <v>158</v>
      </c>
    </row>
    <row r="2010" spans="1:12" x14ac:dyDescent="0.25">
      <c r="A2010" s="10" t="s">
        <v>1721</v>
      </c>
      <c r="B2010" s="14">
        <v>202402</v>
      </c>
      <c r="C2010" s="14">
        <v>202402</v>
      </c>
      <c r="D2010" s="14" t="s">
        <v>1014</v>
      </c>
      <c r="E2010" s="16">
        <v>7854078563</v>
      </c>
      <c r="F2010" s="10" t="s">
        <v>1722</v>
      </c>
      <c r="G2010" s="17" t="s">
        <v>77</v>
      </c>
      <c r="H2010" s="11">
        <v>240000</v>
      </c>
      <c r="I2010" s="19">
        <v>45762</v>
      </c>
      <c r="J2010" s="11">
        <v>17000</v>
      </c>
      <c r="K2010" s="12" t="s">
        <v>20</v>
      </c>
      <c r="L2010" s="12" t="s">
        <v>158</v>
      </c>
    </row>
    <row r="2011" spans="1:12" x14ac:dyDescent="0.25">
      <c r="A2011" s="10" t="s">
        <v>1759</v>
      </c>
      <c r="B2011" s="14">
        <v>202504</v>
      </c>
      <c r="C2011" s="14">
        <v>202504</v>
      </c>
      <c r="D2011" s="14" t="s">
        <v>1015</v>
      </c>
      <c r="E2011" s="16">
        <v>7790033042</v>
      </c>
      <c r="F2011" s="10" t="s">
        <v>2778</v>
      </c>
      <c r="G2011" s="17" t="s">
        <v>1778</v>
      </c>
      <c r="H2011" s="11">
        <v>298000</v>
      </c>
      <c r="I2011" s="19">
        <v>45763</v>
      </c>
      <c r="J2011" s="11">
        <v>46000</v>
      </c>
      <c r="K2011" s="12" t="s">
        <v>20</v>
      </c>
      <c r="L2011" s="12" t="s">
        <v>158</v>
      </c>
    </row>
    <row r="2012" spans="1:12" x14ac:dyDescent="0.25">
      <c r="A2012" s="10" t="s">
        <v>2439</v>
      </c>
      <c r="B2012" s="14">
        <v>202411</v>
      </c>
      <c r="C2012" s="14">
        <v>202411</v>
      </c>
      <c r="D2012" s="14" t="s">
        <v>1014</v>
      </c>
      <c r="E2012" s="16">
        <v>9666675665</v>
      </c>
      <c r="F2012" s="10" t="s">
        <v>2442</v>
      </c>
      <c r="G2012" s="17" t="s">
        <v>1778</v>
      </c>
      <c r="H2012" s="11">
        <v>320000</v>
      </c>
      <c r="I2012" s="19">
        <v>45763</v>
      </c>
      <c r="J2012" s="11">
        <v>47166</v>
      </c>
      <c r="K2012" s="12" t="s">
        <v>689</v>
      </c>
      <c r="L2012" s="12" t="s">
        <v>158</v>
      </c>
    </row>
    <row r="2013" spans="1:12" x14ac:dyDescent="0.25">
      <c r="A2013" s="10" t="s">
        <v>2780</v>
      </c>
      <c r="B2013" s="14">
        <v>202504</v>
      </c>
      <c r="C2013" s="14">
        <v>202504</v>
      </c>
      <c r="D2013" s="14" t="s">
        <v>1014</v>
      </c>
      <c r="E2013" s="16">
        <v>9861108817</v>
      </c>
      <c r="F2013" s="10" t="s">
        <v>2786</v>
      </c>
      <c r="G2013" s="17" t="s">
        <v>2603</v>
      </c>
      <c r="H2013" s="11">
        <v>275000</v>
      </c>
      <c r="I2013" s="19">
        <v>45763</v>
      </c>
      <c r="J2013" s="11">
        <v>90000</v>
      </c>
      <c r="K2013" s="12" t="s">
        <v>20</v>
      </c>
      <c r="L2013" s="12" t="s">
        <v>158</v>
      </c>
    </row>
    <row r="2014" spans="1:12" x14ac:dyDescent="0.25">
      <c r="A2014" s="10" t="s">
        <v>2722</v>
      </c>
      <c r="B2014" s="14">
        <v>202502</v>
      </c>
      <c r="C2014" s="14">
        <v>202502</v>
      </c>
      <c r="D2014" s="14" t="s">
        <v>1015</v>
      </c>
      <c r="E2014" s="16">
        <v>8847889479</v>
      </c>
      <c r="F2014" s="10" t="s">
        <v>2723</v>
      </c>
      <c r="G2014" s="17" t="s">
        <v>2006</v>
      </c>
      <c r="H2014" s="11">
        <v>303000</v>
      </c>
      <c r="I2014" s="19">
        <v>45763</v>
      </c>
      <c r="J2014" s="11">
        <v>74500</v>
      </c>
      <c r="K2014" s="12" t="s">
        <v>689</v>
      </c>
      <c r="L2014" s="12" t="s">
        <v>158</v>
      </c>
    </row>
    <row r="2015" spans="1:12" x14ac:dyDescent="0.25">
      <c r="A2015" s="10" t="s">
        <v>2375</v>
      </c>
      <c r="B2015" s="14">
        <v>202410</v>
      </c>
      <c r="C2015" s="14">
        <v>202410</v>
      </c>
      <c r="D2015" s="14" t="s">
        <v>1015</v>
      </c>
      <c r="E2015" s="16">
        <v>8917310914</v>
      </c>
      <c r="F2015" s="10" t="s">
        <v>2381</v>
      </c>
      <c r="G2015" s="17" t="s">
        <v>2006</v>
      </c>
      <c r="H2015" s="11">
        <v>295000</v>
      </c>
      <c r="I2015" s="19">
        <v>45763</v>
      </c>
      <c r="J2015" s="11">
        <v>50000</v>
      </c>
      <c r="K2015" s="12" t="s">
        <v>20</v>
      </c>
      <c r="L2015" s="12" t="s">
        <v>158</v>
      </c>
    </row>
    <row r="2016" spans="1:12" x14ac:dyDescent="0.25">
      <c r="A2016" s="10" t="s">
        <v>2812</v>
      </c>
      <c r="B2016" s="14">
        <v>202504</v>
      </c>
      <c r="C2016" s="14">
        <v>202504</v>
      </c>
      <c r="D2016" s="14" t="s">
        <v>1015</v>
      </c>
      <c r="E2016" s="16">
        <v>7735852688</v>
      </c>
      <c r="F2016" s="10" t="s">
        <v>2818</v>
      </c>
      <c r="G2016" s="17" t="s">
        <v>1778</v>
      </c>
      <c r="H2016" s="11">
        <v>290000</v>
      </c>
      <c r="I2016" s="19">
        <v>45764</v>
      </c>
      <c r="J2016" s="11">
        <v>280000</v>
      </c>
      <c r="K2016" s="12" t="s">
        <v>895</v>
      </c>
      <c r="L2016" s="12" t="s">
        <v>158</v>
      </c>
    </row>
    <row r="2017" spans="1:12" x14ac:dyDescent="0.25">
      <c r="A2017" s="10" t="s">
        <v>2823</v>
      </c>
      <c r="B2017" s="14">
        <v>202311</v>
      </c>
      <c r="C2017" s="14">
        <v>202311</v>
      </c>
      <c r="D2017" s="14" t="s">
        <v>1015</v>
      </c>
      <c r="E2017" s="16">
        <v>7077568560</v>
      </c>
      <c r="F2017" s="10" t="s">
        <v>1373</v>
      </c>
      <c r="G2017" s="17" t="s">
        <v>1778</v>
      </c>
      <c r="H2017" s="11">
        <v>240000</v>
      </c>
      <c r="I2017" s="19">
        <v>45764</v>
      </c>
      <c r="J2017" s="11">
        <v>56500</v>
      </c>
      <c r="K2017" s="12" t="s">
        <v>20</v>
      </c>
      <c r="L2017" s="12" t="s">
        <v>158</v>
      </c>
    </row>
    <row r="2018" spans="1:12" x14ac:dyDescent="0.25">
      <c r="A2018" s="10" t="s">
        <v>2771</v>
      </c>
      <c r="B2018" s="14">
        <v>202504</v>
      </c>
      <c r="C2018" s="14">
        <v>202504</v>
      </c>
      <c r="D2018" s="14" t="s">
        <v>1015</v>
      </c>
      <c r="E2018" s="16">
        <v>9348380892</v>
      </c>
      <c r="F2018" s="10" t="s">
        <v>2777</v>
      </c>
      <c r="G2018" s="17" t="s">
        <v>1778</v>
      </c>
      <c r="H2018" s="11">
        <v>280000</v>
      </c>
      <c r="I2018" s="19">
        <v>45765</v>
      </c>
      <c r="J2018" s="11">
        <v>91665</v>
      </c>
      <c r="K2018" s="12" t="s">
        <v>20</v>
      </c>
      <c r="L2018" s="12" t="s">
        <v>158</v>
      </c>
    </row>
    <row r="2019" spans="1:12" x14ac:dyDescent="0.25">
      <c r="A2019" s="10" t="s">
        <v>2824</v>
      </c>
      <c r="B2019" s="14">
        <v>202504</v>
      </c>
      <c r="C2019" s="14">
        <v>202504</v>
      </c>
      <c r="D2019" s="14" t="s">
        <v>1015</v>
      </c>
      <c r="E2019" s="16">
        <v>9040440279</v>
      </c>
      <c r="F2019" s="10" t="s">
        <v>2825</v>
      </c>
      <c r="G2019" s="17" t="s">
        <v>1778</v>
      </c>
      <c r="H2019" s="11">
        <v>295000</v>
      </c>
      <c r="I2019" s="19">
        <v>45765</v>
      </c>
      <c r="J2019" s="11">
        <v>90000</v>
      </c>
      <c r="K2019" s="12" t="s">
        <v>20</v>
      </c>
      <c r="L2019" s="12" t="s">
        <v>158</v>
      </c>
    </row>
    <row r="2020" spans="1:12" x14ac:dyDescent="0.25">
      <c r="A2020" s="10" t="s">
        <v>2781</v>
      </c>
      <c r="B2020" s="14">
        <v>202504</v>
      </c>
      <c r="C2020" s="14">
        <v>202504</v>
      </c>
      <c r="D2020" s="14" t="s">
        <v>1014</v>
      </c>
      <c r="E2020" s="16">
        <v>8269109139</v>
      </c>
      <c r="F2020" s="10" t="s">
        <v>2787</v>
      </c>
      <c r="G2020" s="17" t="s">
        <v>2603</v>
      </c>
      <c r="H2020" s="11">
        <v>295000</v>
      </c>
      <c r="I2020" s="19">
        <v>45765</v>
      </c>
      <c r="J2020" s="11">
        <v>80000</v>
      </c>
      <c r="K2020" s="12" t="s">
        <v>20</v>
      </c>
      <c r="L2020" s="12" t="s">
        <v>158</v>
      </c>
    </row>
    <row r="2021" spans="1:12" x14ac:dyDescent="0.25">
      <c r="A2021" s="10" t="s">
        <v>2792</v>
      </c>
      <c r="B2021" s="14">
        <v>202504</v>
      </c>
      <c r="C2021" s="14">
        <v>202504</v>
      </c>
      <c r="D2021" s="14" t="s">
        <v>1015</v>
      </c>
      <c r="E2021" s="16">
        <v>8658625711</v>
      </c>
      <c r="F2021" s="10" t="s">
        <v>2795</v>
      </c>
      <c r="G2021" s="17" t="s">
        <v>1778</v>
      </c>
      <c r="H2021" s="11">
        <v>318600</v>
      </c>
      <c r="I2021" s="19">
        <v>45765</v>
      </c>
      <c r="J2021" s="11">
        <v>50000</v>
      </c>
      <c r="K2021" s="12" t="s">
        <v>20</v>
      </c>
      <c r="L2021" s="12" t="s">
        <v>158</v>
      </c>
    </row>
    <row r="2022" spans="1:12" x14ac:dyDescent="0.25">
      <c r="A2022" s="10" t="s">
        <v>2123</v>
      </c>
      <c r="B2022" s="14">
        <v>202407</v>
      </c>
      <c r="C2022" s="14">
        <v>202407</v>
      </c>
      <c r="D2022" s="14" t="s">
        <v>1014</v>
      </c>
      <c r="E2022" s="16">
        <v>8637267037</v>
      </c>
      <c r="F2022" s="10" t="s">
        <v>2126</v>
      </c>
      <c r="G2022" s="17" t="s">
        <v>1778</v>
      </c>
      <c r="H2022" s="11">
        <v>318000</v>
      </c>
      <c r="I2022" s="19">
        <v>45766</v>
      </c>
      <c r="J2022" s="11">
        <v>25000</v>
      </c>
      <c r="K2022" s="12" t="s">
        <v>20</v>
      </c>
      <c r="L2022" s="12" t="s">
        <v>158</v>
      </c>
    </row>
    <row r="2023" spans="1:12" x14ac:dyDescent="0.25">
      <c r="A2023" s="10" t="s">
        <v>2566</v>
      </c>
      <c r="B2023" s="14">
        <v>202501</v>
      </c>
      <c r="C2023" s="14">
        <v>202501</v>
      </c>
      <c r="D2023" s="14" t="s">
        <v>1015</v>
      </c>
      <c r="E2023" s="16">
        <v>7978977366</v>
      </c>
      <c r="F2023" s="10" t="s">
        <v>2568</v>
      </c>
      <c r="G2023" s="17" t="s">
        <v>2006</v>
      </c>
      <c r="H2023" s="11">
        <v>277000</v>
      </c>
      <c r="I2023" s="19">
        <v>45766</v>
      </c>
      <c r="J2023" s="11">
        <v>50000</v>
      </c>
      <c r="K2023" s="12" t="s">
        <v>20</v>
      </c>
      <c r="L2023" s="12" t="s">
        <v>158</v>
      </c>
    </row>
    <row r="2024" spans="1:12" x14ac:dyDescent="0.25">
      <c r="A2024" s="10" t="s">
        <v>2546</v>
      </c>
      <c r="B2024" s="14">
        <v>202501</v>
      </c>
      <c r="C2024" s="14">
        <v>202501</v>
      </c>
      <c r="D2024" s="14" t="s">
        <v>1014</v>
      </c>
      <c r="E2024" s="16"/>
      <c r="F2024" s="10"/>
      <c r="G2024" s="17" t="s">
        <v>1778</v>
      </c>
      <c r="H2024" s="11">
        <v>295000</v>
      </c>
      <c r="I2024" s="19">
        <v>45766</v>
      </c>
      <c r="J2024" s="11">
        <v>80500</v>
      </c>
      <c r="K2024" s="12" t="s">
        <v>20</v>
      </c>
      <c r="L2024" s="12" t="s">
        <v>158</v>
      </c>
    </row>
    <row r="2025" spans="1:12" x14ac:dyDescent="0.25">
      <c r="A2025" s="10" t="s">
        <v>2799</v>
      </c>
      <c r="B2025" s="14">
        <v>202504</v>
      </c>
      <c r="C2025" s="14">
        <v>202504</v>
      </c>
      <c r="D2025" s="14" t="s">
        <v>1014</v>
      </c>
      <c r="E2025" s="16">
        <v>8601502425</v>
      </c>
      <c r="F2025" s="10" t="s">
        <v>2804</v>
      </c>
      <c r="G2025" s="17" t="s">
        <v>1778</v>
      </c>
      <c r="H2025" s="11">
        <v>303600</v>
      </c>
      <c r="I2025" s="19">
        <v>45766</v>
      </c>
      <c r="J2025" s="11">
        <v>99527</v>
      </c>
      <c r="K2025" s="12" t="s">
        <v>20</v>
      </c>
      <c r="L2025" s="12" t="s">
        <v>158</v>
      </c>
    </row>
    <row r="2026" spans="1:12" x14ac:dyDescent="0.25">
      <c r="A2026" s="10" t="s">
        <v>2811</v>
      </c>
      <c r="B2026" s="14">
        <v>202504</v>
      </c>
      <c r="C2026" s="14">
        <v>202504</v>
      </c>
      <c r="D2026" s="14" t="s">
        <v>1015</v>
      </c>
      <c r="E2026" s="16">
        <v>7735381720</v>
      </c>
      <c r="F2026" s="10" t="s">
        <v>2817</v>
      </c>
      <c r="G2026" s="17" t="s">
        <v>1778</v>
      </c>
      <c r="H2026" s="11">
        <v>300000</v>
      </c>
      <c r="I2026" s="19">
        <v>45768</v>
      </c>
      <c r="J2026" s="11">
        <v>58000</v>
      </c>
      <c r="K2026" s="12" t="s">
        <v>20</v>
      </c>
      <c r="L2026" s="12" t="s">
        <v>158</v>
      </c>
    </row>
    <row r="2027" spans="1:12" x14ac:dyDescent="0.25">
      <c r="A2027" s="10" t="s">
        <v>2361</v>
      </c>
      <c r="B2027" s="14">
        <v>202409</v>
      </c>
      <c r="C2027" s="14">
        <v>202409</v>
      </c>
      <c r="D2027" s="14" t="s">
        <v>1015</v>
      </c>
      <c r="E2027" s="16">
        <v>8658969336</v>
      </c>
      <c r="F2027" s="10" t="s">
        <v>2362</v>
      </c>
      <c r="G2027" s="17" t="s">
        <v>1778</v>
      </c>
      <c r="H2027" s="11">
        <v>313600</v>
      </c>
      <c r="I2027" s="19">
        <v>45768</v>
      </c>
      <c r="J2027" s="11">
        <v>50000</v>
      </c>
      <c r="K2027" s="12" t="s">
        <v>20</v>
      </c>
      <c r="L2027" s="12" t="s">
        <v>158</v>
      </c>
    </row>
    <row r="2028" spans="1:12" x14ac:dyDescent="0.25">
      <c r="A2028" s="10" t="s">
        <v>2690</v>
      </c>
      <c r="B2028" s="14">
        <v>202502</v>
      </c>
      <c r="C2028" s="14">
        <v>202502</v>
      </c>
      <c r="D2028" s="14" t="s">
        <v>1015</v>
      </c>
      <c r="E2028" s="16">
        <v>6263344699</v>
      </c>
      <c r="F2028" s="10" t="s">
        <v>2695</v>
      </c>
      <c r="G2028" s="17" t="s">
        <v>1778</v>
      </c>
      <c r="H2028" s="11">
        <v>3180000</v>
      </c>
      <c r="I2028" s="19">
        <v>45768</v>
      </c>
      <c r="J2028" s="11">
        <v>78000</v>
      </c>
      <c r="K2028" s="12" t="s">
        <v>20</v>
      </c>
      <c r="L2028" s="12" t="s">
        <v>158</v>
      </c>
    </row>
    <row r="2029" spans="1:12" x14ac:dyDescent="0.25">
      <c r="A2029" s="10" t="s">
        <v>2783</v>
      </c>
      <c r="B2029" s="14">
        <v>202504</v>
      </c>
      <c r="C2029" s="14">
        <v>202504</v>
      </c>
      <c r="D2029" s="14" t="s">
        <v>1014</v>
      </c>
      <c r="E2029" s="16">
        <v>8005932384</v>
      </c>
      <c r="F2029" s="10" t="s">
        <v>2789</v>
      </c>
      <c r="G2029" s="17" t="s">
        <v>2603</v>
      </c>
      <c r="H2029" s="11">
        <v>290000</v>
      </c>
      <c r="I2029" s="19">
        <v>45768</v>
      </c>
      <c r="J2029" s="11">
        <v>35000</v>
      </c>
      <c r="K2029" s="12" t="s">
        <v>20</v>
      </c>
      <c r="L2029" s="12" t="s">
        <v>158</v>
      </c>
    </row>
    <row r="2030" spans="1:12" x14ac:dyDescent="0.25">
      <c r="A2030" s="10" t="s">
        <v>2658</v>
      </c>
      <c r="B2030" s="14">
        <v>202502</v>
      </c>
      <c r="C2030" s="14">
        <v>202502</v>
      </c>
      <c r="D2030" s="14" t="s">
        <v>1014</v>
      </c>
      <c r="E2030" s="16">
        <v>6360952506</v>
      </c>
      <c r="F2030" s="10" t="s">
        <v>2662</v>
      </c>
      <c r="G2030" s="17" t="s">
        <v>1792</v>
      </c>
      <c r="H2030" s="11">
        <v>275000</v>
      </c>
      <c r="I2030" s="19">
        <v>45768</v>
      </c>
      <c r="J2030" s="11">
        <v>50000</v>
      </c>
      <c r="K2030" s="12" t="s">
        <v>20</v>
      </c>
      <c r="L2030" s="12" t="s">
        <v>158</v>
      </c>
    </row>
    <row r="2031" spans="1:12" x14ac:dyDescent="0.25">
      <c r="A2031" s="10" t="s">
        <v>2692</v>
      </c>
      <c r="B2031" s="14">
        <v>202502</v>
      </c>
      <c r="C2031" s="14">
        <v>202502</v>
      </c>
      <c r="D2031" s="14" t="s">
        <v>1015</v>
      </c>
      <c r="E2031" s="16">
        <v>7894447645</v>
      </c>
      <c r="F2031" s="10" t="s">
        <v>2697</v>
      </c>
      <c r="G2031" s="17" t="s">
        <v>1792</v>
      </c>
      <c r="H2031" s="11">
        <v>275000</v>
      </c>
      <c r="I2031" s="19">
        <v>45768</v>
      </c>
      <c r="J2031" s="11">
        <v>55000</v>
      </c>
      <c r="K2031" s="12" t="s">
        <v>20</v>
      </c>
      <c r="L2031" s="12" t="s">
        <v>158</v>
      </c>
    </row>
    <row r="2032" spans="1:12" x14ac:dyDescent="0.25">
      <c r="A2032" s="10" t="s">
        <v>2779</v>
      </c>
      <c r="B2032" s="14">
        <v>202504</v>
      </c>
      <c r="C2032" s="14">
        <v>202504</v>
      </c>
      <c r="D2032" s="14" t="s">
        <v>1015</v>
      </c>
      <c r="E2032" s="16">
        <v>9861108817</v>
      </c>
      <c r="F2032" s="10" t="s">
        <v>2785</v>
      </c>
      <c r="G2032" s="17" t="s">
        <v>2639</v>
      </c>
      <c r="H2032" s="11">
        <v>275000</v>
      </c>
      <c r="I2032" s="19">
        <v>45769</v>
      </c>
      <c r="J2032" s="11">
        <v>275000</v>
      </c>
      <c r="K2032" s="12" t="s">
        <v>20</v>
      </c>
      <c r="L2032" s="12" t="s">
        <v>158</v>
      </c>
    </row>
    <row r="2033" spans="1:12" x14ac:dyDescent="0.25">
      <c r="A2033" s="10" t="s">
        <v>2751</v>
      </c>
      <c r="B2033" s="14">
        <v>202503</v>
      </c>
      <c r="C2033" s="14">
        <v>202503</v>
      </c>
      <c r="D2033" s="14" t="s">
        <v>1014</v>
      </c>
      <c r="E2033" s="16">
        <v>9095187287</v>
      </c>
      <c r="F2033" s="10" t="s">
        <v>2756</v>
      </c>
      <c r="G2033" s="17" t="s">
        <v>1778</v>
      </c>
      <c r="H2033" s="11">
        <v>295000</v>
      </c>
      <c r="I2033" s="19">
        <v>45769</v>
      </c>
      <c r="J2033" s="11">
        <v>35000</v>
      </c>
      <c r="K2033" s="12" t="s">
        <v>20</v>
      </c>
      <c r="L2033" s="12" t="s">
        <v>158</v>
      </c>
    </row>
    <row r="2034" spans="1:12" x14ac:dyDescent="0.25">
      <c r="A2034" s="10" t="s">
        <v>2749</v>
      </c>
      <c r="B2034" s="14">
        <v>202503</v>
      </c>
      <c r="C2034" s="14">
        <v>202503</v>
      </c>
      <c r="D2034" s="14" t="s">
        <v>1015</v>
      </c>
      <c r="E2034" s="16">
        <v>7536905293</v>
      </c>
      <c r="F2034" s="10" t="s">
        <v>2754</v>
      </c>
      <c r="G2034" s="17" t="s">
        <v>1778</v>
      </c>
      <c r="H2034" s="11">
        <v>305000</v>
      </c>
      <c r="I2034" s="19">
        <v>45770</v>
      </c>
      <c r="J2034" s="11">
        <f>8000+50000+17000</f>
        <v>75000</v>
      </c>
      <c r="K2034" s="12" t="s">
        <v>20</v>
      </c>
      <c r="L2034" s="12" t="s">
        <v>158</v>
      </c>
    </row>
    <row r="2035" spans="1:12" x14ac:dyDescent="0.25">
      <c r="A2035" s="10" t="s">
        <v>2770</v>
      </c>
      <c r="B2035" s="14">
        <v>202504</v>
      </c>
      <c r="C2035" s="14">
        <v>202504</v>
      </c>
      <c r="D2035" s="14" t="s">
        <v>1015</v>
      </c>
      <c r="E2035" s="16" t="s">
        <v>2772</v>
      </c>
      <c r="F2035" s="10" t="s">
        <v>2776</v>
      </c>
      <c r="G2035" s="17" t="s">
        <v>1792</v>
      </c>
      <c r="H2035" s="11">
        <v>295000</v>
      </c>
      <c r="I2035" s="19">
        <v>45770</v>
      </c>
      <c r="J2035" s="11">
        <v>72000</v>
      </c>
      <c r="K2035" s="12" t="s">
        <v>20</v>
      </c>
      <c r="L2035" s="12" t="s">
        <v>158</v>
      </c>
    </row>
    <row r="2036" spans="1:12" x14ac:dyDescent="0.25">
      <c r="A2036" s="10" t="s">
        <v>2700</v>
      </c>
      <c r="B2036" s="14">
        <v>202502</v>
      </c>
      <c r="C2036" s="14">
        <v>202502</v>
      </c>
      <c r="D2036" s="14" t="s">
        <v>1015</v>
      </c>
      <c r="E2036" s="16">
        <v>8093570215</v>
      </c>
      <c r="F2036" s="10" t="s">
        <v>2704</v>
      </c>
      <c r="G2036" s="17" t="s">
        <v>1778</v>
      </c>
      <c r="H2036" s="11">
        <v>308600</v>
      </c>
      <c r="I2036" s="19">
        <v>45770</v>
      </c>
      <c r="J2036" s="11">
        <v>100000</v>
      </c>
      <c r="K2036" s="12" t="s">
        <v>20</v>
      </c>
      <c r="L2036" s="12" t="s">
        <v>158</v>
      </c>
    </row>
    <row r="2037" spans="1:12" x14ac:dyDescent="0.25">
      <c r="A2037" s="10" t="s">
        <v>2549</v>
      </c>
      <c r="B2037" s="14">
        <v>202501</v>
      </c>
      <c r="C2037" s="14">
        <v>202501</v>
      </c>
      <c r="D2037" s="14" t="s">
        <v>1015</v>
      </c>
      <c r="E2037" s="16">
        <v>7008152679</v>
      </c>
      <c r="F2037" s="10" t="s">
        <v>2550</v>
      </c>
      <c r="G2037" s="17" t="s">
        <v>1778</v>
      </c>
      <c r="H2037" s="11">
        <v>300000</v>
      </c>
      <c r="I2037" s="19">
        <v>45770</v>
      </c>
      <c r="J2037" s="11">
        <v>30000</v>
      </c>
      <c r="K2037" s="12" t="s">
        <v>20</v>
      </c>
      <c r="L2037" s="12" t="s">
        <v>158</v>
      </c>
    </row>
    <row r="2038" spans="1:12" x14ac:dyDescent="0.25">
      <c r="A2038" s="40" t="s">
        <v>1131</v>
      </c>
      <c r="B2038" s="14">
        <v>202210</v>
      </c>
      <c r="C2038" s="14">
        <v>202210</v>
      </c>
      <c r="D2038" s="14" t="s">
        <v>1014</v>
      </c>
      <c r="E2038" s="16">
        <v>7349524907</v>
      </c>
      <c r="F2038" s="10"/>
      <c r="G2038" s="17" t="s">
        <v>1778</v>
      </c>
      <c r="H2038" s="11">
        <v>270000</v>
      </c>
      <c r="I2038" s="19">
        <v>45770</v>
      </c>
      <c r="J2038" s="11">
        <v>15000</v>
      </c>
      <c r="K2038" s="12" t="s">
        <v>20</v>
      </c>
      <c r="L2038" s="12" t="s">
        <v>158</v>
      </c>
    </row>
    <row r="2039" spans="1:12" x14ac:dyDescent="0.25">
      <c r="A2039" s="10" t="s">
        <v>2826</v>
      </c>
      <c r="B2039" s="14">
        <v>202504</v>
      </c>
      <c r="C2039" s="14">
        <v>202504</v>
      </c>
      <c r="D2039" s="14" t="s">
        <v>1015</v>
      </c>
      <c r="E2039" s="16">
        <v>7847962193</v>
      </c>
      <c r="F2039" s="10" t="s">
        <v>2829</v>
      </c>
      <c r="G2039" s="17" t="s">
        <v>1778</v>
      </c>
      <c r="H2039" s="11">
        <v>290000</v>
      </c>
      <c r="I2039" s="19">
        <v>45770</v>
      </c>
      <c r="J2039" s="11">
        <v>5000</v>
      </c>
      <c r="K2039" s="12" t="s">
        <v>20</v>
      </c>
      <c r="L2039" s="12" t="s">
        <v>158</v>
      </c>
    </row>
    <row r="2040" spans="1:12" x14ac:dyDescent="0.25">
      <c r="A2040" s="10" t="s">
        <v>2827</v>
      </c>
      <c r="B2040" s="14">
        <v>202504</v>
      </c>
      <c r="C2040" s="14">
        <v>202504</v>
      </c>
      <c r="D2040" s="14" t="s">
        <v>1015</v>
      </c>
      <c r="E2040" s="16">
        <v>9668575086</v>
      </c>
      <c r="F2040" s="10" t="s">
        <v>2830</v>
      </c>
      <c r="G2040" s="17" t="s">
        <v>1792</v>
      </c>
      <c r="H2040" s="11">
        <v>275000</v>
      </c>
      <c r="I2040" s="19">
        <v>45770</v>
      </c>
      <c r="J2040" s="11">
        <v>5000</v>
      </c>
      <c r="K2040" s="12" t="s">
        <v>20</v>
      </c>
      <c r="L2040" s="12" t="s">
        <v>158</v>
      </c>
    </row>
    <row r="2041" spans="1:12" x14ac:dyDescent="0.25">
      <c r="A2041" s="10" t="s">
        <v>2828</v>
      </c>
      <c r="B2041" s="14">
        <v>202504</v>
      </c>
      <c r="C2041" s="14">
        <v>202504</v>
      </c>
      <c r="D2041" s="14" t="s">
        <v>1015</v>
      </c>
      <c r="E2041" s="16">
        <v>7008974050</v>
      </c>
      <c r="F2041" s="10" t="s">
        <v>2831</v>
      </c>
      <c r="G2041" s="17" t="s">
        <v>1792</v>
      </c>
      <c r="H2041" s="11">
        <v>280000</v>
      </c>
      <c r="I2041" s="19">
        <v>45770</v>
      </c>
      <c r="J2041" s="11">
        <v>5000</v>
      </c>
      <c r="K2041" s="12" t="s">
        <v>20</v>
      </c>
      <c r="L2041" s="12" t="s">
        <v>158</v>
      </c>
    </row>
    <row r="2042" spans="1:12" x14ac:dyDescent="0.25">
      <c r="A2042" s="10" t="s">
        <v>2832</v>
      </c>
      <c r="B2042" s="14">
        <v>202504</v>
      </c>
      <c r="C2042" s="14">
        <v>202504</v>
      </c>
      <c r="D2042" s="14" t="s">
        <v>1014</v>
      </c>
      <c r="E2042" s="16">
        <v>9361378163</v>
      </c>
      <c r="F2042" s="10" t="s">
        <v>2833</v>
      </c>
      <c r="G2042" s="17" t="s">
        <v>1792</v>
      </c>
      <c r="H2042" s="11">
        <v>295000</v>
      </c>
      <c r="I2042" s="19">
        <v>45771</v>
      </c>
      <c r="J2042" s="11">
        <v>50000</v>
      </c>
      <c r="K2042" s="12" t="s">
        <v>20</v>
      </c>
      <c r="L2042" s="12" t="s">
        <v>158</v>
      </c>
    </row>
    <row r="2043" spans="1:12" x14ac:dyDescent="0.25">
      <c r="A2043" s="10" t="s">
        <v>691</v>
      </c>
      <c r="B2043" s="14">
        <v>202503</v>
      </c>
      <c r="C2043" s="14">
        <v>202503</v>
      </c>
      <c r="D2043" s="14" t="s">
        <v>1015</v>
      </c>
      <c r="E2043" s="16">
        <v>8249777371</v>
      </c>
      <c r="F2043" s="10" t="s">
        <v>2718</v>
      </c>
      <c r="G2043" s="17" t="s">
        <v>2603</v>
      </c>
      <c r="H2043" s="11">
        <v>305000</v>
      </c>
      <c r="I2043" s="19">
        <v>45771</v>
      </c>
      <c r="J2043" s="11">
        <v>50000</v>
      </c>
      <c r="K2043" s="12" t="s">
        <v>20</v>
      </c>
      <c r="L2043" s="12" t="s">
        <v>158</v>
      </c>
    </row>
    <row r="2044" spans="1:12" x14ac:dyDescent="0.25">
      <c r="A2044" s="10" t="s">
        <v>2834</v>
      </c>
      <c r="B2044" s="14">
        <v>202504</v>
      </c>
      <c r="C2044" s="14">
        <v>202504</v>
      </c>
      <c r="D2044" s="14" t="s">
        <v>1015</v>
      </c>
      <c r="E2044" s="16"/>
      <c r="F2044" s="10"/>
      <c r="G2044" s="17" t="s">
        <v>1778</v>
      </c>
      <c r="H2044" s="11">
        <v>292050</v>
      </c>
      <c r="I2044" s="19">
        <v>45771</v>
      </c>
      <c r="J2044" s="11">
        <v>5000</v>
      </c>
      <c r="K2044" s="12" t="s">
        <v>20</v>
      </c>
      <c r="L2044" s="12" t="s">
        <v>158</v>
      </c>
    </row>
    <row r="2045" spans="1:12" x14ac:dyDescent="0.25">
      <c r="A2045" s="10" t="s">
        <v>2744</v>
      </c>
      <c r="B2045" s="48">
        <v>202502</v>
      </c>
      <c r="C2045" s="48">
        <v>202502</v>
      </c>
      <c r="D2045" s="14" t="s">
        <v>1014</v>
      </c>
      <c r="E2045" s="48">
        <v>8917326376</v>
      </c>
      <c r="F2045" s="27" t="s">
        <v>2745</v>
      </c>
      <c r="G2045" s="17" t="s">
        <v>1792</v>
      </c>
      <c r="H2045" s="52">
        <v>290000</v>
      </c>
      <c r="I2045" s="19">
        <v>45772</v>
      </c>
      <c r="J2045" s="11">
        <v>50000</v>
      </c>
      <c r="K2045" s="12" t="s">
        <v>20</v>
      </c>
      <c r="L2045" s="12" t="s">
        <v>158</v>
      </c>
    </row>
    <row r="2046" spans="1:12" x14ac:dyDescent="0.25">
      <c r="A2046" s="10" t="s">
        <v>2427</v>
      </c>
      <c r="B2046" s="14">
        <v>202411</v>
      </c>
      <c r="C2046" s="14">
        <v>202411</v>
      </c>
      <c r="D2046" s="14" t="s">
        <v>1015</v>
      </c>
      <c r="E2046" s="16">
        <v>6370664257</v>
      </c>
      <c r="F2046" s="10" t="s">
        <v>2435</v>
      </c>
      <c r="G2046" s="17" t="s">
        <v>1778</v>
      </c>
      <c r="H2046" s="11">
        <v>300000</v>
      </c>
      <c r="I2046" s="19">
        <v>45772</v>
      </c>
      <c r="J2046" s="11">
        <v>55000</v>
      </c>
      <c r="K2046" s="12" t="s">
        <v>689</v>
      </c>
      <c r="L2046" s="12" t="s">
        <v>158</v>
      </c>
    </row>
    <row r="2047" spans="1:12" x14ac:dyDescent="0.25">
      <c r="A2047" s="10" t="s">
        <v>2644</v>
      </c>
      <c r="B2047" s="14">
        <v>202501</v>
      </c>
      <c r="C2047" s="14">
        <v>202501</v>
      </c>
      <c r="D2047" s="14" t="s">
        <v>1015</v>
      </c>
      <c r="E2047" s="16">
        <v>9124433189</v>
      </c>
      <c r="F2047" s="10" t="s">
        <v>2636</v>
      </c>
      <c r="G2047" s="17" t="s">
        <v>1778</v>
      </c>
      <c r="H2047" s="11">
        <v>303000</v>
      </c>
      <c r="I2047" s="19">
        <v>45772</v>
      </c>
      <c r="J2047" s="11">
        <v>50000</v>
      </c>
      <c r="K2047" s="12" t="s">
        <v>20</v>
      </c>
      <c r="L2047" s="12" t="s">
        <v>158</v>
      </c>
    </row>
    <row r="2048" spans="1:12" x14ac:dyDescent="0.25">
      <c r="A2048" s="10" t="s">
        <v>2740</v>
      </c>
      <c r="B2048" s="14">
        <v>202503</v>
      </c>
      <c r="C2048" s="14">
        <v>202503</v>
      </c>
      <c r="D2048" s="14" t="s">
        <v>1015</v>
      </c>
      <c r="E2048" s="16">
        <v>8637213649</v>
      </c>
      <c r="F2048" s="10" t="s">
        <v>2742</v>
      </c>
      <c r="G2048" s="17" t="s">
        <v>1778</v>
      </c>
      <c r="H2048" s="11">
        <v>318000</v>
      </c>
      <c r="I2048" s="19">
        <v>45772</v>
      </c>
      <c r="J2048" s="11">
        <f>45000+30000</f>
        <v>75000</v>
      </c>
      <c r="K2048" s="12" t="s">
        <v>689</v>
      </c>
      <c r="L2048" s="12" t="s">
        <v>158</v>
      </c>
    </row>
    <row r="2049" spans="1:12" x14ac:dyDescent="0.25">
      <c r="A2049" s="10" t="s">
        <v>1442</v>
      </c>
      <c r="B2049" s="14" t="s">
        <v>1616</v>
      </c>
      <c r="C2049" s="14">
        <v>202401</v>
      </c>
      <c r="D2049" s="14" t="s">
        <v>1014</v>
      </c>
      <c r="E2049" s="16">
        <v>9040113623</v>
      </c>
      <c r="F2049" s="10" t="s">
        <v>1618</v>
      </c>
      <c r="G2049" s="17" t="s">
        <v>77</v>
      </c>
      <c r="H2049" s="11">
        <v>240000</v>
      </c>
      <c r="I2049" s="19">
        <v>45772</v>
      </c>
      <c r="J2049" s="11">
        <v>50000</v>
      </c>
      <c r="K2049" s="12" t="s">
        <v>20</v>
      </c>
      <c r="L2049" s="12" t="s">
        <v>158</v>
      </c>
    </row>
    <row r="2050" spans="1:12" x14ac:dyDescent="0.25">
      <c r="A2050" s="10" t="s">
        <v>672</v>
      </c>
      <c r="B2050" s="14">
        <v>202502</v>
      </c>
      <c r="C2050" s="14">
        <v>202502</v>
      </c>
      <c r="D2050" s="14" t="s">
        <v>1015</v>
      </c>
      <c r="E2050" s="16">
        <v>9178498404</v>
      </c>
      <c r="F2050" s="10" t="s">
        <v>2699</v>
      </c>
      <c r="G2050" s="17" t="s">
        <v>1792</v>
      </c>
      <c r="H2050" s="11">
        <v>313600</v>
      </c>
      <c r="I2050" s="19">
        <v>45773</v>
      </c>
      <c r="J2050" s="11">
        <v>100000</v>
      </c>
      <c r="K2050" s="12" t="s">
        <v>20</v>
      </c>
      <c r="L2050" s="12" t="s">
        <v>158</v>
      </c>
    </row>
    <row r="2051" spans="1:12" x14ac:dyDescent="0.25">
      <c r="A2051" s="10" t="s">
        <v>2686</v>
      </c>
      <c r="B2051" s="14">
        <v>202502</v>
      </c>
      <c r="C2051" s="14">
        <v>202502</v>
      </c>
      <c r="D2051" s="14" t="s">
        <v>1015</v>
      </c>
      <c r="E2051" s="16">
        <v>9178605888</v>
      </c>
      <c r="F2051" s="10" t="s">
        <v>2689</v>
      </c>
      <c r="G2051" s="17" t="s">
        <v>1778</v>
      </c>
      <c r="H2051" s="11">
        <v>290000</v>
      </c>
      <c r="I2051" s="19">
        <v>45773</v>
      </c>
      <c r="J2051" s="11">
        <v>50000</v>
      </c>
      <c r="K2051" s="12" t="s">
        <v>20</v>
      </c>
      <c r="L2051" s="12" t="s">
        <v>158</v>
      </c>
    </row>
    <row r="2052" spans="1:12" x14ac:dyDescent="0.25">
      <c r="A2052" s="10" t="s">
        <v>2621</v>
      </c>
      <c r="B2052" s="14">
        <v>202501</v>
      </c>
      <c r="C2052" s="14">
        <v>202501</v>
      </c>
      <c r="D2052" s="14" t="s">
        <v>1014</v>
      </c>
      <c r="E2052" s="16">
        <v>7400661239</v>
      </c>
      <c r="F2052" s="10" t="s">
        <v>2629</v>
      </c>
      <c r="G2052" s="17" t="s">
        <v>2603</v>
      </c>
      <c r="H2052" s="11">
        <v>290000</v>
      </c>
      <c r="I2052" s="19">
        <v>45773</v>
      </c>
      <c r="J2052" s="11">
        <v>71250</v>
      </c>
      <c r="K2052" s="12" t="s">
        <v>20</v>
      </c>
      <c r="L2052" s="12" t="s">
        <v>158</v>
      </c>
    </row>
    <row r="2053" spans="1:12" x14ac:dyDescent="0.25">
      <c r="A2053" s="10" t="s">
        <v>2668</v>
      </c>
      <c r="B2053" s="14">
        <v>202502</v>
      </c>
      <c r="C2053" s="14">
        <v>202502</v>
      </c>
      <c r="D2053" s="14" t="s">
        <v>1015</v>
      </c>
      <c r="E2053" s="16">
        <v>6372170874</v>
      </c>
      <c r="F2053" s="10" t="s">
        <v>2670</v>
      </c>
      <c r="G2053" s="17" t="s">
        <v>1778</v>
      </c>
      <c r="H2053" s="11">
        <v>270000</v>
      </c>
      <c r="I2053" s="19">
        <v>45773</v>
      </c>
      <c r="J2053" s="11">
        <v>50000</v>
      </c>
      <c r="K2053" s="12" t="s">
        <v>20</v>
      </c>
      <c r="L2053" s="12" t="s">
        <v>158</v>
      </c>
    </row>
    <row r="2054" spans="1:12" x14ac:dyDescent="0.25">
      <c r="A2054" s="10" t="s">
        <v>2835</v>
      </c>
      <c r="B2054" s="14">
        <v>202504</v>
      </c>
      <c r="C2054" s="14">
        <v>202504</v>
      </c>
      <c r="D2054" s="14" t="s">
        <v>1015</v>
      </c>
      <c r="E2054" s="16">
        <v>7205019698</v>
      </c>
      <c r="F2054" s="10" t="s">
        <v>2838</v>
      </c>
      <c r="G2054" s="17" t="s">
        <v>1792</v>
      </c>
      <c r="H2054" s="11">
        <v>285000</v>
      </c>
      <c r="I2054" s="19">
        <v>45773</v>
      </c>
      <c r="J2054" s="11">
        <v>5000</v>
      </c>
      <c r="K2054" s="12" t="s">
        <v>20</v>
      </c>
      <c r="L2054" s="12" t="s">
        <v>158</v>
      </c>
    </row>
    <row r="2055" spans="1:12" x14ac:dyDescent="0.25">
      <c r="A2055" s="10" t="s">
        <v>2836</v>
      </c>
      <c r="B2055" s="14">
        <v>202504</v>
      </c>
      <c r="C2055" s="14">
        <v>202504</v>
      </c>
      <c r="D2055" s="14" t="s">
        <v>1015</v>
      </c>
      <c r="E2055" s="16">
        <v>6370338688</v>
      </c>
      <c r="F2055" s="10" t="s">
        <v>2839</v>
      </c>
      <c r="G2055" s="17" t="s">
        <v>1778</v>
      </c>
      <c r="H2055" s="11">
        <v>290000</v>
      </c>
      <c r="I2055" s="19">
        <v>45773</v>
      </c>
      <c r="J2055" s="11">
        <v>5000</v>
      </c>
      <c r="K2055" s="12" t="s">
        <v>20</v>
      </c>
      <c r="L2055" s="12" t="s">
        <v>158</v>
      </c>
    </row>
    <row r="2056" spans="1:12" x14ac:dyDescent="0.25">
      <c r="A2056" s="10" t="s">
        <v>2837</v>
      </c>
      <c r="B2056" s="14">
        <v>202504</v>
      </c>
      <c r="C2056" s="14">
        <v>202504</v>
      </c>
      <c r="D2056" s="14" t="s">
        <v>1014</v>
      </c>
      <c r="E2056" s="16">
        <v>9926976947</v>
      </c>
      <c r="F2056" s="10" t="s">
        <v>2840</v>
      </c>
      <c r="G2056" s="17" t="s">
        <v>1778</v>
      </c>
      <c r="H2056" s="11">
        <v>290000</v>
      </c>
      <c r="I2056" s="19">
        <v>45773</v>
      </c>
      <c r="J2056" s="11">
        <v>5000</v>
      </c>
      <c r="K2056" s="12" t="s">
        <v>20</v>
      </c>
      <c r="L2056" s="12" t="s">
        <v>158</v>
      </c>
    </row>
    <row r="2057" spans="1:12" x14ac:dyDescent="0.25">
      <c r="A2057" s="10" t="s">
        <v>2841</v>
      </c>
      <c r="B2057" s="14">
        <v>202504</v>
      </c>
      <c r="C2057" s="14">
        <v>202504</v>
      </c>
      <c r="D2057" s="14" t="s">
        <v>1014</v>
      </c>
      <c r="E2057" s="16">
        <v>9178785088</v>
      </c>
      <c r="F2057" s="10" t="s">
        <v>2842</v>
      </c>
      <c r="G2057" s="17" t="s">
        <v>1792</v>
      </c>
      <c r="H2057" s="11">
        <v>250000</v>
      </c>
      <c r="I2057" s="19">
        <v>45773</v>
      </c>
      <c r="J2057" s="11">
        <v>5000</v>
      </c>
      <c r="K2057" s="12" t="s">
        <v>20</v>
      </c>
      <c r="L2057" s="12" t="s">
        <v>158</v>
      </c>
    </row>
    <row r="2058" spans="1:12" x14ac:dyDescent="0.25">
      <c r="A2058" s="10" t="s">
        <v>2843</v>
      </c>
      <c r="B2058" s="14">
        <v>202504</v>
      </c>
      <c r="C2058" s="14">
        <v>202504</v>
      </c>
      <c r="D2058" s="14" t="s">
        <v>1015</v>
      </c>
      <c r="E2058" s="16">
        <v>7978755765</v>
      </c>
      <c r="F2058" s="10" t="s">
        <v>2844</v>
      </c>
      <c r="G2058" s="17" t="s">
        <v>1778</v>
      </c>
      <c r="H2058" s="11">
        <v>305000</v>
      </c>
      <c r="I2058" s="19">
        <v>45773</v>
      </c>
      <c r="J2058" s="11">
        <v>5000</v>
      </c>
      <c r="K2058" s="12" t="s">
        <v>20</v>
      </c>
      <c r="L2058" s="12" t="s">
        <v>158</v>
      </c>
    </row>
    <row r="2059" spans="1:12" x14ac:dyDescent="0.25">
      <c r="A2059" s="10" t="s">
        <v>2845</v>
      </c>
      <c r="B2059" s="14">
        <v>202504</v>
      </c>
      <c r="C2059" s="14">
        <v>202504</v>
      </c>
      <c r="D2059" s="14" t="s">
        <v>1015</v>
      </c>
      <c r="E2059" s="16">
        <v>9040687885</v>
      </c>
      <c r="F2059" s="10" t="s">
        <v>2846</v>
      </c>
      <c r="G2059" s="17" t="s">
        <v>1778</v>
      </c>
      <c r="H2059" s="11">
        <v>305000</v>
      </c>
      <c r="I2059" s="19">
        <v>45773</v>
      </c>
      <c r="J2059" s="11">
        <v>5000</v>
      </c>
      <c r="K2059" s="12" t="s">
        <v>20</v>
      </c>
      <c r="L2059" s="12" t="s">
        <v>158</v>
      </c>
    </row>
    <row r="2060" spans="1:12" x14ac:dyDescent="0.25">
      <c r="A2060" s="10" t="s">
        <v>2847</v>
      </c>
      <c r="B2060" s="14">
        <v>202504</v>
      </c>
      <c r="C2060" s="14">
        <v>202504</v>
      </c>
      <c r="D2060" s="14" t="s">
        <v>1014</v>
      </c>
      <c r="E2060" s="16">
        <v>9777457799</v>
      </c>
      <c r="F2060" s="10" t="s">
        <v>2848</v>
      </c>
      <c r="G2060" s="17" t="s">
        <v>1778</v>
      </c>
      <c r="H2060" s="11">
        <v>305000</v>
      </c>
      <c r="I2060" s="19">
        <v>45773</v>
      </c>
      <c r="J2060" s="11">
        <v>5000</v>
      </c>
      <c r="K2060" s="12" t="s">
        <v>20</v>
      </c>
      <c r="L2060" s="12" t="s">
        <v>158</v>
      </c>
    </row>
    <row r="2061" spans="1:12" x14ac:dyDescent="0.25">
      <c r="A2061" s="10" t="s">
        <v>2849</v>
      </c>
      <c r="B2061" s="14">
        <v>202504</v>
      </c>
      <c r="C2061" s="14">
        <v>202504</v>
      </c>
      <c r="D2061" s="14" t="s">
        <v>1014</v>
      </c>
      <c r="E2061" s="16">
        <v>8249310073</v>
      </c>
      <c r="F2061" s="10" t="s">
        <v>2850</v>
      </c>
      <c r="G2061" s="17" t="s">
        <v>1778</v>
      </c>
      <c r="H2061" s="11">
        <v>305000</v>
      </c>
      <c r="I2061" s="19">
        <v>45773</v>
      </c>
      <c r="J2061" s="11">
        <v>5000</v>
      </c>
      <c r="K2061" s="12" t="s">
        <v>20</v>
      </c>
      <c r="L2061" s="12" t="s">
        <v>158</v>
      </c>
    </row>
    <row r="2062" spans="1:12" x14ac:dyDescent="0.25">
      <c r="A2062" s="10" t="s">
        <v>2851</v>
      </c>
      <c r="B2062" s="14">
        <v>202504</v>
      </c>
      <c r="C2062" s="14">
        <v>202504</v>
      </c>
      <c r="D2062" s="14" t="s">
        <v>1014</v>
      </c>
      <c r="E2062" s="16">
        <v>8763858082</v>
      </c>
      <c r="F2062" s="10" t="s">
        <v>2852</v>
      </c>
      <c r="G2062" s="17" t="s">
        <v>1792</v>
      </c>
      <c r="H2062" s="11">
        <v>305000</v>
      </c>
      <c r="I2062" s="19">
        <v>45773</v>
      </c>
      <c r="J2062" s="11">
        <v>5000</v>
      </c>
      <c r="K2062" s="12" t="s">
        <v>20</v>
      </c>
      <c r="L2062" s="12" t="s">
        <v>158</v>
      </c>
    </row>
    <row r="2063" spans="1:12" x14ac:dyDescent="0.25">
      <c r="A2063" s="10" t="s">
        <v>2853</v>
      </c>
      <c r="B2063" s="14">
        <v>202504</v>
      </c>
      <c r="C2063" s="14">
        <v>202504</v>
      </c>
      <c r="D2063" s="14" t="s">
        <v>1015</v>
      </c>
      <c r="E2063" s="16">
        <v>7978599099</v>
      </c>
      <c r="F2063" s="10" t="s">
        <v>2854</v>
      </c>
      <c r="G2063" s="17" t="s">
        <v>1778</v>
      </c>
      <c r="H2063" s="11">
        <v>295000</v>
      </c>
      <c r="I2063" s="19">
        <v>45773</v>
      </c>
      <c r="J2063" s="11">
        <v>5000</v>
      </c>
      <c r="K2063" s="12" t="s">
        <v>20</v>
      </c>
      <c r="L2063" s="12" t="s">
        <v>158</v>
      </c>
    </row>
    <row r="2064" spans="1:12" x14ac:dyDescent="0.25">
      <c r="A2064" s="10" t="s">
        <v>2855</v>
      </c>
      <c r="B2064" s="14">
        <v>202504</v>
      </c>
      <c r="C2064" s="14">
        <v>202504</v>
      </c>
      <c r="D2064" s="14" t="s">
        <v>1015</v>
      </c>
      <c r="E2064" s="16">
        <v>9424677178</v>
      </c>
      <c r="F2064" s="10" t="s">
        <v>2856</v>
      </c>
      <c r="G2064" s="17" t="s">
        <v>1792</v>
      </c>
      <c r="H2064" s="11">
        <v>295000</v>
      </c>
      <c r="I2064" s="19">
        <v>45773</v>
      </c>
      <c r="J2064" s="11">
        <v>5000</v>
      </c>
      <c r="K2064" s="12" t="s">
        <v>20</v>
      </c>
      <c r="L2064" s="12" t="s">
        <v>158</v>
      </c>
    </row>
    <row r="2065" spans="1:12" x14ac:dyDescent="0.25">
      <c r="A2065" s="10" t="s">
        <v>2857</v>
      </c>
      <c r="B2065" s="14">
        <v>202504</v>
      </c>
      <c r="C2065" s="14">
        <v>202504</v>
      </c>
      <c r="D2065" s="14" t="s">
        <v>1014</v>
      </c>
      <c r="E2065" s="16">
        <v>7978008062</v>
      </c>
      <c r="F2065" s="10" t="s">
        <v>2858</v>
      </c>
      <c r="G2065" s="17" t="s">
        <v>1778</v>
      </c>
      <c r="H2065" s="11">
        <v>295000</v>
      </c>
      <c r="I2065" s="19">
        <v>45773</v>
      </c>
      <c r="J2065" s="11">
        <v>5000</v>
      </c>
      <c r="K2065" s="12" t="s">
        <v>20</v>
      </c>
      <c r="L2065" s="12" t="s">
        <v>158</v>
      </c>
    </row>
    <row r="2066" spans="1:12" x14ac:dyDescent="0.25">
      <c r="A2066" s="10" t="s">
        <v>2859</v>
      </c>
      <c r="B2066" s="14">
        <v>202504</v>
      </c>
      <c r="C2066" s="14">
        <v>202504</v>
      </c>
      <c r="D2066" s="14" t="s">
        <v>1014</v>
      </c>
      <c r="E2066" s="16">
        <v>9750285555</v>
      </c>
      <c r="F2066" s="10" t="s">
        <v>2860</v>
      </c>
      <c r="G2066" s="17" t="s">
        <v>1778</v>
      </c>
      <c r="H2066" s="11">
        <v>295000</v>
      </c>
      <c r="I2066" s="19">
        <v>45773</v>
      </c>
      <c r="J2066" s="11">
        <v>5000</v>
      </c>
      <c r="K2066" s="12" t="s">
        <v>20</v>
      </c>
      <c r="L2066" s="12" t="s">
        <v>158</v>
      </c>
    </row>
    <row r="2067" spans="1:12" x14ac:dyDescent="0.25">
      <c r="A2067" s="10" t="s">
        <v>2861</v>
      </c>
      <c r="B2067" s="14">
        <v>202504</v>
      </c>
      <c r="C2067" s="14">
        <v>202504</v>
      </c>
      <c r="D2067" s="14" t="s">
        <v>1014</v>
      </c>
      <c r="E2067" s="16">
        <v>7075700925</v>
      </c>
      <c r="F2067" s="10" t="s">
        <v>2788</v>
      </c>
      <c r="G2067" s="17" t="s">
        <v>1778</v>
      </c>
      <c r="H2067" s="11">
        <v>295000</v>
      </c>
      <c r="I2067" s="19">
        <v>45773</v>
      </c>
      <c r="J2067" s="11">
        <v>5000</v>
      </c>
      <c r="K2067" s="12" t="s">
        <v>20</v>
      </c>
      <c r="L2067" s="12" t="s">
        <v>158</v>
      </c>
    </row>
    <row r="2068" spans="1:12" x14ac:dyDescent="0.25">
      <c r="A2068" s="10" t="s">
        <v>2862</v>
      </c>
      <c r="B2068" s="14">
        <v>202504</v>
      </c>
      <c r="C2068" s="14">
        <v>202504</v>
      </c>
      <c r="D2068" s="14" t="s">
        <v>1014</v>
      </c>
      <c r="E2068" s="16">
        <v>9179530703</v>
      </c>
      <c r="F2068" s="10" t="s">
        <v>2863</v>
      </c>
      <c r="G2068" s="17" t="s">
        <v>1792</v>
      </c>
      <c r="H2068" s="11">
        <v>250000</v>
      </c>
      <c r="I2068" s="19">
        <v>45773</v>
      </c>
      <c r="J2068" s="11">
        <v>5000</v>
      </c>
      <c r="K2068" s="12" t="s">
        <v>20</v>
      </c>
      <c r="L2068" s="12" t="s">
        <v>158</v>
      </c>
    </row>
    <row r="2069" spans="1:12" x14ac:dyDescent="0.25">
      <c r="A2069" s="10" t="s">
        <v>2857</v>
      </c>
      <c r="B2069" s="14">
        <v>202504</v>
      </c>
      <c r="C2069" s="14">
        <v>202504</v>
      </c>
      <c r="D2069" s="14" t="s">
        <v>1014</v>
      </c>
      <c r="E2069" s="16">
        <v>7978008062</v>
      </c>
      <c r="F2069" s="10" t="s">
        <v>2858</v>
      </c>
      <c r="G2069" s="17" t="s">
        <v>1778</v>
      </c>
      <c r="H2069" s="11">
        <v>295000</v>
      </c>
      <c r="I2069" s="19">
        <v>45775</v>
      </c>
      <c r="J2069" s="11">
        <v>96666</v>
      </c>
      <c r="K2069" s="12" t="s">
        <v>20</v>
      </c>
      <c r="L2069" s="12" t="s">
        <v>158</v>
      </c>
    </row>
    <row r="2070" spans="1:12" x14ac:dyDescent="0.25">
      <c r="A2070" s="10" t="s">
        <v>2622</v>
      </c>
      <c r="B2070" s="14">
        <v>202501</v>
      </c>
      <c r="C2070" s="14">
        <v>202501</v>
      </c>
      <c r="D2070" s="14" t="s">
        <v>1015</v>
      </c>
      <c r="E2070" s="16">
        <v>6371771058</v>
      </c>
      <c r="F2070" s="10" t="s">
        <v>2630</v>
      </c>
      <c r="G2070" s="17" t="s">
        <v>2639</v>
      </c>
      <c r="H2070" s="11">
        <v>280000</v>
      </c>
      <c r="I2070" s="19">
        <v>45775</v>
      </c>
      <c r="J2070" s="11">
        <v>45000</v>
      </c>
      <c r="K2070" s="12" t="s">
        <v>20</v>
      </c>
      <c r="L2070" s="12" t="s">
        <v>158</v>
      </c>
    </row>
    <row r="2071" spans="1:12" x14ac:dyDescent="0.25">
      <c r="A2071" s="10" t="s">
        <v>2661</v>
      </c>
      <c r="B2071" s="14">
        <v>202502</v>
      </c>
      <c r="C2071" s="14">
        <v>202502</v>
      </c>
      <c r="D2071" s="14" t="s">
        <v>1015</v>
      </c>
      <c r="E2071" s="16">
        <v>9777521980</v>
      </c>
      <c r="F2071" s="10" t="s">
        <v>2665</v>
      </c>
      <c r="G2071" s="17" t="s">
        <v>1792</v>
      </c>
      <c r="H2071" s="11">
        <v>275000</v>
      </c>
      <c r="I2071" s="19">
        <v>45775</v>
      </c>
      <c r="J2071" s="11">
        <v>35000</v>
      </c>
      <c r="K2071" s="12" t="s">
        <v>20</v>
      </c>
      <c r="L2071" s="12" t="s">
        <v>158</v>
      </c>
    </row>
    <row r="2072" spans="1:12" x14ac:dyDescent="0.25">
      <c r="A2072" s="10" t="s">
        <v>2702</v>
      </c>
      <c r="B2072" s="14">
        <v>202502</v>
      </c>
      <c r="C2072" s="14">
        <v>202502</v>
      </c>
      <c r="D2072" s="14" t="s">
        <v>1015</v>
      </c>
      <c r="E2072" s="16">
        <v>9439618783</v>
      </c>
      <c r="F2072" s="10" t="s">
        <v>2706</v>
      </c>
      <c r="G2072" s="17" t="s">
        <v>2006</v>
      </c>
      <c r="H2072" s="11">
        <v>275000</v>
      </c>
      <c r="I2072" s="19">
        <v>45775</v>
      </c>
      <c r="J2072" s="11">
        <v>80000</v>
      </c>
      <c r="K2072" s="12" t="s">
        <v>20</v>
      </c>
      <c r="L2072" s="12" t="s">
        <v>158</v>
      </c>
    </row>
    <row r="2073" spans="1:12" x14ac:dyDescent="0.25">
      <c r="A2073" s="10" t="s">
        <v>2752</v>
      </c>
      <c r="B2073" s="14">
        <v>202503</v>
      </c>
      <c r="C2073" s="14">
        <v>202503</v>
      </c>
      <c r="D2073" s="14" t="s">
        <v>1015</v>
      </c>
      <c r="E2073" s="16">
        <v>7682983243</v>
      </c>
      <c r="F2073" s="10" t="s">
        <v>2757</v>
      </c>
      <c r="G2073" s="17" t="s">
        <v>1792</v>
      </c>
      <c r="H2073" s="11">
        <v>290000</v>
      </c>
      <c r="I2073" s="19">
        <v>45775</v>
      </c>
      <c r="J2073" s="11">
        <v>30000</v>
      </c>
      <c r="K2073" s="12" t="s">
        <v>20</v>
      </c>
      <c r="L2073" s="12" t="s">
        <v>158</v>
      </c>
    </row>
    <row r="2074" spans="1:12" x14ac:dyDescent="0.25">
      <c r="A2074" s="10" t="s">
        <v>2646</v>
      </c>
      <c r="B2074" s="14">
        <v>202502</v>
      </c>
      <c r="C2074" s="14">
        <v>202502</v>
      </c>
      <c r="D2074" s="14" t="s">
        <v>1014</v>
      </c>
      <c r="E2074" s="16" t="s">
        <v>2652</v>
      </c>
      <c r="F2074" s="10" t="s">
        <v>2650</v>
      </c>
      <c r="G2074" s="17" t="s">
        <v>1778</v>
      </c>
      <c r="H2074" s="11">
        <v>290000</v>
      </c>
      <c r="I2074" s="19">
        <v>45775</v>
      </c>
      <c r="J2074" s="11">
        <v>72500</v>
      </c>
      <c r="K2074" s="12" t="s">
        <v>20</v>
      </c>
      <c r="L2074" s="12" t="s">
        <v>158</v>
      </c>
    </row>
    <row r="2075" spans="1:12" x14ac:dyDescent="0.25">
      <c r="A2075" s="10" t="s">
        <v>2827</v>
      </c>
      <c r="B2075" s="14">
        <v>202504</v>
      </c>
      <c r="C2075" s="14">
        <v>202504</v>
      </c>
      <c r="D2075" s="14" t="s">
        <v>1015</v>
      </c>
      <c r="E2075" s="16">
        <v>9668575086</v>
      </c>
      <c r="F2075" s="10" t="s">
        <v>2830</v>
      </c>
      <c r="G2075" s="17" t="s">
        <v>1792</v>
      </c>
      <c r="H2075" s="11">
        <v>275000</v>
      </c>
      <c r="I2075" s="19">
        <v>45776</v>
      </c>
      <c r="J2075" s="11">
        <v>90000</v>
      </c>
      <c r="K2075" s="12" t="s">
        <v>20</v>
      </c>
      <c r="L2075" s="12" t="s">
        <v>158</v>
      </c>
    </row>
    <row r="2076" spans="1:12" x14ac:dyDescent="0.25">
      <c r="A2076" s="10" t="s">
        <v>2859</v>
      </c>
      <c r="B2076" s="14">
        <v>202504</v>
      </c>
      <c r="C2076" s="14">
        <v>202504</v>
      </c>
      <c r="D2076" s="14" t="s">
        <v>1014</v>
      </c>
      <c r="E2076" s="16">
        <v>9750285555</v>
      </c>
      <c r="F2076" s="10" t="s">
        <v>2860</v>
      </c>
      <c r="G2076" s="17" t="s">
        <v>1778</v>
      </c>
      <c r="H2076" s="11">
        <v>295000</v>
      </c>
      <c r="I2076" s="19">
        <v>45776</v>
      </c>
      <c r="J2076" s="11">
        <v>96666</v>
      </c>
      <c r="K2076" s="12" t="s">
        <v>20</v>
      </c>
      <c r="L2076" s="12" t="s">
        <v>158</v>
      </c>
    </row>
    <row r="2077" spans="1:12" x14ac:dyDescent="0.25">
      <c r="A2077" s="10" t="s">
        <v>2862</v>
      </c>
      <c r="B2077" s="14">
        <v>202504</v>
      </c>
      <c r="C2077" s="14">
        <v>202504</v>
      </c>
      <c r="D2077" s="14" t="s">
        <v>1014</v>
      </c>
      <c r="E2077" s="16">
        <v>9179530703</v>
      </c>
      <c r="F2077" s="10" t="s">
        <v>2863</v>
      </c>
      <c r="G2077" s="17" t="s">
        <v>1792</v>
      </c>
      <c r="H2077" s="11">
        <v>250000</v>
      </c>
      <c r="I2077" s="19">
        <v>45776</v>
      </c>
      <c r="J2077" s="11">
        <v>61250</v>
      </c>
      <c r="K2077" s="12" t="s">
        <v>20</v>
      </c>
      <c r="L2077" s="12" t="s">
        <v>158</v>
      </c>
    </row>
    <row r="2078" spans="1:12" x14ac:dyDescent="0.25">
      <c r="A2078" s="10" t="s">
        <v>2741</v>
      </c>
      <c r="B2078" s="14">
        <v>202503</v>
      </c>
      <c r="C2078" s="14">
        <v>202503</v>
      </c>
      <c r="D2078" s="14" t="s">
        <v>1015</v>
      </c>
      <c r="E2078" s="16">
        <v>7008354521</v>
      </c>
      <c r="F2078" s="10" t="s">
        <v>2743</v>
      </c>
      <c r="G2078" s="17" t="s">
        <v>1778</v>
      </c>
      <c r="H2078" s="11">
        <v>318000</v>
      </c>
      <c r="I2078" s="19">
        <v>45776</v>
      </c>
      <c r="J2078" s="11">
        <v>101000</v>
      </c>
      <c r="K2078" s="12" t="s">
        <v>689</v>
      </c>
      <c r="L2078" s="12" t="s">
        <v>158</v>
      </c>
    </row>
    <row r="2079" spans="1:12" x14ac:dyDescent="0.25">
      <c r="A2079" s="10" t="s">
        <v>2843</v>
      </c>
      <c r="B2079" s="14">
        <v>202504</v>
      </c>
      <c r="C2079" s="14">
        <v>202504</v>
      </c>
      <c r="D2079" s="14" t="s">
        <v>1015</v>
      </c>
      <c r="E2079" s="16">
        <v>7978755765</v>
      </c>
      <c r="F2079" s="10" t="s">
        <v>2844</v>
      </c>
      <c r="G2079" s="17" t="s">
        <v>1778</v>
      </c>
      <c r="H2079" s="11">
        <v>305000</v>
      </c>
      <c r="I2079" s="19">
        <v>45777</v>
      </c>
      <c r="J2079" s="11">
        <v>200000</v>
      </c>
      <c r="K2079" s="12" t="s">
        <v>20</v>
      </c>
      <c r="L2079" s="12" t="s">
        <v>158</v>
      </c>
    </row>
    <row r="2080" spans="1:12" x14ac:dyDescent="0.25">
      <c r="A2080" s="10" t="s">
        <v>2782</v>
      </c>
      <c r="B2080" s="14">
        <v>202504</v>
      </c>
      <c r="C2080" s="14">
        <v>202504</v>
      </c>
      <c r="D2080" s="14" t="s">
        <v>1014</v>
      </c>
      <c r="E2080" s="16" t="s">
        <v>2790</v>
      </c>
      <c r="F2080" s="10" t="s">
        <v>2788</v>
      </c>
      <c r="G2080" s="17" t="s">
        <v>2639</v>
      </c>
      <c r="H2080" s="11">
        <v>150000</v>
      </c>
      <c r="I2080" s="19">
        <v>45777</v>
      </c>
      <c r="J2080" s="11">
        <v>150000</v>
      </c>
      <c r="K2080" s="12" t="s">
        <v>20</v>
      </c>
      <c r="L2080" s="12" t="s">
        <v>158</v>
      </c>
    </row>
    <row r="2081" spans="1:12" x14ac:dyDescent="0.25">
      <c r="A2081" s="10" t="s">
        <v>2748</v>
      </c>
      <c r="B2081" s="14">
        <v>202503</v>
      </c>
      <c r="C2081" s="14">
        <v>202503</v>
      </c>
      <c r="D2081" s="14" t="s">
        <v>1015</v>
      </c>
      <c r="E2081" s="16">
        <v>8327722327</v>
      </c>
      <c r="F2081" s="10" t="s">
        <v>2753</v>
      </c>
      <c r="G2081" s="17" t="s">
        <v>1792</v>
      </c>
      <c r="H2081" s="11">
        <v>295000</v>
      </c>
      <c r="I2081" s="19">
        <v>45777</v>
      </c>
      <c r="J2081" s="11">
        <v>10000</v>
      </c>
      <c r="K2081" s="12" t="s">
        <v>20</v>
      </c>
      <c r="L2081" s="12" t="s">
        <v>158</v>
      </c>
    </row>
    <row r="2082" spans="1:12" x14ac:dyDescent="0.25">
      <c r="A2082" s="10" t="s">
        <v>2864</v>
      </c>
      <c r="B2082" s="14">
        <v>202505</v>
      </c>
      <c r="C2082" s="14">
        <v>202505</v>
      </c>
      <c r="D2082" s="14" t="s">
        <v>1015</v>
      </c>
      <c r="E2082" s="16">
        <v>8904981151</v>
      </c>
      <c r="F2082" s="10" t="s">
        <v>2865</v>
      </c>
      <c r="G2082" s="17" t="s">
        <v>1792</v>
      </c>
      <c r="H2082" s="11">
        <v>295000</v>
      </c>
      <c r="I2082" s="19">
        <v>45777</v>
      </c>
      <c r="J2082" s="11">
        <v>10000</v>
      </c>
      <c r="K2082" s="12" t="s">
        <v>20</v>
      </c>
      <c r="L2082" s="12" t="s">
        <v>2729</v>
      </c>
    </row>
    <row r="2083" spans="1:12" x14ac:dyDescent="0.25">
      <c r="A2083" s="10" t="s">
        <v>2867</v>
      </c>
      <c r="B2083" s="14">
        <v>202505</v>
      </c>
      <c r="C2083" s="14">
        <v>202505</v>
      </c>
      <c r="D2083" s="14" t="s">
        <v>1015</v>
      </c>
      <c r="E2083" s="16">
        <v>8637235926</v>
      </c>
      <c r="F2083" s="10" t="s">
        <v>2866</v>
      </c>
      <c r="G2083" s="17" t="s">
        <v>1778</v>
      </c>
      <c r="H2083" s="11">
        <v>295000</v>
      </c>
      <c r="I2083" s="19">
        <v>45778</v>
      </c>
      <c r="J2083" s="11">
        <v>5000</v>
      </c>
      <c r="K2083" s="12" t="s">
        <v>20</v>
      </c>
      <c r="L2083" s="12" t="s">
        <v>158</v>
      </c>
    </row>
    <row r="2084" spans="1:12" x14ac:dyDescent="0.25">
      <c r="A2084" s="10" t="s">
        <v>2646</v>
      </c>
      <c r="B2084" s="14">
        <v>202502</v>
      </c>
      <c r="C2084" s="14">
        <v>202502</v>
      </c>
      <c r="D2084" s="14" t="s">
        <v>1014</v>
      </c>
      <c r="E2084" s="16" t="s">
        <v>2652</v>
      </c>
      <c r="F2084" s="10" t="s">
        <v>2650</v>
      </c>
      <c r="G2084" s="17" t="s">
        <v>1778</v>
      </c>
      <c r="H2084" s="11">
        <v>290000</v>
      </c>
      <c r="I2084" s="19">
        <v>45778</v>
      </c>
      <c r="J2084" s="11">
        <v>72500</v>
      </c>
      <c r="K2084" s="12" t="s">
        <v>20</v>
      </c>
      <c r="L2084" s="12" t="s">
        <v>158</v>
      </c>
    </row>
    <row r="2085" spans="1:12" x14ac:dyDescent="0.25">
      <c r="A2085" s="10" t="s">
        <v>2395</v>
      </c>
      <c r="B2085" s="14">
        <v>202410</v>
      </c>
      <c r="C2085" s="14">
        <v>202410</v>
      </c>
      <c r="D2085" s="14" t="s">
        <v>1015</v>
      </c>
      <c r="E2085" s="16">
        <v>8249778903</v>
      </c>
      <c r="F2085" s="10" t="s">
        <v>2397</v>
      </c>
      <c r="G2085" s="17" t="s">
        <v>1778</v>
      </c>
      <c r="H2085" s="11">
        <v>318000</v>
      </c>
      <c r="I2085" s="19">
        <v>45778</v>
      </c>
      <c r="J2085" s="11">
        <v>70000</v>
      </c>
      <c r="K2085" s="12" t="s">
        <v>20</v>
      </c>
      <c r="L2085" s="12" t="s">
        <v>158</v>
      </c>
    </row>
    <row r="2086" spans="1:12" x14ac:dyDescent="0.25">
      <c r="A2086" s="10" t="s">
        <v>2610</v>
      </c>
      <c r="B2086" s="14">
        <v>202501</v>
      </c>
      <c r="C2086" s="14">
        <v>202501</v>
      </c>
      <c r="D2086" s="14" t="s">
        <v>1015</v>
      </c>
      <c r="E2086" s="16">
        <v>9509717355</v>
      </c>
      <c r="F2086" s="10" t="s">
        <v>2612</v>
      </c>
      <c r="G2086" s="17" t="s">
        <v>1792</v>
      </c>
      <c r="H2086" s="11">
        <v>295000</v>
      </c>
      <c r="I2086" s="19">
        <v>45778</v>
      </c>
      <c r="J2086" s="11">
        <v>70000</v>
      </c>
      <c r="K2086" s="12" t="s">
        <v>689</v>
      </c>
      <c r="L2086" s="12" t="s">
        <v>158</v>
      </c>
    </row>
    <row r="2087" spans="1:12" x14ac:dyDescent="0.25">
      <c r="A2087" s="10" t="s">
        <v>2748</v>
      </c>
      <c r="B2087" s="14">
        <v>202503</v>
      </c>
      <c r="C2087" s="14">
        <v>202503</v>
      </c>
      <c r="D2087" s="14" t="s">
        <v>1015</v>
      </c>
      <c r="E2087" s="16">
        <v>8327722327</v>
      </c>
      <c r="F2087" s="10" t="s">
        <v>2753</v>
      </c>
      <c r="G2087" s="17" t="s">
        <v>1792</v>
      </c>
      <c r="H2087" s="11">
        <v>295000</v>
      </c>
      <c r="I2087" s="19">
        <v>45778</v>
      </c>
      <c r="J2087" s="11">
        <v>86666</v>
      </c>
      <c r="K2087" s="12" t="s">
        <v>20</v>
      </c>
      <c r="L2087" s="12" t="s">
        <v>158</v>
      </c>
    </row>
    <row r="2088" spans="1:12" x14ac:dyDescent="0.25">
      <c r="A2088" s="10" t="s">
        <v>2675</v>
      </c>
      <c r="B2088" s="14">
        <v>202502</v>
      </c>
      <c r="C2088" s="14">
        <v>202502</v>
      </c>
      <c r="D2088" s="14" t="s">
        <v>1015</v>
      </c>
      <c r="E2088" s="16">
        <v>8114923133</v>
      </c>
      <c r="F2088" s="10" t="s">
        <v>2679</v>
      </c>
      <c r="G2088" s="17" t="s">
        <v>1792</v>
      </c>
      <c r="H2088" s="11">
        <v>285000</v>
      </c>
      <c r="I2088" s="19">
        <v>45779</v>
      </c>
      <c r="J2088" s="11">
        <v>50000</v>
      </c>
      <c r="K2088" s="12" t="s">
        <v>20</v>
      </c>
      <c r="L2088" s="12" t="s">
        <v>158</v>
      </c>
    </row>
    <row r="2089" spans="1:12" x14ac:dyDescent="0.25">
      <c r="A2089" s="10" t="s">
        <v>2828</v>
      </c>
      <c r="B2089" s="14">
        <v>202504</v>
      </c>
      <c r="C2089" s="14">
        <v>202504</v>
      </c>
      <c r="D2089" s="14" t="s">
        <v>1015</v>
      </c>
      <c r="E2089" s="16">
        <v>7008974050</v>
      </c>
      <c r="F2089" s="10" t="s">
        <v>2831</v>
      </c>
      <c r="G2089" s="17" t="s">
        <v>1792</v>
      </c>
      <c r="H2089" s="11">
        <v>280000</v>
      </c>
      <c r="I2089" s="19">
        <v>45779</v>
      </c>
      <c r="J2089" s="11">
        <v>50000</v>
      </c>
      <c r="K2089" s="12" t="s">
        <v>20</v>
      </c>
      <c r="L2089" s="12" t="s">
        <v>158</v>
      </c>
    </row>
    <row r="2090" spans="1:12" x14ac:dyDescent="0.25">
      <c r="A2090" s="40" t="s">
        <v>1284</v>
      </c>
      <c r="B2090" s="14">
        <v>202311</v>
      </c>
      <c r="C2090" s="14">
        <v>202311</v>
      </c>
      <c r="D2090" s="14" t="s">
        <v>1014</v>
      </c>
      <c r="E2090" s="16">
        <v>8624067392</v>
      </c>
      <c r="F2090" s="10" t="s">
        <v>1491</v>
      </c>
      <c r="G2090" s="17" t="s">
        <v>19</v>
      </c>
      <c r="H2090" s="11">
        <v>280000</v>
      </c>
      <c r="I2090" s="19">
        <v>45779</v>
      </c>
      <c r="J2090" s="11">
        <v>50000</v>
      </c>
      <c r="K2090" s="12" t="s">
        <v>689</v>
      </c>
      <c r="L2090" s="12" t="s">
        <v>158</v>
      </c>
    </row>
    <row r="2091" spans="1:12" x14ac:dyDescent="0.25">
      <c r="A2091" s="10" t="s">
        <v>2843</v>
      </c>
      <c r="B2091" s="14">
        <v>202504</v>
      </c>
      <c r="C2091" s="14">
        <v>202504</v>
      </c>
      <c r="D2091" s="14" t="s">
        <v>1015</v>
      </c>
      <c r="E2091" s="16">
        <v>7978755765</v>
      </c>
      <c r="F2091" s="10" t="s">
        <v>2844</v>
      </c>
      <c r="G2091" s="17" t="s">
        <v>1778</v>
      </c>
      <c r="H2091" s="11">
        <v>305000</v>
      </c>
      <c r="I2091" s="19">
        <v>45779</v>
      </c>
      <c r="J2091" s="11">
        <v>85000</v>
      </c>
      <c r="K2091" s="12" t="s">
        <v>20</v>
      </c>
      <c r="L2091" s="12" t="s">
        <v>158</v>
      </c>
    </row>
    <row r="2092" spans="1:12" x14ac:dyDescent="0.25">
      <c r="A2092" s="10" t="s">
        <v>2835</v>
      </c>
      <c r="B2092" s="14">
        <v>202504</v>
      </c>
      <c r="C2092" s="14">
        <v>202504</v>
      </c>
      <c r="D2092" s="14" t="s">
        <v>1015</v>
      </c>
      <c r="E2092" s="16">
        <v>7205019698</v>
      </c>
      <c r="F2092" s="10" t="s">
        <v>2838</v>
      </c>
      <c r="G2092" s="17" t="s">
        <v>1792</v>
      </c>
      <c r="H2092" s="11">
        <v>285000</v>
      </c>
      <c r="I2092" s="19">
        <v>45779</v>
      </c>
      <c r="J2092" s="11">
        <v>93334</v>
      </c>
      <c r="K2092" s="12" t="s">
        <v>20</v>
      </c>
      <c r="L2092" s="12" t="s">
        <v>158</v>
      </c>
    </row>
    <row r="2093" spans="1:12" x14ac:dyDescent="0.25">
      <c r="A2093" s="10" t="s">
        <v>2851</v>
      </c>
      <c r="B2093" s="14">
        <v>202504</v>
      </c>
      <c r="C2093" s="14">
        <v>202504</v>
      </c>
      <c r="D2093" s="14" t="s">
        <v>1014</v>
      </c>
      <c r="E2093" s="16">
        <v>8763858082</v>
      </c>
      <c r="F2093" s="10" t="s">
        <v>2852</v>
      </c>
      <c r="G2093" s="17" t="s">
        <v>1792</v>
      </c>
      <c r="H2093" s="11">
        <v>305000</v>
      </c>
      <c r="I2093" s="19">
        <v>45780</v>
      </c>
      <c r="J2093" s="11">
        <v>10000</v>
      </c>
      <c r="K2093" s="12" t="s">
        <v>20</v>
      </c>
      <c r="L2093" s="12" t="s">
        <v>158</v>
      </c>
    </row>
    <row r="2094" spans="1:12" x14ac:dyDescent="0.25">
      <c r="A2094" s="10" t="s">
        <v>2837</v>
      </c>
      <c r="B2094" s="14">
        <v>202504</v>
      </c>
      <c r="C2094" s="14">
        <v>202504</v>
      </c>
      <c r="D2094" s="14" t="s">
        <v>1014</v>
      </c>
      <c r="E2094" s="16">
        <v>9926976947</v>
      </c>
      <c r="F2094" s="10" t="s">
        <v>2840</v>
      </c>
      <c r="G2094" s="17" t="s">
        <v>1778</v>
      </c>
      <c r="H2094" s="11">
        <v>290000</v>
      </c>
      <c r="I2094" s="19">
        <v>45780</v>
      </c>
      <c r="J2094" s="11">
        <v>285000</v>
      </c>
      <c r="K2094" s="12" t="s">
        <v>20</v>
      </c>
      <c r="L2094" s="12" t="s">
        <v>158</v>
      </c>
    </row>
    <row r="2095" spans="1:12" x14ac:dyDescent="0.25">
      <c r="A2095" s="10" t="s">
        <v>2758</v>
      </c>
      <c r="B2095" s="14">
        <v>202503</v>
      </c>
      <c r="C2095" s="14">
        <v>202503</v>
      </c>
      <c r="D2095" s="14" t="s">
        <v>1015</v>
      </c>
      <c r="E2095" s="16">
        <v>8217676155</v>
      </c>
      <c r="F2095" s="10" t="s">
        <v>2762</v>
      </c>
      <c r="G2095" s="17" t="s">
        <v>1778</v>
      </c>
      <c r="H2095" s="11">
        <v>290000</v>
      </c>
      <c r="I2095" s="19">
        <v>45780</v>
      </c>
      <c r="J2095" s="11">
        <v>52200</v>
      </c>
      <c r="K2095" s="12" t="s">
        <v>20</v>
      </c>
      <c r="L2095" s="12" t="s">
        <v>158</v>
      </c>
    </row>
    <row r="2096" spans="1:12" x14ac:dyDescent="0.25">
      <c r="A2096" s="10" t="s">
        <v>2809</v>
      </c>
      <c r="B2096" s="14">
        <v>202504</v>
      </c>
      <c r="C2096" s="14">
        <v>202504</v>
      </c>
      <c r="D2096" s="14" t="s">
        <v>1015</v>
      </c>
      <c r="E2096" s="16">
        <v>7504262338</v>
      </c>
      <c r="F2096" s="10" t="s">
        <v>2815</v>
      </c>
      <c r="G2096" s="17" t="s">
        <v>1778</v>
      </c>
      <c r="H2096" s="11">
        <v>300000</v>
      </c>
      <c r="I2096" s="19">
        <v>45782</v>
      </c>
      <c r="J2096" s="11">
        <v>50000</v>
      </c>
      <c r="K2096" s="12" t="s">
        <v>20</v>
      </c>
      <c r="L2096" s="12" t="s">
        <v>158</v>
      </c>
    </row>
    <row r="2097" spans="1:12" x14ac:dyDescent="0.25">
      <c r="A2097" s="10" t="s">
        <v>2828</v>
      </c>
      <c r="B2097" s="14">
        <v>202504</v>
      </c>
      <c r="C2097" s="14">
        <v>202504</v>
      </c>
      <c r="D2097" s="14" t="s">
        <v>1015</v>
      </c>
      <c r="E2097" s="16">
        <v>7008974050</v>
      </c>
      <c r="F2097" s="10" t="s">
        <v>2831</v>
      </c>
      <c r="G2097" s="17" t="s">
        <v>1792</v>
      </c>
      <c r="H2097" s="11">
        <v>280000</v>
      </c>
      <c r="I2097" s="19">
        <v>45782</v>
      </c>
      <c r="J2097" s="11">
        <v>220000</v>
      </c>
      <c r="K2097" s="12" t="s">
        <v>20</v>
      </c>
      <c r="L2097" s="12" t="s">
        <v>158</v>
      </c>
    </row>
    <row r="2098" spans="1:12" x14ac:dyDescent="0.25">
      <c r="A2098" s="10" t="s">
        <v>2759</v>
      </c>
      <c r="B2098" s="14">
        <v>202503</v>
      </c>
      <c r="C2098" s="14">
        <v>202503</v>
      </c>
      <c r="D2098" s="14" t="s">
        <v>1015</v>
      </c>
      <c r="E2098" s="16" t="s">
        <v>2764</v>
      </c>
      <c r="F2098" s="10" t="s">
        <v>2763</v>
      </c>
      <c r="G2098" s="17" t="s">
        <v>1778</v>
      </c>
      <c r="H2098" s="11">
        <v>295000</v>
      </c>
      <c r="I2098" s="19">
        <v>45782</v>
      </c>
      <c r="J2098" s="11">
        <v>100000</v>
      </c>
      <c r="K2098" s="12" t="s">
        <v>20</v>
      </c>
      <c r="L2098" s="12" t="s">
        <v>158</v>
      </c>
    </row>
    <row r="2099" spans="1:12" x14ac:dyDescent="0.25">
      <c r="A2099" s="10" t="s">
        <v>2549</v>
      </c>
      <c r="B2099" s="14">
        <v>202501</v>
      </c>
      <c r="C2099" s="14">
        <v>202501</v>
      </c>
      <c r="D2099" s="14" t="s">
        <v>1015</v>
      </c>
      <c r="E2099" s="16">
        <v>7008152679</v>
      </c>
      <c r="F2099" s="10" t="s">
        <v>2550</v>
      </c>
      <c r="G2099" s="17" t="s">
        <v>1778</v>
      </c>
      <c r="H2099" s="11">
        <v>300000</v>
      </c>
      <c r="I2099" s="19">
        <v>45783</v>
      </c>
      <c r="J2099" s="11">
        <v>50000</v>
      </c>
      <c r="K2099" s="12" t="s">
        <v>20</v>
      </c>
      <c r="L2099" s="12" t="s">
        <v>158</v>
      </c>
    </row>
    <row r="2100" spans="1:12" x14ac:dyDescent="0.25">
      <c r="A2100" s="10" t="s">
        <v>2592</v>
      </c>
      <c r="B2100" s="14">
        <v>202501</v>
      </c>
      <c r="C2100" s="14">
        <v>202501</v>
      </c>
      <c r="D2100" s="14" t="s">
        <v>1014</v>
      </c>
      <c r="E2100" s="16">
        <v>7767972086</v>
      </c>
      <c r="F2100" s="10" t="s">
        <v>2598</v>
      </c>
      <c r="G2100" s="17" t="s">
        <v>2603</v>
      </c>
      <c r="H2100" s="11">
        <v>270000</v>
      </c>
      <c r="I2100" s="19">
        <v>45783</v>
      </c>
      <c r="J2100" s="11">
        <v>18000</v>
      </c>
      <c r="K2100" s="12" t="s">
        <v>20</v>
      </c>
      <c r="L2100" s="12" t="s">
        <v>142</v>
      </c>
    </row>
    <row r="2101" spans="1:12" x14ac:dyDescent="0.25">
      <c r="A2101" s="10" t="s">
        <v>2617</v>
      </c>
      <c r="B2101" s="14">
        <v>202501</v>
      </c>
      <c r="C2101" s="14">
        <v>202501</v>
      </c>
      <c r="D2101" s="14" t="s">
        <v>1015</v>
      </c>
      <c r="E2101" s="16">
        <v>7389633550</v>
      </c>
      <c r="F2101" s="10" t="s">
        <v>2618</v>
      </c>
      <c r="G2101" s="17" t="s">
        <v>1778</v>
      </c>
      <c r="H2101" s="11">
        <v>308000</v>
      </c>
      <c r="I2101" s="19">
        <v>45783</v>
      </c>
      <c r="J2101" s="11">
        <v>45000</v>
      </c>
      <c r="K2101" s="12" t="s">
        <v>689</v>
      </c>
      <c r="L2101" s="12" t="s">
        <v>158</v>
      </c>
    </row>
    <row r="2102" spans="1:12" x14ac:dyDescent="0.25">
      <c r="A2102" s="10" t="s">
        <v>2851</v>
      </c>
      <c r="B2102" s="14">
        <v>202504</v>
      </c>
      <c r="C2102" s="14">
        <v>202504</v>
      </c>
      <c r="D2102" s="14" t="s">
        <v>1014</v>
      </c>
      <c r="E2102" s="16">
        <v>8763858082</v>
      </c>
      <c r="F2102" s="10" t="s">
        <v>2852</v>
      </c>
      <c r="G2102" s="17" t="s">
        <v>1792</v>
      </c>
      <c r="H2102" s="11">
        <v>305000</v>
      </c>
      <c r="I2102" s="19">
        <v>45783</v>
      </c>
      <c r="J2102" s="11">
        <f>43333+40000</f>
        <v>83333</v>
      </c>
      <c r="K2102" s="12" t="s">
        <v>20</v>
      </c>
      <c r="L2102" s="12" t="s">
        <v>158</v>
      </c>
    </row>
    <row r="2103" spans="1:12" x14ac:dyDescent="0.25">
      <c r="A2103" s="10" t="s">
        <v>2691</v>
      </c>
      <c r="B2103" s="14">
        <v>202502</v>
      </c>
      <c r="C2103" s="14">
        <v>202502</v>
      </c>
      <c r="D2103" s="14" t="s">
        <v>1015</v>
      </c>
      <c r="E2103" s="16">
        <v>6371003023</v>
      </c>
      <c r="F2103" s="10" t="s">
        <v>2696</v>
      </c>
      <c r="G2103" s="17" t="s">
        <v>1778</v>
      </c>
      <c r="H2103" s="11">
        <v>290000</v>
      </c>
      <c r="I2103" s="19">
        <v>45783</v>
      </c>
      <c r="J2103" s="11">
        <f>10000+20000+50000+15000</f>
        <v>95000</v>
      </c>
      <c r="K2103" s="12" t="s">
        <v>20</v>
      </c>
      <c r="L2103" s="12" t="s">
        <v>158</v>
      </c>
    </row>
    <row r="2104" spans="1:12" x14ac:dyDescent="0.25">
      <c r="A2104" s="40" t="s">
        <v>1815</v>
      </c>
      <c r="B2104" s="14">
        <v>202403</v>
      </c>
      <c r="C2104" s="14">
        <v>202403</v>
      </c>
      <c r="D2104" s="14" t="s">
        <v>1014</v>
      </c>
      <c r="E2104" s="16">
        <v>8327739908</v>
      </c>
      <c r="F2104" s="10"/>
      <c r="G2104" s="17" t="s">
        <v>1778</v>
      </c>
      <c r="H2104" s="11">
        <v>265000</v>
      </c>
      <c r="I2104" s="19">
        <v>45783</v>
      </c>
      <c r="J2104" s="11">
        <v>50000</v>
      </c>
      <c r="K2104" s="12" t="s">
        <v>20</v>
      </c>
      <c r="L2104" s="12" t="s">
        <v>158</v>
      </c>
    </row>
    <row r="2105" spans="1:12" x14ac:dyDescent="0.25">
      <c r="A2105" s="40" t="s">
        <v>2868</v>
      </c>
      <c r="B2105" s="14">
        <v>202505</v>
      </c>
      <c r="C2105" s="14">
        <v>202505</v>
      </c>
      <c r="D2105" s="14" t="s">
        <v>1014</v>
      </c>
      <c r="E2105" s="16">
        <v>7749931569</v>
      </c>
      <c r="F2105" s="10" t="s">
        <v>2869</v>
      </c>
      <c r="G2105" s="17" t="s">
        <v>1778</v>
      </c>
      <c r="H2105" s="11">
        <v>305000</v>
      </c>
      <c r="I2105" s="19">
        <v>45784</v>
      </c>
      <c r="J2105" s="11">
        <v>300000</v>
      </c>
      <c r="K2105" s="12" t="s">
        <v>20</v>
      </c>
      <c r="L2105" s="12" t="s">
        <v>158</v>
      </c>
    </row>
    <row r="2106" spans="1:12" x14ac:dyDescent="0.25">
      <c r="A2106" s="10" t="s">
        <v>2711</v>
      </c>
      <c r="B2106" s="14">
        <v>202503</v>
      </c>
      <c r="C2106" s="14">
        <v>202503</v>
      </c>
      <c r="D2106" s="14" t="s">
        <v>1014</v>
      </c>
      <c r="E2106" s="16">
        <v>7415530793</v>
      </c>
      <c r="F2106" s="10" t="s">
        <v>2716</v>
      </c>
      <c r="G2106" s="17" t="s">
        <v>2603</v>
      </c>
      <c r="H2106" s="11">
        <v>295000</v>
      </c>
      <c r="I2106" s="19">
        <v>45785</v>
      </c>
      <c r="J2106" s="11">
        <v>96666</v>
      </c>
      <c r="K2106" s="12" t="s">
        <v>20</v>
      </c>
      <c r="L2106" s="12" t="s">
        <v>158</v>
      </c>
    </row>
    <row r="2107" spans="1:12" x14ac:dyDescent="0.25">
      <c r="A2107" s="10" t="s">
        <v>2769</v>
      </c>
      <c r="B2107" s="14">
        <v>202504</v>
      </c>
      <c r="C2107" s="14">
        <v>202504</v>
      </c>
      <c r="D2107" s="14" t="s">
        <v>1014</v>
      </c>
      <c r="E2107" s="16">
        <v>7470307309</v>
      </c>
      <c r="F2107" s="10" t="s">
        <v>2775</v>
      </c>
      <c r="G2107" s="17" t="s">
        <v>1778</v>
      </c>
      <c r="H2107" s="11">
        <v>290000</v>
      </c>
      <c r="I2107" s="19">
        <v>45785</v>
      </c>
      <c r="J2107" s="11">
        <v>70000</v>
      </c>
      <c r="K2107" s="12" t="s">
        <v>20</v>
      </c>
      <c r="L2107" s="12" t="s">
        <v>158</v>
      </c>
    </row>
    <row r="2108" spans="1:12" x14ac:dyDescent="0.25">
      <c r="A2108" s="10" t="s">
        <v>2647</v>
      </c>
      <c r="B2108" s="14">
        <v>202502</v>
      </c>
      <c r="C2108" s="14">
        <v>202502</v>
      </c>
      <c r="D2108" s="14" t="s">
        <v>1014</v>
      </c>
      <c r="E2108" s="16">
        <v>8628858380</v>
      </c>
      <c r="F2108" s="10" t="s">
        <v>2651</v>
      </c>
      <c r="G2108" s="17" t="s">
        <v>1778</v>
      </c>
      <c r="H2108" s="11">
        <v>298000</v>
      </c>
      <c r="I2108" s="19">
        <v>45785</v>
      </c>
      <c r="J2108" s="11">
        <v>74500</v>
      </c>
      <c r="K2108" s="12" t="s">
        <v>20</v>
      </c>
      <c r="L2108" s="12" t="s">
        <v>158</v>
      </c>
    </row>
    <row r="2109" spans="1:12" x14ac:dyDescent="0.25">
      <c r="A2109" s="10" t="s">
        <v>2613</v>
      </c>
      <c r="B2109" s="14">
        <v>202501</v>
      </c>
      <c r="C2109" s="14">
        <v>202501</v>
      </c>
      <c r="D2109" s="14" t="s">
        <v>1015</v>
      </c>
      <c r="E2109" s="16">
        <v>7602548521</v>
      </c>
      <c r="F2109" s="10" t="s">
        <v>2614</v>
      </c>
      <c r="G2109" s="17" t="s">
        <v>1778</v>
      </c>
      <c r="H2109" s="11">
        <v>310000</v>
      </c>
      <c r="I2109" s="19">
        <v>45785</v>
      </c>
      <c r="J2109" s="11">
        <v>61166</v>
      </c>
      <c r="K2109" s="12" t="s">
        <v>20</v>
      </c>
      <c r="L2109" s="12" t="s">
        <v>158</v>
      </c>
    </row>
    <row r="2110" spans="1:12" x14ac:dyDescent="0.25">
      <c r="A2110" s="10" t="s">
        <v>2683</v>
      </c>
      <c r="B2110" s="14">
        <v>202502</v>
      </c>
      <c r="C2110" s="14">
        <v>202502</v>
      </c>
      <c r="D2110" s="14" t="s">
        <v>1015</v>
      </c>
      <c r="E2110" s="16">
        <v>8984333691</v>
      </c>
      <c r="F2110" s="10" t="s">
        <v>2684</v>
      </c>
      <c r="G2110" s="17" t="s">
        <v>1778</v>
      </c>
      <c r="H2110" s="11">
        <v>290000</v>
      </c>
      <c r="I2110" s="19">
        <v>45785</v>
      </c>
      <c r="J2110" s="11">
        <v>42000</v>
      </c>
      <c r="K2110" s="12" t="s">
        <v>20</v>
      </c>
      <c r="L2110" s="12" t="s">
        <v>158</v>
      </c>
    </row>
    <row r="2111" spans="1:12" x14ac:dyDescent="0.25">
      <c r="A2111" s="40" t="s">
        <v>2870</v>
      </c>
      <c r="B2111" s="14">
        <v>202505</v>
      </c>
      <c r="C2111" s="14">
        <v>202505</v>
      </c>
      <c r="D2111" s="14" t="s">
        <v>1015</v>
      </c>
      <c r="E2111" s="16">
        <v>8197055831</v>
      </c>
      <c r="F2111" s="10" t="s">
        <v>2871</v>
      </c>
      <c r="G2111" s="17" t="s">
        <v>1792</v>
      </c>
      <c r="H2111" s="11">
        <v>290000</v>
      </c>
      <c r="I2111" s="19">
        <v>45786</v>
      </c>
      <c r="J2111" s="11">
        <v>100000</v>
      </c>
      <c r="K2111" s="12" t="s">
        <v>20</v>
      </c>
      <c r="L2111" s="12" t="s">
        <v>158</v>
      </c>
    </row>
    <row r="2112" spans="1:12" x14ac:dyDescent="0.25">
      <c r="A2112" s="10" t="s">
        <v>2810</v>
      </c>
      <c r="B2112" s="14">
        <v>202504</v>
      </c>
      <c r="C2112" s="14">
        <v>202504</v>
      </c>
      <c r="D2112" s="14" t="s">
        <v>1014</v>
      </c>
      <c r="E2112" s="16">
        <v>7416577724</v>
      </c>
      <c r="F2112" s="10" t="s">
        <v>2816</v>
      </c>
      <c r="G2112" s="17" t="s">
        <v>1778</v>
      </c>
      <c r="H2112" s="11">
        <v>300000</v>
      </c>
      <c r="I2112" s="19">
        <v>45786</v>
      </c>
      <c r="J2112" s="11">
        <v>60000</v>
      </c>
      <c r="K2112" s="12" t="s">
        <v>20</v>
      </c>
      <c r="L2112" s="12" t="s">
        <v>158</v>
      </c>
    </row>
    <row r="2113" spans="1:12" x14ac:dyDescent="0.25">
      <c r="A2113" s="10" t="s">
        <v>2734</v>
      </c>
      <c r="B2113" s="14">
        <v>202503</v>
      </c>
      <c r="C2113" s="14">
        <v>202503</v>
      </c>
      <c r="D2113" s="14" t="s">
        <v>1014</v>
      </c>
      <c r="E2113" s="16">
        <v>9019813416</v>
      </c>
      <c r="F2113" s="10" t="s">
        <v>2735</v>
      </c>
      <c r="G2113" s="17" t="s">
        <v>1778</v>
      </c>
      <c r="H2113" s="11">
        <v>295000</v>
      </c>
      <c r="I2113" s="19">
        <v>45786</v>
      </c>
      <c r="J2113" s="11">
        <v>100000</v>
      </c>
      <c r="K2113" s="12" t="s">
        <v>20</v>
      </c>
      <c r="L2113" s="12" t="s">
        <v>158</v>
      </c>
    </row>
    <row r="2114" spans="1:12" x14ac:dyDescent="0.25">
      <c r="A2114" s="10" t="s">
        <v>2660</v>
      </c>
      <c r="B2114" s="14">
        <v>202502</v>
      </c>
      <c r="C2114" s="14">
        <v>202502</v>
      </c>
      <c r="D2114" s="14" t="s">
        <v>1015</v>
      </c>
      <c r="E2114" s="16" t="s">
        <v>2666</v>
      </c>
      <c r="F2114" s="10" t="s">
        <v>2664</v>
      </c>
      <c r="G2114" s="17" t="s">
        <v>1792</v>
      </c>
      <c r="H2114" s="11">
        <v>270000</v>
      </c>
      <c r="I2114" s="19">
        <v>45786</v>
      </c>
      <c r="J2114" s="11">
        <v>66667</v>
      </c>
      <c r="K2114" s="12" t="s">
        <v>20</v>
      </c>
      <c r="L2114" s="12" t="s">
        <v>158</v>
      </c>
    </row>
    <row r="2115" spans="1:12" x14ac:dyDescent="0.25">
      <c r="A2115" s="10" t="s">
        <v>2855</v>
      </c>
      <c r="B2115" s="14">
        <v>202504</v>
      </c>
      <c r="C2115" s="14">
        <v>202504</v>
      </c>
      <c r="D2115" s="14" t="s">
        <v>1015</v>
      </c>
      <c r="E2115" s="16">
        <v>9424677178</v>
      </c>
      <c r="F2115" s="10" t="s">
        <v>2856</v>
      </c>
      <c r="G2115" s="17" t="s">
        <v>1792</v>
      </c>
      <c r="H2115" s="11">
        <v>295000</v>
      </c>
      <c r="I2115" s="19">
        <v>45787</v>
      </c>
      <c r="J2115" s="11">
        <v>50000</v>
      </c>
      <c r="K2115" s="12" t="s">
        <v>20</v>
      </c>
      <c r="L2115" s="12" t="s">
        <v>158</v>
      </c>
    </row>
    <row r="2116" spans="1:12" x14ac:dyDescent="0.25">
      <c r="A2116" s="10" t="s">
        <v>2713</v>
      </c>
      <c r="B2116" s="14">
        <v>202503</v>
      </c>
      <c r="C2116" s="14">
        <v>202503</v>
      </c>
      <c r="D2116" s="14" t="s">
        <v>1015</v>
      </c>
      <c r="E2116" s="16">
        <v>8658034176</v>
      </c>
      <c r="F2116" s="10" t="s">
        <v>2719</v>
      </c>
      <c r="G2116" s="17" t="s">
        <v>2603</v>
      </c>
      <c r="H2116" s="11">
        <v>295000</v>
      </c>
      <c r="I2116" s="19">
        <v>45787</v>
      </c>
      <c r="J2116" s="11">
        <v>50000</v>
      </c>
      <c r="K2116" s="12" t="s">
        <v>20</v>
      </c>
      <c r="L2116" s="12" t="s">
        <v>158</v>
      </c>
    </row>
    <row r="2117" spans="1:12" x14ac:dyDescent="0.25">
      <c r="A2117" s="10" t="s">
        <v>2820</v>
      </c>
      <c r="B2117" s="14">
        <v>202504</v>
      </c>
      <c r="C2117" s="14">
        <v>202504</v>
      </c>
      <c r="D2117" s="14" t="s">
        <v>1014</v>
      </c>
      <c r="E2117" s="16">
        <v>6379785896</v>
      </c>
      <c r="F2117" s="10" t="s">
        <v>2819</v>
      </c>
      <c r="G2117" s="17" t="s">
        <v>1792</v>
      </c>
      <c r="H2117" s="11">
        <v>270000</v>
      </c>
      <c r="I2117" s="19">
        <v>45787</v>
      </c>
      <c r="J2117" s="11">
        <v>60000</v>
      </c>
      <c r="K2117" s="12" t="s">
        <v>689</v>
      </c>
      <c r="L2117" s="12" t="s">
        <v>158</v>
      </c>
    </row>
    <row r="2118" spans="1:12" x14ac:dyDescent="0.25">
      <c r="A2118" s="10" t="s">
        <v>2667</v>
      </c>
      <c r="B2118" s="14">
        <v>202502</v>
      </c>
      <c r="C2118" s="14">
        <v>202502</v>
      </c>
      <c r="D2118" s="14" t="s">
        <v>1014</v>
      </c>
      <c r="E2118" s="16">
        <v>7224841928</v>
      </c>
      <c r="F2118" s="10" t="s">
        <v>2669</v>
      </c>
      <c r="G2118" s="17" t="s">
        <v>1778</v>
      </c>
      <c r="H2118" s="11">
        <v>303000</v>
      </c>
      <c r="I2118" s="19">
        <v>45787</v>
      </c>
      <c r="J2118" s="11">
        <v>74500</v>
      </c>
      <c r="K2118" s="12" t="s">
        <v>20</v>
      </c>
      <c r="L2118" s="12" t="s">
        <v>158</v>
      </c>
    </row>
    <row r="2119" spans="1:12" x14ac:dyDescent="0.25">
      <c r="A2119" s="10" t="s">
        <v>2654</v>
      </c>
      <c r="B2119" s="14">
        <v>202502</v>
      </c>
      <c r="C2119" s="14">
        <v>202502</v>
      </c>
      <c r="D2119" s="14" t="s">
        <v>1014</v>
      </c>
      <c r="E2119" s="16">
        <v>7338540317</v>
      </c>
      <c r="F2119" s="10" t="s">
        <v>2656</v>
      </c>
      <c r="G2119" s="17" t="s">
        <v>1778</v>
      </c>
      <c r="H2119" s="11">
        <v>318000</v>
      </c>
      <c r="I2119" s="19">
        <v>45787</v>
      </c>
      <c r="J2119" s="11">
        <v>60000</v>
      </c>
      <c r="K2119" s="12" t="s">
        <v>20</v>
      </c>
      <c r="L2119" s="12" t="s">
        <v>158</v>
      </c>
    </row>
    <row r="2120" spans="1:12" x14ac:dyDescent="0.25">
      <c r="A2120" s="10" t="s">
        <v>2872</v>
      </c>
      <c r="B2120" s="14">
        <v>202505</v>
      </c>
      <c r="C2120" s="14">
        <v>202505</v>
      </c>
      <c r="D2120" s="14" t="s">
        <v>1014</v>
      </c>
      <c r="E2120" s="16">
        <v>6370349156</v>
      </c>
      <c r="F2120" s="10" t="s">
        <v>2876</v>
      </c>
      <c r="G2120" s="17" t="s">
        <v>1778</v>
      </c>
      <c r="H2120" s="11">
        <v>298000</v>
      </c>
      <c r="I2120" s="19">
        <v>45787</v>
      </c>
      <c r="J2120" s="11">
        <v>5000</v>
      </c>
      <c r="K2120" s="12" t="s">
        <v>20</v>
      </c>
      <c r="L2120" s="12" t="s">
        <v>158</v>
      </c>
    </row>
    <row r="2121" spans="1:12" x14ac:dyDescent="0.25">
      <c r="A2121" s="10" t="s">
        <v>2873</v>
      </c>
      <c r="B2121" s="14">
        <v>202505</v>
      </c>
      <c r="C2121" s="14">
        <v>202505</v>
      </c>
      <c r="D2121" s="14" t="s">
        <v>1015</v>
      </c>
      <c r="E2121" s="16">
        <v>7979112319</v>
      </c>
      <c r="F2121" s="10" t="s">
        <v>2877</v>
      </c>
      <c r="G2121" s="17" t="s">
        <v>1778</v>
      </c>
      <c r="H2121" s="11">
        <v>285000</v>
      </c>
      <c r="I2121" s="19">
        <v>45787</v>
      </c>
      <c r="J2121" s="11">
        <v>5000</v>
      </c>
      <c r="K2121" s="12" t="s">
        <v>20</v>
      </c>
      <c r="L2121" s="12" t="s">
        <v>158</v>
      </c>
    </row>
    <row r="2122" spans="1:12" x14ac:dyDescent="0.25">
      <c r="A2122" s="10" t="s">
        <v>2874</v>
      </c>
      <c r="B2122" s="14">
        <v>202505</v>
      </c>
      <c r="C2122" s="14">
        <v>202505</v>
      </c>
      <c r="D2122" s="14" t="s">
        <v>1015</v>
      </c>
      <c r="E2122" s="16">
        <v>7749931569</v>
      </c>
      <c r="F2122" s="10" t="s">
        <v>2878</v>
      </c>
      <c r="G2122" s="17" t="s">
        <v>1778</v>
      </c>
      <c r="H2122" s="11">
        <v>305000</v>
      </c>
      <c r="I2122" s="19">
        <v>45787</v>
      </c>
      <c r="J2122" s="11">
        <v>5000</v>
      </c>
      <c r="K2122" s="12" t="s">
        <v>20</v>
      </c>
      <c r="L2122" s="12" t="s">
        <v>158</v>
      </c>
    </row>
    <row r="2123" spans="1:12" x14ac:dyDescent="0.25">
      <c r="A2123" s="10" t="s">
        <v>2875</v>
      </c>
      <c r="B2123" s="14">
        <v>202505</v>
      </c>
      <c r="C2123" s="14">
        <v>202505</v>
      </c>
      <c r="D2123" s="14" t="s">
        <v>1014</v>
      </c>
      <c r="E2123" s="16">
        <v>9418980073</v>
      </c>
      <c r="F2123" s="10" t="s">
        <v>2879</v>
      </c>
      <c r="G2123" s="17" t="s">
        <v>1778</v>
      </c>
      <c r="H2123" s="11">
        <v>290000</v>
      </c>
      <c r="I2123" s="19">
        <v>45787</v>
      </c>
      <c r="J2123" s="11">
        <v>5000</v>
      </c>
      <c r="K2123" s="12" t="s">
        <v>20</v>
      </c>
      <c r="L2123" s="12" t="s">
        <v>158</v>
      </c>
    </row>
    <row r="2124" spans="1:12" x14ac:dyDescent="0.25">
      <c r="A2124" s="10" t="s">
        <v>2870</v>
      </c>
      <c r="B2124" s="14">
        <v>202505</v>
      </c>
      <c r="C2124" s="14">
        <v>202505</v>
      </c>
      <c r="D2124" s="14" t="s">
        <v>1015</v>
      </c>
      <c r="E2124" s="16">
        <v>8197055831</v>
      </c>
      <c r="F2124" s="10" t="s">
        <v>2871</v>
      </c>
      <c r="G2124" s="17" t="s">
        <v>1792</v>
      </c>
      <c r="H2124" s="11">
        <v>285000</v>
      </c>
      <c r="I2124" s="19">
        <v>45787</v>
      </c>
      <c r="J2124" s="11">
        <v>5000</v>
      </c>
      <c r="K2124" s="12" t="s">
        <v>20</v>
      </c>
      <c r="L2124" s="12" t="s">
        <v>2073</v>
      </c>
    </row>
    <row r="2125" spans="1:12" x14ac:dyDescent="0.25">
      <c r="A2125" s="10" t="s">
        <v>2880</v>
      </c>
      <c r="B2125" s="14">
        <v>202505</v>
      </c>
      <c r="C2125" s="14">
        <v>202505</v>
      </c>
      <c r="D2125" s="14" t="s">
        <v>1015</v>
      </c>
      <c r="E2125" s="16">
        <v>8917498089</v>
      </c>
      <c r="F2125" s="10" t="s">
        <v>2884</v>
      </c>
      <c r="G2125" s="17" t="s">
        <v>1792</v>
      </c>
      <c r="H2125" s="11">
        <v>270000</v>
      </c>
      <c r="I2125" s="19">
        <v>45787</v>
      </c>
      <c r="J2125" s="11">
        <v>5000</v>
      </c>
      <c r="K2125" s="12" t="s">
        <v>20</v>
      </c>
      <c r="L2125" s="12" t="s">
        <v>2729</v>
      </c>
    </row>
    <row r="2126" spans="1:12" x14ac:dyDescent="0.25">
      <c r="A2126" s="10" t="s">
        <v>2881</v>
      </c>
      <c r="B2126" s="14">
        <v>202505</v>
      </c>
      <c r="C2126" s="14">
        <v>202505</v>
      </c>
      <c r="D2126" s="14" t="s">
        <v>1015</v>
      </c>
      <c r="E2126" s="16">
        <v>7326912744</v>
      </c>
      <c r="F2126" s="10" t="s">
        <v>2885</v>
      </c>
      <c r="G2126" s="17" t="s">
        <v>1778</v>
      </c>
      <c r="H2126" s="11">
        <v>290000</v>
      </c>
      <c r="I2126" s="19">
        <v>45787</v>
      </c>
      <c r="J2126" s="11">
        <v>5000</v>
      </c>
      <c r="K2126" s="12" t="s">
        <v>20</v>
      </c>
      <c r="L2126" s="12" t="s">
        <v>2437</v>
      </c>
    </row>
    <row r="2127" spans="1:12" x14ac:dyDescent="0.25">
      <c r="A2127" s="10" t="s">
        <v>2882</v>
      </c>
      <c r="B2127" s="14">
        <v>202505</v>
      </c>
      <c r="C2127" s="14">
        <v>202505</v>
      </c>
      <c r="D2127" s="14" t="s">
        <v>1014</v>
      </c>
      <c r="E2127" s="16">
        <v>8115539225</v>
      </c>
      <c r="F2127" s="10" t="s">
        <v>2886</v>
      </c>
      <c r="G2127" s="17" t="s">
        <v>1778</v>
      </c>
      <c r="H2127" s="11">
        <v>290000</v>
      </c>
      <c r="I2127" s="19">
        <v>45787</v>
      </c>
      <c r="J2127" s="11">
        <v>5000</v>
      </c>
      <c r="K2127" s="12" t="s">
        <v>20</v>
      </c>
      <c r="L2127" s="12" t="s">
        <v>2437</v>
      </c>
    </row>
    <row r="2128" spans="1:12" x14ac:dyDescent="0.25">
      <c r="A2128" s="10" t="s">
        <v>2883</v>
      </c>
      <c r="B2128" s="14">
        <v>202505</v>
      </c>
      <c r="C2128" s="14">
        <v>202505</v>
      </c>
      <c r="D2128" s="14" t="s">
        <v>1014</v>
      </c>
      <c r="E2128" s="16">
        <v>8459360374</v>
      </c>
      <c r="F2128" s="10" t="s">
        <v>2887</v>
      </c>
      <c r="G2128" s="17" t="s">
        <v>1792</v>
      </c>
      <c r="H2128" s="11">
        <v>270000</v>
      </c>
      <c r="I2128" s="19">
        <v>45787</v>
      </c>
      <c r="J2128" s="11">
        <v>5000</v>
      </c>
      <c r="K2128" s="12" t="s">
        <v>20</v>
      </c>
      <c r="L2128" s="12" t="s">
        <v>2729</v>
      </c>
    </row>
    <row r="2129" spans="1:12" x14ac:dyDescent="0.25">
      <c r="A2129" s="10" t="s">
        <v>2821</v>
      </c>
      <c r="B2129" s="14">
        <v>202504</v>
      </c>
      <c r="C2129" s="14">
        <v>202504</v>
      </c>
      <c r="D2129" s="14" t="s">
        <v>1015</v>
      </c>
      <c r="E2129" s="16">
        <v>9560152504</v>
      </c>
      <c r="F2129" s="10" t="s">
        <v>2822</v>
      </c>
      <c r="G2129" s="17" t="s">
        <v>1778</v>
      </c>
      <c r="H2129" s="11">
        <v>318000</v>
      </c>
      <c r="I2129" s="19">
        <v>45789</v>
      </c>
      <c r="J2129" s="11">
        <v>300000</v>
      </c>
      <c r="K2129" s="12" t="s">
        <v>903</v>
      </c>
      <c r="L2129" s="12" t="s">
        <v>158</v>
      </c>
    </row>
    <row r="2130" spans="1:12" x14ac:dyDescent="0.25">
      <c r="A2130" s="10" t="s">
        <v>2473</v>
      </c>
      <c r="B2130" s="14">
        <v>202412</v>
      </c>
      <c r="C2130" s="14">
        <v>202412</v>
      </c>
      <c r="D2130" s="14" t="s">
        <v>1015</v>
      </c>
      <c r="E2130" s="16">
        <v>7978185477</v>
      </c>
      <c r="F2130" s="10" t="s">
        <v>2474</v>
      </c>
      <c r="G2130" s="17" t="s">
        <v>2006</v>
      </c>
      <c r="H2130" s="11">
        <v>285000</v>
      </c>
      <c r="I2130" s="19">
        <v>45789</v>
      </c>
      <c r="J2130" s="11">
        <v>30000</v>
      </c>
      <c r="K2130" s="12" t="s">
        <v>20</v>
      </c>
      <c r="L2130" s="12" t="s">
        <v>158</v>
      </c>
    </row>
    <row r="2131" spans="1:12" x14ac:dyDescent="0.25">
      <c r="A2131" t="s">
        <v>2888</v>
      </c>
      <c r="B2131" s="48">
        <v>202504</v>
      </c>
      <c r="C2131" s="48">
        <v>202504</v>
      </c>
      <c r="D2131" s="14" t="s">
        <v>1014</v>
      </c>
      <c r="E2131" s="48">
        <v>6393735467</v>
      </c>
      <c r="F2131" s="27" t="s">
        <v>2889</v>
      </c>
      <c r="G2131" s="17" t="s">
        <v>2006</v>
      </c>
      <c r="H2131" s="52">
        <v>270000</v>
      </c>
      <c r="I2131" s="19">
        <v>45790</v>
      </c>
      <c r="J2131" s="53">
        <v>40000</v>
      </c>
      <c r="K2131" s="12" t="s">
        <v>20</v>
      </c>
      <c r="L2131" s="12" t="s">
        <v>158</v>
      </c>
    </row>
    <row r="2132" spans="1:12" x14ac:dyDescent="0.25">
      <c r="A2132" s="10" t="s">
        <v>2780</v>
      </c>
      <c r="B2132" s="14">
        <v>202504</v>
      </c>
      <c r="C2132" s="14">
        <v>202504</v>
      </c>
      <c r="D2132" s="14" t="s">
        <v>1014</v>
      </c>
      <c r="E2132" s="48">
        <v>9113574876</v>
      </c>
      <c r="F2132" s="27" t="s">
        <v>2786</v>
      </c>
      <c r="G2132" s="17" t="s">
        <v>2603</v>
      </c>
      <c r="H2132" s="11">
        <v>275000</v>
      </c>
      <c r="I2132" s="19">
        <v>45790</v>
      </c>
      <c r="J2132" s="11">
        <v>90000</v>
      </c>
      <c r="K2132" s="12" t="s">
        <v>20</v>
      </c>
      <c r="L2132" s="12" t="s">
        <v>158</v>
      </c>
    </row>
    <row r="2133" spans="1:12" x14ac:dyDescent="0.25">
      <c r="A2133" s="10" t="s">
        <v>2771</v>
      </c>
      <c r="B2133" s="14">
        <v>202504</v>
      </c>
      <c r="C2133" s="14">
        <v>202504</v>
      </c>
      <c r="D2133" s="14" t="s">
        <v>1015</v>
      </c>
      <c r="E2133" s="16">
        <v>9348380892</v>
      </c>
      <c r="F2133" s="10" t="s">
        <v>2777</v>
      </c>
      <c r="G2133" s="17" t="s">
        <v>1778</v>
      </c>
      <c r="H2133" s="11">
        <v>280000</v>
      </c>
      <c r="I2133" s="19">
        <v>45790</v>
      </c>
      <c r="J2133" s="11">
        <v>91672</v>
      </c>
      <c r="K2133" s="12" t="s">
        <v>20</v>
      </c>
      <c r="L2133" s="12" t="s">
        <v>158</v>
      </c>
    </row>
    <row r="2134" spans="1:12" x14ac:dyDescent="0.25">
      <c r="A2134" s="10" t="s">
        <v>2726</v>
      </c>
      <c r="B2134" s="14">
        <v>202503</v>
      </c>
      <c r="C2134" s="14">
        <v>202503</v>
      </c>
      <c r="D2134" s="14" t="s">
        <v>1015</v>
      </c>
      <c r="E2134" s="16">
        <v>8144743349</v>
      </c>
      <c r="F2134" s="10" t="s">
        <v>2732</v>
      </c>
      <c r="G2134" s="17" t="s">
        <v>1792</v>
      </c>
      <c r="H2134" s="11">
        <v>280000</v>
      </c>
      <c r="I2134" s="19">
        <v>45790</v>
      </c>
      <c r="J2134" s="11">
        <v>75000</v>
      </c>
      <c r="K2134" s="12" t="s">
        <v>689</v>
      </c>
      <c r="L2134" s="12" t="s">
        <v>158</v>
      </c>
    </row>
    <row r="2135" spans="1:12" x14ac:dyDescent="0.25">
      <c r="A2135" s="10" t="s">
        <v>2783</v>
      </c>
      <c r="B2135" s="14">
        <v>202504</v>
      </c>
      <c r="C2135" s="14">
        <v>202504</v>
      </c>
      <c r="D2135" s="14" t="s">
        <v>1014</v>
      </c>
      <c r="E2135" s="16">
        <v>8005932384</v>
      </c>
      <c r="F2135" s="10" t="s">
        <v>2789</v>
      </c>
      <c r="G2135" s="17" t="s">
        <v>2603</v>
      </c>
      <c r="H2135" s="11">
        <v>290000</v>
      </c>
      <c r="I2135" s="19">
        <v>45790</v>
      </c>
      <c r="J2135" s="11">
        <v>36250</v>
      </c>
      <c r="K2135" s="12" t="s">
        <v>20</v>
      </c>
      <c r="L2135" s="12" t="s">
        <v>158</v>
      </c>
    </row>
    <row r="2136" spans="1:12" x14ac:dyDescent="0.25">
      <c r="A2136" s="10" t="s">
        <v>2792</v>
      </c>
      <c r="B2136" s="14">
        <v>202504</v>
      </c>
      <c r="C2136" s="14">
        <v>202504</v>
      </c>
      <c r="D2136" s="14" t="s">
        <v>1015</v>
      </c>
      <c r="E2136" s="16">
        <v>8658625711</v>
      </c>
      <c r="F2136" s="10" t="s">
        <v>2795</v>
      </c>
      <c r="G2136" s="17" t="s">
        <v>1778</v>
      </c>
      <c r="H2136" s="11">
        <v>318600</v>
      </c>
      <c r="I2136" s="19">
        <v>45791</v>
      </c>
      <c r="J2136" s="11">
        <v>90000</v>
      </c>
      <c r="K2136" s="12" t="s">
        <v>20</v>
      </c>
      <c r="L2136" s="12" t="s">
        <v>158</v>
      </c>
    </row>
    <row r="2137" spans="1:12" x14ac:dyDescent="0.25">
      <c r="A2137" s="10" t="s">
        <v>2811</v>
      </c>
      <c r="B2137" s="14">
        <v>202504</v>
      </c>
      <c r="C2137" s="14">
        <v>202504</v>
      </c>
      <c r="D2137" s="14" t="s">
        <v>1015</v>
      </c>
      <c r="E2137" s="16">
        <v>7735381720</v>
      </c>
      <c r="F2137" s="10" t="s">
        <v>2817</v>
      </c>
      <c r="G2137" s="17" t="s">
        <v>1778</v>
      </c>
      <c r="H2137" s="11">
        <v>300000</v>
      </c>
      <c r="I2137" s="19">
        <v>45791</v>
      </c>
      <c r="J2137" s="11">
        <v>55000</v>
      </c>
      <c r="K2137" s="12" t="s">
        <v>20</v>
      </c>
      <c r="L2137" s="12" t="s">
        <v>158</v>
      </c>
    </row>
    <row r="2138" spans="1:12" x14ac:dyDescent="0.25">
      <c r="A2138" s="10" t="s">
        <v>2768</v>
      </c>
      <c r="B2138" s="14">
        <v>202504</v>
      </c>
      <c r="C2138" s="14">
        <v>202504</v>
      </c>
      <c r="D2138" s="14" t="s">
        <v>1015</v>
      </c>
      <c r="E2138" s="16">
        <v>7381676848</v>
      </c>
      <c r="F2138" s="10" t="s">
        <v>2774</v>
      </c>
      <c r="G2138" s="17" t="s">
        <v>1778</v>
      </c>
      <c r="H2138" s="11">
        <v>318600</v>
      </c>
      <c r="I2138" s="19">
        <v>45791</v>
      </c>
      <c r="J2138" s="11">
        <v>78400</v>
      </c>
      <c r="K2138" s="12" t="s">
        <v>20</v>
      </c>
      <c r="L2138" s="12" t="s">
        <v>158</v>
      </c>
    </row>
    <row r="2139" spans="1:12" x14ac:dyDescent="0.25">
      <c r="A2139" s="10" t="s">
        <v>2722</v>
      </c>
      <c r="B2139" s="14">
        <v>202502</v>
      </c>
      <c r="C2139" s="14">
        <v>202502</v>
      </c>
      <c r="D2139" s="14" t="s">
        <v>1015</v>
      </c>
      <c r="E2139" s="16">
        <v>8847889479</v>
      </c>
      <c r="F2139" s="10" t="s">
        <v>2723</v>
      </c>
      <c r="G2139" s="17" t="s">
        <v>2006</v>
      </c>
      <c r="H2139" s="11">
        <v>303000</v>
      </c>
      <c r="I2139" s="19">
        <v>45791</v>
      </c>
      <c r="J2139" s="11">
        <v>74500</v>
      </c>
      <c r="K2139" s="12" t="s">
        <v>689</v>
      </c>
      <c r="L2139" s="12" t="s">
        <v>158</v>
      </c>
    </row>
    <row r="2140" spans="1:12" x14ac:dyDescent="0.25">
      <c r="A2140" s="10" t="s">
        <v>2824</v>
      </c>
      <c r="B2140" s="14">
        <v>202504</v>
      </c>
      <c r="C2140" s="14">
        <v>202504</v>
      </c>
      <c r="D2140" s="14" t="s">
        <v>1015</v>
      </c>
      <c r="E2140" s="16">
        <v>9040440279</v>
      </c>
      <c r="F2140" s="10" t="s">
        <v>2825</v>
      </c>
      <c r="G2140" s="17" t="s">
        <v>1778</v>
      </c>
      <c r="H2140" s="11">
        <v>295000</v>
      </c>
      <c r="I2140" s="19">
        <v>45791</v>
      </c>
      <c r="J2140" s="11">
        <v>60000</v>
      </c>
      <c r="K2140" s="12" t="s">
        <v>20</v>
      </c>
      <c r="L2140" s="12" t="s">
        <v>158</v>
      </c>
    </row>
    <row r="2141" spans="1:12" x14ac:dyDescent="0.25">
      <c r="A2141" s="10" t="s">
        <v>2857</v>
      </c>
      <c r="B2141" s="14">
        <v>202504</v>
      </c>
      <c r="C2141" s="14">
        <v>202504</v>
      </c>
      <c r="D2141" s="14" t="s">
        <v>1014</v>
      </c>
      <c r="E2141" s="16">
        <v>7978008062</v>
      </c>
      <c r="F2141" s="10" t="s">
        <v>2858</v>
      </c>
      <c r="G2141" s="17" t="s">
        <v>1778</v>
      </c>
      <c r="H2141" s="11">
        <v>295000</v>
      </c>
      <c r="I2141" s="19">
        <v>45792</v>
      </c>
      <c r="J2141" s="11">
        <v>96666</v>
      </c>
      <c r="K2141" s="12" t="s">
        <v>20</v>
      </c>
      <c r="L2141" s="12" t="s">
        <v>158</v>
      </c>
    </row>
    <row r="2142" spans="1:12" x14ac:dyDescent="0.25">
      <c r="A2142" s="10" t="s">
        <v>2845</v>
      </c>
      <c r="B2142" s="14">
        <v>202504</v>
      </c>
      <c r="C2142" s="14">
        <v>202504</v>
      </c>
      <c r="D2142" s="14" t="s">
        <v>1015</v>
      </c>
      <c r="E2142" s="16">
        <v>9040687885</v>
      </c>
      <c r="F2142" s="10" t="s">
        <v>2846</v>
      </c>
      <c r="G2142" s="17" t="s">
        <v>1778</v>
      </c>
      <c r="H2142" s="11">
        <v>305000</v>
      </c>
      <c r="I2142" s="19">
        <v>45792</v>
      </c>
      <c r="J2142" s="11">
        <v>180000</v>
      </c>
      <c r="K2142" s="12" t="s">
        <v>903</v>
      </c>
      <c r="L2142" s="12" t="s">
        <v>158</v>
      </c>
    </row>
    <row r="2143" spans="1:12" x14ac:dyDescent="0.25">
      <c r="A2143" s="10" t="s">
        <v>2783</v>
      </c>
      <c r="B2143" s="14">
        <v>202504</v>
      </c>
      <c r="C2143" s="14">
        <v>202504</v>
      </c>
      <c r="D2143" s="14" t="s">
        <v>1014</v>
      </c>
      <c r="E2143" s="16">
        <v>8005932384</v>
      </c>
      <c r="F2143" s="10" t="s">
        <v>2789</v>
      </c>
      <c r="G2143" s="17" t="s">
        <v>2603</v>
      </c>
      <c r="H2143" s="11">
        <v>290000</v>
      </c>
      <c r="I2143" s="19">
        <v>45792</v>
      </c>
      <c r="J2143" s="11">
        <v>36250</v>
      </c>
      <c r="K2143" s="12" t="s">
        <v>20</v>
      </c>
      <c r="L2143" s="12" t="s">
        <v>158</v>
      </c>
    </row>
    <row r="2144" spans="1:12" x14ac:dyDescent="0.25">
      <c r="A2144" s="10" t="s">
        <v>2566</v>
      </c>
      <c r="B2144" s="14">
        <v>202501</v>
      </c>
      <c r="C2144" s="14">
        <v>202501</v>
      </c>
      <c r="D2144" s="14" t="s">
        <v>1015</v>
      </c>
      <c r="E2144" s="16">
        <v>7978977366</v>
      </c>
      <c r="F2144" s="10" t="s">
        <v>2568</v>
      </c>
      <c r="G2144" s="17" t="s">
        <v>2006</v>
      </c>
      <c r="H2144" s="11">
        <v>277000</v>
      </c>
      <c r="I2144" s="19">
        <v>45793</v>
      </c>
      <c r="J2144" s="11">
        <v>25000</v>
      </c>
      <c r="K2144" s="12" t="s">
        <v>20</v>
      </c>
      <c r="L2144" s="12" t="s">
        <v>158</v>
      </c>
    </row>
    <row r="2145" spans="1:13" x14ac:dyDescent="0.25">
      <c r="A2145" s="10" t="s">
        <v>2894</v>
      </c>
      <c r="B2145" s="14">
        <v>202505</v>
      </c>
      <c r="C2145" s="14">
        <v>202505</v>
      </c>
      <c r="D2145" s="14" t="s">
        <v>1015</v>
      </c>
      <c r="E2145" s="16">
        <v>7855901814</v>
      </c>
      <c r="F2145" s="10" t="s">
        <v>2897</v>
      </c>
      <c r="G2145" s="17" t="s">
        <v>2006</v>
      </c>
      <c r="H2145" s="11">
        <v>295000</v>
      </c>
      <c r="I2145" s="19">
        <v>45793</v>
      </c>
      <c r="J2145" s="11">
        <v>5000</v>
      </c>
      <c r="K2145" s="12" t="s">
        <v>20</v>
      </c>
      <c r="L2145" s="12" t="s">
        <v>158</v>
      </c>
    </row>
    <row r="2146" spans="1:13" x14ac:dyDescent="0.25">
      <c r="A2146" s="10" t="s">
        <v>2895</v>
      </c>
      <c r="B2146" s="14">
        <v>202505</v>
      </c>
      <c r="C2146" s="14">
        <v>202505</v>
      </c>
      <c r="D2146" s="14" t="s">
        <v>1015</v>
      </c>
      <c r="E2146" s="16">
        <v>9114528570</v>
      </c>
      <c r="F2146" s="10" t="s">
        <v>2898</v>
      </c>
      <c r="G2146" s="17" t="s">
        <v>2603</v>
      </c>
      <c r="H2146" s="11">
        <v>313000</v>
      </c>
      <c r="I2146" s="19">
        <v>45793</v>
      </c>
      <c r="J2146" s="11">
        <v>5000</v>
      </c>
      <c r="K2146" s="12" t="s">
        <v>20</v>
      </c>
      <c r="L2146" s="12" t="s">
        <v>158</v>
      </c>
    </row>
    <row r="2147" spans="1:13" x14ac:dyDescent="0.25">
      <c r="A2147" s="10" t="s">
        <v>2896</v>
      </c>
      <c r="B2147" s="14">
        <v>202505</v>
      </c>
      <c r="C2147" s="14">
        <v>202505</v>
      </c>
      <c r="D2147" s="14" t="s">
        <v>1015</v>
      </c>
      <c r="E2147" s="16">
        <v>9938388112</v>
      </c>
      <c r="F2147" s="10" t="s">
        <v>2899</v>
      </c>
      <c r="G2147" s="17" t="s">
        <v>2603</v>
      </c>
      <c r="H2147" s="11">
        <v>290000</v>
      </c>
      <c r="I2147" s="19">
        <v>45793</v>
      </c>
      <c r="J2147" s="11">
        <v>5000</v>
      </c>
      <c r="K2147" s="12" t="s">
        <v>20</v>
      </c>
      <c r="L2147" s="12" t="s">
        <v>158</v>
      </c>
    </row>
    <row r="2148" spans="1:13" x14ac:dyDescent="0.25">
      <c r="A2148" s="10" t="s">
        <v>2712</v>
      </c>
      <c r="B2148" s="14">
        <v>202503</v>
      </c>
      <c r="C2148" s="14">
        <v>202503</v>
      </c>
      <c r="D2148" s="14" t="s">
        <v>1015</v>
      </c>
      <c r="E2148" s="16">
        <v>9438061168</v>
      </c>
      <c r="F2148" s="10" t="s">
        <v>2717</v>
      </c>
      <c r="G2148" s="17" t="s">
        <v>2639</v>
      </c>
      <c r="H2148" s="11">
        <v>290000</v>
      </c>
      <c r="I2148" s="19">
        <v>45793</v>
      </c>
      <c r="J2148" s="11">
        <v>97000</v>
      </c>
      <c r="K2148" s="12" t="s">
        <v>20</v>
      </c>
      <c r="L2148" s="12" t="s">
        <v>158</v>
      </c>
    </row>
    <row r="2149" spans="1:13" x14ac:dyDescent="0.25">
      <c r="A2149" s="10" t="s">
        <v>2685</v>
      </c>
      <c r="B2149" s="14">
        <v>202502</v>
      </c>
      <c r="C2149" s="14">
        <v>202502</v>
      </c>
      <c r="D2149" s="14" t="s">
        <v>1015</v>
      </c>
      <c r="E2149" s="16">
        <v>7064878951</v>
      </c>
      <c r="F2149" s="10" t="s">
        <v>2688</v>
      </c>
      <c r="G2149" s="17" t="s">
        <v>2639</v>
      </c>
      <c r="H2149" s="11">
        <v>275000</v>
      </c>
      <c r="I2149" s="19">
        <v>45794</v>
      </c>
      <c r="J2149" s="11">
        <v>42500</v>
      </c>
      <c r="K2149" s="12" t="s">
        <v>20</v>
      </c>
      <c r="L2149" s="12" t="s">
        <v>158</v>
      </c>
    </row>
    <row r="2150" spans="1:13" x14ac:dyDescent="0.25">
      <c r="A2150" s="10" t="s">
        <v>2890</v>
      </c>
      <c r="B2150" s="14">
        <v>202504</v>
      </c>
      <c r="C2150" s="14">
        <v>202504</v>
      </c>
      <c r="D2150" s="14" t="s">
        <v>1015</v>
      </c>
      <c r="E2150" s="16">
        <v>9101240860</v>
      </c>
      <c r="F2150" s="10" t="s">
        <v>2866</v>
      </c>
      <c r="G2150" s="17" t="s">
        <v>1778</v>
      </c>
      <c r="H2150" s="11">
        <v>290000</v>
      </c>
      <c r="I2150" s="19">
        <v>45794</v>
      </c>
      <c r="J2150" s="11">
        <v>285000</v>
      </c>
      <c r="K2150" s="12" t="s">
        <v>20</v>
      </c>
      <c r="L2150" s="12" t="s">
        <v>158</v>
      </c>
    </row>
    <row r="2151" spans="1:13" x14ac:dyDescent="0.25">
      <c r="A2151" s="10" t="s">
        <v>2891</v>
      </c>
      <c r="B2151" s="14">
        <v>202505</v>
      </c>
      <c r="C2151" s="14">
        <v>202505</v>
      </c>
      <c r="D2151" s="14" t="s">
        <v>1015</v>
      </c>
      <c r="E2151" s="16">
        <v>6383180950</v>
      </c>
      <c r="F2151" s="10" t="s">
        <v>2892</v>
      </c>
      <c r="G2151" s="17" t="s">
        <v>1778</v>
      </c>
      <c r="H2151" s="11">
        <v>290000</v>
      </c>
      <c r="I2151" s="19">
        <v>45796</v>
      </c>
      <c r="J2151" s="11">
        <v>100000</v>
      </c>
      <c r="K2151" s="12" t="s">
        <v>286</v>
      </c>
      <c r="L2151" s="12" t="s">
        <v>158</v>
      </c>
      <c r="M2151" t="s">
        <v>2893</v>
      </c>
    </row>
    <row r="2152" spans="1:13" x14ac:dyDescent="0.25">
      <c r="A2152" s="10" t="s">
        <v>2872</v>
      </c>
      <c r="B2152" s="14">
        <v>202505</v>
      </c>
      <c r="C2152" s="14">
        <v>202505</v>
      </c>
      <c r="D2152" s="14" t="s">
        <v>1014</v>
      </c>
      <c r="E2152" s="16">
        <v>6370349156</v>
      </c>
      <c r="F2152" s="10" t="s">
        <v>2876</v>
      </c>
      <c r="G2152" s="17" t="s">
        <v>1778</v>
      </c>
      <c r="H2152" s="11">
        <v>298000</v>
      </c>
      <c r="I2152" s="19">
        <v>45796</v>
      </c>
      <c r="J2152" s="11">
        <v>50000</v>
      </c>
      <c r="K2152" s="12" t="s">
        <v>20</v>
      </c>
      <c r="L2152" s="12" t="s">
        <v>158</v>
      </c>
    </row>
    <row r="2153" spans="1:13" x14ac:dyDescent="0.25">
      <c r="A2153" s="10" t="s">
        <v>2626</v>
      </c>
      <c r="B2153" s="14">
        <v>202501</v>
      </c>
      <c r="C2153" s="14">
        <v>202501</v>
      </c>
      <c r="D2153" s="14" t="s">
        <v>1014</v>
      </c>
      <c r="E2153" s="16">
        <v>9835420061</v>
      </c>
      <c r="F2153" s="10" t="s">
        <v>2634</v>
      </c>
      <c r="G2153" s="17" t="s">
        <v>2639</v>
      </c>
      <c r="H2153" s="11">
        <v>295000</v>
      </c>
      <c r="I2153" s="19">
        <v>45796</v>
      </c>
      <c r="J2153" s="11">
        <v>70000</v>
      </c>
      <c r="K2153" s="12" t="s">
        <v>20</v>
      </c>
      <c r="L2153" s="12" t="s">
        <v>158</v>
      </c>
    </row>
    <row r="2154" spans="1:13" x14ac:dyDescent="0.25">
      <c r="A2154" s="10" t="s">
        <v>2209</v>
      </c>
      <c r="B2154" s="14">
        <v>202408</v>
      </c>
      <c r="C2154" s="14">
        <v>202408</v>
      </c>
      <c r="D2154" s="14" t="s">
        <v>1015</v>
      </c>
      <c r="E2154" s="16">
        <v>9880225476</v>
      </c>
      <c r="F2154" s="10" t="s">
        <v>2211</v>
      </c>
      <c r="G2154" s="17" t="s">
        <v>1778</v>
      </c>
      <c r="H2154" s="11">
        <v>313600</v>
      </c>
      <c r="I2154" s="19">
        <v>45796</v>
      </c>
      <c r="J2154" s="11">
        <v>53600</v>
      </c>
      <c r="K2154" s="12" t="s">
        <v>689</v>
      </c>
      <c r="L2154" s="12" t="s">
        <v>158</v>
      </c>
    </row>
    <row r="2155" spans="1:13" x14ac:dyDescent="0.25">
      <c r="A2155" s="10" t="s">
        <v>2543</v>
      </c>
      <c r="B2155" s="14">
        <v>202501</v>
      </c>
      <c r="C2155" s="14">
        <v>202501</v>
      </c>
      <c r="D2155" s="14" t="s">
        <v>1014</v>
      </c>
      <c r="E2155" s="16">
        <v>6350225009</v>
      </c>
      <c r="F2155" s="10" t="s">
        <v>2545</v>
      </c>
      <c r="G2155" s="17" t="s">
        <v>1778</v>
      </c>
      <c r="H2155" s="11">
        <v>295000</v>
      </c>
      <c r="I2155" s="19">
        <v>45796</v>
      </c>
      <c r="J2155" s="11">
        <v>58000</v>
      </c>
      <c r="K2155" s="12" t="s">
        <v>20</v>
      </c>
      <c r="L2155" s="12" t="s">
        <v>158</v>
      </c>
    </row>
    <row r="2156" spans="1:13" x14ac:dyDescent="0.25">
      <c r="A2156" s="10" t="s">
        <v>2823</v>
      </c>
      <c r="B2156" s="14">
        <v>202311</v>
      </c>
      <c r="C2156" s="14">
        <v>202311</v>
      </c>
      <c r="D2156" s="14" t="s">
        <v>1015</v>
      </c>
      <c r="E2156" s="16">
        <v>7077568560</v>
      </c>
      <c r="F2156" s="10" t="s">
        <v>1373</v>
      </c>
      <c r="G2156" s="17" t="s">
        <v>1778</v>
      </c>
      <c r="H2156" s="11">
        <v>240000</v>
      </c>
      <c r="I2156" s="19">
        <v>45797</v>
      </c>
      <c r="J2156" s="11">
        <v>56500</v>
      </c>
      <c r="K2156" s="12" t="s">
        <v>20</v>
      </c>
      <c r="L2156" s="12" t="s">
        <v>158</v>
      </c>
    </row>
    <row r="2157" spans="1:13" x14ac:dyDescent="0.25">
      <c r="A2157" s="10" t="s">
        <v>2770</v>
      </c>
      <c r="B2157" s="14">
        <v>202504</v>
      </c>
      <c r="C2157" s="14">
        <v>202504</v>
      </c>
      <c r="D2157" s="14" t="s">
        <v>1015</v>
      </c>
      <c r="E2157" s="16" t="s">
        <v>2772</v>
      </c>
      <c r="F2157" s="10" t="s">
        <v>2776</v>
      </c>
      <c r="G2157" s="17" t="s">
        <v>1792</v>
      </c>
      <c r="H2157" s="11">
        <v>295000</v>
      </c>
      <c r="I2157" s="19">
        <v>45797</v>
      </c>
      <c r="J2157" s="11">
        <v>54000</v>
      </c>
      <c r="K2157" s="12" t="s">
        <v>20</v>
      </c>
      <c r="L2157" s="12" t="s">
        <v>158</v>
      </c>
    </row>
    <row r="2158" spans="1:13" x14ac:dyDescent="0.25">
      <c r="A2158" s="10" t="s">
        <v>2749</v>
      </c>
      <c r="B2158" s="14">
        <v>202503</v>
      </c>
      <c r="C2158" s="14">
        <v>202503</v>
      </c>
      <c r="D2158" s="14" t="s">
        <v>1015</v>
      </c>
      <c r="E2158" s="16">
        <v>7536905293</v>
      </c>
      <c r="F2158" s="10" t="s">
        <v>2754</v>
      </c>
      <c r="G2158" s="17" t="s">
        <v>1778</v>
      </c>
      <c r="H2158" s="11">
        <v>305000</v>
      </c>
      <c r="I2158" s="19">
        <v>45797</v>
      </c>
      <c r="J2158" s="11">
        <v>75000</v>
      </c>
      <c r="K2158" s="12" t="s">
        <v>20</v>
      </c>
      <c r="L2158" s="12" t="s">
        <v>158</v>
      </c>
    </row>
    <row r="2159" spans="1:13" x14ac:dyDescent="0.25">
      <c r="A2159" s="10" t="s">
        <v>2685</v>
      </c>
      <c r="B2159" s="14">
        <v>202502</v>
      </c>
      <c r="C2159" s="14">
        <v>202502</v>
      </c>
      <c r="D2159" s="14" t="s">
        <v>1015</v>
      </c>
      <c r="E2159" s="16">
        <v>7064878951</v>
      </c>
      <c r="F2159" s="10" t="s">
        <v>2688</v>
      </c>
      <c r="G2159" s="17" t="s">
        <v>2639</v>
      </c>
      <c r="H2159" s="11">
        <v>275000</v>
      </c>
      <c r="I2159" s="19">
        <v>45797</v>
      </c>
      <c r="J2159" s="11">
        <v>42500</v>
      </c>
      <c r="K2159" s="12" t="s">
        <v>20</v>
      </c>
      <c r="L2159" s="12" t="s">
        <v>158</v>
      </c>
    </row>
    <row r="2160" spans="1:13" x14ac:dyDescent="0.25">
      <c r="A2160" s="10" t="s">
        <v>2498</v>
      </c>
      <c r="B2160" s="14">
        <v>202411</v>
      </c>
      <c r="C2160" s="14">
        <v>202411</v>
      </c>
      <c r="D2160" s="14" t="s">
        <v>1015</v>
      </c>
      <c r="E2160" s="16" t="s">
        <v>2499</v>
      </c>
      <c r="F2160" s="10" t="s">
        <v>2500</v>
      </c>
      <c r="G2160" s="17" t="s">
        <v>1778</v>
      </c>
      <c r="H2160" s="11">
        <v>318600</v>
      </c>
      <c r="I2160" s="19">
        <v>45797</v>
      </c>
      <c r="J2160" s="11">
        <v>45000</v>
      </c>
      <c r="K2160" s="12" t="s">
        <v>20</v>
      </c>
      <c r="L2160" s="12" t="s">
        <v>158</v>
      </c>
    </row>
    <row r="2161" spans="1:12" x14ac:dyDescent="0.25">
      <c r="A2161" s="10" t="s">
        <v>2895</v>
      </c>
      <c r="B2161" s="14">
        <v>202505</v>
      </c>
      <c r="C2161" s="14">
        <v>202505</v>
      </c>
      <c r="D2161" s="14" t="s">
        <v>1015</v>
      </c>
      <c r="E2161" s="16">
        <v>9114528570</v>
      </c>
      <c r="F2161" s="10" t="s">
        <v>2898</v>
      </c>
      <c r="G2161" s="17" t="s">
        <v>1778</v>
      </c>
      <c r="H2161" s="11">
        <v>318600</v>
      </c>
      <c r="I2161" s="19">
        <v>45797</v>
      </c>
      <c r="J2161" s="11">
        <v>5000</v>
      </c>
      <c r="K2161" s="12" t="s">
        <v>20</v>
      </c>
      <c r="L2161" s="12" t="s">
        <v>158</v>
      </c>
    </row>
    <row r="2162" spans="1:12" x14ac:dyDescent="0.25">
      <c r="A2162" s="10" t="s">
        <v>2896</v>
      </c>
      <c r="B2162" s="14">
        <v>202505</v>
      </c>
      <c r="C2162" s="14">
        <v>202505</v>
      </c>
      <c r="D2162" s="14" t="s">
        <v>1015</v>
      </c>
      <c r="E2162" s="16">
        <v>9938388112</v>
      </c>
      <c r="F2162" s="10" t="s">
        <v>2899</v>
      </c>
      <c r="G2162" s="17" t="s">
        <v>1778</v>
      </c>
      <c r="H2162" s="11">
        <v>318600</v>
      </c>
      <c r="I2162" s="19">
        <v>45797</v>
      </c>
      <c r="J2162" s="11">
        <v>5000</v>
      </c>
      <c r="K2162" s="12" t="s">
        <v>20</v>
      </c>
      <c r="L2162" s="12" t="s">
        <v>158</v>
      </c>
    </row>
    <row r="2163" spans="1:12" x14ac:dyDescent="0.25">
      <c r="A2163" s="10" t="s">
        <v>2900</v>
      </c>
      <c r="B2163" s="14">
        <v>202505</v>
      </c>
      <c r="C2163" s="14">
        <v>202505</v>
      </c>
      <c r="D2163" s="14" t="s">
        <v>1015</v>
      </c>
      <c r="E2163" s="16">
        <v>7978795714</v>
      </c>
      <c r="F2163" s="10" t="s">
        <v>2901</v>
      </c>
      <c r="G2163" s="17" t="s">
        <v>1778</v>
      </c>
      <c r="H2163" s="11">
        <v>318600</v>
      </c>
      <c r="I2163" s="19">
        <v>45797</v>
      </c>
      <c r="J2163" s="11">
        <v>5000</v>
      </c>
      <c r="K2163" s="12" t="s">
        <v>20</v>
      </c>
      <c r="L2163" s="12" t="s">
        <v>158</v>
      </c>
    </row>
    <row r="2164" spans="1:12" x14ac:dyDescent="0.25">
      <c r="A2164" s="10" t="s">
        <v>2902</v>
      </c>
      <c r="B2164" s="14">
        <v>202505</v>
      </c>
      <c r="C2164" s="14">
        <v>202505</v>
      </c>
      <c r="D2164" s="14" t="s">
        <v>1015</v>
      </c>
      <c r="E2164" s="16">
        <v>6370912620</v>
      </c>
      <c r="F2164" s="10" t="s">
        <v>2903</v>
      </c>
      <c r="G2164" s="17" t="s">
        <v>1778</v>
      </c>
      <c r="H2164" s="11">
        <v>318600</v>
      </c>
      <c r="I2164" s="19">
        <v>45798</v>
      </c>
      <c r="J2164" s="11">
        <v>5000</v>
      </c>
      <c r="K2164" s="12" t="s">
        <v>20</v>
      </c>
      <c r="L2164" s="12" t="s">
        <v>158</v>
      </c>
    </row>
    <row r="2165" spans="1:12" x14ac:dyDescent="0.25">
      <c r="A2165" s="10" t="s">
        <v>2904</v>
      </c>
      <c r="B2165" s="14">
        <v>202505</v>
      </c>
      <c r="C2165" s="14">
        <v>202505</v>
      </c>
      <c r="D2165" s="14" t="s">
        <v>1015</v>
      </c>
      <c r="E2165" s="16">
        <v>7682010699</v>
      </c>
      <c r="F2165" s="10" t="s">
        <v>2905</v>
      </c>
      <c r="G2165" s="17" t="s">
        <v>1792</v>
      </c>
      <c r="H2165" s="11">
        <v>280000</v>
      </c>
      <c r="I2165" s="19">
        <v>45798</v>
      </c>
      <c r="J2165" s="11">
        <v>275000</v>
      </c>
      <c r="K2165" s="12" t="s">
        <v>20</v>
      </c>
      <c r="L2165" s="12" t="s">
        <v>158</v>
      </c>
    </row>
    <row r="2166" spans="1:12" x14ac:dyDescent="0.25">
      <c r="A2166" s="10" t="s">
        <v>2799</v>
      </c>
      <c r="B2166" s="14">
        <v>202504</v>
      </c>
      <c r="C2166" s="14">
        <v>202504</v>
      </c>
      <c r="D2166" s="14" t="s">
        <v>1014</v>
      </c>
      <c r="E2166" s="16">
        <v>8601502425</v>
      </c>
      <c r="F2166" s="10" t="s">
        <v>2804</v>
      </c>
      <c r="G2166" s="17" t="s">
        <v>1778</v>
      </c>
      <c r="H2166" s="11">
        <v>303600</v>
      </c>
      <c r="I2166" s="19">
        <v>45799</v>
      </c>
      <c r="J2166" s="11">
        <v>99000</v>
      </c>
      <c r="K2166" s="12" t="s">
        <v>20</v>
      </c>
      <c r="L2166" s="12" t="s">
        <v>158</v>
      </c>
    </row>
    <row r="2167" spans="1:12" x14ac:dyDescent="0.25">
      <c r="A2167" s="10" t="s">
        <v>2841</v>
      </c>
      <c r="B2167" s="14">
        <v>202504</v>
      </c>
      <c r="C2167" s="14">
        <v>202504</v>
      </c>
      <c r="D2167" s="14" t="s">
        <v>1014</v>
      </c>
      <c r="E2167" s="16">
        <v>9178785088</v>
      </c>
      <c r="F2167" s="10" t="s">
        <v>2842</v>
      </c>
      <c r="G2167" s="17" t="s">
        <v>1792</v>
      </c>
      <c r="H2167" s="11">
        <v>250000</v>
      </c>
      <c r="I2167" s="19">
        <v>45799</v>
      </c>
      <c r="J2167" s="11">
        <v>30000</v>
      </c>
      <c r="K2167" s="12" t="s">
        <v>20</v>
      </c>
      <c r="L2167" s="12" t="s">
        <v>158</v>
      </c>
    </row>
    <row r="2168" spans="1:12" x14ac:dyDescent="0.25">
      <c r="A2168" s="10" t="s">
        <v>2873</v>
      </c>
      <c r="B2168" s="14">
        <v>202505</v>
      </c>
      <c r="C2168" s="14">
        <v>202505</v>
      </c>
      <c r="D2168" s="14" t="s">
        <v>1015</v>
      </c>
      <c r="E2168" s="16">
        <v>7979112319</v>
      </c>
      <c r="F2168" s="10" t="s">
        <v>2877</v>
      </c>
      <c r="G2168" s="17" t="s">
        <v>1778</v>
      </c>
      <c r="H2168" s="11">
        <v>285000</v>
      </c>
      <c r="I2168" s="19">
        <v>45799</v>
      </c>
      <c r="J2168" s="11">
        <v>70000</v>
      </c>
      <c r="K2168" s="12" t="s">
        <v>20</v>
      </c>
      <c r="L2168" s="12" t="s">
        <v>158</v>
      </c>
    </row>
    <row r="2169" spans="1:12" x14ac:dyDescent="0.25">
      <c r="A2169" s="10" t="s">
        <v>2674</v>
      </c>
      <c r="B2169" s="14">
        <v>202502</v>
      </c>
      <c r="C2169" s="14">
        <v>202502</v>
      </c>
      <c r="D2169" s="14" t="s">
        <v>1015</v>
      </c>
      <c r="E2169" s="16">
        <v>8249159887</v>
      </c>
      <c r="F2169" s="10" t="s">
        <v>2678</v>
      </c>
      <c r="G2169" s="17" t="s">
        <v>1792</v>
      </c>
      <c r="H2169" s="11">
        <v>295000</v>
      </c>
      <c r="I2169" s="19">
        <v>45799</v>
      </c>
      <c r="J2169" s="11">
        <v>20000</v>
      </c>
      <c r="K2169" s="12" t="s">
        <v>20</v>
      </c>
      <c r="L2169" s="12" t="s">
        <v>158</v>
      </c>
    </row>
    <row r="2170" spans="1:12" x14ac:dyDescent="0.25">
      <c r="A2170" s="10" t="s">
        <v>2880</v>
      </c>
      <c r="B2170" s="14">
        <v>202505</v>
      </c>
      <c r="C2170" s="14">
        <v>202505</v>
      </c>
      <c r="D2170" s="14" t="s">
        <v>1015</v>
      </c>
      <c r="E2170" s="16">
        <v>8917498089</v>
      </c>
      <c r="F2170" s="10" t="s">
        <v>2884</v>
      </c>
      <c r="G2170" s="17" t="s">
        <v>1792</v>
      </c>
      <c r="H2170" s="11">
        <v>270000</v>
      </c>
      <c r="I2170" s="19">
        <v>45799</v>
      </c>
      <c r="J2170" s="11">
        <v>30000</v>
      </c>
      <c r="K2170" s="12" t="s">
        <v>20</v>
      </c>
      <c r="L2170" s="12" t="s">
        <v>158</v>
      </c>
    </row>
    <row r="2171" spans="1:12" x14ac:dyDescent="0.25">
      <c r="A2171" s="10" t="s">
        <v>2900</v>
      </c>
      <c r="B2171" s="14">
        <v>202505</v>
      </c>
      <c r="C2171" s="14">
        <v>202505</v>
      </c>
      <c r="D2171" s="14" t="s">
        <v>1015</v>
      </c>
      <c r="E2171" s="16">
        <v>7978795714</v>
      </c>
      <c r="F2171" s="10" t="s">
        <v>2901</v>
      </c>
      <c r="G2171" s="17" t="s">
        <v>1778</v>
      </c>
      <c r="H2171" s="11">
        <v>318600</v>
      </c>
      <c r="I2171" s="19">
        <v>45800</v>
      </c>
      <c r="J2171" s="11">
        <v>300000</v>
      </c>
      <c r="K2171" s="12" t="s">
        <v>20</v>
      </c>
      <c r="L2171" s="12" t="s">
        <v>158</v>
      </c>
    </row>
    <row r="2172" spans="1:12" x14ac:dyDescent="0.25">
      <c r="A2172" s="10" t="s">
        <v>2748</v>
      </c>
      <c r="B2172" s="14">
        <v>202503</v>
      </c>
      <c r="C2172" s="14">
        <v>202503</v>
      </c>
      <c r="D2172" s="14" t="s">
        <v>1015</v>
      </c>
      <c r="E2172" s="16">
        <v>8327722327</v>
      </c>
      <c r="F2172" s="10" t="s">
        <v>2753</v>
      </c>
      <c r="G2172" s="17" t="s">
        <v>1792</v>
      </c>
      <c r="H2172" s="11">
        <v>295000</v>
      </c>
      <c r="I2172" s="19">
        <v>45803</v>
      </c>
      <c r="J2172" s="11">
        <v>96666</v>
      </c>
      <c r="K2172" s="12" t="s">
        <v>20</v>
      </c>
      <c r="L2172" s="12" t="s">
        <v>158</v>
      </c>
    </row>
    <row r="2173" spans="1:12" x14ac:dyDescent="0.25">
      <c r="A2173" s="10" t="s">
        <v>2581</v>
      </c>
      <c r="B2173" s="14">
        <v>202501</v>
      </c>
      <c r="C2173" s="14">
        <v>202501</v>
      </c>
      <c r="D2173" s="14" t="s">
        <v>1015</v>
      </c>
      <c r="E2173" s="16">
        <v>7008854840</v>
      </c>
      <c r="F2173" s="10" t="s">
        <v>2585</v>
      </c>
      <c r="G2173" s="17" t="s">
        <v>1778</v>
      </c>
      <c r="H2173" s="11">
        <v>305000</v>
      </c>
      <c r="I2173" s="19">
        <v>45803</v>
      </c>
      <c r="J2173" s="11">
        <v>50000</v>
      </c>
      <c r="K2173" s="12" t="s">
        <v>689</v>
      </c>
      <c r="L2173" s="12" t="s">
        <v>158</v>
      </c>
    </row>
    <row r="2174" spans="1:12" x14ac:dyDescent="0.25">
      <c r="A2174" s="10" t="s">
        <v>2538</v>
      </c>
      <c r="B2174" s="14">
        <v>202501</v>
      </c>
      <c r="C2174" s="14">
        <v>202501</v>
      </c>
      <c r="D2174" s="14" t="s">
        <v>1015</v>
      </c>
      <c r="E2174" s="16">
        <v>9337712942</v>
      </c>
      <c r="F2174" s="10" t="s">
        <v>2540</v>
      </c>
      <c r="G2174" s="17" t="s">
        <v>1778</v>
      </c>
      <c r="H2174" s="11">
        <v>288600</v>
      </c>
      <c r="I2174" s="19">
        <v>45803</v>
      </c>
      <c r="J2174" s="11">
        <v>70000</v>
      </c>
      <c r="K2174" s="12" t="s">
        <v>689</v>
      </c>
      <c r="L2174" s="12" t="s">
        <v>158</v>
      </c>
    </row>
    <row r="2175" spans="1:12" x14ac:dyDescent="0.25">
      <c r="A2175" s="10" t="s">
        <v>2702</v>
      </c>
      <c r="B2175" s="14">
        <v>202502</v>
      </c>
      <c r="C2175" s="14">
        <v>202502</v>
      </c>
      <c r="D2175" s="14" t="s">
        <v>1015</v>
      </c>
      <c r="E2175" s="16">
        <v>9439618783</v>
      </c>
      <c r="F2175" s="10" t="s">
        <v>2706</v>
      </c>
      <c r="G2175" s="17" t="s">
        <v>2006</v>
      </c>
      <c r="H2175" s="11">
        <v>275000</v>
      </c>
      <c r="I2175" s="19">
        <v>45803</v>
      </c>
      <c r="J2175" s="11">
        <v>40000</v>
      </c>
      <c r="K2175" s="12" t="s">
        <v>20</v>
      </c>
      <c r="L2175" s="12" t="s">
        <v>158</v>
      </c>
    </row>
    <row r="2176" spans="1:12" x14ac:dyDescent="0.25">
      <c r="A2176" s="10" t="s">
        <v>2740</v>
      </c>
      <c r="B2176" s="14">
        <v>202503</v>
      </c>
      <c r="C2176" s="14">
        <v>202503</v>
      </c>
      <c r="D2176" s="14" t="s">
        <v>1015</v>
      </c>
      <c r="E2176" s="16">
        <v>8637213649</v>
      </c>
      <c r="F2176" s="10" t="s">
        <v>2742</v>
      </c>
      <c r="G2176" s="17" t="s">
        <v>1778</v>
      </c>
      <c r="H2176" s="11">
        <v>318000</v>
      </c>
      <c r="I2176" s="19">
        <v>45803</v>
      </c>
      <c r="J2176" s="11">
        <v>75000</v>
      </c>
      <c r="K2176" s="12" t="s">
        <v>689</v>
      </c>
      <c r="L2176" s="12" t="s">
        <v>158</v>
      </c>
    </row>
    <row r="2177" spans="1:13" x14ac:dyDescent="0.25">
      <c r="A2177" s="10" t="s">
        <v>2752</v>
      </c>
      <c r="B2177" s="14">
        <v>202503</v>
      </c>
      <c r="C2177" s="14">
        <v>202503</v>
      </c>
      <c r="D2177" s="14" t="s">
        <v>1015</v>
      </c>
      <c r="E2177" s="16">
        <v>7682983243</v>
      </c>
      <c r="F2177" s="10" t="s">
        <v>2757</v>
      </c>
      <c r="G2177" s="17" t="s">
        <v>1792</v>
      </c>
      <c r="H2177" s="11">
        <v>290000</v>
      </c>
      <c r="I2177" s="19">
        <v>45804</v>
      </c>
      <c r="J2177" s="11">
        <v>50000</v>
      </c>
      <c r="K2177" s="12" t="s">
        <v>20</v>
      </c>
      <c r="L2177" s="12" t="s">
        <v>158</v>
      </c>
    </row>
    <row r="2178" spans="1:13" x14ac:dyDescent="0.25">
      <c r="A2178" s="10" t="s">
        <v>2619</v>
      </c>
      <c r="B2178" s="14">
        <v>202501</v>
      </c>
      <c r="C2178" s="14">
        <v>202501</v>
      </c>
      <c r="D2178" s="14" t="s">
        <v>1015</v>
      </c>
      <c r="E2178" s="16">
        <v>8280000015</v>
      </c>
      <c r="F2178" s="10" t="s">
        <v>2611</v>
      </c>
      <c r="G2178" s="17" t="s">
        <v>1778</v>
      </c>
      <c r="H2178" s="11">
        <v>318600</v>
      </c>
      <c r="I2178" s="19">
        <v>45804</v>
      </c>
      <c r="J2178" s="11">
        <v>50000</v>
      </c>
      <c r="K2178" s="12" t="s">
        <v>20</v>
      </c>
      <c r="L2178" s="12" t="s">
        <v>158</v>
      </c>
    </row>
    <row r="2179" spans="1:13" x14ac:dyDescent="0.25">
      <c r="A2179" s="27" t="s">
        <v>2906</v>
      </c>
      <c r="B2179" s="48">
        <v>202505</v>
      </c>
      <c r="C2179" s="48">
        <v>202505</v>
      </c>
      <c r="D2179" s="14" t="s">
        <v>1015</v>
      </c>
      <c r="E2179" s="48">
        <v>9999220981</v>
      </c>
      <c r="F2179" s="27" t="s">
        <v>2907</v>
      </c>
      <c r="G2179" s="17" t="s">
        <v>1778</v>
      </c>
      <c r="H2179" s="52">
        <v>295000</v>
      </c>
      <c r="I2179" s="19">
        <v>45804</v>
      </c>
      <c r="J2179" s="11">
        <v>50000</v>
      </c>
      <c r="K2179" s="12" t="s">
        <v>20</v>
      </c>
      <c r="L2179" s="12" t="s">
        <v>158</v>
      </c>
    </row>
    <row r="2180" spans="1:13" x14ac:dyDescent="0.25">
      <c r="A2180" s="91" t="s">
        <v>2908</v>
      </c>
      <c r="B2180" s="48">
        <v>202505</v>
      </c>
      <c r="C2180" s="48">
        <v>202505</v>
      </c>
      <c r="D2180" s="14" t="s">
        <v>1015</v>
      </c>
      <c r="E2180" s="48">
        <v>9853725944</v>
      </c>
      <c r="F2180" s="27" t="s">
        <v>2909</v>
      </c>
      <c r="G2180" s="84" t="s">
        <v>1778</v>
      </c>
      <c r="H2180" s="52">
        <v>295000</v>
      </c>
      <c r="I2180" s="19">
        <v>45804</v>
      </c>
      <c r="J2180" s="11">
        <v>40000</v>
      </c>
      <c r="K2180" s="12" t="s">
        <v>20</v>
      </c>
      <c r="L2180" s="12" t="s">
        <v>158</v>
      </c>
    </row>
    <row r="2181" spans="1:13" x14ac:dyDescent="0.25">
      <c r="A2181" s="10" t="s">
        <v>2668</v>
      </c>
      <c r="B2181" s="14">
        <v>202502</v>
      </c>
      <c r="C2181" s="14">
        <v>202502</v>
      </c>
      <c r="D2181" s="14" t="s">
        <v>1015</v>
      </c>
      <c r="E2181" s="16">
        <v>6372170874</v>
      </c>
      <c r="F2181" s="10" t="s">
        <v>2670</v>
      </c>
      <c r="G2181" s="17" t="s">
        <v>1778</v>
      </c>
      <c r="H2181" s="11">
        <v>270000</v>
      </c>
      <c r="I2181" s="19">
        <v>45804</v>
      </c>
      <c r="J2181" s="11">
        <v>40000</v>
      </c>
      <c r="K2181" s="12" t="s">
        <v>20</v>
      </c>
      <c r="L2181" s="12" t="s">
        <v>158</v>
      </c>
    </row>
    <row r="2182" spans="1:13" x14ac:dyDescent="0.25">
      <c r="A2182" t="s">
        <v>2908</v>
      </c>
      <c r="B2182" s="48">
        <v>202505</v>
      </c>
      <c r="C2182" s="48">
        <v>202505</v>
      </c>
      <c r="D2182" s="14" t="s">
        <v>1015</v>
      </c>
      <c r="E2182" s="48">
        <v>9853725944</v>
      </c>
      <c r="F2182" s="27" t="s">
        <v>2909</v>
      </c>
      <c r="G2182" s="84" t="s">
        <v>1778</v>
      </c>
      <c r="H2182" s="52">
        <v>295000</v>
      </c>
      <c r="I2182" s="19">
        <v>45804</v>
      </c>
      <c r="J2182" s="11">
        <v>22500</v>
      </c>
      <c r="K2182" s="12" t="s">
        <v>20</v>
      </c>
      <c r="L2182" s="12" t="s">
        <v>158</v>
      </c>
      <c r="M2182" t="s">
        <v>3420</v>
      </c>
    </row>
    <row r="2183" spans="1:13" x14ac:dyDescent="0.25">
      <c r="A2183" s="10" t="s">
        <v>2851</v>
      </c>
      <c r="B2183" s="14">
        <v>202504</v>
      </c>
      <c r="C2183" s="14">
        <v>202504</v>
      </c>
      <c r="D2183" s="14" t="s">
        <v>1014</v>
      </c>
      <c r="E2183" s="16">
        <v>8763858082</v>
      </c>
      <c r="F2183" s="10" t="s">
        <v>2852</v>
      </c>
      <c r="G2183" s="17" t="s">
        <v>1792</v>
      </c>
      <c r="H2183" s="11">
        <v>305000</v>
      </c>
      <c r="I2183" s="19">
        <v>45805</v>
      </c>
      <c r="J2183" s="11">
        <f>50000+43333</f>
        <v>93333</v>
      </c>
      <c r="K2183" s="12" t="s">
        <v>20</v>
      </c>
      <c r="L2183" s="12" t="s">
        <v>158</v>
      </c>
    </row>
    <row r="2184" spans="1:13" x14ac:dyDescent="0.25">
      <c r="A2184" s="10" t="s">
        <v>2690</v>
      </c>
      <c r="B2184" s="14">
        <v>202502</v>
      </c>
      <c r="C2184" s="14">
        <v>202502</v>
      </c>
      <c r="D2184" s="14" t="s">
        <v>1015</v>
      </c>
      <c r="E2184" s="16">
        <v>6263344699</v>
      </c>
      <c r="F2184" s="10" t="s">
        <v>2695</v>
      </c>
      <c r="G2184" s="17" t="s">
        <v>1778</v>
      </c>
      <c r="H2184" s="11">
        <v>318000</v>
      </c>
      <c r="I2184" s="19">
        <v>45805</v>
      </c>
      <c r="J2184" s="11">
        <v>79600</v>
      </c>
      <c r="K2184" s="12" t="s">
        <v>20</v>
      </c>
      <c r="L2184" s="12" t="s">
        <v>158</v>
      </c>
    </row>
    <row r="2185" spans="1:13" x14ac:dyDescent="0.25">
      <c r="A2185" s="10" t="s">
        <v>2827</v>
      </c>
      <c r="B2185" s="14">
        <v>202504</v>
      </c>
      <c r="C2185" s="14">
        <v>202504</v>
      </c>
      <c r="D2185" s="14" t="s">
        <v>1015</v>
      </c>
      <c r="E2185" s="16">
        <v>9668575086</v>
      </c>
      <c r="F2185" s="10" t="s">
        <v>2830</v>
      </c>
      <c r="G2185" s="17" t="s">
        <v>1792</v>
      </c>
      <c r="H2185" s="11">
        <v>275000</v>
      </c>
      <c r="I2185" s="19">
        <v>45805</v>
      </c>
      <c r="J2185" s="11">
        <v>90000</v>
      </c>
      <c r="K2185" s="12" t="s">
        <v>20</v>
      </c>
      <c r="L2185" s="12" t="s">
        <v>158</v>
      </c>
    </row>
    <row r="2186" spans="1:13" x14ac:dyDescent="0.25">
      <c r="A2186" s="10" t="s">
        <v>2595</v>
      </c>
      <c r="B2186" s="14">
        <v>202501</v>
      </c>
      <c r="C2186" s="14">
        <v>202501</v>
      </c>
      <c r="D2186" s="14" t="s">
        <v>1015</v>
      </c>
      <c r="E2186" s="16">
        <v>7751934465</v>
      </c>
      <c r="F2186" s="10" t="s">
        <v>2601</v>
      </c>
      <c r="G2186" s="17" t="s">
        <v>1792</v>
      </c>
      <c r="H2186" s="11">
        <v>275000</v>
      </c>
      <c r="I2186" s="19">
        <v>45805</v>
      </c>
      <c r="J2186" s="11">
        <v>55000</v>
      </c>
      <c r="K2186" s="12" t="s">
        <v>20</v>
      </c>
      <c r="L2186" s="12" t="s">
        <v>158</v>
      </c>
    </row>
    <row r="2187" spans="1:13" x14ac:dyDescent="0.25">
      <c r="A2187" s="10" t="s">
        <v>2798</v>
      </c>
      <c r="B2187" s="14">
        <v>202504</v>
      </c>
      <c r="C2187" s="14">
        <v>202504</v>
      </c>
      <c r="D2187" s="14" t="s">
        <v>1015</v>
      </c>
      <c r="E2187" s="16">
        <v>9937504405</v>
      </c>
      <c r="F2187" s="10" t="s">
        <v>2803</v>
      </c>
      <c r="G2187" s="17" t="s">
        <v>1778</v>
      </c>
      <c r="H2187" s="11">
        <v>300000</v>
      </c>
      <c r="I2187" s="19">
        <v>45806</v>
      </c>
      <c r="J2187" s="11">
        <v>295000</v>
      </c>
      <c r="K2187" s="12" t="s">
        <v>20</v>
      </c>
      <c r="L2187" s="12" t="s">
        <v>158</v>
      </c>
    </row>
    <row r="2188" spans="1:13" x14ac:dyDescent="0.25">
      <c r="A2188" s="10" t="s">
        <v>2849</v>
      </c>
      <c r="B2188" s="14">
        <v>202504</v>
      </c>
      <c r="C2188" s="14">
        <v>202504</v>
      </c>
      <c r="D2188" s="14" t="s">
        <v>1014</v>
      </c>
      <c r="E2188" s="16">
        <v>8249310073</v>
      </c>
      <c r="F2188" s="10" t="s">
        <v>2850</v>
      </c>
      <c r="G2188" s="17" t="s">
        <v>1778</v>
      </c>
      <c r="H2188" s="11">
        <v>305000</v>
      </c>
      <c r="I2188" s="19">
        <v>45806</v>
      </c>
      <c r="J2188" s="11">
        <v>50000</v>
      </c>
      <c r="K2188" s="12" t="s">
        <v>20</v>
      </c>
      <c r="L2188" s="12" t="s">
        <v>158</v>
      </c>
    </row>
    <row r="2189" spans="1:13" x14ac:dyDescent="0.25">
      <c r="A2189" s="10" t="s">
        <v>2862</v>
      </c>
      <c r="B2189" s="14">
        <v>202504</v>
      </c>
      <c r="C2189" s="14">
        <v>202504</v>
      </c>
      <c r="D2189" s="14" t="s">
        <v>1014</v>
      </c>
      <c r="E2189" s="16">
        <v>9179530703</v>
      </c>
      <c r="F2189" s="10" t="s">
        <v>2863</v>
      </c>
      <c r="G2189" s="17" t="s">
        <v>1792</v>
      </c>
      <c r="H2189" s="11">
        <v>250000</v>
      </c>
      <c r="I2189" s="19">
        <v>45806</v>
      </c>
      <c r="J2189" s="11">
        <v>61250</v>
      </c>
      <c r="K2189" s="12" t="s">
        <v>20</v>
      </c>
      <c r="L2189" s="12" t="s">
        <v>158</v>
      </c>
    </row>
    <row r="2190" spans="1:13" x14ac:dyDescent="0.25">
      <c r="A2190" s="10" t="s">
        <v>2902</v>
      </c>
      <c r="B2190" s="14">
        <v>202505</v>
      </c>
      <c r="C2190" s="14">
        <v>202505</v>
      </c>
      <c r="D2190" s="14" t="s">
        <v>1015</v>
      </c>
      <c r="E2190" s="16">
        <v>6370912620</v>
      </c>
      <c r="F2190" s="10" t="s">
        <v>2903</v>
      </c>
      <c r="G2190" s="17" t="s">
        <v>1778</v>
      </c>
      <c r="H2190" s="11">
        <v>318600</v>
      </c>
      <c r="I2190" s="19">
        <v>45807</v>
      </c>
      <c r="J2190" s="11">
        <v>300000</v>
      </c>
      <c r="K2190" s="12" t="s">
        <v>20</v>
      </c>
      <c r="L2190" s="12" t="s">
        <v>158</v>
      </c>
    </row>
    <row r="2191" spans="1:13" x14ac:dyDescent="0.25">
      <c r="A2191" s="10" t="s">
        <v>2855</v>
      </c>
      <c r="B2191" s="14">
        <v>202504</v>
      </c>
      <c r="C2191" s="14">
        <v>202504</v>
      </c>
      <c r="D2191" s="14" t="s">
        <v>1015</v>
      </c>
      <c r="E2191" s="16">
        <v>9424677178</v>
      </c>
      <c r="F2191" s="10" t="s">
        <v>2856</v>
      </c>
      <c r="G2191" s="17" t="s">
        <v>1792</v>
      </c>
      <c r="H2191" s="11">
        <v>295000</v>
      </c>
      <c r="I2191" s="19">
        <v>45807</v>
      </c>
      <c r="J2191" s="11">
        <v>50000</v>
      </c>
      <c r="K2191" s="12" t="s">
        <v>20</v>
      </c>
      <c r="L2191" s="12" t="s">
        <v>158</v>
      </c>
    </row>
    <row r="2192" spans="1:13" x14ac:dyDescent="0.25">
      <c r="A2192" s="10" t="s">
        <v>2910</v>
      </c>
      <c r="B2192" s="14">
        <v>202505</v>
      </c>
      <c r="C2192" s="14">
        <v>202505</v>
      </c>
      <c r="D2192" s="14" t="s">
        <v>1015</v>
      </c>
      <c r="E2192" s="16">
        <v>7025195719</v>
      </c>
      <c r="F2192" s="10" t="s">
        <v>2920</v>
      </c>
      <c r="G2192" s="17" t="s">
        <v>1778</v>
      </c>
      <c r="H2192" s="11">
        <v>290000</v>
      </c>
      <c r="I2192" s="19">
        <v>45807</v>
      </c>
      <c r="J2192" s="11">
        <v>5000</v>
      </c>
      <c r="K2192" s="12" t="s">
        <v>20</v>
      </c>
      <c r="L2192" s="12" t="s">
        <v>158</v>
      </c>
    </row>
    <row r="2193" spans="1:13" x14ac:dyDescent="0.25">
      <c r="A2193" s="10" t="s">
        <v>2911</v>
      </c>
      <c r="B2193" s="14">
        <v>202505</v>
      </c>
      <c r="C2193" s="14">
        <v>202505</v>
      </c>
      <c r="D2193" s="14" t="s">
        <v>1015</v>
      </c>
      <c r="E2193" s="16">
        <v>6370882894</v>
      </c>
      <c r="F2193" s="10" t="s">
        <v>2921</v>
      </c>
      <c r="G2193" s="17" t="s">
        <v>1778</v>
      </c>
      <c r="H2193" s="11">
        <v>290000</v>
      </c>
      <c r="I2193" s="19">
        <v>45807</v>
      </c>
      <c r="J2193" s="11">
        <v>5000</v>
      </c>
      <c r="K2193" s="12" t="s">
        <v>20</v>
      </c>
      <c r="L2193" s="12" t="s">
        <v>158</v>
      </c>
    </row>
    <row r="2194" spans="1:13" x14ac:dyDescent="0.25">
      <c r="A2194" s="10" t="s">
        <v>2912</v>
      </c>
      <c r="B2194" s="14">
        <v>202505</v>
      </c>
      <c r="C2194" s="14">
        <v>202505</v>
      </c>
      <c r="D2194" s="14" t="s">
        <v>1015</v>
      </c>
      <c r="E2194" s="16">
        <v>8093821976</v>
      </c>
      <c r="F2194" s="10" t="s">
        <v>2922</v>
      </c>
      <c r="G2194" s="17" t="s">
        <v>1778</v>
      </c>
      <c r="H2194" s="11">
        <v>290000</v>
      </c>
      <c r="I2194" s="19">
        <v>45807</v>
      </c>
      <c r="J2194" s="11">
        <v>5000</v>
      </c>
      <c r="K2194" s="12" t="s">
        <v>20</v>
      </c>
      <c r="L2194" s="12" t="s">
        <v>158</v>
      </c>
    </row>
    <row r="2195" spans="1:13" x14ac:dyDescent="0.25">
      <c r="A2195" s="10" t="s">
        <v>2913</v>
      </c>
      <c r="B2195" s="14">
        <v>202505</v>
      </c>
      <c r="C2195" s="14">
        <v>202505</v>
      </c>
      <c r="D2195" s="14" t="s">
        <v>1015</v>
      </c>
      <c r="E2195" s="16">
        <v>8328809369</v>
      </c>
      <c r="F2195" s="10" t="s">
        <v>2923</v>
      </c>
      <c r="G2195" s="17" t="s">
        <v>1792</v>
      </c>
      <c r="H2195" s="11">
        <v>280000</v>
      </c>
      <c r="I2195" s="19">
        <v>45807</v>
      </c>
      <c r="J2195" s="11">
        <v>5000</v>
      </c>
      <c r="K2195" s="12" t="s">
        <v>20</v>
      </c>
      <c r="L2195" s="12" t="s">
        <v>158</v>
      </c>
    </row>
    <row r="2196" spans="1:13" x14ac:dyDescent="0.25">
      <c r="A2196" s="10" t="s">
        <v>2914</v>
      </c>
      <c r="B2196" s="14">
        <v>202505</v>
      </c>
      <c r="C2196" s="14">
        <v>202505</v>
      </c>
      <c r="D2196" s="14" t="s">
        <v>1015</v>
      </c>
      <c r="E2196" s="16">
        <v>9853490761</v>
      </c>
      <c r="F2196" s="10" t="s">
        <v>2924</v>
      </c>
      <c r="G2196" s="17" t="s">
        <v>1792</v>
      </c>
      <c r="H2196" s="11">
        <v>275000</v>
      </c>
      <c r="I2196" s="19">
        <v>45807</v>
      </c>
      <c r="J2196" s="11">
        <v>5000</v>
      </c>
      <c r="K2196" s="12" t="s">
        <v>20</v>
      </c>
      <c r="L2196" s="12" t="s">
        <v>158</v>
      </c>
    </row>
    <row r="2197" spans="1:13" x14ac:dyDescent="0.25">
      <c r="A2197" s="10" t="s">
        <v>2915</v>
      </c>
      <c r="B2197" s="14">
        <v>202505</v>
      </c>
      <c r="C2197" s="14">
        <v>202505</v>
      </c>
      <c r="D2197" s="14" t="s">
        <v>1015</v>
      </c>
      <c r="E2197" s="16">
        <v>7327069956</v>
      </c>
      <c r="F2197" s="10" t="s">
        <v>2925</v>
      </c>
      <c r="G2197" s="17" t="s">
        <v>1778</v>
      </c>
      <c r="H2197" s="11">
        <v>300000</v>
      </c>
      <c r="I2197" s="19">
        <v>45807</v>
      </c>
      <c r="J2197" s="11">
        <v>5000</v>
      </c>
      <c r="K2197" s="12" t="s">
        <v>20</v>
      </c>
      <c r="L2197" s="12" t="s">
        <v>158</v>
      </c>
    </row>
    <row r="2198" spans="1:13" x14ac:dyDescent="0.25">
      <c r="A2198" s="10" t="s">
        <v>2916</v>
      </c>
      <c r="B2198" s="14">
        <v>202505</v>
      </c>
      <c r="C2198" s="14">
        <v>202505</v>
      </c>
      <c r="D2198" s="14" t="s">
        <v>1015</v>
      </c>
      <c r="E2198" s="16">
        <v>7224963334</v>
      </c>
      <c r="F2198" s="10" t="s">
        <v>2926</v>
      </c>
      <c r="G2198" s="17" t="s">
        <v>1778</v>
      </c>
      <c r="H2198" s="11">
        <v>275000</v>
      </c>
      <c r="I2198" s="19">
        <v>45807</v>
      </c>
      <c r="J2198" s="11">
        <v>5000</v>
      </c>
      <c r="K2198" s="12" t="s">
        <v>20</v>
      </c>
      <c r="L2198" s="12" t="s">
        <v>158</v>
      </c>
    </row>
    <row r="2199" spans="1:13" x14ac:dyDescent="0.25">
      <c r="A2199" s="10" t="s">
        <v>2917</v>
      </c>
      <c r="B2199" s="14">
        <v>202505</v>
      </c>
      <c r="C2199" s="14">
        <v>202505</v>
      </c>
      <c r="D2199" s="14" t="s">
        <v>1015</v>
      </c>
      <c r="E2199" s="16">
        <v>9937807573</v>
      </c>
      <c r="F2199" s="10" t="s">
        <v>2927</v>
      </c>
      <c r="G2199" s="17" t="s">
        <v>1778</v>
      </c>
      <c r="H2199" s="11">
        <v>100000</v>
      </c>
      <c r="I2199" s="19">
        <v>45807</v>
      </c>
      <c r="J2199" s="11">
        <v>5000</v>
      </c>
      <c r="K2199" s="12" t="s">
        <v>286</v>
      </c>
      <c r="L2199" s="12" t="s">
        <v>158</v>
      </c>
      <c r="M2199" t="s">
        <v>2930</v>
      </c>
    </row>
    <row r="2200" spans="1:13" x14ac:dyDescent="0.25">
      <c r="A2200" s="10" t="s">
        <v>2918</v>
      </c>
      <c r="B2200" s="14">
        <v>202505</v>
      </c>
      <c r="C2200" s="14">
        <v>202505</v>
      </c>
      <c r="D2200" s="14" t="s">
        <v>1015</v>
      </c>
      <c r="E2200" s="16">
        <v>9040403320</v>
      </c>
      <c r="F2200" s="10" t="s">
        <v>2928</v>
      </c>
      <c r="G2200" s="17" t="s">
        <v>1778</v>
      </c>
      <c r="H2200" s="11">
        <v>300000</v>
      </c>
      <c r="I2200" s="19">
        <v>45807</v>
      </c>
      <c r="J2200" s="11">
        <v>10000</v>
      </c>
      <c r="K2200" s="12" t="s">
        <v>20</v>
      </c>
      <c r="L2200" s="12" t="s">
        <v>158</v>
      </c>
    </row>
    <row r="2201" spans="1:13" x14ac:dyDescent="0.25">
      <c r="A2201" s="10" t="s">
        <v>2919</v>
      </c>
      <c r="B2201" s="14">
        <v>202505</v>
      </c>
      <c r="C2201" s="14">
        <v>202505</v>
      </c>
      <c r="D2201" s="14" t="s">
        <v>1015</v>
      </c>
      <c r="E2201" s="16">
        <v>8917213852</v>
      </c>
      <c r="F2201" s="10" t="s">
        <v>2929</v>
      </c>
      <c r="G2201" s="17" t="s">
        <v>1778</v>
      </c>
      <c r="H2201" s="11">
        <v>290000</v>
      </c>
      <c r="I2201" s="19">
        <v>45807</v>
      </c>
      <c r="J2201" s="11">
        <v>5000</v>
      </c>
      <c r="K2201" s="12" t="s">
        <v>20</v>
      </c>
      <c r="L2201" s="12" t="s">
        <v>158</v>
      </c>
    </row>
    <row r="2202" spans="1:13" x14ac:dyDescent="0.25">
      <c r="A2202" s="10" t="s">
        <v>2622</v>
      </c>
      <c r="B2202" s="14">
        <v>202501</v>
      </c>
      <c r="C2202" s="14">
        <v>202501</v>
      </c>
      <c r="D2202" s="14" t="s">
        <v>1015</v>
      </c>
      <c r="E2202" s="16">
        <v>6371771058</v>
      </c>
      <c r="F2202" s="10" t="s">
        <v>2630</v>
      </c>
      <c r="G2202" s="17" t="s">
        <v>2639</v>
      </c>
      <c r="H2202" s="11">
        <v>280000</v>
      </c>
      <c r="I2202" s="19">
        <v>45808</v>
      </c>
      <c r="J2202" s="11">
        <v>55000</v>
      </c>
      <c r="K2202" s="12" t="s">
        <v>20</v>
      </c>
      <c r="L2202" s="12" t="s">
        <v>158</v>
      </c>
    </row>
    <row r="2203" spans="1:13" x14ac:dyDescent="0.25">
      <c r="A2203" s="10" t="s">
        <v>2537</v>
      </c>
      <c r="B2203" s="14">
        <v>202501</v>
      </c>
      <c r="C2203" s="14">
        <v>202501</v>
      </c>
      <c r="D2203" s="14" t="s">
        <v>1015</v>
      </c>
      <c r="E2203" s="16">
        <v>7749945460</v>
      </c>
      <c r="F2203" s="10" t="s">
        <v>2539</v>
      </c>
      <c r="G2203" s="17" t="s">
        <v>2006</v>
      </c>
      <c r="H2203" s="11">
        <v>295000</v>
      </c>
      <c r="I2203" s="19">
        <v>45808</v>
      </c>
      <c r="J2203" s="11">
        <v>195000</v>
      </c>
      <c r="K2203" s="12" t="s">
        <v>689</v>
      </c>
      <c r="L2203" s="12" t="s">
        <v>158</v>
      </c>
    </row>
    <row r="2204" spans="1:13" x14ac:dyDescent="0.25">
      <c r="A2204" s="10" t="s">
        <v>2917</v>
      </c>
      <c r="B2204" s="14">
        <v>202505</v>
      </c>
      <c r="C2204" s="14">
        <v>202505</v>
      </c>
      <c r="D2204" s="14" t="s">
        <v>1015</v>
      </c>
      <c r="E2204" s="16">
        <v>9937807573</v>
      </c>
      <c r="F2204" s="10" t="s">
        <v>2927</v>
      </c>
      <c r="G2204" s="17" t="s">
        <v>1778</v>
      </c>
      <c r="H2204" s="11">
        <v>100000</v>
      </c>
      <c r="I2204" s="19">
        <v>45808</v>
      </c>
      <c r="J2204" s="11">
        <v>100000</v>
      </c>
      <c r="K2204" s="12" t="s">
        <v>286</v>
      </c>
      <c r="L2204" s="12" t="s">
        <v>158</v>
      </c>
      <c r="M2204" t="s">
        <v>2687</v>
      </c>
    </row>
    <row r="2205" spans="1:13" x14ac:dyDescent="0.25">
      <c r="A2205" s="10" t="s">
        <v>2627</v>
      </c>
      <c r="B2205" s="14">
        <v>202501</v>
      </c>
      <c r="C2205" s="14">
        <v>202501</v>
      </c>
      <c r="D2205" s="14" t="s">
        <v>1015</v>
      </c>
      <c r="E2205" s="16">
        <v>9124433189</v>
      </c>
      <c r="F2205" s="10" t="s">
        <v>2636</v>
      </c>
      <c r="G2205" s="17" t="s">
        <v>2603</v>
      </c>
      <c r="H2205" s="11">
        <v>303000</v>
      </c>
      <c r="I2205" s="19">
        <v>45810</v>
      </c>
      <c r="J2205" s="11">
        <v>50000</v>
      </c>
      <c r="K2205" s="12" t="s">
        <v>20</v>
      </c>
      <c r="L2205" s="12" t="s">
        <v>158</v>
      </c>
    </row>
    <row r="2206" spans="1:13" x14ac:dyDescent="0.25">
      <c r="A2206" s="10" t="s">
        <v>2457</v>
      </c>
      <c r="B2206" s="14">
        <v>202411</v>
      </c>
      <c r="C2206" s="14">
        <v>202411</v>
      </c>
      <c r="D2206" s="14" t="s">
        <v>1015</v>
      </c>
      <c r="E2206" s="16">
        <v>7848877070</v>
      </c>
      <c r="F2206" s="10" t="s">
        <v>2460</v>
      </c>
      <c r="G2206" s="17" t="s">
        <v>1778</v>
      </c>
      <c r="H2206" s="11">
        <v>288000</v>
      </c>
      <c r="I2206" s="19">
        <v>45810</v>
      </c>
      <c r="J2206" s="53">
        <v>96000</v>
      </c>
      <c r="K2206" s="12" t="s">
        <v>20</v>
      </c>
      <c r="L2206" s="12" t="s">
        <v>158</v>
      </c>
    </row>
    <row r="2207" spans="1:13" x14ac:dyDescent="0.25">
      <c r="A2207" s="10" t="s">
        <v>2758</v>
      </c>
      <c r="B2207" s="14">
        <v>202503</v>
      </c>
      <c r="C2207" s="14">
        <v>202503</v>
      </c>
      <c r="D2207" s="14" t="s">
        <v>1015</v>
      </c>
      <c r="E2207" s="16">
        <v>8217676155</v>
      </c>
      <c r="F2207" s="10" t="s">
        <v>2762</v>
      </c>
      <c r="G2207" s="17" t="s">
        <v>1778</v>
      </c>
      <c r="H2207" s="11">
        <v>290000</v>
      </c>
      <c r="I2207" s="19">
        <v>45810</v>
      </c>
      <c r="J2207" s="11">
        <v>52200</v>
      </c>
      <c r="K2207" s="12" t="s">
        <v>20</v>
      </c>
      <c r="L2207" s="12" t="s">
        <v>158</v>
      </c>
    </row>
    <row r="2208" spans="1:13" x14ac:dyDescent="0.25">
      <c r="A2208" s="10" t="s">
        <v>2894</v>
      </c>
      <c r="B2208" s="14">
        <v>202505</v>
      </c>
      <c r="C2208" s="14">
        <v>202505</v>
      </c>
      <c r="D2208" s="14" t="s">
        <v>1015</v>
      </c>
      <c r="E2208" s="16">
        <v>7855901814</v>
      </c>
      <c r="F2208" s="10" t="s">
        <v>2897</v>
      </c>
      <c r="G2208" s="17" t="s">
        <v>2006</v>
      </c>
      <c r="H2208" s="11">
        <v>295000</v>
      </c>
      <c r="I2208" s="19">
        <v>45810</v>
      </c>
      <c r="J2208" s="11">
        <f>49999+50001</f>
        <v>100000</v>
      </c>
      <c r="K2208" s="12" t="s">
        <v>20</v>
      </c>
      <c r="L2208" s="12" t="s">
        <v>158</v>
      </c>
    </row>
    <row r="2209" spans="1:12" x14ac:dyDescent="0.25">
      <c r="A2209" s="10" t="s">
        <v>2741</v>
      </c>
      <c r="B2209" s="14">
        <v>202503</v>
      </c>
      <c r="C2209" s="14">
        <v>202503</v>
      </c>
      <c r="D2209" s="14" t="s">
        <v>1015</v>
      </c>
      <c r="E2209" s="16">
        <v>7008354521</v>
      </c>
      <c r="F2209" s="10" t="s">
        <v>2743</v>
      </c>
      <c r="G2209" s="17" t="s">
        <v>1778</v>
      </c>
      <c r="H2209" s="11">
        <v>318000</v>
      </c>
      <c r="I2209" s="19">
        <v>45811</v>
      </c>
      <c r="J2209" s="11">
        <v>101000</v>
      </c>
      <c r="K2209" s="12" t="s">
        <v>689</v>
      </c>
      <c r="L2209" s="12" t="s">
        <v>158</v>
      </c>
    </row>
    <row r="2210" spans="1:12" x14ac:dyDescent="0.25">
      <c r="A2210" s="10" t="s">
        <v>2783</v>
      </c>
      <c r="B2210" s="14">
        <v>202504</v>
      </c>
      <c r="C2210" s="14">
        <v>202504</v>
      </c>
      <c r="D2210" s="14" t="s">
        <v>1014</v>
      </c>
      <c r="E2210" s="16">
        <v>8005932384</v>
      </c>
      <c r="F2210" s="10" t="s">
        <v>2789</v>
      </c>
      <c r="G2210" s="17" t="s">
        <v>2603</v>
      </c>
      <c r="H2210" s="11">
        <v>290000</v>
      </c>
      <c r="I2210" s="19">
        <v>45811</v>
      </c>
      <c r="J2210" s="11">
        <v>40000</v>
      </c>
      <c r="K2210" s="12" t="s">
        <v>20</v>
      </c>
      <c r="L2210" s="12" t="s">
        <v>158</v>
      </c>
    </row>
    <row r="2211" spans="1:12" x14ac:dyDescent="0.25">
      <c r="A2211" s="10" t="s">
        <v>2759</v>
      </c>
      <c r="B2211" s="14">
        <v>202503</v>
      </c>
      <c r="C2211" s="14">
        <v>202503</v>
      </c>
      <c r="D2211" s="14" t="s">
        <v>1015</v>
      </c>
      <c r="E2211" s="16" t="s">
        <v>2764</v>
      </c>
      <c r="F2211" s="10" t="s">
        <v>2763</v>
      </c>
      <c r="G2211" s="17" t="s">
        <v>1778</v>
      </c>
      <c r="H2211" s="11">
        <v>295000</v>
      </c>
      <c r="I2211" s="19">
        <v>45811</v>
      </c>
      <c r="J2211" s="11">
        <v>100000</v>
      </c>
      <c r="K2211" s="12" t="s">
        <v>20</v>
      </c>
      <c r="L2211" s="12" t="s">
        <v>158</v>
      </c>
    </row>
    <row r="2212" spans="1:12" x14ac:dyDescent="0.25">
      <c r="A2212" s="10" t="s">
        <v>2931</v>
      </c>
      <c r="B2212" s="14">
        <v>202505</v>
      </c>
      <c r="C2212" s="14">
        <v>202505</v>
      </c>
      <c r="D2212" s="14" t="s">
        <v>1014</v>
      </c>
      <c r="E2212" s="16">
        <v>9861635166</v>
      </c>
      <c r="F2212" s="10" t="s">
        <v>2933</v>
      </c>
      <c r="G2212" s="17" t="s">
        <v>1778</v>
      </c>
      <c r="H2212" s="11">
        <v>295000</v>
      </c>
      <c r="I2212" s="19">
        <v>45811</v>
      </c>
      <c r="J2212" s="11">
        <v>5000</v>
      </c>
      <c r="K2212" s="12" t="s">
        <v>20</v>
      </c>
      <c r="L2212" s="12" t="s">
        <v>158</v>
      </c>
    </row>
    <row r="2213" spans="1:12" x14ac:dyDescent="0.25">
      <c r="A2213" s="10" t="s">
        <v>2932</v>
      </c>
      <c r="B2213" s="14">
        <v>202505</v>
      </c>
      <c r="C2213" s="14">
        <v>202505</v>
      </c>
      <c r="D2213" s="14" t="s">
        <v>1014</v>
      </c>
      <c r="E2213" s="16">
        <v>6371155612</v>
      </c>
      <c r="F2213" s="10" t="s">
        <v>2934</v>
      </c>
      <c r="G2213" s="17" t="s">
        <v>2006</v>
      </c>
      <c r="H2213" s="11">
        <v>270000</v>
      </c>
      <c r="I2213" s="19">
        <v>45811</v>
      </c>
      <c r="J2213" s="11">
        <v>5000</v>
      </c>
      <c r="K2213" s="12" t="s">
        <v>20</v>
      </c>
      <c r="L2213" s="12" t="s">
        <v>158</v>
      </c>
    </row>
    <row r="2214" spans="1:12" x14ac:dyDescent="0.25">
      <c r="A2214" s="10" t="s">
        <v>2895</v>
      </c>
      <c r="B2214" s="14">
        <v>202505</v>
      </c>
      <c r="C2214" s="14">
        <v>202505</v>
      </c>
      <c r="D2214" s="14" t="s">
        <v>1015</v>
      </c>
      <c r="E2214" s="16">
        <v>9114528570</v>
      </c>
      <c r="F2214" s="10" t="s">
        <v>2898</v>
      </c>
      <c r="G2214" s="17" t="s">
        <v>2603</v>
      </c>
      <c r="H2214" s="11">
        <v>313000</v>
      </c>
      <c r="I2214" s="19">
        <v>45812</v>
      </c>
      <c r="J2214" s="11">
        <v>313000</v>
      </c>
      <c r="K2214" s="12" t="s">
        <v>20</v>
      </c>
      <c r="L2214" s="12" t="s">
        <v>158</v>
      </c>
    </row>
    <row r="2215" spans="1:12" x14ac:dyDescent="0.25">
      <c r="A2215" s="10" t="s">
        <v>2910</v>
      </c>
      <c r="B2215" s="14">
        <v>202505</v>
      </c>
      <c r="C2215" s="14">
        <v>202505</v>
      </c>
      <c r="D2215" s="14" t="s">
        <v>1015</v>
      </c>
      <c r="E2215" s="16">
        <v>7025195719</v>
      </c>
      <c r="F2215" s="10" t="s">
        <v>2920</v>
      </c>
      <c r="G2215" s="17" t="s">
        <v>1778</v>
      </c>
      <c r="H2215" s="11">
        <v>290000</v>
      </c>
      <c r="I2215" s="19">
        <v>45813</v>
      </c>
      <c r="J2215" s="11">
        <v>95000</v>
      </c>
      <c r="K2215" s="12" t="s">
        <v>20</v>
      </c>
      <c r="L2215" s="12" t="s">
        <v>158</v>
      </c>
    </row>
    <row r="2216" spans="1:12" x14ac:dyDescent="0.25">
      <c r="A2216" s="10" t="s">
        <v>2882</v>
      </c>
      <c r="B2216" s="14">
        <v>202505</v>
      </c>
      <c r="C2216" s="14">
        <v>202505</v>
      </c>
      <c r="D2216" s="14" t="s">
        <v>1014</v>
      </c>
      <c r="E2216" s="16">
        <v>8115539225</v>
      </c>
      <c r="F2216" s="10" t="s">
        <v>2886</v>
      </c>
      <c r="G2216" s="17" t="s">
        <v>1778</v>
      </c>
      <c r="H2216" s="11">
        <v>290000</v>
      </c>
      <c r="I2216" s="19">
        <v>45813</v>
      </c>
      <c r="J2216" s="11">
        <v>58000</v>
      </c>
      <c r="K2216" s="12" t="s">
        <v>20</v>
      </c>
      <c r="L2216" s="12" t="s">
        <v>158</v>
      </c>
    </row>
    <row r="2217" spans="1:12" x14ac:dyDescent="0.25">
      <c r="A2217" s="10" t="s">
        <v>2870</v>
      </c>
      <c r="B2217" s="14">
        <v>202505</v>
      </c>
      <c r="C2217" s="14">
        <v>202505</v>
      </c>
      <c r="D2217" s="14" t="s">
        <v>1015</v>
      </c>
      <c r="E2217" s="16">
        <v>8197055831</v>
      </c>
      <c r="F2217" s="10" t="s">
        <v>2871</v>
      </c>
      <c r="G2217" s="17" t="s">
        <v>1792</v>
      </c>
      <c r="H2217" s="11">
        <v>290000</v>
      </c>
      <c r="I2217" s="19">
        <v>45813</v>
      </c>
      <c r="J2217" s="11">
        <v>100000</v>
      </c>
      <c r="K2217" s="12" t="s">
        <v>20</v>
      </c>
      <c r="L2217" s="12" t="s">
        <v>158</v>
      </c>
    </row>
    <row r="2218" spans="1:12" x14ac:dyDescent="0.25">
      <c r="A2218" s="10" t="s">
        <v>2913</v>
      </c>
      <c r="B2218" s="14">
        <v>202505</v>
      </c>
      <c r="C2218" s="14">
        <v>202505</v>
      </c>
      <c r="D2218" s="14" t="s">
        <v>1015</v>
      </c>
      <c r="E2218" s="16">
        <v>8328809369</v>
      </c>
      <c r="F2218" s="10" t="s">
        <v>2923</v>
      </c>
      <c r="G2218" s="17" t="s">
        <v>1792</v>
      </c>
      <c r="H2218" s="11">
        <v>280000</v>
      </c>
      <c r="I2218" s="19">
        <v>45814</v>
      </c>
      <c r="J2218" s="11">
        <v>91666</v>
      </c>
      <c r="K2218" s="12" t="s">
        <v>20</v>
      </c>
      <c r="L2218" s="12" t="s">
        <v>158</v>
      </c>
    </row>
    <row r="2219" spans="1:12" x14ac:dyDescent="0.25">
      <c r="A2219" s="10" t="s">
        <v>2883</v>
      </c>
      <c r="B2219" s="14">
        <v>202505</v>
      </c>
      <c r="C2219" s="14">
        <v>202505</v>
      </c>
      <c r="D2219" s="14" t="s">
        <v>1014</v>
      </c>
      <c r="E2219" s="16">
        <v>8459360374</v>
      </c>
      <c r="F2219" s="10" t="s">
        <v>2887</v>
      </c>
      <c r="G2219" s="17" t="s">
        <v>1792</v>
      </c>
      <c r="H2219" s="11">
        <v>270000</v>
      </c>
      <c r="I2219" s="19">
        <v>45814</v>
      </c>
      <c r="J2219" s="11">
        <v>49000</v>
      </c>
      <c r="K2219" s="12" t="s">
        <v>20</v>
      </c>
      <c r="L2219" s="12" t="s">
        <v>158</v>
      </c>
    </row>
    <row r="2220" spans="1:12" x14ac:dyDescent="0.25">
      <c r="A2220" s="10" t="s">
        <v>1284</v>
      </c>
      <c r="B2220" s="14">
        <v>202311</v>
      </c>
      <c r="C2220" s="14">
        <v>202311</v>
      </c>
      <c r="D2220" s="14" t="s">
        <v>1014</v>
      </c>
      <c r="E2220" s="16">
        <v>8624067392</v>
      </c>
      <c r="F2220" s="10" t="s">
        <v>1491</v>
      </c>
      <c r="G2220" s="17" t="s">
        <v>1778</v>
      </c>
      <c r="H2220" s="11">
        <v>280000</v>
      </c>
      <c r="I2220" s="19">
        <v>45814</v>
      </c>
      <c r="J2220" s="11">
        <v>50000</v>
      </c>
      <c r="K2220" s="12" t="s">
        <v>689</v>
      </c>
      <c r="L2220" s="12" t="s">
        <v>158</v>
      </c>
    </row>
    <row r="2221" spans="1:12" x14ac:dyDescent="0.25">
      <c r="A2221" s="10" t="s">
        <v>2661</v>
      </c>
      <c r="B2221" s="14">
        <v>202502</v>
      </c>
      <c r="C2221" s="14">
        <v>202502</v>
      </c>
      <c r="D2221" s="14" t="s">
        <v>1015</v>
      </c>
      <c r="E2221" s="16">
        <v>9777521980</v>
      </c>
      <c r="F2221" s="10" t="s">
        <v>2665</v>
      </c>
      <c r="G2221" s="17" t="s">
        <v>1792</v>
      </c>
      <c r="H2221" s="11">
        <v>275000</v>
      </c>
      <c r="I2221" s="19">
        <v>45814</v>
      </c>
      <c r="J2221" s="11">
        <v>40000</v>
      </c>
      <c r="K2221" s="12" t="s">
        <v>20</v>
      </c>
      <c r="L2221" s="12" t="s">
        <v>158</v>
      </c>
    </row>
    <row r="2222" spans="1:12" x14ac:dyDescent="0.25">
      <c r="A2222" s="10" t="s">
        <v>2835</v>
      </c>
      <c r="B2222" s="14">
        <v>202504</v>
      </c>
      <c r="C2222" s="14">
        <v>202504</v>
      </c>
      <c r="D2222" s="14" t="s">
        <v>1015</v>
      </c>
      <c r="E2222" s="16">
        <v>7205019698</v>
      </c>
      <c r="F2222" s="10" t="s">
        <v>2838</v>
      </c>
      <c r="G2222" s="17" t="s">
        <v>1792</v>
      </c>
      <c r="H2222" s="11">
        <v>285000</v>
      </c>
      <c r="I2222" s="19">
        <v>45814</v>
      </c>
      <c r="J2222" s="11">
        <v>93334</v>
      </c>
      <c r="K2222" s="12" t="s">
        <v>20</v>
      </c>
      <c r="L2222" s="12" t="s">
        <v>158</v>
      </c>
    </row>
    <row r="2223" spans="1:12" x14ac:dyDescent="0.25">
      <c r="A2223" s="10" t="s">
        <v>2935</v>
      </c>
      <c r="B2223" s="14">
        <v>202505</v>
      </c>
      <c r="C2223" s="14">
        <v>202505</v>
      </c>
      <c r="D2223" s="14" t="s">
        <v>1015</v>
      </c>
      <c r="E2223" s="16">
        <v>9932801988</v>
      </c>
      <c r="F2223" s="10" t="s">
        <v>2937</v>
      </c>
      <c r="G2223" s="17" t="s">
        <v>1778</v>
      </c>
      <c r="H2223" s="11">
        <v>290000</v>
      </c>
      <c r="I2223" s="19">
        <v>45814</v>
      </c>
      <c r="J2223" s="11">
        <v>5000</v>
      </c>
      <c r="K2223" s="12" t="s">
        <v>20</v>
      </c>
      <c r="L2223" s="12" t="s">
        <v>158</v>
      </c>
    </row>
    <row r="2224" spans="1:12" x14ac:dyDescent="0.25">
      <c r="A2224" s="10" t="s">
        <v>2936</v>
      </c>
      <c r="B2224" s="14">
        <v>202505</v>
      </c>
      <c r="C2224" s="14">
        <v>202505</v>
      </c>
      <c r="D2224" s="14" t="s">
        <v>1015</v>
      </c>
      <c r="E2224" s="16">
        <v>9348479151</v>
      </c>
      <c r="F2224" s="10" t="s">
        <v>2938</v>
      </c>
      <c r="G2224" s="17" t="s">
        <v>1778</v>
      </c>
      <c r="H2224" s="11">
        <v>290000</v>
      </c>
      <c r="I2224" s="19">
        <v>45814</v>
      </c>
      <c r="J2224" s="11">
        <v>5000</v>
      </c>
      <c r="K2224" s="12" t="s">
        <v>20</v>
      </c>
      <c r="L2224" s="12" t="s">
        <v>158</v>
      </c>
    </row>
    <row r="2225" spans="1:12" x14ac:dyDescent="0.25">
      <c r="A2225" s="85" t="s">
        <v>2939</v>
      </c>
      <c r="B2225" s="14">
        <v>202505</v>
      </c>
      <c r="C2225" s="14">
        <v>202505</v>
      </c>
      <c r="D2225" s="14" t="s">
        <v>1015</v>
      </c>
      <c r="E2225" s="16">
        <v>8770711403</v>
      </c>
      <c r="F2225" s="10" t="s">
        <v>2940</v>
      </c>
      <c r="G2225" s="17" t="s">
        <v>1778</v>
      </c>
      <c r="H2225" s="11">
        <v>290000</v>
      </c>
      <c r="I2225" s="19">
        <v>45815</v>
      </c>
      <c r="J2225" s="11">
        <v>100000</v>
      </c>
      <c r="K2225" s="12" t="s">
        <v>20</v>
      </c>
      <c r="L2225" s="12" t="s">
        <v>158</v>
      </c>
    </row>
    <row r="2226" spans="1:12" x14ac:dyDescent="0.25">
      <c r="A2226" s="10" t="s">
        <v>1762</v>
      </c>
      <c r="B2226" s="14">
        <v>202303</v>
      </c>
      <c r="C2226" s="14">
        <v>202303</v>
      </c>
      <c r="D2226" s="14" t="s">
        <v>1014</v>
      </c>
      <c r="E2226" s="16">
        <v>9090876723</v>
      </c>
      <c r="F2226" s="10" t="s">
        <v>1763</v>
      </c>
      <c r="G2226" s="17" t="s">
        <v>1778</v>
      </c>
      <c r="H2226" s="11">
        <v>300000</v>
      </c>
      <c r="I2226" s="19">
        <v>45815</v>
      </c>
      <c r="J2226" s="11">
        <v>95000</v>
      </c>
      <c r="K2226" s="12" t="s">
        <v>20</v>
      </c>
      <c r="L2226" s="12" t="s">
        <v>158</v>
      </c>
    </row>
    <row r="2227" spans="1:12" x14ac:dyDescent="0.25">
      <c r="A2227" s="10" t="s">
        <v>2918</v>
      </c>
      <c r="B2227" s="14">
        <v>202505</v>
      </c>
      <c r="C2227" s="14">
        <v>202505</v>
      </c>
      <c r="D2227" s="14" t="s">
        <v>1015</v>
      </c>
      <c r="E2227" s="16">
        <v>9040403320</v>
      </c>
      <c r="F2227" s="10" t="s">
        <v>2928</v>
      </c>
      <c r="G2227" s="17" t="s">
        <v>1778</v>
      </c>
      <c r="H2227" s="11">
        <v>300000</v>
      </c>
      <c r="I2227" s="19">
        <v>45815</v>
      </c>
      <c r="J2227" s="11">
        <v>100000</v>
      </c>
      <c r="K2227" s="12" t="s">
        <v>20</v>
      </c>
      <c r="L2227" s="12" t="s">
        <v>158</v>
      </c>
    </row>
    <row r="2228" spans="1:12" x14ac:dyDescent="0.25">
      <c r="A2228" s="10" t="s">
        <v>2941</v>
      </c>
      <c r="B2228" s="14">
        <v>202505</v>
      </c>
      <c r="C2228" s="14">
        <v>202505</v>
      </c>
      <c r="D2228" s="14" t="s">
        <v>1015</v>
      </c>
      <c r="E2228" s="16">
        <v>7729992948</v>
      </c>
      <c r="F2228" s="10" t="s">
        <v>2942</v>
      </c>
      <c r="G2228" s="17" t="s">
        <v>2006</v>
      </c>
      <c r="H2228" s="11">
        <v>275000</v>
      </c>
      <c r="I2228" s="19">
        <v>45815</v>
      </c>
      <c r="J2228" s="11">
        <v>5000</v>
      </c>
      <c r="K2228" s="12" t="s">
        <v>20</v>
      </c>
      <c r="L2228" s="12" t="s">
        <v>158</v>
      </c>
    </row>
    <row r="2229" spans="1:12" x14ac:dyDescent="0.25">
      <c r="A2229" s="10" t="s">
        <v>2943</v>
      </c>
      <c r="B2229" s="14">
        <v>202505</v>
      </c>
      <c r="C2229" s="14">
        <v>202505</v>
      </c>
      <c r="D2229" s="14" t="s">
        <v>1015</v>
      </c>
      <c r="E2229" s="16">
        <v>8770711403</v>
      </c>
      <c r="F2229" s="10" t="s">
        <v>2940</v>
      </c>
      <c r="G2229" s="17" t="s">
        <v>2006</v>
      </c>
      <c r="H2229" s="11">
        <v>275000</v>
      </c>
      <c r="I2229" s="19">
        <v>45817</v>
      </c>
      <c r="J2229" s="11">
        <v>58000</v>
      </c>
      <c r="K2229" s="12" t="s">
        <v>20</v>
      </c>
      <c r="L2229" s="12" t="s">
        <v>158</v>
      </c>
    </row>
    <row r="2230" spans="1:12" x14ac:dyDescent="0.25">
      <c r="A2230" s="10" t="s">
        <v>2746</v>
      </c>
      <c r="B2230" s="14">
        <v>202503</v>
      </c>
      <c r="C2230" s="14">
        <v>202503</v>
      </c>
      <c r="D2230" s="14" t="s">
        <v>1014</v>
      </c>
      <c r="E2230" s="16">
        <v>6206297765</v>
      </c>
      <c r="F2230" s="10" t="s">
        <v>2747</v>
      </c>
      <c r="G2230" s="17" t="s">
        <v>1778</v>
      </c>
      <c r="H2230" s="11">
        <v>303000</v>
      </c>
      <c r="I2230" s="19">
        <v>45817</v>
      </c>
      <c r="J2230" s="11">
        <v>50000</v>
      </c>
      <c r="K2230" s="12" t="s">
        <v>20</v>
      </c>
      <c r="L2230" s="12" t="s">
        <v>158</v>
      </c>
    </row>
    <row r="2231" spans="1:12" x14ac:dyDescent="0.25">
      <c r="A2231" s="10" t="s">
        <v>2654</v>
      </c>
      <c r="B2231" s="14">
        <v>202502</v>
      </c>
      <c r="C2231" s="14">
        <v>202502</v>
      </c>
      <c r="D2231" s="14" t="s">
        <v>1014</v>
      </c>
      <c r="E2231" s="16">
        <v>7338540317</v>
      </c>
      <c r="F2231" s="10" t="s">
        <v>2656</v>
      </c>
      <c r="G2231" s="17" t="s">
        <v>1778</v>
      </c>
      <c r="H2231" s="11">
        <v>318000</v>
      </c>
      <c r="I2231" s="19">
        <v>45817</v>
      </c>
      <c r="J2231" s="11">
        <v>60000</v>
      </c>
      <c r="K2231" s="12" t="s">
        <v>20</v>
      </c>
      <c r="L2231" s="12" t="s">
        <v>158</v>
      </c>
    </row>
    <row r="2232" spans="1:12" x14ac:dyDescent="0.25">
      <c r="A2232" s="10" t="s">
        <v>2783</v>
      </c>
      <c r="B2232" s="14">
        <v>202504</v>
      </c>
      <c r="C2232" s="14">
        <v>202504</v>
      </c>
      <c r="D2232" s="14" t="s">
        <v>1014</v>
      </c>
      <c r="E2232" s="16">
        <v>8005932384</v>
      </c>
      <c r="F2232" s="10" t="s">
        <v>2789</v>
      </c>
      <c r="G2232" s="17" t="s">
        <v>2603</v>
      </c>
      <c r="H2232" s="11">
        <v>290000</v>
      </c>
      <c r="I2232" s="19">
        <v>45817</v>
      </c>
      <c r="J2232" s="11">
        <v>31250</v>
      </c>
      <c r="K2232" s="12" t="s">
        <v>20</v>
      </c>
      <c r="L2232" s="12" t="s">
        <v>158</v>
      </c>
    </row>
    <row r="2233" spans="1:12" x14ac:dyDescent="0.25">
      <c r="A2233" s="10" t="s">
        <v>2683</v>
      </c>
      <c r="B2233" s="14">
        <v>202502</v>
      </c>
      <c r="C2233" s="14">
        <v>202502</v>
      </c>
      <c r="D2233" s="14" t="s">
        <v>1015</v>
      </c>
      <c r="E2233" s="16">
        <v>8984333691</v>
      </c>
      <c r="F2233" s="10" t="s">
        <v>2684</v>
      </c>
      <c r="G2233" s="17" t="s">
        <v>1778</v>
      </c>
      <c r="H2233" s="11">
        <v>290000</v>
      </c>
      <c r="I2233" s="19">
        <v>45817</v>
      </c>
      <c r="J2233" s="11">
        <v>35000</v>
      </c>
      <c r="K2233" s="12" t="s">
        <v>20</v>
      </c>
      <c r="L2233" s="12" t="s">
        <v>158</v>
      </c>
    </row>
    <row r="2234" spans="1:12" x14ac:dyDescent="0.25">
      <c r="A2234" s="10" t="s">
        <v>2944</v>
      </c>
      <c r="B2234" s="14">
        <v>202505</v>
      </c>
      <c r="C2234" s="14">
        <v>202505</v>
      </c>
      <c r="D2234" s="14" t="s">
        <v>1015</v>
      </c>
      <c r="E2234" s="16">
        <v>9040687885</v>
      </c>
      <c r="F2234" s="10" t="s">
        <v>2948</v>
      </c>
      <c r="G2234" s="17" t="s">
        <v>1778</v>
      </c>
      <c r="H2234" s="11">
        <v>300000</v>
      </c>
      <c r="I2234" s="19">
        <v>45817</v>
      </c>
      <c r="J2234" s="11">
        <v>5000</v>
      </c>
      <c r="K2234" s="12" t="s">
        <v>20</v>
      </c>
      <c r="L2234" s="12" t="s">
        <v>158</v>
      </c>
    </row>
    <row r="2235" spans="1:12" x14ac:dyDescent="0.25">
      <c r="A2235" s="10" t="s">
        <v>2945</v>
      </c>
      <c r="B2235" s="14">
        <v>202505</v>
      </c>
      <c r="C2235" s="14">
        <v>202505</v>
      </c>
      <c r="D2235" s="14" t="s">
        <v>1014</v>
      </c>
      <c r="E2235" s="16">
        <v>9046776043</v>
      </c>
      <c r="F2235" s="10" t="s">
        <v>2949</v>
      </c>
      <c r="G2235" s="17" t="s">
        <v>1778</v>
      </c>
      <c r="H2235" s="11">
        <v>290000</v>
      </c>
      <c r="I2235" s="19">
        <v>45817</v>
      </c>
      <c r="J2235" s="11">
        <v>5000</v>
      </c>
      <c r="K2235" s="12" t="s">
        <v>20</v>
      </c>
      <c r="L2235" s="12" t="s">
        <v>158</v>
      </c>
    </row>
    <row r="2236" spans="1:12" x14ac:dyDescent="0.25">
      <c r="A2236" s="10" t="s">
        <v>2946</v>
      </c>
      <c r="B2236" s="14">
        <v>202505</v>
      </c>
      <c r="C2236" s="14">
        <v>202505</v>
      </c>
      <c r="D2236" s="14" t="s">
        <v>1014</v>
      </c>
      <c r="E2236" s="16">
        <v>7601959801</v>
      </c>
      <c r="F2236" s="10" t="s">
        <v>2950</v>
      </c>
      <c r="G2236" s="17" t="s">
        <v>1778</v>
      </c>
      <c r="H2236" s="11">
        <v>290000</v>
      </c>
      <c r="I2236" s="19">
        <v>45817</v>
      </c>
      <c r="J2236" s="11">
        <v>5000</v>
      </c>
      <c r="K2236" s="12" t="s">
        <v>20</v>
      </c>
      <c r="L2236" s="12" t="s">
        <v>158</v>
      </c>
    </row>
    <row r="2237" spans="1:12" x14ac:dyDescent="0.25">
      <c r="A2237" s="10" t="s">
        <v>2947</v>
      </c>
      <c r="B2237" s="14">
        <v>202505</v>
      </c>
      <c r="C2237" s="14">
        <v>202505</v>
      </c>
      <c r="D2237" s="14" t="s">
        <v>1015</v>
      </c>
      <c r="E2237" s="16">
        <v>7978555713</v>
      </c>
      <c r="F2237" s="10" t="s">
        <v>2951</v>
      </c>
      <c r="G2237" s="17" t="s">
        <v>1778</v>
      </c>
      <c r="H2237" s="11">
        <v>305000</v>
      </c>
      <c r="I2237" s="19">
        <v>45817</v>
      </c>
      <c r="J2237" s="11">
        <v>5000</v>
      </c>
      <c r="K2237" s="12" t="s">
        <v>20</v>
      </c>
      <c r="L2237" s="12" t="s">
        <v>158</v>
      </c>
    </row>
    <row r="2238" spans="1:12" x14ac:dyDescent="0.25">
      <c r="A2238" s="10" t="s">
        <v>2739</v>
      </c>
      <c r="B2238" s="14">
        <v>202503</v>
      </c>
      <c r="C2238" s="14">
        <v>202503</v>
      </c>
      <c r="D2238" s="14" t="s">
        <v>1015</v>
      </c>
      <c r="E2238" s="16">
        <v>8658034176</v>
      </c>
      <c r="F2238" s="10" t="s">
        <v>2719</v>
      </c>
      <c r="G2238" s="17" t="s">
        <v>1778</v>
      </c>
      <c r="H2238" s="11">
        <v>295000</v>
      </c>
      <c r="I2238" s="19">
        <v>45818</v>
      </c>
      <c r="J2238" s="11">
        <v>46000</v>
      </c>
      <c r="K2238" s="12" t="s">
        <v>20</v>
      </c>
      <c r="L2238" s="12" t="s">
        <v>158</v>
      </c>
    </row>
    <row r="2239" spans="1:12" x14ac:dyDescent="0.25">
      <c r="A2239" s="10" t="s">
        <v>2771</v>
      </c>
      <c r="B2239" s="14">
        <v>202504</v>
      </c>
      <c r="C2239" s="14">
        <v>202504</v>
      </c>
      <c r="D2239" s="14" t="s">
        <v>1015</v>
      </c>
      <c r="E2239" s="16">
        <v>9348380892</v>
      </c>
      <c r="F2239" s="10" t="s">
        <v>2777</v>
      </c>
      <c r="G2239" s="17" t="s">
        <v>1778</v>
      </c>
      <c r="H2239" s="11">
        <v>280000</v>
      </c>
      <c r="I2239" s="19">
        <v>45818</v>
      </c>
      <c r="J2239" s="11">
        <v>91667</v>
      </c>
      <c r="K2239" s="12" t="s">
        <v>20</v>
      </c>
      <c r="L2239" s="12" t="s">
        <v>158</v>
      </c>
    </row>
    <row r="2240" spans="1:12" x14ac:dyDescent="0.25">
      <c r="A2240" s="10" t="s">
        <v>2864</v>
      </c>
      <c r="B2240" s="14">
        <v>202505</v>
      </c>
      <c r="C2240" s="14">
        <v>202505</v>
      </c>
      <c r="D2240" s="14" t="s">
        <v>1015</v>
      </c>
      <c r="E2240" s="16">
        <v>8904981151</v>
      </c>
      <c r="F2240" s="10" t="s">
        <v>2865</v>
      </c>
      <c r="G2240" s="17" t="s">
        <v>1792</v>
      </c>
      <c r="H2240" s="11">
        <v>295000</v>
      </c>
      <c r="I2240" s="19">
        <v>45818</v>
      </c>
      <c r="J2240" s="11">
        <v>80000</v>
      </c>
      <c r="K2240" s="12" t="s">
        <v>20</v>
      </c>
      <c r="L2240" s="12" t="s">
        <v>158</v>
      </c>
    </row>
    <row r="2241" spans="1:12" x14ac:dyDescent="0.25">
      <c r="A2241" s="10" t="s">
        <v>2810</v>
      </c>
      <c r="B2241" s="14">
        <v>202504</v>
      </c>
      <c r="C2241" s="14">
        <v>202504</v>
      </c>
      <c r="D2241" s="14" t="s">
        <v>1014</v>
      </c>
      <c r="E2241" s="16">
        <v>7416577724</v>
      </c>
      <c r="F2241" s="10" t="s">
        <v>2816</v>
      </c>
      <c r="G2241" s="17" t="s">
        <v>1778</v>
      </c>
      <c r="H2241" s="11">
        <v>300000</v>
      </c>
      <c r="I2241" s="19">
        <v>45818</v>
      </c>
      <c r="J2241" s="11">
        <v>60000</v>
      </c>
      <c r="K2241" s="12" t="s">
        <v>20</v>
      </c>
      <c r="L2241" s="12" t="s">
        <v>158</v>
      </c>
    </row>
    <row r="2242" spans="1:12" x14ac:dyDescent="0.25">
      <c r="A2242" s="10" t="s">
        <v>2888</v>
      </c>
      <c r="B2242" s="14">
        <v>202504</v>
      </c>
      <c r="C2242" s="14">
        <v>202504</v>
      </c>
      <c r="D2242" s="14" t="s">
        <v>1014</v>
      </c>
      <c r="E2242" s="16">
        <v>6393735467</v>
      </c>
      <c r="F2242" s="10" t="s">
        <v>2889</v>
      </c>
      <c r="G2242" s="17" t="s">
        <v>2006</v>
      </c>
      <c r="H2242" s="11">
        <v>270000</v>
      </c>
      <c r="I2242" s="19">
        <v>45818</v>
      </c>
      <c r="J2242" s="11">
        <v>45000</v>
      </c>
      <c r="K2242" s="12" t="s">
        <v>20</v>
      </c>
      <c r="L2242" s="12" t="s">
        <v>158</v>
      </c>
    </row>
    <row r="2243" spans="1:12" x14ac:dyDescent="0.25">
      <c r="A2243" s="10" t="s">
        <v>2376</v>
      </c>
      <c r="B2243" s="14">
        <v>202410</v>
      </c>
      <c r="C2243" s="14">
        <v>202410</v>
      </c>
      <c r="D2243" s="14" t="s">
        <v>1015</v>
      </c>
      <c r="E2243" s="16">
        <v>8328977742</v>
      </c>
      <c r="F2243" s="10" t="s">
        <v>2381</v>
      </c>
      <c r="G2243" s="17" t="s">
        <v>2006</v>
      </c>
      <c r="H2243" s="11">
        <v>295000</v>
      </c>
      <c r="I2243" s="19">
        <v>45818</v>
      </c>
      <c r="J2243" s="11">
        <v>50000</v>
      </c>
      <c r="K2243" s="12" t="s">
        <v>20</v>
      </c>
      <c r="L2243" s="12" t="s">
        <v>158</v>
      </c>
    </row>
    <row r="2244" spans="1:12" x14ac:dyDescent="0.25">
      <c r="A2244" s="10" t="s">
        <v>2952</v>
      </c>
      <c r="B2244" s="14">
        <v>202506</v>
      </c>
      <c r="C2244" s="14">
        <v>202506</v>
      </c>
      <c r="D2244" s="14" t="s">
        <v>1014</v>
      </c>
      <c r="E2244" s="16">
        <v>6370796586</v>
      </c>
      <c r="F2244" s="10" t="s">
        <v>2953</v>
      </c>
      <c r="G2244" s="17" t="s">
        <v>1778</v>
      </c>
      <c r="H2244" s="11">
        <v>290000</v>
      </c>
      <c r="I2244" s="19">
        <v>45819</v>
      </c>
      <c r="J2244" s="11">
        <v>285000</v>
      </c>
      <c r="K2244" s="12" t="s">
        <v>2954</v>
      </c>
      <c r="L2244" s="12" t="s">
        <v>158</v>
      </c>
    </row>
    <row r="2245" spans="1:12" x14ac:dyDescent="0.25">
      <c r="A2245" s="10" t="s">
        <v>2912</v>
      </c>
      <c r="B2245" s="14">
        <v>202505</v>
      </c>
      <c r="C2245" s="14">
        <v>202505</v>
      </c>
      <c r="D2245" s="14" t="s">
        <v>1015</v>
      </c>
      <c r="E2245" s="16">
        <v>8093821976</v>
      </c>
      <c r="F2245" s="10" t="s">
        <v>2922</v>
      </c>
      <c r="G2245" s="17" t="s">
        <v>1778</v>
      </c>
      <c r="H2245" s="11">
        <v>290000</v>
      </c>
      <c r="I2245" s="19">
        <v>45819</v>
      </c>
      <c r="J2245" s="11">
        <v>45000</v>
      </c>
      <c r="K2245" s="12" t="s">
        <v>20</v>
      </c>
      <c r="L2245" s="12" t="s">
        <v>158</v>
      </c>
    </row>
    <row r="2246" spans="1:12" x14ac:dyDescent="0.25">
      <c r="A2246" s="10" t="s">
        <v>2912</v>
      </c>
      <c r="B2246" s="14">
        <v>202505</v>
      </c>
      <c r="C2246" s="14">
        <v>202505</v>
      </c>
      <c r="D2246" s="14" t="s">
        <v>1015</v>
      </c>
      <c r="E2246" s="16">
        <v>8093821976</v>
      </c>
      <c r="F2246" s="10" t="s">
        <v>2922</v>
      </c>
      <c r="G2246" s="17" t="s">
        <v>1778</v>
      </c>
      <c r="H2246" s="11">
        <v>290000</v>
      </c>
      <c r="I2246" s="19">
        <v>45820</v>
      </c>
      <c r="J2246" s="11">
        <v>200000</v>
      </c>
      <c r="K2246" s="12" t="s">
        <v>2954</v>
      </c>
      <c r="L2246" s="12" t="s">
        <v>158</v>
      </c>
    </row>
    <row r="2247" spans="1:12" x14ac:dyDescent="0.25">
      <c r="A2247" s="10" t="s">
        <v>2686</v>
      </c>
      <c r="B2247" s="14">
        <v>202502</v>
      </c>
      <c r="C2247" s="14">
        <v>202502</v>
      </c>
      <c r="D2247" s="14" t="s">
        <v>1015</v>
      </c>
      <c r="E2247" s="16">
        <v>9178605888</v>
      </c>
      <c r="F2247" s="10" t="s">
        <v>2689</v>
      </c>
      <c r="G2247" s="17" t="s">
        <v>1778</v>
      </c>
      <c r="H2247" s="11">
        <v>290000</v>
      </c>
      <c r="I2247" s="19">
        <v>45820</v>
      </c>
      <c r="J2247" s="11">
        <v>50000</v>
      </c>
      <c r="K2247" s="12" t="s">
        <v>20</v>
      </c>
      <c r="L2247" s="12" t="s">
        <v>158</v>
      </c>
    </row>
    <row r="2248" spans="1:12" x14ac:dyDescent="0.25">
      <c r="A2248" s="85" t="s">
        <v>2473</v>
      </c>
      <c r="B2248" s="86">
        <v>202412</v>
      </c>
      <c r="C2248" s="86">
        <v>202412</v>
      </c>
      <c r="D2248" s="86" t="s">
        <v>1015</v>
      </c>
      <c r="E2248" s="87">
        <v>7978185477</v>
      </c>
      <c r="F2248" s="85" t="s">
        <v>2474</v>
      </c>
      <c r="G2248" s="88" t="s">
        <v>2006</v>
      </c>
      <c r="H2248" s="89">
        <v>285000</v>
      </c>
      <c r="I2248" s="90">
        <v>45820</v>
      </c>
      <c r="J2248" s="89">
        <v>70000</v>
      </c>
      <c r="K2248" s="12" t="s">
        <v>20</v>
      </c>
      <c r="L2248" s="12" t="s">
        <v>158</v>
      </c>
    </row>
    <row r="2249" spans="1:12" x14ac:dyDescent="0.25">
      <c r="A2249" s="10" t="s">
        <v>2931</v>
      </c>
      <c r="B2249" s="14">
        <v>202505</v>
      </c>
      <c r="C2249" s="14">
        <v>202505</v>
      </c>
      <c r="D2249" s="14" t="s">
        <v>1014</v>
      </c>
      <c r="E2249" s="16">
        <v>9861635166</v>
      </c>
      <c r="F2249" s="10" t="s">
        <v>2933</v>
      </c>
      <c r="G2249" s="17" t="s">
        <v>1778</v>
      </c>
      <c r="H2249" s="11">
        <v>295000</v>
      </c>
      <c r="I2249" s="19">
        <v>45820</v>
      </c>
      <c r="J2249" s="11">
        <v>57000</v>
      </c>
      <c r="K2249" s="12" t="s">
        <v>20</v>
      </c>
      <c r="L2249" s="12" t="s">
        <v>158</v>
      </c>
    </row>
    <row r="2250" spans="1:12" x14ac:dyDescent="0.25">
      <c r="A2250" s="10" t="s">
        <v>2872</v>
      </c>
      <c r="B2250" s="14">
        <v>202505</v>
      </c>
      <c r="C2250" s="14">
        <v>202505</v>
      </c>
      <c r="D2250" s="14" t="s">
        <v>1014</v>
      </c>
      <c r="E2250" s="16">
        <v>6370349156</v>
      </c>
      <c r="F2250" s="10" t="s">
        <v>2876</v>
      </c>
      <c r="G2250" s="17" t="s">
        <v>1778</v>
      </c>
      <c r="H2250" s="11">
        <v>298000</v>
      </c>
      <c r="I2250" s="19">
        <v>45821</v>
      </c>
      <c r="J2250" s="11">
        <v>43000</v>
      </c>
      <c r="K2250" s="12" t="s">
        <v>20</v>
      </c>
      <c r="L2250" s="12" t="s">
        <v>158</v>
      </c>
    </row>
    <row r="2251" spans="1:12" x14ac:dyDescent="0.25">
      <c r="A2251" s="10" t="s">
        <v>2811</v>
      </c>
      <c r="B2251" s="14">
        <v>202504</v>
      </c>
      <c r="C2251" s="14">
        <v>202504</v>
      </c>
      <c r="D2251" s="14" t="s">
        <v>1015</v>
      </c>
      <c r="E2251" s="16">
        <v>7735381720</v>
      </c>
      <c r="F2251" s="10" t="s">
        <v>2817</v>
      </c>
      <c r="G2251" s="17" t="s">
        <v>1778</v>
      </c>
      <c r="H2251" s="11">
        <v>300000</v>
      </c>
      <c r="I2251" s="19">
        <v>45821</v>
      </c>
      <c r="J2251" s="11">
        <v>58000</v>
      </c>
      <c r="K2251" s="12" t="s">
        <v>20</v>
      </c>
      <c r="L2251" s="12" t="s">
        <v>158</v>
      </c>
    </row>
    <row r="2252" spans="1:12" x14ac:dyDescent="0.25">
      <c r="A2252" s="10" t="s">
        <v>2792</v>
      </c>
      <c r="B2252" s="14">
        <v>202504</v>
      </c>
      <c r="C2252" s="14">
        <v>202504</v>
      </c>
      <c r="D2252" s="14" t="s">
        <v>1015</v>
      </c>
      <c r="E2252" s="16">
        <v>8658625711</v>
      </c>
      <c r="F2252" s="10" t="s">
        <v>2795</v>
      </c>
      <c r="G2252" s="17" t="s">
        <v>1778</v>
      </c>
      <c r="H2252" s="11">
        <v>318600</v>
      </c>
      <c r="I2252" s="19">
        <v>45821</v>
      </c>
      <c r="J2252" s="11">
        <v>89000</v>
      </c>
      <c r="K2252" s="12" t="s">
        <v>20</v>
      </c>
      <c r="L2252" s="12" t="s">
        <v>158</v>
      </c>
    </row>
    <row r="2253" spans="1:12" x14ac:dyDescent="0.25">
      <c r="A2253" s="10" t="s">
        <v>2824</v>
      </c>
      <c r="B2253" s="14">
        <v>202504</v>
      </c>
      <c r="C2253" s="14">
        <v>202504</v>
      </c>
      <c r="D2253" s="14" t="s">
        <v>1015</v>
      </c>
      <c r="E2253" s="16">
        <v>9040440279</v>
      </c>
      <c r="F2253" s="10" t="s">
        <v>2825</v>
      </c>
      <c r="G2253" s="17" t="s">
        <v>1778</v>
      </c>
      <c r="H2253" s="11">
        <v>295000</v>
      </c>
      <c r="I2253" s="19">
        <v>45821</v>
      </c>
      <c r="J2253" s="11">
        <v>60000</v>
      </c>
      <c r="K2253" s="12" t="s">
        <v>20</v>
      </c>
      <c r="L2253" s="12" t="s">
        <v>158</v>
      </c>
    </row>
    <row r="2254" spans="1:12" x14ac:dyDescent="0.25">
      <c r="A2254" s="10" t="s">
        <v>2908</v>
      </c>
      <c r="B2254" s="14">
        <v>202505</v>
      </c>
      <c r="C2254" s="14">
        <v>202505</v>
      </c>
      <c r="D2254" s="14" t="s">
        <v>1015</v>
      </c>
      <c r="E2254" s="16">
        <v>9853725944</v>
      </c>
      <c r="F2254" s="10" t="s">
        <v>2909</v>
      </c>
      <c r="G2254" s="17" t="s">
        <v>1778</v>
      </c>
      <c r="H2254" s="11">
        <v>295000</v>
      </c>
      <c r="I2254" s="19">
        <v>45822</v>
      </c>
      <c r="J2254" s="11">
        <v>245000</v>
      </c>
      <c r="K2254" s="12" t="s">
        <v>20</v>
      </c>
      <c r="L2254" s="12" t="s">
        <v>158</v>
      </c>
    </row>
    <row r="2255" spans="1:12" x14ac:dyDescent="0.25">
      <c r="A2255" s="10" t="s">
        <v>2941</v>
      </c>
      <c r="B2255" s="14">
        <v>202505</v>
      </c>
      <c r="C2255" s="14">
        <v>202505</v>
      </c>
      <c r="D2255" s="14" t="s">
        <v>1015</v>
      </c>
      <c r="E2255" s="16">
        <v>7729992948</v>
      </c>
      <c r="F2255" s="10" t="s">
        <v>2942</v>
      </c>
      <c r="G2255" s="17" t="s">
        <v>2006</v>
      </c>
      <c r="H2255" s="11">
        <v>275000</v>
      </c>
      <c r="I2255" s="19">
        <v>45824</v>
      </c>
      <c r="J2255" s="11">
        <v>275000</v>
      </c>
      <c r="K2255" s="12" t="s">
        <v>2954</v>
      </c>
      <c r="L2255" s="12" t="s">
        <v>158</v>
      </c>
    </row>
    <row r="2256" spans="1:12" x14ac:dyDescent="0.25">
      <c r="A2256" s="10" t="s">
        <v>2832</v>
      </c>
      <c r="B2256" s="14">
        <v>202504</v>
      </c>
      <c r="C2256" s="14">
        <v>202504</v>
      </c>
      <c r="D2256" s="14" t="s">
        <v>1014</v>
      </c>
      <c r="E2256" s="16">
        <v>9361378163</v>
      </c>
      <c r="F2256" s="10" t="s">
        <v>2833</v>
      </c>
      <c r="G2256" s="17" t="s">
        <v>1792</v>
      </c>
      <c r="H2256" s="11">
        <v>295000</v>
      </c>
      <c r="I2256" s="19">
        <v>45824</v>
      </c>
      <c r="J2256" s="11">
        <v>50000</v>
      </c>
      <c r="K2256" s="12" t="s">
        <v>20</v>
      </c>
      <c r="L2256" s="12" t="s">
        <v>158</v>
      </c>
    </row>
    <row r="2257" spans="1:13" x14ac:dyDescent="0.25">
      <c r="A2257" s="10" t="s">
        <v>2935</v>
      </c>
      <c r="B2257" s="14">
        <v>202505</v>
      </c>
      <c r="C2257" s="14">
        <v>202505</v>
      </c>
      <c r="D2257" s="14" t="s">
        <v>1015</v>
      </c>
      <c r="E2257" s="16">
        <v>9932801988</v>
      </c>
      <c r="F2257" s="10" t="s">
        <v>2937</v>
      </c>
      <c r="G2257" s="17" t="s">
        <v>1778</v>
      </c>
      <c r="H2257" s="11">
        <v>290000</v>
      </c>
      <c r="I2257" s="19">
        <v>45825</v>
      </c>
      <c r="J2257" s="11">
        <v>50000</v>
      </c>
      <c r="K2257" s="12" t="s">
        <v>20</v>
      </c>
      <c r="L2257" s="12" t="s">
        <v>158</v>
      </c>
    </row>
    <row r="2258" spans="1:13" x14ac:dyDescent="0.25">
      <c r="A2258" s="10" t="s">
        <v>2935</v>
      </c>
      <c r="B2258" s="14">
        <v>202505</v>
      </c>
      <c r="C2258" s="14">
        <v>202505</v>
      </c>
      <c r="D2258" s="14" t="s">
        <v>1015</v>
      </c>
      <c r="E2258" s="16">
        <v>9932801988</v>
      </c>
      <c r="F2258" s="10" t="s">
        <v>2937</v>
      </c>
      <c r="G2258" s="17" t="s">
        <v>1778</v>
      </c>
      <c r="H2258" s="11">
        <v>290000</v>
      </c>
      <c r="I2258" s="19">
        <v>45825</v>
      </c>
      <c r="J2258" s="11">
        <v>200000</v>
      </c>
      <c r="K2258" s="12" t="s">
        <v>2954</v>
      </c>
      <c r="L2258" s="12" t="s">
        <v>158</v>
      </c>
    </row>
    <row r="2259" spans="1:13" x14ac:dyDescent="0.25">
      <c r="A2259" s="10" t="s">
        <v>2685</v>
      </c>
      <c r="B2259" s="14">
        <v>202502</v>
      </c>
      <c r="C2259" s="14">
        <v>202502</v>
      </c>
      <c r="D2259" s="14" t="s">
        <v>1015</v>
      </c>
      <c r="E2259" s="16">
        <v>7064878951</v>
      </c>
      <c r="F2259" s="10" t="s">
        <v>2688</v>
      </c>
      <c r="G2259" s="17" t="s">
        <v>2639</v>
      </c>
      <c r="H2259" s="11">
        <v>275000</v>
      </c>
      <c r="I2259" s="19">
        <v>45825</v>
      </c>
      <c r="J2259" s="11">
        <v>42500</v>
      </c>
      <c r="K2259" s="12" t="s">
        <v>689</v>
      </c>
      <c r="L2259" s="12" t="s">
        <v>158</v>
      </c>
    </row>
    <row r="2260" spans="1:13" x14ac:dyDescent="0.25">
      <c r="A2260" s="10" t="s">
        <v>2914</v>
      </c>
      <c r="B2260" s="14">
        <v>202505</v>
      </c>
      <c r="C2260" s="14">
        <v>202505</v>
      </c>
      <c r="D2260" s="14" t="s">
        <v>1015</v>
      </c>
      <c r="E2260" s="16">
        <v>9853490761</v>
      </c>
      <c r="F2260" s="10" t="s">
        <v>2924</v>
      </c>
      <c r="G2260" s="17" t="s">
        <v>1792</v>
      </c>
      <c r="H2260" s="11">
        <v>275000</v>
      </c>
      <c r="I2260" s="19">
        <v>45825</v>
      </c>
      <c r="J2260" s="11">
        <v>67500</v>
      </c>
      <c r="K2260" s="12" t="s">
        <v>20</v>
      </c>
      <c r="L2260" s="12" t="s">
        <v>158</v>
      </c>
    </row>
    <row r="2261" spans="1:13" x14ac:dyDescent="0.25">
      <c r="A2261" s="10" t="s">
        <v>2947</v>
      </c>
      <c r="B2261" s="14">
        <v>202505</v>
      </c>
      <c r="C2261" s="14">
        <v>202505</v>
      </c>
      <c r="D2261" s="14" t="s">
        <v>1015</v>
      </c>
      <c r="E2261" s="16">
        <v>7978555713</v>
      </c>
      <c r="F2261" s="10" t="s">
        <v>2951</v>
      </c>
      <c r="G2261" s="17" t="s">
        <v>1778</v>
      </c>
      <c r="H2261" s="11">
        <v>305000</v>
      </c>
      <c r="I2261" s="19">
        <v>45826</v>
      </c>
      <c r="J2261" s="11">
        <v>300000</v>
      </c>
      <c r="K2261" s="12" t="s">
        <v>20</v>
      </c>
      <c r="L2261" s="12" t="s">
        <v>158</v>
      </c>
    </row>
    <row r="2262" spans="1:13" x14ac:dyDescent="0.25">
      <c r="A2262" s="10" t="s">
        <v>2078</v>
      </c>
      <c r="B2262" s="14">
        <v>202406</v>
      </c>
      <c r="C2262" s="14">
        <v>202406</v>
      </c>
      <c r="D2262" s="14" t="s">
        <v>1014</v>
      </c>
      <c r="E2262" s="16">
        <v>9958139119</v>
      </c>
      <c r="F2262" s="10" t="s">
        <v>2079</v>
      </c>
      <c r="G2262" s="17" t="s">
        <v>1778</v>
      </c>
      <c r="H2262" s="11">
        <v>290000</v>
      </c>
      <c r="I2262" s="19">
        <v>45826</v>
      </c>
      <c r="J2262" s="11">
        <v>45000</v>
      </c>
      <c r="K2262" s="12" t="s">
        <v>20</v>
      </c>
      <c r="L2262" s="12" t="s">
        <v>158</v>
      </c>
    </row>
    <row r="2263" spans="1:13" x14ac:dyDescent="0.25">
      <c r="A2263" s="10" t="s">
        <v>2955</v>
      </c>
      <c r="B2263" s="14">
        <v>202406</v>
      </c>
      <c r="C2263" s="14">
        <v>202406</v>
      </c>
      <c r="D2263" s="14" t="s">
        <v>1015</v>
      </c>
      <c r="E2263" s="16">
        <v>6370288580</v>
      </c>
      <c r="F2263" s="10" t="s">
        <v>2957</v>
      </c>
      <c r="G2263" s="17" t="s">
        <v>1778</v>
      </c>
      <c r="H2263" s="11">
        <v>313000</v>
      </c>
      <c r="I2263" s="19">
        <v>45826</v>
      </c>
      <c r="J2263" s="11">
        <v>5000</v>
      </c>
      <c r="K2263" s="12" t="s">
        <v>20</v>
      </c>
      <c r="L2263" s="12" t="s">
        <v>158</v>
      </c>
    </row>
    <row r="2264" spans="1:13" x14ac:dyDescent="0.25">
      <c r="A2264" s="10" t="s">
        <v>2956</v>
      </c>
      <c r="B2264" s="14">
        <v>202406</v>
      </c>
      <c r="C2264" s="14">
        <v>202406</v>
      </c>
      <c r="D2264" s="14" t="s">
        <v>1015</v>
      </c>
      <c r="E2264" s="16">
        <v>8457935534</v>
      </c>
      <c r="F2264" s="10" t="s">
        <v>2958</v>
      </c>
      <c r="G2264" s="17" t="s">
        <v>1778</v>
      </c>
      <c r="H2264" s="11">
        <v>285000</v>
      </c>
      <c r="I2264" s="19">
        <v>45826</v>
      </c>
      <c r="J2264" s="11">
        <v>5000</v>
      </c>
      <c r="K2264" s="12" t="s">
        <v>20</v>
      </c>
      <c r="L2264" s="12" t="s">
        <v>158</v>
      </c>
    </row>
    <row r="2265" spans="1:13" x14ac:dyDescent="0.25">
      <c r="A2265" s="10" t="s">
        <v>2769</v>
      </c>
      <c r="B2265" s="14">
        <v>202504</v>
      </c>
      <c r="C2265" s="14">
        <v>202504</v>
      </c>
      <c r="D2265" s="14" t="s">
        <v>1014</v>
      </c>
      <c r="E2265" s="16">
        <v>7470307309</v>
      </c>
      <c r="F2265" s="10" t="s">
        <v>2775</v>
      </c>
      <c r="G2265" s="17" t="s">
        <v>1778</v>
      </c>
      <c r="H2265" s="11">
        <v>290000</v>
      </c>
      <c r="I2265" s="19">
        <v>45827</v>
      </c>
      <c r="J2265" s="11">
        <v>70000</v>
      </c>
      <c r="K2265" s="12" t="s">
        <v>20</v>
      </c>
      <c r="L2265" s="12" t="s">
        <v>158</v>
      </c>
    </row>
    <row r="2266" spans="1:13" x14ac:dyDescent="0.25">
      <c r="A2266" s="10" t="s">
        <v>2658</v>
      </c>
      <c r="B2266" s="14">
        <v>202502</v>
      </c>
      <c r="C2266" s="14">
        <v>202502</v>
      </c>
      <c r="D2266" s="14" t="s">
        <v>1014</v>
      </c>
      <c r="E2266" s="16">
        <v>6360952506</v>
      </c>
      <c r="F2266" s="10" t="s">
        <v>2662</v>
      </c>
      <c r="G2266" s="17" t="s">
        <v>1792</v>
      </c>
      <c r="H2266" s="11">
        <v>275000</v>
      </c>
      <c r="I2266" s="19">
        <v>45827</v>
      </c>
      <c r="J2266" s="11">
        <v>45000</v>
      </c>
      <c r="K2266" s="12" t="s">
        <v>20</v>
      </c>
      <c r="L2266" s="12" t="s">
        <v>158</v>
      </c>
    </row>
    <row r="2267" spans="1:13" x14ac:dyDescent="0.25">
      <c r="A2267" s="10" t="s">
        <v>2935</v>
      </c>
      <c r="B2267" s="14">
        <v>202505</v>
      </c>
      <c r="C2267" s="14">
        <v>202505</v>
      </c>
      <c r="D2267" s="14" t="s">
        <v>1015</v>
      </c>
      <c r="E2267" s="16">
        <v>9932801988</v>
      </c>
      <c r="F2267" s="10" t="s">
        <v>2937</v>
      </c>
      <c r="G2267" s="17" t="s">
        <v>1778</v>
      </c>
      <c r="H2267" s="11">
        <v>290000</v>
      </c>
      <c r="I2267" s="19">
        <v>45827</v>
      </c>
      <c r="J2267" s="11">
        <v>50000</v>
      </c>
      <c r="K2267" s="12" t="s">
        <v>20</v>
      </c>
      <c r="L2267" s="12" t="s">
        <v>158</v>
      </c>
    </row>
    <row r="2268" spans="1:13" x14ac:dyDescent="0.25">
      <c r="A2268" s="10" t="s">
        <v>2959</v>
      </c>
      <c r="B2268" s="14">
        <v>202506</v>
      </c>
      <c r="C2268" s="14">
        <v>202506</v>
      </c>
      <c r="D2268" s="14" t="s">
        <v>1014</v>
      </c>
      <c r="E2268" s="16">
        <v>8217844989</v>
      </c>
      <c r="F2268" s="10" t="s">
        <v>2960</v>
      </c>
      <c r="G2268" s="17" t="s">
        <v>1778</v>
      </c>
      <c r="H2268" s="11">
        <v>290000</v>
      </c>
      <c r="I2268" s="19">
        <v>45827</v>
      </c>
      <c r="J2268" s="11">
        <v>95000</v>
      </c>
      <c r="K2268" s="12" t="s">
        <v>20</v>
      </c>
      <c r="L2268" s="12" t="s">
        <v>158</v>
      </c>
    </row>
    <row r="2269" spans="1:13" x14ac:dyDescent="0.25">
      <c r="A2269" s="10" t="s">
        <v>2961</v>
      </c>
      <c r="B2269" s="14">
        <v>202506</v>
      </c>
      <c r="C2269" s="14">
        <v>202506</v>
      </c>
      <c r="D2269" s="14" t="s">
        <v>1014</v>
      </c>
      <c r="E2269" s="16">
        <v>9611383249</v>
      </c>
      <c r="F2269" s="10" t="s">
        <v>2962</v>
      </c>
      <c r="G2269" s="17" t="s">
        <v>1778</v>
      </c>
      <c r="H2269" s="11">
        <v>290000</v>
      </c>
      <c r="I2269" s="19">
        <v>45827</v>
      </c>
      <c r="J2269" s="11">
        <v>90000</v>
      </c>
      <c r="K2269" s="12" t="s">
        <v>20</v>
      </c>
      <c r="L2269" s="12" t="s">
        <v>158</v>
      </c>
    </row>
    <row r="2270" spans="1:13" x14ac:dyDescent="0.25">
      <c r="A2270" s="10" t="s">
        <v>2820</v>
      </c>
      <c r="B2270" s="14">
        <v>202504</v>
      </c>
      <c r="C2270" s="14">
        <v>202504</v>
      </c>
      <c r="D2270" s="14" t="s">
        <v>1014</v>
      </c>
      <c r="E2270" s="16">
        <v>6379785896</v>
      </c>
      <c r="F2270" s="10" t="s">
        <v>2819</v>
      </c>
      <c r="G2270" s="17" t="s">
        <v>1792</v>
      </c>
      <c r="H2270" s="11">
        <v>270000</v>
      </c>
      <c r="I2270" s="19">
        <v>45828</v>
      </c>
      <c r="J2270" s="11">
        <v>65000</v>
      </c>
      <c r="K2270" s="12" t="s">
        <v>20</v>
      </c>
      <c r="L2270" s="12" t="s">
        <v>158</v>
      </c>
    </row>
    <row r="2271" spans="1:13" x14ac:dyDescent="0.25">
      <c r="A2271" s="10" t="s">
        <v>2963</v>
      </c>
      <c r="B2271" s="14">
        <v>202506</v>
      </c>
      <c r="C2271" s="14">
        <v>202506</v>
      </c>
      <c r="D2271" s="14" t="s">
        <v>1015</v>
      </c>
      <c r="E2271" s="16">
        <v>7205064713</v>
      </c>
      <c r="F2271" s="10" t="s">
        <v>2964</v>
      </c>
      <c r="G2271" s="17" t="s">
        <v>1778</v>
      </c>
      <c r="H2271" s="11">
        <v>290000</v>
      </c>
      <c r="I2271" s="19">
        <v>45828</v>
      </c>
      <c r="J2271" s="11">
        <v>50000</v>
      </c>
      <c r="K2271" s="12" t="s">
        <v>20</v>
      </c>
      <c r="L2271" s="12" t="s">
        <v>158</v>
      </c>
    </row>
    <row r="2272" spans="1:13" x14ac:dyDescent="0.25">
      <c r="A2272" s="10" t="s">
        <v>2965</v>
      </c>
      <c r="B2272" s="14">
        <v>202506</v>
      </c>
      <c r="C2272" s="14">
        <v>202506</v>
      </c>
      <c r="D2272" s="14" t="s">
        <v>1015</v>
      </c>
      <c r="E2272" s="16">
        <v>8018204095</v>
      </c>
      <c r="F2272" s="10" t="s">
        <v>2966</v>
      </c>
      <c r="G2272" s="17" t="s">
        <v>1778</v>
      </c>
      <c r="H2272" s="11">
        <v>300000</v>
      </c>
      <c r="I2272" s="19">
        <v>45828</v>
      </c>
      <c r="J2272" s="11">
        <v>100000</v>
      </c>
      <c r="K2272" s="12" t="s">
        <v>286</v>
      </c>
      <c r="L2272" s="12" t="s">
        <v>158</v>
      </c>
      <c r="M2272" t="s">
        <v>2930</v>
      </c>
    </row>
    <row r="2273" spans="1:13" x14ac:dyDescent="0.25">
      <c r="A2273" s="10" t="s">
        <v>2581</v>
      </c>
      <c r="B2273" s="14">
        <v>202501</v>
      </c>
      <c r="C2273" s="14">
        <v>202501</v>
      </c>
      <c r="D2273" s="14" t="s">
        <v>1015</v>
      </c>
      <c r="E2273" s="16">
        <v>7008854840</v>
      </c>
      <c r="F2273" s="10" t="s">
        <v>2585</v>
      </c>
      <c r="G2273" s="17" t="s">
        <v>1778</v>
      </c>
      <c r="H2273" s="11">
        <v>305000</v>
      </c>
      <c r="I2273" s="19">
        <v>45828</v>
      </c>
      <c r="J2273" s="11">
        <v>50000</v>
      </c>
      <c r="K2273" s="12" t="s">
        <v>20</v>
      </c>
      <c r="L2273" s="12" t="s">
        <v>158</v>
      </c>
    </row>
    <row r="2274" spans="1:13" x14ac:dyDescent="0.25">
      <c r="A2274" s="10" t="s">
        <v>2873</v>
      </c>
      <c r="B2274" s="14">
        <v>202505</v>
      </c>
      <c r="C2274" s="14">
        <v>202505</v>
      </c>
      <c r="D2274" s="14" t="s">
        <v>1015</v>
      </c>
      <c r="E2274" s="16">
        <v>7979112319</v>
      </c>
      <c r="F2274" s="10" t="s">
        <v>2877</v>
      </c>
      <c r="G2274" s="17" t="s">
        <v>1778</v>
      </c>
      <c r="H2274" s="11">
        <v>285000</v>
      </c>
      <c r="I2274" s="19">
        <v>45828</v>
      </c>
      <c r="J2274" s="11">
        <v>70000</v>
      </c>
      <c r="K2274" s="12" t="s">
        <v>20</v>
      </c>
      <c r="L2274" s="12" t="s">
        <v>158</v>
      </c>
    </row>
    <row r="2275" spans="1:13" x14ac:dyDescent="0.25">
      <c r="A2275" s="10" t="s">
        <v>2967</v>
      </c>
      <c r="B2275" s="14">
        <v>202505</v>
      </c>
      <c r="C2275" s="14">
        <v>202505</v>
      </c>
      <c r="D2275" s="14" t="s">
        <v>1015</v>
      </c>
      <c r="E2275" s="16"/>
      <c r="F2275" s="10"/>
      <c r="G2275" s="17" t="s">
        <v>1778</v>
      </c>
      <c r="H2275" s="11">
        <v>285000</v>
      </c>
      <c r="I2275" s="19">
        <v>45828</v>
      </c>
      <c r="J2275" s="11">
        <v>5000</v>
      </c>
      <c r="K2275" s="12" t="s">
        <v>286</v>
      </c>
      <c r="L2275" s="12" t="s">
        <v>158</v>
      </c>
      <c r="M2275" t="s">
        <v>2930</v>
      </c>
    </row>
    <row r="2276" spans="1:13" x14ac:dyDescent="0.25">
      <c r="A2276" s="10" t="s">
        <v>2965</v>
      </c>
      <c r="B2276" s="14">
        <v>202506</v>
      </c>
      <c r="C2276" s="14">
        <v>202506</v>
      </c>
      <c r="D2276" s="14" t="s">
        <v>1015</v>
      </c>
      <c r="E2276" s="16">
        <v>8018204095</v>
      </c>
      <c r="F2276" s="10" t="s">
        <v>2966</v>
      </c>
      <c r="G2276" s="17" t="s">
        <v>1778</v>
      </c>
      <c r="H2276" s="11">
        <v>300000</v>
      </c>
      <c r="I2276" s="19">
        <v>45828</v>
      </c>
      <c r="J2276" s="11">
        <v>5000</v>
      </c>
      <c r="K2276" s="12" t="s">
        <v>286</v>
      </c>
      <c r="L2276" s="12" t="s">
        <v>158</v>
      </c>
      <c r="M2276" t="s">
        <v>2930</v>
      </c>
    </row>
    <row r="2277" spans="1:13" x14ac:dyDescent="0.25">
      <c r="A2277" s="10" t="s">
        <v>2968</v>
      </c>
      <c r="B2277" s="14">
        <v>202506</v>
      </c>
      <c r="C2277" s="14">
        <v>202506</v>
      </c>
      <c r="D2277" s="14" t="s">
        <v>1015</v>
      </c>
      <c r="E2277" s="16"/>
      <c r="F2277" s="10" t="s">
        <v>2966</v>
      </c>
      <c r="G2277" s="17" t="s">
        <v>1778</v>
      </c>
      <c r="H2277" s="11">
        <v>300000</v>
      </c>
      <c r="I2277" s="19">
        <v>45828</v>
      </c>
      <c r="J2277" s="11">
        <v>5000</v>
      </c>
      <c r="K2277" s="12" t="s">
        <v>286</v>
      </c>
      <c r="L2277" s="12" t="s">
        <v>158</v>
      </c>
      <c r="M2277" t="s">
        <v>2930</v>
      </c>
    </row>
    <row r="2278" spans="1:13" x14ac:dyDescent="0.25">
      <c r="A2278" s="10" t="s">
        <v>2943</v>
      </c>
      <c r="B2278" s="14">
        <v>202505</v>
      </c>
      <c r="C2278" s="14">
        <v>202505</v>
      </c>
      <c r="D2278" s="14" t="s">
        <v>1015</v>
      </c>
      <c r="E2278" s="16">
        <v>8770711403</v>
      </c>
      <c r="F2278" s="10" t="s">
        <v>2940</v>
      </c>
      <c r="G2278" s="17" t="s">
        <v>2006</v>
      </c>
      <c r="H2278" s="11">
        <v>275000</v>
      </c>
      <c r="I2278" s="19">
        <v>45828</v>
      </c>
      <c r="J2278" s="11">
        <v>5000</v>
      </c>
      <c r="K2278" s="12" t="s">
        <v>286</v>
      </c>
      <c r="L2278" s="12" t="s">
        <v>158</v>
      </c>
      <c r="M2278" t="s">
        <v>2930</v>
      </c>
    </row>
    <row r="2279" spans="1:13" x14ac:dyDescent="0.25">
      <c r="A2279" s="10" t="s">
        <v>2894</v>
      </c>
      <c r="B2279" s="14">
        <v>202505</v>
      </c>
      <c r="C2279" s="14">
        <v>202505</v>
      </c>
      <c r="D2279" s="14" t="s">
        <v>1015</v>
      </c>
      <c r="E2279" s="16">
        <v>7855901814</v>
      </c>
      <c r="F2279" s="10" t="s">
        <v>2897</v>
      </c>
      <c r="G2279" s="17" t="s">
        <v>2006</v>
      </c>
      <c r="H2279" s="11">
        <v>295000</v>
      </c>
      <c r="I2279" s="19">
        <v>45829</v>
      </c>
      <c r="J2279" s="11">
        <v>95000</v>
      </c>
      <c r="K2279" s="12" t="s">
        <v>20</v>
      </c>
      <c r="L2279" s="12" t="s">
        <v>158</v>
      </c>
    </row>
    <row r="2280" spans="1:13" x14ac:dyDescent="0.25">
      <c r="A2280" s="10" t="s">
        <v>2722</v>
      </c>
      <c r="B2280" s="14">
        <v>202502</v>
      </c>
      <c r="C2280" s="14">
        <v>202502</v>
      </c>
      <c r="D2280" s="14" t="s">
        <v>1015</v>
      </c>
      <c r="E2280" s="16">
        <v>8847889479</v>
      </c>
      <c r="F2280" s="10" t="s">
        <v>2723</v>
      </c>
      <c r="G2280" s="17" t="s">
        <v>2006</v>
      </c>
      <c r="H2280" s="11">
        <v>303000</v>
      </c>
      <c r="I2280" s="19">
        <v>45829</v>
      </c>
      <c r="J2280" s="11">
        <v>74500</v>
      </c>
      <c r="K2280" s="12" t="s">
        <v>689</v>
      </c>
      <c r="L2280" s="12" t="s">
        <v>158</v>
      </c>
    </row>
    <row r="2281" spans="1:13" x14ac:dyDescent="0.25">
      <c r="A2281" s="10" t="s">
        <v>2658</v>
      </c>
      <c r="B2281" s="14">
        <v>202502</v>
      </c>
      <c r="C2281" s="14">
        <v>202502</v>
      </c>
      <c r="D2281" s="14" t="s">
        <v>1014</v>
      </c>
      <c r="E2281" s="16">
        <v>6360952506</v>
      </c>
      <c r="F2281" s="10" t="s">
        <v>2662</v>
      </c>
      <c r="G2281" s="17" t="s">
        <v>1792</v>
      </c>
      <c r="H2281" s="11">
        <v>275000</v>
      </c>
      <c r="I2281" s="19">
        <v>45829</v>
      </c>
      <c r="J2281" s="11">
        <v>90000</v>
      </c>
      <c r="K2281" s="12" t="s">
        <v>20</v>
      </c>
      <c r="L2281" s="12" t="s">
        <v>158</v>
      </c>
    </row>
    <row r="2282" spans="1:13" x14ac:dyDescent="0.25">
      <c r="A2282" s="10" t="s">
        <v>2891</v>
      </c>
      <c r="B2282" s="14">
        <v>202505</v>
      </c>
      <c r="C2282" s="14">
        <v>202505</v>
      </c>
      <c r="D2282" s="14" t="s">
        <v>1015</v>
      </c>
      <c r="E2282" s="16">
        <v>6383180950</v>
      </c>
      <c r="F2282" s="10" t="s">
        <v>2892</v>
      </c>
      <c r="G2282" s="17" t="s">
        <v>1778</v>
      </c>
      <c r="H2282" s="11">
        <v>290000</v>
      </c>
      <c r="I2282" s="19">
        <v>45829</v>
      </c>
      <c r="J2282" s="11">
        <v>50000</v>
      </c>
      <c r="K2282" s="12" t="s">
        <v>20</v>
      </c>
      <c r="L2282" s="12" t="s">
        <v>158</v>
      </c>
    </row>
    <row r="2283" spans="1:13" x14ac:dyDescent="0.25">
      <c r="A2283" s="10" t="s">
        <v>2969</v>
      </c>
      <c r="B2283" s="14">
        <v>202506</v>
      </c>
      <c r="C2283" s="14">
        <v>202506</v>
      </c>
      <c r="D2283" s="14" t="s">
        <v>1015</v>
      </c>
      <c r="E2283" s="16">
        <v>9861234569</v>
      </c>
      <c r="F2283" s="10" t="s">
        <v>2970</v>
      </c>
      <c r="G2283" s="17" t="s">
        <v>1778</v>
      </c>
      <c r="H2283" s="11">
        <v>290000</v>
      </c>
      <c r="I2283" s="19">
        <v>45829</v>
      </c>
      <c r="J2283" s="11">
        <v>67500</v>
      </c>
      <c r="K2283" s="12" t="s">
        <v>20</v>
      </c>
      <c r="L2283" s="12" t="s">
        <v>158</v>
      </c>
    </row>
    <row r="2284" spans="1:13" x14ac:dyDescent="0.25">
      <c r="A2284" s="10" t="s">
        <v>2768</v>
      </c>
      <c r="B2284" s="14">
        <v>202504</v>
      </c>
      <c r="C2284" s="14">
        <v>202504</v>
      </c>
      <c r="D2284" s="14" t="s">
        <v>1015</v>
      </c>
      <c r="E2284" s="16">
        <v>7381676848</v>
      </c>
      <c r="F2284" s="10" t="s">
        <v>2774</v>
      </c>
      <c r="G2284" s="17" t="s">
        <v>1778</v>
      </c>
      <c r="H2284" s="11">
        <v>318600</v>
      </c>
      <c r="I2284" s="19">
        <v>45831</v>
      </c>
      <c r="J2284" s="11">
        <v>78400</v>
      </c>
      <c r="K2284" s="12" t="s">
        <v>20</v>
      </c>
      <c r="L2284" s="12" t="s">
        <v>158</v>
      </c>
    </row>
    <row r="2285" spans="1:13" x14ac:dyDescent="0.25">
      <c r="A2285" s="10" t="s">
        <v>2971</v>
      </c>
      <c r="B2285" s="14">
        <v>202506</v>
      </c>
      <c r="C2285" s="14">
        <v>202506</v>
      </c>
      <c r="D2285" s="14" t="s">
        <v>1015</v>
      </c>
      <c r="E2285" s="16">
        <v>9583657624</v>
      </c>
      <c r="F2285" s="10" t="s">
        <v>2972</v>
      </c>
      <c r="G2285" s="17" t="s">
        <v>1778</v>
      </c>
      <c r="H2285" s="11">
        <v>290000</v>
      </c>
      <c r="I2285" s="19">
        <v>45831</v>
      </c>
      <c r="J2285" s="11">
        <v>30000</v>
      </c>
      <c r="K2285" s="12" t="s">
        <v>20</v>
      </c>
      <c r="L2285" s="12" t="s">
        <v>158</v>
      </c>
    </row>
    <row r="2286" spans="1:13" x14ac:dyDescent="0.25">
      <c r="A2286" s="10" t="s">
        <v>2906</v>
      </c>
      <c r="B2286" s="14">
        <v>202505</v>
      </c>
      <c r="C2286" s="14">
        <v>202505</v>
      </c>
      <c r="D2286" s="14" t="s">
        <v>1015</v>
      </c>
      <c r="E2286" s="16">
        <v>9999220981</v>
      </c>
      <c r="F2286" s="10" t="s">
        <v>2907</v>
      </c>
      <c r="G2286" s="17" t="s">
        <v>1778</v>
      </c>
      <c r="H2286" s="11">
        <v>290000</v>
      </c>
      <c r="I2286" s="19">
        <v>45831</v>
      </c>
      <c r="J2286" s="11">
        <v>72500</v>
      </c>
      <c r="K2286" s="12" t="s">
        <v>20</v>
      </c>
      <c r="L2286" s="12" t="s">
        <v>158</v>
      </c>
    </row>
    <row r="2287" spans="1:13" x14ac:dyDescent="0.25">
      <c r="A2287" s="10" t="s">
        <v>2692</v>
      </c>
      <c r="B2287" s="14">
        <v>202502</v>
      </c>
      <c r="C2287" s="14">
        <v>202502</v>
      </c>
      <c r="D2287" s="14" t="s">
        <v>1015</v>
      </c>
      <c r="E2287" s="16">
        <v>7894447645</v>
      </c>
      <c r="F2287" s="10" t="s">
        <v>2697</v>
      </c>
      <c r="G2287" s="17" t="s">
        <v>1792</v>
      </c>
      <c r="H2287" s="11">
        <v>275000</v>
      </c>
      <c r="I2287" s="19">
        <v>45831</v>
      </c>
      <c r="J2287" s="11">
        <v>55000</v>
      </c>
      <c r="K2287" s="12" t="s">
        <v>20</v>
      </c>
      <c r="L2287" s="12" t="s">
        <v>158</v>
      </c>
    </row>
    <row r="2288" spans="1:13" x14ac:dyDescent="0.25">
      <c r="A2288" s="10" t="s">
        <v>2780</v>
      </c>
      <c r="B2288" s="14">
        <v>202504</v>
      </c>
      <c r="C2288" s="14">
        <v>202504</v>
      </c>
      <c r="D2288" s="14" t="s">
        <v>1014</v>
      </c>
      <c r="E2288" s="16">
        <v>9861108817</v>
      </c>
      <c r="F2288" s="10" t="s">
        <v>2786</v>
      </c>
      <c r="G2288" s="17" t="s">
        <v>2603</v>
      </c>
      <c r="H2288" s="11">
        <v>275000</v>
      </c>
      <c r="I2288" s="19">
        <v>45831</v>
      </c>
      <c r="J2288" s="11">
        <v>90000</v>
      </c>
      <c r="K2288" s="12" t="s">
        <v>20</v>
      </c>
      <c r="L2288" s="12" t="s">
        <v>158</v>
      </c>
    </row>
    <row r="2289" spans="1:12" x14ac:dyDescent="0.25">
      <c r="A2289" s="10" t="s">
        <v>2963</v>
      </c>
      <c r="B2289" s="14">
        <v>202506</v>
      </c>
      <c r="C2289" s="14">
        <v>202506</v>
      </c>
      <c r="D2289" s="14" t="s">
        <v>1015</v>
      </c>
      <c r="E2289" s="16">
        <v>8249123381</v>
      </c>
      <c r="F2289" s="10" t="s">
        <v>2975</v>
      </c>
      <c r="G2289" s="17" t="s">
        <v>2603</v>
      </c>
      <c r="H2289" s="11">
        <v>290000</v>
      </c>
      <c r="I2289" s="19">
        <v>45831</v>
      </c>
      <c r="J2289" s="11">
        <v>5000</v>
      </c>
      <c r="K2289" s="12" t="s">
        <v>20</v>
      </c>
      <c r="L2289" s="12" t="s">
        <v>2729</v>
      </c>
    </row>
    <row r="2290" spans="1:12" x14ac:dyDescent="0.25">
      <c r="A2290" s="10" t="s">
        <v>2973</v>
      </c>
      <c r="B2290" s="14">
        <v>202506</v>
      </c>
      <c r="C2290" s="14">
        <v>202506</v>
      </c>
      <c r="D2290" s="14" t="s">
        <v>1015</v>
      </c>
      <c r="E2290" s="16">
        <v>8249123381</v>
      </c>
      <c r="F2290" s="10" t="s">
        <v>2976</v>
      </c>
      <c r="G2290" s="17" t="s">
        <v>1792</v>
      </c>
      <c r="H2290" s="11">
        <v>270000</v>
      </c>
      <c r="I2290" s="19">
        <v>45831</v>
      </c>
      <c r="J2290" s="11">
        <v>5000</v>
      </c>
      <c r="K2290" s="12" t="s">
        <v>20</v>
      </c>
      <c r="L2290" s="12" t="s">
        <v>2729</v>
      </c>
    </row>
    <row r="2291" spans="1:12" x14ac:dyDescent="0.25">
      <c r="A2291" s="10" t="s">
        <v>2959</v>
      </c>
      <c r="B2291" s="14">
        <v>202506</v>
      </c>
      <c r="C2291" s="14">
        <v>202506</v>
      </c>
      <c r="D2291" s="14" t="s">
        <v>2978</v>
      </c>
      <c r="E2291" s="16">
        <v>8217844989</v>
      </c>
      <c r="F2291" s="10" t="s">
        <v>2960</v>
      </c>
      <c r="G2291" s="17" t="s">
        <v>2603</v>
      </c>
      <c r="H2291" s="11">
        <v>290000</v>
      </c>
      <c r="I2291" s="19">
        <v>45831</v>
      </c>
      <c r="J2291" s="11">
        <v>5000</v>
      </c>
      <c r="K2291" s="12" t="s">
        <v>20</v>
      </c>
      <c r="L2291" s="12" t="s">
        <v>2729</v>
      </c>
    </row>
    <row r="2292" spans="1:12" x14ac:dyDescent="0.25">
      <c r="A2292" s="10" t="s">
        <v>2961</v>
      </c>
      <c r="B2292" s="14">
        <v>202506</v>
      </c>
      <c r="C2292" s="14">
        <v>202506</v>
      </c>
      <c r="D2292" s="14" t="s">
        <v>1014</v>
      </c>
      <c r="E2292" s="16">
        <v>9611383249</v>
      </c>
      <c r="F2292" s="10" t="s">
        <v>2962</v>
      </c>
      <c r="G2292" s="17" t="s">
        <v>2603</v>
      </c>
      <c r="H2292" s="11">
        <v>275000</v>
      </c>
      <c r="I2292" s="19">
        <v>45831</v>
      </c>
      <c r="J2292" s="11">
        <v>5000</v>
      </c>
      <c r="K2292" s="12" t="s">
        <v>20</v>
      </c>
      <c r="L2292" s="12" t="s">
        <v>2729</v>
      </c>
    </row>
    <row r="2293" spans="1:12" x14ac:dyDescent="0.25">
      <c r="A2293" s="10" t="s">
        <v>2974</v>
      </c>
      <c r="B2293" s="14">
        <v>202506</v>
      </c>
      <c r="C2293" s="14">
        <v>202506</v>
      </c>
      <c r="D2293" s="14" t="s">
        <v>2638</v>
      </c>
      <c r="E2293" s="16">
        <v>9437388633</v>
      </c>
      <c r="F2293" s="10" t="s">
        <v>2977</v>
      </c>
      <c r="G2293" s="17" t="s">
        <v>2603</v>
      </c>
      <c r="H2293" s="11">
        <v>290000</v>
      </c>
      <c r="I2293" s="19">
        <v>45831</v>
      </c>
      <c r="J2293" s="11">
        <v>5000</v>
      </c>
      <c r="K2293" s="12" t="s">
        <v>20</v>
      </c>
      <c r="L2293" s="12" t="s">
        <v>2729</v>
      </c>
    </row>
    <row r="2294" spans="1:12" x14ac:dyDescent="0.25">
      <c r="A2294" s="10" t="s">
        <v>2979</v>
      </c>
      <c r="B2294" s="14">
        <v>202506</v>
      </c>
      <c r="C2294" s="14">
        <v>202506</v>
      </c>
      <c r="D2294" s="14" t="s">
        <v>1015</v>
      </c>
      <c r="E2294" s="16">
        <v>7978288798</v>
      </c>
      <c r="F2294" s="10" t="s">
        <v>2985</v>
      </c>
      <c r="G2294" s="17" t="s">
        <v>2603</v>
      </c>
      <c r="H2294" s="11">
        <v>313600</v>
      </c>
      <c r="I2294" s="19">
        <v>45831</v>
      </c>
      <c r="J2294" s="11">
        <v>5000</v>
      </c>
      <c r="K2294" s="12" t="s">
        <v>20</v>
      </c>
      <c r="L2294" s="12" t="s">
        <v>2073</v>
      </c>
    </row>
    <row r="2295" spans="1:12" x14ac:dyDescent="0.25">
      <c r="A2295" s="10" t="s">
        <v>2980</v>
      </c>
      <c r="B2295" s="14">
        <v>202506</v>
      </c>
      <c r="C2295" s="14">
        <v>202506</v>
      </c>
      <c r="D2295" s="14" t="s">
        <v>1015</v>
      </c>
      <c r="E2295" s="16">
        <v>7608979270</v>
      </c>
      <c r="F2295" s="10" t="s">
        <v>2986</v>
      </c>
      <c r="G2295" s="17" t="s">
        <v>1792</v>
      </c>
      <c r="H2295" s="11">
        <v>290000</v>
      </c>
      <c r="I2295" s="19">
        <v>45831</v>
      </c>
      <c r="J2295" s="11">
        <v>5000</v>
      </c>
      <c r="K2295" s="12" t="s">
        <v>20</v>
      </c>
      <c r="L2295" s="12" t="s">
        <v>2073</v>
      </c>
    </row>
    <row r="2296" spans="1:12" x14ac:dyDescent="0.25">
      <c r="A2296" s="10" t="s">
        <v>2967</v>
      </c>
      <c r="B2296" s="14">
        <v>202506</v>
      </c>
      <c r="C2296" s="14">
        <v>202506</v>
      </c>
      <c r="D2296" s="14" t="s">
        <v>1015</v>
      </c>
      <c r="E2296" s="16">
        <v>9827615446</v>
      </c>
      <c r="F2296" s="10" t="s">
        <v>2987</v>
      </c>
      <c r="G2296" s="17" t="s">
        <v>2603</v>
      </c>
      <c r="H2296" s="11">
        <v>313000</v>
      </c>
      <c r="I2296" s="19">
        <v>45831</v>
      </c>
      <c r="J2296" s="11">
        <v>5000</v>
      </c>
      <c r="K2296" s="12" t="s">
        <v>20</v>
      </c>
      <c r="L2296" s="12" t="s">
        <v>2009</v>
      </c>
    </row>
    <row r="2297" spans="1:12" x14ac:dyDescent="0.25">
      <c r="A2297" s="10" t="s">
        <v>2981</v>
      </c>
      <c r="B2297" s="14">
        <v>202506</v>
      </c>
      <c r="C2297" s="14">
        <v>202506</v>
      </c>
      <c r="D2297" s="14" t="s">
        <v>1015</v>
      </c>
      <c r="E2297" s="16">
        <v>8917455768</v>
      </c>
      <c r="F2297" s="10" t="s">
        <v>2988</v>
      </c>
      <c r="G2297" s="17" t="s">
        <v>2603</v>
      </c>
      <c r="H2297" s="11">
        <v>293600</v>
      </c>
      <c r="I2297" s="19">
        <v>45831</v>
      </c>
      <c r="J2297" s="11">
        <v>5000</v>
      </c>
      <c r="K2297" s="12" t="s">
        <v>20</v>
      </c>
      <c r="L2297" s="12" t="s">
        <v>2009</v>
      </c>
    </row>
    <row r="2298" spans="1:12" x14ac:dyDescent="0.25">
      <c r="A2298" s="10" t="s">
        <v>2982</v>
      </c>
      <c r="B2298" s="14">
        <v>202506</v>
      </c>
      <c r="C2298" s="14">
        <v>202506</v>
      </c>
      <c r="D2298" s="14" t="s">
        <v>1015</v>
      </c>
      <c r="E2298" s="16">
        <v>7008683982</v>
      </c>
      <c r="F2298" s="10" t="s">
        <v>2989</v>
      </c>
      <c r="G2298" s="17" t="s">
        <v>1792</v>
      </c>
      <c r="H2298" s="11">
        <v>290000</v>
      </c>
      <c r="I2298" s="19">
        <v>45831</v>
      </c>
      <c r="J2298" s="11">
        <v>5000</v>
      </c>
      <c r="K2298" s="12" t="s">
        <v>20</v>
      </c>
      <c r="L2298" s="12" t="s">
        <v>2073</v>
      </c>
    </row>
    <row r="2299" spans="1:12" x14ac:dyDescent="0.25">
      <c r="A2299" s="10" t="s">
        <v>2983</v>
      </c>
      <c r="B2299" s="14">
        <v>202506</v>
      </c>
      <c r="C2299" s="14">
        <v>202506</v>
      </c>
      <c r="D2299" s="14" t="s">
        <v>1014</v>
      </c>
      <c r="E2299" s="16">
        <v>7020472621</v>
      </c>
      <c r="F2299" s="10" t="s">
        <v>2990</v>
      </c>
      <c r="G2299" s="17" t="s">
        <v>2603</v>
      </c>
      <c r="H2299" s="11">
        <v>285000</v>
      </c>
      <c r="I2299" s="19">
        <v>45831</v>
      </c>
      <c r="J2299" s="11">
        <v>5000</v>
      </c>
      <c r="K2299" s="12" t="s">
        <v>20</v>
      </c>
      <c r="L2299" s="12" t="s">
        <v>2984</v>
      </c>
    </row>
    <row r="2300" spans="1:12" x14ac:dyDescent="0.25">
      <c r="A2300" s="10" t="s">
        <v>2915</v>
      </c>
      <c r="B2300" s="14">
        <v>202505</v>
      </c>
      <c r="C2300" s="14">
        <v>202505</v>
      </c>
      <c r="D2300" s="14" t="s">
        <v>1015</v>
      </c>
      <c r="E2300" s="16">
        <v>7327069956</v>
      </c>
      <c r="F2300" s="10" t="s">
        <v>2925</v>
      </c>
      <c r="G2300" s="17" t="s">
        <v>1778</v>
      </c>
      <c r="H2300" s="11">
        <v>300000</v>
      </c>
      <c r="I2300" s="19">
        <v>45832</v>
      </c>
      <c r="J2300" s="11">
        <v>98333</v>
      </c>
      <c r="K2300" s="12" t="s">
        <v>20</v>
      </c>
      <c r="L2300" s="12" t="s">
        <v>158</v>
      </c>
    </row>
    <row r="2301" spans="1:12" x14ac:dyDescent="0.25">
      <c r="A2301" s="10" t="s">
        <v>2974</v>
      </c>
      <c r="B2301" s="14">
        <v>202506</v>
      </c>
      <c r="C2301" s="14">
        <v>202506</v>
      </c>
      <c r="D2301" s="14" t="s">
        <v>2638</v>
      </c>
      <c r="E2301" s="16">
        <v>9437388633</v>
      </c>
      <c r="F2301" s="10" t="s">
        <v>2977</v>
      </c>
      <c r="G2301" s="17" t="s">
        <v>2603</v>
      </c>
      <c r="H2301" s="11">
        <v>290000</v>
      </c>
      <c r="I2301" s="19">
        <v>45832</v>
      </c>
      <c r="J2301" s="11">
        <v>285000</v>
      </c>
      <c r="K2301" s="12" t="s">
        <v>20</v>
      </c>
      <c r="L2301" s="12" t="s">
        <v>158</v>
      </c>
    </row>
    <row r="2302" spans="1:12" x14ac:dyDescent="0.25">
      <c r="A2302" s="10" t="s">
        <v>2781</v>
      </c>
      <c r="B2302" s="14">
        <v>202504</v>
      </c>
      <c r="C2302" s="14">
        <v>202504</v>
      </c>
      <c r="D2302" s="14" t="s">
        <v>1014</v>
      </c>
      <c r="E2302" s="16">
        <v>8269109139</v>
      </c>
      <c r="F2302" s="10" t="s">
        <v>2787</v>
      </c>
      <c r="G2302" s="17" t="s">
        <v>2603</v>
      </c>
      <c r="H2302" s="11">
        <v>295000</v>
      </c>
      <c r="I2302" s="19">
        <v>45833</v>
      </c>
      <c r="J2302" s="11">
        <v>120000</v>
      </c>
      <c r="K2302" s="12" t="s">
        <v>20</v>
      </c>
      <c r="L2302" s="12" t="s">
        <v>158</v>
      </c>
    </row>
    <row r="2303" spans="1:12" x14ac:dyDescent="0.25">
      <c r="A2303" s="10" t="s">
        <v>2799</v>
      </c>
      <c r="B2303" s="14">
        <v>202504</v>
      </c>
      <c r="C2303" s="14">
        <v>202504</v>
      </c>
      <c r="D2303" s="14" t="s">
        <v>1014</v>
      </c>
      <c r="E2303" s="16">
        <v>8601502425</v>
      </c>
      <c r="F2303" s="10" t="s">
        <v>2804</v>
      </c>
      <c r="G2303" s="17" t="s">
        <v>1778</v>
      </c>
      <c r="H2303" s="11">
        <v>303600</v>
      </c>
      <c r="I2303" s="19">
        <v>45833</v>
      </c>
      <c r="J2303" s="11">
        <v>99000</v>
      </c>
      <c r="K2303" s="12" t="s">
        <v>20</v>
      </c>
      <c r="L2303" s="12" t="s">
        <v>158</v>
      </c>
    </row>
    <row r="2304" spans="1:12" x14ac:dyDescent="0.25">
      <c r="A2304" s="10" t="s">
        <v>2741</v>
      </c>
      <c r="B2304" s="14">
        <v>202503</v>
      </c>
      <c r="C2304" s="14">
        <v>202503</v>
      </c>
      <c r="D2304" s="14" t="s">
        <v>1015</v>
      </c>
      <c r="E2304" s="16">
        <v>7008354521</v>
      </c>
      <c r="F2304" s="10" t="s">
        <v>2743</v>
      </c>
      <c r="G2304" s="17" t="s">
        <v>1778</v>
      </c>
      <c r="H2304" s="11">
        <v>318000</v>
      </c>
      <c r="I2304" s="19">
        <v>45833</v>
      </c>
      <c r="J2304" s="11">
        <v>101000</v>
      </c>
      <c r="K2304" s="12" t="s">
        <v>689</v>
      </c>
      <c r="L2304" s="12" t="s">
        <v>158</v>
      </c>
    </row>
    <row r="2305" spans="1:13" x14ac:dyDescent="0.25">
      <c r="A2305" s="10" t="s">
        <v>2841</v>
      </c>
      <c r="B2305" s="14">
        <v>202504</v>
      </c>
      <c r="C2305" s="14">
        <v>202504</v>
      </c>
      <c r="D2305" s="14" t="s">
        <v>1014</v>
      </c>
      <c r="E2305" s="16">
        <v>9178785088</v>
      </c>
      <c r="F2305" s="10" t="s">
        <v>2842</v>
      </c>
      <c r="G2305" s="17" t="s">
        <v>1792</v>
      </c>
      <c r="H2305" s="11">
        <v>250000</v>
      </c>
      <c r="I2305" s="19">
        <v>45833</v>
      </c>
      <c r="J2305" s="11">
        <v>30000</v>
      </c>
      <c r="K2305" s="12" t="s">
        <v>20</v>
      </c>
      <c r="L2305" s="12" t="s">
        <v>158</v>
      </c>
    </row>
    <row r="2306" spans="1:13" x14ac:dyDescent="0.25">
      <c r="A2306" s="10" t="s">
        <v>2111</v>
      </c>
      <c r="B2306" s="14">
        <v>202407</v>
      </c>
      <c r="C2306" s="14">
        <v>202407</v>
      </c>
      <c r="D2306" s="14" t="s">
        <v>1014</v>
      </c>
      <c r="E2306" s="16">
        <v>7397150068</v>
      </c>
      <c r="F2306" s="10" t="s">
        <v>2112</v>
      </c>
      <c r="G2306" s="17" t="s">
        <v>1778</v>
      </c>
      <c r="H2306" s="11">
        <v>270000</v>
      </c>
      <c r="I2306" s="19">
        <v>45834</v>
      </c>
      <c r="J2306" s="11">
        <v>45000</v>
      </c>
      <c r="K2306" s="12" t="s">
        <v>20</v>
      </c>
      <c r="L2306" s="12" t="s">
        <v>158</v>
      </c>
    </row>
    <row r="2307" spans="1:13" x14ac:dyDescent="0.25">
      <c r="A2307" s="10" t="s">
        <v>2749</v>
      </c>
      <c r="B2307" s="14">
        <v>202503</v>
      </c>
      <c r="C2307" s="14">
        <v>202503</v>
      </c>
      <c r="D2307" s="14" t="s">
        <v>1015</v>
      </c>
      <c r="E2307" s="16">
        <v>7536905293</v>
      </c>
      <c r="F2307" s="10" t="s">
        <v>2754</v>
      </c>
      <c r="G2307" s="17" t="s">
        <v>1778</v>
      </c>
      <c r="H2307" s="11">
        <v>305000</v>
      </c>
      <c r="I2307" s="19">
        <v>45834</v>
      </c>
      <c r="J2307" s="11">
        <v>75000</v>
      </c>
      <c r="K2307" s="12" t="s">
        <v>20</v>
      </c>
      <c r="L2307" s="12" t="s">
        <v>158</v>
      </c>
    </row>
    <row r="2308" spans="1:13" x14ac:dyDescent="0.25">
      <c r="A2308" s="10" t="s">
        <v>2991</v>
      </c>
      <c r="B2308" s="14">
        <v>202506</v>
      </c>
      <c r="C2308" s="14">
        <v>202506</v>
      </c>
      <c r="D2308" s="14" t="s">
        <v>1015</v>
      </c>
      <c r="E2308" s="16">
        <v>7684001678</v>
      </c>
      <c r="F2308" s="10" t="s">
        <v>2992</v>
      </c>
      <c r="G2308" s="17" t="s">
        <v>1778</v>
      </c>
      <c r="H2308" s="11">
        <v>290000</v>
      </c>
      <c r="I2308" s="19">
        <v>45834</v>
      </c>
      <c r="J2308" s="11">
        <v>35000</v>
      </c>
      <c r="K2308" s="12" t="s">
        <v>20</v>
      </c>
      <c r="L2308" s="12" t="s">
        <v>158</v>
      </c>
    </row>
    <row r="2309" spans="1:13" x14ac:dyDescent="0.25">
      <c r="A2309" s="10" t="s">
        <v>2857</v>
      </c>
      <c r="B2309" s="14">
        <v>202504</v>
      </c>
      <c r="C2309" s="14">
        <v>202504</v>
      </c>
      <c r="D2309" s="14" t="s">
        <v>1014</v>
      </c>
      <c r="E2309" s="16">
        <v>7978008062</v>
      </c>
      <c r="F2309" s="10" t="s">
        <v>2858</v>
      </c>
      <c r="G2309" s="17" t="s">
        <v>1778</v>
      </c>
      <c r="H2309" s="11">
        <v>295000</v>
      </c>
      <c r="I2309" s="19">
        <v>45834</v>
      </c>
      <c r="J2309" s="11">
        <v>96667</v>
      </c>
      <c r="K2309" s="12" t="s">
        <v>20</v>
      </c>
      <c r="L2309" s="12" t="s">
        <v>158</v>
      </c>
    </row>
    <row r="2310" spans="1:13" x14ac:dyDescent="0.25">
      <c r="A2310" s="10" t="s">
        <v>2880</v>
      </c>
      <c r="B2310" s="14">
        <v>202505</v>
      </c>
      <c r="C2310" s="14">
        <v>202505</v>
      </c>
      <c r="D2310" s="14" t="s">
        <v>1015</v>
      </c>
      <c r="E2310" s="16">
        <v>8917498089</v>
      </c>
      <c r="F2310" s="10" t="s">
        <v>2884</v>
      </c>
      <c r="G2310" s="17" t="s">
        <v>1792</v>
      </c>
      <c r="H2310" s="11">
        <v>270000</v>
      </c>
      <c r="I2310" s="19">
        <v>45834</v>
      </c>
      <c r="J2310" s="11">
        <v>30000</v>
      </c>
      <c r="K2310" s="12" t="s">
        <v>20</v>
      </c>
      <c r="L2310" s="12" t="s">
        <v>158</v>
      </c>
    </row>
    <row r="2311" spans="1:13" x14ac:dyDescent="0.25">
      <c r="A2311" s="10" t="s">
        <v>2845</v>
      </c>
      <c r="B2311" s="14">
        <v>202504</v>
      </c>
      <c r="C2311" s="14">
        <v>202504</v>
      </c>
      <c r="D2311" s="14" t="s">
        <v>1015</v>
      </c>
      <c r="E2311" s="16">
        <v>9040687885</v>
      </c>
      <c r="F2311" s="10" t="s">
        <v>2846</v>
      </c>
      <c r="G2311" s="17" t="s">
        <v>1778</v>
      </c>
      <c r="H2311" s="11">
        <v>305000</v>
      </c>
      <c r="I2311" s="19">
        <v>45834</v>
      </c>
      <c r="J2311" s="11">
        <v>75000</v>
      </c>
      <c r="K2311" s="12" t="s">
        <v>20</v>
      </c>
      <c r="L2311" s="12" t="s">
        <v>158</v>
      </c>
    </row>
    <row r="2312" spans="1:13" x14ac:dyDescent="0.25">
      <c r="A2312" s="10" t="s">
        <v>2740</v>
      </c>
      <c r="B2312" s="14">
        <v>202503</v>
      </c>
      <c r="C2312" s="14">
        <v>202503</v>
      </c>
      <c r="D2312" s="14" t="s">
        <v>1015</v>
      </c>
      <c r="E2312" s="16">
        <v>8637213649</v>
      </c>
      <c r="F2312" s="10" t="s">
        <v>2742</v>
      </c>
      <c r="G2312" s="17" t="s">
        <v>1778</v>
      </c>
      <c r="H2312" s="11">
        <v>318000</v>
      </c>
      <c r="I2312" s="19">
        <v>45835</v>
      </c>
      <c r="J2312" s="11">
        <v>35000</v>
      </c>
      <c r="K2312" s="12" t="s">
        <v>689</v>
      </c>
      <c r="L2312" s="12" t="s">
        <v>158</v>
      </c>
    </row>
    <row r="2313" spans="1:13" x14ac:dyDescent="0.25">
      <c r="A2313" s="10" t="s">
        <v>2675</v>
      </c>
      <c r="B2313" s="14">
        <v>202502</v>
      </c>
      <c r="C2313" s="14">
        <v>202502</v>
      </c>
      <c r="D2313" s="14" t="s">
        <v>1015</v>
      </c>
      <c r="E2313" s="16">
        <v>8114923133</v>
      </c>
      <c r="F2313" s="10" t="s">
        <v>2679</v>
      </c>
      <c r="G2313" s="17" t="s">
        <v>1792</v>
      </c>
      <c r="H2313" s="11">
        <v>285000</v>
      </c>
      <c r="I2313" s="19">
        <v>45835</v>
      </c>
      <c r="J2313" s="11">
        <v>50000</v>
      </c>
      <c r="K2313" s="12" t="s">
        <v>20</v>
      </c>
      <c r="L2313" s="12" t="s">
        <v>158</v>
      </c>
    </row>
    <row r="2314" spans="1:13" x14ac:dyDescent="0.25">
      <c r="A2314" s="10" t="s">
        <v>2982</v>
      </c>
      <c r="B2314" s="14">
        <v>202506</v>
      </c>
      <c r="C2314" s="14">
        <v>202506</v>
      </c>
      <c r="D2314" s="14" t="s">
        <v>1015</v>
      </c>
      <c r="E2314" s="16">
        <v>7008683982</v>
      </c>
      <c r="F2314" s="10" t="s">
        <v>2989</v>
      </c>
      <c r="G2314" s="17" t="s">
        <v>1792</v>
      </c>
      <c r="H2314" s="11">
        <v>290000</v>
      </c>
      <c r="I2314" s="19">
        <v>45835</v>
      </c>
      <c r="J2314" s="11">
        <v>50000</v>
      </c>
      <c r="K2314" s="12" t="s">
        <v>20</v>
      </c>
      <c r="L2314" s="12" t="s">
        <v>158</v>
      </c>
    </row>
    <row r="2315" spans="1:13" x14ac:dyDescent="0.25">
      <c r="A2315" s="10" t="s">
        <v>2993</v>
      </c>
      <c r="B2315" s="14">
        <v>202506</v>
      </c>
      <c r="C2315" s="14">
        <v>202506</v>
      </c>
      <c r="D2315" s="14" t="s">
        <v>1015</v>
      </c>
      <c r="E2315" s="16">
        <v>8984102806</v>
      </c>
      <c r="F2315" s="10" t="s">
        <v>2994</v>
      </c>
      <c r="G2315" s="17" t="s">
        <v>1792</v>
      </c>
      <c r="H2315" s="11">
        <v>280000</v>
      </c>
      <c r="I2315" s="19">
        <v>45835</v>
      </c>
      <c r="J2315" s="11">
        <v>50000</v>
      </c>
      <c r="K2315" s="12" t="s">
        <v>20</v>
      </c>
      <c r="L2315" s="12" t="s">
        <v>158</v>
      </c>
      <c r="M2315" t="s">
        <v>2930</v>
      </c>
    </row>
    <row r="2316" spans="1:13" x14ac:dyDescent="0.25">
      <c r="A2316" s="10" t="s">
        <v>2995</v>
      </c>
      <c r="B2316" s="14">
        <v>202506</v>
      </c>
      <c r="C2316" s="14">
        <v>202506</v>
      </c>
      <c r="D2316" s="14" t="s">
        <v>1015</v>
      </c>
      <c r="E2316" s="16">
        <v>7377558058</v>
      </c>
      <c r="F2316" s="10" t="s">
        <v>2996</v>
      </c>
      <c r="G2316" s="17" t="s">
        <v>1778</v>
      </c>
      <c r="H2316" s="11">
        <v>290000</v>
      </c>
      <c r="I2316" s="19">
        <v>45835</v>
      </c>
      <c r="J2316" s="11">
        <v>50000</v>
      </c>
      <c r="K2316" s="12" t="s">
        <v>286</v>
      </c>
      <c r="L2316" s="12" t="s">
        <v>158</v>
      </c>
      <c r="M2316" t="s">
        <v>2930</v>
      </c>
    </row>
    <row r="2317" spans="1:13" x14ac:dyDescent="0.25">
      <c r="A2317" s="10" t="s">
        <v>2862</v>
      </c>
      <c r="B2317" s="14">
        <v>202504</v>
      </c>
      <c r="C2317" s="14">
        <v>202504</v>
      </c>
      <c r="D2317" s="14" t="s">
        <v>1014</v>
      </c>
      <c r="E2317" s="16">
        <v>9179530703</v>
      </c>
      <c r="F2317" s="10" t="s">
        <v>2863</v>
      </c>
      <c r="G2317" s="17" t="s">
        <v>1792</v>
      </c>
      <c r="H2317" s="11">
        <v>250000</v>
      </c>
      <c r="I2317" s="19">
        <v>45835</v>
      </c>
      <c r="J2317" s="11">
        <v>61250</v>
      </c>
      <c r="K2317" s="12" t="s">
        <v>20</v>
      </c>
      <c r="L2317" s="12" t="s">
        <v>158</v>
      </c>
    </row>
    <row r="2318" spans="1:13" x14ac:dyDescent="0.25">
      <c r="A2318" s="10" t="s">
        <v>2832</v>
      </c>
      <c r="B2318" s="14">
        <v>202504</v>
      </c>
      <c r="C2318" s="14">
        <v>202504</v>
      </c>
      <c r="D2318" s="14" t="s">
        <v>1014</v>
      </c>
      <c r="E2318" s="16">
        <v>9361378163</v>
      </c>
      <c r="F2318" s="10" t="s">
        <v>2833</v>
      </c>
      <c r="G2318" s="17" t="s">
        <v>1792</v>
      </c>
      <c r="H2318" s="11">
        <v>295000</v>
      </c>
      <c r="I2318" s="19">
        <v>45835</v>
      </c>
      <c r="J2318" s="11">
        <v>50000</v>
      </c>
      <c r="K2318" s="12" t="s">
        <v>20</v>
      </c>
      <c r="L2318" s="12" t="s">
        <v>158</v>
      </c>
    </row>
    <row r="2319" spans="1:13" x14ac:dyDescent="0.25">
      <c r="A2319" s="10" t="s">
        <v>2997</v>
      </c>
      <c r="B2319" s="14">
        <v>202506</v>
      </c>
      <c r="C2319" s="14">
        <v>202506</v>
      </c>
      <c r="D2319" s="14" t="s">
        <v>1015</v>
      </c>
      <c r="E2319" s="16">
        <v>9337558060</v>
      </c>
      <c r="F2319" s="10" t="s">
        <v>3002</v>
      </c>
      <c r="G2319" s="17" t="s">
        <v>1792</v>
      </c>
      <c r="H2319" s="11">
        <v>270000</v>
      </c>
      <c r="I2319" s="19">
        <v>45835</v>
      </c>
      <c r="J2319" s="11">
        <v>5000</v>
      </c>
      <c r="K2319" s="12" t="s">
        <v>20</v>
      </c>
      <c r="L2319" s="12" t="s">
        <v>158</v>
      </c>
    </row>
    <row r="2320" spans="1:13" x14ac:dyDescent="0.25">
      <c r="A2320" s="10" t="s">
        <v>2993</v>
      </c>
      <c r="B2320" s="14">
        <v>202506</v>
      </c>
      <c r="C2320" s="14">
        <v>202506</v>
      </c>
      <c r="D2320" s="14" t="s">
        <v>1015</v>
      </c>
      <c r="E2320" s="16">
        <v>8984838375</v>
      </c>
      <c r="F2320" s="10" t="s">
        <v>2994</v>
      </c>
      <c r="G2320" s="17" t="s">
        <v>1792</v>
      </c>
      <c r="H2320" s="11">
        <v>280000</v>
      </c>
      <c r="I2320" s="19">
        <v>45835</v>
      </c>
      <c r="J2320" s="11">
        <v>5000</v>
      </c>
      <c r="K2320" s="12" t="s">
        <v>20</v>
      </c>
      <c r="L2320" s="12" t="s">
        <v>158</v>
      </c>
    </row>
    <row r="2321" spans="1:13" x14ac:dyDescent="0.25">
      <c r="A2321" s="10" t="s">
        <v>2998</v>
      </c>
      <c r="B2321" s="14">
        <v>202506</v>
      </c>
      <c r="C2321" s="14">
        <v>202506</v>
      </c>
      <c r="D2321" s="14" t="s">
        <v>1015</v>
      </c>
      <c r="E2321" s="16">
        <v>8917203708</v>
      </c>
      <c r="F2321" s="10" t="s">
        <v>3003</v>
      </c>
      <c r="G2321" s="17" t="s">
        <v>1778</v>
      </c>
      <c r="H2321" s="11">
        <v>290000</v>
      </c>
      <c r="I2321" s="19">
        <v>45835</v>
      </c>
      <c r="J2321" s="11">
        <v>5000</v>
      </c>
      <c r="K2321" s="12" t="s">
        <v>20</v>
      </c>
      <c r="L2321" s="12" t="s">
        <v>158</v>
      </c>
    </row>
    <row r="2322" spans="1:13" x14ac:dyDescent="0.25">
      <c r="A2322" s="10" t="s">
        <v>2999</v>
      </c>
      <c r="B2322" s="14">
        <v>202506</v>
      </c>
      <c r="C2322" s="14">
        <v>202506</v>
      </c>
      <c r="D2322" s="14" t="s">
        <v>1015</v>
      </c>
      <c r="E2322" s="16">
        <v>8249819221</v>
      </c>
      <c r="F2322" s="10" t="s">
        <v>3004</v>
      </c>
      <c r="G2322" s="17" t="s">
        <v>1778</v>
      </c>
      <c r="H2322" s="11">
        <v>290000</v>
      </c>
      <c r="I2322" s="19">
        <v>45835</v>
      </c>
      <c r="J2322" s="11">
        <v>5000</v>
      </c>
      <c r="K2322" s="12" t="s">
        <v>20</v>
      </c>
      <c r="L2322" s="12" t="s">
        <v>158</v>
      </c>
    </row>
    <row r="2323" spans="1:13" x14ac:dyDescent="0.25">
      <c r="A2323" s="10" t="s">
        <v>3000</v>
      </c>
      <c r="B2323" s="14">
        <v>202506</v>
      </c>
      <c r="C2323" s="14">
        <v>202506</v>
      </c>
      <c r="D2323" s="14" t="s">
        <v>1015</v>
      </c>
      <c r="E2323" s="16">
        <v>7328861633</v>
      </c>
      <c r="F2323" s="10" t="s">
        <v>3005</v>
      </c>
      <c r="G2323" s="17" t="s">
        <v>1792</v>
      </c>
      <c r="H2323" s="11">
        <v>275000</v>
      </c>
      <c r="I2323" s="19">
        <v>45835</v>
      </c>
      <c r="J2323" s="11">
        <v>5000</v>
      </c>
      <c r="K2323" s="12" t="s">
        <v>20</v>
      </c>
      <c r="L2323" s="12" t="s">
        <v>158</v>
      </c>
    </row>
    <row r="2324" spans="1:13" x14ac:dyDescent="0.25">
      <c r="A2324" s="10" t="s">
        <v>3001</v>
      </c>
      <c r="B2324" s="14">
        <v>202506</v>
      </c>
      <c r="C2324" s="14">
        <v>202506</v>
      </c>
      <c r="D2324" s="14" t="s">
        <v>1015</v>
      </c>
      <c r="E2324" s="16">
        <v>9178640771</v>
      </c>
      <c r="F2324" s="10" t="s">
        <v>3006</v>
      </c>
      <c r="G2324" s="17" t="s">
        <v>1792</v>
      </c>
      <c r="H2324" s="11">
        <v>275000</v>
      </c>
      <c r="I2324" s="19">
        <v>45835</v>
      </c>
      <c r="J2324" s="11">
        <v>5000</v>
      </c>
      <c r="K2324" s="12" t="s">
        <v>20</v>
      </c>
      <c r="L2324" s="12" t="s">
        <v>158</v>
      </c>
    </row>
    <row r="2325" spans="1:13" x14ac:dyDescent="0.25">
      <c r="A2325" s="10" t="s">
        <v>2827</v>
      </c>
      <c r="B2325" s="14">
        <v>202504</v>
      </c>
      <c r="C2325" s="14">
        <v>202504</v>
      </c>
      <c r="D2325" s="14" t="s">
        <v>1015</v>
      </c>
      <c r="E2325" s="16">
        <v>9668575086</v>
      </c>
      <c r="F2325" s="10" t="s">
        <v>2830</v>
      </c>
      <c r="G2325" s="17" t="s">
        <v>1792</v>
      </c>
      <c r="H2325" s="11">
        <v>275000</v>
      </c>
      <c r="I2325" s="19">
        <v>45836</v>
      </c>
      <c r="J2325" s="11">
        <v>90000</v>
      </c>
      <c r="K2325" s="12" t="s">
        <v>20</v>
      </c>
      <c r="L2325" s="12" t="s">
        <v>158</v>
      </c>
    </row>
    <row r="2326" spans="1:13" x14ac:dyDescent="0.25">
      <c r="A2326" s="10" t="s">
        <v>2851</v>
      </c>
      <c r="B2326" s="14">
        <v>202504</v>
      </c>
      <c r="C2326" s="14">
        <v>202504</v>
      </c>
      <c r="D2326" s="14" t="s">
        <v>1014</v>
      </c>
      <c r="E2326" s="16">
        <v>8763858082</v>
      </c>
      <c r="F2326" s="10" t="s">
        <v>2852</v>
      </c>
      <c r="G2326" s="17" t="s">
        <v>1792</v>
      </c>
      <c r="H2326" s="11">
        <v>305000</v>
      </c>
      <c r="I2326" s="19">
        <v>45836</v>
      </c>
      <c r="J2326" s="11">
        <f>43334+50000</f>
        <v>93334</v>
      </c>
      <c r="K2326" s="12" t="s">
        <v>20</v>
      </c>
      <c r="L2326" s="12" t="s">
        <v>158</v>
      </c>
    </row>
    <row r="2327" spans="1:13" x14ac:dyDescent="0.25">
      <c r="A2327" s="10" t="s">
        <v>3007</v>
      </c>
      <c r="B2327" s="14">
        <v>202506</v>
      </c>
      <c r="C2327" s="14">
        <v>202506</v>
      </c>
      <c r="D2327" s="14" t="s">
        <v>1015</v>
      </c>
      <c r="E2327" s="16">
        <v>8895581013</v>
      </c>
      <c r="F2327" s="10" t="s">
        <v>3008</v>
      </c>
      <c r="G2327" s="17" t="s">
        <v>1792</v>
      </c>
      <c r="H2327" s="11">
        <v>305000</v>
      </c>
      <c r="I2327" s="19">
        <v>45836</v>
      </c>
      <c r="J2327" s="11">
        <v>75000</v>
      </c>
      <c r="K2327" s="12" t="s">
        <v>20</v>
      </c>
      <c r="L2327" s="12" t="s">
        <v>158</v>
      </c>
    </row>
    <row r="2328" spans="1:13" x14ac:dyDescent="0.25">
      <c r="A2328" s="10" t="s">
        <v>2915</v>
      </c>
      <c r="B2328" s="14">
        <v>202505</v>
      </c>
      <c r="C2328" s="14">
        <v>202505</v>
      </c>
      <c r="D2328" s="14" t="s">
        <v>1015</v>
      </c>
      <c r="E2328" s="16">
        <v>7327069956</v>
      </c>
      <c r="F2328" s="10" t="s">
        <v>2925</v>
      </c>
      <c r="G2328" s="17" t="s">
        <v>1778</v>
      </c>
      <c r="H2328" s="11">
        <v>300000</v>
      </c>
      <c r="I2328" s="19">
        <v>45836</v>
      </c>
      <c r="J2328" s="11">
        <v>98333</v>
      </c>
      <c r="K2328" s="12" t="s">
        <v>20</v>
      </c>
      <c r="L2328" s="12" t="s">
        <v>158</v>
      </c>
    </row>
    <row r="2329" spans="1:13" x14ac:dyDescent="0.25">
      <c r="A2329" s="10" t="s">
        <v>2881</v>
      </c>
      <c r="B2329" s="14">
        <v>202505</v>
      </c>
      <c r="C2329" s="14">
        <v>202505</v>
      </c>
      <c r="D2329" s="14" t="s">
        <v>1015</v>
      </c>
      <c r="E2329" s="16">
        <v>7326912744</v>
      </c>
      <c r="F2329" s="10" t="s">
        <v>2885</v>
      </c>
      <c r="G2329" s="17" t="s">
        <v>1778</v>
      </c>
      <c r="H2329" s="11">
        <v>290000</v>
      </c>
      <c r="I2329" s="19">
        <v>45836</v>
      </c>
      <c r="J2329" s="11">
        <v>30000</v>
      </c>
      <c r="K2329" s="12" t="s">
        <v>20</v>
      </c>
      <c r="L2329" s="12" t="s">
        <v>158</v>
      </c>
    </row>
    <row r="2330" spans="1:13" x14ac:dyDescent="0.25">
      <c r="A2330" s="10" t="s">
        <v>2617</v>
      </c>
      <c r="B2330" s="14">
        <v>202501</v>
      </c>
      <c r="C2330" s="14">
        <v>202501</v>
      </c>
      <c r="D2330" s="14" t="s">
        <v>1015</v>
      </c>
      <c r="E2330" s="16">
        <v>7389633550</v>
      </c>
      <c r="F2330" s="10" t="s">
        <v>2618</v>
      </c>
      <c r="G2330" s="17" t="s">
        <v>1778</v>
      </c>
      <c r="H2330" s="11">
        <v>308000</v>
      </c>
      <c r="I2330" s="19">
        <v>45836</v>
      </c>
      <c r="J2330" s="11">
        <v>25000</v>
      </c>
      <c r="K2330" s="12" t="s">
        <v>20</v>
      </c>
      <c r="L2330" s="12" t="s">
        <v>158</v>
      </c>
    </row>
    <row r="2331" spans="1:13" x14ac:dyDescent="0.25">
      <c r="A2331" s="10" t="s">
        <v>2891</v>
      </c>
      <c r="B2331" s="14">
        <v>202505</v>
      </c>
      <c r="C2331" s="14">
        <v>202505</v>
      </c>
      <c r="D2331" s="14" t="s">
        <v>1015</v>
      </c>
      <c r="E2331" s="16">
        <v>6383180950</v>
      </c>
      <c r="F2331" s="10" t="s">
        <v>2892</v>
      </c>
      <c r="G2331" s="17" t="s">
        <v>1778</v>
      </c>
      <c r="H2331" s="11">
        <v>290000</v>
      </c>
      <c r="I2331" s="19">
        <v>45837</v>
      </c>
      <c r="J2331" s="11">
        <v>50000</v>
      </c>
      <c r="K2331" s="12" t="s">
        <v>20</v>
      </c>
      <c r="L2331" s="12" t="s">
        <v>158</v>
      </c>
    </row>
    <row r="2332" spans="1:13" x14ac:dyDescent="0.25">
      <c r="A2332" s="10" t="s">
        <v>2615</v>
      </c>
      <c r="B2332" s="14">
        <v>202501</v>
      </c>
      <c r="C2332" s="14">
        <v>202501</v>
      </c>
      <c r="D2332" s="14" t="s">
        <v>1015</v>
      </c>
      <c r="E2332" s="16">
        <v>9124002774</v>
      </c>
      <c r="F2332" s="10" t="s">
        <v>2616</v>
      </c>
      <c r="G2332" s="17" t="s">
        <v>1778</v>
      </c>
      <c r="H2332" s="11">
        <v>303600</v>
      </c>
      <c r="I2332" s="19">
        <v>45837</v>
      </c>
      <c r="J2332" s="11">
        <v>83000</v>
      </c>
      <c r="K2332" s="12" t="s">
        <v>20</v>
      </c>
      <c r="L2332" s="12" t="s">
        <v>158</v>
      </c>
    </row>
    <row r="2333" spans="1:13" x14ac:dyDescent="0.25">
      <c r="A2333" s="27" t="s">
        <v>2832</v>
      </c>
      <c r="B2333" s="14">
        <v>202404</v>
      </c>
      <c r="C2333" s="14">
        <v>202404</v>
      </c>
      <c r="D2333" s="14" t="s">
        <v>1015</v>
      </c>
      <c r="E2333" s="48">
        <v>9361378163</v>
      </c>
      <c r="F2333" s="27" t="s">
        <v>2833</v>
      </c>
      <c r="G2333" s="17" t="s">
        <v>1778</v>
      </c>
      <c r="H2333" s="11">
        <v>280000</v>
      </c>
      <c r="I2333" s="19">
        <v>45837</v>
      </c>
      <c r="J2333" s="11">
        <v>50000</v>
      </c>
      <c r="K2333" s="12" t="s">
        <v>20</v>
      </c>
      <c r="L2333" s="12" t="s">
        <v>158</v>
      </c>
    </row>
    <row r="2334" spans="1:13" x14ac:dyDescent="0.25">
      <c r="A2334" s="10" t="s">
        <v>2910</v>
      </c>
      <c r="B2334" s="14">
        <v>202505</v>
      </c>
      <c r="C2334" s="14">
        <v>202505</v>
      </c>
      <c r="D2334" s="14" t="s">
        <v>1015</v>
      </c>
      <c r="E2334" s="16">
        <v>7025195719</v>
      </c>
      <c r="F2334" s="10" t="s">
        <v>2920</v>
      </c>
      <c r="G2334" s="17" t="s">
        <v>1778</v>
      </c>
      <c r="H2334" s="11">
        <v>290000</v>
      </c>
      <c r="I2334" s="19">
        <v>45837</v>
      </c>
      <c r="J2334" s="11">
        <v>95000</v>
      </c>
      <c r="K2334" s="12" t="s">
        <v>20</v>
      </c>
      <c r="L2334" s="12" t="s">
        <v>158</v>
      </c>
    </row>
    <row r="2335" spans="1:13" x14ac:dyDescent="0.25">
      <c r="A2335" s="10" t="s">
        <v>2979</v>
      </c>
      <c r="B2335" s="14">
        <v>202506</v>
      </c>
      <c r="C2335" s="14">
        <v>202506</v>
      </c>
      <c r="D2335" s="14" t="s">
        <v>1015</v>
      </c>
      <c r="E2335" s="16">
        <v>7978288798</v>
      </c>
      <c r="F2335" s="10" t="s">
        <v>2985</v>
      </c>
      <c r="G2335" s="17" t="s">
        <v>2603</v>
      </c>
      <c r="H2335" s="11">
        <v>313600</v>
      </c>
      <c r="I2335" s="19">
        <v>45838</v>
      </c>
      <c r="J2335" s="11">
        <v>313600</v>
      </c>
      <c r="K2335" s="12" t="s">
        <v>20</v>
      </c>
      <c r="L2335" s="12" t="s">
        <v>158</v>
      </c>
    </row>
    <row r="2336" spans="1:13" x14ac:dyDescent="0.25">
      <c r="A2336" s="10" t="s">
        <v>2918</v>
      </c>
      <c r="B2336" s="14">
        <v>202505</v>
      </c>
      <c r="C2336" s="14">
        <v>202505</v>
      </c>
      <c r="D2336" s="14" t="s">
        <v>1015</v>
      </c>
      <c r="E2336" s="16">
        <v>9040403320</v>
      </c>
      <c r="F2336" s="10" t="s">
        <v>2928</v>
      </c>
      <c r="G2336" s="17" t="s">
        <v>1778</v>
      </c>
      <c r="H2336" s="11">
        <v>313600</v>
      </c>
      <c r="I2336" s="19">
        <v>45838</v>
      </c>
      <c r="J2336" s="11">
        <v>100000</v>
      </c>
      <c r="K2336" s="12" t="s">
        <v>902</v>
      </c>
      <c r="L2336" s="12" t="s">
        <v>158</v>
      </c>
      <c r="M2336" t="s">
        <v>2930</v>
      </c>
    </row>
    <row r="2337" spans="1:13" x14ac:dyDescent="0.25">
      <c r="A2337" s="10" t="s">
        <v>2967</v>
      </c>
      <c r="B2337" s="14">
        <v>202505</v>
      </c>
      <c r="C2337" s="14">
        <v>202505</v>
      </c>
      <c r="D2337" s="14" t="s">
        <v>1015</v>
      </c>
      <c r="E2337" s="16"/>
      <c r="F2337" s="10"/>
      <c r="G2337" s="17" t="s">
        <v>1778</v>
      </c>
      <c r="H2337" s="11">
        <v>285000</v>
      </c>
      <c r="I2337" s="19">
        <v>45839</v>
      </c>
      <c r="J2337" s="11">
        <f>50000+68000</f>
        <v>118000</v>
      </c>
      <c r="K2337" s="12" t="s">
        <v>20</v>
      </c>
      <c r="L2337" s="12" t="s">
        <v>158</v>
      </c>
    </row>
    <row r="2338" spans="1:13" x14ac:dyDescent="0.25">
      <c r="A2338" s="10" t="s">
        <v>3020</v>
      </c>
      <c r="B2338" s="14">
        <v>202410</v>
      </c>
      <c r="C2338" s="14">
        <v>202410</v>
      </c>
      <c r="D2338" s="14" t="s">
        <v>1015</v>
      </c>
      <c r="E2338" s="16">
        <v>7234053844</v>
      </c>
      <c r="F2338" s="10" t="s">
        <v>2396</v>
      </c>
      <c r="G2338" s="17" t="s">
        <v>1778</v>
      </c>
      <c r="H2338" s="11">
        <v>318000</v>
      </c>
      <c r="I2338" s="19">
        <v>45839</v>
      </c>
      <c r="J2338" s="11">
        <v>50000</v>
      </c>
      <c r="K2338" s="12" t="s">
        <v>20</v>
      </c>
      <c r="L2338" s="12" t="s">
        <v>158</v>
      </c>
    </row>
    <row r="2339" spans="1:13" x14ac:dyDescent="0.25">
      <c r="A2339" s="10" t="s">
        <v>2983</v>
      </c>
      <c r="B2339" s="14">
        <v>202506</v>
      </c>
      <c r="C2339" s="14">
        <v>202506</v>
      </c>
      <c r="D2339" s="14" t="s">
        <v>1014</v>
      </c>
      <c r="E2339" s="16">
        <v>7020472621</v>
      </c>
      <c r="F2339" s="10" t="s">
        <v>2990</v>
      </c>
      <c r="G2339" s="17" t="s">
        <v>2603</v>
      </c>
      <c r="H2339" s="11">
        <v>285000</v>
      </c>
      <c r="I2339" s="19">
        <v>45839</v>
      </c>
      <c r="J2339" s="11">
        <v>50000</v>
      </c>
      <c r="K2339" s="12" t="s">
        <v>20</v>
      </c>
      <c r="L2339" s="12" t="s">
        <v>158</v>
      </c>
    </row>
    <row r="2340" spans="1:13" x14ac:dyDescent="0.25">
      <c r="A2340" s="10" t="s">
        <v>2945</v>
      </c>
      <c r="B2340" s="14">
        <v>202505</v>
      </c>
      <c r="C2340" s="14">
        <v>202505</v>
      </c>
      <c r="D2340" s="14" t="s">
        <v>1014</v>
      </c>
      <c r="E2340" s="16">
        <v>9046776043</v>
      </c>
      <c r="F2340" s="10" t="s">
        <v>2949</v>
      </c>
      <c r="G2340" s="17" t="s">
        <v>1778</v>
      </c>
      <c r="H2340" s="11">
        <v>290000</v>
      </c>
      <c r="I2340" s="19">
        <v>45839</v>
      </c>
      <c r="J2340" s="11">
        <v>50000</v>
      </c>
      <c r="K2340" s="12" t="s">
        <v>20</v>
      </c>
      <c r="L2340" s="12" t="s">
        <v>158</v>
      </c>
    </row>
    <row r="2341" spans="1:13" x14ac:dyDescent="0.25">
      <c r="A2341" s="10" t="s">
        <v>2981</v>
      </c>
      <c r="B2341" s="14">
        <v>202506</v>
      </c>
      <c r="C2341" s="14">
        <v>202506</v>
      </c>
      <c r="D2341" s="14" t="s">
        <v>1015</v>
      </c>
      <c r="E2341" s="16">
        <v>8917455768</v>
      </c>
      <c r="F2341" s="10" t="s">
        <v>2988</v>
      </c>
      <c r="G2341" s="17" t="s">
        <v>2603</v>
      </c>
      <c r="H2341" s="11">
        <v>293600</v>
      </c>
      <c r="I2341" s="19">
        <v>45840</v>
      </c>
      <c r="J2341" s="11">
        <v>60000</v>
      </c>
      <c r="K2341" s="12" t="s">
        <v>20</v>
      </c>
      <c r="L2341" s="12" t="s">
        <v>158</v>
      </c>
    </row>
    <row r="2342" spans="1:13" x14ac:dyDescent="0.25">
      <c r="A2342" s="10" t="s">
        <v>2770</v>
      </c>
      <c r="B2342" s="14">
        <v>202504</v>
      </c>
      <c r="C2342" s="14">
        <v>202504</v>
      </c>
      <c r="D2342" s="14" t="s">
        <v>1015</v>
      </c>
      <c r="E2342" s="16" t="s">
        <v>2772</v>
      </c>
      <c r="F2342" s="10" t="s">
        <v>2776</v>
      </c>
      <c r="G2342" s="17" t="s">
        <v>1792</v>
      </c>
      <c r="H2342" s="11">
        <v>295000</v>
      </c>
      <c r="I2342" s="19">
        <v>45840</v>
      </c>
      <c r="J2342" s="11">
        <v>54000</v>
      </c>
      <c r="K2342" s="12" t="s">
        <v>20</v>
      </c>
      <c r="L2342" s="12" t="s">
        <v>158</v>
      </c>
    </row>
    <row r="2343" spans="1:13" x14ac:dyDescent="0.25">
      <c r="A2343" s="10" t="s">
        <v>2896</v>
      </c>
      <c r="B2343" s="14">
        <v>202505</v>
      </c>
      <c r="C2343" s="14">
        <v>202505</v>
      </c>
      <c r="D2343" s="14" t="s">
        <v>1015</v>
      </c>
      <c r="E2343" s="16">
        <v>9938388112</v>
      </c>
      <c r="F2343" s="10" t="s">
        <v>2899</v>
      </c>
      <c r="G2343" s="17" t="s">
        <v>1778</v>
      </c>
      <c r="H2343" s="11">
        <v>318600</v>
      </c>
      <c r="I2343" s="19">
        <v>45840</v>
      </c>
      <c r="J2343" s="11">
        <v>60000</v>
      </c>
      <c r="K2343" s="12" t="s">
        <v>20</v>
      </c>
      <c r="L2343" s="12" t="s">
        <v>158</v>
      </c>
    </row>
    <row r="2344" spans="1:13" x14ac:dyDescent="0.25">
      <c r="A2344" s="10" t="s">
        <v>2883</v>
      </c>
      <c r="B2344" s="14">
        <v>202505</v>
      </c>
      <c r="C2344" s="14">
        <v>202505</v>
      </c>
      <c r="D2344" s="14" t="s">
        <v>1014</v>
      </c>
      <c r="E2344" s="16">
        <v>8459360374</v>
      </c>
      <c r="F2344" s="10" t="s">
        <v>2887</v>
      </c>
      <c r="G2344" s="17" t="s">
        <v>1792</v>
      </c>
      <c r="H2344" s="11">
        <v>270000</v>
      </c>
      <c r="I2344" s="19">
        <v>45840</v>
      </c>
      <c r="J2344" s="11">
        <v>25000</v>
      </c>
      <c r="K2344" s="12" t="s">
        <v>20</v>
      </c>
      <c r="L2344" s="12" t="s">
        <v>158</v>
      </c>
    </row>
    <row r="2345" spans="1:13" x14ac:dyDescent="0.25">
      <c r="A2345" s="10" t="s">
        <v>2917</v>
      </c>
      <c r="B2345" s="14">
        <v>202505</v>
      </c>
      <c r="C2345" s="14">
        <v>202505</v>
      </c>
      <c r="D2345" s="14" t="s">
        <v>1015</v>
      </c>
      <c r="E2345" s="16">
        <v>9937807573</v>
      </c>
      <c r="F2345" s="10" t="s">
        <v>2927</v>
      </c>
      <c r="G2345" s="17" t="s">
        <v>1778</v>
      </c>
      <c r="H2345" s="11">
        <v>100000</v>
      </c>
      <c r="I2345" s="19">
        <v>45840</v>
      </c>
      <c r="J2345" s="11">
        <v>100000</v>
      </c>
      <c r="K2345" s="12" t="s">
        <v>286</v>
      </c>
      <c r="L2345" s="12" t="s">
        <v>158</v>
      </c>
      <c r="M2345" t="s">
        <v>2930</v>
      </c>
    </row>
    <row r="2346" spans="1:13" x14ac:dyDescent="0.25">
      <c r="A2346" s="10" t="s">
        <v>2936</v>
      </c>
      <c r="B2346" s="14">
        <v>202505</v>
      </c>
      <c r="C2346" s="14">
        <v>202505</v>
      </c>
      <c r="D2346" s="14" t="s">
        <v>1015</v>
      </c>
      <c r="E2346" s="16">
        <v>9348479151</v>
      </c>
      <c r="F2346" s="10" t="s">
        <v>2938</v>
      </c>
      <c r="G2346" s="17" t="s">
        <v>1778</v>
      </c>
      <c r="H2346" s="11">
        <v>290000</v>
      </c>
      <c r="I2346" s="19">
        <v>45840</v>
      </c>
      <c r="J2346" s="11">
        <v>50000</v>
      </c>
      <c r="K2346" s="12" t="s">
        <v>286</v>
      </c>
      <c r="L2346" s="12" t="s">
        <v>158</v>
      </c>
      <c r="M2346" t="s">
        <v>2930</v>
      </c>
    </row>
    <row r="2347" spans="1:13" x14ac:dyDescent="0.25">
      <c r="A2347" s="10" t="s">
        <v>3009</v>
      </c>
      <c r="B2347" s="14">
        <v>202408</v>
      </c>
      <c r="C2347" s="14">
        <v>202408</v>
      </c>
      <c r="D2347" s="14" t="s">
        <v>1015</v>
      </c>
      <c r="E2347" s="16">
        <v>8209664616</v>
      </c>
      <c r="F2347" s="10" t="s">
        <v>2228</v>
      </c>
      <c r="G2347" s="17" t="s">
        <v>1792</v>
      </c>
      <c r="H2347" s="11">
        <v>295000</v>
      </c>
      <c r="I2347" s="19">
        <v>45841</v>
      </c>
      <c r="J2347" s="11">
        <v>50000</v>
      </c>
      <c r="K2347" s="12" t="s">
        <v>20</v>
      </c>
      <c r="L2347" s="12" t="s">
        <v>158</v>
      </c>
    </row>
    <row r="2348" spans="1:13" x14ac:dyDescent="0.25">
      <c r="A2348" s="10" t="s">
        <v>2849</v>
      </c>
      <c r="B2348" s="14">
        <v>202504</v>
      </c>
      <c r="C2348" s="14">
        <v>202504</v>
      </c>
      <c r="D2348" s="14" t="s">
        <v>1014</v>
      </c>
      <c r="E2348" s="16">
        <v>8249310073</v>
      </c>
      <c r="F2348" s="10" t="s">
        <v>2850</v>
      </c>
      <c r="G2348" s="17" t="s">
        <v>1778</v>
      </c>
      <c r="H2348" s="11">
        <v>305000</v>
      </c>
      <c r="I2348" s="19">
        <v>45841</v>
      </c>
      <c r="J2348" s="11">
        <v>50000</v>
      </c>
      <c r="K2348" s="12" t="s">
        <v>20</v>
      </c>
      <c r="L2348" s="12" t="s">
        <v>158</v>
      </c>
    </row>
    <row r="2349" spans="1:13" x14ac:dyDescent="0.25">
      <c r="A2349" s="10" t="s">
        <v>3010</v>
      </c>
      <c r="B2349" s="14">
        <v>202506</v>
      </c>
      <c r="C2349" s="14">
        <v>202506</v>
      </c>
      <c r="D2349" s="14" t="s">
        <v>1015</v>
      </c>
      <c r="E2349" s="16">
        <v>8338088007</v>
      </c>
      <c r="F2349" s="10" t="s">
        <v>3011</v>
      </c>
      <c r="G2349" s="17" t="s">
        <v>1778</v>
      </c>
      <c r="H2349" s="11">
        <v>290000</v>
      </c>
      <c r="I2349" s="19">
        <v>45841</v>
      </c>
      <c r="J2349" s="11">
        <v>285000</v>
      </c>
      <c r="K2349" s="12" t="s">
        <v>20</v>
      </c>
      <c r="L2349" s="12" t="s">
        <v>158</v>
      </c>
    </row>
    <row r="2350" spans="1:13" x14ac:dyDescent="0.25">
      <c r="A2350" s="10" t="s">
        <v>2882</v>
      </c>
      <c r="B2350" s="14">
        <v>202505</v>
      </c>
      <c r="C2350" s="14">
        <v>202505</v>
      </c>
      <c r="D2350" s="14" t="s">
        <v>1014</v>
      </c>
      <c r="E2350" s="16">
        <v>8115539225</v>
      </c>
      <c r="F2350" s="10" t="s">
        <v>2886</v>
      </c>
      <c r="G2350" s="17" t="s">
        <v>1778</v>
      </c>
      <c r="H2350" s="11">
        <v>290000</v>
      </c>
      <c r="I2350" s="19">
        <v>45842</v>
      </c>
      <c r="J2350" s="11">
        <v>53000</v>
      </c>
      <c r="K2350" s="12" t="s">
        <v>20</v>
      </c>
      <c r="L2350" s="12" t="s">
        <v>158</v>
      </c>
    </row>
    <row r="2351" spans="1:13" x14ac:dyDescent="0.25">
      <c r="A2351" s="10" t="s">
        <v>3013</v>
      </c>
      <c r="B2351" s="14">
        <v>202506</v>
      </c>
      <c r="C2351" s="14">
        <v>202506</v>
      </c>
      <c r="D2351" s="14" t="s">
        <v>1015</v>
      </c>
      <c r="E2351" s="16">
        <v>7381933948</v>
      </c>
      <c r="F2351" s="10" t="s">
        <v>3012</v>
      </c>
      <c r="G2351" s="17" t="s">
        <v>1778</v>
      </c>
      <c r="H2351" s="11">
        <v>290000</v>
      </c>
      <c r="I2351" s="19">
        <v>45842</v>
      </c>
      <c r="J2351" s="11">
        <v>53000</v>
      </c>
      <c r="K2351" s="12" t="s">
        <v>20</v>
      </c>
      <c r="L2351" s="12" t="s">
        <v>158</v>
      </c>
    </row>
    <row r="2352" spans="1:13" x14ac:dyDescent="0.25">
      <c r="A2352" s="10" t="s">
        <v>2945</v>
      </c>
      <c r="B2352" s="14">
        <v>202505</v>
      </c>
      <c r="C2352" s="14">
        <v>202505</v>
      </c>
      <c r="D2352" s="14" t="s">
        <v>1014</v>
      </c>
      <c r="E2352" s="16">
        <v>9046776043</v>
      </c>
      <c r="F2352" s="10" t="s">
        <v>2949</v>
      </c>
      <c r="G2352" s="17" t="s">
        <v>1778</v>
      </c>
      <c r="H2352" s="11">
        <v>290000</v>
      </c>
      <c r="I2352" s="19">
        <v>45842</v>
      </c>
      <c r="J2352" s="11">
        <v>50000</v>
      </c>
      <c r="K2352" s="12" t="s">
        <v>20</v>
      </c>
      <c r="L2352" s="12" t="s">
        <v>158</v>
      </c>
    </row>
    <row r="2353" spans="1:13" x14ac:dyDescent="0.25">
      <c r="A2353" s="10" t="s">
        <v>3015</v>
      </c>
      <c r="B2353" s="14">
        <v>202506</v>
      </c>
      <c r="C2353" s="14">
        <v>202506</v>
      </c>
      <c r="D2353" s="14" t="s">
        <v>1015</v>
      </c>
      <c r="E2353" s="16">
        <v>7854809127</v>
      </c>
      <c r="F2353" s="10" t="s">
        <v>3014</v>
      </c>
      <c r="G2353" s="17" t="s">
        <v>1778</v>
      </c>
      <c r="H2353" s="11">
        <v>290000</v>
      </c>
      <c r="I2353" s="19">
        <v>45842</v>
      </c>
      <c r="J2353" s="11">
        <v>95000</v>
      </c>
      <c r="K2353" s="12" t="s">
        <v>20</v>
      </c>
      <c r="L2353" s="12" t="s">
        <v>158</v>
      </c>
    </row>
    <row r="2354" spans="1:13" x14ac:dyDescent="0.25">
      <c r="A2354" s="10" t="s">
        <v>3016</v>
      </c>
      <c r="B2354" s="14">
        <v>202506</v>
      </c>
      <c r="C2354" s="14">
        <v>202506</v>
      </c>
      <c r="D2354" s="14" t="s">
        <v>1015</v>
      </c>
      <c r="E2354" s="16">
        <v>9861924025</v>
      </c>
      <c r="F2354" s="10" t="s">
        <v>3017</v>
      </c>
      <c r="G2354" s="17" t="s">
        <v>1778</v>
      </c>
      <c r="H2354" s="11">
        <v>295000</v>
      </c>
      <c r="I2354" s="19">
        <v>45842</v>
      </c>
      <c r="J2354" s="11">
        <v>96666</v>
      </c>
      <c r="K2354" s="12" t="s">
        <v>20</v>
      </c>
      <c r="L2354" s="12" t="s">
        <v>158</v>
      </c>
    </row>
    <row r="2355" spans="1:13" x14ac:dyDescent="0.25">
      <c r="A2355" s="10" t="s">
        <v>3013</v>
      </c>
      <c r="B2355" s="14">
        <v>202506</v>
      </c>
      <c r="C2355" s="14">
        <v>202506</v>
      </c>
      <c r="D2355" s="14" t="s">
        <v>1014</v>
      </c>
      <c r="E2355" s="16">
        <v>7381933948</v>
      </c>
      <c r="F2355" s="10" t="s">
        <v>3012</v>
      </c>
      <c r="G2355" s="17" t="s">
        <v>1778</v>
      </c>
      <c r="H2355" s="11">
        <v>290000</v>
      </c>
      <c r="I2355" s="19">
        <v>45842</v>
      </c>
      <c r="J2355" s="11">
        <v>5000</v>
      </c>
      <c r="K2355" s="12" t="s">
        <v>20</v>
      </c>
      <c r="L2355" s="12" t="s">
        <v>158</v>
      </c>
    </row>
    <row r="2356" spans="1:13" x14ac:dyDescent="0.25">
      <c r="A2356" s="10" t="s">
        <v>3018</v>
      </c>
      <c r="B2356" s="14">
        <v>202506</v>
      </c>
      <c r="C2356" s="14">
        <v>202506</v>
      </c>
      <c r="D2356" s="14" t="s">
        <v>1015</v>
      </c>
      <c r="E2356" s="16">
        <v>7978958308</v>
      </c>
      <c r="F2356" s="10" t="s">
        <v>3019</v>
      </c>
      <c r="G2356" s="17" t="s">
        <v>1778</v>
      </c>
      <c r="H2356" s="11">
        <v>290000</v>
      </c>
      <c r="I2356" s="19">
        <v>45842</v>
      </c>
      <c r="J2356" s="11">
        <v>5000</v>
      </c>
      <c r="K2356" s="12" t="s">
        <v>20</v>
      </c>
      <c r="L2356" s="12" t="s">
        <v>158</v>
      </c>
    </row>
    <row r="2357" spans="1:13" x14ac:dyDescent="0.25">
      <c r="A2357" s="10" t="s">
        <v>2946</v>
      </c>
      <c r="B2357" s="14">
        <v>202505</v>
      </c>
      <c r="C2357" s="14">
        <v>202505</v>
      </c>
      <c r="D2357" s="14" t="s">
        <v>1014</v>
      </c>
      <c r="E2357" s="16">
        <v>7601959801</v>
      </c>
      <c r="F2357" s="10" t="s">
        <v>2950</v>
      </c>
      <c r="G2357" s="17" t="s">
        <v>1778</v>
      </c>
      <c r="H2357" s="11">
        <v>290000</v>
      </c>
      <c r="I2357" s="19">
        <v>45843</v>
      </c>
      <c r="J2357" s="11">
        <v>285000</v>
      </c>
      <c r="K2357" s="12" t="s">
        <v>20</v>
      </c>
      <c r="L2357" s="12" t="s">
        <v>158</v>
      </c>
    </row>
    <row r="2358" spans="1:13" x14ac:dyDescent="0.25">
      <c r="A2358" s="10" t="s">
        <v>2998</v>
      </c>
      <c r="B2358" s="14">
        <v>202506</v>
      </c>
      <c r="C2358" s="14">
        <v>202506</v>
      </c>
      <c r="D2358" s="14" t="s">
        <v>1015</v>
      </c>
      <c r="E2358" s="16">
        <v>8917203708</v>
      </c>
      <c r="F2358" s="10" t="s">
        <v>3003</v>
      </c>
      <c r="G2358" s="17" t="s">
        <v>1778</v>
      </c>
      <c r="H2358" s="11">
        <v>290000</v>
      </c>
      <c r="I2358" s="19">
        <v>45843</v>
      </c>
      <c r="J2358" s="11">
        <v>57000</v>
      </c>
      <c r="K2358" s="12" t="s">
        <v>20</v>
      </c>
      <c r="L2358" s="12" t="s">
        <v>158</v>
      </c>
    </row>
    <row r="2359" spans="1:13" x14ac:dyDescent="0.25">
      <c r="A2359" s="10" t="s">
        <v>2872</v>
      </c>
      <c r="B2359" s="14">
        <v>202505</v>
      </c>
      <c r="C2359" s="14">
        <v>202505</v>
      </c>
      <c r="D2359" s="14" t="s">
        <v>1014</v>
      </c>
      <c r="E2359" s="16">
        <v>6370349156</v>
      </c>
      <c r="F2359" s="10" t="s">
        <v>2876</v>
      </c>
      <c r="G2359" s="17" t="s">
        <v>1778</v>
      </c>
      <c r="H2359" s="11">
        <v>298000</v>
      </c>
      <c r="I2359" s="19">
        <v>45845</v>
      </c>
      <c r="J2359" s="11">
        <v>66666</v>
      </c>
      <c r="K2359" s="12" t="s">
        <v>20</v>
      </c>
      <c r="L2359" s="12" t="s">
        <v>158</v>
      </c>
    </row>
    <row r="2360" spans="1:13" x14ac:dyDescent="0.25">
      <c r="A2360" s="10" t="s">
        <v>2980</v>
      </c>
      <c r="B2360" s="14">
        <v>202506</v>
      </c>
      <c r="C2360" s="14">
        <v>202506</v>
      </c>
      <c r="D2360" s="14" t="s">
        <v>1015</v>
      </c>
      <c r="E2360" s="16">
        <v>7608979270</v>
      </c>
      <c r="F2360" s="10" t="s">
        <v>2986</v>
      </c>
      <c r="G2360" s="17" t="s">
        <v>1792</v>
      </c>
      <c r="H2360" s="11">
        <v>290000</v>
      </c>
      <c r="I2360" s="19">
        <v>45845</v>
      </c>
      <c r="J2360" s="11">
        <v>96670</v>
      </c>
      <c r="K2360" s="12" t="s">
        <v>20</v>
      </c>
      <c r="L2360" s="12" t="s">
        <v>158</v>
      </c>
    </row>
    <row r="2361" spans="1:13" x14ac:dyDescent="0.25">
      <c r="A2361" s="10" t="s">
        <v>2932</v>
      </c>
      <c r="B2361" s="14">
        <v>202505</v>
      </c>
      <c r="C2361" s="14">
        <v>202505</v>
      </c>
      <c r="D2361" s="14" t="s">
        <v>1014</v>
      </c>
      <c r="E2361" s="16">
        <v>6371155612</v>
      </c>
      <c r="F2361" s="10" t="s">
        <v>2934</v>
      </c>
      <c r="G2361" s="17" t="s">
        <v>2006</v>
      </c>
      <c r="H2361" s="11">
        <v>270000</v>
      </c>
      <c r="I2361" s="19">
        <v>45845</v>
      </c>
      <c r="J2361" s="11">
        <v>100000</v>
      </c>
      <c r="K2361" s="12" t="s">
        <v>20</v>
      </c>
      <c r="L2361" s="12" t="s">
        <v>158</v>
      </c>
    </row>
    <row r="2362" spans="1:13" x14ac:dyDescent="0.25">
      <c r="A2362" s="10" t="s">
        <v>2835</v>
      </c>
      <c r="B2362" s="14">
        <v>202504</v>
      </c>
      <c r="C2362" s="14">
        <v>202504</v>
      </c>
      <c r="D2362" s="14" t="s">
        <v>1015</v>
      </c>
      <c r="E2362" s="16">
        <v>7205019698</v>
      </c>
      <c r="F2362" s="10" t="s">
        <v>2838</v>
      </c>
      <c r="G2362" s="17" t="s">
        <v>1792</v>
      </c>
      <c r="H2362" s="11">
        <v>285000</v>
      </c>
      <c r="I2362" s="19">
        <v>45845</v>
      </c>
      <c r="J2362" s="11">
        <v>93334</v>
      </c>
      <c r="K2362" s="12" t="s">
        <v>20</v>
      </c>
      <c r="L2362" s="12" t="s">
        <v>158</v>
      </c>
    </row>
    <row r="2363" spans="1:13" x14ac:dyDescent="0.25">
      <c r="A2363" s="10" t="s">
        <v>2627</v>
      </c>
      <c r="B2363" s="14">
        <v>202501</v>
      </c>
      <c r="C2363" s="14">
        <v>202501</v>
      </c>
      <c r="D2363" s="14" t="s">
        <v>1015</v>
      </c>
      <c r="E2363" s="16">
        <v>9124433189</v>
      </c>
      <c r="F2363" s="10" t="s">
        <v>2636</v>
      </c>
      <c r="G2363" s="17" t="s">
        <v>2603</v>
      </c>
      <c r="H2363" s="11">
        <v>303000</v>
      </c>
      <c r="I2363" s="19">
        <v>45846</v>
      </c>
      <c r="J2363" s="11">
        <v>48000</v>
      </c>
      <c r="K2363" s="12" t="s">
        <v>20</v>
      </c>
      <c r="L2363" s="12" t="s">
        <v>158</v>
      </c>
    </row>
    <row r="2364" spans="1:13" x14ac:dyDescent="0.25">
      <c r="A2364" s="10" t="s">
        <v>2993</v>
      </c>
      <c r="B2364" s="14">
        <v>202506</v>
      </c>
      <c r="C2364" s="14">
        <v>202506</v>
      </c>
      <c r="D2364" s="14" t="s">
        <v>1015</v>
      </c>
      <c r="E2364" s="16">
        <v>8984102806</v>
      </c>
      <c r="F2364" s="10" t="s">
        <v>2994</v>
      </c>
      <c r="G2364" s="17" t="s">
        <v>1792</v>
      </c>
      <c r="H2364" s="11">
        <v>280000</v>
      </c>
      <c r="I2364" s="19">
        <v>45846</v>
      </c>
      <c r="J2364" s="11">
        <v>50000</v>
      </c>
      <c r="K2364" s="12" t="s">
        <v>20</v>
      </c>
      <c r="L2364" s="12" t="s">
        <v>158</v>
      </c>
      <c r="M2364" t="s">
        <v>2930</v>
      </c>
    </row>
    <row r="2365" spans="1:13" x14ac:dyDescent="0.25">
      <c r="A2365" s="10" t="s">
        <v>2769</v>
      </c>
      <c r="B2365" s="14">
        <v>202504</v>
      </c>
      <c r="C2365" s="14">
        <v>202504</v>
      </c>
      <c r="D2365" s="14" t="s">
        <v>1014</v>
      </c>
      <c r="E2365" s="16">
        <v>7470307309</v>
      </c>
      <c r="F2365" s="10" t="s">
        <v>2775</v>
      </c>
      <c r="G2365" s="17" t="s">
        <v>1778</v>
      </c>
      <c r="H2365" s="11">
        <v>290000</v>
      </c>
      <c r="I2365" s="19">
        <v>45846</v>
      </c>
      <c r="J2365" s="11">
        <v>35000</v>
      </c>
      <c r="K2365" s="12" t="s">
        <v>20</v>
      </c>
      <c r="L2365" s="12" t="s">
        <v>158</v>
      </c>
    </row>
    <row r="2366" spans="1:13" x14ac:dyDescent="0.25">
      <c r="A2366" s="10" t="s">
        <v>2783</v>
      </c>
      <c r="B2366" s="14">
        <v>202504</v>
      </c>
      <c r="C2366" s="14">
        <v>202504</v>
      </c>
      <c r="D2366" s="14" t="s">
        <v>1014</v>
      </c>
      <c r="E2366" s="16">
        <v>8005932384</v>
      </c>
      <c r="F2366" s="10" t="s">
        <v>2789</v>
      </c>
      <c r="G2366" s="17" t="s">
        <v>2603</v>
      </c>
      <c r="H2366" s="11">
        <v>290000</v>
      </c>
      <c r="I2366" s="19">
        <v>45846</v>
      </c>
      <c r="J2366" s="11">
        <v>71250</v>
      </c>
      <c r="K2366" s="12" t="s">
        <v>20</v>
      </c>
      <c r="L2366" s="12" t="s">
        <v>158</v>
      </c>
    </row>
    <row r="2367" spans="1:13" x14ac:dyDescent="0.25">
      <c r="A2367" s="40" t="s">
        <v>2870</v>
      </c>
      <c r="B2367" s="14">
        <v>202505</v>
      </c>
      <c r="C2367" s="14">
        <v>202505</v>
      </c>
      <c r="D2367" s="14" t="s">
        <v>1015</v>
      </c>
      <c r="E2367" s="16">
        <v>8197055831</v>
      </c>
      <c r="F2367" s="10" t="s">
        <v>2871</v>
      </c>
      <c r="G2367" s="17" t="s">
        <v>1792</v>
      </c>
      <c r="H2367" s="11">
        <v>290000</v>
      </c>
      <c r="I2367" s="19">
        <v>45846</v>
      </c>
      <c r="J2367" s="11">
        <v>80000</v>
      </c>
      <c r="K2367" s="12" t="s">
        <v>20</v>
      </c>
      <c r="L2367" s="12" t="s">
        <v>158</v>
      </c>
    </row>
    <row r="2368" spans="1:13" x14ac:dyDescent="0.25">
      <c r="A2368" s="10" t="s">
        <v>2758</v>
      </c>
      <c r="B2368" s="14">
        <v>202503</v>
      </c>
      <c r="C2368" s="14">
        <v>202503</v>
      </c>
      <c r="D2368" s="14" t="s">
        <v>1015</v>
      </c>
      <c r="E2368" s="16">
        <v>8217676155</v>
      </c>
      <c r="F2368" s="10" t="s">
        <v>2762</v>
      </c>
      <c r="G2368" s="17" t="s">
        <v>1778</v>
      </c>
      <c r="H2368" s="11">
        <v>290000</v>
      </c>
      <c r="I2368" s="19">
        <v>45846</v>
      </c>
      <c r="J2368" s="11">
        <v>52200</v>
      </c>
      <c r="K2368" s="12" t="s">
        <v>20</v>
      </c>
      <c r="L2368" s="12" t="s">
        <v>158</v>
      </c>
    </row>
    <row r="2369" spans="1:12" x14ac:dyDescent="0.25">
      <c r="A2369" s="10" t="s">
        <v>2999</v>
      </c>
      <c r="B2369" s="14">
        <v>202506</v>
      </c>
      <c r="C2369" s="14">
        <v>202506</v>
      </c>
      <c r="D2369" s="14" t="s">
        <v>1015</v>
      </c>
      <c r="E2369" s="16">
        <v>8249819221</v>
      </c>
      <c r="F2369" s="10" t="s">
        <v>3004</v>
      </c>
      <c r="G2369" s="17" t="s">
        <v>1778</v>
      </c>
      <c r="H2369" s="11">
        <v>290000</v>
      </c>
      <c r="I2369" s="19">
        <v>45846</v>
      </c>
      <c r="J2369" s="11">
        <v>50000</v>
      </c>
      <c r="K2369" s="12" t="s">
        <v>20</v>
      </c>
      <c r="L2369" s="12" t="s">
        <v>158</v>
      </c>
    </row>
    <row r="2370" spans="1:12" x14ac:dyDescent="0.25">
      <c r="A2370" s="10" t="s">
        <v>3023</v>
      </c>
      <c r="B2370" s="14">
        <v>202506</v>
      </c>
      <c r="C2370" s="14">
        <v>202506</v>
      </c>
      <c r="D2370" s="14" t="s">
        <v>1014</v>
      </c>
      <c r="E2370" s="16">
        <v>7869105744</v>
      </c>
      <c r="F2370" s="10" t="s">
        <v>3022</v>
      </c>
      <c r="G2370" s="17" t="s">
        <v>1778</v>
      </c>
      <c r="H2370" s="11">
        <v>280000</v>
      </c>
      <c r="I2370" s="19">
        <v>45847</v>
      </c>
      <c r="J2370" s="11">
        <v>275000</v>
      </c>
      <c r="K2370" s="12" t="s">
        <v>895</v>
      </c>
      <c r="L2370" s="12" t="s">
        <v>158</v>
      </c>
    </row>
    <row r="2371" spans="1:12" x14ac:dyDescent="0.25">
      <c r="A2371" s="10" t="s">
        <v>2810</v>
      </c>
      <c r="B2371" s="14">
        <v>202504</v>
      </c>
      <c r="C2371" s="14">
        <v>202504</v>
      </c>
      <c r="D2371" s="14" t="s">
        <v>1014</v>
      </c>
      <c r="E2371" s="16">
        <v>7416577724</v>
      </c>
      <c r="F2371" s="10" t="s">
        <v>2816</v>
      </c>
      <c r="G2371" s="17" t="s">
        <v>1778</v>
      </c>
      <c r="H2371" s="11">
        <v>300000</v>
      </c>
      <c r="I2371" s="19">
        <v>45847</v>
      </c>
      <c r="J2371" s="11">
        <v>60000</v>
      </c>
      <c r="K2371" s="12" t="s">
        <v>20</v>
      </c>
      <c r="L2371" s="12" t="s">
        <v>158</v>
      </c>
    </row>
    <row r="2372" spans="1:12" x14ac:dyDescent="0.25">
      <c r="A2372" s="10" t="s">
        <v>3024</v>
      </c>
      <c r="B2372" s="14">
        <v>202507</v>
      </c>
      <c r="C2372" s="14">
        <v>202507</v>
      </c>
      <c r="D2372" s="14" t="s">
        <v>1015</v>
      </c>
      <c r="E2372" s="16">
        <v>6372580353</v>
      </c>
      <c r="F2372" s="10" t="s">
        <v>3025</v>
      </c>
      <c r="G2372" s="17" t="s">
        <v>1778</v>
      </c>
      <c r="H2372" s="11">
        <v>298600</v>
      </c>
      <c r="I2372" s="19">
        <v>45848</v>
      </c>
      <c r="J2372" s="11">
        <v>250000</v>
      </c>
      <c r="K2372" s="12" t="s">
        <v>895</v>
      </c>
      <c r="L2372" s="12" t="s">
        <v>158</v>
      </c>
    </row>
    <row r="2373" spans="1:12" x14ac:dyDescent="0.25">
      <c r="A2373" s="10" t="s">
        <v>2617</v>
      </c>
      <c r="B2373" s="14">
        <v>202501</v>
      </c>
      <c r="C2373" s="14">
        <v>202501</v>
      </c>
      <c r="D2373" s="14" t="s">
        <v>1015</v>
      </c>
      <c r="E2373" s="16">
        <v>7389633550</v>
      </c>
      <c r="F2373" s="10" t="s">
        <v>2618</v>
      </c>
      <c r="G2373" s="17" t="s">
        <v>1778</v>
      </c>
      <c r="H2373" s="11">
        <v>308000</v>
      </c>
      <c r="I2373" s="19">
        <v>45848</v>
      </c>
      <c r="J2373" s="11">
        <v>35000</v>
      </c>
      <c r="K2373" s="12" t="s">
        <v>689</v>
      </c>
      <c r="L2373" s="12" t="s">
        <v>158</v>
      </c>
    </row>
    <row r="2374" spans="1:12" x14ac:dyDescent="0.25">
      <c r="A2374" s="10" t="s">
        <v>3026</v>
      </c>
      <c r="B2374" s="14">
        <v>202507</v>
      </c>
      <c r="C2374" s="14">
        <v>202507</v>
      </c>
      <c r="D2374" s="14" t="s">
        <v>1015</v>
      </c>
      <c r="E2374" s="16">
        <v>6372580353</v>
      </c>
      <c r="F2374" s="10" t="s">
        <v>3025</v>
      </c>
      <c r="G2374" s="17" t="s">
        <v>1778</v>
      </c>
      <c r="H2374" s="11">
        <v>298600</v>
      </c>
      <c r="I2374" s="19">
        <v>45848</v>
      </c>
      <c r="J2374" s="11">
        <v>5000</v>
      </c>
      <c r="K2374" s="12" t="s">
        <v>689</v>
      </c>
      <c r="L2374" s="12" t="s">
        <v>158</v>
      </c>
    </row>
    <row r="2375" spans="1:12" x14ac:dyDescent="0.25">
      <c r="A2375" s="10" t="s">
        <v>3027</v>
      </c>
      <c r="B2375" s="14">
        <v>202507</v>
      </c>
      <c r="C2375" s="14">
        <v>202507</v>
      </c>
      <c r="D2375" s="14" t="s">
        <v>1015</v>
      </c>
      <c r="E2375" s="16">
        <v>6371746406</v>
      </c>
      <c r="F2375" s="10" t="s">
        <v>3029</v>
      </c>
      <c r="G2375" s="17" t="s">
        <v>1778</v>
      </c>
      <c r="H2375" s="11">
        <v>275000</v>
      </c>
      <c r="I2375" s="19">
        <v>45848</v>
      </c>
      <c r="J2375" s="11">
        <v>5000</v>
      </c>
      <c r="K2375" s="12" t="s">
        <v>689</v>
      </c>
      <c r="L2375" s="12" t="s">
        <v>158</v>
      </c>
    </row>
    <row r="2376" spans="1:12" x14ac:dyDescent="0.25">
      <c r="A2376" s="10" t="s">
        <v>3028</v>
      </c>
      <c r="B2376" s="14">
        <v>202507</v>
      </c>
      <c r="C2376" s="14">
        <v>202507</v>
      </c>
      <c r="D2376" s="14" t="s">
        <v>1015</v>
      </c>
      <c r="E2376" s="16">
        <v>7978182037</v>
      </c>
      <c r="F2376" s="10" t="s">
        <v>3030</v>
      </c>
      <c r="G2376" s="17" t="s">
        <v>1778</v>
      </c>
      <c r="H2376" s="11">
        <v>290000</v>
      </c>
      <c r="I2376" s="19">
        <v>45848</v>
      </c>
      <c r="J2376" s="11">
        <v>5000</v>
      </c>
      <c r="K2376" s="12" t="s">
        <v>689</v>
      </c>
      <c r="L2376" s="12" t="s">
        <v>158</v>
      </c>
    </row>
    <row r="2377" spans="1:12" x14ac:dyDescent="0.25">
      <c r="A2377" s="10" t="s">
        <v>3016</v>
      </c>
      <c r="B2377" s="14">
        <v>202506</v>
      </c>
      <c r="C2377" s="14">
        <v>202506</v>
      </c>
      <c r="D2377" s="14" t="s">
        <v>1015</v>
      </c>
      <c r="E2377" s="16">
        <v>9861924025</v>
      </c>
      <c r="F2377" s="10" t="s">
        <v>3017</v>
      </c>
      <c r="G2377" s="17" t="s">
        <v>1778</v>
      </c>
      <c r="H2377" s="11">
        <v>295000</v>
      </c>
      <c r="I2377" s="19">
        <v>45848</v>
      </c>
      <c r="J2377" s="11">
        <v>5000</v>
      </c>
      <c r="K2377" s="12" t="s">
        <v>689</v>
      </c>
      <c r="L2377" s="12" t="s">
        <v>158</v>
      </c>
    </row>
    <row r="2378" spans="1:12" x14ac:dyDescent="0.25">
      <c r="A2378" s="10" t="s">
        <v>3031</v>
      </c>
      <c r="B2378" s="14">
        <v>202506</v>
      </c>
      <c r="C2378" s="14">
        <v>202506</v>
      </c>
      <c r="D2378" s="14" t="s">
        <v>1014</v>
      </c>
      <c r="E2378" s="16">
        <v>7999869160</v>
      </c>
      <c r="F2378" s="10" t="s">
        <v>3038</v>
      </c>
      <c r="G2378" s="17" t="s">
        <v>1778</v>
      </c>
      <c r="H2378" s="11">
        <v>3.18</v>
      </c>
      <c r="I2378" s="19">
        <v>45848</v>
      </c>
      <c r="J2378" s="11">
        <v>5000</v>
      </c>
      <c r="K2378" s="12" t="s">
        <v>689</v>
      </c>
      <c r="L2378" s="12" t="s">
        <v>158</v>
      </c>
    </row>
    <row r="2379" spans="1:12" x14ac:dyDescent="0.25">
      <c r="A2379" s="10" t="s">
        <v>3032</v>
      </c>
      <c r="B2379" s="14">
        <v>202506</v>
      </c>
      <c r="C2379" s="14">
        <v>202506</v>
      </c>
      <c r="D2379" s="14" t="s">
        <v>1015</v>
      </c>
      <c r="E2379" s="16">
        <v>8328814343</v>
      </c>
      <c r="F2379" s="10" t="s">
        <v>3039</v>
      </c>
      <c r="G2379" s="17" t="s">
        <v>1792</v>
      </c>
      <c r="H2379" s="11">
        <v>270000</v>
      </c>
      <c r="I2379" s="19">
        <v>45848</v>
      </c>
      <c r="J2379" s="11">
        <v>5000</v>
      </c>
      <c r="K2379" s="12" t="s">
        <v>689</v>
      </c>
      <c r="L2379" s="12" t="s">
        <v>158</v>
      </c>
    </row>
    <row r="2380" spans="1:12" x14ac:dyDescent="0.25">
      <c r="A2380" s="10" t="s">
        <v>3021</v>
      </c>
      <c r="B2380" s="14">
        <v>202506</v>
      </c>
      <c r="C2380" s="14">
        <v>202506</v>
      </c>
      <c r="D2380" s="14" t="s">
        <v>1014</v>
      </c>
      <c r="E2380" s="16">
        <v>7869105744</v>
      </c>
      <c r="F2380" s="10" t="s">
        <v>3040</v>
      </c>
      <c r="G2380" s="17" t="s">
        <v>1778</v>
      </c>
      <c r="H2380" s="11">
        <v>280000</v>
      </c>
      <c r="I2380" s="19">
        <v>45848</v>
      </c>
      <c r="J2380" s="11">
        <v>5000</v>
      </c>
      <c r="K2380" s="12" t="s">
        <v>689</v>
      </c>
      <c r="L2380" s="12" t="s">
        <v>158</v>
      </c>
    </row>
    <row r="2381" spans="1:12" x14ac:dyDescent="0.25">
      <c r="A2381" s="10" t="s">
        <v>3033</v>
      </c>
      <c r="B2381" s="14">
        <v>202506</v>
      </c>
      <c r="C2381" s="14">
        <v>202506</v>
      </c>
      <c r="D2381" s="14" t="s">
        <v>1014</v>
      </c>
      <c r="E2381" s="16">
        <v>7000311400</v>
      </c>
      <c r="F2381" s="10" t="s">
        <v>3041</v>
      </c>
      <c r="G2381" s="17" t="s">
        <v>1778</v>
      </c>
      <c r="H2381" s="11">
        <v>290000</v>
      </c>
      <c r="I2381" s="19">
        <v>45848</v>
      </c>
      <c r="J2381" s="11">
        <v>5000</v>
      </c>
      <c r="K2381" s="12" t="s">
        <v>689</v>
      </c>
      <c r="L2381" s="12" t="s">
        <v>158</v>
      </c>
    </row>
    <row r="2382" spans="1:12" x14ac:dyDescent="0.25">
      <c r="A2382" s="10" t="s">
        <v>3034</v>
      </c>
      <c r="B2382" s="14">
        <v>202506</v>
      </c>
      <c r="C2382" s="14">
        <v>202506</v>
      </c>
      <c r="D2382" s="14" t="s">
        <v>1014</v>
      </c>
      <c r="E2382" s="16">
        <v>7996790245</v>
      </c>
      <c r="F2382" s="10" t="s">
        <v>3042</v>
      </c>
      <c r="G2382" s="17" t="s">
        <v>1778</v>
      </c>
      <c r="H2382" s="11">
        <v>280000</v>
      </c>
      <c r="I2382" s="19">
        <v>45848</v>
      </c>
      <c r="J2382" s="11">
        <v>5000</v>
      </c>
      <c r="K2382" s="12" t="s">
        <v>689</v>
      </c>
      <c r="L2382" s="12" t="s">
        <v>158</v>
      </c>
    </row>
    <row r="2383" spans="1:12" x14ac:dyDescent="0.25">
      <c r="A2383" s="10" t="s">
        <v>3035</v>
      </c>
      <c r="B2383" s="14">
        <v>202506</v>
      </c>
      <c r="C2383" s="14">
        <v>202506</v>
      </c>
      <c r="D2383" s="14" t="s">
        <v>1014</v>
      </c>
      <c r="E2383" s="16">
        <v>8917306295</v>
      </c>
      <c r="F2383" s="10" t="s">
        <v>3043</v>
      </c>
      <c r="G2383" s="17" t="s">
        <v>1778</v>
      </c>
      <c r="H2383" s="11">
        <v>290000</v>
      </c>
      <c r="I2383" s="19">
        <v>45848</v>
      </c>
      <c r="J2383" s="11">
        <v>5000</v>
      </c>
      <c r="K2383" s="12" t="s">
        <v>689</v>
      </c>
      <c r="L2383" s="12" t="s">
        <v>158</v>
      </c>
    </row>
    <row r="2384" spans="1:12" x14ac:dyDescent="0.25">
      <c r="A2384" s="10" t="s">
        <v>3036</v>
      </c>
      <c r="B2384" s="14">
        <v>202506</v>
      </c>
      <c r="C2384" s="14">
        <v>202506</v>
      </c>
      <c r="D2384" s="14" t="s">
        <v>1015</v>
      </c>
      <c r="E2384" s="16">
        <v>7978350399</v>
      </c>
      <c r="F2384" s="10" t="s">
        <v>3044</v>
      </c>
      <c r="G2384" s="17" t="s">
        <v>1778</v>
      </c>
      <c r="H2384" s="11">
        <v>290000</v>
      </c>
      <c r="I2384" s="19">
        <v>45848</v>
      </c>
      <c r="J2384" s="11">
        <v>5000</v>
      </c>
      <c r="K2384" s="12" t="s">
        <v>689</v>
      </c>
      <c r="L2384" s="12" t="s">
        <v>158</v>
      </c>
    </row>
    <row r="2385" spans="1:13" x14ac:dyDescent="0.25">
      <c r="A2385" s="10" t="s">
        <v>3037</v>
      </c>
      <c r="B2385" s="14">
        <v>202506</v>
      </c>
      <c r="C2385" s="14">
        <v>202506</v>
      </c>
      <c r="D2385" s="14" t="s">
        <v>1015</v>
      </c>
      <c r="E2385" s="16">
        <v>7978350399</v>
      </c>
      <c r="F2385" s="10" t="s">
        <v>3045</v>
      </c>
      <c r="G2385" s="17" t="s">
        <v>1778</v>
      </c>
      <c r="H2385" s="11">
        <v>290000</v>
      </c>
      <c r="I2385" s="19">
        <v>45848</v>
      </c>
      <c r="J2385" s="11">
        <v>5000</v>
      </c>
      <c r="K2385" s="12" t="s">
        <v>689</v>
      </c>
      <c r="L2385" s="12" t="s">
        <v>158</v>
      </c>
    </row>
    <row r="2386" spans="1:13" x14ac:dyDescent="0.25">
      <c r="A2386" s="10" t="s">
        <v>2864</v>
      </c>
      <c r="B2386" s="14">
        <v>202505</v>
      </c>
      <c r="C2386" s="14">
        <v>202505</v>
      </c>
      <c r="D2386" s="14" t="s">
        <v>1015</v>
      </c>
      <c r="E2386" s="16">
        <v>8904981151</v>
      </c>
      <c r="F2386" s="10" t="s">
        <v>2865</v>
      </c>
      <c r="G2386" s="17" t="s">
        <v>1792</v>
      </c>
      <c r="H2386" s="11">
        <v>295000</v>
      </c>
      <c r="I2386" s="19">
        <v>45849</v>
      </c>
      <c r="J2386" s="11">
        <v>80000</v>
      </c>
      <c r="K2386" s="12" t="s">
        <v>20</v>
      </c>
      <c r="L2386" s="12" t="s">
        <v>158</v>
      </c>
    </row>
    <row r="2387" spans="1:13" x14ac:dyDescent="0.25">
      <c r="A2387" s="10" t="s">
        <v>1361</v>
      </c>
      <c r="B2387" s="14">
        <v>202402</v>
      </c>
      <c r="C2387" s="14">
        <v>202402</v>
      </c>
      <c r="D2387" s="14" t="s">
        <v>1015</v>
      </c>
      <c r="E2387" s="16">
        <v>8327759686</v>
      </c>
      <c r="F2387" s="10" t="s">
        <v>1364</v>
      </c>
      <c r="G2387" s="17" t="s">
        <v>1792</v>
      </c>
      <c r="H2387" s="11">
        <v>270000</v>
      </c>
      <c r="I2387" s="19">
        <v>45849</v>
      </c>
      <c r="J2387" s="11">
        <v>55000</v>
      </c>
      <c r="K2387" s="12" t="s">
        <v>20</v>
      </c>
      <c r="L2387" s="12" t="s">
        <v>158</v>
      </c>
    </row>
    <row r="2388" spans="1:13" x14ac:dyDescent="0.25">
      <c r="A2388" s="10" t="s">
        <v>2943</v>
      </c>
      <c r="B2388" s="14">
        <v>202505</v>
      </c>
      <c r="C2388" s="14">
        <v>202505</v>
      </c>
      <c r="D2388" s="14" t="s">
        <v>1015</v>
      </c>
      <c r="E2388" s="16">
        <v>8770711403</v>
      </c>
      <c r="F2388" s="10" t="s">
        <v>2940</v>
      </c>
      <c r="G2388" s="17" t="s">
        <v>2006</v>
      </c>
      <c r="H2388" s="11">
        <v>275000</v>
      </c>
      <c r="I2388" s="19">
        <v>45849</v>
      </c>
      <c r="J2388" s="11">
        <v>58000</v>
      </c>
      <c r="K2388" s="12" t="s">
        <v>20</v>
      </c>
      <c r="L2388" s="12" t="s">
        <v>158</v>
      </c>
    </row>
    <row r="2389" spans="1:13" x14ac:dyDescent="0.25">
      <c r="A2389" s="10" t="s">
        <v>2993</v>
      </c>
      <c r="B2389" s="14">
        <v>202506</v>
      </c>
      <c r="C2389" s="14">
        <v>202506</v>
      </c>
      <c r="D2389" s="14" t="s">
        <v>1015</v>
      </c>
      <c r="E2389" s="16">
        <v>8984102806</v>
      </c>
      <c r="F2389" s="10" t="s">
        <v>2994</v>
      </c>
      <c r="G2389" s="17" t="s">
        <v>1792</v>
      </c>
      <c r="H2389" s="11">
        <v>280000</v>
      </c>
      <c r="I2389" s="19">
        <v>45849</v>
      </c>
      <c r="J2389" s="11">
        <v>50000</v>
      </c>
      <c r="K2389" s="12" t="s">
        <v>689</v>
      </c>
      <c r="L2389" s="12" t="s">
        <v>158</v>
      </c>
    </row>
    <row r="2390" spans="1:13" x14ac:dyDescent="0.25">
      <c r="A2390" s="10" t="s">
        <v>2752</v>
      </c>
      <c r="B2390" s="14">
        <v>202503</v>
      </c>
      <c r="C2390" s="14">
        <v>202503</v>
      </c>
      <c r="D2390" s="14" t="s">
        <v>1015</v>
      </c>
      <c r="E2390" s="16">
        <v>7682983243</v>
      </c>
      <c r="F2390" s="10" t="s">
        <v>2757</v>
      </c>
      <c r="G2390" s="17" t="s">
        <v>1792</v>
      </c>
      <c r="H2390" s="11">
        <v>290000</v>
      </c>
      <c r="I2390" s="19">
        <v>45849</v>
      </c>
      <c r="J2390" s="11">
        <v>50000</v>
      </c>
      <c r="K2390" s="12" t="s">
        <v>20</v>
      </c>
      <c r="L2390" s="12" t="s">
        <v>158</v>
      </c>
    </row>
    <row r="2391" spans="1:13" x14ac:dyDescent="0.25">
      <c r="A2391" s="92" t="s">
        <v>3046</v>
      </c>
      <c r="B2391" s="93">
        <v>202507</v>
      </c>
      <c r="C2391" s="93">
        <v>202507</v>
      </c>
      <c r="D2391" s="14" t="s">
        <v>1015</v>
      </c>
      <c r="E2391" s="92">
        <v>7008992741</v>
      </c>
      <c r="F2391" s="92" t="s">
        <v>3047</v>
      </c>
      <c r="G2391" s="17" t="s">
        <v>1778</v>
      </c>
      <c r="H2391" s="94">
        <v>300000</v>
      </c>
      <c r="I2391" s="19">
        <v>45849</v>
      </c>
      <c r="J2391" s="11">
        <v>50000</v>
      </c>
      <c r="K2391" s="12" t="s">
        <v>20</v>
      </c>
      <c r="L2391" s="12" t="s">
        <v>158</v>
      </c>
    </row>
    <row r="2392" spans="1:13" x14ac:dyDescent="0.25">
      <c r="A2392" s="10" t="s">
        <v>3032</v>
      </c>
      <c r="B2392" s="14">
        <v>202506</v>
      </c>
      <c r="C2392" s="14">
        <v>202506</v>
      </c>
      <c r="D2392" s="14" t="s">
        <v>1015</v>
      </c>
      <c r="E2392" s="16">
        <v>8328814343</v>
      </c>
      <c r="F2392" s="10" t="s">
        <v>3039</v>
      </c>
      <c r="G2392" s="17" t="s">
        <v>1792</v>
      </c>
      <c r="H2392" s="11">
        <v>270000</v>
      </c>
      <c r="I2392" s="19">
        <v>45850</v>
      </c>
      <c r="J2392" s="11">
        <v>44000</v>
      </c>
      <c r="K2392" s="12" t="s">
        <v>20</v>
      </c>
      <c r="L2392" s="12" t="s">
        <v>158</v>
      </c>
    </row>
    <row r="2393" spans="1:13" x14ac:dyDescent="0.25">
      <c r="A2393" s="10" t="s">
        <v>2824</v>
      </c>
      <c r="B2393" s="14">
        <v>202504</v>
      </c>
      <c r="C2393" s="14">
        <v>202504</v>
      </c>
      <c r="D2393" s="14" t="s">
        <v>1015</v>
      </c>
      <c r="E2393" s="16">
        <v>9040440279</v>
      </c>
      <c r="F2393" s="10" t="s">
        <v>2825</v>
      </c>
      <c r="G2393" s="17" t="s">
        <v>1778</v>
      </c>
      <c r="H2393" s="11">
        <v>295000</v>
      </c>
      <c r="I2393" s="19">
        <v>45850</v>
      </c>
      <c r="J2393" s="11">
        <v>40000</v>
      </c>
      <c r="K2393" s="12" t="s">
        <v>20</v>
      </c>
      <c r="L2393" s="12" t="s">
        <v>158</v>
      </c>
    </row>
    <row r="2394" spans="1:13" x14ac:dyDescent="0.25">
      <c r="A2394" s="10" t="s">
        <v>3028</v>
      </c>
      <c r="B2394" s="14">
        <v>202507</v>
      </c>
      <c r="C2394" s="14">
        <v>202507</v>
      </c>
      <c r="D2394" s="14" t="s">
        <v>1015</v>
      </c>
      <c r="E2394" s="16">
        <v>7978182037</v>
      </c>
      <c r="F2394" s="10" t="s">
        <v>3030</v>
      </c>
      <c r="G2394" s="17" t="s">
        <v>1778</v>
      </c>
      <c r="H2394" s="11">
        <v>290000</v>
      </c>
      <c r="I2394" s="19">
        <v>45850</v>
      </c>
      <c r="J2394" s="11">
        <v>5000</v>
      </c>
      <c r="K2394" s="12" t="s">
        <v>286</v>
      </c>
      <c r="L2394" s="12" t="s">
        <v>158</v>
      </c>
      <c r="M2394" t="s">
        <v>2930</v>
      </c>
    </row>
    <row r="2395" spans="1:13" x14ac:dyDescent="0.25">
      <c r="A2395" s="10" t="s">
        <v>2119</v>
      </c>
      <c r="B2395" s="14">
        <v>202407</v>
      </c>
      <c r="C2395" s="14">
        <v>202407</v>
      </c>
      <c r="D2395" s="14" t="s">
        <v>1014</v>
      </c>
      <c r="E2395" s="16">
        <v>9902037501</v>
      </c>
      <c r="F2395" s="10" t="s">
        <v>2120</v>
      </c>
      <c r="G2395" s="17" t="s">
        <v>1778</v>
      </c>
      <c r="H2395" s="11">
        <v>290000</v>
      </c>
      <c r="I2395" s="19">
        <v>45850</v>
      </c>
      <c r="J2395" s="11">
        <v>40000</v>
      </c>
      <c r="K2395" s="12" t="s">
        <v>20</v>
      </c>
      <c r="L2395" s="12" t="s">
        <v>158</v>
      </c>
    </row>
    <row r="2396" spans="1:13" x14ac:dyDescent="0.25">
      <c r="A2396" s="10" t="s">
        <v>2931</v>
      </c>
      <c r="B2396" s="14">
        <v>202505</v>
      </c>
      <c r="C2396" s="14">
        <v>202505</v>
      </c>
      <c r="D2396" s="14" t="s">
        <v>1014</v>
      </c>
      <c r="E2396" s="16">
        <v>9861635166</v>
      </c>
      <c r="F2396" s="10" t="s">
        <v>2933</v>
      </c>
      <c r="G2396" s="17" t="s">
        <v>1778</v>
      </c>
      <c r="H2396" s="11">
        <v>295000</v>
      </c>
      <c r="I2396" s="19">
        <v>45850</v>
      </c>
      <c r="J2396" s="11">
        <v>57000</v>
      </c>
      <c r="K2396" s="12" t="s">
        <v>20</v>
      </c>
      <c r="L2396" s="12" t="s">
        <v>158</v>
      </c>
    </row>
    <row r="2397" spans="1:13" x14ac:dyDescent="0.25">
      <c r="A2397" s="10" t="s">
        <v>3028</v>
      </c>
      <c r="B2397" s="14">
        <v>202507</v>
      </c>
      <c r="C2397" s="14">
        <v>202507</v>
      </c>
      <c r="D2397" s="14" t="s">
        <v>1015</v>
      </c>
      <c r="E2397" s="16">
        <v>7978182037</v>
      </c>
      <c r="F2397" s="10" t="s">
        <v>3030</v>
      </c>
      <c r="G2397" s="17" t="s">
        <v>1778</v>
      </c>
      <c r="H2397" s="11">
        <v>290000</v>
      </c>
      <c r="I2397" s="19">
        <v>45850</v>
      </c>
      <c r="J2397" s="11">
        <v>40000</v>
      </c>
      <c r="K2397" s="12" t="s">
        <v>20</v>
      </c>
      <c r="L2397" s="12" t="s">
        <v>158</v>
      </c>
    </row>
    <row r="2398" spans="1:13" x14ac:dyDescent="0.25">
      <c r="A2398" s="10" t="s">
        <v>3027</v>
      </c>
      <c r="B2398" s="14">
        <v>202507</v>
      </c>
      <c r="C2398" s="14">
        <v>202507</v>
      </c>
      <c r="D2398" s="14" t="s">
        <v>1015</v>
      </c>
      <c r="E2398" s="16">
        <v>6371746406</v>
      </c>
      <c r="F2398" s="10" t="s">
        <v>3029</v>
      </c>
      <c r="G2398" s="17" t="s">
        <v>1778</v>
      </c>
      <c r="H2398" s="11">
        <v>275000</v>
      </c>
      <c r="I2398" s="19">
        <v>45850</v>
      </c>
      <c r="J2398" s="11">
        <v>45000</v>
      </c>
      <c r="K2398" s="12" t="s">
        <v>689</v>
      </c>
      <c r="L2398" s="12" t="s">
        <v>158</v>
      </c>
    </row>
    <row r="2399" spans="1:13" x14ac:dyDescent="0.25">
      <c r="A2399" s="10" t="s">
        <v>2913</v>
      </c>
      <c r="B2399" s="14">
        <v>202505</v>
      </c>
      <c r="C2399" s="14">
        <v>202505</v>
      </c>
      <c r="D2399" s="14" t="s">
        <v>1015</v>
      </c>
      <c r="E2399" s="16">
        <v>8328809369</v>
      </c>
      <c r="F2399" s="10" t="s">
        <v>2923</v>
      </c>
      <c r="G2399" s="17" t="s">
        <v>1792</v>
      </c>
      <c r="H2399" s="11">
        <v>280000</v>
      </c>
      <c r="I2399" s="19">
        <v>45850</v>
      </c>
      <c r="J2399" s="11">
        <v>91667</v>
      </c>
      <c r="K2399" s="12" t="s">
        <v>20</v>
      </c>
      <c r="L2399" s="12" t="s">
        <v>158</v>
      </c>
    </row>
    <row r="2400" spans="1:13" x14ac:dyDescent="0.25">
      <c r="A2400" s="10" t="s">
        <v>2520</v>
      </c>
      <c r="B2400" s="14">
        <v>202412</v>
      </c>
      <c r="C2400" s="14">
        <v>202412</v>
      </c>
      <c r="D2400" s="14" t="s">
        <v>1014</v>
      </c>
      <c r="E2400" s="16">
        <v>9380224887</v>
      </c>
      <c r="F2400" s="10" t="s">
        <v>2522</v>
      </c>
      <c r="G2400" s="17" t="s">
        <v>1778</v>
      </c>
      <c r="H2400" s="11">
        <v>288600</v>
      </c>
      <c r="I2400" s="19">
        <v>45852</v>
      </c>
      <c r="J2400" s="11">
        <v>285000</v>
      </c>
      <c r="K2400" s="12" t="s">
        <v>20</v>
      </c>
      <c r="L2400" s="12" t="s">
        <v>158</v>
      </c>
    </row>
    <row r="2401" spans="1:17" x14ac:dyDescent="0.25">
      <c r="A2401" s="10" t="s">
        <v>3048</v>
      </c>
      <c r="B2401" s="14">
        <v>202507</v>
      </c>
      <c r="C2401" s="14">
        <v>202507</v>
      </c>
      <c r="D2401" s="14" t="s">
        <v>1015</v>
      </c>
      <c r="E2401" s="16">
        <v>8018322359</v>
      </c>
      <c r="F2401" s="10" t="s">
        <v>3051</v>
      </c>
      <c r="G2401" s="17" t="s">
        <v>1778</v>
      </c>
      <c r="H2401" s="11">
        <v>290000</v>
      </c>
      <c r="I2401" s="19">
        <v>45852</v>
      </c>
      <c r="J2401" s="11">
        <v>5000</v>
      </c>
      <c r="K2401" s="12" t="s">
        <v>20</v>
      </c>
      <c r="L2401" s="12" t="s">
        <v>158</v>
      </c>
    </row>
    <row r="2402" spans="1:17" x14ac:dyDescent="0.25">
      <c r="A2402" s="10" t="s">
        <v>3049</v>
      </c>
      <c r="B2402" s="14">
        <v>202507</v>
      </c>
      <c r="C2402" s="14">
        <v>202507</v>
      </c>
      <c r="D2402" s="14" t="s">
        <v>1015</v>
      </c>
      <c r="E2402" s="16">
        <v>9861507071</v>
      </c>
      <c r="F2402" s="10" t="s">
        <v>3052</v>
      </c>
      <c r="G2402" s="17" t="s">
        <v>1778</v>
      </c>
      <c r="H2402" s="11">
        <v>290000</v>
      </c>
      <c r="I2402" s="19">
        <v>45852</v>
      </c>
      <c r="J2402" s="11">
        <v>5000</v>
      </c>
      <c r="K2402" s="12" t="s">
        <v>20</v>
      </c>
      <c r="L2402" s="12" t="s">
        <v>158</v>
      </c>
    </row>
    <row r="2403" spans="1:17" x14ac:dyDescent="0.25">
      <c r="A2403" s="10" t="s">
        <v>3050</v>
      </c>
      <c r="B2403" s="14">
        <v>202507</v>
      </c>
      <c r="C2403" s="14">
        <v>202507</v>
      </c>
      <c r="D2403" s="14" t="s">
        <v>1015</v>
      </c>
      <c r="E2403" s="16">
        <v>9337614820</v>
      </c>
      <c r="F2403" s="10" t="s">
        <v>3053</v>
      </c>
      <c r="G2403" s="17" t="s">
        <v>1778</v>
      </c>
      <c r="H2403" s="11">
        <v>290000</v>
      </c>
      <c r="I2403" s="19">
        <v>45852</v>
      </c>
      <c r="J2403" s="11">
        <v>5000</v>
      </c>
      <c r="K2403" s="12" t="s">
        <v>20</v>
      </c>
      <c r="L2403" s="12" t="s">
        <v>158</v>
      </c>
    </row>
    <row r="2404" spans="1:17" x14ac:dyDescent="0.25">
      <c r="A2404" s="10" t="s">
        <v>3054</v>
      </c>
      <c r="B2404" s="14">
        <v>202507</v>
      </c>
      <c r="C2404" s="14">
        <v>202507</v>
      </c>
      <c r="D2404" s="14" t="s">
        <v>1015</v>
      </c>
      <c r="E2404" s="16">
        <v>9178746281</v>
      </c>
      <c r="F2404" s="10" t="s">
        <v>3056</v>
      </c>
      <c r="G2404" s="17" t="s">
        <v>1778</v>
      </c>
      <c r="H2404" s="11">
        <v>290000</v>
      </c>
      <c r="I2404" s="19">
        <v>45852</v>
      </c>
      <c r="J2404" s="11">
        <v>5000</v>
      </c>
      <c r="K2404" s="12" t="s">
        <v>20</v>
      </c>
      <c r="L2404" s="12" t="s">
        <v>158</v>
      </c>
    </row>
    <row r="2405" spans="1:17" x14ac:dyDescent="0.25">
      <c r="A2405" s="10" t="s">
        <v>3055</v>
      </c>
      <c r="B2405" s="14">
        <v>202507</v>
      </c>
      <c r="C2405" s="14">
        <v>202507</v>
      </c>
      <c r="D2405" s="14" t="s">
        <v>1014</v>
      </c>
      <c r="E2405" s="16">
        <v>8660271725</v>
      </c>
      <c r="F2405" s="10" t="s">
        <v>3057</v>
      </c>
      <c r="G2405" s="17" t="s">
        <v>1778</v>
      </c>
      <c r="H2405" s="11">
        <v>285000</v>
      </c>
      <c r="I2405" s="19">
        <v>45852</v>
      </c>
      <c r="J2405" s="11">
        <v>5000</v>
      </c>
      <c r="K2405" s="12" t="s">
        <v>20</v>
      </c>
      <c r="L2405" s="12" t="s">
        <v>158</v>
      </c>
    </row>
    <row r="2406" spans="1:17" x14ac:dyDescent="0.25">
      <c r="A2406" s="10" t="s">
        <v>2532</v>
      </c>
      <c r="B2406" s="14">
        <v>202412</v>
      </c>
      <c r="C2406" s="14">
        <v>202412</v>
      </c>
      <c r="D2406" s="14" t="s">
        <v>1015</v>
      </c>
      <c r="E2406" s="16">
        <v>8093215059</v>
      </c>
      <c r="F2406" s="10" t="s">
        <v>2534</v>
      </c>
      <c r="G2406" s="17" t="s">
        <v>1792</v>
      </c>
      <c r="H2406" s="11">
        <v>275000</v>
      </c>
      <c r="I2406" s="19">
        <v>45853</v>
      </c>
      <c r="J2406" s="11">
        <v>50000</v>
      </c>
      <c r="K2406" s="12" t="s">
        <v>20</v>
      </c>
      <c r="L2406" s="12" t="s">
        <v>158</v>
      </c>
    </row>
    <row r="2407" spans="1:17" x14ac:dyDescent="0.25">
      <c r="A2407" s="10" t="s">
        <v>2997</v>
      </c>
      <c r="B2407" s="14">
        <v>202506</v>
      </c>
      <c r="C2407" s="14">
        <v>202506</v>
      </c>
      <c r="D2407" s="14" t="s">
        <v>1015</v>
      </c>
      <c r="E2407" s="16">
        <v>9337558060</v>
      </c>
      <c r="F2407" s="10" t="s">
        <v>3002</v>
      </c>
      <c r="G2407" s="17" t="s">
        <v>1792</v>
      </c>
      <c r="H2407" s="11">
        <v>270000</v>
      </c>
      <c r="I2407" s="19">
        <v>45854</v>
      </c>
      <c r="J2407" s="11">
        <v>50000</v>
      </c>
      <c r="K2407" s="12" t="s">
        <v>286</v>
      </c>
      <c r="L2407" s="12" t="s">
        <v>158</v>
      </c>
      <c r="M2407" t="s">
        <v>2930</v>
      </c>
    </row>
    <row r="2408" spans="1:17" x14ac:dyDescent="0.25">
      <c r="A2408" s="10" t="s">
        <v>3058</v>
      </c>
      <c r="B2408" s="14">
        <v>202507</v>
      </c>
      <c r="C2408" s="14">
        <v>202507</v>
      </c>
      <c r="D2408" s="14" t="s">
        <v>1015</v>
      </c>
      <c r="E2408" s="16">
        <v>9937464562</v>
      </c>
      <c r="F2408" s="10" t="s">
        <v>3029</v>
      </c>
      <c r="G2408" s="17" t="s">
        <v>1792</v>
      </c>
      <c r="H2408" s="11">
        <v>275000</v>
      </c>
      <c r="I2408" s="19">
        <v>45854</v>
      </c>
      <c r="J2408" s="11">
        <v>250000</v>
      </c>
      <c r="K2408" s="12" t="s">
        <v>20</v>
      </c>
      <c r="L2408" s="12" t="s">
        <v>158</v>
      </c>
    </row>
    <row r="2409" spans="1:17" x14ac:dyDescent="0.25">
      <c r="A2409" s="10" t="s">
        <v>691</v>
      </c>
      <c r="B2409" s="14">
        <v>202503</v>
      </c>
      <c r="C2409" s="14">
        <v>202503</v>
      </c>
      <c r="D2409" s="14" t="s">
        <v>1015</v>
      </c>
      <c r="E2409" s="16">
        <v>8249777371</v>
      </c>
      <c r="F2409" s="10" t="s">
        <v>2718</v>
      </c>
      <c r="G2409" s="17" t="s">
        <v>2603</v>
      </c>
      <c r="H2409" s="11">
        <v>305000</v>
      </c>
      <c r="I2409" s="19">
        <v>45854</v>
      </c>
      <c r="J2409" s="11">
        <v>100000</v>
      </c>
      <c r="K2409" s="12" t="s">
        <v>20</v>
      </c>
      <c r="L2409" s="12" t="s">
        <v>158</v>
      </c>
    </row>
    <row r="2410" spans="1:17" x14ac:dyDescent="0.25">
      <c r="A2410" s="10" t="s">
        <v>3059</v>
      </c>
      <c r="B2410" s="14">
        <v>202507</v>
      </c>
      <c r="C2410" s="14">
        <v>202507</v>
      </c>
      <c r="D2410" s="14" t="s">
        <v>1015</v>
      </c>
      <c r="E2410" s="48">
        <v>8762857081</v>
      </c>
      <c r="F2410" s="27" t="s">
        <v>3060</v>
      </c>
      <c r="G2410" s="84" t="s">
        <v>1778</v>
      </c>
      <c r="H2410" s="52">
        <v>290000</v>
      </c>
      <c r="I2410" s="19">
        <v>45855</v>
      </c>
      <c r="J2410" s="53">
        <v>290000</v>
      </c>
      <c r="K2410" s="12" t="s">
        <v>20</v>
      </c>
      <c r="L2410" s="12" t="s">
        <v>158</v>
      </c>
    </row>
    <row r="2411" spans="1:17" x14ac:dyDescent="0.25">
      <c r="A2411" s="10" t="s">
        <v>2961</v>
      </c>
      <c r="B2411" s="14">
        <v>202506</v>
      </c>
      <c r="C2411" s="14">
        <v>202506</v>
      </c>
      <c r="D2411" s="14" t="s">
        <v>1014</v>
      </c>
      <c r="E2411" s="16">
        <v>9611383249</v>
      </c>
      <c r="F2411" s="10" t="s">
        <v>2962</v>
      </c>
      <c r="G2411" s="17" t="s">
        <v>1778</v>
      </c>
      <c r="H2411" s="11">
        <v>290000</v>
      </c>
      <c r="I2411" s="19">
        <v>45855</v>
      </c>
      <c r="J2411" s="11">
        <v>90000</v>
      </c>
      <c r="K2411" s="12" t="s">
        <v>20</v>
      </c>
      <c r="L2411" s="12" t="s">
        <v>158</v>
      </c>
    </row>
    <row r="2412" spans="1:17" x14ac:dyDescent="0.25">
      <c r="A2412" s="10" t="s">
        <v>3055</v>
      </c>
      <c r="B2412" s="14">
        <v>202507</v>
      </c>
      <c r="C2412" s="14">
        <v>202507</v>
      </c>
      <c r="D2412" s="14" t="s">
        <v>1014</v>
      </c>
      <c r="E2412" s="16">
        <v>8660271725</v>
      </c>
      <c r="F2412" s="10" t="s">
        <v>3057</v>
      </c>
      <c r="G2412" s="17" t="s">
        <v>1778</v>
      </c>
      <c r="H2412" s="11">
        <v>285000</v>
      </c>
      <c r="I2412" s="19">
        <v>45856</v>
      </c>
      <c r="J2412" s="11">
        <v>285000</v>
      </c>
      <c r="K2412" s="12" t="s">
        <v>20</v>
      </c>
      <c r="L2412" s="12" t="s">
        <v>158</v>
      </c>
      <c r="Q2412">
        <v>1995</v>
      </c>
    </row>
    <row r="2413" spans="1:17" x14ac:dyDescent="0.25">
      <c r="A2413" s="10" t="s">
        <v>2965</v>
      </c>
      <c r="B2413" s="14">
        <v>202506</v>
      </c>
      <c r="C2413" s="14">
        <v>202506</v>
      </c>
      <c r="D2413" s="14" t="s">
        <v>1015</v>
      </c>
      <c r="E2413" s="16">
        <v>8018204095</v>
      </c>
      <c r="F2413" s="10" t="s">
        <v>2966</v>
      </c>
      <c r="G2413" s="17" t="s">
        <v>1778</v>
      </c>
      <c r="H2413" s="11">
        <v>300000</v>
      </c>
      <c r="I2413" s="19">
        <v>45856</v>
      </c>
      <c r="J2413" s="11">
        <v>100000</v>
      </c>
      <c r="K2413" s="12" t="s">
        <v>286</v>
      </c>
      <c r="L2413" s="12" t="s">
        <v>158</v>
      </c>
      <c r="M2413" t="s">
        <v>2930</v>
      </c>
    </row>
    <row r="2414" spans="1:17" x14ac:dyDescent="0.25">
      <c r="A2414" s="10" t="s">
        <v>3018</v>
      </c>
      <c r="B2414" s="14">
        <v>202506</v>
      </c>
      <c r="C2414" s="14">
        <v>202506</v>
      </c>
      <c r="D2414" s="14" t="s">
        <v>1015</v>
      </c>
      <c r="E2414" s="16">
        <v>7978958308</v>
      </c>
      <c r="F2414" s="10" t="s">
        <v>3019</v>
      </c>
      <c r="G2414" s="17" t="s">
        <v>1778</v>
      </c>
      <c r="H2414" s="11">
        <v>290000</v>
      </c>
      <c r="I2414" s="19">
        <v>45857</v>
      </c>
      <c r="J2414" s="11">
        <v>60000</v>
      </c>
      <c r="K2414" s="12" t="s">
        <v>20</v>
      </c>
      <c r="L2414" s="12" t="s">
        <v>158</v>
      </c>
    </row>
    <row r="2415" spans="1:17" x14ac:dyDescent="0.25">
      <c r="A2415" s="10" t="s">
        <v>3061</v>
      </c>
      <c r="B2415" s="14">
        <v>202507</v>
      </c>
      <c r="C2415" s="14">
        <v>202507</v>
      </c>
      <c r="D2415" s="14" t="s">
        <v>1015</v>
      </c>
      <c r="E2415" s="16">
        <v>7848011038</v>
      </c>
      <c r="F2415" s="10" t="s">
        <v>3062</v>
      </c>
      <c r="G2415" s="17" t="s">
        <v>1778</v>
      </c>
      <c r="H2415" s="11">
        <v>290000</v>
      </c>
      <c r="I2415" s="19">
        <v>45857</v>
      </c>
      <c r="J2415" s="11">
        <v>285000</v>
      </c>
      <c r="K2415" s="12" t="s">
        <v>20</v>
      </c>
      <c r="L2415" s="12" t="s">
        <v>158</v>
      </c>
    </row>
    <row r="2416" spans="1:17" x14ac:dyDescent="0.25">
      <c r="A2416" s="10" t="s">
        <v>2902</v>
      </c>
      <c r="B2416" s="14">
        <v>202505</v>
      </c>
      <c r="C2416" s="14">
        <v>202505</v>
      </c>
      <c r="D2416" s="14" t="s">
        <v>1015</v>
      </c>
      <c r="E2416" s="16">
        <v>6370912620</v>
      </c>
      <c r="F2416" s="10" t="s">
        <v>2903</v>
      </c>
      <c r="G2416" s="17" t="s">
        <v>1778</v>
      </c>
      <c r="H2416" s="11">
        <v>318600</v>
      </c>
      <c r="I2416" s="19">
        <v>45857</v>
      </c>
      <c r="J2416" s="11">
        <v>30000</v>
      </c>
      <c r="K2416" s="12" t="s">
        <v>20</v>
      </c>
      <c r="L2416" s="12" t="s">
        <v>158</v>
      </c>
    </row>
    <row r="2417" spans="1:12" x14ac:dyDescent="0.25">
      <c r="A2417" s="10" t="s">
        <v>2873</v>
      </c>
      <c r="B2417" s="14">
        <v>202505</v>
      </c>
      <c r="C2417" s="14">
        <v>202505</v>
      </c>
      <c r="D2417" s="14" t="s">
        <v>1015</v>
      </c>
      <c r="E2417" s="16">
        <v>7979112319</v>
      </c>
      <c r="F2417" s="10" t="s">
        <v>2877</v>
      </c>
      <c r="G2417" s="17" t="s">
        <v>1778</v>
      </c>
      <c r="H2417" s="11">
        <v>285000</v>
      </c>
      <c r="I2417" s="19">
        <v>45859</v>
      </c>
      <c r="J2417" s="11">
        <v>70000</v>
      </c>
      <c r="K2417" s="12" t="s">
        <v>20</v>
      </c>
      <c r="L2417" s="12" t="s">
        <v>158</v>
      </c>
    </row>
    <row r="2418" spans="1:12" x14ac:dyDescent="0.25">
      <c r="A2418" s="10" t="s">
        <v>2880</v>
      </c>
      <c r="B2418" s="14">
        <v>202505</v>
      </c>
      <c r="C2418" s="14">
        <v>202505</v>
      </c>
      <c r="D2418" s="14" t="s">
        <v>1015</v>
      </c>
      <c r="E2418" s="16">
        <v>8917498089</v>
      </c>
      <c r="F2418" s="10" t="s">
        <v>2884</v>
      </c>
      <c r="G2418" s="17" t="s">
        <v>1792</v>
      </c>
      <c r="H2418" s="11">
        <v>270000</v>
      </c>
      <c r="I2418" s="19">
        <v>45859</v>
      </c>
      <c r="J2418" s="11">
        <v>50000</v>
      </c>
      <c r="K2418" s="12" t="s">
        <v>20</v>
      </c>
      <c r="L2418" s="12" t="s">
        <v>158</v>
      </c>
    </row>
    <row r="2419" spans="1:12" x14ac:dyDescent="0.25">
      <c r="A2419" s="10" t="s">
        <v>3048</v>
      </c>
      <c r="B2419" s="14">
        <v>202507</v>
      </c>
      <c r="C2419" s="14">
        <v>202507</v>
      </c>
      <c r="D2419" s="14" t="s">
        <v>1015</v>
      </c>
      <c r="E2419" s="16">
        <v>8018322359</v>
      </c>
      <c r="F2419" s="10" t="s">
        <v>3051</v>
      </c>
      <c r="G2419" s="17" t="s">
        <v>1778</v>
      </c>
      <c r="H2419" s="11">
        <v>290000</v>
      </c>
      <c r="I2419" s="19">
        <v>45859</v>
      </c>
      <c r="J2419" s="11">
        <v>45000</v>
      </c>
      <c r="K2419" s="12" t="s">
        <v>20</v>
      </c>
      <c r="L2419" s="12" t="s">
        <v>158</v>
      </c>
    </row>
    <row r="2420" spans="1:12" x14ac:dyDescent="0.25">
      <c r="A2420" s="10" t="s">
        <v>2792</v>
      </c>
      <c r="B2420" s="14">
        <v>202504</v>
      </c>
      <c r="C2420" s="14">
        <v>202504</v>
      </c>
      <c r="D2420" s="14" t="s">
        <v>1015</v>
      </c>
      <c r="E2420" s="16">
        <v>8658625711</v>
      </c>
      <c r="F2420" s="10" t="s">
        <v>2795</v>
      </c>
      <c r="G2420" s="17" t="s">
        <v>1778</v>
      </c>
      <c r="H2420" s="11">
        <v>318600</v>
      </c>
      <c r="I2420" s="19">
        <v>45859</v>
      </c>
      <c r="J2420" s="11">
        <v>89000</v>
      </c>
      <c r="K2420" s="12" t="s">
        <v>20</v>
      </c>
      <c r="L2420" s="12" t="s">
        <v>158</v>
      </c>
    </row>
    <row r="2421" spans="1:12" x14ac:dyDescent="0.25">
      <c r="A2421" s="10" t="s">
        <v>3063</v>
      </c>
      <c r="B2421" s="14">
        <v>202507</v>
      </c>
      <c r="C2421" s="14">
        <v>202507</v>
      </c>
      <c r="D2421" s="14" t="s">
        <v>1015</v>
      </c>
      <c r="E2421" s="16">
        <v>7008650408</v>
      </c>
      <c r="F2421" s="10" t="s">
        <v>3064</v>
      </c>
      <c r="G2421" s="17" t="s">
        <v>1792</v>
      </c>
      <c r="H2421" s="11">
        <f t="shared" ref="H2421" si="5">IF(G2421="APIDS+IITG", 350000, IF(G2421="APDA+IITG", 330000, IF(G2421="APIDS", 318600, IF(G2421="APDA", 295000, "0"))))</f>
        <v>295000</v>
      </c>
      <c r="I2421" s="19">
        <v>45859</v>
      </c>
      <c r="J2421" s="11">
        <v>50000</v>
      </c>
      <c r="K2421" s="12" t="s">
        <v>20</v>
      </c>
      <c r="L2421" s="12" t="s">
        <v>158</v>
      </c>
    </row>
    <row r="2422" spans="1:12" x14ac:dyDescent="0.25">
      <c r="A2422" s="10" t="s">
        <v>3065</v>
      </c>
      <c r="B2422" s="14">
        <v>202507</v>
      </c>
      <c r="C2422" s="14">
        <v>202507</v>
      </c>
      <c r="D2422" s="14" t="s">
        <v>1015</v>
      </c>
      <c r="E2422" s="16">
        <v>6371692518</v>
      </c>
      <c r="F2422" s="10" t="s">
        <v>3066</v>
      </c>
      <c r="G2422" s="17" t="s">
        <v>1778</v>
      </c>
      <c r="H2422" s="11">
        <v>290000</v>
      </c>
      <c r="I2422" s="19">
        <v>45859</v>
      </c>
      <c r="J2422" s="11">
        <v>40000</v>
      </c>
      <c r="K2422" s="12" t="s">
        <v>20</v>
      </c>
      <c r="L2422" s="12" t="s">
        <v>158</v>
      </c>
    </row>
    <row r="2423" spans="1:12" x14ac:dyDescent="0.25">
      <c r="A2423" s="10" t="s">
        <v>2891</v>
      </c>
      <c r="B2423" s="14">
        <v>202505</v>
      </c>
      <c r="C2423" s="14">
        <v>202505</v>
      </c>
      <c r="D2423" s="14" t="s">
        <v>1015</v>
      </c>
      <c r="E2423" s="16">
        <v>6383180950</v>
      </c>
      <c r="F2423" s="10" t="s">
        <v>2892</v>
      </c>
      <c r="G2423" s="17" t="s">
        <v>1778</v>
      </c>
      <c r="H2423" s="11">
        <v>290000</v>
      </c>
      <c r="I2423" s="19">
        <v>45860</v>
      </c>
      <c r="J2423" s="11">
        <v>90000</v>
      </c>
      <c r="K2423" s="12" t="s">
        <v>20</v>
      </c>
      <c r="L2423" s="12" t="s">
        <v>158</v>
      </c>
    </row>
    <row r="2424" spans="1:12" x14ac:dyDescent="0.25">
      <c r="A2424" s="10" t="s">
        <v>2875</v>
      </c>
      <c r="B2424" s="14">
        <v>202505</v>
      </c>
      <c r="C2424" s="14">
        <v>202505</v>
      </c>
      <c r="D2424" s="14" t="s">
        <v>1014</v>
      </c>
      <c r="E2424" s="16">
        <v>9418980073</v>
      </c>
      <c r="F2424" s="10" t="s">
        <v>2879</v>
      </c>
      <c r="G2424" s="17" t="s">
        <v>1778</v>
      </c>
      <c r="H2424" s="11">
        <v>290000</v>
      </c>
      <c r="I2424" s="19">
        <v>45860</v>
      </c>
      <c r="J2424" s="11">
        <v>120000</v>
      </c>
      <c r="K2424" s="12" t="s">
        <v>20</v>
      </c>
      <c r="L2424" s="12" t="s">
        <v>158</v>
      </c>
    </row>
    <row r="2425" spans="1:12" x14ac:dyDescent="0.25">
      <c r="A2425" s="10" t="s">
        <v>2969</v>
      </c>
      <c r="B2425" s="14">
        <v>202506</v>
      </c>
      <c r="C2425" s="14">
        <v>202506</v>
      </c>
      <c r="D2425" s="14" t="s">
        <v>1015</v>
      </c>
      <c r="E2425" s="16">
        <v>9861234569</v>
      </c>
      <c r="F2425" s="10" t="s">
        <v>2970</v>
      </c>
      <c r="G2425" s="17" t="s">
        <v>1778</v>
      </c>
      <c r="H2425" s="11">
        <v>290000</v>
      </c>
      <c r="I2425" s="19">
        <v>45860</v>
      </c>
      <c r="J2425" s="11">
        <v>72500</v>
      </c>
      <c r="K2425" s="12" t="s">
        <v>20</v>
      </c>
      <c r="L2425" s="12" t="s">
        <v>158</v>
      </c>
    </row>
    <row r="2426" spans="1:12" x14ac:dyDescent="0.25">
      <c r="A2426" s="10" t="s">
        <v>3036</v>
      </c>
      <c r="B2426" s="14">
        <v>202506</v>
      </c>
      <c r="C2426" s="14">
        <v>202506</v>
      </c>
      <c r="D2426" s="14" t="s">
        <v>1015</v>
      </c>
      <c r="E2426" s="16">
        <v>7978350399</v>
      </c>
      <c r="F2426" s="10" t="s">
        <v>3044</v>
      </c>
      <c r="G2426" s="17" t="s">
        <v>1778</v>
      </c>
      <c r="H2426" s="11">
        <v>290000</v>
      </c>
      <c r="I2426" s="19">
        <v>45860</v>
      </c>
      <c r="J2426" s="11">
        <v>50000</v>
      </c>
      <c r="K2426" s="12" t="s">
        <v>20</v>
      </c>
      <c r="L2426" s="12" t="s">
        <v>158</v>
      </c>
    </row>
    <row r="2427" spans="1:12" x14ac:dyDescent="0.25">
      <c r="A2427" s="10" t="s">
        <v>3067</v>
      </c>
      <c r="B2427" s="14">
        <v>202507</v>
      </c>
      <c r="C2427" s="14">
        <v>202507</v>
      </c>
      <c r="D2427" s="14" t="s">
        <v>1015</v>
      </c>
      <c r="E2427" s="16">
        <v>7978615737</v>
      </c>
      <c r="F2427" s="10" t="s">
        <v>3068</v>
      </c>
      <c r="G2427" s="17" t="s">
        <v>1778</v>
      </c>
      <c r="H2427" s="11">
        <v>290000</v>
      </c>
      <c r="I2427" s="19">
        <v>45860</v>
      </c>
      <c r="J2427" s="11">
        <v>25000</v>
      </c>
      <c r="K2427" s="12" t="s">
        <v>20</v>
      </c>
      <c r="L2427" s="12" t="s">
        <v>158</v>
      </c>
    </row>
    <row r="2428" spans="1:12" x14ac:dyDescent="0.25">
      <c r="A2428" s="10" t="s">
        <v>3069</v>
      </c>
      <c r="B2428" s="14">
        <v>202507</v>
      </c>
      <c r="C2428" s="14">
        <v>202507</v>
      </c>
      <c r="D2428" s="14" t="s">
        <v>1015</v>
      </c>
      <c r="E2428" s="16">
        <v>7291946474</v>
      </c>
      <c r="F2428" s="10" t="s">
        <v>3070</v>
      </c>
      <c r="G2428" s="17" t="s">
        <v>1778</v>
      </c>
      <c r="H2428" s="11">
        <v>318600</v>
      </c>
      <c r="I2428" s="19">
        <v>45861</v>
      </c>
      <c r="J2428" s="11">
        <v>313000</v>
      </c>
      <c r="K2428" s="12" t="s">
        <v>20</v>
      </c>
      <c r="L2428" s="12" t="s">
        <v>158</v>
      </c>
    </row>
    <row r="2429" spans="1:12" x14ac:dyDescent="0.25">
      <c r="A2429" s="10" t="s">
        <v>3035</v>
      </c>
      <c r="B2429" s="14">
        <v>202506</v>
      </c>
      <c r="C2429" s="14">
        <v>202506</v>
      </c>
      <c r="D2429" s="14" t="s">
        <v>1014</v>
      </c>
      <c r="E2429" s="16">
        <v>8917306295</v>
      </c>
      <c r="F2429" s="10" t="s">
        <v>3043</v>
      </c>
      <c r="G2429" s="17" t="s">
        <v>1778</v>
      </c>
      <c r="H2429" s="11">
        <v>290000</v>
      </c>
      <c r="I2429" s="19">
        <v>45861</v>
      </c>
      <c r="J2429" s="11">
        <v>60000</v>
      </c>
      <c r="K2429" s="12" t="s">
        <v>689</v>
      </c>
      <c r="L2429" s="12" t="s">
        <v>158</v>
      </c>
    </row>
    <row r="2430" spans="1:12" x14ac:dyDescent="0.25">
      <c r="A2430" s="10" t="s">
        <v>2980</v>
      </c>
      <c r="B2430" s="14">
        <v>202506</v>
      </c>
      <c r="C2430" s="14">
        <v>202506</v>
      </c>
      <c r="D2430" s="14" t="s">
        <v>1015</v>
      </c>
      <c r="E2430" s="16">
        <v>7608979270</v>
      </c>
      <c r="F2430" s="10" t="s">
        <v>2986</v>
      </c>
      <c r="G2430" s="17" t="s">
        <v>1792</v>
      </c>
      <c r="H2430" s="11">
        <v>290000</v>
      </c>
      <c r="I2430" s="19">
        <v>45862</v>
      </c>
      <c r="J2430" s="11">
        <v>193000</v>
      </c>
      <c r="K2430" s="12" t="s">
        <v>20</v>
      </c>
      <c r="L2430" s="12" t="s">
        <v>158</v>
      </c>
    </row>
    <row r="2431" spans="1:12" x14ac:dyDescent="0.25">
      <c r="A2431" s="10" t="s">
        <v>2991</v>
      </c>
      <c r="B2431" s="14">
        <v>202506</v>
      </c>
      <c r="C2431" s="14">
        <v>202506</v>
      </c>
      <c r="D2431" s="14" t="s">
        <v>1015</v>
      </c>
      <c r="E2431" s="16">
        <v>7684001678</v>
      </c>
      <c r="F2431" s="10" t="s">
        <v>2992</v>
      </c>
      <c r="G2431" s="17" t="s">
        <v>1778</v>
      </c>
      <c r="H2431" s="11">
        <v>290000</v>
      </c>
      <c r="I2431" s="19">
        <v>45862</v>
      </c>
      <c r="J2431" s="11">
        <v>58000</v>
      </c>
      <c r="K2431" s="12" t="s">
        <v>20</v>
      </c>
      <c r="L2431" s="12" t="s">
        <v>158</v>
      </c>
    </row>
    <row r="2432" spans="1:12" x14ac:dyDescent="0.25">
      <c r="A2432" s="10" t="s">
        <v>2963</v>
      </c>
      <c r="B2432" s="14">
        <v>202506</v>
      </c>
      <c r="C2432" s="14">
        <v>202506</v>
      </c>
      <c r="D2432" s="14" t="s">
        <v>1015</v>
      </c>
      <c r="E2432" s="16">
        <v>7205064713</v>
      </c>
      <c r="F2432" s="10" t="s">
        <v>2964</v>
      </c>
      <c r="G2432" s="17" t="s">
        <v>1778</v>
      </c>
      <c r="H2432" s="11">
        <v>290000</v>
      </c>
      <c r="I2432" s="19">
        <v>45862</v>
      </c>
      <c r="J2432" s="11">
        <v>40000</v>
      </c>
      <c r="K2432" s="12" t="s">
        <v>20</v>
      </c>
      <c r="L2432" s="12" t="s">
        <v>158</v>
      </c>
    </row>
    <row r="2433" spans="1:13" x14ac:dyDescent="0.25">
      <c r="A2433" s="10" t="s">
        <v>2675</v>
      </c>
      <c r="B2433" s="14">
        <v>202502</v>
      </c>
      <c r="C2433" s="14">
        <v>202502</v>
      </c>
      <c r="D2433" s="14" t="s">
        <v>1015</v>
      </c>
      <c r="E2433" s="16">
        <v>8114923133</v>
      </c>
      <c r="F2433" s="10" t="s">
        <v>2679</v>
      </c>
      <c r="G2433" s="17" t="s">
        <v>1792</v>
      </c>
      <c r="H2433" s="11">
        <v>285000</v>
      </c>
      <c r="I2433" s="19">
        <v>45862</v>
      </c>
      <c r="J2433" s="11">
        <v>55000</v>
      </c>
      <c r="K2433" s="12" t="s">
        <v>20</v>
      </c>
      <c r="L2433" s="12" t="s">
        <v>158</v>
      </c>
    </row>
    <row r="2434" spans="1:13" x14ac:dyDescent="0.25">
      <c r="A2434" s="10" t="s">
        <v>2683</v>
      </c>
      <c r="B2434" s="14">
        <v>202502</v>
      </c>
      <c r="C2434" s="14">
        <v>202502</v>
      </c>
      <c r="D2434" s="14" t="s">
        <v>1015</v>
      </c>
      <c r="E2434" s="16">
        <v>8984333691</v>
      </c>
      <c r="F2434" s="10" t="s">
        <v>2684</v>
      </c>
      <c r="G2434" s="17" t="s">
        <v>1778</v>
      </c>
      <c r="H2434" s="11">
        <v>290000</v>
      </c>
      <c r="I2434" s="19">
        <v>45863</v>
      </c>
      <c r="J2434" s="11">
        <v>20000</v>
      </c>
      <c r="K2434" s="12" t="s">
        <v>20</v>
      </c>
      <c r="L2434" s="12" t="s">
        <v>158</v>
      </c>
    </row>
    <row r="2435" spans="1:13" x14ac:dyDescent="0.25">
      <c r="A2435" s="10" t="s">
        <v>2894</v>
      </c>
      <c r="B2435" s="14">
        <v>202505</v>
      </c>
      <c r="C2435" s="14">
        <v>202505</v>
      </c>
      <c r="D2435" s="14" t="s">
        <v>1015</v>
      </c>
      <c r="E2435" s="16">
        <v>7855901814</v>
      </c>
      <c r="F2435" s="10" t="s">
        <v>2897</v>
      </c>
      <c r="G2435" s="17" t="s">
        <v>2006</v>
      </c>
      <c r="H2435" s="11">
        <v>295000</v>
      </c>
      <c r="I2435" s="19">
        <v>45863</v>
      </c>
      <c r="J2435" s="11">
        <v>80000</v>
      </c>
      <c r="K2435" s="12" t="s">
        <v>20</v>
      </c>
      <c r="L2435" s="12" t="s">
        <v>158</v>
      </c>
    </row>
    <row r="2436" spans="1:13" x14ac:dyDescent="0.25">
      <c r="A2436" s="10" t="s">
        <v>3072</v>
      </c>
      <c r="B2436" s="14">
        <v>202506</v>
      </c>
      <c r="C2436" s="14">
        <v>202506</v>
      </c>
      <c r="D2436" s="14" t="s">
        <v>1015</v>
      </c>
      <c r="E2436" s="16">
        <v>6371155365</v>
      </c>
      <c r="F2436" s="10" t="s">
        <v>3071</v>
      </c>
      <c r="G2436" s="17" t="s">
        <v>1778</v>
      </c>
      <c r="H2436" s="11">
        <v>318600</v>
      </c>
      <c r="I2436" s="19">
        <v>45863</v>
      </c>
      <c r="J2436" s="11">
        <v>55000</v>
      </c>
      <c r="K2436" s="12" t="s">
        <v>20</v>
      </c>
      <c r="L2436" s="12" t="s">
        <v>158</v>
      </c>
    </row>
    <row r="2437" spans="1:13" x14ac:dyDescent="0.25">
      <c r="A2437" s="10" t="s">
        <v>2936</v>
      </c>
      <c r="B2437" s="14">
        <v>202505</v>
      </c>
      <c r="C2437" s="14">
        <v>202505</v>
      </c>
      <c r="D2437" s="14" t="s">
        <v>1015</v>
      </c>
      <c r="E2437" s="16">
        <v>9348479151</v>
      </c>
      <c r="F2437" s="10" t="s">
        <v>2938</v>
      </c>
      <c r="G2437" s="17" t="s">
        <v>1778</v>
      </c>
      <c r="H2437" s="11">
        <v>290000</v>
      </c>
      <c r="I2437" s="19">
        <v>45863</v>
      </c>
      <c r="J2437" s="11">
        <v>40000</v>
      </c>
      <c r="K2437" s="12" t="s">
        <v>20</v>
      </c>
      <c r="L2437" s="12" t="s">
        <v>158</v>
      </c>
    </row>
    <row r="2438" spans="1:13" x14ac:dyDescent="0.25">
      <c r="A2438" s="10" t="s">
        <v>3073</v>
      </c>
      <c r="B2438" s="14">
        <v>202507</v>
      </c>
      <c r="C2438" s="14">
        <v>202507</v>
      </c>
      <c r="D2438" s="14" t="s">
        <v>1015</v>
      </c>
      <c r="E2438" s="16">
        <v>9966242409</v>
      </c>
      <c r="F2438" s="10" t="s">
        <v>3074</v>
      </c>
      <c r="G2438" s="17" t="s">
        <v>1778</v>
      </c>
      <c r="H2438" s="11">
        <v>290000</v>
      </c>
      <c r="I2438" s="19">
        <v>45863</v>
      </c>
      <c r="J2438" s="11">
        <v>25000</v>
      </c>
      <c r="K2438" s="12" t="s">
        <v>20</v>
      </c>
      <c r="L2438" s="12" t="s">
        <v>158</v>
      </c>
    </row>
    <row r="2439" spans="1:13" x14ac:dyDescent="0.25">
      <c r="A2439" s="10" t="s">
        <v>3034</v>
      </c>
      <c r="B2439" s="14">
        <v>202506</v>
      </c>
      <c r="C2439" s="14">
        <v>202506</v>
      </c>
      <c r="D2439" s="14" t="s">
        <v>1014</v>
      </c>
      <c r="E2439" s="16">
        <v>7996790245</v>
      </c>
      <c r="F2439" s="10" t="s">
        <v>3042</v>
      </c>
      <c r="G2439" s="17" t="s">
        <v>1778</v>
      </c>
      <c r="H2439" s="11">
        <v>280000</v>
      </c>
      <c r="I2439" s="19">
        <v>45863</v>
      </c>
      <c r="J2439" s="11">
        <v>57000</v>
      </c>
      <c r="K2439" s="12" t="s">
        <v>689</v>
      </c>
      <c r="L2439" s="12" t="s">
        <v>158</v>
      </c>
    </row>
    <row r="2440" spans="1:13" x14ac:dyDescent="0.25">
      <c r="A2440" s="10" t="s">
        <v>2971</v>
      </c>
      <c r="B2440" s="14">
        <v>202506</v>
      </c>
      <c r="C2440" s="14">
        <v>202506</v>
      </c>
      <c r="D2440" s="14" t="s">
        <v>1015</v>
      </c>
      <c r="E2440" s="16">
        <v>9583657624</v>
      </c>
      <c r="F2440" s="10" t="s">
        <v>2972</v>
      </c>
      <c r="G2440" s="17" t="s">
        <v>1778</v>
      </c>
      <c r="H2440" s="11">
        <v>290000</v>
      </c>
      <c r="I2440" s="19">
        <v>45863</v>
      </c>
      <c r="J2440" s="11">
        <v>30000</v>
      </c>
      <c r="K2440" s="12" t="s">
        <v>20</v>
      </c>
      <c r="L2440" s="12" t="s">
        <v>158</v>
      </c>
    </row>
    <row r="2441" spans="1:13" x14ac:dyDescent="0.25">
      <c r="A2441" s="10" t="s">
        <v>3075</v>
      </c>
      <c r="B2441" s="14">
        <v>202507</v>
      </c>
      <c r="C2441" s="14">
        <v>202507</v>
      </c>
      <c r="D2441" s="14" t="s">
        <v>1015</v>
      </c>
      <c r="E2441" s="16">
        <v>8249058341</v>
      </c>
      <c r="F2441" s="10" t="s">
        <v>3082</v>
      </c>
      <c r="G2441" s="17" t="s">
        <v>1778</v>
      </c>
      <c r="H2441" s="11">
        <v>295000</v>
      </c>
      <c r="I2441" s="19">
        <v>45863</v>
      </c>
      <c r="J2441" s="11">
        <v>5000</v>
      </c>
      <c r="K2441" s="12" t="s">
        <v>20</v>
      </c>
      <c r="L2441" s="12" t="s">
        <v>158</v>
      </c>
    </row>
    <row r="2442" spans="1:13" x14ac:dyDescent="0.25">
      <c r="A2442" s="10" t="s">
        <v>3076</v>
      </c>
      <c r="B2442" s="14">
        <v>202507</v>
      </c>
      <c r="C2442" s="14">
        <v>202507</v>
      </c>
      <c r="D2442" s="14" t="s">
        <v>1015</v>
      </c>
      <c r="E2442" s="16">
        <v>7978163148</v>
      </c>
      <c r="F2442" s="10" t="s">
        <v>3083</v>
      </c>
      <c r="G2442" s="17" t="s">
        <v>1778</v>
      </c>
      <c r="H2442" s="11">
        <v>300000</v>
      </c>
      <c r="I2442" s="19">
        <v>45863</v>
      </c>
      <c r="J2442" s="11">
        <v>5000</v>
      </c>
      <c r="K2442" s="12" t="s">
        <v>20</v>
      </c>
      <c r="L2442" s="12" t="s">
        <v>158</v>
      </c>
    </row>
    <row r="2443" spans="1:13" x14ac:dyDescent="0.25">
      <c r="A2443" s="10" t="s">
        <v>3077</v>
      </c>
      <c r="B2443" s="14">
        <v>202507</v>
      </c>
      <c r="C2443" s="14">
        <v>202507</v>
      </c>
      <c r="D2443" s="14" t="s">
        <v>1015</v>
      </c>
      <c r="E2443" s="16">
        <v>7894043077</v>
      </c>
      <c r="F2443" s="10" t="s">
        <v>3084</v>
      </c>
      <c r="G2443" s="17" t="s">
        <v>1778</v>
      </c>
      <c r="H2443" s="11">
        <v>285000</v>
      </c>
      <c r="I2443" s="19">
        <v>45863</v>
      </c>
      <c r="J2443" s="11">
        <v>5000</v>
      </c>
      <c r="K2443" s="12" t="s">
        <v>20</v>
      </c>
      <c r="L2443" s="12" t="s">
        <v>158</v>
      </c>
    </row>
    <row r="2444" spans="1:13" x14ac:dyDescent="0.25">
      <c r="A2444" s="10" t="s">
        <v>3078</v>
      </c>
      <c r="B2444" s="14">
        <v>202507</v>
      </c>
      <c r="C2444" s="14">
        <v>202507</v>
      </c>
      <c r="D2444" s="14" t="s">
        <v>1015</v>
      </c>
      <c r="E2444" s="16">
        <v>7205533636</v>
      </c>
      <c r="F2444" s="10" t="s">
        <v>3085</v>
      </c>
      <c r="G2444" s="17" t="s">
        <v>1778</v>
      </c>
      <c r="H2444" s="11">
        <v>285000</v>
      </c>
      <c r="I2444" s="19">
        <v>45863</v>
      </c>
      <c r="J2444" s="11">
        <v>5000</v>
      </c>
      <c r="K2444" s="12" t="s">
        <v>20</v>
      </c>
      <c r="L2444" s="12" t="s">
        <v>158</v>
      </c>
    </row>
    <row r="2445" spans="1:13" x14ac:dyDescent="0.25">
      <c r="A2445" s="10" t="s">
        <v>3079</v>
      </c>
      <c r="B2445" s="14">
        <v>202507</v>
      </c>
      <c r="C2445" s="14">
        <v>202507</v>
      </c>
      <c r="D2445" s="14" t="s">
        <v>1015</v>
      </c>
      <c r="E2445" s="16">
        <v>6372923818</v>
      </c>
      <c r="F2445" s="10" t="s">
        <v>3086</v>
      </c>
      <c r="G2445" s="17" t="s">
        <v>1778</v>
      </c>
      <c r="H2445" s="11">
        <v>285000</v>
      </c>
      <c r="I2445" s="19">
        <v>45863</v>
      </c>
      <c r="J2445" s="11">
        <v>5000</v>
      </c>
      <c r="K2445" s="12" t="s">
        <v>20</v>
      </c>
      <c r="L2445" s="12" t="s">
        <v>158</v>
      </c>
    </row>
    <row r="2446" spans="1:13" x14ac:dyDescent="0.25">
      <c r="A2446" s="10" t="s">
        <v>3080</v>
      </c>
      <c r="B2446" s="14">
        <v>202507</v>
      </c>
      <c r="C2446" s="14">
        <v>202507</v>
      </c>
      <c r="D2446" s="14" t="s">
        <v>1015</v>
      </c>
      <c r="E2446" s="16">
        <v>9778045445</v>
      </c>
      <c r="F2446" s="10" t="s">
        <v>3087</v>
      </c>
      <c r="G2446" s="17" t="s">
        <v>2006</v>
      </c>
      <c r="H2446" s="11">
        <v>265000</v>
      </c>
      <c r="I2446" s="19">
        <v>45863</v>
      </c>
      <c r="J2446" s="11">
        <v>5000</v>
      </c>
      <c r="K2446" s="12" t="s">
        <v>286</v>
      </c>
      <c r="L2446" s="12" t="s">
        <v>158</v>
      </c>
      <c r="M2446" t="s">
        <v>2687</v>
      </c>
    </row>
    <row r="2447" spans="1:13" x14ac:dyDescent="0.25">
      <c r="A2447" s="10" t="s">
        <v>3081</v>
      </c>
      <c r="B2447" s="14">
        <v>202507</v>
      </c>
      <c r="C2447" s="14">
        <v>202507</v>
      </c>
      <c r="D2447" s="14" t="s">
        <v>1015</v>
      </c>
      <c r="E2447" s="16">
        <v>7008716582</v>
      </c>
      <c r="F2447" s="10" t="s">
        <v>3088</v>
      </c>
      <c r="G2447" s="17" t="s">
        <v>1778</v>
      </c>
      <c r="H2447" s="11">
        <v>285000</v>
      </c>
      <c r="I2447" s="19">
        <v>45863</v>
      </c>
      <c r="J2447" s="11">
        <v>5000</v>
      </c>
      <c r="K2447" s="12" t="s">
        <v>20</v>
      </c>
      <c r="L2447" s="12" t="s">
        <v>158</v>
      </c>
    </row>
    <row r="2448" spans="1:13" x14ac:dyDescent="0.25">
      <c r="A2448" s="10" t="s">
        <v>3073</v>
      </c>
      <c r="B2448" s="14">
        <v>202507</v>
      </c>
      <c r="C2448" s="14">
        <v>202507</v>
      </c>
      <c r="D2448" s="14" t="s">
        <v>1014</v>
      </c>
      <c r="E2448" s="16">
        <v>9966242409</v>
      </c>
      <c r="F2448" s="10" t="s">
        <v>3074</v>
      </c>
      <c r="G2448" s="17" t="s">
        <v>1778</v>
      </c>
      <c r="H2448" s="11">
        <v>290000</v>
      </c>
      <c r="I2448" s="19">
        <v>45863</v>
      </c>
      <c r="J2448" s="11">
        <v>5000</v>
      </c>
      <c r="K2448" s="12" t="s">
        <v>20</v>
      </c>
      <c r="L2448" s="12" t="s">
        <v>158</v>
      </c>
    </row>
    <row r="2449" spans="1:13" x14ac:dyDescent="0.25">
      <c r="A2449" s="10" t="s">
        <v>3089</v>
      </c>
      <c r="B2449" s="14">
        <v>202507</v>
      </c>
      <c r="C2449" s="14">
        <v>202507</v>
      </c>
      <c r="D2449" s="14" t="s">
        <v>1014</v>
      </c>
      <c r="E2449" s="16">
        <v>8072185657</v>
      </c>
      <c r="F2449" s="10" t="s">
        <v>3092</v>
      </c>
      <c r="G2449" s="17" t="s">
        <v>2006</v>
      </c>
      <c r="H2449" s="11">
        <v>270000</v>
      </c>
      <c r="I2449" s="19">
        <v>45863</v>
      </c>
      <c r="J2449" s="11">
        <v>5000</v>
      </c>
      <c r="K2449" s="12" t="s">
        <v>20</v>
      </c>
      <c r="L2449" s="12" t="s">
        <v>158</v>
      </c>
    </row>
    <row r="2450" spans="1:13" x14ac:dyDescent="0.25">
      <c r="A2450" s="10" t="s">
        <v>3090</v>
      </c>
      <c r="B2450" s="14">
        <v>202507</v>
      </c>
      <c r="C2450" s="14">
        <v>202507</v>
      </c>
      <c r="D2450" s="14" t="s">
        <v>1015</v>
      </c>
      <c r="E2450" s="16">
        <v>7978902314</v>
      </c>
      <c r="F2450" s="10" t="s">
        <v>3093</v>
      </c>
      <c r="G2450" s="17" t="s">
        <v>1778</v>
      </c>
      <c r="H2450" s="11">
        <v>290000</v>
      </c>
      <c r="I2450" s="19">
        <v>45863</v>
      </c>
      <c r="J2450" s="11">
        <v>5000</v>
      </c>
      <c r="K2450" s="12" t="s">
        <v>20</v>
      </c>
      <c r="L2450" s="12" t="s">
        <v>158</v>
      </c>
    </row>
    <row r="2451" spans="1:13" x14ac:dyDescent="0.25">
      <c r="A2451" s="10" t="s">
        <v>3015</v>
      </c>
      <c r="B2451" s="14">
        <v>202506</v>
      </c>
      <c r="C2451" s="14">
        <v>202506</v>
      </c>
      <c r="D2451" s="14" t="s">
        <v>1015</v>
      </c>
      <c r="E2451" s="16">
        <v>7854809127</v>
      </c>
      <c r="F2451" s="10" t="s">
        <v>3014</v>
      </c>
      <c r="G2451" s="17" t="s">
        <v>1778</v>
      </c>
      <c r="H2451" s="11">
        <v>290000</v>
      </c>
      <c r="I2451" s="19">
        <v>45842</v>
      </c>
      <c r="J2451" s="11">
        <v>95000</v>
      </c>
      <c r="K2451" s="12" t="s">
        <v>20</v>
      </c>
      <c r="L2451" s="12" t="s">
        <v>158</v>
      </c>
      <c r="M2451" t="s">
        <v>2687</v>
      </c>
    </row>
    <row r="2452" spans="1:13" x14ac:dyDescent="0.25">
      <c r="A2452" s="10" t="s">
        <v>3073</v>
      </c>
      <c r="B2452" s="14">
        <v>202507</v>
      </c>
      <c r="C2452" s="14">
        <v>202507</v>
      </c>
      <c r="D2452" s="14" t="s">
        <v>1015</v>
      </c>
      <c r="E2452" s="16">
        <v>9966242409</v>
      </c>
      <c r="F2452" s="10" t="s">
        <v>3074</v>
      </c>
      <c r="G2452" s="17" t="s">
        <v>1778</v>
      </c>
      <c r="H2452" s="11">
        <v>290000</v>
      </c>
      <c r="I2452" s="19">
        <v>45864</v>
      </c>
      <c r="J2452" s="11">
        <v>120000</v>
      </c>
      <c r="K2452" s="12" t="s">
        <v>20</v>
      </c>
      <c r="L2452" s="12" t="s">
        <v>158</v>
      </c>
    </row>
    <row r="2453" spans="1:13" x14ac:dyDescent="0.25">
      <c r="A2453" s="10" t="s">
        <v>3078</v>
      </c>
      <c r="B2453" s="14">
        <v>202507</v>
      </c>
      <c r="C2453" s="14">
        <v>202507</v>
      </c>
      <c r="D2453" s="14" t="s">
        <v>1015</v>
      </c>
      <c r="E2453" s="16">
        <v>7205533636</v>
      </c>
      <c r="F2453" s="10" t="s">
        <v>3085</v>
      </c>
      <c r="G2453" s="17" t="s">
        <v>1778</v>
      </c>
      <c r="H2453" s="11">
        <v>285000</v>
      </c>
      <c r="I2453" s="19">
        <v>45864</v>
      </c>
      <c r="J2453" s="11">
        <v>70000</v>
      </c>
      <c r="K2453" s="12" t="s">
        <v>20</v>
      </c>
      <c r="L2453" s="12" t="s">
        <v>158</v>
      </c>
    </row>
    <row r="2454" spans="1:13" x14ac:dyDescent="0.25">
      <c r="A2454" s="10" t="s">
        <v>2983</v>
      </c>
      <c r="B2454" s="14">
        <v>202506</v>
      </c>
      <c r="C2454" s="14">
        <v>202506</v>
      </c>
      <c r="D2454" s="14" t="s">
        <v>1014</v>
      </c>
      <c r="E2454" s="16">
        <v>7020472621</v>
      </c>
      <c r="F2454" s="10" t="s">
        <v>2990</v>
      </c>
      <c r="G2454" s="17" t="s">
        <v>2603</v>
      </c>
      <c r="H2454" s="11">
        <v>285000</v>
      </c>
      <c r="I2454" s="19">
        <v>45864</v>
      </c>
      <c r="J2454" s="11">
        <v>45000</v>
      </c>
      <c r="K2454" s="12" t="s">
        <v>20</v>
      </c>
      <c r="L2454" s="12" t="s">
        <v>158</v>
      </c>
    </row>
    <row r="2455" spans="1:13" x14ac:dyDescent="0.25">
      <c r="A2455" s="10" t="s">
        <v>2490</v>
      </c>
      <c r="B2455" s="14">
        <v>202411</v>
      </c>
      <c r="C2455" s="14">
        <v>202411</v>
      </c>
      <c r="D2455" s="14" t="s">
        <v>1015</v>
      </c>
      <c r="E2455" s="16">
        <v>8249758236</v>
      </c>
      <c r="F2455" s="10" t="s">
        <v>2491</v>
      </c>
      <c r="G2455" s="17" t="s">
        <v>1778</v>
      </c>
      <c r="H2455" s="11">
        <v>318600</v>
      </c>
      <c r="I2455" s="19">
        <v>45864</v>
      </c>
      <c r="J2455" s="11">
        <v>40000</v>
      </c>
      <c r="K2455" s="12" t="s">
        <v>20</v>
      </c>
      <c r="L2455" s="12" t="s">
        <v>158</v>
      </c>
    </row>
    <row r="2456" spans="1:13" x14ac:dyDescent="0.25">
      <c r="A2456" s="58" t="s">
        <v>3095</v>
      </c>
      <c r="B2456" s="14">
        <v>202203</v>
      </c>
      <c r="C2456" s="14">
        <v>202203</v>
      </c>
      <c r="D2456" s="14" t="s">
        <v>1014</v>
      </c>
      <c r="E2456" s="48">
        <v>8249710039</v>
      </c>
      <c r="F2456" s="27" t="s">
        <v>3096</v>
      </c>
      <c r="G2456" s="51" t="s">
        <v>19</v>
      </c>
      <c r="H2456" s="52">
        <v>250000</v>
      </c>
      <c r="I2456" s="19">
        <v>45864</v>
      </c>
      <c r="J2456" s="53">
        <v>50000</v>
      </c>
      <c r="K2456" s="12" t="s">
        <v>20</v>
      </c>
      <c r="L2456" s="12" t="s">
        <v>158</v>
      </c>
    </row>
    <row r="2457" spans="1:13" x14ac:dyDescent="0.25">
      <c r="A2457" s="10" t="s">
        <v>3089</v>
      </c>
      <c r="B2457" s="14">
        <v>202507</v>
      </c>
      <c r="C2457" s="14">
        <v>202507</v>
      </c>
      <c r="D2457" s="14" t="s">
        <v>1014</v>
      </c>
      <c r="E2457" s="16">
        <v>8072185657</v>
      </c>
      <c r="F2457" s="10" t="s">
        <v>3092</v>
      </c>
      <c r="G2457" s="17" t="s">
        <v>2006</v>
      </c>
      <c r="H2457" s="11">
        <v>270000</v>
      </c>
      <c r="I2457" s="19">
        <v>45864</v>
      </c>
      <c r="J2457" s="11">
        <v>45000</v>
      </c>
      <c r="K2457" s="12" t="s">
        <v>20</v>
      </c>
      <c r="L2457" s="12" t="s">
        <v>158</v>
      </c>
    </row>
    <row r="2458" spans="1:13" x14ac:dyDescent="0.25">
      <c r="A2458" s="10" t="s">
        <v>3079</v>
      </c>
      <c r="B2458" s="14">
        <v>202507</v>
      </c>
      <c r="C2458" s="14">
        <v>202507</v>
      </c>
      <c r="D2458" s="14" t="s">
        <v>1015</v>
      </c>
      <c r="E2458" s="16">
        <v>6372923818</v>
      </c>
      <c r="F2458" s="10" t="s">
        <v>3086</v>
      </c>
      <c r="G2458" s="17" t="s">
        <v>1778</v>
      </c>
      <c r="H2458" s="11">
        <v>285000</v>
      </c>
      <c r="I2458" s="19">
        <v>45866</v>
      </c>
      <c r="J2458" s="11">
        <v>45000</v>
      </c>
      <c r="K2458" s="12" t="s">
        <v>20</v>
      </c>
      <c r="L2458" s="12" t="s">
        <v>158</v>
      </c>
    </row>
    <row r="2459" spans="1:13" x14ac:dyDescent="0.25">
      <c r="A2459" s="10" t="s">
        <v>2982</v>
      </c>
      <c r="B2459" s="14">
        <v>202506</v>
      </c>
      <c r="C2459" s="14">
        <v>202506</v>
      </c>
      <c r="D2459" s="14" t="s">
        <v>1015</v>
      </c>
      <c r="E2459" s="16">
        <v>7008683982</v>
      </c>
      <c r="F2459" s="10" t="s">
        <v>2989</v>
      </c>
      <c r="G2459" s="17" t="s">
        <v>1792</v>
      </c>
      <c r="H2459" s="11">
        <v>290000</v>
      </c>
      <c r="I2459" s="19">
        <v>45866</v>
      </c>
      <c r="J2459" s="11">
        <v>50000</v>
      </c>
      <c r="K2459" s="12" t="s">
        <v>20</v>
      </c>
      <c r="L2459" s="12" t="s">
        <v>158</v>
      </c>
    </row>
    <row r="2460" spans="1:13" x14ac:dyDescent="0.25">
      <c r="A2460" s="10" t="s">
        <v>2811</v>
      </c>
      <c r="B2460" s="14">
        <v>202504</v>
      </c>
      <c r="C2460" s="14">
        <v>202504</v>
      </c>
      <c r="D2460" s="14" t="s">
        <v>1015</v>
      </c>
      <c r="E2460" s="16">
        <v>7735381720</v>
      </c>
      <c r="F2460" s="10" t="s">
        <v>2817</v>
      </c>
      <c r="G2460" s="17" t="s">
        <v>1778</v>
      </c>
      <c r="H2460" s="11">
        <v>300000</v>
      </c>
      <c r="I2460" s="19">
        <v>45866</v>
      </c>
      <c r="J2460" s="11">
        <v>58000</v>
      </c>
      <c r="K2460" s="12" t="s">
        <v>20</v>
      </c>
      <c r="L2460" s="12" t="s">
        <v>158</v>
      </c>
    </row>
    <row r="2461" spans="1:13" x14ac:dyDescent="0.25">
      <c r="A2461" s="10" t="s">
        <v>3016</v>
      </c>
      <c r="B2461" s="14">
        <v>202506</v>
      </c>
      <c r="C2461" s="14">
        <v>202506</v>
      </c>
      <c r="D2461" s="14" t="s">
        <v>1015</v>
      </c>
      <c r="E2461" s="16">
        <v>9861924025</v>
      </c>
      <c r="F2461" s="10" t="s">
        <v>3017</v>
      </c>
      <c r="G2461" s="17" t="s">
        <v>1778</v>
      </c>
      <c r="H2461" s="11">
        <v>295000</v>
      </c>
      <c r="I2461" s="19">
        <v>45866</v>
      </c>
      <c r="J2461" s="11">
        <v>96000</v>
      </c>
      <c r="K2461" s="12" t="s">
        <v>20</v>
      </c>
      <c r="L2461" s="12" t="s">
        <v>158</v>
      </c>
    </row>
    <row r="2462" spans="1:13" x14ac:dyDescent="0.25">
      <c r="A2462" s="10" t="s">
        <v>2862</v>
      </c>
      <c r="B2462" s="14">
        <v>202504</v>
      </c>
      <c r="C2462" s="14">
        <v>202504</v>
      </c>
      <c r="D2462" s="14" t="s">
        <v>1014</v>
      </c>
      <c r="E2462" s="16">
        <v>9179530703</v>
      </c>
      <c r="F2462" s="10" t="s">
        <v>2863</v>
      </c>
      <c r="G2462" s="17" t="s">
        <v>1792</v>
      </c>
      <c r="H2462" s="11">
        <v>250000</v>
      </c>
      <c r="I2462" s="19">
        <v>45866</v>
      </c>
      <c r="J2462" s="11">
        <v>61250</v>
      </c>
      <c r="K2462" s="12" t="s">
        <v>20</v>
      </c>
      <c r="L2462" s="12" t="s">
        <v>158</v>
      </c>
    </row>
    <row r="2463" spans="1:13" x14ac:dyDescent="0.25">
      <c r="A2463" s="10" t="s">
        <v>3075</v>
      </c>
      <c r="B2463" s="14">
        <v>202507</v>
      </c>
      <c r="C2463" s="14">
        <v>202507</v>
      </c>
      <c r="D2463" s="14" t="s">
        <v>1015</v>
      </c>
      <c r="E2463" s="16">
        <v>8249058341</v>
      </c>
      <c r="F2463" s="10" t="s">
        <v>3082</v>
      </c>
      <c r="G2463" s="17" t="s">
        <v>1778</v>
      </c>
      <c r="H2463" s="11">
        <v>318600</v>
      </c>
      <c r="I2463" s="19">
        <v>45866</v>
      </c>
      <c r="J2463" s="11">
        <v>50000</v>
      </c>
      <c r="K2463" s="12" t="s">
        <v>20</v>
      </c>
      <c r="L2463" s="12" t="s">
        <v>158</v>
      </c>
    </row>
    <row r="2464" spans="1:13" x14ac:dyDescent="0.25">
      <c r="A2464" s="10" t="s">
        <v>2959</v>
      </c>
      <c r="B2464" s="14">
        <v>202506</v>
      </c>
      <c r="C2464" s="14">
        <v>202506</v>
      </c>
      <c r="D2464" s="14" t="s">
        <v>1014</v>
      </c>
      <c r="E2464" s="16">
        <v>8217844989</v>
      </c>
      <c r="F2464" s="10" t="s">
        <v>2960</v>
      </c>
      <c r="G2464" s="17" t="s">
        <v>1778</v>
      </c>
      <c r="H2464" s="11">
        <v>290000</v>
      </c>
      <c r="I2464" s="19">
        <v>45867</v>
      </c>
      <c r="J2464" s="11">
        <v>80000</v>
      </c>
      <c r="K2464" s="12" t="s">
        <v>20</v>
      </c>
      <c r="L2464" s="12" t="s">
        <v>158</v>
      </c>
    </row>
    <row r="2465" spans="1:13" x14ac:dyDescent="0.25">
      <c r="A2465" s="10" t="s">
        <v>2820</v>
      </c>
      <c r="B2465" s="14">
        <v>202504</v>
      </c>
      <c r="C2465" s="14">
        <v>202504</v>
      </c>
      <c r="D2465" s="14" t="s">
        <v>1014</v>
      </c>
      <c r="E2465" s="16">
        <v>6379785896</v>
      </c>
      <c r="F2465" s="10" t="s">
        <v>2819</v>
      </c>
      <c r="G2465" s="17" t="s">
        <v>1792</v>
      </c>
      <c r="H2465" s="11">
        <v>270000</v>
      </c>
      <c r="I2465" s="19">
        <v>45867</v>
      </c>
      <c r="J2465" s="11">
        <v>50000</v>
      </c>
      <c r="K2465" s="12" t="s">
        <v>689</v>
      </c>
      <c r="L2465" s="12" t="s">
        <v>158</v>
      </c>
    </row>
    <row r="2466" spans="1:13" x14ac:dyDescent="0.25">
      <c r="A2466" s="10" t="s">
        <v>3076</v>
      </c>
      <c r="B2466" s="14">
        <v>202507</v>
      </c>
      <c r="C2466" s="14">
        <v>202507</v>
      </c>
      <c r="D2466" s="14" t="s">
        <v>1015</v>
      </c>
      <c r="E2466" s="16">
        <v>7978163148</v>
      </c>
      <c r="F2466" s="10" t="s">
        <v>3083</v>
      </c>
      <c r="G2466" s="17" t="s">
        <v>1778</v>
      </c>
      <c r="H2466" s="11">
        <v>300000</v>
      </c>
      <c r="I2466" s="19">
        <v>45867</v>
      </c>
      <c r="J2466" s="11">
        <v>50000</v>
      </c>
      <c r="K2466" s="12" t="s">
        <v>20</v>
      </c>
      <c r="L2466" s="12" t="s">
        <v>158</v>
      </c>
    </row>
    <row r="2467" spans="1:13" x14ac:dyDescent="0.25">
      <c r="A2467" s="10" t="s">
        <v>2896</v>
      </c>
      <c r="B2467" s="14">
        <v>202505</v>
      </c>
      <c r="C2467" s="14">
        <v>202505</v>
      </c>
      <c r="D2467" s="14" t="s">
        <v>1015</v>
      </c>
      <c r="E2467" s="16">
        <v>9938388112</v>
      </c>
      <c r="F2467" s="10" t="s">
        <v>2899</v>
      </c>
      <c r="G2467" s="17" t="s">
        <v>2603</v>
      </c>
      <c r="H2467" s="11">
        <v>290000</v>
      </c>
      <c r="I2467" s="19">
        <v>45867</v>
      </c>
      <c r="J2467" s="11">
        <v>60000</v>
      </c>
      <c r="K2467" s="12" t="s">
        <v>20</v>
      </c>
      <c r="L2467" s="12" t="s">
        <v>158</v>
      </c>
    </row>
    <row r="2468" spans="1:13" x14ac:dyDescent="0.25">
      <c r="A2468" s="10" t="s">
        <v>2609</v>
      </c>
      <c r="B2468" s="14">
        <v>202501</v>
      </c>
      <c r="C2468" s="14">
        <v>202501</v>
      </c>
      <c r="D2468" s="14" t="s">
        <v>1015</v>
      </c>
      <c r="E2468" s="16">
        <v>9861210210</v>
      </c>
      <c r="F2468" s="10" t="s">
        <v>2611</v>
      </c>
      <c r="G2468" s="17" t="s">
        <v>2603</v>
      </c>
      <c r="H2468" s="11">
        <v>300000</v>
      </c>
      <c r="I2468" s="19">
        <v>45868</v>
      </c>
      <c r="J2468" s="11">
        <v>50000</v>
      </c>
      <c r="K2468" s="12" t="s">
        <v>689</v>
      </c>
      <c r="L2468" s="12" t="s">
        <v>158</v>
      </c>
    </row>
    <row r="2469" spans="1:13" x14ac:dyDescent="0.25">
      <c r="A2469" s="10" t="s">
        <v>2685</v>
      </c>
      <c r="B2469" s="14">
        <v>202502</v>
      </c>
      <c r="C2469" s="14">
        <v>202502</v>
      </c>
      <c r="D2469" s="14" t="s">
        <v>1015</v>
      </c>
      <c r="E2469" s="16">
        <v>7064878951</v>
      </c>
      <c r="F2469" s="10" t="s">
        <v>2688</v>
      </c>
      <c r="G2469" s="17" t="s">
        <v>2639</v>
      </c>
      <c r="H2469" s="11">
        <v>275000</v>
      </c>
      <c r="I2469" s="19">
        <v>45868</v>
      </c>
      <c r="J2469" s="11">
        <v>37500</v>
      </c>
      <c r="K2469" s="12" t="s">
        <v>20</v>
      </c>
      <c r="L2469" s="12" t="s">
        <v>158</v>
      </c>
    </row>
    <row r="2470" spans="1:13" x14ac:dyDescent="0.25">
      <c r="A2470" s="10" t="s">
        <v>2692</v>
      </c>
      <c r="B2470" s="14">
        <v>202502</v>
      </c>
      <c r="C2470" s="14">
        <v>202502</v>
      </c>
      <c r="D2470" s="14" t="s">
        <v>1015</v>
      </c>
      <c r="E2470" s="16">
        <v>7894447645</v>
      </c>
      <c r="F2470" s="10" t="s">
        <v>2697</v>
      </c>
      <c r="G2470" s="17" t="s">
        <v>1792</v>
      </c>
      <c r="H2470" s="11">
        <v>275000</v>
      </c>
      <c r="I2470" s="19">
        <v>45868</v>
      </c>
      <c r="J2470" s="11">
        <v>55000</v>
      </c>
      <c r="K2470" s="12" t="s">
        <v>20</v>
      </c>
      <c r="L2470" s="12" t="s">
        <v>158</v>
      </c>
    </row>
    <row r="2471" spans="1:13" x14ac:dyDescent="0.25">
      <c r="A2471" s="10" t="s">
        <v>2770</v>
      </c>
      <c r="B2471" s="14">
        <v>202504</v>
      </c>
      <c r="C2471" s="14">
        <v>202504</v>
      </c>
      <c r="D2471" s="14" t="s">
        <v>1015</v>
      </c>
      <c r="E2471" s="16" t="s">
        <v>2772</v>
      </c>
      <c r="F2471" s="10" t="s">
        <v>2776</v>
      </c>
      <c r="G2471" s="17" t="s">
        <v>1792</v>
      </c>
      <c r="H2471" s="11">
        <v>295000</v>
      </c>
      <c r="I2471" s="19">
        <v>45868</v>
      </c>
      <c r="J2471" s="11">
        <v>54000</v>
      </c>
      <c r="K2471" s="12" t="s">
        <v>20</v>
      </c>
      <c r="L2471" s="12" t="s">
        <v>158</v>
      </c>
    </row>
    <row r="2472" spans="1:13" x14ac:dyDescent="0.25">
      <c r="A2472" s="40" t="s">
        <v>2626</v>
      </c>
      <c r="B2472" s="14">
        <v>202501</v>
      </c>
      <c r="C2472" s="14">
        <v>202501</v>
      </c>
      <c r="D2472" s="14" t="s">
        <v>1014</v>
      </c>
      <c r="E2472" s="16">
        <v>9835420061</v>
      </c>
      <c r="F2472" s="10" t="s">
        <v>2634</v>
      </c>
      <c r="G2472" s="17" t="s">
        <v>2639</v>
      </c>
      <c r="H2472" s="11">
        <v>295000</v>
      </c>
      <c r="I2472" s="19">
        <v>45868</v>
      </c>
      <c r="J2472" s="11">
        <v>73500</v>
      </c>
      <c r="K2472" s="12" t="s">
        <v>20</v>
      </c>
      <c r="L2472" s="12" t="s">
        <v>158</v>
      </c>
    </row>
    <row r="2473" spans="1:13" x14ac:dyDescent="0.25">
      <c r="A2473" s="10" t="s">
        <v>2855</v>
      </c>
      <c r="B2473" s="14">
        <v>202504</v>
      </c>
      <c r="C2473" s="14">
        <v>202504</v>
      </c>
      <c r="D2473" s="14" t="s">
        <v>1015</v>
      </c>
      <c r="E2473" s="16">
        <v>9424677178</v>
      </c>
      <c r="F2473" s="10" t="s">
        <v>2856</v>
      </c>
      <c r="G2473" s="17" t="s">
        <v>1792</v>
      </c>
      <c r="H2473" s="11">
        <v>295000</v>
      </c>
      <c r="I2473" s="19">
        <v>45868</v>
      </c>
      <c r="J2473" s="11">
        <v>50000</v>
      </c>
      <c r="K2473" s="12" t="s">
        <v>20</v>
      </c>
      <c r="L2473" s="12" t="s">
        <v>158</v>
      </c>
    </row>
    <row r="2474" spans="1:13" x14ac:dyDescent="0.25">
      <c r="A2474" s="10" t="s">
        <v>2394</v>
      </c>
      <c r="B2474" s="14">
        <v>202410</v>
      </c>
      <c r="C2474" s="14">
        <v>202410</v>
      </c>
      <c r="D2474" s="14" t="s">
        <v>1015</v>
      </c>
      <c r="E2474" s="16">
        <v>7234053844</v>
      </c>
      <c r="F2474" s="10" t="s">
        <v>2396</v>
      </c>
      <c r="G2474" s="17" t="s">
        <v>1778</v>
      </c>
      <c r="H2474" s="11">
        <v>318000</v>
      </c>
      <c r="I2474" s="19">
        <v>45868</v>
      </c>
      <c r="J2474" s="11">
        <v>25000</v>
      </c>
      <c r="K2474" s="12" t="s">
        <v>20</v>
      </c>
      <c r="L2474" s="12" t="s">
        <v>158</v>
      </c>
    </row>
    <row r="2475" spans="1:13" x14ac:dyDescent="0.25">
      <c r="A2475" s="10" t="s">
        <v>3097</v>
      </c>
      <c r="B2475" s="14">
        <v>202410</v>
      </c>
      <c r="C2475" s="14">
        <v>202410</v>
      </c>
      <c r="D2475" s="14" t="s">
        <v>1015</v>
      </c>
      <c r="E2475" s="16"/>
      <c r="F2475" s="10"/>
      <c r="G2475" s="17" t="s">
        <v>1778</v>
      </c>
      <c r="H2475" s="11">
        <v>318000</v>
      </c>
      <c r="I2475" s="19">
        <v>45868</v>
      </c>
      <c r="J2475" s="11">
        <v>15000</v>
      </c>
      <c r="K2475" s="12" t="s">
        <v>20</v>
      </c>
      <c r="L2475" s="12" t="s">
        <v>158</v>
      </c>
    </row>
    <row r="2476" spans="1:13" x14ac:dyDescent="0.25">
      <c r="A2476" s="10" t="s">
        <v>3098</v>
      </c>
      <c r="B2476" s="14">
        <v>202507</v>
      </c>
      <c r="C2476" s="14">
        <v>202507</v>
      </c>
      <c r="D2476" s="14" t="s">
        <v>1014</v>
      </c>
      <c r="E2476" s="16">
        <v>8855059125</v>
      </c>
      <c r="F2476" s="10" t="s">
        <v>3099</v>
      </c>
      <c r="G2476" s="17" t="s">
        <v>1778</v>
      </c>
      <c r="H2476" s="11">
        <v>290000</v>
      </c>
      <c r="I2476" s="19">
        <v>45869</v>
      </c>
      <c r="J2476" s="11">
        <v>95000</v>
      </c>
      <c r="K2476" s="12" t="s">
        <v>20</v>
      </c>
      <c r="L2476" s="12" t="s">
        <v>158</v>
      </c>
    </row>
    <row r="2477" spans="1:13" x14ac:dyDescent="0.25">
      <c r="A2477" s="10" t="s">
        <v>3100</v>
      </c>
      <c r="B2477" s="14">
        <v>202507</v>
      </c>
      <c r="C2477" s="14">
        <v>202507</v>
      </c>
      <c r="D2477" s="14" t="s">
        <v>1015</v>
      </c>
      <c r="E2477" s="16">
        <v>6371252788</v>
      </c>
      <c r="F2477" s="10" t="s">
        <v>3101</v>
      </c>
      <c r="G2477" s="17" t="s">
        <v>1778</v>
      </c>
      <c r="H2477" s="11">
        <v>290000</v>
      </c>
      <c r="I2477" s="19">
        <v>45869</v>
      </c>
      <c r="J2477" s="11">
        <v>60000</v>
      </c>
      <c r="K2477" s="12" t="s">
        <v>286</v>
      </c>
      <c r="L2477" s="12" t="s">
        <v>158</v>
      </c>
      <c r="M2477" t="s">
        <v>2930</v>
      </c>
    </row>
    <row r="2478" spans="1:13" x14ac:dyDescent="0.25">
      <c r="A2478" s="10" t="s">
        <v>2981</v>
      </c>
      <c r="B2478" s="14">
        <v>202506</v>
      </c>
      <c r="C2478" s="14">
        <v>202506</v>
      </c>
      <c r="D2478" s="14" t="s">
        <v>1015</v>
      </c>
      <c r="E2478" s="16">
        <v>8917455768</v>
      </c>
      <c r="F2478" s="10" t="s">
        <v>2988</v>
      </c>
      <c r="G2478" s="17" t="s">
        <v>2603</v>
      </c>
      <c r="H2478" s="11">
        <v>293600</v>
      </c>
      <c r="I2478" s="19">
        <v>45869</v>
      </c>
      <c r="J2478" s="11">
        <v>60000</v>
      </c>
      <c r="K2478" s="12" t="s">
        <v>20</v>
      </c>
      <c r="L2478" s="12" t="s">
        <v>158</v>
      </c>
    </row>
    <row r="2479" spans="1:13" x14ac:dyDescent="0.25">
      <c r="A2479" s="10" t="s">
        <v>2959</v>
      </c>
      <c r="B2479" s="14">
        <v>202506</v>
      </c>
      <c r="C2479" s="14">
        <v>202506</v>
      </c>
      <c r="D2479" s="14" t="s">
        <v>1014</v>
      </c>
      <c r="E2479" s="16">
        <v>8217844989</v>
      </c>
      <c r="F2479" s="10" t="s">
        <v>2960</v>
      </c>
      <c r="G2479" s="17" t="s">
        <v>1778</v>
      </c>
      <c r="H2479" s="11">
        <v>290000</v>
      </c>
      <c r="I2479" s="19">
        <v>45869</v>
      </c>
      <c r="J2479" s="11">
        <v>20000</v>
      </c>
      <c r="K2479" s="12" t="s">
        <v>20</v>
      </c>
      <c r="L2479" s="12" t="s">
        <v>158</v>
      </c>
    </row>
    <row r="2480" spans="1:13" x14ac:dyDescent="0.25">
      <c r="A2480" s="10" t="s">
        <v>2995</v>
      </c>
      <c r="B2480" s="14">
        <v>202506</v>
      </c>
      <c r="C2480" s="14">
        <v>202506</v>
      </c>
      <c r="D2480" s="14" t="s">
        <v>1015</v>
      </c>
      <c r="E2480" s="16">
        <v>7377558058</v>
      </c>
      <c r="F2480" s="10" t="s">
        <v>2996</v>
      </c>
      <c r="G2480" s="17" t="s">
        <v>1778</v>
      </c>
      <c r="H2480" s="11">
        <v>290000</v>
      </c>
      <c r="I2480" s="19">
        <v>45869</v>
      </c>
      <c r="J2480" s="11">
        <v>50000</v>
      </c>
      <c r="K2480" s="12" t="s">
        <v>286</v>
      </c>
      <c r="L2480" s="12" t="s">
        <v>158</v>
      </c>
      <c r="M2480" t="s">
        <v>2930</v>
      </c>
    </row>
    <row r="2481" spans="1:12" x14ac:dyDescent="0.25">
      <c r="A2481" s="40" t="s">
        <v>2967</v>
      </c>
      <c r="B2481" s="14">
        <v>202505</v>
      </c>
      <c r="C2481" s="14">
        <v>202505</v>
      </c>
      <c r="D2481" s="14" t="s">
        <v>1015</v>
      </c>
      <c r="E2481" s="16"/>
      <c r="F2481" s="10"/>
      <c r="G2481" s="17" t="s">
        <v>1778</v>
      </c>
      <c r="H2481" s="11">
        <v>285000</v>
      </c>
      <c r="I2481" s="19">
        <v>45870</v>
      </c>
      <c r="J2481" s="11">
        <v>90000</v>
      </c>
      <c r="K2481" s="12" t="s">
        <v>20</v>
      </c>
      <c r="L2481" s="12" t="s">
        <v>158</v>
      </c>
    </row>
    <row r="2482" spans="1:12" x14ac:dyDescent="0.25">
      <c r="A2482" s="10" t="s">
        <v>2810</v>
      </c>
      <c r="B2482" s="14">
        <v>202504</v>
      </c>
      <c r="C2482" s="14">
        <v>202504</v>
      </c>
      <c r="D2482" s="14" t="s">
        <v>1014</v>
      </c>
      <c r="E2482" s="16">
        <v>7416577724</v>
      </c>
      <c r="F2482" s="10" t="s">
        <v>2816</v>
      </c>
      <c r="G2482" s="17" t="s">
        <v>1778</v>
      </c>
      <c r="H2482" s="11">
        <v>300000</v>
      </c>
      <c r="I2482" s="19">
        <v>45870</v>
      </c>
      <c r="J2482" s="11">
        <v>50000</v>
      </c>
      <c r="K2482" s="12" t="s">
        <v>20</v>
      </c>
      <c r="L2482" s="12" t="s">
        <v>158</v>
      </c>
    </row>
    <row r="2483" spans="1:12" x14ac:dyDescent="0.25">
      <c r="A2483" s="10" t="s">
        <v>3102</v>
      </c>
      <c r="B2483" s="14">
        <v>202507</v>
      </c>
      <c r="C2483" s="14">
        <v>202507</v>
      </c>
      <c r="D2483" s="14" t="s">
        <v>1015</v>
      </c>
      <c r="E2483" s="16">
        <v>9981934661</v>
      </c>
      <c r="F2483" s="10" t="s">
        <v>3103</v>
      </c>
      <c r="G2483" s="17" t="s">
        <v>1778</v>
      </c>
      <c r="H2483" s="11">
        <v>300000</v>
      </c>
      <c r="I2483" s="19">
        <v>45870</v>
      </c>
      <c r="J2483" s="11">
        <v>30000</v>
      </c>
      <c r="K2483" s="12" t="s">
        <v>20</v>
      </c>
      <c r="L2483" s="12" t="s">
        <v>158</v>
      </c>
    </row>
    <row r="2484" spans="1:12" x14ac:dyDescent="0.25">
      <c r="A2484" s="10" t="s">
        <v>3104</v>
      </c>
      <c r="B2484" s="14">
        <v>202408</v>
      </c>
      <c r="C2484" s="14">
        <v>202408</v>
      </c>
      <c r="D2484" s="14" t="s">
        <v>1015</v>
      </c>
      <c r="E2484" s="16">
        <v>7077203772</v>
      </c>
      <c r="F2484" s="10" t="s">
        <v>3106</v>
      </c>
      <c r="G2484" s="17" t="s">
        <v>1792</v>
      </c>
      <c r="H2484" s="11">
        <v>270000</v>
      </c>
      <c r="I2484" s="19">
        <v>45870</v>
      </c>
      <c r="J2484" s="11">
        <v>5000</v>
      </c>
      <c r="K2484" s="12" t="s">
        <v>20</v>
      </c>
      <c r="L2484" s="12" t="s">
        <v>158</v>
      </c>
    </row>
    <row r="2485" spans="1:12" x14ac:dyDescent="0.25">
      <c r="A2485" s="10" t="s">
        <v>3102</v>
      </c>
      <c r="B2485" s="14">
        <v>202408</v>
      </c>
      <c r="C2485" s="14">
        <v>202408</v>
      </c>
      <c r="D2485" s="14" t="s">
        <v>1014</v>
      </c>
      <c r="E2485" s="16">
        <v>9981934661</v>
      </c>
      <c r="F2485" s="10" t="s">
        <v>3103</v>
      </c>
      <c r="G2485" s="17" t="s">
        <v>1792</v>
      </c>
      <c r="H2485" s="11">
        <v>270000</v>
      </c>
      <c r="I2485" s="19">
        <v>45870</v>
      </c>
      <c r="J2485" s="11">
        <v>5000</v>
      </c>
      <c r="K2485" s="12" t="s">
        <v>20</v>
      </c>
      <c r="L2485" s="12" t="s">
        <v>158</v>
      </c>
    </row>
    <row r="2486" spans="1:12" x14ac:dyDescent="0.25">
      <c r="A2486" s="10" t="s">
        <v>3105</v>
      </c>
      <c r="B2486" s="14">
        <v>202408</v>
      </c>
      <c r="C2486" s="14">
        <v>202408</v>
      </c>
      <c r="D2486" s="14" t="s">
        <v>1014</v>
      </c>
      <c r="E2486" s="16">
        <v>7735445001</v>
      </c>
      <c r="F2486" s="10" t="s">
        <v>3107</v>
      </c>
      <c r="G2486" s="17" t="s">
        <v>1778</v>
      </c>
      <c r="H2486" s="11">
        <v>290000</v>
      </c>
      <c r="I2486" s="19">
        <v>45870</v>
      </c>
      <c r="J2486" s="11">
        <v>5000</v>
      </c>
      <c r="K2486" s="12" t="s">
        <v>20</v>
      </c>
      <c r="L2486" s="12" t="s">
        <v>158</v>
      </c>
    </row>
    <row r="2487" spans="1:12" x14ac:dyDescent="0.25">
      <c r="A2487" s="10" t="s">
        <v>2882</v>
      </c>
      <c r="B2487" s="14">
        <v>202505</v>
      </c>
      <c r="C2487" s="14">
        <v>202505</v>
      </c>
      <c r="D2487" s="14" t="s">
        <v>1014</v>
      </c>
      <c r="E2487" s="16">
        <v>8115539225</v>
      </c>
      <c r="F2487" s="10" t="s">
        <v>2886</v>
      </c>
      <c r="G2487" s="17" t="s">
        <v>1778</v>
      </c>
      <c r="H2487" s="11">
        <v>290000</v>
      </c>
      <c r="I2487" s="19">
        <v>45871</v>
      </c>
      <c r="J2487" s="11">
        <v>58000</v>
      </c>
      <c r="K2487" s="12" t="s">
        <v>20</v>
      </c>
      <c r="L2487" s="12" t="s">
        <v>158</v>
      </c>
    </row>
    <row r="2488" spans="1:12" x14ac:dyDescent="0.25">
      <c r="A2488" s="10" t="s">
        <v>2881</v>
      </c>
      <c r="B2488" s="14">
        <v>202505</v>
      </c>
      <c r="C2488" s="14">
        <v>202505</v>
      </c>
      <c r="D2488" s="14" t="s">
        <v>1015</v>
      </c>
      <c r="E2488" s="16">
        <v>7326912744</v>
      </c>
      <c r="F2488" s="10" t="s">
        <v>2885</v>
      </c>
      <c r="G2488" s="17" t="s">
        <v>1778</v>
      </c>
      <c r="H2488" s="11">
        <v>290000</v>
      </c>
      <c r="I2488" s="19">
        <v>45871</v>
      </c>
      <c r="J2488" s="11">
        <v>45000</v>
      </c>
      <c r="K2488" s="12" t="s">
        <v>20</v>
      </c>
      <c r="L2488" s="12" t="s">
        <v>158</v>
      </c>
    </row>
    <row r="2489" spans="1:12" x14ac:dyDescent="0.25">
      <c r="A2489" s="10" t="s">
        <v>3108</v>
      </c>
      <c r="B2489" s="14">
        <v>202508</v>
      </c>
      <c r="C2489" s="14">
        <v>202508</v>
      </c>
      <c r="D2489" s="14" t="s">
        <v>1015</v>
      </c>
      <c r="E2489" s="16">
        <v>8249909142</v>
      </c>
      <c r="F2489" s="10" t="s">
        <v>3109</v>
      </c>
      <c r="G2489" s="17" t="s">
        <v>1792</v>
      </c>
      <c r="H2489" s="11">
        <v>275000</v>
      </c>
      <c r="I2489" s="19">
        <v>45871</v>
      </c>
      <c r="J2489" s="11">
        <v>50000</v>
      </c>
      <c r="K2489" s="12" t="s">
        <v>20</v>
      </c>
      <c r="L2489" s="12" t="s">
        <v>158</v>
      </c>
    </row>
    <row r="2490" spans="1:12" x14ac:dyDescent="0.25">
      <c r="A2490" s="10" t="s">
        <v>2910</v>
      </c>
      <c r="B2490" s="14">
        <v>202505</v>
      </c>
      <c r="C2490" s="14">
        <v>202505</v>
      </c>
      <c r="D2490" s="14" t="s">
        <v>1015</v>
      </c>
      <c r="E2490" s="16">
        <v>7025195719</v>
      </c>
      <c r="F2490" s="10" t="s">
        <v>2920</v>
      </c>
      <c r="G2490" s="17" t="s">
        <v>1778</v>
      </c>
      <c r="H2490" s="11">
        <v>290000</v>
      </c>
      <c r="I2490" s="19">
        <v>45871</v>
      </c>
      <c r="J2490" s="11">
        <v>95000</v>
      </c>
      <c r="K2490" s="12" t="s">
        <v>20</v>
      </c>
      <c r="L2490" s="12" t="s">
        <v>158</v>
      </c>
    </row>
    <row r="2491" spans="1:12" x14ac:dyDescent="0.25">
      <c r="A2491" s="10" t="s">
        <v>2888</v>
      </c>
      <c r="B2491" s="14">
        <v>202504</v>
      </c>
      <c r="C2491" s="14">
        <v>202504</v>
      </c>
      <c r="D2491" s="14" t="s">
        <v>1014</v>
      </c>
      <c r="E2491" s="16">
        <v>6393735467</v>
      </c>
      <c r="F2491" s="10" t="s">
        <v>2889</v>
      </c>
      <c r="G2491" s="17" t="s">
        <v>2006</v>
      </c>
      <c r="H2491" s="11">
        <v>270000</v>
      </c>
      <c r="I2491" s="19">
        <v>45871</v>
      </c>
      <c r="J2491" s="11">
        <v>45000</v>
      </c>
      <c r="K2491" s="12" t="s">
        <v>20</v>
      </c>
      <c r="L2491" s="12" t="s">
        <v>158</v>
      </c>
    </row>
    <row r="2492" spans="1:12" x14ac:dyDescent="0.25">
      <c r="A2492" s="10" t="s">
        <v>2914</v>
      </c>
      <c r="B2492" s="14">
        <v>202505</v>
      </c>
      <c r="C2492" s="14">
        <v>202505</v>
      </c>
      <c r="D2492" s="14" t="s">
        <v>1015</v>
      </c>
      <c r="E2492" s="16">
        <v>9853490761</v>
      </c>
      <c r="F2492" s="10" t="s">
        <v>2924</v>
      </c>
      <c r="G2492" s="17" t="s">
        <v>1792</v>
      </c>
      <c r="H2492" s="11">
        <v>275000</v>
      </c>
      <c r="I2492" s="19">
        <v>45873</v>
      </c>
      <c r="J2492" s="11">
        <v>70000</v>
      </c>
      <c r="K2492" s="12" t="s">
        <v>20</v>
      </c>
      <c r="L2492" s="12" t="s">
        <v>158</v>
      </c>
    </row>
    <row r="2493" spans="1:12" x14ac:dyDescent="0.25">
      <c r="A2493" s="10" t="s">
        <v>3104</v>
      </c>
      <c r="B2493" s="14">
        <v>202408</v>
      </c>
      <c r="C2493" s="14">
        <v>202408</v>
      </c>
      <c r="D2493" s="14" t="s">
        <v>1015</v>
      </c>
      <c r="E2493" s="16">
        <v>7077203772</v>
      </c>
      <c r="F2493" s="10" t="s">
        <v>3106</v>
      </c>
      <c r="G2493" s="17" t="s">
        <v>1792</v>
      </c>
      <c r="H2493" s="11">
        <v>270000</v>
      </c>
      <c r="I2493" s="19">
        <v>45873</v>
      </c>
      <c r="J2493" s="11">
        <v>45000</v>
      </c>
      <c r="K2493" s="12" t="s">
        <v>20</v>
      </c>
      <c r="L2493" s="12" t="s">
        <v>158</v>
      </c>
    </row>
    <row r="2494" spans="1:12" x14ac:dyDescent="0.25">
      <c r="A2494" s="10" t="s">
        <v>2967</v>
      </c>
      <c r="B2494" s="14">
        <v>202505</v>
      </c>
      <c r="C2494" s="14">
        <v>202505</v>
      </c>
      <c r="D2494" s="14" t="s">
        <v>1015</v>
      </c>
      <c r="E2494" s="16"/>
      <c r="F2494" s="10"/>
      <c r="G2494" s="17" t="s">
        <v>1778</v>
      </c>
      <c r="H2494" s="11">
        <v>285000</v>
      </c>
      <c r="I2494" s="19">
        <v>45873</v>
      </c>
      <c r="J2494" s="11">
        <v>10000</v>
      </c>
      <c r="K2494" s="12" t="s">
        <v>20</v>
      </c>
      <c r="L2494" s="12" t="s">
        <v>158</v>
      </c>
    </row>
    <row r="2495" spans="1:12" x14ac:dyDescent="0.25">
      <c r="A2495" s="10" t="s">
        <v>2999</v>
      </c>
      <c r="B2495" s="14">
        <v>202506</v>
      </c>
      <c r="C2495" s="14">
        <v>202506</v>
      </c>
      <c r="D2495" s="14" t="s">
        <v>1015</v>
      </c>
      <c r="E2495" s="16">
        <v>8249819221</v>
      </c>
      <c r="F2495" s="10" t="s">
        <v>3004</v>
      </c>
      <c r="G2495" s="17" t="s">
        <v>1778</v>
      </c>
      <c r="H2495" s="11">
        <v>290000</v>
      </c>
      <c r="I2495" s="19">
        <v>45873</v>
      </c>
      <c r="J2495" s="11">
        <v>70000</v>
      </c>
      <c r="K2495" s="12" t="s">
        <v>20</v>
      </c>
      <c r="L2495" s="12" t="s">
        <v>158</v>
      </c>
    </row>
    <row r="2496" spans="1:12" x14ac:dyDescent="0.25">
      <c r="A2496" s="10" t="s">
        <v>3013</v>
      </c>
      <c r="B2496" s="14">
        <v>202506</v>
      </c>
      <c r="C2496" s="14">
        <v>202506</v>
      </c>
      <c r="D2496" s="14" t="s">
        <v>1015</v>
      </c>
      <c r="E2496" s="16">
        <v>7381933948</v>
      </c>
      <c r="F2496" s="10" t="s">
        <v>3012</v>
      </c>
      <c r="G2496" s="17" t="s">
        <v>1778</v>
      </c>
      <c r="H2496" s="11">
        <v>290000</v>
      </c>
      <c r="I2496" s="19">
        <v>45873</v>
      </c>
      <c r="J2496" s="11">
        <v>58000</v>
      </c>
      <c r="K2496" s="12" t="s">
        <v>20</v>
      </c>
      <c r="L2496" s="12" t="s">
        <v>158</v>
      </c>
    </row>
    <row r="2497" spans="1:13" x14ac:dyDescent="0.25">
      <c r="A2497" s="10" t="s">
        <v>3110</v>
      </c>
      <c r="B2497" s="14">
        <v>202508</v>
      </c>
      <c r="C2497" s="14">
        <v>202508</v>
      </c>
      <c r="D2497" s="14" t="s">
        <v>1015</v>
      </c>
      <c r="E2497" s="16">
        <v>8249909142</v>
      </c>
      <c r="F2497" s="10" t="s">
        <v>3113</v>
      </c>
      <c r="G2497" s="17" t="s">
        <v>1792</v>
      </c>
      <c r="H2497" s="11">
        <v>280000</v>
      </c>
      <c r="I2497" s="19">
        <v>45873</v>
      </c>
      <c r="J2497" s="11">
        <v>5000</v>
      </c>
      <c r="K2497" s="12" t="s">
        <v>20</v>
      </c>
      <c r="L2497" s="12" t="s">
        <v>158</v>
      </c>
    </row>
    <row r="2498" spans="1:13" x14ac:dyDescent="0.25">
      <c r="A2498" s="10" t="s">
        <v>3111</v>
      </c>
      <c r="B2498" s="14">
        <v>202508</v>
      </c>
      <c r="C2498" s="14">
        <v>202508</v>
      </c>
      <c r="D2498" s="14" t="s">
        <v>1015</v>
      </c>
      <c r="E2498" s="16">
        <v>7008270564</v>
      </c>
      <c r="F2498" s="10" t="s">
        <v>3114</v>
      </c>
      <c r="G2498" s="17" t="s">
        <v>1792</v>
      </c>
      <c r="H2498" s="11">
        <v>280000</v>
      </c>
      <c r="I2498" s="19">
        <v>45873</v>
      </c>
      <c r="J2498" s="11">
        <v>5000</v>
      </c>
      <c r="K2498" s="12" t="s">
        <v>20</v>
      </c>
      <c r="L2498" s="12" t="s">
        <v>158</v>
      </c>
    </row>
    <row r="2499" spans="1:13" x14ac:dyDescent="0.25">
      <c r="A2499" s="10" t="s">
        <v>3112</v>
      </c>
      <c r="B2499" s="14">
        <v>202508</v>
      </c>
      <c r="C2499" s="14">
        <v>202508</v>
      </c>
      <c r="D2499" s="14" t="s">
        <v>1014</v>
      </c>
      <c r="E2499" s="16">
        <v>8871621441</v>
      </c>
      <c r="F2499" s="10" t="s">
        <v>3115</v>
      </c>
      <c r="G2499" s="17" t="s">
        <v>1792</v>
      </c>
      <c r="H2499" s="11">
        <v>295000</v>
      </c>
      <c r="I2499" s="19">
        <v>45873</v>
      </c>
      <c r="J2499" s="11">
        <v>5000</v>
      </c>
      <c r="K2499" s="12" t="s">
        <v>20</v>
      </c>
      <c r="L2499" s="12" t="s">
        <v>158</v>
      </c>
    </row>
    <row r="2500" spans="1:13" x14ac:dyDescent="0.25">
      <c r="A2500" s="10" t="s">
        <v>3031</v>
      </c>
      <c r="B2500" s="14">
        <v>202506</v>
      </c>
      <c r="C2500" s="14">
        <v>202506</v>
      </c>
      <c r="D2500" s="14" t="s">
        <v>1014</v>
      </c>
      <c r="E2500" s="16">
        <v>7999869160</v>
      </c>
      <c r="F2500" s="10" t="s">
        <v>3038</v>
      </c>
      <c r="G2500" s="17" t="s">
        <v>1778</v>
      </c>
      <c r="H2500" s="11">
        <v>285000</v>
      </c>
      <c r="I2500" s="19">
        <v>45874</v>
      </c>
      <c r="J2500" s="11">
        <v>313000</v>
      </c>
      <c r="K2500" s="12" t="s">
        <v>689</v>
      </c>
      <c r="L2500" s="12" t="s">
        <v>158</v>
      </c>
    </row>
    <row r="2501" spans="1:13" x14ac:dyDescent="0.25">
      <c r="A2501" s="10" t="s">
        <v>2495</v>
      </c>
      <c r="B2501" s="14">
        <v>202411</v>
      </c>
      <c r="C2501" s="14">
        <v>202411</v>
      </c>
      <c r="D2501" s="14" t="s">
        <v>1015</v>
      </c>
      <c r="E2501" s="16">
        <v>6371313273</v>
      </c>
      <c r="F2501" s="10" t="s">
        <v>2497</v>
      </c>
      <c r="G2501" s="17" t="s">
        <v>1778</v>
      </c>
      <c r="H2501" s="11">
        <v>318000</v>
      </c>
      <c r="I2501" s="19">
        <v>45874</v>
      </c>
      <c r="J2501" s="11">
        <v>45000</v>
      </c>
      <c r="K2501" s="12" t="s">
        <v>20</v>
      </c>
      <c r="L2501" s="12" t="s">
        <v>158</v>
      </c>
    </row>
    <row r="2502" spans="1:13" x14ac:dyDescent="0.25">
      <c r="A2502" s="10" t="s">
        <v>2915</v>
      </c>
      <c r="B2502" s="14">
        <v>202505</v>
      </c>
      <c r="C2502" s="14">
        <v>202505</v>
      </c>
      <c r="D2502" s="14" t="s">
        <v>1015</v>
      </c>
      <c r="E2502" s="16">
        <v>7327069956</v>
      </c>
      <c r="F2502" s="10" t="s">
        <v>2925</v>
      </c>
      <c r="G2502" s="17" t="s">
        <v>1778</v>
      </c>
      <c r="H2502" s="11">
        <v>300000</v>
      </c>
      <c r="I2502" s="19">
        <v>45875</v>
      </c>
      <c r="J2502" s="11">
        <v>98334</v>
      </c>
      <c r="K2502" s="12" t="s">
        <v>20</v>
      </c>
      <c r="L2502" s="12" t="s">
        <v>158</v>
      </c>
    </row>
    <row r="2503" spans="1:13" x14ac:dyDescent="0.25">
      <c r="A2503" s="10" t="s">
        <v>2961</v>
      </c>
      <c r="B2503" s="14">
        <v>202506</v>
      </c>
      <c r="C2503" s="14">
        <v>202506</v>
      </c>
      <c r="D2503" s="14" t="s">
        <v>1014</v>
      </c>
      <c r="E2503" s="16">
        <v>9611383249</v>
      </c>
      <c r="F2503" s="10" t="s">
        <v>2962</v>
      </c>
      <c r="G2503" s="17" t="s">
        <v>1778</v>
      </c>
      <c r="H2503" s="11">
        <v>290000</v>
      </c>
      <c r="I2503" s="19">
        <v>45875</v>
      </c>
      <c r="J2503" s="11">
        <v>90000</v>
      </c>
      <c r="K2503" s="12" t="s">
        <v>20</v>
      </c>
      <c r="L2503" s="12" t="s">
        <v>158</v>
      </c>
    </row>
    <row r="2504" spans="1:13" x14ac:dyDescent="0.25">
      <c r="A2504" s="10" t="s">
        <v>2412</v>
      </c>
      <c r="B2504" s="14">
        <v>202410</v>
      </c>
      <c r="C2504" s="14">
        <v>202410</v>
      </c>
      <c r="D2504" s="14" t="s">
        <v>1014</v>
      </c>
      <c r="E2504" s="16">
        <v>919175188152</v>
      </c>
      <c r="F2504" s="10" t="s">
        <v>2414</v>
      </c>
      <c r="G2504" s="17" t="s">
        <v>2006</v>
      </c>
      <c r="H2504" s="11">
        <v>295000</v>
      </c>
      <c r="I2504" s="19">
        <v>45875</v>
      </c>
      <c r="J2504" s="11">
        <v>75000</v>
      </c>
      <c r="K2504" s="12" t="s">
        <v>20</v>
      </c>
      <c r="L2504" s="12" t="s">
        <v>158</v>
      </c>
    </row>
    <row r="2505" spans="1:13" x14ac:dyDescent="0.25">
      <c r="A2505" s="10" t="s">
        <v>2917</v>
      </c>
      <c r="B2505" s="14">
        <v>202505</v>
      </c>
      <c r="C2505" s="14">
        <v>202505</v>
      </c>
      <c r="D2505" s="14" t="s">
        <v>1015</v>
      </c>
      <c r="E2505" s="16">
        <v>9937807573</v>
      </c>
      <c r="F2505" s="10" t="s">
        <v>2927</v>
      </c>
      <c r="G2505" s="17" t="s">
        <v>1778</v>
      </c>
      <c r="H2505" s="11">
        <v>300000</v>
      </c>
      <c r="I2505" s="19">
        <v>45875</v>
      </c>
      <c r="J2505" s="11">
        <v>100000</v>
      </c>
      <c r="K2505" s="12" t="s">
        <v>286</v>
      </c>
      <c r="L2505" s="12" t="s">
        <v>158</v>
      </c>
      <c r="M2505" t="s">
        <v>2930</v>
      </c>
    </row>
    <row r="2506" spans="1:13" x14ac:dyDescent="0.25">
      <c r="A2506" s="10" t="s">
        <v>3116</v>
      </c>
      <c r="B2506" s="14">
        <v>202507</v>
      </c>
      <c r="C2506" s="14">
        <v>202507</v>
      </c>
      <c r="D2506" s="14" t="s">
        <v>1015</v>
      </c>
      <c r="E2506" s="16">
        <v>8260657010</v>
      </c>
      <c r="F2506" s="10" t="s">
        <v>3117</v>
      </c>
      <c r="G2506" s="17" t="s">
        <v>1778</v>
      </c>
      <c r="H2506" s="11">
        <v>300000</v>
      </c>
      <c r="I2506" s="19">
        <v>45876</v>
      </c>
      <c r="J2506" s="11">
        <v>40000</v>
      </c>
      <c r="K2506" s="12" t="s">
        <v>20</v>
      </c>
      <c r="L2506" s="12" t="s">
        <v>158</v>
      </c>
    </row>
    <row r="2507" spans="1:13" x14ac:dyDescent="0.25">
      <c r="A2507" s="10" t="s">
        <v>3046</v>
      </c>
      <c r="B2507" s="14">
        <v>202507</v>
      </c>
      <c r="C2507" s="14">
        <v>202507</v>
      </c>
      <c r="D2507" s="14" t="s">
        <v>1015</v>
      </c>
      <c r="E2507" s="16">
        <v>7008992741</v>
      </c>
      <c r="F2507" s="10" t="s">
        <v>3047</v>
      </c>
      <c r="G2507" s="17" t="s">
        <v>1778</v>
      </c>
      <c r="H2507" s="11">
        <v>300000</v>
      </c>
      <c r="I2507" s="19">
        <v>45876</v>
      </c>
      <c r="J2507" s="11">
        <v>50000</v>
      </c>
      <c r="K2507" s="12" t="s">
        <v>20</v>
      </c>
      <c r="L2507" s="12" t="s">
        <v>158</v>
      </c>
    </row>
    <row r="2508" spans="1:13" x14ac:dyDescent="0.25">
      <c r="A2508" s="10" t="s">
        <v>2913</v>
      </c>
      <c r="B2508" s="14">
        <v>202505</v>
      </c>
      <c r="C2508" s="14">
        <v>202505</v>
      </c>
      <c r="D2508" s="14" t="s">
        <v>1015</v>
      </c>
      <c r="E2508" s="16">
        <v>8328809369</v>
      </c>
      <c r="F2508" s="10" t="s">
        <v>2923</v>
      </c>
      <c r="G2508" s="17" t="s">
        <v>1792</v>
      </c>
      <c r="H2508" s="11">
        <v>280000</v>
      </c>
      <c r="I2508" s="19">
        <v>45876</v>
      </c>
      <c r="J2508" s="11">
        <v>91667</v>
      </c>
      <c r="K2508" s="12" t="s">
        <v>20</v>
      </c>
      <c r="L2508" s="12" t="s">
        <v>158</v>
      </c>
    </row>
    <row r="2509" spans="1:13" x14ac:dyDescent="0.25">
      <c r="A2509" s="10" t="s">
        <v>3032</v>
      </c>
      <c r="B2509" s="14">
        <v>202506</v>
      </c>
      <c r="C2509" s="14">
        <v>202506</v>
      </c>
      <c r="D2509" s="14" t="s">
        <v>1015</v>
      </c>
      <c r="E2509" s="16">
        <v>8328814343</v>
      </c>
      <c r="F2509" s="10" t="s">
        <v>3039</v>
      </c>
      <c r="G2509" s="17" t="s">
        <v>1792</v>
      </c>
      <c r="H2509" s="11">
        <v>270000</v>
      </c>
      <c r="I2509" s="19">
        <v>45876</v>
      </c>
      <c r="J2509" s="11">
        <v>44000</v>
      </c>
      <c r="K2509" s="12" t="s">
        <v>689</v>
      </c>
      <c r="L2509" s="12" t="s">
        <v>158</v>
      </c>
    </row>
    <row r="2510" spans="1:13" x14ac:dyDescent="0.25">
      <c r="A2510" s="10" t="s">
        <v>2918</v>
      </c>
      <c r="B2510" s="14">
        <v>202505</v>
      </c>
      <c r="C2510" s="14">
        <v>202505</v>
      </c>
      <c r="D2510" s="14" t="s">
        <v>1015</v>
      </c>
      <c r="E2510" s="16">
        <v>9040403320</v>
      </c>
      <c r="F2510" s="10" t="s">
        <v>2928</v>
      </c>
      <c r="G2510" s="17" t="s">
        <v>1778</v>
      </c>
      <c r="H2510" s="11">
        <v>300000</v>
      </c>
      <c r="I2510" s="19">
        <v>45876</v>
      </c>
      <c r="J2510" s="11">
        <v>100000</v>
      </c>
      <c r="K2510" s="12" t="s">
        <v>20</v>
      </c>
      <c r="L2510" s="12" t="s">
        <v>158</v>
      </c>
    </row>
    <row r="2511" spans="1:13" x14ac:dyDescent="0.25">
      <c r="A2511" s="40" t="s">
        <v>3118</v>
      </c>
      <c r="B2511" s="14">
        <v>202507</v>
      </c>
      <c r="C2511" s="14">
        <v>202507</v>
      </c>
      <c r="D2511" s="14" t="s">
        <v>1015</v>
      </c>
      <c r="E2511" s="16">
        <v>9113827456</v>
      </c>
      <c r="F2511" s="10" t="s">
        <v>3119</v>
      </c>
      <c r="G2511" s="17" t="s">
        <v>1778</v>
      </c>
      <c r="H2511" s="11">
        <v>300000</v>
      </c>
      <c r="I2511" s="19">
        <v>45876</v>
      </c>
      <c r="J2511" s="11">
        <v>30000</v>
      </c>
      <c r="K2511" s="12" t="s">
        <v>286</v>
      </c>
      <c r="L2511" s="12" t="s">
        <v>158</v>
      </c>
      <c r="M2511" t="s">
        <v>2930</v>
      </c>
    </row>
    <row r="2512" spans="1:13" x14ac:dyDescent="0.25">
      <c r="A2512" s="10" t="s">
        <v>3091</v>
      </c>
      <c r="B2512" s="14">
        <v>202507</v>
      </c>
      <c r="C2512" s="14">
        <v>202507</v>
      </c>
      <c r="D2512" s="14" t="s">
        <v>1015</v>
      </c>
      <c r="E2512" s="16">
        <v>7978367702</v>
      </c>
      <c r="F2512" s="10" t="s">
        <v>3094</v>
      </c>
      <c r="G2512" s="17" t="s">
        <v>1778</v>
      </c>
      <c r="H2512" s="11">
        <v>290000</v>
      </c>
      <c r="I2512" s="19">
        <v>45877</v>
      </c>
      <c r="J2512" s="11">
        <v>65000</v>
      </c>
      <c r="K2512" s="12" t="s">
        <v>20</v>
      </c>
      <c r="L2512" s="12" t="s">
        <v>158</v>
      </c>
    </row>
    <row r="2513" spans="1:12" x14ac:dyDescent="0.25">
      <c r="A2513" s="10" t="s">
        <v>3081</v>
      </c>
      <c r="B2513" s="14">
        <v>202507</v>
      </c>
      <c r="C2513" s="14">
        <v>202507</v>
      </c>
      <c r="D2513" s="14" t="s">
        <v>1015</v>
      </c>
      <c r="E2513" s="16">
        <v>7008716582</v>
      </c>
      <c r="F2513" s="10" t="s">
        <v>3088</v>
      </c>
      <c r="G2513" s="17" t="s">
        <v>1778</v>
      </c>
      <c r="H2513" s="11">
        <v>285000</v>
      </c>
      <c r="I2513" s="19">
        <v>45877</v>
      </c>
      <c r="J2513" s="11">
        <v>50000</v>
      </c>
      <c r="K2513" s="12" t="s">
        <v>20</v>
      </c>
      <c r="L2513" s="12" t="s">
        <v>158</v>
      </c>
    </row>
    <row r="2514" spans="1:12" x14ac:dyDescent="0.25">
      <c r="A2514" s="10" t="s">
        <v>3015</v>
      </c>
      <c r="B2514" s="14">
        <v>202506</v>
      </c>
      <c r="C2514" s="14">
        <v>202506</v>
      </c>
      <c r="D2514" s="14" t="s">
        <v>1015</v>
      </c>
      <c r="E2514" s="16">
        <v>7854809127</v>
      </c>
      <c r="F2514" s="10" t="s">
        <v>3014</v>
      </c>
      <c r="G2514" s="17" t="s">
        <v>1778</v>
      </c>
      <c r="H2514" s="11">
        <v>290000</v>
      </c>
      <c r="I2514" s="19">
        <v>45877</v>
      </c>
      <c r="J2514" s="11">
        <v>100000</v>
      </c>
      <c r="K2514" s="12" t="s">
        <v>20</v>
      </c>
      <c r="L2514" s="12" t="s">
        <v>158</v>
      </c>
    </row>
    <row r="2515" spans="1:12" x14ac:dyDescent="0.25">
      <c r="A2515" s="10" t="s">
        <v>2849</v>
      </c>
      <c r="B2515" s="14">
        <v>202504</v>
      </c>
      <c r="C2515" s="14">
        <v>202504</v>
      </c>
      <c r="D2515" s="14" t="s">
        <v>1014</v>
      </c>
      <c r="E2515" s="16">
        <v>8249310073</v>
      </c>
      <c r="F2515" s="10" t="s">
        <v>2850</v>
      </c>
      <c r="G2515" s="17" t="s">
        <v>1778</v>
      </c>
      <c r="H2515" s="11">
        <v>305000</v>
      </c>
      <c r="I2515" s="19">
        <v>45877</v>
      </c>
      <c r="J2515" s="11">
        <v>50000</v>
      </c>
      <c r="K2515" s="12" t="s">
        <v>20</v>
      </c>
      <c r="L2515" s="12" t="s">
        <v>158</v>
      </c>
    </row>
    <row r="2516" spans="1:12" x14ac:dyDescent="0.25">
      <c r="A2516" s="10" t="s">
        <v>3120</v>
      </c>
      <c r="B2516" s="14">
        <v>202508</v>
      </c>
      <c r="C2516" s="14">
        <v>202508</v>
      </c>
      <c r="D2516" s="14" t="s">
        <v>1014</v>
      </c>
      <c r="E2516" s="16">
        <v>7008174505</v>
      </c>
      <c r="F2516" s="10" t="s">
        <v>3125</v>
      </c>
      <c r="G2516" s="17" t="s">
        <v>1778</v>
      </c>
      <c r="H2516" s="11">
        <v>305000</v>
      </c>
      <c r="I2516" s="19">
        <v>45877</v>
      </c>
      <c r="J2516" s="11">
        <v>5000</v>
      </c>
      <c r="K2516" s="12" t="s">
        <v>20</v>
      </c>
      <c r="L2516" s="12" t="s">
        <v>158</v>
      </c>
    </row>
    <row r="2517" spans="1:12" x14ac:dyDescent="0.25">
      <c r="A2517" s="10" t="s">
        <v>3121</v>
      </c>
      <c r="B2517" s="14">
        <v>202508</v>
      </c>
      <c r="C2517" s="14">
        <v>202508</v>
      </c>
      <c r="D2517" s="14" t="s">
        <v>1014</v>
      </c>
      <c r="E2517" s="16">
        <v>9686127750</v>
      </c>
      <c r="F2517" s="10" t="s">
        <v>3126</v>
      </c>
      <c r="G2517" s="17" t="s">
        <v>1778</v>
      </c>
      <c r="H2517" s="11">
        <v>305000</v>
      </c>
      <c r="I2517" s="19">
        <v>45877</v>
      </c>
      <c r="J2517" s="11">
        <v>5000</v>
      </c>
      <c r="K2517" s="12" t="s">
        <v>20</v>
      </c>
      <c r="L2517" s="12" t="s">
        <v>158</v>
      </c>
    </row>
    <row r="2518" spans="1:12" x14ac:dyDescent="0.25">
      <c r="A2518" s="10" t="s">
        <v>3122</v>
      </c>
      <c r="B2518" s="14">
        <v>202508</v>
      </c>
      <c r="C2518" s="14">
        <v>202508</v>
      </c>
      <c r="D2518" s="14" t="s">
        <v>1015</v>
      </c>
      <c r="E2518" s="16">
        <v>7978386221</v>
      </c>
      <c r="F2518" s="10" t="s">
        <v>3127</v>
      </c>
      <c r="G2518" s="17" t="s">
        <v>1778</v>
      </c>
      <c r="H2518" s="11">
        <v>305000</v>
      </c>
      <c r="I2518" s="19">
        <v>45877</v>
      </c>
      <c r="J2518" s="11">
        <v>5000</v>
      </c>
      <c r="K2518" s="12" t="s">
        <v>20</v>
      </c>
      <c r="L2518" s="12" t="s">
        <v>158</v>
      </c>
    </row>
    <row r="2519" spans="1:12" x14ac:dyDescent="0.25">
      <c r="A2519" s="10" t="s">
        <v>3123</v>
      </c>
      <c r="B2519" s="14">
        <v>202508</v>
      </c>
      <c r="C2519" s="14">
        <v>202508</v>
      </c>
      <c r="D2519" s="14" t="s">
        <v>1014</v>
      </c>
      <c r="E2519" s="16">
        <v>7978525517</v>
      </c>
      <c r="F2519" s="10" t="s">
        <v>3128</v>
      </c>
      <c r="G2519" s="17" t="s">
        <v>1778</v>
      </c>
      <c r="H2519" s="11">
        <v>305000</v>
      </c>
      <c r="I2519" s="19">
        <v>45877</v>
      </c>
      <c r="J2519" s="11">
        <v>5000</v>
      </c>
      <c r="K2519" s="12" t="s">
        <v>20</v>
      </c>
      <c r="L2519" s="12" t="s">
        <v>158</v>
      </c>
    </row>
    <row r="2520" spans="1:12" x14ac:dyDescent="0.25">
      <c r="A2520" s="10" t="s">
        <v>3124</v>
      </c>
      <c r="B2520" s="14">
        <v>202508</v>
      </c>
      <c r="C2520" s="14">
        <v>202508</v>
      </c>
      <c r="D2520" s="14" t="s">
        <v>1014</v>
      </c>
      <c r="E2520" s="16" t="s">
        <v>3130</v>
      </c>
      <c r="F2520" s="10" t="s">
        <v>3129</v>
      </c>
      <c r="G2520" s="17" t="s">
        <v>1778</v>
      </c>
      <c r="H2520" s="11">
        <v>305000</v>
      </c>
      <c r="I2520" s="19">
        <v>45877</v>
      </c>
      <c r="J2520" s="11">
        <v>5000</v>
      </c>
      <c r="K2520" s="12" t="s">
        <v>20</v>
      </c>
      <c r="L2520" s="12" t="s">
        <v>158</v>
      </c>
    </row>
    <row r="2521" spans="1:12" x14ac:dyDescent="0.25">
      <c r="A2521" s="10" t="s">
        <v>3111</v>
      </c>
      <c r="B2521" s="14">
        <v>202508</v>
      </c>
      <c r="C2521" s="14">
        <v>202508</v>
      </c>
      <c r="D2521" s="14" t="s">
        <v>1015</v>
      </c>
      <c r="E2521" s="16">
        <v>7008270564</v>
      </c>
      <c r="F2521" s="10" t="s">
        <v>3114</v>
      </c>
      <c r="G2521" s="17" t="s">
        <v>1792</v>
      </c>
      <c r="H2521" s="11">
        <v>280000</v>
      </c>
      <c r="I2521" s="19">
        <v>45877</v>
      </c>
      <c r="J2521" s="11">
        <v>5000</v>
      </c>
      <c r="K2521" s="12" t="s">
        <v>20</v>
      </c>
      <c r="L2521" s="12" t="s">
        <v>158</v>
      </c>
    </row>
    <row r="2522" spans="1:12" x14ac:dyDescent="0.25">
      <c r="A2522" s="10" t="s">
        <v>3131</v>
      </c>
      <c r="B2522" s="14">
        <v>202508</v>
      </c>
      <c r="C2522" s="14">
        <v>202508</v>
      </c>
      <c r="D2522" s="14" t="s">
        <v>1015</v>
      </c>
      <c r="E2522" s="16">
        <v>9337744538</v>
      </c>
      <c r="F2522" s="10" t="s">
        <v>3134</v>
      </c>
      <c r="G2522" s="17" t="s">
        <v>1778</v>
      </c>
      <c r="H2522" s="11">
        <v>290000</v>
      </c>
      <c r="I2522" s="19">
        <v>45877</v>
      </c>
      <c r="J2522" s="11">
        <v>5000</v>
      </c>
      <c r="K2522" s="12" t="s">
        <v>20</v>
      </c>
      <c r="L2522" s="12" t="s">
        <v>158</v>
      </c>
    </row>
    <row r="2523" spans="1:12" x14ac:dyDescent="0.25">
      <c r="A2523" s="10" t="s">
        <v>3132</v>
      </c>
      <c r="B2523" s="14">
        <v>202508</v>
      </c>
      <c r="C2523" s="14">
        <v>202508</v>
      </c>
      <c r="D2523" s="14" t="s">
        <v>1015</v>
      </c>
      <c r="E2523" s="16">
        <v>9078533214</v>
      </c>
      <c r="F2523" s="10" t="s">
        <v>3135</v>
      </c>
      <c r="G2523" s="17" t="s">
        <v>1778</v>
      </c>
      <c r="H2523" s="11">
        <v>295000</v>
      </c>
      <c r="I2523" s="19">
        <v>45877</v>
      </c>
      <c r="J2523" s="11">
        <v>5000</v>
      </c>
      <c r="K2523" s="12" t="s">
        <v>20</v>
      </c>
      <c r="L2523" s="12" t="s">
        <v>158</v>
      </c>
    </row>
    <row r="2524" spans="1:12" x14ac:dyDescent="0.25">
      <c r="A2524" s="10" t="s">
        <v>3133</v>
      </c>
      <c r="B2524" s="14">
        <v>202508</v>
      </c>
      <c r="C2524" s="14">
        <v>202508</v>
      </c>
      <c r="D2524" s="14" t="s">
        <v>1015</v>
      </c>
      <c r="E2524" s="16">
        <v>9437344795</v>
      </c>
      <c r="F2524" s="10" t="s">
        <v>3136</v>
      </c>
      <c r="G2524" s="17" t="s">
        <v>1778</v>
      </c>
      <c r="H2524" s="11">
        <v>300000</v>
      </c>
      <c r="I2524" s="19">
        <v>45877</v>
      </c>
      <c r="J2524" s="11">
        <v>5000</v>
      </c>
      <c r="K2524" s="12" t="s">
        <v>20</v>
      </c>
      <c r="L2524" s="12" t="s">
        <v>158</v>
      </c>
    </row>
    <row r="2525" spans="1:12" x14ac:dyDescent="0.25">
      <c r="A2525" s="10" t="s">
        <v>2872</v>
      </c>
      <c r="B2525" s="14">
        <v>202505</v>
      </c>
      <c r="C2525" s="14">
        <v>202505</v>
      </c>
      <c r="D2525" s="14" t="s">
        <v>1014</v>
      </c>
      <c r="E2525" s="16">
        <v>6370349156</v>
      </c>
      <c r="F2525" s="10" t="s">
        <v>2876</v>
      </c>
      <c r="G2525" s="17" t="s">
        <v>1778</v>
      </c>
      <c r="H2525" s="11">
        <v>298000</v>
      </c>
      <c r="I2525" s="19">
        <v>45878</v>
      </c>
      <c r="J2525" s="11">
        <v>66667</v>
      </c>
      <c r="K2525" s="12" t="s">
        <v>20</v>
      </c>
      <c r="L2525" s="12" t="s">
        <v>158</v>
      </c>
    </row>
    <row r="2526" spans="1:12" x14ac:dyDescent="0.25">
      <c r="A2526" s="10" t="s">
        <v>2758</v>
      </c>
      <c r="B2526" s="14">
        <v>202503</v>
      </c>
      <c r="C2526" s="14">
        <v>202503</v>
      </c>
      <c r="D2526" s="14" t="s">
        <v>1015</v>
      </c>
      <c r="E2526" s="16">
        <v>8217676155</v>
      </c>
      <c r="F2526" s="10" t="s">
        <v>2762</v>
      </c>
      <c r="G2526" s="17" t="s">
        <v>1778</v>
      </c>
      <c r="H2526" s="11">
        <v>290000</v>
      </c>
      <c r="I2526" s="19">
        <v>45878</v>
      </c>
      <c r="J2526" s="11">
        <v>52200</v>
      </c>
      <c r="K2526" s="12" t="s">
        <v>20</v>
      </c>
      <c r="L2526" s="12" t="s">
        <v>158</v>
      </c>
    </row>
    <row r="2527" spans="1:12" x14ac:dyDescent="0.25">
      <c r="A2527" s="10" t="s">
        <v>2227</v>
      </c>
      <c r="B2527" s="14">
        <v>202408</v>
      </c>
      <c r="C2527" s="14">
        <v>202408</v>
      </c>
      <c r="D2527" s="14" t="s">
        <v>1015</v>
      </c>
      <c r="E2527" s="16">
        <v>7339978482</v>
      </c>
      <c r="F2527" s="10" t="s">
        <v>2228</v>
      </c>
      <c r="G2527" s="17" t="s">
        <v>1778</v>
      </c>
      <c r="H2527" s="11">
        <v>280000</v>
      </c>
      <c r="I2527" s="19">
        <v>45878</v>
      </c>
      <c r="J2527" s="11">
        <v>30000</v>
      </c>
      <c r="K2527" s="12" t="s">
        <v>20</v>
      </c>
      <c r="L2527" s="12" t="s">
        <v>158</v>
      </c>
    </row>
    <row r="2528" spans="1:12" x14ac:dyDescent="0.25">
      <c r="A2528" s="10" t="s">
        <v>3035</v>
      </c>
      <c r="B2528" s="14">
        <v>202506</v>
      </c>
      <c r="C2528" s="14">
        <v>202506</v>
      </c>
      <c r="D2528" s="14" t="s">
        <v>1014</v>
      </c>
      <c r="E2528" s="16">
        <v>8917306295</v>
      </c>
      <c r="F2528" s="10" t="s">
        <v>3043</v>
      </c>
      <c r="G2528" s="17" t="s">
        <v>1778</v>
      </c>
      <c r="H2528" s="11">
        <v>290000</v>
      </c>
      <c r="I2528" s="19">
        <v>45878</v>
      </c>
      <c r="J2528" s="11">
        <v>60000</v>
      </c>
      <c r="K2528" s="12" t="s">
        <v>689</v>
      </c>
      <c r="L2528" s="12" t="s">
        <v>158</v>
      </c>
    </row>
    <row r="2529" spans="1:13" x14ac:dyDescent="0.25">
      <c r="A2529" s="10" t="s">
        <v>3037</v>
      </c>
      <c r="B2529" s="14">
        <v>202506</v>
      </c>
      <c r="C2529" s="14">
        <v>202506</v>
      </c>
      <c r="D2529" s="14" t="s">
        <v>1015</v>
      </c>
      <c r="E2529" s="16">
        <v>7978350399</v>
      </c>
      <c r="F2529" s="10" t="s">
        <v>3045</v>
      </c>
      <c r="G2529" s="17" t="s">
        <v>1778</v>
      </c>
      <c r="H2529" s="11">
        <v>290000</v>
      </c>
      <c r="I2529" s="19">
        <v>45878</v>
      </c>
      <c r="J2529" s="11">
        <v>100000</v>
      </c>
      <c r="K2529" s="12" t="s">
        <v>689</v>
      </c>
      <c r="L2529" s="12" t="s">
        <v>158</v>
      </c>
    </row>
    <row r="2530" spans="1:13" x14ac:dyDescent="0.25">
      <c r="A2530" s="10" t="s">
        <v>2971</v>
      </c>
      <c r="B2530" s="14">
        <v>202506</v>
      </c>
      <c r="C2530" s="14">
        <v>202506</v>
      </c>
      <c r="D2530" s="14" t="s">
        <v>1015</v>
      </c>
      <c r="E2530" s="16">
        <v>9583657624</v>
      </c>
      <c r="F2530" s="10" t="s">
        <v>2972</v>
      </c>
      <c r="G2530" s="17" t="s">
        <v>1778</v>
      </c>
      <c r="H2530" s="11">
        <v>290000</v>
      </c>
      <c r="I2530" s="19">
        <v>45880</v>
      </c>
      <c r="J2530" s="11">
        <v>30000</v>
      </c>
      <c r="K2530" s="12" t="s">
        <v>20</v>
      </c>
      <c r="L2530" s="12" t="s">
        <v>158</v>
      </c>
    </row>
    <row r="2531" spans="1:13" x14ac:dyDescent="0.25">
      <c r="A2531" s="10" t="s">
        <v>2661</v>
      </c>
      <c r="B2531" s="14">
        <v>202502</v>
      </c>
      <c r="C2531" s="14">
        <v>202502</v>
      </c>
      <c r="D2531" s="14" t="s">
        <v>1015</v>
      </c>
      <c r="E2531" s="16">
        <v>9777521980</v>
      </c>
      <c r="F2531" s="10" t="s">
        <v>2665</v>
      </c>
      <c r="G2531" s="17" t="s">
        <v>1792</v>
      </c>
      <c r="H2531" s="11">
        <v>275000</v>
      </c>
      <c r="I2531" s="19">
        <v>45880</v>
      </c>
      <c r="J2531" s="11">
        <v>80000</v>
      </c>
      <c r="K2531" s="12" t="s">
        <v>20</v>
      </c>
      <c r="L2531" s="12" t="s">
        <v>158</v>
      </c>
    </row>
    <row r="2532" spans="1:13" x14ac:dyDescent="0.25">
      <c r="A2532" s="10" t="s">
        <v>2864</v>
      </c>
      <c r="B2532" s="14">
        <v>202505</v>
      </c>
      <c r="C2532" s="14">
        <v>202505</v>
      </c>
      <c r="D2532" s="14" t="s">
        <v>1015</v>
      </c>
      <c r="E2532" s="16">
        <v>8904981151</v>
      </c>
      <c r="F2532" s="10" t="s">
        <v>2865</v>
      </c>
      <c r="G2532" s="17" t="s">
        <v>1792</v>
      </c>
      <c r="H2532" s="11">
        <v>295000</v>
      </c>
      <c r="I2532" s="19">
        <v>45880</v>
      </c>
      <c r="J2532" s="11">
        <v>80000</v>
      </c>
      <c r="K2532" s="12" t="s">
        <v>20</v>
      </c>
      <c r="L2532" s="12" t="s">
        <v>158</v>
      </c>
    </row>
    <row r="2533" spans="1:13" x14ac:dyDescent="0.25">
      <c r="A2533" s="10" t="s">
        <v>3028</v>
      </c>
      <c r="B2533" s="14">
        <v>202507</v>
      </c>
      <c r="C2533" s="14">
        <v>202507</v>
      </c>
      <c r="D2533" s="14" t="s">
        <v>1015</v>
      </c>
      <c r="E2533" s="16">
        <v>7978182037</v>
      </c>
      <c r="F2533" s="10" t="s">
        <v>3030</v>
      </c>
      <c r="G2533" s="17" t="s">
        <v>1778</v>
      </c>
      <c r="H2533" s="11">
        <v>290000</v>
      </c>
      <c r="I2533" s="19">
        <v>45880</v>
      </c>
      <c r="J2533" s="11">
        <v>76000</v>
      </c>
      <c r="K2533" s="12" t="s">
        <v>20</v>
      </c>
      <c r="L2533" s="12" t="s">
        <v>158</v>
      </c>
    </row>
    <row r="2534" spans="1:13" x14ac:dyDescent="0.25">
      <c r="A2534" s="10" t="s">
        <v>3027</v>
      </c>
      <c r="B2534" s="14">
        <v>202507</v>
      </c>
      <c r="C2534" s="14">
        <v>202507</v>
      </c>
      <c r="D2534" s="14" t="s">
        <v>1015</v>
      </c>
      <c r="E2534" s="16">
        <v>6371746406</v>
      </c>
      <c r="F2534" s="10" t="s">
        <v>3029</v>
      </c>
      <c r="G2534" s="17" t="s">
        <v>1778</v>
      </c>
      <c r="H2534" s="11">
        <v>275000</v>
      </c>
      <c r="I2534" s="19">
        <v>45880</v>
      </c>
      <c r="J2534" s="11">
        <v>50000</v>
      </c>
      <c r="K2534" s="12" t="s">
        <v>689</v>
      </c>
      <c r="L2534" s="12" t="s">
        <v>158</v>
      </c>
    </row>
    <row r="2535" spans="1:13" x14ac:dyDescent="0.25">
      <c r="A2535" s="10" t="s">
        <v>2841</v>
      </c>
      <c r="B2535" s="14">
        <v>202504</v>
      </c>
      <c r="C2535" s="14">
        <v>202504</v>
      </c>
      <c r="D2535" s="14" t="s">
        <v>1014</v>
      </c>
      <c r="E2535" s="16">
        <v>9178785088</v>
      </c>
      <c r="F2535" s="10" t="s">
        <v>2842</v>
      </c>
      <c r="G2535" s="17" t="s">
        <v>1792</v>
      </c>
      <c r="H2535" s="11">
        <v>250000</v>
      </c>
      <c r="I2535" s="19">
        <v>45880</v>
      </c>
      <c r="J2535" s="11">
        <v>30000</v>
      </c>
      <c r="K2535" s="12" t="s">
        <v>20</v>
      </c>
      <c r="L2535" s="12" t="s">
        <v>158</v>
      </c>
    </row>
    <row r="2536" spans="1:13" x14ac:dyDescent="0.25">
      <c r="A2536" s="10" t="s">
        <v>2997</v>
      </c>
      <c r="B2536" s="14">
        <v>202506</v>
      </c>
      <c r="C2536" s="14">
        <v>202506</v>
      </c>
      <c r="D2536" s="14" t="s">
        <v>1015</v>
      </c>
      <c r="E2536" s="16">
        <v>9337558060</v>
      </c>
      <c r="F2536" s="10" t="s">
        <v>3002</v>
      </c>
      <c r="G2536" s="17" t="s">
        <v>1792</v>
      </c>
      <c r="H2536" s="11">
        <v>270000</v>
      </c>
      <c r="I2536" s="19">
        <v>45881</v>
      </c>
      <c r="J2536" s="11">
        <v>50000</v>
      </c>
      <c r="K2536" s="12" t="s">
        <v>20</v>
      </c>
      <c r="L2536" s="12" t="s">
        <v>158</v>
      </c>
    </row>
    <row r="2537" spans="1:13" x14ac:dyDescent="0.25">
      <c r="A2537" s="10" t="s">
        <v>3123</v>
      </c>
      <c r="B2537" s="14">
        <v>202508</v>
      </c>
      <c r="C2537" s="14">
        <v>202508</v>
      </c>
      <c r="D2537" s="14" t="s">
        <v>1014</v>
      </c>
      <c r="E2537" s="16">
        <v>7978525517</v>
      </c>
      <c r="F2537" s="10" t="s">
        <v>3128</v>
      </c>
      <c r="G2537" s="17" t="s">
        <v>1778</v>
      </c>
      <c r="H2537" s="11">
        <v>305000</v>
      </c>
      <c r="I2537" s="19">
        <v>45882</v>
      </c>
      <c r="J2537" s="11">
        <v>70000</v>
      </c>
      <c r="K2537" s="12" t="s">
        <v>20</v>
      </c>
      <c r="L2537" s="12" t="s">
        <v>158</v>
      </c>
    </row>
    <row r="2538" spans="1:13" x14ac:dyDescent="0.25">
      <c r="A2538" s="10" t="s">
        <v>2173</v>
      </c>
      <c r="B2538" s="14">
        <v>202407</v>
      </c>
      <c r="C2538" s="14">
        <v>202407</v>
      </c>
      <c r="D2538" s="14" t="s">
        <v>1014</v>
      </c>
      <c r="E2538" s="16">
        <v>8770058736</v>
      </c>
      <c r="F2538" s="10" t="s">
        <v>2174</v>
      </c>
      <c r="G2538" s="17" t="s">
        <v>1778</v>
      </c>
      <c r="H2538" s="11">
        <v>290000</v>
      </c>
      <c r="I2538" s="19">
        <v>45882</v>
      </c>
      <c r="J2538" s="11">
        <v>20000</v>
      </c>
      <c r="K2538" s="12" t="s">
        <v>20</v>
      </c>
      <c r="L2538" s="12" t="s">
        <v>158</v>
      </c>
    </row>
    <row r="2539" spans="1:13" x14ac:dyDescent="0.25">
      <c r="A2539" s="10" t="s">
        <v>2983</v>
      </c>
      <c r="B2539" s="14">
        <v>202506</v>
      </c>
      <c r="C2539" s="14">
        <v>202506</v>
      </c>
      <c r="D2539" s="14" t="s">
        <v>1014</v>
      </c>
      <c r="E2539" s="16">
        <v>7020472621</v>
      </c>
      <c r="F2539" s="10" t="s">
        <v>2990</v>
      </c>
      <c r="G2539" s="17" t="s">
        <v>2603</v>
      </c>
      <c r="H2539" s="11">
        <v>285000</v>
      </c>
      <c r="I2539" s="19">
        <v>45882</v>
      </c>
      <c r="J2539" s="11">
        <v>95000</v>
      </c>
      <c r="K2539" s="12" t="s">
        <v>20</v>
      </c>
      <c r="L2539" s="12" t="s">
        <v>158</v>
      </c>
    </row>
    <row r="2540" spans="1:13" x14ac:dyDescent="0.25">
      <c r="A2540" s="10" t="s">
        <v>3104</v>
      </c>
      <c r="B2540" s="14">
        <v>202408</v>
      </c>
      <c r="C2540" s="14">
        <v>202408</v>
      </c>
      <c r="D2540" s="14" t="s">
        <v>1015</v>
      </c>
      <c r="E2540" s="16">
        <v>7077203772</v>
      </c>
      <c r="F2540" s="10" t="s">
        <v>3106</v>
      </c>
      <c r="G2540" s="17" t="s">
        <v>1792</v>
      </c>
      <c r="H2540" s="11">
        <v>270000</v>
      </c>
      <c r="I2540" s="19">
        <v>45882</v>
      </c>
      <c r="J2540" s="11">
        <v>45000</v>
      </c>
      <c r="K2540" s="12" t="s">
        <v>20</v>
      </c>
      <c r="L2540" s="12" t="s">
        <v>158</v>
      </c>
    </row>
    <row r="2541" spans="1:13" x14ac:dyDescent="0.25">
      <c r="A2541" s="10" t="s">
        <v>2875</v>
      </c>
      <c r="B2541" s="14">
        <v>202505</v>
      </c>
      <c r="C2541" s="14">
        <v>202505</v>
      </c>
      <c r="D2541" s="14" t="s">
        <v>1014</v>
      </c>
      <c r="E2541" s="16">
        <v>9418980073</v>
      </c>
      <c r="F2541" s="10" t="s">
        <v>2879</v>
      </c>
      <c r="G2541" s="17" t="s">
        <v>1778</v>
      </c>
      <c r="H2541" s="11">
        <v>290000</v>
      </c>
      <c r="I2541" s="19">
        <v>45882</v>
      </c>
      <c r="J2541" s="11">
        <v>22500</v>
      </c>
      <c r="K2541" s="12" t="s">
        <v>20</v>
      </c>
      <c r="L2541" s="12" t="s">
        <v>158</v>
      </c>
    </row>
    <row r="2542" spans="1:13" x14ac:dyDescent="0.25">
      <c r="A2542" s="10" t="s">
        <v>2965</v>
      </c>
      <c r="B2542" s="14">
        <v>202506</v>
      </c>
      <c r="C2542" s="14">
        <v>202506</v>
      </c>
      <c r="D2542" s="14" t="s">
        <v>1015</v>
      </c>
      <c r="E2542" s="16">
        <v>8018204095</v>
      </c>
      <c r="F2542" s="10" t="s">
        <v>2966</v>
      </c>
      <c r="G2542" s="17" t="s">
        <v>1778</v>
      </c>
      <c r="H2542" s="11">
        <v>300000</v>
      </c>
      <c r="I2542" s="19">
        <v>45882</v>
      </c>
      <c r="J2542" s="11">
        <v>88000</v>
      </c>
      <c r="K2542" s="12" t="s">
        <v>286</v>
      </c>
      <c r="L2542" s="12" t="s">
        <v>158</v>
      </c>
      <c r="M2542" t="s">
        <v>2930</v>
      </c>
    </row>
    <row r="2543" spans="1:13" x14ac:dyDescent="0.25">
      <c r="A2543" s="10" t="s">
        <v>2943</v>
      </c>
      <c r="B2543" s="14">
        <v>202505</v>
      </c>
      <c r="C2543" s="14">
        <v>202505</v>
      </c>
      <c r="D2543" s="14" t="s">
        <v>1015</v>
      </c>
      <c r="E2543" s="16">
        <v>8770711403</v>
      </c>
      <c r="F2543" s="10" t="s">
        <v>2940</v>
      </c>
      <c r="G2543" s="17" t="s">
        <v>2006</v>
      </c>
      <c r="H2543" s="11">
        <v>275000</v>
      </c>
      <c r="I2543" s="19">
        <v>45883</v>
      </c>
      <c r="J2543" s="11">
        <v>58000</v>
      </c>
      <c r="K2543" s="12" t="s">
        <v>20</v>
      </c>
      <c r="L2543" s="12" t="s">
        <v>158</v>
      </c>
    </row>
    <row r="2544" spans="1:13" x14ac:dyDescent="0.25">
      <c r="A2544" s="10" t="s">
        <v>3067</v>
      </c>
      <c r="B2544" s="14">
        <v>202507</v>
      </c>
      <c r="C2544" s="14">
        <v>202507</v>
      </c>
      <c r="D2544" s="14" t="s">
        <v>1015</v>
      </c>
      <c r="E2544" s="16">
        <v>7978615737</v>
      </c>
      <c r="F2544" s="10" t="s">
        <v>3068</v>
      </c>
      <c r="G2544" s="17" t="s">
        <v>1778</v>
      </c>
      <c r="H2544" s="11">
        <v>290000</v>
      </c>
      <c r="I2544" s="19">
        <v>45883</v>
      </c>
      <c r="J2544" s="11">
        <v>30000</v>
      </c>
      <c r="K2544" s="12" t="s">
        <v>20</v>
      </c>
      <c r="L2544" s="12" t="s">
        <v>158</v>
      </c>
    </row>
    <row r="2545" spans="1:12" x14ac:dyDescent="0.25">
      <c r="A2545" s="10" t="s">
        <v>3137</v>
      </c>
      <c r="B2545" s="14">
        <v>202508</v>
      </c>
      <c r="C2545" s="14">
        <v>202508</v>
      </c>
      <c r="D2545" s="14" t="s">
        <v>1014</v>
      </c>
      <c r="E2545" s="16">
        <v>7302861476</v>
      </c>
      <c r="F2545" s="10" t="s">
        <v>3138</v>
      </c>
      <c r="G2545" s="17" t="s">
        <v>1778</v>
      </c>
      <c r="H2545" s="11">
        <v>318000</v>
      </c>
      <c r="I2545" s="19">
        <v>45883</v>
      </c>
      <c r="J2545" s="11">
        <v>95000</v>
      </c>
      <c r="K2545" s="12" t="s">
        <v>20</v>
      </c>
      <c r="L2545" s="12" t="s">
        <v>158</v>
      </c>
    </row>
    <row r="2546" spans="1:12" x14ac:dyDescent="0.25">
      <c r="A2546" s="10" t="s">
        <v>2936</v>
      </c>
      <c r="B2546" s="14">
        <v>202505</v>
      </c>
      <c r="C2546" s="14">
        <v>202505</v>
      </c>
      <c r="D2546" s="14" t="s">
        <v>1015</v>
      </c>
      <c r="E2546" s="16">
        <v>9348479151</v>
      </c>
      <c r="F2546" s="10" t="s">
        <v>2938</v>
      </c>
      <c r="G2546" s="17" t="s">
        <v>1778</v>
      </c>
      <c r="H2546" s="11">
        <v>290000</v>
      </c>
      <c r="I2546" s="19">
        <v>45883</v>
      </c>
      <c r="J2546" s="11">
        <v>20000</v>
      </c>
      <c r="K2546" s="12" t="s">
        <v>20</v>
      </c>
      <c r="L2546" s="12" t="s">
        <v>158</v>
      </c>
    </row>
    <row r="2547" spans="1:12" x14ac:dyDescent="0.25">
      <c r="A2547" s="10" t="s">
        <v>3090</v>
      </c>
      <c r="B2547" s="14">
        <v>202507</v>
      </c>
      <c r="C2547" s="14">
        <v>202507</v>
      </c>
      <c r="D2547" s="14" t="s">
        <v>1015</v>
      </c>
      <c r="E2547" s="16">
        <v>7978902314</v>
      </c>
      <c r="F2547" s="10" t="s">
        <v>3093</v>
      </c>
      <c r="G2547" s="17" t="s">
        <v>1778</v>
      </c>
      <c r="H2547" s="11">
        <v>290000</v>
      </c>
      <c r="I2547" s="19">
        <v>45883</v>
      </c>
      <c r="J2547" s="11">
        <v>35000</v>
      </c>
      <c r="K2547" s="12" t="s">
        <v>20</v>
      </c>
      <c r="L2547" s="12" t="s">
        <v>158</v>
      </c>
    </row>
    <row r="2548" spans="1:12" x14ac:dyDescent="0.25">
      <c r="A2548" s="10" t="s">
        <v>3065</v>
      </c>
      <c r="B2548" s="14">
        <v>202507</v>
      </c>
      <c r="C2548" s="14">
        <v>202507</v>
      </c>
      <c r="D2548" s="14" t="s">
        <v>1015</v>
      </c>
      <c r="E2548" s="16">
        <v>6371692518</v>
      </c>
      <c r="F2548" s="10" t="s">
        <v>3066</v>
      </c>
      <c r="G2548" s="17" t="s">
        <v>1778</v>
      </c>
      <c r="H2548" s="11">
        <v>290000</v>
      </c>
      <c r="I2548" s="19">
        <v>45883</v>
      </c>
      <c r="J2548" s="11">
        <v>40000</v>
      </c>
      <c r="K2548" s="12" t="s">
        <v>20</v>
      </c>
      <c r="L2548" s="12" t="s">
        <v>158</v>
      </c>
    </row>
    <row r="2549" spans="1:12" x14ac:dyDescent="0.25">
      <c r="A2549" s="10" t="s">
        <v>3121</v>
      </c>
      <c r="B2549" s="14">
        <v>202508</v>
      </c>
      <c r="C2549" s="14">
        <v>202508</v>
      </c>
      <c r="D2549" s="14" t="s">
        <v>1014</v>
      </c>
      <c r="E2549" s="16">
        <v>9686127750</v>
      </c>
      <c r="F2549" s="10" t="s">
        <v>3126</v>
      </c>
      <c r="G2549" s="17" t="s">
        <v>1778</v>
      </c>
      <c r="H2549" s="11">
        <v>305000</v>
      </c>
      <c r="I2549" s="19">
        <v>45883</v>
      </c>
      <c r="J2549" s="11">
        <v>95000</v>
      </c>
      <c r="K2549" s="12" t="s">
        <v>20</v>
      </c>
      <c r="L2549" s="12" t="s">
        <v>158</v>
      </c>
    </row>
    <row r="2550" spans="1:12" x14ac:dyDescent="0.25">
      <c r="A2550" s="10" t="s">
        <v>3137</v>
      </c>
      <c r="B2550" s="14">
        <v>202508</v>
      </c>
      <c r="C2550" s="14">
        <v>202508</v>
      </c>
      <c r="D2550" s="14" t="s">
        <v>1014</v>
      </c>
      <c r="E2550" s="16">
        <v>7302861476</v>
      </c>
      <c r="F2550" s="10" t="s">
        <v>3138</v>
      </c>
      <c r="G2550" s="17" t="s">
        <v>1778</v>
      </c>
      <c r="H2550" s="11">
        <v>300000</v>
      </c>
      <c r="I2550" s="19">
        <v>45883</v>
      </c>
      <c r="J2550" s="11">
        <v>5000</v>
      </c>
      <c r="K2550" s="12" t="s">
        <v>20</v>
      </c>
      <c r="L2550" s="12" t="s">
        <v>158</v>
      </c>
    </row>
    <row r="2551" spans="1:12" x14ac:dyDescent="0.25">
      <c r="A2551" s="10" t="s">
        <v>3139</v>
      </c>
      <c r="B2551" s="14">
        <v>202508</v>
      </c>
      <c r="C2551" s="14">
        <v>202508</v>
      </c>
      <c r="D2551" s="14" t="s">
        <v>1014</v>
      </c>
      <c r="E2551" s="16">
        <v>7008955294</v>
      </c>
      <c r="F2551" s="10" t="s">
        <v>3145</v>
      </c>
      <c r="G2551" s="17" t="s">
        <v>1778</v>
      </c>
      <c r="H2551" s="11">
        <v>300000</v>
      </c>
      <c r="I2551" s="19">
        <v>45883</v>
      </c>
      <c r="J2551" s="11">
        <v>5000</v>
      </c>
      <c r="K2551" s="12" t="s">
        <v>20</v>
      </c>
      <c r="L2551" s="12" t="s">
        <v>158</v>
      </c>
    </row>
    <row r="2552" spans="1:12" x14ac:dyDescent="0.25">
      <c r="A2552" s="10" t="s">
        <v>3140</v>
      </c>
      <c r="B2552" s="14">
        <v>202508</v>
      </c>
      <c r="C2552" s="14">
        <v>202508</v>
      </c>
      <c r="D2552" s="14" t="s">
        <v>1015</v>
      </c>
      <c r="E2552" s="16">
        <v>7004663520</v>
      </c>
      <c r="F2552" s="10" t="s">
        <v>3146</v>
      </c>
      <c r="G2552" s="17" t="s">
        <v>1778</v>
      </c>
      <c r="H2552" s="11">
        <v>29000</v>
      </c>
      <c r="I2552" s="19">
        <v>45883</v>
      </c>
      <c r="J2552" s="11">
        <v>5000</v>
      </c>
      <c r="K2552" s="12" t="s">
        <v>20</v>
      </c>
      <c r="L2552" s="12" t="s">
        <v>158</v>
      </c>
    </row>
    <row r="2553" spans="1:12" x14ac:dyDescent="0.25">
      <c r="A2553" s="10" t="s">
        <v>3141</v>
      </c>
      <c r="B2553" s="14">
        <v>202508</v>
      </c>
      <c r="C2553" s="14">
        <v>202508</v>
      </c>
      <c r="D2553" s="14" t="s">
        <v>3151</v>
      </c>
      <c r="E2553" s="16">
        <v>7906215277</v>
      </c>
      <c r="F2553" s="10" t="s">
        <v>3147</v>
      </c>
      <c r="G2553" s="17" t="s">
        <v>1778</v>
      </c>
      <c r="H2553" s="11">
        <v>290000</v>
      </c>
      <c r="I2553" s="19">
        <v>45883</v>
      </c>
      <c r="J2553" s="11">
        <v>5000</v>
      </c>
      <c r="K2553" s="12" t="s">
        <v>20</v>
      </c>
      <c r="L2553" s="12" t="s">
        <v>158</v>
      </c>
    </row>
    <row r="2554" spans="1:12" x14ac:dyDescent="0.25">
      <c r="A2554" s="10" t="s">
        <v>3142</v>
      </c>
      <c r="B2554" s="14">
        <v>202508</v>
      </c>
      <c r="C2554" s="14">
        <v>202508</v>
      </c>
      <c r="D2554" s="14" t="s">
        <v>1014</v>
      </c>
      <c r="E2554" s="16">
        <v>9827990081</v>
      </c>
      <c r="F2554" s="10" t="s">
        <v>3148</v>
      </c>
      <c r="G2554" s="17" t="s">
        <v>1778</v>
      </c>
      <c r="H2554" s="11">
        <v>290000</v>
      </c>
      <c r="I2554" s="19">
        <v>45883</v>
      </c>
      <c r="J2554" s="11">
        <v>5000</v>
      </c>
      <c r="K2554" s="12" t="s">
        <v>20</v>
      </c>
      <c r="L2554" s="12" t="s">
        <v>158</v>
      </c>
    </row>
    <row r="2555" spans="1:12" x14ac:dyDescent="0.25">
      <c r="A2555" s="10" t="s">
        <v>3143</v>
      </c>
      <c r="B2555" s="14">
        <v>202508</v>
      </c>
      <c r="C2555" s="14">
        <v>202508</v>
      </c>
      <c r="D2555" s="14" t="s">
        <v>1015</v>
      </c>
      <c r="E2555" s="16">
        <v>8763542907</v>
      </c>
      <c r="F2555" s="10" t="s">
        <v>3149</v>
      </c>
      <c r="G2555" s="17" t="s">
        <v>2006</v>
      </c>
      <c r="H2555" s="11">
        <v>290000</v>
      </c>
      <c r="I2555" s="19">
        <v>45883</v>
      </c>
      <c r="J2555" s="11">
        <v>5000</v>
      </c>
      <c r="K2555" s="12" t="s">
        <v>20</v>
      </c>
      <c r="L2555" s="12" t="s">
        <v>158</v>
      </c>
    </row>
    <row r="2556" spans="1:12" x14ac:dyDescent="0.25">
      <c r="A2556" s="10" t="s">
        <v>3144</v>
      </c>
      <c r="B2556" s="14">
        <v>202508</v>
      </c>
      <c r="C2556" s="14">
        <v>202508</v>
      </c>
      <c r="D2556" s="14" t="s">
        <v>1014</v>
      </c>
      <c r="E2556" s="16">
        <v>9891118086</v>
      </c>
      <c r="F2556" s="10" t="s">
        <v>3150</v>
      </c>
      <c r="G2556" s="17" t="s">
        <v>1778</v>
      </c>
      <c r="H2556" s="11">
        <v>290000</v>
      </c>
      <c r="I2556" s="19">
        <v>45883</v>
      </c>
      <c r="J2556" s="11">
        <v>5000</v>
      </c>
      <c r="K2556" s="12" t="s">
        <v>20</v>
      </c>
      <c r="L2556" s="12" t="s">
        <v>158</v>
      </c>
    </row>
    <row r="2557" spans="1:12" x14ac:dyDescent="0.25">
      <c r="A2557" s="31" t="s">
        <v>3152</v>
      </c>
      <c r="B2557" s="14">
        <v>202508</v>
      </c>
      <c r="C2557" s="14">
        <v>202508</v>
      </c>
      <c r="D2557" s="14" t="s">
        <v>1014</v>
      </c>
      <c r="E2557" s="48">
        <v>7978125145</v>
      </c>
      <c r="F2557" s="27" t="s">
        <v>3153</v>
      </c>
      <c r="G2557" s="84" t="s">
        <v>1778</v>
      </c>
      <c r="H2557" s="11">
        <v>290000</v>
      </c>
      <c r="I2557" s="19">
        <v>45884</v>
      </c>
      <c r="J2557" s="53">
        <v>60000</v>
      </c>
      <c r="K2557" s="12" t="s">
        <v>20</v>
      </c>
      <c r="L2557" s="12" t="s">
        <v>158</v>
      </c>
    </row>
    <row r="2558" spans="1:12" x14ac:dyDescent="0.25">
      <c r="A2558" s="10" t="s">
        <v>3124</v>
      </c>
      <c r="B2558" s="14">
        <v>202508</v>
      </c>
      <c r="C2558" s="14">
        <v>202508</v>
      </c>
      <c r="D2558" s="14" t="s">
        <v>1014</v>
      </c>
      <c r="E2558" s="16" t="s">
        <v>3130</v>
      </c>
      <c r="F2558" s="10" t="s">
        <v>3129</v>
      </c>
      <c r="G2558" s="17" t="s">
        <v>1778</v>
      </c>
      <c r="H2558" s="11">
        <v>305000</v>
      </c>
      <c r="I2558" s="19">
        <v>45884</v>
      </c>
      <c r="J2558" s="11">
        <v>70000</v>
      </c>
      <c r="K2558" s="12" t="s">
        <v>20</v>
      </c>
      <c r="L2558" s="12" t="s">
        <v>158</v>
      </c>
    </row>
    <row r="2559" spans="1:12" x14ac:dyDescent="0.25">
      <c r="A2559" s="10" t="s">
        <v>2557</v>
      </c>
      <c r="B2559" s="14">
        <v>202501</v>
      </c>
      <c r="C2559" s="14">
        <v>202501</v>
      </c>
      <c r="D2559" s="14" t="s">
        <v>1015</v>
      </c>
      <c r="E2559" s="16">
        <v>9861298754</v>
      </c>
      <c r="F2559" s="10" t="s">
        <v>2561</v>
      </c>
      <c r="G2559" s="17" t="s">
        <v>1778</v>
      </c>
      <c r="H2559" s="11">
        <v>295000</v>
      </c>
      <c r="I2559" s="19">
        <v>45884</v>
      </c>
      <c r="J2559" s="11">
        <v>100000</v>
      </c>
      <c r="K2559" s="12" t="s">
        <v>20</v>
      </c>
      <c r="L2559" s="12" t="s">
        <v>158</v>
      </c>
    </row>
    <row r="2560" spans="1:12" x14ac:dyDescent="0.25">
      <c r="A2560" s="10" t="s">
        <v>2969</v>
      </c>
      <c r="B2560" s="14">
        <v>202506</v>
      </c>
      <c r="C2560" s="14">
        <v>202506</v>
      </c>
      <c r="D2560" s="14" t="s">
        <v>1015</v>
      </c>
      <c r="E2560" s="16">
        <v>9861234569</v>
      </c>
      <c r="F2560" s="10" t="s">
        <v>2970</v>
      </c>
      <c r="G2560" s="17" t="s">
        <v>1778</v>
      </c>
      <c r="H2560" s="11">
        <v>290000</v>
      </c>
      <c r="I2560" s="19">
        <v>45885</v>
      </c>
      <c r="J2560" s="11">
        <v>72500</v>
      </c>
      <c r="K2560" s="12" t="s">
        <v>20</v>
      </c>
      <c r="L2560" s="12" t="s">
        <v>158</v>
      </c>
    </row>
    <row r="2561" spans="1:12" x14ac:dyDescent="0.25">
      <c r="A2561" s="10" t="s">
        <v>3154</v>
      </c>
      <c r="B2561" s="14">
        <v>202508</v>
      </c>
      <c r="C2561" s="14">
        <v>202508</v>
      </c>
      <c r="D2561" s="14" t="s">
        <v>1014</v>
      </c>
      <c r="E2561" s="16">
        <v>8310655729</v>
      </c>
      <c r="F2561" s="10" t="s">
        <v>3155</v>
      </c>
      <c r="G2561" s="17" t="s">
        <v>1792</v>
      </c>
      <c r="H2561" s="11">
        <v>290000</v>
      </c>
      <c r="I2561" s="19">
        <v>45885</v>
      </c>
      <c r="J2561" s="11">
        <v>265000</v>
      </c>
      <c r="K2561" s="12" t="s">
        <v>20</v>
      </c>
      <c r="L2561" s="12" t="s">
        <v>158</v>
      </c>
    </row>
    <row r="2562" spans="1:12" x14ac:dyDescent="0.25">
      <c r="A2562" s="10" t="s">
        <v>3133</v>
      </c>
      <c r="B2562" s="14">
        <v>202508</v>
      </c>
      <c r="C2562" s="14">
        <v>202508</v>
      </c>
      <c r="D2562" s="14" t="s">
        <v>1015</v>
      </c>
      <c r="E2562" s="16">
        <v>9437344795</v>
      </c>
      <c r="F2562" s="10" t="s">
        <v>3136</v>
      </c>
      <c r="G2562" s="17" t="s">
        <v>1778</v>
      </c>
      <c r="H2562" s="11">
        <v>300000</v>
      </c>
      <c r="I2562" s="19">
        <v>45885</v>
      </c>
      <c r="J2562" s="11">
        <v>60000</v>
      </c>
      <c r="K2562" s="12" t="s">
        <v>20</v>
      </c>
      <c r="L2562" s="12" t="s">
        <v>158</v>
      </c>
    </row>
    <row r="2563" spans="1:12" x14ac:dyDescent="0.25">
      <c r="A2563" s="10" t="s">
        <v>3131</v>
      </c>
      <c r="B2563" s="14">
        <v>202508</v>
      </c>
      <c r="C2563" s="14">
        <v>202508</v>
      </c>
      <c r="D2563" s="14" t="s">
        <v>1015</v>
      </c>
      <c r="E2563" s="16">
        <v>9337744538</v>
      </c>
      <c r="F2563" s="10" t="s">
        <v>3134</v>
      </c>
      <c r="G2563" s="17" t="s">
        <v>1778</v>
      </c>
      <c r="H2563" s="11">
        <v>290000</v>
      </c>
      <c r="I2563" s="19">
        <v>45885</v>
      </c>
      <c r="J2563" s="11">
        <v>23750</v>
      </c>
      <c r="K2563" s="12" t="s">
        <v>20</v>
      </c>
      <c r="L2563" s="12" t="s">
        <v>158</v>
      </c>
    </row>
    <row r="2564" spans="1:12" x14ac:dyDescent="0.25">
      <c r="A2564" s="10" t="s">
        <v>3156</v>
      </c>
      <c r="B2564" s="14">
        <v>202508</v>
      </c>
      <c r="C2564" s="14">
        <v>202508</v>
      </c>
      <c r="D2564" s="14" t="s">
        <v>1015</v>
      </c>
      <c r="E2564" s="16">
        <v>7003849307</v>
      </c>
      <c r="F2564" s="10" t="s">
        <v>3157</v>
      </c>
      <c r="G2564" s="17" t="s">
        <v>1778</v>
      </c>
      <c r="H2564" s="11">
        <v>290000</v>
      </c>
      <c r="I2564" s="19">
        <v>45887</v>
      </c>
      <c r="J2564" s="11">
        <v>285000</v>
      </c>
      <c r="K2564" s="12" t="s">
        <v>20</v>
      </c>
      <c r="L2564" s="12" t="s">
        <v>158</v>
      </c>
    </row>
    <row r="2565" spans="1:12" x14ac:dyDescent="0.25">
      <c r="A2565" s="10" t="s">
        <v>3108</v>
      </c>
      <c r="B2565" s="14">
        <v>202508</v>
      </c>
      <c r="C2565" s="14">
        <v>202508</v>
      </c>
      <c r="D2565" s="14" t="s">
        <v>1015</v>
      </c>
      <c r="E2565" s="16">
        <v>8249909142</v>
      </c>
      <c r="F2565" s="10" t="s">
        <v>3109</v>
      </c>
      <c r="G2565" s="17" t="s">
        <v>1792</v>
      </c>
      <c r="H2565" s="11">
        <v>275000</v>
      </c>
      <c r="I2565" s="19">
        <v>45887</v>
      </c>
      <c r="J2565" s="11">
        <v>50000</v>
      </c>
      <c r="K2565" s="12" t="s">
        <v>20</v>
      </c>
      <c r="L2565" s="12" t="s">
        <v>158</v>
      </c>
    </row>
    <row r="2566" spans="1:12" x14ac:dyDescent="0.25">
      <c r="A2566" s="10" t="s">
        <v>3111</v>
      </c>
      <c r="B2566" s="14">
        <v>202508</v>
      </c>
      <c r="C2566" s="14">
        <v>202508</v>
      </c>
      <c r="D2566" s="14" t="s">
        <v>1015</v>
      </c>
      <c r="E2566" s="16">
        <v>7008270564</v>
      </c>
      <c r="F2566" s="10" t="s">
        <v>3114</v>
      </c>
      <c r="G2566" s="17" t="s">
        <v>1792</v>
      </c>
      <c r="H2566" s="11">
        <v>280000</v>
      </c>
      <c r="I2566" s="19">
        <v>45887</v>
      </c>
      <c r="J2566" s="11">
        <v>50000</v>
      </c>
      <c r="K2566" s="12" t="s">
        <v>20</v>
      </c>
      <c r="L2566" s="12" t="s">
        <v>158</v>
      </c>
    </row>
    <row r="2567" spans="1:12" x14ac:dyDescent="0.25">
      <c r="A2567" s="10" t="s">
        <v>3158</v>
      </c>
      <c r="B2567" s="14">
        <v>202508</v>
      </c>
      <c r="C2567" s="14">
        <v>202508</v>
      </c>
      <c r="D2567" s="14" t="s">
        <v>1015</v>
      </c>
      <c r="E2567" s="16">
        <v>9938420883</v>
      </c>
      <c r="F2567" s="10" t="s">
        <v>3161</v>
      </c>
      <c r="G2567" s="17" t="s">
        <v>1778</v>
      </c>
      <c r="H2567" s="11">
        <v>300000</v>
      </c>
      <c r="I2567" s="19">
        <v>45887</v>
      </c>
      <c r="J2567" s="11">
        <v>5000</v>
      </c>
      <c r="K2567" s="12" t="s">
        <v>20</v>
      </c>
      <c r="L2567" s="12" t="s">
        <v>158</v>
      </c>
    </row>
    <row r="2568" spans="1:12" x14ac:dyDescent="0.25">
      <c r="A2568" s="10" t="s">
        <v>3159</v>
      </c>
      <c r="B2568" s="14">
        <v>202508</v>
      </c>
      <c r="C2568" s="14">
        <v>202508</v>
      </c>
      <c r="D2568" s="14" t="s">
        <v>1015</v>
      </c>
      <c r="E2568" s="16">
        <v>9535151897</v>
      </c>
      <c r="F2568" s="10" t="s">
        <v>3162</v>
      </c>
      <c r="G2568" s="17" t="s">
        <v>1778</v>
      </c>
      <c r="H2568" s="11">
        <v>290000</v>
      </c>
      <c r="I2568" s="19">
        <v>45887</v>
      </c>
      <c r="J2568" s="11">
        <v>5000</v>
      </c>
      <c r="K2568" s="12" t="s">
        <v>20</v>
      </c>
      <c r="L2568" s="12" t="s">
        <v>158</v>
      </c>
    </row>
    <row r="2569" spans="1:12" x14ac:dyDescent="0.25">
      <c r="A2569" s="10" t="s">
        <v>3160</v>
      </c>
      <c r="B2569" s="14">
        <v>202508</v>
      </c>
      <c r="C2569" s="14">
        <v>202508</v>
      </c>
      <c r="D2569" s="14" t="s">
        <v>1015</v>
      </c>
      <c r="E2569" s="16">
        <v>8339810879</v>
      </c>
      <c r="F2569" s="10" t="s">
        <v>3163</v>
      </c>
      <c r="G2569" s="17" t="s">
        <v>1778</v>
      </c>
      <c r="H2569" s="11">
        <v>290000</v>
      </c>
      <c r="I2569" s="19">
        <v>45887</v>
      </c>
      <c r="J2569" s="11">
        <v>5000</v>
      </c>
      <c r="K2569" s="12" t="s">
        <v>20</v>
      </c>
      <c r="L2569" s="12" t="s">
        <v>158</v>
      </c>
    </row>
    <row r="2570" spans="1:12" x14ac:dyDescent="0.25">
      <c r="A2570" s="10" t="s">
        <v>3159</v>
      </c>
      <c r="B2570" s="14">
        <v>202508</v>
      </c>
      <c r="C2570" s="14">
        <v>202508</v>
      </c>
      <c r="D2570" s="14" t="s">
        <v>1015</v>
      </c>
      <c r="E2570" s="16">
        <v>9535151897</v>
      </c>
      <c r="F2570" s="10" t="s">
        <v>3162</v>
      </c>
      <c r="G2570" s="17" t="s">
        <v>1778</v>
      </c>
      <c r="H2570" s="11">
        <v>290000</v>
      </c>
      <c r="I2570" s="19">
        <v>45888</v>
      </c>
      <c r="J2570" s="11">
        <v>285000</v>
      </c>
      <c r="K2570" s="12" t="s">
        <v>20</v>
      </c>
      <c r="L2570" s="12" t="s">
        <v>158</v>
      </c>
    </row>
    <row r="2571" spans="1:12" x14ac:dyDescent="0.25">
      <c r="A2571" s="10" t="s">
        <v>3048</v>
      </c>
      <c r="B2571" s="14">
        <v>202507</v>
      </c>
      <c r="C2571" s="14">
        <v>202507</v>
      </c>
      <c r="D2571" s="14" t="s">
        <v>1015</v>
      </c>
      <c r="E2571" s="16">
        <v>8018322359</v>
      </c>
      <c r="F2571" s="10" t="s">
        <v>3051</v>
      </c>
      <c r="G2571" s="17" t="s">
        <v>1778</v>
      </c>
      <c r="H2571" s="11">
        <v>290000</v>
      </c>
      <c r="I2571" s="19">
        <v>45888</v>
      </c>
      <c r="J2571" s="11">
        <v>72500</v>
      </c>
      <c r="K2571" s="12" t="s">
        <v>20</v>
      </c>
      <c r="L2571" s="12" t="s">
        <v>158</v>
      </c>
    </row>
    <row r="2572" spans="1:12" x14ac:dyDescent="0.25">
      <c r="A2572" s="10" t="s">
        <v>2880</v>
      </c>
      <c r="B2572" s="14">
        <v>202505</v>
      </c>
      <c r="C2572" s="14">
        <v>202505</v>
      </c>
      <c r="D2572" s="14" t="s">
        <v>1015</v>
      </c>
      <c r="E2572" s="16">
        <v>8917498089</v>
      </c>
      <c r="F2572" s="10" t="s">
        <v>2884</v>
      </c>
      <c r="G2572" s="17" t="s">
        <v>1792</v>
      </c>
      <c r="H2572" s="11">
        <v>270000</v>
      </c>
      <c r="I2572" s="19">
        <v>45888</v>
      </c>
      <c r="J2572" s="11">
        <v>50000</v>
      </c>
      <c r="K2572" s="12" t="s">
        <v>20</v>
      </c>
      <c r="L2572" s="12" t="s">
        <v>158</v>
      </c>
    </row>
    <row r="2573" spans="1:12" x14ac:dyDescent="0.25">
      <c r="A2573" s="10" t="s">
        <v>3018</v>
      </c>
      <c r="B2573" s="14">
        <v>202506</v>
      </c>
      <c r="C2573" s="14">
        <v>202506</v>
      </c>
      <c r="D2573" s="14" t="s">
        <v>1015</v>
      </c>
      <c r="E2573" s="16">
        <v>7978958308</v>
      </c>
      <c r="F2573" s="10" t="s">
        <v>3019</v>
      </c>
      <c r="G2573" s="17" t="s">
        <v>1778</v>
      </c>
      <c r="H2573" s="11">
        <v>290000</v>
      </c>
      <c r="I2573" s="19">
        <v>45889</v>
      </c>
      <c r="J2573" s="11">
        <v>45000</v>
      </c>
      <c r="K2573" s="12" t="s">
        <v>20</v>
      </c>
      <c r="L2573" s="12" t="s">
        <v>158</v>
      </c>
    </row>
    <row r="2574" spans="1:12" x14ac:dyDescent="0.25">
      <c r="A2574" s="10" t="s">
        <v>3063</v>
      </c>
      <c r="B2574" s="14">
        <v>202507</v>
      </c>
      <c r="C2574" s="14">
        <v>202507</v>
      </c>
      <c r="D2574" s="14" t="s">
        <v>1015</v>
      </c>
      <c r="E2574" s="16">
        <v>7008650408</v>
      </c>
      <c r="F2574" s="10" t="s">
        <v>3064</v>
      </c>
      <c r="G2574" s="17" t="s">
        <v>1792</v>
      </c>
      <c r="H2574" s="11">
        <f t="shared" ref="H2574" si="6">IF(G2574="APIDS+IITG", 350000, IF(G2574="APDA+IITG", 330000, IF(G2574="APIDS", 318600, IF(G2574="APDA", 295000, "0"))))</f>
        <v>295000</v>
      </c>
      <c r="I2574" s="19">
        <v>45889</v>
      </c>
      <c r="J2574" s="11">
        <v>50000</v>
      </c>
      <c r="K2574" s="12" t="s">
        <v>20</v>
      </c>
      <c r="L2574" s="12" t="s">
        <v>158</v>
      </c>
    </row>
    <row r="2575" spans="1:12" x14ac:dyDescent="0.25">
      <c r="A2575" s="10" t="s">
        <v>2963</v>
      </c>
      <c r="B2575" s="14">
        <v>202506</v>
      </c>
      <c r="C2575" s="14">
        <v>202506</v>
      </c>
      <c r="D2575" s="14" t="s">
        <v>1015</v>
      </c>
      <c r="E2575" s="16">
        <v>7205064713</v>
      </c>
      <c r="F2575" s="10" t="s">
        <v>2964</v>
      </c>
      <c r="G2575" s="17" t="s">
        <v>1778</v>
      </c>
      <c r="H2575" s="11">
        <v>290000</v>
      </c>
      <c r="I2575" s="19">
        <v>45889</v>
      </c>
      <c r="J2575" s="11">
        <v>40000</v>
      </c>
      <c r="K2575" s="12" t="s">
        <v>20</v>
      </c>
      <c r="L2575" s="12" t="s">
        <v>158</v>
      </c>
    </row>
    <row r="2576" spans="1:12" x14ac:dyDescent="0.25">
      <c r="A2576" s="10" t="s">
        <v>2809</v>
      </c>
      <c r="B2576" s="14">
        <v>202504</v>
      </c>
      <c r="C2576" s="14">
        <v>202504</v>
      </c>
      <c r="D2576" s="14" t="s">
        <v>1015</v>
      </c>
      <c r="E2576" s="16">
        <v>7504262338</v>
      </c>
      <c r="F2576" s="10" t="s">
        <v>2815</v>
      </c>
      <c r="G2576" s="17" t="s">
        <v>1778</v>
      </c>
      <c r="H2576" s="11">
        <v>300000</v>
      </c>
      <c r="I2576" s="19">
        <v>45889</v>
      </c>
      <c r="J2576" s="11">
        <v>50000</v>
      </c>
      <c r="K2576" s="12" t="s">
        <v>20</v>
      </c>
      <c r="L2576" s="12" t="s">
        <v>158</v>
      </c>
    </row>
    <row r="2577" spans="1:12" x14ac:dyDescent="0.25">
      <c r="A2577" s="10" t="s">
        <v>2832</v>
      </c>
      <c r="B2577" s="14">
        <v>202504</v>
      </c>
      <c r="C2577" s="14">
        <v>202504</v>
      </c>
      <c r="D2577" s="14" t="s">
        <v>1014</v>
      </c>
      <c r="E2577" s="16">
        <v>9361378163</v>
      </c>
      <c r="F2577" s="10" t="s">
        <v>2833</v>
      </c>
      <c r="G2577" s="17" t="s">
        <v>1792</v>
      </c>
      <c r="H2577" s="11">
        <v>295000</v>
      </c>
      <c r="I2577" s="19">
        <v>45889</v>
      </c>
      <c r="J2577" s="11">
        <v>50000</v>
      </c>
      <c r="K2577" s="12" t="s">
        <v>20</v>
      </c>
      <c r="L2577" s="12" t="s">
        <v>158</v>
      </c>
    </row>
    <row r="2578" spans="1:12" x14ac:dyDescent="0.25">
      <c r="A2578" s="10" t="s">
        <v>3140</v>
      </c>
      <c r="B2578" s="14">
        <v>202508</v>
      </c>
      <c r="C2578" s="14">
        <v>202508</v>
      </c>
      <c r="D2578" s="14" t="s">
        <v>1015</v>
      </c>
      <c r="E2578" s="16">
        <v>7004663520</v>
      </c>
      <c r="F2578" s="10" t="s">
        <v>3146</v>
      </c>
      <c r="G2578" s="17" t="s">
        <v>1778</v>
      </c>
      <c r="H2578" s="11">
        <v>29000</v>
      </c>
      <c r="I2578" s="19">
        <v>45889</v>
      </c>
      <c r="J2578" s="11">
        <v>95000</v>
      </c>
      <c r="K2578" s="12" t="s">
        <v>20</v>
      </c>
      <c r="L2578" s="12" t="s">
        <v>158</v>
      </c>
    </row>
    <row r="2579" spans="1:12" x14ac:dyDescent="0.25">
      <c r="A2579" s="10" t="s">
        <v>2936</v>
      </c>
      <c r="B2579" s="14">
        <v>202505</v>
      </c>
      <c r="C2579" s="14">
        <v>202505</v>
      </c>
      <c r="D2579" s="14" t="s">
        <v>1015</v>
      </c>
      <c r="E2579" s="16">
        <v>9348479151</v>
      </c>
      <c r="F2579" s="10" t="s">
        <v>2938</v>
      </c>
      <c r="G2579" s="17" t="s">
        <v>1778</v>
      </c>
      <c r="H2579" s="11">
        <v>290000</v>
      </c>
      <c r="I2579" s="19">
        <v>45889</v>
      </c>
      <c r="J2579" s="11">
        <v>35000</v>
      </c>
      <c r="K2579" s="12" t="s">
        <v>20</v>
      </c>
      <c r="L2579" s="12" t="s">
        <v>158</v>
      </c>
    </row>
    <row r="2580" spans="1:12" x14ac:dyDescent="0.25">
      <c r="A2580" s="10" t="s">
        <v>3112</v>
      </c>
      <c r="B2580" s="14">
        <v>202508</v>
      </c>
      <c r="C2580" s="14">
        <v>202508</v>
      </c>
      <c r="D2580" s="14" t="s">
        <v>1014</v>
      </c>
      <c r="E2580" s="16">
        <v>8871621441</v>
      </c>
      <c r="F2580" s="10" t="s">
        <v>3115</v>
      </c>
      <c r="G2580" s="17" t="s">
        <v>1792</v>
      </c>
      <c r="H2580" s="11">
        <v>295000</v>
      </c>
      <c r="I2580" s="19">
        <v>45890</v>
      </c>
      <c r="J2580" s="11">
        <v>285000</v>
      </c>
      <c r="K2580" s="12" t="s">
        <v>20</v>
      </c>
      <c r="L2580" s="12" t="s">
        <v>158</v>
      </c>
    </row>
    <row r="2581" spans="1:12" x14ac:dyDescent="0.25">
      <c r="A2581" s="10" t="s">
        <v>3122</v>
      </c>
      <c r="B2581" s="14">
        <v>202508</v>
      </c>
      <c r="C2581" s="14">
        <v>202508</v>
      </c>
      <c r="D2581" s="14" t="s">
        <v>1015</v>
      </c>
      <c r="E2581" s="16">
        <v>7978386221</v>
      </c>
      <c r="F2581" s="10" t="s">
        <v>3127</v>
      </c>
      <c r="G2581" s="17" t="s">
        <v>1778</v>
      </c>
      <c r="H2581" s="11">
        <v>305000</v>
      </c>
      <c r="I2581" s="19">
        <v>45890</v>
      </c>
      <c r="J2581" s="11">
        <v>57000</v>
      </c>
      <c r="K2581" s="12" t="s">
        <v>20</v>
      </c>
      <c r="L2581" s="12" t="s">
        <v>158</v>
      </c>
    </row>
    <row r="2582" spans="1:12" x14ac:dyDescent="0.25">
      <c r="A2582" s="10" t="s">
        <v>3164</v>
      </c>
      <c r="B2582" s="14">
        <v>202508</v>
      </c>
      <c r="C2582" s="14">
        <v>202508</v>
      </c>
      <c r="D2582" s="14" t="s">
        <v>1015</v>
      </c>
      <c r="E2582" s="16">
        <v>8249283535</v>
      </c>
      <c r="F2582" s="10" t="s">
        <v>3165</v>
      </c>
      <c r="G2582" s="17" t="s">
        <v>1778</v>
      </c>
      <c r="H2582" s="11">
        <v>305000</v>
      </c>
      <c r="I2582" s="19">
        <v>45890</v>
      </c>
      <c r="J2582" s="11">
        <v>45000</v>
      </c>
      <c r="K2582" s="12" t="s">
        <v>20</v>
      </c>
      <c r="L2582" s="12" t="s">
        <v>158</v>
      </c>
    </row>
    <row r="2583" spans="1:12" x14ac:dyDescent="0.25">
      <c r="A2583" s="10" t="s">
        <v>3166</v>
      </c>
      <c r="B2583" s="14">
        <v>202508</v>
      </c>
      <c r="C2583" s="14">
        <v>202508</v>
      </c>
      <c r="D2583" s="14" t="s">
        <v>1015</v>
      </c>
      <c r="E2583" s="16">
        <v>9938801268</v>
      </c>
      <c r="F2583" s="10" t="s">
        <v>3167</v>
      </c>
      <c r="G2583" s="17" t="s">
        <v>1778</v>
      </c>
      <c r="H2583" s="11">
        <v>305000</v>
      </c>
      <c r="I2583" s="19">
        <v>45890</v>
      </c>
      <c r="J2583" s="11">
        <v>5000</v>
      </c>
      <c r="K2583" s="12" t="s">
        <v>20</v>
      </c>
      <c r="L2583" s="12" t="s">
        <v>158</v>
      </c>
    </row>
    <row r="2584" spans="1:12" x14ac:dyDescent="0.25">
      <c r="A2584" s="10" t="s">
        <v>3139</v>
      </c>
      <c r="B2584" s="14">
        <v>202508</v>
      </c>
      <c r="C2584" s="14">
        <v>202508</v>
      </c>
      <c r="D2584" s="14" t="s">
        <v>1014</v>
      </c>
      <c r="E2584" s="16">
        <v>7008955294</v>
      </c>
      <c r="F2584" s="10" t="s">
        <v>3145</v>
      </c>
      <c r="G2584" s="17" t="s">
        <v>1778</v>
      </c>
      <c r="H2584" s="11">
        <v>300000</v>
      </c>
      <c r="I2584" s="19">
        <v>45891</v>
      </c>
      <c r="J2584" s="11">
        <v>95000</v>
      </c>
      <c r="K2584" s="12" t="s">
        <v>20</v>
      </c>
      <c r="L2584" s="12" t="s">
        <v>158</v>
      </c>
    </row>
    <row r="2585" spans="1:12" x14ac:dyDescent="0.25">
      <c r="A2585" s="10" t="s">
        <v>3131</v>
      </c>
      <c r="B2585" s="14">
        <v>202508</v>
      </c>
      <c r="C2585" s="14">
        <v>202508</v>
      </c>
      <c r="D2585" s="14" t="s">
        <v>1015</v>
      </c>
      <c r="E2585" s="16">
        <v>9337744538</v>
      </c>
      <c r="F2585" s="10" t="s">
        <v>3134</v>
      </c>
      <c r="G2585" s="17" t="s">
        <v>1778</v>
      </c>
      <c r="H2585" s="11">
        <v>290000</v>
      </c>
      <c r="I2585" s="19">
        <v>45891</v>
      </c>
      <c r="J2585" s="11">
        <v>285000</v>
      </c>
      <c r="K2585" s="12" t="s">
        <v>20</v>
      </c>
      <c r="L2585" s="12" t="s">
        <v>158</v>
      </c>
    </row>
    <row r="2586" spans="1:12" x14ac:dyDescent="0.25">
      <c r="A2586" s="10" t="s">
        <v>3169</v>
      </c>
      <c r="B2586" s="14">
        <v>202508</v>
      </c>
      <c r="C2586" s="14">
        <v>202508</v>
      </c>
      <c r="D2586" s="14" t="s">
        <v>1015</v>
      </c>
      <c r="E2586" s="16">
        <v>7008445970</v>
      </c>
      <c r="F2586" s="10" t="s">
        <v>3175</v>
      </c>
      <c r="G2586" s="17" t="s">
        <v>1778</v>
      </c>
      <c r="H2586" s="11">
        <v>290000</v>
      </c>
      <c r="I2586" s="19">
        <v>45891</v>
      </c>
      <c r="J2586" s="11">
        <v>5000</v>
      </c>
      <c r="K2586" s="12" t="s">
        <v>689</v>
      </c>
      <c r="L2586" s="12" t="s">
        <v>2437</v>
      </c>
    </row>
    <row r="2587" spans="1:12" x14ac:dyDescent="0.25">
      <c r="A2587" s="10" t="s">
        <v>3171</v>
      </c>
      <c r="B2587" s="14">
        <v>202508</v>
      </c>
      <c r="C2587" s="14">
        <v>202508</v>
      </c>
      <c r="D2587" s="14" t="s">
        <v>1015</v>
      </c>
      <c r="E2587" s="16">
        <v>9078784680</v>
      </c>
      <c r="F2587" s="10" t="s">
        <v>3177</v>
      </c>
      <c r="G2587" s="17" t="s">
        <v>1778</v>
      </c>
      <c r="H2587" s="11">
        <v>298600</v>
      </c>
      <c r="I2587" s="19">
        <v>45891</v>
      </c>
      <c r="J2587" s="11">
        <v>5000</v>
      </c>
      <c r="K2587" s="12" t="s">
        <v>689</v>
      </c>
      <c r="L2587" s="12" t="s">
        <v>2009</v>
      </c>
    </row>
    <row r="2588" spans="1:12" x14ac:dyDescent="0.25">
      <c r="A2588" s="10" t="s">
        <v>3172</v>
      </c>
      <c r="B2588" s="14">
        <v>202508</v>
      </c>
      <c r="C2588" s="14">
        <v>202508</v>
      </c>
      <c r="D2588" s="14" t="s">
        <v>1015</v>
      </c>
      <c r="E2588" s="16">
        <v>7978594557</v>
      </c>
      <c r="F2588" s="10" t="s">
        <v>3178</v>
      </c>
      <c r="G2588" s="17" t="s">
        <v>1778</v>
      </c>
      <c r="H2588" s="11">
        <v>290000</v>
      </c>
      <c r="I2588" s="19">
        <v>45891</v>
      </c>
      <c r="J2588" s="11">
        <v>5000</v>
      </c>
      <c r="K2588" s="12" t="s">
        <v>689</v>
      </c>
      <c r="L2588" s="12" t="s">
        <v>2984</v>
      </c>
    </row>
    <row r="2589" spans="1:12" x14ac:dyDescent="0.25">
      <c r="A2589" s="10" t="s">
        <v>3173</v>
      </c>
      <c r="B2589" s="14">
        <v>202508</v>
      </c>
      <c r="C2589" s="14">
        <v>202508</v>
      </c>
      <c r="D2589" s="14" t="s">
        <v>1015</v>
      </c>
      <c r="E2589" s="16">
        <v>9845313769</v>
      </c>
      <c r="F2589" s="10" t="s">
        <v>3179</v>
      </c>
      <c r="G2589" s="17" t="s">
        <v>1778</v>
      </c>
      <c r="H2589" s="11">
        <v>285000</v>
      </c>
      <c r="I2589" s="19">
        <v>45891</v>
      </c>
      <c r="J2589" s="11">
        <v>5000</v>
      </c>
      <c r="K2589" s="12" t="s">
        <v>689</v>
      </c>
      <c r="L2589" s="12" t="s">
        <v>2437</v>
      </c>
    </row>
    <row r="2590" spans="1:12" x14ac:dyDescent="0.25">
      <c r="A2590" s="10" t="s">
        <v>3168</v>
      </c>
      <c r="B2590" s="14">
        <v>202508</v>
      </c>
      <c r="C2590" s="14">
        <v>202508</v>
      </c>
      <c r="D2590" s="14" t="s">
        <v>1014</v>
      </c>
      <c r="E2590" s="16">
        <v>9907852031</v>
      </c>
      <c r="F2590" s="10" t="s">
        <v>3180</v>
      </c>
      <c r="G2590" s="17" t="s">
        <v>1792</v>
      </c>
      <c r="H2590" s="11">
        <v>250000</v>
      </c>
      <c r="I2590" s="19">
        <v>45891</v>
      </c>
      <c r="J2590" s="11">
        <v>5000</v>
      </c>
      <c r="K2590" s="12" t="s">
        <v>689</v>
      </c>
      <c r="L2590" s="12" t="s">
        <v>2729</v>
      </c>
    </row>
    <row r="2591" spans="1:12" x14ac:dyDescent="0.25">
      <c r="A2591" s="10" t="s">
        <v>3174</v>
      </c>
      <c r="B2591" s="14">
        <v>202508</v>
      </c>
      <c r="C2591" s="14">
        <v>202508</v>
      </c>
      <c r="D2591" s="14" t="s">
        <v>1015</v>
      </c>
      <c r="E2591" s="16">
        <v>8260893529</v>
      </c>
      <c r="F2591" s="10" t="s">
        <v>3181</v>
      </c>
      <c r="G2591" s="17" t="s">
        <v>1778</v>
      </c>
      <c r="H2591" s="11">
        <v>285000</v>
      </c>
      <c r="I2591" s="19">
        <v>45891</v>
      </c>
      <c r="J2591" s="11">
        <v>5000</v>
      </c>
      <c r="K2591" s="12" t="s">
        <v>689</v>
      </c>
      <c r="L2591" s="12" t="s">
        <v>2437</v>
      </c>
    </row>
    <row r="2592" spans="1:12" x14ac:dyDescent="0.25">
      <c r="A2592" s="10" t="s">
        <v>2931</v>
      </c>
      <c r="B2592" s="14">
        <v>202505</v>
      </c>
      <c r="C2592" s="14">
        <v>202505</v>
      </c>
      <c r="D2592" s="14" t="s">
        <v>1014</v>
      </c>
      <c r="E2592" s="16">
        <v>9861635166</v>
      </c>
      <c r="F2592" s="10" t="s">
        <v>2933</v>
      </c>
      <c r="G2592" s="17" t="s">
        <v>1778</v>
      </c>
      <c r="H2592" s="11">
        <v>295000</v>
      </c>
      <c r="I2592" s="19">
        <v>45892</v>
      </c>
      <c r="J2592" s="11">
        <v>57000</v>
      </c>
      <c r="K2592" s="12" t="s">
        <v>20</v>
      </c>
      <c r="L2592" s="12" t="s">
        <v>158</v>
      </c>
    </row>
    <row r="2593" spans="1:12" x14ac:dyDescent="0.25">
      <c r="A2593" s="10" t="s">
        <v>2991</v>
      </c>
      <c r="B2593" s="14">
        <v>202506</v>
      </c>
      <c r="C2593" s="14">
        <v>202506</v>
      </c>
      <c r="D2593" s="14" t="s">
        <v>1015</v>
      </c>
      <c r="E2593" s="16">
        <v>7684001678</v>
      </c>
      <c r="F2593" s="10" t="s">
        <v>2992</v>
      </c>
      <c r="G2593" s="17" t="s">
        <v>1778</v>
      </c>
      <c r="H2593" s="11">
        <v>290000</v>
      </c>
      <c r="I2593" s="19">
        <v>45892</v>
      </c>
      <c r="J2593" s="11">
        <v>35000</v>
      </c>
      <c r="K2593" s="12" t="s">
        <v>20</v>
      </c>
      <c r="L2593" s="12" t="s">
        <v>158</v>
      </c>
    </row>
    <row r="2594" spans="1:12" x14ac:dyDescent="0.25">
      <c r="A2594" s="10" t="s">
        <v>3182</v>
      </c>
      <c r="B2594" s="14">
        <v>202508</v>
      </c>
      <c r="C2594" s="14">
        <v>202508</v>
      </c>
      <c r="D2594" s="14" t="s">
        <v>1015</v>
      </c>
      <c r="E2594" s="16">
        <v>7746005930</v>
      </c>
      <c r="F2594" s="10" t="s">
        <v>3183</v>
      </c>
      <c r="G2594" s="17" t="s">
        <v>1792</v>
      </c>
      <c r="H2594" s="11">
        <v>270000</v>
      </c>
      <c r="I2594" s="19">
        <v>45893</v>
      </c>
      <c r="J2594" s="11">
        <v>200000</v>
      </c>
      <c r="K2594" s="12" t="s">
        <v>20</v>
      </c>
      <c r="L2594" s="12" t="s">
        <v>158</v>
      </c>
    </row>
    <row r="2595" spans="1:12" x14ac:dyDescent="0.25">
      <c r="A2595" s="10" t="s">
        <v>3184</v>
      </c>
      <c r="B2595" s="14">
        <v>202508</v>
      </c>
      <c r="C2595" s="14">
        <v>202508</v>
      </c>
      <c r="D2595" s="14" t="s">
        <v>1015</v>
      </c>
      <c r="E2595" s="16">
        <v>8328914323</v>
      </c>
      <c r="F2595" s="10" t="s">
        <v>3185</v>
      </c>
      <c r="G2595" s="17" t="s">
        <v>1778</v>
      </c>
      <c r="H2595" s="11">
        <v>290000</v>
      </c>
      <c r="I2595" s="19">
        <v>45893</v>
      </c>
      <c r="J2595" s="11">
        <v>40000</v>
      </c>
      <c r="K2595" s="12" t="s">
        <v>20</v>
      </c>
      <c r="L2595" s="12" t="s">
        <v>158</v>
      </c>
    </row>
    <row r="2596" spans="1:12" x14ac:dyDescent="0.25">
      <c r="A2596" s="10" t="s">
        <v>3170</v>
      </c>
      <c r="B2596" s="14">
        <v>202508</v>
      </c>
      <c r="C2596" s="14">
        <v>202508</v>
      </c>
      <c r="D2596" s="14" t="s">
        <v>1015</v>
      </c>
      <c r="E2596" s="16">
        <v>9337165127</v>
      </c>
      <c r="F2596" s="10" t="s">
        <v>3176</v>
      </c>
      <c r="G2596" s="17" t="s">
        <v>1792</v>
      </c>
      <c r="H2596" s="11">
        <v>295000</v>
      </c>
      <c r="I2596" s="19">
        <v>45893</v>
      </c>
      <c r="J2596" s="11">
        <v>5000</v>
      </c>
      <c r="K2596" s="12" t="s">
        <v>20</v>
      </c>
      <c r="L2596" s="12" t="s">
        <v>158</v>
      </c>
    </row>
    <row r="2597" spans="1:12" x14ac:dyDescent="0.25">
      <c r="A2597" s="10" t="s">
        <v>3018</v>
      </c>
      <c r="B2597" s="14">
        <v>202506</v>
      </c>
      <c r="C2597" s="14">
        <v>202506</v>
      </c>
      <c r="D2597" s="14" t="s">
        <v>1015</v>
      </c>
      <c r="E2597" s="16">
        <v>7978958308</v>
      </c>
      <c r="F2597" s="10" t="s">
        <v>3019</v>
      </c>
      <c r="G2597" s="17" t="s">
        <v>1778</v>
      </c>
      <c r="H2597" s="11">
        <v>290000</v>
      </c>
      <c r="I2597" s="19">
        <v>45893</v>
      </c>
      <c r="J2597" s="11">
        <v>15000</v>
      </c>
      <c r="K2597" s="12" t="s">
        <v>20</v>
      </c>
      <c r="L2597" s="12" t="s">
        <v>158</v>
      </c>
    </row>
    <row r="2598" spans="1:12" x14ac:dyDescent="0.25">
      <c r="A2598" s="10" t="s">
        <v>3186</v>
      </c>
      <c r="B2598" s="14">
        <v>202508</v>
      </c>
      <c r="C2598" s="14">
        <v>202508</v>
      </c>
      <c r="D2598" s="14" t="s">
        <v>1014</v>
      </c>
      <c r="E2598" s="16">
        <v>8825160425</v>
      </c>
      <c r="F2598" s="10" t="s">
        <v>3187</v>
      </c>
      <c r="G2598" s="17" t="s">
        <v>1778</v>
      </c>
      <c r="H2598" s="11">
        <v>270000</v>
      </c>
      <c r="I2598" s="19">
        <v>45894</v>
      </c>
      <c r="J2598" s="11">
        <v>270000</v>
      </c>
      <c r="K2598" s="12" t="s">
        <v>20</v>
      </c>
      <c r="L2598" s="12" t="s">
        <v>158</v>
      </c>
    </row>
    <row r="2599" spans="1:12" x14ac:dyDescent="0.25">
      <c r="A2599" s="10" t="s">
        <v>2047</v>
      </c>
      <c r="B2599" s="14">
        <v>202406</v>
      </c>
      <c r="C2599" s="14">
        <v>202406</v>
      </c>
      <c r="D2599" s="14" t="s">
        <v>1014</v>
      </c>
      <c r="E2599" s="16">
        <v>7459003323</v>
      </c>
      <c r="F2599" s="10" t="s">
        <v>2048</v>
      </c>
      <c r="G2599" s="17" t="s">
        <v>1792</v>
      </c>
      <c r="H2599" s="11">
        <v>295000</v>
      </c>
      <c r="I2599" s="19">
        <v>45894</v>
      </c>
      <c r="J2599" s="11">
        <v>25000</v>
      </c>
      <c r="K2599" s="12" t="s">
        <v>20</v>
      </c>
      <c r="L2599" s="12" t="s">
        <v>158</v>
      </c>
    </row>
    <row r="2600" spans="1:12" x14ac:dyDescent="0.25">
      <c r="A2600" s="10" t="s">
        <v>2991</v>
      </c>
      <c r="B2600" s="14">
        <v>202506</v>
      </c>
      <c r="C2600" s="14">
        <v>202506</v>
      </c>
      <c r="D2600" s="14" t="s">
        <v>1015</v>
      </c>
      <c r="E2600" s="16">
        <v>7684001678</v>
      </c>
      <c r="F2600" s="10" t="s">
        <v>2992</v>
      </c>
      <c r="G2600" s="17" t="s">
        <v>1778</v>
      </c>
      <c r="H2600" s="11">
        <v>290000</v>
      </c>
      <c r="I2600" s="19">
        <v>45894</v>
      </c>
      <c r="J2600" s="11">
        <v>20000</v>
      </c>
      <c r="K2600" s="12" t="s">
        <v>20</v>
      </c>
      <c r="L2600" s="12" t="s">
        <v>158</v>
      </c>
    </row>
    <row r="2601" spans="1:12" x14ac:dyDescent="0.25">
      <c r="A2601" s="43" t="s">
        <v>3054</v>
      </c>
      <c r="B2601" s="14">
        <v>202507</v>
      </c>
      <c r="C2601" s="14">
        <v>202507</v>
      </c>
      <c r="D2601" s="14" t="s">
        <v>1015</v>
      </c>
      <c r="E2601" s="16">
        <v>9178746281</v>
      </c>
      <c r="F2601" s="10" t="s">
        <v>3056</v>
      </c>
      <c r="G2601" s="17" t="s">
        <v>1778</v>
      </c>
      <c r="H2601" s="11">
        <v>290000</v>
      </c>
      <c r="I2601" s="19">
        <v>45894</v>
      </c>
      <c r="J2601" s="11">
        <v>50000</v>
      </c>
      <c r="K2601" s="12" t="s">
        <v>20</v>
      </c>
      <c r="L2601" s="12" t="s">
        <v>158</v>
      </c>
    </row>
    <row r="2602" spans="1:12" x14ac:dyDescent="0.25">
      <c r="A2602" s="10" t="s">
        <v>3075</v>
      </c>
      <c r="B2602" s="14">
        <v>202507</v>
      </c>
      <c r="C2602" s="14">
        <v>202507</v>
      </c>
      <c r="D2602" s="14" t="s">
        <v>1015</v>
      </c>
      <c r="E2602" s="16">
        <v>8249058341</v>
      </c>
      <c r="F2602" s="10" t="s">
        <v>3082</v>
      </c>
      <c r="G2602" s="17" t="s">
        <v>1778</v>
      </c>
      <c r="H2602" s="11">
        <v>295000</v>
      </c>
      <c r="I2602" s="19">
        <v>45894</v>
      </c>
      <c r="J2602" s="11">
        <v>50000</v>
      </c>
      <c r="K2602" s="12" t="s">
        <v>20</v>
      </c>
      <c r="L2602" s="12" t="s">
        <v>158</v>
      </c>
    </row>
    <row r="2603" spans="1:12" x14ac:dyDescent="0.25">
      <c r="A2603" s="10" t="s">
        <v>3166</v>
      </c>
      <c r="B2603" s="14">
        <v>202508</v>
      </c>
      <c r="C2603" s="14">
        <v>202508</v>
      </c>
      <c r="D2603" s="14" t="s">
        <v>1015</v>
      </c>
      <c r="E2603" s="16">
        <v>9938801268</v>
      </c>
      <c r="F2603" s="10" t="s">
        <v>3167</v>
      </c>
      <c r="G2603" s="17" t="s">
        <v>1778</v>
      </c>
      <c r="H2603" s="11">
        <v>305000</v>
      </c>
      <c r="I2603" s="19">
        <v>45895</v>
      </c>
      <c r="J2603" s="11">
        <v>313000</v>
      </c>
      <c r="K2603" s="12" t="s">
        <v>20</v>
      </c>
      <c r="L2603" s="12" t="s">
        <v>158</v>
      </c>
    </row>
    <row r="2604" spans="1:12" x14ac:dyDescent="0.25">
      <c r="A2604" s="10" t="s">
        <v>2982</v>
      </c>
      <c r="B2604" s="14">
        <v>202506</v>
      </c>
      <c r="C2604" s="14">
        <v>202506</v>
      </c>
      <c r="D2604" s="14" t="s">
        <v>1015</v>
      </c>
      <c r="E2604" s="16">
        <v>7008683982</v>
      </c>
      <c r="F2604" s="10" t="s">
        <v>2989</v>
      </c>
      <c r="G2604" s="17" t="s">
        <v>1792</v>
      </c>
      <c r="H2604" s="11">
        <v>290000</v>
      </c>
      <c r="I2604" s="19">
        <v>45895</v>
      </c>
      <c r="J2604" s="11">
        <v>50000</v>
      </c>
      <c r="K2604" s="12" t="s">
        <v>20</v>
      </c>
      <c r="L2604" s="12" t="s">
        <v>158</v>
      </c>
    </row>
    <row r="2605" spans="1:12" x14ac:dyDescent="0.25">
      <c r="A2605" s="10" t="s">
        <v>3172</v>
      </c>
      <c r="B2605" s="14">
        <v>202508</v>
      </c>
      <c r="C2605" s="14">
        <v>202508</v>
      </c>
      <c r="D2605" s="14" t="s">
        <v>1015</v>
      </c>
      <c r="E2605" s="16">
        <v>7978594557</v>
      </c>
      <c r="F2605" s="10" t="s">
        <v>3178</v>
      </c>
      <c r="G2605" s="17" t="s">
        <v>1778</v>
      </c>
      <c r="H2605" s="11">
        <v>290000</v>
      </c>
      <c r="I2605" s="19">
        <v>45897</v>
      </c>
      <c r="J2605" s="11">
        <v>285000</v>
      </c>
      <c r="K2605" s="12" t="s">
        <v>689</v>
      </c>
      <c r="L2605" s="12" t="s">
        <v>158</v>
      </c>
    </row>
    <row r="2606" spans="1:12" x14ac:dyDescent="0.25">
      <c r="A2606" s="43" t="s">
        <v>3100</v>
      </c>
      <c r="B2606" s="14">
        <v>202507</v>
      </c>
      <c r="C2606" s="14">
        <v>202507</v>
      </c>
      <c r="D2606" s="14" t="s">
        <v>1015</v>
      </c>
      <c r="E2606" s="16">
        <v>6371252788</v>
      </c>
      <c r="F2606" s="10" t="s">
        <v>3101</v>
      </c>
      <c r="G2606" s="17" t="s">
        <v>1778</v>
      </c>
      <c r="H2606" s="11">
        <v>290000</v>
      </c>
      <c r="I2606" s="19">
        <v>45897</v>
      </c>
      <c r="J2606" s="11">
        <v>60000</v>
      </c>
      <c r="K2606" s="12" t="s">
        <v>20</v>
      </c>
      <c r="L2606" s="12" t="s">
        <v>158</v>
      </c>
    </row>
    <row r="2607" spans="1:12" x14ac:dyDescent="0.25">
      <c r="A2607" s="10" t="s">
        <v>3174</v>
      </c>
      <c r="B2607" s="14">
        <v>202508</v>
      </c>
      <c r="C2607" s="14">
        <v>202508</v>
      </c>
      <c r="D2607" s="14" t="s">
        <v>1015</v>
      </c>
      <c r="E2607" s="16">
        <v>8260893529</v>
      </c>
      <c r="F2607" s="10" t="s">
        <v>3181</v>
      </c>
      <c r="G2607" s="17" t="s">
        <v>1778</v>
      </c>
      <c r="H2607" s="11">
        <v>285000</v>
      </c>
      <c r="I2607" s="19">
        <v>45898</v>
      </c>
      <c r="J2607" s="11">
        <v>280000</v>
      </c>
      <c r="K2607" s="12" t="s">
        <v>689</v>
      </c>
      <c r="L2607" s="12" t="s">
        <v>158</v>
      </c>
    </row>
    <row r="2608" spans="1:12" x14ac:dyDescent="0.25">
      <c r="A2608" s="10" t="s">
        <v>3076</v>
      </c>
      <c r="B2608" s="14">
        <v>202507</v>
      </c>
      <c r="C2608" s="14">
        <v>202507</v>
      </c>
      <c r="D2608" s="14" t="s">
        <v>1015</v>
      </c>
      <c r="E2608" s="16">
        <v>7978163148</v>
      </c>
      <c r="F2608" s="10" t="s">
        <v>3083</v>
      </c>
      <c r="G2608" s="17" t="s">
        <v>1778</v>
      </c>
      <c r="H2608" s="11">
        <v>300000</v>
      </c>
      <c r="I2608" s="19">
        <v>45898</v>
      </c>
      <c r="J2608" s="11">
        <v>50000</v>
      </c>
      <c r="K2608" s="12" t="s">
        <v>20</v>
      </c>
      <c r="L2608" s="12" t="s">
        <v>158</v>
      </c>
    </row>
    <row r="2609" spans="1:12" x14ac:dyDescent="0.25">
      <c r="A2609" s="10" t="s">
        <v>2967</v>
      </c>
      <c r="B2609" s="14">
        <v>202506</v>
      </c>
      <c r="C2609" s="14">
        <v>202506</v>
      </c>
      <c r="D2609" s="14" t="s">
        <v>1015</v>
      </c>
      <c r="E2609" s="16">
        <v>9827615446</v>
      </c>
      <c r="F2609" s="10" t="s">
        <v>2987</v>
      </c>
      <c r="G2609" s="17" t="s">
        <v>2603</v>
      </c>
      <c r="H2609" s="11">
        <v>313000</v>
      </c>
      <c r="I2609" s="19">
        <v>45899</v>
      </c>
      <c r="J2609" s="11">
        <v>20000</v>
      </c>
      <c r="K2609" s="12" t="s">
        <v>20</v>
      </c>
      <c r="L2609" s="12" t="s">
        <v>158</v>
      </c>
    </row>
    <row r="2610" spans="1:12" x14ac:dyDescent="0.25">
      <c r="A2610" s="10" t="s">
        <v>3034</v>
      </c>
      <c r="B2610" s="14">
        <v>202506</v>
      </c>
      <c r="C2610" s="14">
        <v>202506</v>
      </c>
      <c r="D2610" s="14" t="s">
        <v>1014</v>
      </c>
      <c r="E2610" s="16">
        <v>7996790245</v>
      </c>
      <c r="F2610" s="10" t="s">
        <v>3042</v>
      </c>
      <c r="G2610" s="17" t="s">
        <v>1778</v>
      </c>
      <c r="H2610" s="11">
        <v>280000</v>
      </c>
      <c r="I2610" s="19">
        <v>45899</v>
      </c>
      <c r="J2610" s="11">
        <v>57000</v>
      </c>
      <c r="K2610" s="12" t="s">
        <v>689</v>
      </c>
      <c r="L2610" s="12" t="s">
        <v>158</v>
      </c>
    </row>
    <row r="2611" spans="1:12" x14ac:dyDescent="0.25">
      <c r="A2611" s="10" t="s">
        <v>2883</v>
      </c>
      <c r="B2611" s="14">
        <v>202505</v>
      </c>
      <c r="C2611" s="14">
        <v>202505</v>
      </c>
      <c r="D2611" s="14" t="s">
        <v>1014</v>
      </c>
      <c r="E2611" s="16">
        <v>8459360374</v>
      </c>
      <c r="F2611" s="10" t="s">
        <v>2887</v>
      </c>
      <c r="G2611" s="17" t="s">
        <v>1792</v>
      </c>
      <c r="H2611" s="11">
        <v>270000</v>
      </c>
      <c r="I2611" s="19">
        <v>45899</v>
      </c>
      <c r="J2611" s="11">
        <v>30000</v>
      </c>
      <c r="K2611" s="12" t="s">
        <v>20</v>
      </c>
      <c r="L2611" s="12" t="s">
        <v>158</v>
      </c>
    </row>
    <row r="2612" spans="1:12" x14ac:dyDescent="0.25">
      <c r="A2612" s="10" t="s">
        <v>3100</v>
      </c>
      <c r="B2612" s="14">
        <v>202507</v>
      </c>
      <c r="C2612" s="14">
        <v>202507</v>
      </c>
      <c r="D2612" s="14" t="s">
        <v>1015</v>
      </c>
      <c r="E2612" s="16">
        <v>6371252788</v>
      </c>
      <c r="F2612" s="10" t="s">
        <v>3101</v>
      </c>
      <c r="G2612" s="17" t="s">
        <v>1778</v>
      </c>
      <c r="H2612" s="11">
        <v>290000</v>
      </c>
      <c r="I2612" s="19">
        <v>45899</v>
      </c>
      <c r="J2612" s="11">
        <v>60000</v>
      </c>
      <c r="K2612" s="12" t="s">
        <v>20</v>
      </c>
      <c r="L2612" s="12" t="s">
        <v>158</v>
      </c>
    </row>
    <row r="2613" spans="1:12" x14ac:dyDescent="0.25">
      <c r="A2613" s="10" t="s">
        <v>3188</v>
      </c>
      <c r="B2613" s="14">
        <v>202507</v>
      </c>
      <c r="C2613" s="14">
        <v>202507</v>
      </c>
      <c r="D2613" s="14" t="s">
        <v>1015</v>
      </c>
      <c r="E2613" s="16">
        <v>9439250391</v>
      </c>
      <c r="F2613" s="10" t="s">
        <v>3189</v>
      </c>
      <c r="G2613" s="17" t="s">
        <v>1778</v>
      </c>
      <c r="H2613" s="11">
        <v>290000</v>
      </c>
      <c r="I2613" s="19">
        <v>45899</v>
      </c>
      <c r="J2613" s="11">
        <v>110000</v>
      </c>
      <c r="K2613" s="12" t="s">
        <v>20</v>
      </c>
      <c r="L2613" s="12" t="s">
        <v>158</v>
      </c>
    </row>
    <row r="2614" spans="1:12" x14ac:dyDescent="0.25">
      <c r="A2614" s="10" t="s">
        <v>3169</v>
      </c>
      <c r="B2614" s="14">
        <v>202508</v>
      </c>
      <c r="C2614" s="14">
        <v>202508</v>
      </c>
      <c r="D2614" s="14" t="s">
        <v>1015</v>
      </c>
      <c r="E2614" s="16">
        <v>7008445970</v>
      </c>
      <c r="F2614" s="10" t="s">
        <v>3175</v>
      </c>
      <c r="G2614" s="17" t="s">
        <v>1778</v>
      </c>
      <c r="H2614" s="11">
        <v>290000</v>
      </c>
      <c r="I2614" s="19">
        <v>45901</v>
      </c>
      <c r="J2614" s="11">
        <v>75000</v>
      </c>
      <c r="K2614" s="12" t="s">
        <v>689</v>
      </c>
      <c r="L2614" s="12" t="s">
        <v>158</v>
      </c>
    </row>
    <row r="2615" spans="1:12" x14ac:dyDescent="0.25">
      <c r="A2615" s="10" t="s">
        <v>3090</v>
      </c>
      <c r="B2615" s="14">
        <v>202507</v>
      </c>
      <c r="C2615" s="14">
        <v>202507</v>
      </c>
      <c r="D2615" s="14" t="s">
        <v>1015</v>
      </c>
      <c r="E2615" s="16">
        <v>7978902314</v>
      </c>
      <c r="F2615" s="10" t="s">
        <v>3093</v>
      </c>
      <c r="G2615" s="17" t="s">
        <v>1778</v>
      </c>
      <c r="H2615" s="11">
        <v>290000</v>
      </c>
      <c r="I2615" s="19">
        <v>45901</v>
      </c>
      <c r="J2615" s="11">
        <v>57000</v>
      </c>
      <c r="K2615" s="12" t="s">
        <v>20</v>
      </c>
      <c r="L2615" s="12" t="s">
        <v>158</v>
      </c>
    </row>
    <row r="2616" spans="1:12" x14ac:dyDescent="0.25">
      <c r="A2616" s="10" t="s">
        <v>3089</v>
      </c>
      <c r="B2616" s="14">
        <v>202507</v>
      </c>
      <c r="C2616" s="14">
        <v>202507</v>
      </c>
      <c r="D2616" s="14" t="s">
        <v>1014</v>
      </c>
      <c r="E2616" s="16">
        <v>8072185657</v>
      </c>
      <c r="F2616" s="10" t="s">
        <v>3092</v>
      </c>
      <c r="G2616" s="17" t="s">
        <v>2006</v>
      </c>
      <c r="H2616" s="11">
        <v>270000</v>
      </c>
      <c r="I2616" s="19">
        <v>45901</v>
      </c>
      <c r="J2616" s="11">
        <v>50000</v>
      </c>
      <c r="K2616" s="12" t="s">
        <v>20</v>
      </c>
      <c r="L2616" s="12" t="s">
        <v>158</v>
      </c>
    </row>
    <row r="2617" spans="1:12" x14ac:dyDescent="0.25">
      <c r="A2617" s="10" t="s">
        <v>3160</v>
      </c>
      <c r="B2617" s="14">
        <v>202508</v>
      </c>
      <c r="C2617" s="14">
        <v>202508</v>
      </c>
      <c r="D2617" s="14" t="s">
        <v>1015</v>
      </c>
      <c r="E2617" s="16">
        <v>8339810879</v>
      </c>
      <c r="F2617" s="10" t="s">
        <v>3163</v>
      </c>
      <c r="G2617" s="17" t="s">
        <v>1778</v>
      </c>
      <c r="H2617" s="11">
        <v>290000</v>
      </c>
      <c r="I2617" s="19">
        <v>45901</v>
      </c>
      <c r="J2617" s="11">
        <v>57000</v>
      </c>
      <c r="K2617" s="12" t="s">
        <v>20</v>
      </c>
      <c r="L2617" s="12" t="s">
        <v>158</v>
      </c>
    </row>
    <row r="2618" spans="1:12" x14ac:dyDescent="0.25">
      <c r="A2618" s="10" t="s">
        <v>2931</v>
      </c>
      <c r="B2618" s="14">
        <v>202505</v>
      </c>
      <c r="C2618" s="14">
        <v>202505</v>
      </c>
      <c r="D2618" s="14" t="s">
        <v>1014</v>
      </c>
      <c r="E2618" s="16">
        <v>9861635166</v>
      </c>
      <c r="F2618" s="10" t="s">
        <v>2933</v>
      </c>
      <c r="G2618" s="17" t="s">
        <v>1778</v>
      </c>
      <c r="H2618" s="11">
        <v>295000</v>
      </c>
      <c r="I2618" s="19">
        <v>45901</v>
      </c>
      <c r="J2618" s="11">
        <v>57000</v>
      </c>
      <c r="K2618" s="12" t="s">
        <v>20</v>
      </c>
      <c r="L2618" s="12" t="s">
        <v>158</v>
      </c>
    </row>
    <row r="2619" spans="1:12" x14ac:dyDescent="0.25">
      <c r="A2619" s="10" t="s">
        <v>3105</v>
      </c>
      <c r="B2619" s="14">
        <v>202408</v>
      </c>
      <c r="C2619" s="14">
        <v>202408</v>
      </c>
      <c r="D2619" s="14" t="s">
        <v>1014</v>
      </c>
      <c r="E2619" s="16">
        <v>7735445001</v>
      </c>
      <c r="F2619" s="10" t="s">
        <v>3107</v>
      </c>
      <c r="G2619" s="17" t="s">
        <v>1778</v>
      </c>
      <c r="H2619" s="11">
        <v>290000</v>
      </c>
      <c r="I2619" s="19">
        <v>45902</v>
      </c>
      <c r="J2619" s="11">
        <v>85000</v>
      </c>
      <c r="K2619" s="12" t="s">
        <v>20</v>
      </c>
      <c r="L2619" s="12" t="s">
        <v>158</v>
      </c>
    </row>
    <row r="2620" spans="1:12" x14ac:dyDescent="0.25">
      <c r="A2620" s="10" t="s">
        <v>2981</v>
      </c>
      <c r="B2620" s="14">
        <v>202506</v>
      </c>
      <c r="C2620" s="14">
        <v>202506</v>
      </c>
      <c r="D2620" s="14" t="s">
        <v>1015</v>
      </c>
      <c r="E2620" s="16">
        <v>8917455768</v>
      </c>
      <c r="F2620" s="10" t="s">
        <v>2988</v>
      </c>
      <c r="G2620" s="17" t="s">
        <v>2603</v>
      </c>
      <c r="H2620" s="11">
        <v>293600</v>
      </c>
      <c r="I2620" s="19">
        <v>45902</v>
      </c>
      <c r="J2620" s="11">
        <v>57000</v>
      </c>
      <c r="K2620" s="12" t="s">
        <v>20</v>
      </c>
      <c r="L2620" s="12" t="s">
        <v>158</v>
      </c>
    </row>
    <row r="2621" spans="1:12" x14ac:dyDescent="0.25">
      <c r="A2621" s="10" t="s">
        <v>3173</v>
      </c>
      <c r="B2621" s="14">
        <v>202508</v>
      </c>
      <c r="C2621" s="14">
        <v>202508</v>
      </c>
      <c r="D2621" s="14" t="s">
        <v>1015</v>
      </c>
      <c r="E2621" s="16">
        <v>9845313769</v>
      </c>
      <c r="F2621" s="10" t="s">
        <v>3179</v>
      </c>
      <c r="G2621" s="17" t="s">
        <v>1778</v>
      </c>
      <c r="H2621" s="11">
        <v>285000</v>
      </c>
      <c r="I2621" s="19">
        <v>45902</v>
      </c>
      <c r="J2621" s="11">
        <v>70000</v>
      </c>
      <c r="K2621" s="12" t="s">
        <v>689</v>
      </c>
      <c r="L2621" s="12" t="s">
        <v>158</v>
      </c>
    </row>
    <row r="2622" spans="1:12" x14ac:dyDescent="0.25">
      <c r="A2622" s="10" t="s">
        <v>2668</v>
      </c>
      <c r="B2622" s="14">
        <v>202502</v>
      </c>
      <c r="C2622" s="14">
        <v>202502</v>
      </c>
      <c r="D2622" s="14" t="s">
        <v>1015</v>
      </c>
      <c r="E2622" s="16">
        <v>6372170874</v>
      </c>
      <c r="F2622" s="10" t="s">
        <v>2670</v>
      </c>
      <c r="G2622" s="17" t="s">
        <v>1778</v>
      </c>
      <c r="H2622" s="11">
        <v>270000</v>
      </c>
      <c r="I2622" s="19">
        <v>45902</v>
      </c>
      <c r="J2622" s="11">
        <v>100000</v>
      </c>
      <c r="K2622" s="12" t="s">
        <v>20</v>
      </c>
      <c r="L2622" s="12" t="s">
        <v>158</v>
      </c>
    </row>
    <row r="2623" spans="1:12" x14ac:dyDescent="0.25">
      <c r="A2623" s="10" t="s">
        <v>2881</v>
      </c>
      <c r="B2623" s="14">
        <v>202505</v>
      </c>
      <c r="C2623" s="14">
        <v>202505</v>
      </c>
      <c r="D2623" s="14" t="s">
        <v>1015</v>
      </c>
      <c r="E2623" s="16">
        <v>7326912744</v>
      </c>
      <c r="F2623" s="10" t="s">
        <v>2885</v>
      </c>
      <c r="G2623" s="17" t="s">
        <v>1778</v>
      </c>
      <c r="H2623" s="11">
        <v>290000</v>
      </c>
      <c r="I2623" s="19">
        <v>45902</v>
      </c>
      <c r="J2623" s="11">
        <v>50000</v>
      </c>
      <c r="K2623" s="12" t="s">
        <v>20</v>
      </c>
      <c r="L2623" s="12" t="s">
        <v>158</v>
      </c>
    </row>
    <row r="2624" spans="1:12" x14ac:dyDescent="0.25">
      <c r="A2624" s="10" t="s">
        <v>3171</v>
      </c>
      <c r="B2624" s="14">
        <v>202508</v>
      </c>
      <c r="C2624" s="14">
        <v>202508</v>
      </c>
      <c r="D2624" s="14" t="s">
        <v>1015</v>
      </c>
      <c r="E2624" s="16">
        <v>9078784680</v>
      </c>
      <c r="F2624" s="10" t="s">
        <v>3177</v>
      </c>
      <c r="G2624" s="17" t="s">
        <v>1778</v>
      </c>
      <c r="H2624" s="11">
        <v>298600</v>
      </c>
      <c r="I2624" s="19">
        <v>45902</v>
      </c>
      <c r="J2624" s="11">
        <v>50000</v>
      </c>
      <c r="K2624" s="12" t="s">
        <v>689</v>
      </c>
      <c r="L2624" s="12" t="s">
        <v>158</v>
      </c>
    </row>
    <row r="2625" spans="1:13" x14ac:dyDescent="0.25">
      <c r="A2625" s="10" t="s">
        <v>3081</v>
      </c>
      <c r="B2625" s="14">
        <v>202507</v>
      </c>
      <c r="C2625" s="14">
        <v>202507</v>
      </c>
      <c r="D2625" s="14" t="s">
        <v>1015</v>
      </c>
      <c r="E2625" s="16">
        <v>7008716582</v>
      </c>
      <c r="F2625" s="10" t="s">
        <v>3088</v>
      </c>
      <c r="G2625" s="17" t="s">
        <v>1778</v>
      </c>
      <c r="H2625" s="11">
        <v>285000</v>
      </c>
      <c r="I2625" s="19">
        <v>45903</v>
      </c>
      <c r="J2625" s="11">
        <v>50000</v>
      </c>
      <c r="K2625" s="82" t="s">
        <v>286</v>
      </c>
      <c r="L2625" s="12" t="s">
        <v>158</v>
      </c>
      <c r="M2625" t="s">
        <v>2930</v>
      </c>
    </row>
    <row r="2626" spans="1:13" x14ac:dyDescent="0.25">
      <c r="A2626" s="10" t="s">
        <v>3091</v>
      </c>
      <c r="B2626" s="14">
        <v>202507</v>
      </c>
      <c r="C2626" s="14">
        <v>202507</v>
      </c>
      <c r="D2626" s="14" t="s">
        <v>1015</v>
      </c>
      <c r="E2626" s="16">
        <v>7978367702</v>
      </c>
      <c r="F2626" s="10" t="s">
        <v>3094</v>
      </c>
      <c r="G2626" s="17" t="s">
        <v>1778</v>
      </c>
      <c r="H2626" s="11">
        <v>290000</v>
      </c>
      <c r="I2626" s="19">
        <v>45903</v>
      </c>
      <c r="J2626" s="11">
        <v>55000</v>
      </c>
      <c r="K2626" s="12" t="s">
        <v>20</v>
      </c>
      <c r="L2626" s="12" t="s">
        <v>158</v>
      </c>
    </row>
    <row r="2627" spans="1:13" x14ac:dyDescent="0.25">
      <c r="A2627" s="10" t="s">
        <v>3105</v>
      </c>
      <c r="B2627" s="14">
        <v>202408</v>
      </c>
      <c r="C2627" s="14">
        <v>202408</v>
      </c>
      <c r="D2627" s="14" t="s">
        <v>1014</v>
      </c>
      <c r="E2627" s="16">
        <v>7735445001</v>
      </c>
      <c r="F2627" s="10" t="s">
        <v>3107</v>
      </c>
      <c r="G2627" s="17" t="s">
        <v>1778</v>
      </c>
      <c r="H2627" s="11">
        <v>290000</v>
      </c>
      <c r="I2627" s="19">
        <v>45903</v>
      </c>
      <c r="J2627" s="11">
        <v>85000</v>
      </c>
      <c r="K2627" s="12" t="s">
        <v>20</v>
      </c>
      <c r="L2627" s="12" t="s">
        <v>158</v>
      </c>
    </row>
    <row r="2628" spans="1:13" x14ac:dyDescent="0.25">
      <c r="A2628" s="10" t="s">
        <v>2936</v>
      </c>
      <c r="B2628" s="14">
        <v>202505</v>
      </c>
      <c r="C2628" s="14">
        <v>202505</v>
      </c>
      <c r="D2628" s="14" t="s">
        <v>1015</v>
      </c>
      <c r="E2628" s="16">
        <v>9348479151</v>
      </c>
      <c r="F2628" s="10" t="s">
        <v>2938</v>
      </c>
      <c r="G2628" s="17" t="s">
        <v>1778</v>
      </c>
      <c r="H2628" s="11">
        <v>290000</v>
      </c>
      <c r="I2628" s="19">
        <v>45903</v>
      </c>
      <c r="J2628" s="11">
        <v>25000</v>
      </c>
      <c r="K2628" s="12" t="s">
        <v>20</v>
      </c>
      <c r="L2628" s="12" t="s">
        <v>158</v>
      </c>
    </row>
    <row r="2629" spans="1:13" x14ac:dyDescent="0.25">
      <c r="A2629" s="10" t="s">
        <v>3158</v>
      </c>
      <c r="B2629" s="14">
        <v>202508</v>
      </c>
      <c r="C2629" s="14">
        <v>202508</v>
      </c>
      <c r="D2629" s="14" t="s">
        <v>1015</v>
      </c>
      <c r="E2629" s="16">
        <v>9938420883</v>
      </c>
      <c r="F2629" s="10" t="s">
        <v>3161</v>
      </c>
      <c r="G2629" s="17" t="s">
        <v>1778</v>
      </c>
      <c r="H2629" s="11">
        <v>300000</v>
      </c>
      <c r="I2629" s="19">
        <v>45903</v>
      </c>
      <c r="J2629" s="11">
        <v>50000</v>
      </c>
      <c r="K2629" s="12" t="s">
        <v>20</v>
      </c>
      <c r="L2629" s="12" t="s">
        <v>158</v>
      </c>
    </row>
    <row r="2630" spans="1:13" x14ac:dyDescent="0.25">
      <c r="A2630" s="10" t="s">
        <v>2932</v>
      </c>
      <c r="B2630" s="14">
        <v>202505</v>
      </c>
      <c r="C2630" s="14">
        <v>202505</v>
      </c>
      <c r="D2630" s="14" t="s">
        <v>1014</v>
      </c>
      <c r="E2630" s="16">
        <v>6371155612</v>
      </c>
      <c r="F2630" s="10" t="s">
        <v>2934</v>
      </c>
      <c r="G2630" s="17" t="s">
        <v>2006</v>
      </c>
      <c r="H2630" s="11">
        <v>270000</v>
      </c>
      <c r="I2630" s="19">
        <v>45903</v>
      </c>
      <c r="J2630" s="11">
        <v>100000</v>
      </c>
      <c r="K2630" s="12" t="s">
        <v>20</v>
      </c>
      <c r="L2630" s="12" t="s">
        <v>158</v>
      </c>
    </row>
    <row r="2631" spans="1:13" x14ac:dyDescent="0.25">
      <c r="A2631" s="10" t="s">
        <v>540</v>
      </c>
      <c r="B2631" s="14">
        <v>202302</v>
      </c>
      <c r="C2631" s="14">
        <v>202302</v>
      </c>
      <c r="D2631" s="14" t="s">
        <v>1014</v>
      </c>
      <c r="E2631" s="16">
        <v>8421977650</v>
      </c>
      <c r="F2631" s="10" t="s">
        <v>541</v>
      </c>
      <c r="G2631" s="17" t="s">
        <v>19</v>
      </c>
      <c r="H2631" s="11">
        <v>265500</v>
      </c>
      <c r="I2631" s="19">
        <v>45904</v>
      </c>
      <c r="J2631" s="11">
        <v>25000</v>
      </c>
      <c r="K2631" s="12" t="s">
        <v>20</v>
      </c>
      <c r="L2631" s="12" t="s">
        <v>158</v>
      </c>
    </row>
    <row r="2632" spans="1:13" x14ac:dyDescent="0.25">
      <c r="A2632" s="10" t="s">
        <v>3190</v>
      </c>
      <c r="B2632" s="14">
        <v>202508</v>
      </c>
      <c r="C2632" s="14">
        <v>202508</v>
      </c>
      <c r="D2632" s="14" t="s">
        <v>1015</v>
      </c>
      <c r="E2632" s="16">
        <v>9035565059</v>
      </c>
      <c r="F2632" s="10" t="s">
        <v>3191</v>
      </c>
      <c r="G2632" s="17" t="s">
        <v>3192</v>
      </c>
      <c r="H2632" s="11">
        <v>120000</v>
      </c>
      <c r="I2632" s="19">
        <v>45904</v>
      </c>
      <c r="J2632" s="11">
        <v>98000</v>
      </c>
      <c r="K2632" s="12" t="s">
        <v>20</v>
      </c>
      <c r="L2632" s="12" t="s">
        <v>158</v>
      </c>
    </row>
    <row r="2633" spans="1:13" x14ac:dyDescent="0.25">
      <c r="A2633" s="10" t="s">
        <v>3158</v>
      </c>
      <c r="B2633" s="14">
        <v>202508</v>
      </c>
      <c r="C2633" s="14">
        <v>202508</v>
      </c>
      <c r="D2633" s="14" t="s">
        <v>1015</v>
      </c>
      <c r="E2633" s="16">
        <v>9938420883</v>
      </c>
      <c r="F2633" s="10" t="s">
        <v>3161</v>
      </c>
      <c r="G2633" s="17" t="s">
        <v>1778</v>
      </c>
      <c r="H2633" s="11">
        <v>300000</v>
      </c>
      <c r="I2633" s="19">
        <v>45904</v>
      </c>
      <c r="J2633" s="11">
        <v>85000</v>
      </c>
      <c r="K2633" s="12" t="s">
        <v>20</v>
      </c>
      <c r="L2633" s="12" t="s">
        <v>158</v>
      </c>
    </row>
    <row r="2634" spans="1:13" x14ac:dyDescent="0.25">
      <c r="A2634" s="10" t="s">
        <v>3102</v>
      </c>
      <c r="B2634" s="14">
        <v>202507</v>
      </c>
      <c r="C2634" s="14">
        <v>202507</v>
      </c>
      <c r="D2634" s="14" t="s">
        <v>1015</v>
      </c>
      <c r="E2634" s="16">
        <v>9981934661</v>
      </c>
      <c r="F2634" s="10" t="s">
        <v>3103</v>
      </c>
      <c r="G2634" s="17" t="s">
        <v>1778</v>
      </c>
      <c r="H2634" s="11">
        <v>300000</v>
      </c>
      <c r="I2634" s="19">
        <v>45904</v>
      </c>
      <c r="J2634" s="11">
        <v>35000</v>
      </c>
      <c r="K2634" s="12" t="s">
        <v>20</v>
      </c>
      <c r="L2634" s="12" t="s">
        <v>158</v>
      </c>
    </row>
    <row r="2635" spans="1:13" x14ac:dyDescent="0.25">
      <c r="A2635" s="10" t="s">
        <v>2566</v>
      </c>
      <c r="B2635" s="14">
        <v>202501</v>
      </c>
      <c r="C2635" s="14">
        <v>202501</v>
      </c>
      <c r="D2635" s="14" t="s">
        <v>1015</v>
      </c>
      <c r="E2635" s="16">
        <v>7978977366</v>
      </c>
      <c r="F2635" s="10" t="s">
        <v>2568</v>
      </c>
      <c r="G2635" s="17" t="s">
        <v>2006</v>
      </c>
      <c r="H2635" s="11">
        <v>277000</v>
      </c>
      <c r="I2635" s="19">
        <v>45904</v>
      </c>
      <c r="J2635" s="11">
        <v>10000</v>
      </c>
      <c r="K2635" s="12" t="s">
        <v>20</v>
      </c>
      <c r="L2635" s="12" t="s">
        <v>158</v>
      </c>
    </row>
    <row r="2636" spans="1:13" x14ac:dyDescent="0.25">
      <c r="A2636" s="10" t="s">
        <v>3168</v>
      </c>
      <c r="B2636" s="14">
        <v>202508</v>
      </c>
      <c r="C2636" s="14">
        <v>202508</v>
      </c>
      <c r="D2636" s="14" t="s">
        <v>1014</v>
      </c>
      <c r="E2636" s="16">
        <v>9907852031</v>
      </c>
      <c r="F2636" s="10" t="s">
        <v>3180</v>
      </c>
      <c r="G2636" s="17" t="s">
        <v>1792</v>
      </c>
      <c r="H2636" s="11">
        <v>250000</v>
      </c>
      <c r="I2636" s="19">
        <v>45904</v>
      </c>
      <c r="J2636" s="11">
        <v>45000</v>
      </c>
      <c r="K2636" s="12" t="s">
        <v>689</v>
      </c>
      <c r="L2636" s="12" t="s">
        <v>158</v>
      </c>
    </row>
    <row r="2637" spans="1:13" x14ac:dyDescent="0.25">
      <c r="A2637" s="10" t="s">
        <v>2845</v>
      </c>
      <c r="B2637" s="14">
        <v>202504</v>
      </c>
      <c r="C2637" s="14">
        <v>202504</v>
      </c>
      <c r="D2637" s="14" t="s">
        <v>1015</v>
      </c>
      <c r="E2637" s="16">
        <v>9040687885</v>
      </c>
      <c r="F2637" s="10" t="s">
        <v>2846</v>
      </c>
      <c r="G2637" s="17" t="s">
        <v>1778</v>
      </c>
      <c r="H2637" s="11">
        <v>305000</v>
      </c>
      <c r="I2637" s="19">
        <v>45904</v>
      </c>
      <c r="J2637" s="11">
        <v>70000</v>
      </c>
      <c r="K2637" s="12" t="s">
        <v>20</v>
      </c>
      <c r="L2637" s="12" t="s">
        <v>158</v>
      </c>
    </row>
    <row r="2638" spans="1:13" x14ac:dyDescent="0.25">
      <c r="A2638" s="10" t="s">
        <v>3013</v>
      </c>
      <c r="B2638" s="14">
        <v>202506</v>
      </c>
      <c r="C2638" s="14">
        <v>202506</v>
      </c>
      <c r="D2638" s="14" t="s">
        <v>1015</v>
      </c>
      <c r="E2638" s="16">
        <v>7381933948</v>
      </c>
      <c r="F2638" s="10" t="s">
        <v>3012</v>
      </c>
      <c r="G2638" s="17" t="s">
        <v>1778</v>
      </c>
      <c r="H2638" s="11">
        <v>290000</v>
      </c>
      <c r="I2638" s="19">
        <v>45905</v>
      </c>
      <c r="J2638" s="11">
        <v>58000</v>
      </c>
      <c r="K2638" s="12" t="s">
        <v>20</v>
      </c>
      <c r="L2638" s="12" t="s">
        <v>158</v>
      </c>
    </row>
    <row r="2639" spans="1:13" x14ac:dyDescent="0.25">
      <c r="A2639" s="10" t="s">
        <v>3193</v>
      </c>
      <c r="B2639" s="14">
        <v>202509</v>
      </c>
      <c r="C2639" s="14">
        <v>202509</v>
      </c>
      <c r="D2639" s="14" t="s">
        <v>1014</v>
      </c>
      <c r="E2639" s="16">
        <v>9740275255</v>
      </c>
      <c r="F2639" s="10" t="s">
        <v>3194</v>
      </c>
      <c r="G2639" s="17" t="s">
        <v>1778</v>
      </c>
      <c r="H2639" s="11">
        <v>285000</v>
      </c>
      <c r="I2639" s="19">
        <v>45905</v>
      </c>
      <c r="J2639" s="11">
        <v>285000</v>
      </c>
      <c r="K2639" s="12" t="s">
        <v>20</v>
      </c>
      <c r="L2639" s="12" t="s">
        <v>158</v>
      </c>
    </row>
    <row r="2640" spans="1:13" x14ac:dyDescent="0.25">
      <c r="A2640" s="10" t="s">
        <v>3078</v>
      </c>
      <c r="B2640" s="14">
        <v>202507</v>
      </c>
      <c r="C2640" s="14">
        <v>202507</v>
      </c>
      <c r="D2640" s="14" t="s">
        <v>1015</v>
      </c>
      <c r="E2640" s="16">
        <v>7205533636</v>
      </c>
      <c r="F2640" s="10" t="s">
        <v>3085</v>
      </c>
      <c r="G2640" s="17" t="s">
        <v>1778</v>
      </c>
      <c r="H2640" s="11">
        <v>285000</v>
      </c>
      <c r="I2640" s="19">
        <v>45905</v>
      </c>
      <c r="J2640" s="11">
        <v>75000</v>
      </c>
      <c r="K2640" s="12" t="s">
        <v>20</v>
      </c>
      <c r="L2640" s="12" t="s">
        <v>158</v>
      </c>
    </row>
    <row r="2641" spans="1:12" x14ac:dyDescent="0.25">
      <c r="A2641" s="10" t="s">
        <v>3067</v>
      </c>
      <c r="B2641" s="14">
        <v>202507</v>
      </c>
      <c r="C2641" s="14">
        <v>202507</v>
      </c>
      <c r="D2641" s="14" t="s">
        <v>1015</v>
      </c>
      <c r="E2641" s="16">
        <v>7978615737</v>
      </c>
      <c r="F2641" s="10" t="s">
        <v>3068</v>
      </c>
      <c r="G2641" s="17" t="s">
        <v>1778</v>
      </c>
      <c r="H2641" s="11">
        <v>290000</v>
      </c>
      <c r="I2641" s="19">
        <v>45906</v>
      </c>
      <c r="J2641" s="11">
        <v>40000</v>
      </c>
      <c r="K2641" s="12" t="s">
        <v>20</v>
      </c>
      <c r="L2641" s="12" t="s">
        <v>158</v>
      </c>
    </row>
    <row r="2642" spans="1:12" x14ac:dyDescent="0.25">
      <c r="A2642" s="10" t="s">
        <v>2999</v>
      </c>
      <c r="B2642" s="14">
        <v>202506</v>
      </c>
      <c r="C2642" s="14">
        <v>202506</v>
      </c>
      <c r="D2642" s="14" t="s">
        <v>1015</v>
      </c>
      <c r="E2642" s="16">
        <v>8249819221</v>
      </c>
      <c r="F2642" s="10" t="s">
        <v>3004</v>
      </c>
      <c r="G2642" s="17" t="s">
        <v>1778</v>
      </c>
      <c r="H2642" s="11">
        <v>290000</v>
      </c>
      <c r="I2642" s="19">
        <v>45906</v>
      </c>
      <c r="J2642" s="11">
        <v>50000</v>
      </c>
      <c r="K2642" s="12" t="s">
        <v>20</v>
      </c>
      <c r="L2642" s="12" t="s">
        <v>158</v>
      </c>
    </row>
    <row r="2643" spans="1:12" x14ac:dyDescent="0.25">
      <c r="A2643" s="10" t="s">
        <v>3105</v>
      </c>
      <c r="B2643" s="14">
        <v>202408</v>
      </c>
      <c r="C2643" s="14">
        <v>202408</v>
      </c>
      <c r="D2643" s="14" t="s">
        <v>1014</v>
      </c>
      <c r="E2643" s="16">
        <v>7735445001</v>
      </c>
      <c r="F2643" s="10" t="s">
        <v>3107</v>
      </c>
      <c r="G2643" s="17" t="s">
        <v>1778</v>
      </c>
      <c r="H2643" s="11">
        <v>290000</v>
      </c>
      <c r="I2643" s="19">
        <v>45906</v>
      </c>
      <c r="J2643" s="11">
        <v>30000</v>
      </c>
      <c r="K2643" s="12" t="s">
        <v>20</v>
      </c>
      <c r="L2643" s="12" t="s">
        <v>158</v>
      </c>
    </row>
    <row r="2644" spans="1:12" x14ac:dyDescent="0.25">
      <c r="A2644" s="10" t="s">
        <v>3104</v>
      </c>
      <c r="B2644" s="14">
        <v>202408</v>
      </c>
      <c r="C2644" s="14">
        <v>202408</v>
      </c>
      <c r="D2644" s="14" t="s">
        <v>1015</v>
      </c>
      <c r="E2644" s="16">
        <v>7077203772</v>
      </c>
      <c r="F2644" s="10" t="s">
        <v>3106</v>
      </c>
      <c r="G2644" s="17" t="s">
        <v>1792</v>
      </c>
      <c r="H2644" s="11">
        <v>270000</v>
      </c>
      <c r="I2644" s="19">
        <v>45906</v>
      </c>
      <c r="J2644" s="11">
        <v>95000</v>
      </c>
      <c r="K2644" s="12" t="s">
        <v>20</v>
      </c>
      <c r="L2644" s="12" t="s">
        <v>158</v>
      </c>
    </row>
    <row r="2645" spans="1:12" x14ac:dyDescent="0.25">
      <c r="A2645" s="10" t="s">
        <v>2967</v>
      </c>
      <c r="B2645" s="14">
        <v>202506</v>
      </c>
      <c r="C2645" s="14">
        <v>202506</v>
      </c>
      <c r="D2645" s="14" t="s">
        <v>1015</v>
      </c>
      <c r="E2645" s="16">
        <v>9827615446</v>
      </c>
      <c r="F2645" s="10" t="s">
        <v>2987</v>
      </c>
      <c r="G2645" s="17" t="s">
        <v>2603</v>
      </c>
      <c r="H2645" s="11">
        <v>313000</v>
      </c>
      <c r="I2645" s="19">
        <v>45906</v>
      </c>
      <c r="J2645" s="11">
        <v>15000</v>
      </c>
      <c r="K2645" s="12" t="s">
        <v>20</v>
      </c>
      <c r="L2645" s="12" t="s">
        <v>158</v>
      </c>
    </row>
    <row r="2646" spans="1:12" x14ac:dyDescent="0.25">
      <c r="A2646" s="10" t="s">
        <v>3079</v>
      </c>
      <c r="B2646" s="14">
        <v>202507</v>
      </c>
      <c r="C2646" s="14">
        <v>202507</v>
      </c>
      <c r="D2646" s="14" t="s">
        <v>1015</v>
      </c>
      <c r="E2646" s="16">
        <v>6372923818</v>
      </c>
      <c r="F2646" s="10" t="s">
        <v>3086</v>
      </c>
      <c r="G2646" s="17" t="s">
        <v>1778</v>
      </c>
      <c r="H2646" s="11">
        <v>285000</v>
      </c>
      <c r="I2646" s="19">
        <v>45906</v>
      </c>
      <c r="J2646" s="11">
        <v>43000</v>
      </c>
      <c r="K2646" s="12" t="s">
        <v>20</v>
      </c>
      <c r="L2646" s="12" t="s">
        <v>158</v>
      </c>
    </row>
    <row r="2647" spans="1:12" x14ac:dyDescent="0.25">
      <c r="A2647" s="10" t="s">
        <v>3195</v>
      </c>
      <c r="B2647" s="14">
        <v>202509</v>
      </c>
      <c r="C2647" s="14">
        <v>202509</v>
      </c>
      <c r="D2647" s="14" t="s">
        <v>1015</v>
      </c>
      <c r="E2647" s="16">
        <v>8249824163</v>
      </c>
      <c r="F2647" s="10" t="s">
        <v>3200</v>
      </c>
      <c r="G2647" s="17" t="s">
        <v>1778</v>
      </c>
      <c r="H2647" s="11">
        <v>318000</v>
      </c>
      <c r="I2647" s="19">
        <v>45906</v>
      </c>
      <c r="J2647" s="11">
        <v>5000</v>
      </c>
      <c r="K2647" s="12" t="s">
        <v>20</v>
      </c>
      <c r="L2647" s="12" t="s">
        <v>158</v>
      </c>
    </row>
    <row r="2648" spans="1:12" x14ac:dyDescent="0.25">
      <c r="A2648" s="10" t="s">
        <v>3193</v>
      </c>
      <c r="B2648" s="14">
        <v>202509</v>
      </c>
      <c r="C2648" s="14">
        <v>202509</v>
      </c>
      <c r="D2648" s="14" t="s">
        <v>1014</v>
      </c>
      <c r="E2648" s="16">
        <v>8249824163</v>
      </c>
      <c r="F2648" s="10" t="s">
        <v>3201</v>
      </c>
      <c r="G2648" s="17" t="s">
        <v>1778</v>
      </c>
      <c r="H2648" s="11">
        <v>290000</v>
      </c>
      <c r="I2648" s="19">
        <v>45906</v>
      </c>
      <c r="J2648" s="11">
        <v>5000</v>
      </c>
      <c r="K2648" s="12" t="s">
        <v>20</v>
      </c>
      <c r="L2648" s="12" t="s">
        <v>158</v>
      </c>
    </row>
    <row r="2649" spans="1:12" x14ac:dyDescent="0.25">
      <c r="A2649" s="10" t="s">
        <v>3196</v>
      </c>
      <c r="B2649" s="14">
        <v>202509</v>
      </c>
      <c r="C2649" s="14">
        <v>202509</v>
      </c>
      <c r="D2649" s="14" t="s">
        <v>1014</v>
      </c>
      <c r="E2649" s="16">
        <v>9666368768</v>
      </c>
      <c r="F2649" s="10" t="s">
        <v>3202</v>
      </c>
      <c r="G2649" s="17" t="s">
        <v>1778</v>
      </c>
      <c r="H2649" s="11">
        <v>318000</v>
      </c>
      <c r="I2649" s="19">
        <v>45906</v>
      </c>
      <c r="J2649" s="11">
        <v>5000</v>
      </c>
      <c r="K2649" s="12" t="s">
        <v>20</v>
      </c>
      <c r="L2649" s="12" t="s">
        <v>158</v>
      </c>
    </row>
    <row r="2650" spans="1:12" x14ac:dyDescent="0.25">
      <c r="A2650" s="10" t="s">
        <v>3197</v>
      </c>
      <c r="B2650" s="14">
        <v>202509</v>
      </c>
      <c r="C2650" s="14">
        <v>202509</v>
      </c>
      <c r="D2650" s="14" t="s">
        <v>1014</v>
      </c>
      <c r="E2650" s="16">
        <v>9149048166</v>
      </c>
      <c r="F2650" s="10" t="s">
        <v>3203</v>
      </c>
      <c r="G2650" s="17" t="s">
        <v>1778</v>
      </c>
      <c r="H2650" s="11">
        <v>295000</v>
      </c>
      <c r="I2650" s="19">
        <v>45906</v>
      </c>
      <c r="J2650" s="11">
        <v>5000</v>
      </c>
      <c r="K2650" s="12" t="s">
        <v>20</v>
      </c>
      <c r="L2650" s="12" t="s">
        <v>158</v>
      </c>
    </row>
    <row r="2651" spans="1:12" x14ac:dyDescent="0.25">
      <c r="A2651" s="10" t="s">
        <v>3198</v>
      </c>
      <c r="B2651" s="14">
        <v>202509</v>
      </c>
      <c r="C2651" s="14">
        <v>202509</v>
      </c>
      <c r="D2651" s="14" t="s">
        <v>1014</v>
      </c>
      <c r="E2651" s="16">
        <v>9502142433</v>
      </c>
      <c r="F2651" s="10" t="s">
        <v>3204</v>
      </c>
      <c r="G2651" s="17" t="s">
        <v>1778</v>
      </c>
      <c r="H2651" s="11">
        <v>290000</v>
      </c>
      <c r="I2651" s="19">
        <v>45906</v>
      </c>
      <c r="J2651" s="11">
        <v>5000</v>
      </c>
      <c r="K2651" s="12" t="s">
        <v>20</v>
      </c>
      <c r="L2651" s="12" t="s">
        <v>158</v>
      </c>
    </row>
    <row r="2652" spans="1:12" x14ac:dyDescent="0.25">
      <c r="A2652" s="10" t="s">
        <v>3199</v>
      </c>
      <c r="B2652" s="14">
        <v>202509</v>
      </c>
      <c r="C2652" s="14">
        <v>202509</v>
      </c>
      <c r="D2652" s="14" t="s">
        <v>1014</v>
      </c>
      <c r="E2652" s="16">
        <v>8870220343</v>
      </c>
      <c r="F2652" s="10" t="s">
        <v>3205</v>
      </c>
      <c r="G2652" s="17" t="s">
        <v>1792</v>
      </c>
      <c r="H2652" s="11">
        <v>270000</v>
      </c>
      <c r="I2652" s="19">
        <v>45906</v>
      </c>
      <c r="J2652" s="11">
        <v>5000</v>
      </c>
      <c r="K2652" s="12" t="s">
        <v>20</v>
      </c>
      <c r="L2652" s="12" t="s">
        <v>158</v>
      </c>
    </row>
    <row r="2653" spans="1:12" x14ac:dyDescent="0.25">
      <c r="A2653" s="10" t="s">
        <v>3206</v>
      </c>
      <c r="B2653" s="14">
        <v>202509</v>
      </c>
      <c r="C2653" s="14">
        <v>202509</v>
      </c>
      <c r="D2653" s="14" t="s">
        <v>1014</v>
      </c>
      <c r="E2653" s="16">
        <v>9556684377</v>
      </c>
      <c r="F2653" s="10" t="s">
        <v>3208</v>
      </c>
      <c r="G2653" s="17" t="s">
        <v>1792</v>
      </c>
      <c r="H2653" s="11">
        <v>280000</v>
      </c>
      <c r="I2653" s="19">
        <v>45906</v>
      </c>
      <c r="J2653" s="11">
        <v>5000</v>
      </c>
      <c r="K2653" s="12" t="s">
        <v>20</v>
      </c>
      <c r="L2653" s="12" t="s">
        <v>158</v>
      </c>
    </row>
    <row r="2654" spans="1:12" x14ac:dyDescent="0.25">
      <c r="A2654" s="10" t="s">
        <v>3207</v>
      </c>
      <c r="B2654" s="14">
        <v>202509</v>
      </c>
      <c r="C2654" s="14">
        <v>202509</v>
      </c>
      <c r="D2654" s="14" t="s">
        <v>1015</v>
      </c>
      <c r="E2654" s="16">
        <v>9051335790</v>
      </c>
      <c r="F2654" s="10" t="s">
        <v>3209</v>
      </c>
      <c r="G2654" s="17" t="s">
        <v>1778</v>
      </c>
      <c r="H2654" s="11">
        <v>318000</v>
      </c>
      <c r="I2654" s="19">
        <v>45906</v>
      </c>
      <c r="J2654" s="11">
        <v>5000</v>
      </c>
      <c r="K2654" s="12" t="s">
        <v>20</v>
      </c>
      <c r="L2654" s="12" t="s">
        <v>158</v>
      </c>
    </row>
    <row r="2655" spans="1:12" x14ac:dyDescent="0.25">
      <c r="A2655" s="10" t="s">
        <v>3015</v>
      </c>
      <c r="B2655" s="14">
        <v>202506</v>
      </c>
      <c r="C2655" s="14">
        <v>202506</v>
      </c>
      <c r="D2655" s="14" t="s">
        <v>1015</v>
      </c>
      <c r="E2655" s="16">
        <v>7854809127</v>
      </c>
      <c r="F2655" s="10" t="s">
        <v>3014</v>
      </c>
      <c r="G2655" s="17" t="s">
        <v>1778</v>
      </c>
      <c r="H2655" s="11">
        <v>290000</v>
      </c>
      <c r="I2655" s="19">
        <v>45906</v>
      </c>
      <c r="J2655" s="11">
        <v>90000</v>
      </c>
      <c r="K2655" s="12" t="s">
        <v>20</v>
      </c>
      <c r="L2655" s="12" t="s">
        <v>158</v>
      </c>
    </row>
    <row r="2656" spans="1:12" x14ac:dyDescent="0.25">
      <c r="A2656" s="10" t="s">
        <v>3197</v>
      </c>
      <c r="B2656" s="14">
        <v>202509</v>
      </c>
      <c r="C2656" s="14">
        <v>202509</v>
      </c>
      <c r="D2656" s="14" t="s">
        <v>1014</v>
      </c>
      <c r="E2656" s="16">
        <v>9149048166</v>
      </c>
      <c r="F2656" s="10" t="s">
        <v>3203</v>
      </c>
      <c r="G2656" s="17" t="s">
        <v>1778</v>
      </c>
      <c r="H2656" s="11">
        <v>295000</v>
      </c>
      <c r="I2656" s="19">
        <v>45908</v>
      </c>
      <c r="J2656" s="11">
        <v>290000</v>
      </c>
      <c r="K2656" s="12" t="s">
        <v>20</v>
      </c>
      <c r="L2656" s="12" t="s">
        <v>158</v>
      </c>
    </row>
    <row r="2657" spans="1:13" x14ac:dyDescent="0.25">
      <c r="A2657" s="10" t="s">
        <v>2882</v>
      </c>
      <c r="B2657" s="14">
        <v>202505</v>
      </c>
      <c r="C2657" s="14">
        <v>202505</v>
      </c>
      <c r="D2657" s="14" t="s">
        <v>1014</v>
      </c>
      <c r="E2657" s="16">
        <v>8115539225</v>
      </c>
      <c r="F2657" s="10" t="s">
        <v>2886</v>
      </c>
      <c r="G2657" s="17" t="s">
        <v>1778</v>
      </c>
      <c r="H2657" s="11">
        <v>290000</v>
      </c>
      <c r="I2657" s="19">
        <v>45908</v>
      </c>
      <c r="J2657" s="11">
        <v>56000</v>
      </c>
      <c r="K2657" s="12" t="s">
        <v>20</v>
      </c>
      <c r="L2657" s="12" t="s">
        <v>158</v>
      </c>
    </row>
    <row r="2658" spans="1:13" x14ac:dyDescent="0.25">
      <c r="A2658" s="10" t="s">
        <v>2995</v>
      </c>
      <c r="B2658" s="14">
        <v>202506</v>
      </c>
      <c r="C2658" s="14">
        <v>202506</v>
      </c>
      <c r="D2658" s="14" t="s">
        <v>1015</v>
      </c>
      <c r="E2658" s="16">
        <v>7377558058</v>
      </c>
      <c r="F2658" s="10" t="s">
        <v>2996</v>
      </c>
      <c r="G2658" s="17" t="s">
        <v>1778</v>
      </c>
      <c r="H2658" s="11">
        <v>290000</v>
      </c>
      <c r="I2658" s="19">
        <v>45908</v>
      </c>
      <c r="J2658" s="11">
        <v>50000</v>
      </c>
      <c r="K2658" s="12" t="s">
        <v>286</v>
      </c>
      <c r="L2658" s="12" t="s">
        <v>158</v>
      </c>
      <c r="M2658" t="s">
        <v>2930</v>
      </c>
    </row>
    <row r="2659" spans="1:13" x14ac:dyDescent="0.25">
      <c r="A2659" s="10" t="s">
        <v>3210</v>
      </c>
      <c r="B2659" s="14">
        <v>202509</v>
      </c>
      <c r="C2659" s="14">
        <v>202509</v>
      </c>
      <c r="D2659" s="14" t="s">
        <v>1014</v>
      </c>
      <c r="E2659" s="16">
        <v>9902330789</v>
      </c>
      <c r="F2659" s="10" t="s">
        <v>3211</v>
      </c>
      <c r="G2659" s="17" t="s">
        <v>1778</v>
      </c>
      <c r="H2659" s="11">
        <v>290000</v>
      </c>
      <c r="I2659" s="19">
        <v>45908</v>
      </c>
      <c r="J2659" s="11">
        <v>12000</v>
      </c>
      <c r="K2659" s="12" t="s">
        <v>10</v>
      </c>
      <c r="L2659" s="12" t="s">
        <v>158</v>
      </c>
    </row>
    <row r="2660" spans="1:13" x14ac:dyDescent="0.25">
      <c r="A2660" s="10" t="s">
        <v>3123</v>
      </c>
      <c r="B2660" s="14">
        <v>202508</v>
      </c>
      <c r="C2660" s="14">
        <v>202508</v>
      </c>
      <c r="D2660" s="14" t="s">
        <v>1014</v>
      </c>
      <c r="E2660" s="16">
        <v>7978525517</v>
      </c>
      <c r="F2660" s="10" t="s">
        <v>3128</v>
      </c>
      <c r="G2660" s="17" t="s">
        <v>1778</v>
      </c>
      <c r="H2660" s="11">
        <v>305000</v>
      </c>
      <c r="I2660" s="19">
        <v>45909</v>
      </c>
      <c r="J2660" s="11">
        <v>70000</v>
      </c>
      <c r="K2660" s="12" t="s">
        <v>20</v>
      </c>
      <c r="L2660" s="12" t="s">
        <v>158</v>
      </c>
    </row>
    <row r="2661" spans="1:13" x14ac:dyDescent="0.25">
      <c r="A2661" s="10" t="s">
        <v>3079</v>
      </c>
      <c r="B2661" s="14">
        <v>202507</v>
      </c>
      <c r="C2661" s="14">
        <v>202507</v>
      </c>
      <c r="D2661" s="14" t="s">
        <v>1015</v>
      </c>
      <c r="E2661" s="16">
        <v>6372923818</v>
      </c>
      <c r="F2661" s="10" t="s">
        <v>3086</v>
      </c>
      <c r="G2661" s="17" t="s">
        <v>1778</v>
      </c>
      <c r="H2661" s="11">
        <v>285000</v>
      </c>
      <c r="I2661" s="19">
        <v>45909</v>
      </c>
      <c r="J2661" s="11">
        <v>27000</v>
      </c>
      <c r="K2661" s="12" t="s">
        <v>20</v>
      </c>
      <c r="L2661" s="12" t="s">
        <v>158</v>
      </c>
    </row>
    <row r="2662" spans="1:13" x14ac:dyDescent="0.25">
      <c r="A2662" s="10" t="s">
        <v>2872</v>
      </c>
      <c r="B2662" s="14">
        <v>202505</v>
      </c>
      <c r="C2662" s="14">
        <v>202505</v>
      </c>
      <c r="D2662" s="14" t="s">
        <v>1014</v>
      </c>
      <c r="E2662" s="16">
        <v>6370349156</v>
      </c>
      <c r="F2662" s="10" t="s">
        <v>2876</v>
      </c>
      <c r="G2662" s="17" t="s">
        <v>1778</v>
      </c>
      <c r="H2662" s="11">
        <v>298000</v>
      </c>
      <c r="I2662" s="19">
        <v>45909</v>
      </c>
      <c r="J2662" s="11">
        <v>66667</v>
      </c>
      <c r="K2662" s="12" t="s">
        <v>20</v>
      </c>
      <c r="L2662" s="12" t="s">
        <v>158</v>
      </c>
    </row>
    <row r="2663" spans="1:13" x14ac:dyDescent="0.25">
      <c r="A2663" s="10" t="s">
        <v>3133</v>
      </c>
      <c r="B2663" s="14">
        <v>202508</v>
      </c>
      <c r="C2663" s="14">
        <v>202508</v>
      </c>
      <c r="D2663" s="14" t="s">
        <v>1015</v>
      </c>
      <c r="E2663" s="16">
        <v>9437344795</v>
      </c>
      <c r="F2663" s="50" t="s">
        <v>3136</v>
      </c>
      <c r="G2663" s="17" t="s">
        <v>1778</v>
      </c>
      <c r="H2663" s="11">
        <v>300000</v>
      </c>
      <c r="I2663" s="19">
        <v>45909</v>
      </c>
      <c r="J2663" s="11">
        <v>60000</v>
      </c>
      <c r="K2663" s="12" t="s">
        <v>20</v>
      </c>
      <c r="L2663" s="12" t="s">
        <v>158</v>
      </c>
    </row>
    <row r="2664" spans="1:13" x14ac:dyDescent="0.25">
      <c r="A2664" s="10" t="s">
        <v>3116</v>
      </c>
      <c r="B2664" s="14">
        <v>202507</v>
      </c>
      <c r="C2664" s="14">
        <v>202507</v>
      </c>
      <c r="D2664" s="14" t="s">
        <v>1015</v>
      </c>
      <c r="E2664" s="16">
        <v>8260657010</v>
      </c>
      <c r="F2664" s="10" t="s">
        <v>3117</v>
      </c>
      <c r="G2664" s="17" t="s">
        <v>1778</v>
      </c>
      <c r="H2664" s="11">
        <v>300000</v>
      </c>
      <c r="I2664" s="19">
        <v>45909</v>
      </c>
      <c r="J2664" s="11">
        <v>50000</v>
      </c>
      <c r="K2664" s="12" t="s">
        <v>20</v>
      </c>
      <c r="L2664" s="12" t="s">
        <v>158</v>
      </c>
    </row>
    <row r="2665" spans="1:13" x14ac:dyDescent="0.25">
      <c r="A2665" s="10" t="s">
        <v>3121</v>
      </c>
      <c r="B2665" s="14">
        <v>202508</v>
      </c>
      <c r="C2665" s="14">
        <v>202508</v>
      </c>
      <c r="D2665" s="14" t="s">
        <v>1014</v>
      </c>
      <c r="E2665" s="16">
        <v>9686127750</v>
      </c>
      <c r="F2665" s="10" t="s">
        <v>3126</v>
      </c>
      <c r="G2665" s="17" t="s">
        <v>1778</v>
      </c>
      <c r="H2665" s="11">
        <v>305000</v>
      </c>
      <c r="I2665" s="19">
        <v>45909</v>
      </c>
      <c r="J2665" s="11">
        <v>40000</v>
      </c>
      <c r="K2665" s="12" t="s">
        <v>20</v>
      </c>
      <c r="L2665" s="12" t="s">
        <v>158</v>
      </c>
    </row>
    <row r="2666" spans="1:13" x14ac:dyDescent="0.25">
      <c r="A2666" s="10" t="s">
        <v>3108</v>
      </c>
      <c r="B2666" s="14">
        <v>202508</v>
      </c>
      <c r="C2666" s="14">
        <v>202508</v>
      </c>
      <c r="D2666" s="14" t="s">
        <v>1015</v>
      </c>
      <c r="E2666" s="16">
        <v>8249909142</v>
      </c>
      <c r="F2666" s="10" t="s">
        <v>3109</v>
      </c>
      <c r="G2666" s="17" t="s">
        <v>1792</v>
      </c>
      <c r="H2666" s="11">
        <v>275000</v>
      </c>
      <c r="I2666" s="19">
        <v>45910</v>
      </c>
      <c r="J2666" s="11">
        <v>50000</v>
      </c>
      <c r="K2666" s="12" t="s">
        <v>20</v>
      </c>
      <c r="L2666" s="12" t="s">
        <v>158</v>
      </c>
    </row>
    <row r="2667" spans="1:13" x14ac:dyDescent="0.25">
      <c r="A2667" s="10" t="s">
        <v>3111</v>
      </c>
      <c r="B2667" s="14">
        <v>202508</v>
      </c>
      <c r="C2667" s="14">
        <v>202508</v>
      </c>
      <c r="D2667" s="14" t="s">
        <v>1015</v>
      </c>
      <c r="E2667" s="16">
        <v>7008270564</v>
      </c>
      <c r="F2667" s="10" t="s">
        <v>3114</v>
      </c>
      <c r="G2667" s="17" t="s">
        <v>1792</v>
      </c>
      <c r="H2667" s="11">
        <v>280000</v>
      </c>
      <c r="I2667" s="19">
        <v>45910</v>
      </c>
      <c r="J2667" s="11">
        <v>50000</v>
      </c>
      <c r="K2667" s="12" t="s">
        <v>20</v>
      </c>
      <c r="L2667" s="12" t="s">
        <v>158</v>
      </c>
    </row>
    <row r="2668" spans="1:13" x14ac:dyDescent="0.25">
      <c r="A2668" s="10" t="s">
        <v>3137</v>
      </c>
      <c r="B2668" s="14">
        <v>202508</v>
      </c>
      <c r="C2668" s="14">
        <v>202508</v>
      </c>
      <c r="D2668" s="14" t="s">
        <v>1014</v>
      </c>
      <c r="E2668" s="16">
        <v>7302861476</v>
      </c>
      <c r="F2668" s="10" t="s">
        <v>3138</v>
      </c>
      <c r="G2668" s="17" t="s">
        <v>1778</v>
      </c>
      <c r="H2668" s="11">
        <v>318000</v>
      </c>
      <c r="I2668" s="19">
        <v>45910</v>
      </c>
      <c r="J2668" s="11">
        <v>100000</v>
      </c>
      <c r="K2668" s="12" t="s">
        <v>20</v>
      </c>
      <c r="L2668" s="12" t="s">
        <v>158</v>
      </c>
    </row>
    <row r="2669" spans="1:13" x14ac:dyDescent="0.25">
      <c r="A2669" s="10" t="s">
        <v>2939</v>
      </c>
      <c r="B2669" s="14">
        <v>202505</v>
      </c>
      <c r="C2669" s="14">
        <v>202505</v>
      </c>
      <c r="D2669" s="14" t="s">
        <v>1015</v>
      </c>
      <c r="E2669" s="16">
        <v>8770711403</v>
      </c>
      <c r="F2669" s="10" t="s">
        <v>2940</v>
      </c>
      <c r="G2669" s="17" t="s">
        <v>1778</v>
      </c>
      <c r="H2669" s="11">
        <v>290000</v>
      </c>
      <c r="I2669" s="19">
        <v>45910</v>
      </c>
      <c r="J2669" s="11">
        <v>58000</v>
      </c>
      <c r="K2669" s="12" t="s">
        <v>20</v>
      </c>
      <c r="L2669" s="12" t="s">
        <v>158</v>
      </c>
    </row>
    <row r="2670" spans="1:13" x14ac:dyDescent="0.25">
      <c r="A2670" s="10" t="s">
        <v>3124</v>
      </c>
      <c r="B2670" s="14">
        <v>202508</v>
      </c>
      <c r="C2670" s="14">
        <v>202508</v>
      </c>
      <c r="D2670" s="14" t="s">
        <v>1014</v>
      </c>
      <c r="E2670" s="16" t="s">
        <v>3130</v>
      </c>
      <c r="F2670" s="10" t="s">
        <v>3129</v>
      </c>
      <c r="G2670" s="17" t="s">
        <v>1778</v>
      </c>
      <c r="H2670" s="11">
        <v>305000</v>
      </c>
      <c r="I2670" s="19">
        <v>45910</v>
      </c>
      <c r="J2670" s="11">
        <v>70000</v>
      </c>
      <c r="K2670" s="12" t="s">
        <v>20</v>
      </c>
      <c r="L2670" s="12" t="s">
        <v>158</v>
      </c>
    </row>
    <row r="2671" spans="1:13" x14ac:dyDescent="0.25">
      <c r="A2671" s="10" t="s">
        <v>3212</v>
      </c>
      <c r="B2671" s="14">
        <v>202509</v>
      </c>
      <c r="C2671" s="14">
        <v>202509</v>
      </c>
      <c r="D2671" s="14" t="s">
        <v>1014</v>
      </c>
      <c r="E2671" s="16">
        <v>9149044061</v>
      </c>
      <c r="F2671" s="10" t="s">
        <v>3219</v>
      </c>
      <c r="G2671" s="17" t="s">
        <v>1778</v>
      </c>
      <c r="H2671" s="11">
        <v>293000</v>
      </c>
      <c r="I2671" s="19">
        <v>45910</v>
      </c>
      <c r="J2671" s="11">
        <v>5000</v>
      </c>
      <c r="K2671" s="12" t="s">
        <v>20</v>
      </c>
      <c r="L2671" s="12" t="s">
        <v>158</v>
      </c>
    </row>
    <row r="2672" spans="1:13" x14ac:dyDescent="0.25">
      <c r="A2672" s="10" t="s">
        <v>3213</v>
      </c>
      <c r="B2672" s="14">
        <v>202509</v>
      </c>
      <c r="C2672" s="14">
        <v>202509</v>
      </c>
      <c r="D2672" s="14" t="s">
        <v>1014</v>
      </c>
      <c r="E2672" s="16">
        <v>8917452901</v>
      </c>
      <c r="F2672" s="10" t="s">
        <v>3220</v>
      </c>
      <c r="G2672" s="17" t="s">
        <v>1778</v>
      </c>
      <c r="H2672" s="11">
        <v>290000</v>
      </c>
      <c r="I2672" s="19">
        <v>45910</v>
      </c>
      <c r="J2672" s="11">
        <v>5000</v>
      </c>
      <c r="K2672" s="12" t="s">
        <v>20</v>
      </c>
      <c r="L2672" s="12" t="s">
        <v>158</v>
      </c>
    </row>
    <row r="2673" spans="1:13" x14ac:dyDescent="0.25">
      <c r="A2673" s="10" t="s">
        <v>3214</v>
      </c>
      <c r="B2673" s="14">
        <v>202509</v>
      </c>
      <c r="C2673" s="14">
        <v>202509</v>
      </c>
      <c r="D2673" s="14" t="s">
        <v>1015</v>
      </c>
      <c r="E2673" s="16" t="s">
        <v>3218</v>
      </c>
      <c r="F2673" s="10" t="s">
        <v>3221</v>
      </c>
      <c r="G2673" s="17" t="s">
        <v>1778</v>
      </c>
      <c r="H2673" s="11">
        <v>290000</v>
      </c>
      <c r="I2673" s="19">
        <v>45910</v>
      </c>
      <c r="J2673" s="11">
        <v>5000</v>
      </c>
      <c r="K2673" s="12" t="s">
        <v>20</v>
      </c>
      <c r="L2673" s="12" t="s">
        <v>158</v>
      </c>
    </row>
    <row r="2674" spans="1:13" x14ac:dyDescent="0.25">
      <c r="A2674" s="10" t="s">
        <v>3215</v>
      </c>
      <c r="B2674" s="14">
        <v>202509</v>
      </c>
      <c r="C2674" s="14">
        <v>202509</v>
      </c>
      <c r="D2674" s="14" t="s">
        <v>1015</v>
      </c>
      <c r="E2674" s="16">
        <v>9937552562</v>
      </c>
      <c r="F2674" s="10" t="s">
        <v>3222</v>
      </c>
      <c r="G2674" s="17" t="s">
        <v>1778</v>
      </c>
      <c r="H2674" s="11">
        <v>318600</v>
      </c>
      <c r="I2674" s="19">
        <v>45910</v>
      </c>
      <c r="J2674" s="11">
        <v>5000</v>
      </c>
      <c r="K2674" s="12" t="s">
        <v>286</v>
      </c>
      <c r="L2674" s="12" t="s">
        <v>158</v>
      </c>
      <c r="M2674" t="s">
        <v>2930</v>
      </c>
    </row>
    <row r="2675" spans="1:13" x14ac:dyDescent="0.25">
      <c r="A2675" s="10" t="s">
        <v>3216</v>
      </c>
      <c r="B2675" s="14">
        <v>202509</v>
      </c>
      <c r="C2675" s="14">
        <v>202509</v>
      </c>
      <c r="D2675" s="14" t="s">
        <v>1014</v>
      </c>
      <c r="E2675" s="16">
        <v>7480003795</v>
      </c>
      <c r="F2675" s="10" t="s">
        <v>3223</v>
      </c>
      <c r="G2675" s="17" t="s">
        <v>1778</v>
      </c>
      <c r="H2675" s="11">
        <v>290000</v>
      </c>
      <c r="I2675" s="19">
        <v>45910</v>
      </c>
      <c r="J2675" s="11">
        <v>5000</v>
      </c>
      <c r="K2675" s="12" t="s">
        <v>20</v>
      </c>
      <c r="L2675" s="12" t="s">
        <v>158</v>
      </c>
    </row>
    <row r="2676" spans="1:13" x14ac:dyDescent="0.25">
      <c r="A2676" s="10" t="s">
        <v>3217</v>
      </c>
      <c r="B2676" s="14">
        <v>202509</v>
      </c>
      <c r="C2676" s="14">
        <v>202509</v>
      </c>
      <c r="D2676" s="14" t="s">
        <v>1015</v>
      </c>
      <c r="E2676" s="16">
        <v>8917254082</v>
      </c>
      <c r="F2676" s="10" t="s">
        <v>3224</v>
      </c>
      <c r="G2676" s="17" t="s">
        <v>1778</v>
      </c>
      <c r="H2676" s="11">
        <v>318600</v>
      </c>
      <c r="I2676" s="19">
        <v>45910</v>
      </c>
      <c r="J2676" s="11">
        <v>5000</v>
      </c>
      <c r="K2676" s="12" t="s">
        <v>20</v>
      </c>
      <c r="L2676" s="12" t="s">
        <v>158</v>
      </c>
    </row>
    <row r="2677" spans="1:13" x14ac:dyDescent="0.25">
      <c r="A2677" s="10" t="s">
        <v>3226</v>
      </c>
      <c r="B2677" s="14">
        <v>202509</v>
      </c>
      <c r="C2677" s="14">
        <v>202509</v>
      </c>
      <c r="D2677" s="14" t="s">
        <v>1015</v>
      </c>
      <c r="E2677" s="16">
        <v>8763276914</v>
      </c>
      <c r="F2677" s="10" t="s">
        <v>3228</v>
      </c>
      <c r="G2677" s="17" t="s">
        <v>1778</v>
      </c>
      <c r="H2677" s="11">
        <v>290000</v>
      </c>
      <c r="I2677" s="19">
        <v>45910</v>
      </c>
      <c r="J2677" s="11">
        <v>5000</v>
      </c>
      <c r="K2677" s="12" t="s">
        <v>20</v>
      </c>
      <c r="L2677" s="12" t="s">
        <v>158</v>
      </c>
    </row>
    <row r="2678" spans="1:13" x14ac:dyDescent="0.25">
      <c r="A2678" s="10" t="s">
        <v>3206</v>
      </c>
      <c r="B2678" s="14">
        <v>202509</v>
      </c>
      <c r="C2678" s="14">
        <v>202509</v>
      </c>
      <c r="D2678" s="14" t="s">
        <v>1014</v>
      </c>
      <c r="E2678" s="16">
        <v>9556684377</v>
      </c>
      <c r="F2678" s="10" t="s">
        <v>3208</v>
      </c>
      <c r="G2678" s="17" t="s">
        <v>1792</v>
      </c>
      <c r="H2678" s="11">
        <v>280000</v>
      </c>
      <c r="I2678" s="19">
        <v>45911</v>
      </c>
      <c r="J2678" s="11">
        <v>275000</v>
      </c>
      <c r="K2678" s="12" t="s">
        <v>20</v>
      </c>
      <c r="L2678" s="12" t="s">
        <v>158</v>
      </c>
    </row>
    <row r="2679" spans="1:13" x14ac:dyDescent="0.25">
      <c r="A2679" s="10" t="s">
        <v>3132</v>
      </c>
      <c r="B2679" s="14">
        <v>202508</v>
      </c>
      <c r="C2679" s="14">
        <v>202508</v>
      </c>
      <c r="D2679" s="14" t="s">
        <v>1015</v>
      </c>
      <c r="E2679" s="16">
        <v>9078533214</v>
      </c>
      <c r="F2679" s="10" t="s">
        <v>3135</v>
      </c>
      <c r="G2679" s="17" t="s">
        <v>1778</v>
      </c>
      <c r="H2679" s="11">
        <v>295000</v>
      </c>
      <c r="I2679" s="19">
        <v>45911</v>
      </c>
      <c r="J2679" s="11">
        <v>35000</v>
      </c>
      <c r="K2679" s="12" t="s">
        <v>20</v>
      </c>
      <c r="L2679" s="12" t="s">
        <v>158</v>
      </c>
    </row>
    <row r="2680" spans="1:13" x14ac:dyDescent="0.25">
      <c r="A2680" s="10" t="s">
        <v>3207</v>
      </c>
      <c r="B2680" s="14">
        <v>202509</v>
      </c>
      <c r="C2680" s="14">
        <v>202509</v>
      </c>
      <c r="D2680" s="14" t="s">
        <v>1015</v>
      </c>
      <c r="E2680" s="16">
        <v>9051335790</v>
      </c>
      <c r="F2680" s="10" t="s">
        <v>3209</v>
      </c>
      <c r="G2680" s="17" t="s">
        <v>1778</v>
      </c>
      <c r="H2680" s="11">
        <v>318000</v>
      </c>
      <c r="I2680" s="19">
        <v>45911</v>
      </c>
      <c r="J2680" s="11">
        <v>50000</v>
      </c>
      <c r="K2680" s="12" t="s">
        <v>20</v>
      </c>
      <c r="L2680" s="12" t="s">
        <v>158</v>
      </c>
    </row>
    <row r="2681" spans="1:13" x14ac:dyDescent="0.25">
      <c r="A2681" s="10" t="s">
        <v>3198</v>
      </c>
      <c r="B2681" s="14">
        <v>202509</v>
      </c>
      <c r="C2681" s="14">
        <v>202509</v>
      </c>
      <c r="D2681" s="14" t="s">
        <v>1014</v>
      </c>
      <c r="E2681" s="16">
        <v>9502142433</v>
      </c>
      <c r="F2681" s="10" t="s">
        <v>3204</v>
      </c>
      <c r="G2681" s="17" t="s">
        <v>1778</v>
      </c>
      <c r="H2681" s="11">
        <v>290000</v>
      </c>
      <c r="I2681" s="19">
        <v>45911</v>
      </c>
      <c r="J2681" s="11">
        <v>50000</v>
      </c>
      <c r="K2681" s="12" t="s">
        <v>20</v>
      </c>
      <c r="L2681" s="12" t="s">
        <v>158</v>
      </c>
    </row>
    <row r="2682" spans="1:13" x14ac:dyDescent="0.25">
      <c r="A2682" s="27" t="s">
        <v>3229</v>
      </c>
      <c r="B2682" s="14">
        <v>202509</v>
      </c>
      <c r="C2682" s="14">
        <v>202509</v>
      </c>
      <c r="D2682" s="14" t="s">
        <v>1015</v>
      </c>
      <c r="E2682" s="48">
        <v>7827980603</v>
      </c>
      <c r="F2682" s="27" t="s">
        <v>3230</v>
      </c>
      <c r="G2682" s="17" t="s">
        <v>1778</v>
      </c>
      <c r="H2682" s="11">
        <v>318000</v>
      </c>
      <c r="I2682" s="19">
        <v>45912</v>
      </c>
      <c r="J2682" s="53">
        <v>270000</v>
      </c>
      <c r="K2682" s="12" t="s">
        <v>20</v>
      </c>
      <c r="L2682" s="12" t="s">
        <v>158</v>
      </c>
    </row>
    <row r="2683" spans="1:13" x14ac:dyDescent="0.25">
      <c r="A2683" s="10" t="s">
        <v>2959</v>
      </c>
      <c r="B2683" s="14">
        <v>202506</v>
      </c>
      <c r="C2683" s="14">
        <v>202506</v>
      </c>
      <c r="D2683" s="14" t="s">
        <v>1014</v>
      </c>
      <c r="E2683" s="16">
        <v>8217844989</v>
      </c>
      <c r="F2683" s="10" t="s">
        <v>2960</v>
      </c>
      <c r="G2683" s="17" t="s">
        <v>1778</v>
      </c>
      <c r="H2683" s="11">
        <v>290000</v>
      </c>
      <c r="I2683" s="19">
        <v>45912</v>
      </c>
      <c r="J2683" s="11">
        <v>90000</v>
      </c>
      <c r="K2683" s="12" t="s">
        <v>20</v>
      </c>
      <c r="L2683" s="12" t="s">
        <v>158</v>
      </c>
    </row>
    <row r="2684" spans="1:13" x14ac:dyDescent="0.25">
      <c r="A2684" s="92" t="s">
        <v>3046</v>
      </c>
      <c r="B2684" s="93">
        <v>202507</v>
      </c>
      <c r="C2684" s="93">
        <v>202507</v>
      </c>
      <c r="D2684" s="14" t="s">
        <v>1015</v>
      </c>
      <c r="E2684" s="92">
        <v>7008992741</v>
      </c>
      <c r="F2684" s="92" t="s">
        <v>3047</v>
      </c>
      <c r="G2684" s="17" t="s">
        <v>1778</v>
      </c>
      <c r="H2684" s="94">
        <v>300000</v>
      </c>
      <c r="I2684" s="19">
        <v>45912</v>
      </c>
      <c r="J2684" s="11">
        <v>50000</v>
      </c>
      <c r="K2684" s="12" t="s">
        <v>20</v>
      </c>
      <c r="L2684" s="12" t="s">
        <v>158</v>
      </c>
    </row>
    <row r="2685" spans="1:13" x14ac:dyDescent="0.25">
      <c r="A2685" s="10" t="s">
        <v>3196</v>
      </c>
      <c r="B2685" s="14">
        <v>202509</v>
      </c>
      <c r="C2685" s="14">
        <v>202509</v>
      </c>
      <c r="D2685" s="14" t="s">
        <v>1014</v>
      </c>
      <c r="E2685" s="16">
        <v>9666368768</v>
      </c>
      <c r="F2685" s="10" t="s">
        <v>3202</v>
      </c>
      <c r="G2685" s="17" t="s">
        <v>1778</v>
      </c>
      <c r="H2685" s="11">
        <v>318000</v>
      </c>
      <c r="I2685" s="19">
        <v>45913</v>
      </c>
      <c r="J2685" s="11">
        <v>100000</v>
      </c>
      <c r="K2685" s="12" t="s">
        <v>20</v>
      </c>
      <c r="L2685" s="12" t="s">
        <v>158</v>
      </c>
    </row>
    <row r="2686" spans="1:13" x14ac:dyDescent="0.25">
      <c r="A2686" s="10" t="s">
        <v>3027</v>
      </c>
      <c r="B2686" s="14">
        <v>202507</v>
      </c>
      <c r="C2686" s="14">
        <v>202507</v>
      </c>
      <c r="D2686" s="14" t="s">
        <v>1015</v>
      </c>
      <c r="E2686" s="16">
        <v>6371746406</v>
      </c>
      <c r="F2686" s="10" t="s">
        <v>3029</v>
      </c>
      <c r="G2686" s="17" t="s">
        <v>1778</v>
      </c>
      <c r="H2686" s="11">
        <v>275000</v>
      </c>
      <c r="I2686" s="19">
        <v>45913</v>
      </c>
      <c r="J2686" s="11">
        <v>70000</v>
      </c>
      <c r="K2686" s="12" t="s">
        <v>20</v>
      </c>
      <c r="L2686" s="12" t="s">
        <v>158</v>
      </c>
    </row>
    <row r="2687" spans="1:13" x14ac:dyDescent="0.25">
      <c r="A2687" s="10" t="s">
        <v>3215</v>
      </c>
      <c r="B2687" s="14">
        <v>202509</v>
      </c>
      <c r="C2687" s="14">
        <v>202509</v>
      </c>
      <c r="D2687" s="14" t="s">
        <v>1015</v>
      </c>
      <c r="E2687" s="16">
        <v>9937552562</v>
      </c>
      <c r="F2687" s="10" t="s">
        <v>3222</v>
      </c>
      <c r="G2687" s="17" t="s">
        <v>1778</v>
      </c>
      <c r="H2687" s="11">
        <v>318600</v>
      </c>
      <c r="I2687" s="19">
        <v>45913</v>
      </c>
      <c r="J2687" s="11">
        <v>104334</v>
      </c>
      <c r="K2687" s="12" t="s">
        <v>20</v>
      </c>
      <c r="L2687" s="12" t="s">
        <v>158</v>
      </c>
    </row>
    <row r="2688" spans="1:13" x14ac:dyDescent="0.25">
      <c r="A2688" s="43" t="s">
        <v>3132</v>
      </c>
      <c r="B2688" s="14">
        <v>202508</v>
      </c>
      <c r="C2688" s="14">
        <v>202508</v>
      </c>
      <c r="D2688" s="14" t="s">
        <v>1015</v>
      </c>
      <c r="E2688" s="16">
        <v>9078533214</v>
      </c>
      <c r="F2688" s="10" t="s">
        <v>3135</v>
      </c>
      <c r="G2688" s="17" t="s">
        <v>1778</v>
      </c>
      <c r="H2688" s="11">
        <v>295000</v>
      </c>
      <c r="I2688" s="19">
        <v>45913</v>
      </c>
      <c r="J2688" s="11">
        <v>15000</v>
      </c>
      <c r="K2688" s="12" t="s">
        <v>20</v>
      </c>
      <c r="L2688" s="12" t="s">
        <v>158</v>
      </c>
    </row>
    <row r="2689" spans="1:12" x14ac:dyDescent="0.25">
      <c r="A2689" s="10" t="s">
        <v>3122</v>
      </c>
      <c r="B2689" s="14">
        <v>202508</v>
      </c>
      <c r="C2689" s="14">
        <v>202508</v>
      </c>
      <c r="D2689" s="14" t="s">
        <v>1015</v>
      </c>
      <c r="E2689" s="16">
        <v>7978386221</v>
      </c>
      <c r="F2689" s="10" t="s">
        <v>3127</v>
      </c>
      <c r="G2689" s="17" t="s">
        <v>1778</v>
      </c>
      <c r="H2689" s="11">
        <v>305000</v>
      </c>
      <c r="I2689" s="19">
        <v>45913</v>
      </c>
      <c r="J2689" s="11">
        <v>93000</v>
      </c>
      <c r="K2689" s="12" t="s">
        <v>20</v>
      </c>
      <c r="L2689" s="12" t="s">
        <v>158</v>
      </c>
    </row>
    <row r="2690" spans="1:12" x14ac:dyDescent="0.25">
      <c r="A2690" s="10" t="s">
        <v>3199</v>
      </c>
      <c r="B2690" s="14">
        <v>202509</v>
      </c>
      <c r="C2690" s="14">
        <v>202509</v>
      </c>
      <c r="D2690" s="14" t="s">
        <v>1014</v>
      </c>
      <c r="E2690" s="16">
        <v>8870220343</v>
      </c>
      <c r="F2690" s="10" t="s">
        <v>3205</v>
      </c>
      <c r="G2690" s="17" t="s">
        <v>1792</v>
      </c>
      <c r="H2690" s="11">
        <v>270000</v>
      </c>
      <c r="I2690" s="19">
        <v>45915</v>
      </c>
      <c r="J2690" s="11">
        <v>80000</v>
      </c>
      <c r="K2690" s="12" t="s">
        <v>20</v>
      </c>
      <c r="L2690" s="12" t="s">
        <v>158</v>
      </c>
    </row>
    <row r="2691" spans="1:12" x14ac:dyDescent="0.25">
      <c r="A2691" s="10" t="s">
        <v>2997</v>
      </c>
      <c r="B2691" s="14">
        <v>202506</v>
      </c>
      <c r="C2691" s="14">
        <v>202506</v>
      </c>
      <c r="D2691" s="14" t="s">
        <v>1015</v>
      </c>
      <c r="E2691" s="16">
        <v>9337558060</v>
      </c>
      <c r="F2691" s="10" t="s">
        <v>3002</v>
      </c>
      <c r="G2691" s="17" t="s">
        <v>1792</v>
      </c>
      <c r="H2691" s="11">
        <v>270000</v>
      </c>
      <c r="I2691" s="19">
        <v>45915</v>
      </c>
      <c r="J2691" s="11">
        <v>80000</v>
      </c>
      <c r="K2691" s="12" t="s">
        <v>20</v>
      </c>
      <c r="L2691" s="12" t="s">
        <v>158</v>
      </c>
    </row>
    <row r="2692" spans="1:12" x14ac:dyDescent="0.25">
      <c r="A2692" s="10" t="s">
        <v>3214</v>
      </c>
      <c r="B2692" s="14">
        <v>202509</v>
      </c>
      <c r="C2692" s="14">
        <v>202509</v>
      </c>
      <c r="D2692" s="14" t="s">
        <v>1015</v>
      </c>
      <c r="E2692" s="16" t="s">
        <v>3218</v>
      </c>
      <c r="F2692" s="10" t="s">
        <v>3221</v>
      </c>
      <c r="G2692" s="17" t="s">
        <v>1778</v>
      </c>
      <c r="H2692" s="11">
        <v>290000</v>
      </c>
      <c r="I2692" s="19">
        <v>45915</v>
      </c>
      <c r="J2692" s="11">
        <v>30000</v>
      </c>
      <c r="K2692" s="12" t="s">
        <v>20</v>
      </c>
      <c r="L2692" s="12" t="s">
        <v>158</v>
      </c>
    </row>
    <row r="2693" spans="1:12" x14ac:dyDescent="0.25">
      <c r="A2693" s="10" t="s">
        <v>3217</v>
      </c>
      <c r="B2693" s="14">
        <v>202509</v>
      </c>
      <c r="C2693" s="14">
        <v>202509</v>
      </c>
      <c r="D2693" s="14" t="s">
        <v>1015</v>
      </c>
      <c r="E2693" s="16">
        <v>8917254082</v>
      </c>
      <c r="F2693" s="10" t="s">
        <v>3224</v>
      </c>
      <c r="G2693" s="17" t="s">
        <v>1778</v>
      </c>
      <c r="H2693" s="11">
        <v>318600</v>
      </c>
      <c r="I2693" s="19">
        <v>45915</v>
      </c>
      <c r="J2693" s="11">
        <f>95000+9533</f>
        <v>104533</v>
      </c>
      <c r="K2693" s="12" t="s">
        <v>20</v>
      </c>
      <c r="L2693" s="12" t="s">
        <v>158</v>
      </c>
    </row>
    <row r="2694" spans="1:12" x14ac:dyDescent="0.25">
      <c r="A2694" s="27" t="s">
        <v>3231</v>
      </c>
      <c r="B2694" s="48">
        <v>202509</v>
      </c>
      <c r="C2694" s="48">
        <v>202509</v>
      </c>
      <c r="D2694" s="14" t="s">
        <v>1015</v>
      </c>
      <c r="E2694" s="48">
        <v>9777905317</v>
      </c>
      <c r="F2694" s="27" t="s">
        <v>3232</v>
      </c>
      <c r="G2694" s="17" t="s">
        <v>1778</v>
      </c>
      <c r="H2694" s="11">
        <v>318600</v>
      </c>
      <c r="I2694" s="19">
        <v>45915</v>
      </c>
      <c r="J2694" s="53">
        <v>50000</v>
      </c>
      <c r="K2694" s="12" t="s">
        <v>20</v>
      </c>
      <c r="L2694" s="12" t="s">
        <v>158</v>
      </c>
    </row>
    <row r="2695" spans="1:12" x14ac:dyDescent="0.25">
      <c r="A2695" s="92" t="s">
        <v>3233</v>
      </c>
      <c r="B2695" s="48">
        <v>202509</v>
      </c>
      <c r="C2695" s="48">
        <v>202509</v>
      </c>
      <c r="D2695" s="14" t="s">
        <v>1014</v>
      </c>
      <c r="E2695" s="92">
        <v>8889521480</v>
      </c>
      <c r="F2695" s="95" t="s">
        <v>3234</v>
      </c>
      <c r="G2695" s="17" t="s">
        <v>1778</v>
      </c>
      <c r="H2695" s="11">
        <v>318600</v>
      </c>
      <c r="I2695" s="19">
        <v>45915</v>
      </c>
      <c r="J2695" s="53">
        <v>15000</v>
      </c>
      <c r="K2695" s="12" t="s">
        <v>20</v>
      </c>
      <c r="L2695" s="12" t="s">
        <v>158</v>
      </c>
    </row>
    <row r="2696" spans="1:12" x14ac:dyDescent="0.25">
      <c r="A2696" s="10" t="s">
        <v>3214</v>
      </c>
      <c r="B2696" s="14">
        <v>202509</v>
      </c>
      <c r="C2696" s="14">
        <v>202509</v>
      </c>
      <c r="D2696" s="14" t="s">
        <v>1015</v>
      </c>
      <c r="E2696" s="16" t="s">
        <v>3218</v>
      </c>
      <c r="F2696" s="10" t="s">
        <v>3221</v>
      </c>
      <c r="G2696" s="17" t="s">
        <v>1778</v>
      </c>
      <c r="H2696" s="11">
        <v>290000</v>
      </c>
      <c r="I2696" s="19">
        <v>45916</v>
      </c>
      <c r="J2696" s="11">
        <v>10000</v>
      </c>
      <c r="K2696" s="12" t="s">
        <v>20</v>
      </c>
      <c r="L2696" s="12" t="s">
        <v>158</v>
      </c>
    </row>
    <row r="2697" spans="1:12" x14ac:dyDescent="0.25">
      <c r="A2697" s="10" t="s">
        <v>3063</v>
      </c>
      <c r="B2697" s="14">
        <v>202507</v>
      </c>
      <c r="C2697" s="14">
        <v>202507</v>
      </c>
      <c r="D2697" s="14" t="s">
        <v>1015</v>
      </c>
      <c r="E2697" s="16">
        <v>7008650408</v>
      </c>
      <c r="F2697" s="10" t="s">
        <v>3064</v>
      </c>
      <c r="G2697" s="17" t="s">
        <v>1792</v>
      </c>
      <c r="H2697" s="11">
        <f t="shared" ref="H2697" si="7">IF(G2697="APIDS+IITG", 350000, IF(G2697="APDA+IITG", 330000, IF(G2697="APIDS", 318600, IF(G2697="APDA", 295000, "0"))))</f>
        <v>295000</v>
      </c>
      <c r="I2697" s="19">
        <v>45916</v>
      </c>
      <c r="J2697" s="11">
        <v>50000</v>
      </c>
      <c r="K2697" s="12" t="s">
        <v>20</v>
      </c>
      <c r="L2697" s="12" t="s">
        <v>158</v>
      </c>
    </row>
    <row r="2698" spans="1:12" x14ac:dyDescent="0.25">
      <c r="A2698" s="10" t="s">
        <v>3213</v>
      </c>
      <c r="B2698" s="14">
        <v>202509</v>
      </c>
      <c r="C2698" s="14">
        <v>202509</v>
      </c>
      <c r="D2698" s="14" t="s">
        <v>1014</v>
      </c>
      <c r="E2698" s="16">
        <v>8917452901</v>
      </c>
      <c r="F2698" s="10" t="s">
        <v>3220</v>
      </c>
      <c r="G2698" s="17" t="s">
        <v>1778</v>
      </c>
      <c r="H2698" s="11">
        <v>290000</v>
      </c>
      <c r="I2698" s="19">
        <v>45916</v>
      </c>
      <c r="J2698" s="11">
        <v>40000</v>
      </c>
      <c r="K2698" s="12" t="s">
        <v>20</v>
      </c>
      <c r="L2698" s="12" t="s">
        <v>158</v>
      </c>
    </row>
    <row r="2699" spans="1:12" x14ac:dyDescent="0.25">
      <c r="A2699" s="10" t="s">
        <v>3184</v>
      </c>
      <c r="B2699" s="14">
        <v>202508</v>
      </c>
      <c r="C2699" s="14">
        <v>202508</v>
      </c>
      <c r="D2699" s="14" t="s">
        <v>1015</v>
      </c>
      <c r="E2699" s="16">
        <v>8328914323</v>
      </c>
      <c r="F2699" s="10" t="s">
        <v>3185</v>
      </c>
      <c r="G2699" s="17" t="s">
        <v>1778</v>
      </c>
      <c r="H2699" s="11">
        <v>290000</v>
      </c>
      <c r="I2699" s="19">
        <v>45916</v>
      </c>
      <c r="J2699" s="11">
        <v>40000</v>
      </c>
      <c r="K2699" s="12" t="s">
        <v>20</v>
      </c>
      <c r="L2699" s="12" t="s">
        <v>158</v>
      </c>
    </row>
    <row r="2700" spans="1:12" x14ac:dyDescent="0.25">
      <c r="A2700" s="10" t="s">
        <v>3210</v>
      </c>
      <c r="B2700" s="14">
        <v>202509</v>
      </c>
      <c r="C2700" s="14">
        <v>202509</v>
      </c>
      <c r="D2700" s="14" t="s">
        <v>1014</v>
      </c>
      <c r="E2700" s="16">
        <v>9902330789</v>
      </c>
      <c r="F2700" s="10" t="s">
        <v>3211</v>
      </c>
      <c r="G2700" s="17" t="s">
        <v>1778</v>
      </c>
      <c r="H2700" s="11">
        <v>290000</v>
      </c>
      <c r="I2700" s="19">
        <v>45916</v>
      </c>
      <c r="J2700" s="11">
        <v>215000</v>
      </c>
      <c r="K2700" s="12" t="s">
        <v>10</v>
      </c>
      <c r="L2700" s="12" t="s">
        <v>158</v>
      </c>
    </row>
    <row r="2701" spans="1:12" x14ac:dyDescent="0.25">
      <c r="A2701" s="10" t="s">
        <v>3072</v>
      </c>
      <c r="B2701" s="14">
        <v>202506</v>
      </c>
      <c r="C2701" s="14">
        <v>202506</v>
      </c>
      <c r="D2701" s="14" t="s">
        <v>1015</v>
      </c>
      <c r="E2701" s="16">
        <v>6371155365</v>
      </c>
      <c r="F2701" s="10" t="s">
        <v>3071</v>
      </c>
      <c r="G2701" s="17" t="s">
        <v>1778</v>
      </c>
      <c r="H2701" s="11">
        <v>318600</v>
      </c>
      <c r="I2701" s="19">
        <v>45916</v>
      </c>
      <c r="J2701" s="11">
        <v>50000</v>
      </c>
      <c r="K2701" s="12" t="s">
        <v>20</v>
      </c>
      <c r="L2701" s="12" t="s">
        <v>158</v>
      </c>
    </row>
    <row r="2702" spans="1:12" x14ac:dyDescent="0.25">
      <c r="A2702" s="10" t="s">
        <v>3226</v>
      </c>
      <c r="B2702" s="14">
        <v>202509</v>
      </c>
      <c r="C2702" s="14">
        <v>202509</v>
      </c>
      <c r="D2702" s="14" t="s">
        <v>1015</v>
      </c>
      <c r="E2702" s="16">
        <v>8763276914</v>
      </c>
      <c r="F2702" s="10" t="s">
        <v>3228</v>
      </c>
      <c r="G2702" s="17" t="s">
        <v>1778</v>
      </c>
      <c r="H2702" s="11">
        <v>290000</v>
      </c>
      <c r="I2702" s="19">
        <v>45917</v>
      </c>
      <c r="J2702" s="11">
        <v>285000</v>
      </c>
      <c r="K2702" s="12" t="s">
        <v>20</v>
      </c>
      <c r="L2702" s="12" t="s">
        <v>158</v>
      </c>
    </row>
    <row r="2703" spans="1:12" x14ac:dyDescent="0.25">
      <c r="A2703" s="10" t="s">
        <v>3048</v>
      </c>
      <c r="B2703" s="14">
        <v>202507</v>
      </c>
      <c r="C2703" s="14">
        <v>202507</v>
      </c>
      <c r="D2703" s="14" t="s">
        <v>1015</v>
      </c>
      <c r="E2703" s="16">
        <v>8018322359</v>
      </c>
      <c r="F2703" s="10" t="s">
        <v>3051</v>
      </c>
      <c r="G2703" s="17" t="s">
        <v>1778</v>
      </c>
      <c r="H2703" s="11">
        <v>290000</v>
      </c>
      <c r="I2703" s="19">
        <v>45917</v>
      </c>
      <c r="J2703" s="11">
        <v>72500</v>
      </c>
      <c r="K2703" s="12" t="s">
        <v>20</v>
      </c>
      <c r="L2703" s="12" t="s">
        <v>158</v>
      </c>
    </row>
    <row r="2704" spans="1:12" x14ac:dyDescent="0.25">
      <c r="A2704" s="10" t="s">
        <v>3035</v>
      </c>
      <c r="B2704" s="14">
        <v>202506</v>
      </c>
      <c r="C2704" s="14">
        <v>202506</v>
      </c>
      <c r="D2704" s="14" t="s">
        <v>1014</v>
      </c>
      <c r="E2704" s="16">
        <v>8917306295</v>
      </c>
      <c r="F2704" s="10" t="s">
        <v>3043</v>
      </c>
      <c r="G2704" s="17" t="s">
        <v>1778</v>
      </c>
      <c r="H2704" s="11">
        <v>290000</v>
      </c>
      <c r="I2704" s="19">
        <v>45918</v>
      </c>
      <c r="J2704" s="11">
        <v>28000</v>
      </c>
      <c r="K2704" s="12" t="s">
        <v>20</v>
      </c>
      <c r="L2704" s="12" t="s">
        <v>158</v>
      </c>
    </row>
    <row r="2705" spans="1:12" x14ac:dyDescent="0.25">
      <c r="A2705" s="10" t="s">
        <v>2768</v>
      </c>
      <c r="B2705" s="14">
        <v>202504</v>
      </c>
      <c r="C2705" s="14">
        <v>202504</v>
      </c>
      <c r="D2705" s="14" t="s">
        <v>1015</v>
      </c>
      <c r="E2705" s="16">
        <v>7381676848</v>
      </c>
      <c r="F2705" s="10" t="s">
        <v>2774</v>
      </c>
      <c r="G2705" s="17" t="s">
        <v>1778</v>
      </c>
      <c r="H2705" s="11">
        <v>318600</v>
      </c>
      <c r="I2705" s="19">
        <v>45918</v>
      </c>
      <c r="J2705" s="11">
        <v>68400</v>
      </c>
      <c r="K2705" s="12" t="s">
        <v>20</v>
      </c>
      <c r="L2705" s="12" t="s">
        <v>158</v>
      </c>
    </row>
    <row r="2706" spans="1:12" x14ac:dyDescent="0.25">
      <c r="A2706" s="10" t="s">
        <v>3210</v>
      </c>
      <c r="B2706" s="14">
        <v>202509</v>
      </c>
      <c r="C2706" s="14">
        <v>202509</v>
      </c>
      <c r="D2706" s="14" t="s">
        <v>1014</v>
      </c>
      <c r="E2706" s="16">
        <v>9902330789</v>
      </c>
      <c r="F2706" s="10" t="s">
        <v>3211</v>
      </c>
      <c r="G2706" s="17" t="s">
        <v>1778</v>
      </c>
      <c r="H2706" s="11">
        <v>290000</v>
      </c>
      <c r="I2706" s="19">
        <v>45918</v>
      </c>
      <c r="J2706" s="11">
        <f>48000</f>
        <v>48000</v>
      </c>
      <c r="K2706" s="12" t="s">
        <v>20</v>
      </c>
      <c r="L2706" s="12" t="s">
        <v>158</v>
      </c>
    </row>
    <row r="2707" spans="1:12" x14ac:dyDescent="0.25">
      <c r="A2707" s="10" t="s">
        <v>2880</v>
      </c>
      <c r="B2707" s="14">
        <v>202505</v>
      </c>
      <c r="C2707" s="14">
        <v>202505</v>
      </c>
      <c r="D2707" s="14" t="s">
        <v>1015</v>
      </c>
      <c r="E2707" s="16">
        <v>8917498089</v>
      </c>
      <c r="F2707" s="10" t="s">
        <v>2884</v>
      </c>
      <c r="G2707" s="17" t="s">
        <v>1792</v>
      </c>
      <c r="H2707" s="11">
        <v>270000</v>
      </c>
      <c r="I2707" s="19">
        <v>45918</v>
      </c>
      <c r="J2707" s="11">
        <v>50000</v>
      </c>
      <c r="K2707" s="12" t="s">
        <v>20</v>
      </c>
      <c r="L2707" s="12" t="s">
        <v>158</v>
      </c>
    </row>
    <row r="2708" spans="1:12" x14ac:dyDescent="0.25">
      <c r="A2708" s="10" t="s">
        <v>3235</v>
      </c>
      <c r="B2708" s="14">
        <v>202509</v>
      </c>
      <c r="C2708" s="14">
        <v>202509</v>
      </c>
      <c r="D2708" s="14" t="s">
        <v>1014</v>
      </c>
      <c r="E2708" s="16">
        <v>9753725114</v>
      </c>
      <c r="F2708" s="10"/>
      <c r="G2708" s="17" t="s">
        <v>1778</v>
      </c>
      <c r="H2708" s="11">
        <v>290000</v>
      </c>
      <c r="I2708" s="19">
        <v>45918</v>
      </c>
      <c r="J2708" s="11">
        <v>70000</v>
      </c>
      <c r="K2708" s="12" t="s">
        <v>20</v>
      </c>
      <c r="L2708" s="12" t="s">
        <v>158</v>
      </c>
    </row>
    <row r="2709" spans="1:12" x14ac:dyDescent="0.25">
      <c r="A2709" s="10" t="s">
        <v>3236</v>
      </c>
      <c r="B2709" s="14">
        <v>202509</v>
      </c>
      <c r="C2709" s="14">
        <v>202509</v>
      </c>
      <c r="D2709" s="14" t="s">
        <v>1015</v>
      </c>
      <c r="E2709" s="16">
        <v>9668788598</v>
      </c>
      <c r="F2709" s="10" t="s">
        <v>3242</v>
      </c>
      <c r="G2709" s="17" t="s">
        <v>1778</v>
      </c>
      <c r="H2709" s="11">
        <v>300000</v>
      </c>
      <c r="I2709" s="19">
        <v>45918</v>
      </c>
      <c r="J2709" s="11">
        <v>5000</v>
      </c>
      <c r="K2709" s="12" t="s">
        <v>689</v>
      </c>
      <c r="L2709" s="12" t="s">
        <v>158</v>
      </c>
    </row>
    <row r="2710" spans="1:12" x14ac:dyDescent="0.25">
      <c r="A2710" s="10" t="s">
        <v>3237</v>
      </c>
      <c r="B2710" s="14">
        <v>202509</v>
      </c>
      <c r="C2710" s="14">
        <v>202509</v>
      </c>
      <c r="D2710" s="14" t="s">
        <v>1014</v>
      </c>
      <c r="E2710" s="16">
        <v>7978043059</v>
      </c>
      <c r="F2710" s="10" t="s">
        <v>3243</v>
      </c>
      <c r="G2710" s="17" t="s">
        <v>1792</v>
      </c>
      <c r="H2710" s="11">
        <v>270000</v>
      </c>
      <c r="I2710" s="19">
        <v>45918</v>
      </c>
      <c r="J2710" s="11">
        <v>5000</v>
      </c>
      <c r="K2710" s="12" t="s">
        <v>689</v>
      </c>
      <c r="L2710" s="12" t="s">
        <v>158</v>
      </c>
    </row>
    <row r="2711" spans="1:12" x14ac:dyDescent="0.25">
      <c r="A2711" s="10" t="s">
        <v>3233</v>
      </c>
      <c r="B2711" s="14">
        <v>202509</v>
      </c>
      <c r="C2711" s="14">
        <v>202509</v>
      </c>
      <c r="D2711" s="14" t="s">
        <v>1015</v>
      </c>
      <c r="E2711" s="16">
        <v>8889521480</v>
      </c>
      <c r="F2711" s="10" t="s">
        <v>3234</v>
      </c>
      <c r="G2711" s="17" t="s">
        <v>1778</v>
      </c>
      <c r="H2711" s="11">
        <v>318000</v>
      </c>
      <c r="I2711" s="19">
        <v>45918</v>
      </c>
      <c r="J2711" s="11">
        <v>5000</v>
      </c>
      <c r="K2711" s="12" t="s">
        <v>689</v>
      </c>
      <c r="L2711" s="12" t="s">
        <v>158</v>
      </c>
    </row>
    <row r="2712" spans="1:12" x14ac:dyDescent="0.25">
      <c r="A2712" s="10" t="s">
        <v>3238</v>
      </c>
      <c r="B2712" s="14">
        <v>202509</v>
      </c>
      <c r="C2712" s="14">
        <v>202509</v>
      </c>
      <c r="D2712" s="14" t="s">
        <v>1015</v>
      </c>
      <c r="E2712" s="16">
        <v>7205881836</v>
      </c>
      <c r="F2712" s="10" t="s">
        <v>3244</v>
      </c>
      <c r="G2712" s="17" t="s">
        <v>1778</v>
      </c>
      <c r="H2712" s="11">
        <v>318000</v>
      </c>
      <c r="I2712" s="19">
        <v>45918</v>
      </c>
      <c r="J2712" s="11">
        <v>5000</v>
      </c>
      <c r="K2712" s="12" t="s">
        <v>689</v>
      </c>
      <c r="L2712" s="12" t="s">
        <v>158</v>
      </c>
    </row>
    <row r="2713" spans="1:12" x14ac:dyDescent="0.25">
      <c r="A2713" s="10" t="s">
        <v>3239</v>
      </c>
      <c r="B2713" s="14">
        <v>202509</v>
      </c>
      <c r="C2713" s="14">
        <v>202509</v>
      </c>
      <c r="D2713" s="14" t="s">
        <v>1015</v>
      </c>
      <c r="E2713" s="16">
        <v>9031766719</v>
      </c>
      <c r="F2713" s="10" t="s">
        <v>3245</v>
      </c>
      <c r="G2713" s="17" t="s">
        <v>1778</v>
      </c>
      <c r="H2713" s="11">
        <v>290000</v>
      </c>
      <c r="I2713" s="19">
        <v>45918</v>
      </c>
      <c r="J2713" s="11">
        <v>5000</v>
      </c>
      <c r="K2713" s="12" t="s">
        <v>689</v>
      </c>
      <c r="L2713" s="12" t="s">
        <v>158</v>
      </c>
    </row>
    <row r="2714" spans="1:12" x14ac:dyDescent="0.25">
      <c r="A2714" s="10" t="s">
        <v>3240</v>
      </c>
      <c r="B2714" s="14">
        <v>202509</v>
      </c>
      <c r="C2714" s="14">
        <v>202509</v>
      </c>
      <c r="D2714" s="14" t="s">
        <v>1015</v>
      </c>
      <c r="E2714" s="16">
        <v>7978475273</v>
      </c>
      <c r="F2714" s="10" t="s">
        <v>3246</v>
      </c>
      <c r="G2714" s="17" t="s">
        <v>1778</v>
      </c>
      <c r="H2714" s="11">
        <v>305000</v>
      </c>
      <c r="I2714" s="19">
        <v>45918</v>
      </c>
      <c r="J2714" s="11">
        <v>5000</v>
      </c>
      <c r="K2714" s="12" t="s">
        <v>689</v>
      </c>
      <c r="L2714" s="12" t="s">
        <v>158</v>
      </c>
    </row>
    <row r="2715" spans="1:12" x14ac:dyDescent="0.25">
      <c r="A2715" s="10" t="s">
        <v>3241</v>
      </c>
      <c r="B2715" s="14">
        <v>202509</v>
      </c>
      <c r="C2715" s="14">
        <v>202509</v>
      </c>
      <c r="D2715" s="14" t="s">
        <v>1014</v>
      </c>
      <c r="E2715" s="16">
        <v>8073584772</v>
      </c>
      <c r="F2715" s="10" t="s">
        <v>3247</v>
      </c>
      <c r="G2715" s="17" t="s">
        <v>1778</v>
      </c>
      <c r="H2715" s="11">
        <v>290000</v>
      </c>
      <c r="I2715" s="19">
        <v>45918</v>
      </c>
      <c r="J2715" s="11">
        <v>5000</v>
      </c>
      <c r="K2715" s="12" t="s">
        <v>689</v>
      </c>
      <c r="L2715" s="12" t="s">
        <v>158</v>
      </c>
    </row>
    <row r="2716" spans="1:12" x14ac:dyDescent="0.25">
      <c r="A2716" s="10" t="s">
        <v>3018</v>
      </c>
      <c r="B2716" s="14">
        <v>202506</v>
      </c>
      <c r="C2716" s="14">
        <v>202506</v>
      </c>
      <c r="D2716" s="14" t="s">
        <v>1015</v>
      </c>
      <c r="E2716" s="16">
        <v>7978958308</v>
      </c>
      <c r="F2716" s="10" t="s">
        <v>3019</v>
      </c>
      <c r="G2716" s="17" t="s">
        <v>1778</v>
      </c>
      <c r="H2716" s="11">
        <v>290000</v>
      </c>
      <c r="I2716" s="19">
        <v>45919</v>
      </c>
      <c r="J2716" s="11">
        <v>60000</v>
      </c>
      <c r="K2716" s="12" t="s">
        <v>20</v>
      </c>
      <c r="L2716" s="12" t="s">
        <v>158</v>
      </c>
    </row>
    <row r="2717" spans="1:12" x14ac:dyDescent="0.25">
      <c r="A2717" s="10" t="s">
        <v>3241</v>
      </c>
      <c r="B2717" s="14">
        <v>202509</v>
      </c>
      <c r="C2717" s="14">
        <v>202509</v>
      </c>
      <c r="D2717" s="14" t="s">
        <v>1014</v>
      </c>
      <c r="E2717" s="16">
        <v>8073584772</v>
      </c>
      <c r="F2717" s="10" t="s">
        <v>3247</v>
      </c>
      <c r="G2717" s="17" t="s">
        <v>1778</v>
      </c>
      <c r="H2717" s="11">
        <v>290000</v>
      </c>
      <c r="I2717" s="19">
        <v>45919</v>
      </c>
      <c r="J2717" s="11">
        <v>285000</v>
      </c>
      <c r="K2717" s="12" t="s">
        <v>689</v>
      </c>
      <c r="L2717" s="12" t="s">
        <v>158</v>
      </c>
    </row>
    <row r="2718" spans="1:12" x14ac:dyDescent="0.25">
      <c r="A2718" s="10" t="s">
        <v>2969</v>
      </c>
      <c r="B2718" s="14">
        <v>202506</v>
      </c>
      <c r="C2718" s="14">
        <v>202506</v>
      </c>
      <c r="D2718" s="14" t="s">
        <v>1015</v>
      </c>
      <c r="E2718" s="16">
        <v>9861234569</v>
      </c>
      <c r="F2718" s="10" t="s">
        <v>2970</v>
      </c>
      <c r="G2718" s="17" t="s">
        <v>1778</v>
      </c>
      <c r="H2718" s="11">
        <v>290000</v>
      </c>
      <c r="I2718" s="19">
        <v>45919</v>
      </c>
      <c r="J2718" s="11">
        <v>72500</v>
      </c>
      <c r="K2718" s="12" t="s">
        <v>20</v>
      </c>
      <c r="L2718" s="12" t="s">
        <v>158</v>
      </c>
    </row>
    <row r="2719" spans="1:12" x14ac:dyDescent="0.25">
      <c r="A2719" s="10" t="s">
        <v>2991</v>
      </c>
      <c r="B2719" s="14">
        <v>202506</v>
      </c>
      <c r="C2719" s="14">
        <v>202506</v>
      </c>
      <c r="D2719" s="14" t="s">
        <v>1015</v>
      </c>
      <c r="E2719" s="16">
        <v>7684001678</v>
      </c>
      <c r="F2719" s="10" t="s">
        <v>2992</v>
      </c>
      <c r="G2719" s="17" t="s">
        <v>1778</v>
      </c>
      <c r="H2719" s="11">
        <v>290000</v>
      </c>
      <c r="I2719" s="19">
        <v>45920</v>
      </c>
      <c r="J2719" s="11">
        <v>50000</v>
      </c>
      <c r="K2719" s="12" t="s">
        <v>20</v>
      </c>
      <c r="L2719" s="12" t="s">
        <v>158</v>
      </c>
    </row>
    <row r="2720" spans="1:12" x14ac:dyDescent="0.25">
      <c r="A2720" s="10" t="s">
        <v>2945</v>
      </c>
      <c r="B2720" s="14">
        <v>202505</v>
      </c>
      <c r="C2720" s="14">
        <v>202505</v>
      </c>
      <c r="D2720" s="14" t="s">
        <v>1014</v>
      </c>
      <c r="E2720" s="16">
        <v>9046776043</v>
      </c>
      <c r="F2720" s="10" t="s">
        <v>2949</v>
      </c>
      <c r="G2720" s="17" t="s">
        <v>1778</v>
      </c>
      <c r="H2720" s="11">
        <v>290000</v>
      </c>
      <c r="I2720" s="19">
        <v>45920</v>
      </c>
      <c r="J2720" s="11">
        <v>45000</v>
      </c>
      <c r="K2720" s="12" t="s">
        <v>20</v>
      </c>
      <c r="L2720" s="12" t="s">
        <v>158</v>
      </c>
    </row>
    <row r="2721" spans="1:13" x14ac:dyDescent="0.25">
      <c r="A2721" s="10" t="s">
        <v>3210</v>
      </c>
      <c r="B2721" s="14">
        <v>202509</v>
      </c>
      <c r="C2721" s="14">
        <v>202509</v>
      </c>
      <c r="D2721" s="14" t="s">
        <v>1014</v>
      </c>
      <c r="E2721" s="16">
        <v>9902330789</v>
      </c>
      <c r="F2721" s="10" t="s">
        <v>3211</v>
      </c>
      <c r="G2721" s="17" t="s">
        <v>1778</v>
      </c>
      <c r="H2721" s="11">
        <v>290000</v>
      </c>
      <c r="I2721" s="19">
        <v>45920</v>
      </c>
      <c r="J2721" s="11">
        <v>35000</v>
      </c>
      <c r="K2721" s="12" t="s">
        <v>10</v>
      </c>
      <c r="L2721" s="12" t="s">
        <v>158</v>
      </c>
    </row>
    <row r="2722" spans="1:13" x14ac:dyDescent="0.25">
      <c r="A2722" s="10" t="s">
        <v>3248</v>
      </c>
      <c r="B2722" s="14">
        <v>202509</v>
      </c>
      <c r="C2722" s="14">
        <v>202509</v>
      </c>
      <c r="D2722" s="14" t="s">
        <v>1014</v>
      </c>
      <c r="E2722" s="16">
        <v>8599087068</v>
      </c>
      <c r="F2722" s="10" t="s">
        <v>3249</v>
      </c>
      <c r="G2722" s="17" t="s">
        <v>1778</v>
      </c>
      <c r="H2722" s="11">
        <v>290000</v>
      </c>
      <c r="I2722" s="19">
        <v>45920</v>
      </c>
      <c r="J2722" s="11">
        <v>180000</v>
      </c>
      <c r="K2722" s="12" t="s">
        <v>286</v>
      </c>
      <c r="L2722" s="12" t="s">
        <v>158</v>
      </c>
      <c r="M2722" t="s">
        <v>3250</v>
      </c>
    </row>
    <row r="2723" spans="1:13" x14ac:dyDescent="0.25">
      <c r="A2723" s="10" t="s">
        <v>3212</v>
      </c>
      <c r="B2723" s="14">
        <v>202509</v>
      </c>
      <c r="C2723" s="14">
        <v>202509</v>
      </c>
      <c r="D2723" s="14" t="s">
        <v>1014</v>
      </c>
      <c r="E2723" s="16">
        <v>9149044061</v>
      </c>
      <c r="F2723" s="10" t="s">
        <v>3219</v>
      </c>
      <c r="G2723" s="17" t="s">
        <v>1778</v>
      </c>
      <c r="H2723" s="11">
        <v>293000</v>
      </c>
      <c r="I2723" s="19">
        <v>45922</v>
      </c>
      <c r="J2723" s="11">
        <v>293000</v>
      </c>
      <c r="K2723" s="12" t="s">
        <v>20</v>
      </c>
      <c r="L2723" s="12" t="s">
        <v>158</v>
      </c>
    </row>
    <row r="2724" spans="1:13" x14ac:dyDescent="0.25">
      <c r="A2724" s="10" t="s">
        <v>3225</v>
      </c>
      <c r="B2724" s="14">
        <v>202509</v>
      </c>
      <c r="C2724" s="14">
        <v>202509</v>
      </c>
      <c r="D2724" s="14" t="s">
        <v>1015</v>
      </c>
      <c r="E2724" s="16">
        <v>8.8004911298431894E+19</v>
      </c>
      <c r="F2724" s="10" t="s">
        <v>3227</v>
      </c>
      <c r="G2724" s="17" t="s">
        <v>1778</v>
      </c>
      <c r="H2724" s="11">
        <v>285000</v>
      </c>
      <c r="I2724" s="19">
        <v>45922</v>
      </c>
      <c r="J2724" s="11">
        <v>80000</v>
      </c>
      <c r="K2724" s="12" t="s">
        <v>20</v>
      </c>
      <c r="L2724" s="12" t="s">
        <v>158</v>
      </c>
    </row>
    <row r="2725" spans="1:13" x14ac:dyDescent="0.25">
      <c r="A2725" s="10" t="s">
        <v>3225</v>
      </c>
      <c r="B2725" s="14">
        <v>202509</v>
      </c>
      <c r="C2725" s="14">
        <v>202509</v>
      </c>
      <c r="D2725" s="14" t="s">
        <v>1015</v>
      </c>
      <c r="E2725" s="16">
        <v>8.8004911298431894E+19</v>
      </c>
      <c r="F2725" s="10" t="s">
        <v>3227</v>
      </c>
      <c r="G2725" s="17" t="s">
        <v>1778</v>
      </c>
      <c r="H2725" s="11">
        <v>285000</v>
      </c>
      <c r="I2725" s="19">
        <v>45923</v>
      </c>
      <c r="J2725" s="11">
        <v>12000</v>
      </c>
      <c r="K2725" s="12" t="s">
        <v>20</v>
      </c>
      <c r="L2725" s="12" t="s">
        <v>158</v>
      </c>
    </row>
    <row r="2726" spans="1:13" x14ac:dyDescent="0.25">
      <c r="A2726" s="10" t="s">
        <v>3248</v>
      </c>
      <c r="B2726" s="14">
        <v>202509</v>
      </c>
      <c r="C2726" s="14">
        <v>202509</v>
      </c>
      <c r="D2726" s="14" t="s">
        <v>1014</v>
      </c>
      <c r="E2726" s="16">
        <v>8599087068</v>
      </c>
      <c r="F2726" s="10" t="s">
        <v>3249</v>
      </c>
      <c r="G2726" s="17" t="s">
        <v>1778</v>
      </c>
      <c r="H2726" s="11">
        <v>290000</v>
      </c>
      <c r="I2726" s="19">
        <v>45923</v>
      </c>
      <c r="J2726" s="11">
        <v>90000</v>
      </c>
      <c r="K2726" s="12" t="s">
        <v>286</v>
      </c>
      <c r="L2726" s="12" t="s">
        <v>158</v>
      </c>
      <c r="M2726" t="s">
        <v>3250</v>
      </c>
    </row>
    <row r="2727" spans="1:13" x14ac:dyDescent="0.25">
      <c r="A2727" s="10" t="s">
        <v>3139</v>
      </c>
      <c r="B2727" s="14">
        <v>202508</v>
      </c>
      <c r="C2727" s="14">
        <v>202508</v>
      </c>
      <c r="D2727" s="14" t="s">
        <v>1014</v>
      </c>
      <c r="E2727" s="16">
        <v>7008955294</v>
      </c>
      <c r="F2727" s="10" t="s">
        <v>3145</v>
      </c>
      <c r="G2727" s="17" t="s">
        <v>1778</v>
      </c>
      <c r="H2727" s="11">
        <v>300000</v>
      </c>
      <c r="I2727" s="19">
        <v>45923</v>
      </c>
      <c r="J2727" s="11">
        <v>200000</v>
      </c>
      <c r="K2727" s="12" t="s">
        <v>20</v>
      </c>
      <c r="L2727" s="12" t="s">
        <v>158</v>
      </c>
    </row>
    <row r="2728" spans="1:13" x14ac:dyDescent="0.25">
      <c r="A2728" s="10" t="s">
        <v>3121</v>
      </c>
      <c r="B2728" s="14">
        <v>202508</v>
      </c>
      <c r="C2728" s="14">
        <v>202508</v>
      </c>
      <c r="D2728" s="14" t="s">
        <v>1014</v>
      </c>
      <c r="E2728" s="16">
        <v>9686127750</v>
      </c>
      <c r="F2728" s="10" t="s">
        <v>3126</v>
      </c>
      <c r="G2728" s="17" t="s">
        <v>1778</v>
      </c>
      <c r="H2728" s="11">
        <v>305000</v>
      </c>
      <c r="I2728" s="19">
        <v>45923</v>
      </c>
      <c r="J2728" s="11">
        <v>55000</v>
      </c>
      <c r="K2728" s="12" t="s">
        <v>20</v>
      </c>
      <c r="L2728" s="12" t="s">
        <v>158</v>
      </c>
    </row>
    <row r="2729" spans="1:13" x14ac:dyDescent="0.25">
      <c r="A2729" s="10" t="s">
        <v>2675</v>
      </c>
      <c r="B2729" s="14">
        <v>202502</v>
      </c>
      <c r="C2729" s="14">
        <v>202502</v>
      </c>
      <c r="D2729" s="14" t="s">
        <v>1015</v>
      </c>
      <c r="E2729" s="16">
        <v>8114923133</v>
      </c>
      <c r="F2729" s="10" t="s">
        <v>2679</v>
      </c>
      <c r="G2729" s="17" t="s">
        <v>1792</v>
      </c>
      <c r="H2729" s="11">
        <v>285000</v>
      </c>
      <c r="I2729" s="19">
        <v>45924</v>
      </c>
      <c r="J2729" s="11">
        <v>20000</v>
      </c>
      <c r="K2729" s="12" t="s">
        <v>20</v>
      </c>
      <c r="L2729" s="12" t="s">
        <v>158</v>
      </c>
    </row>
    <row r="2730" spans="1:13" x14ac:dyDescent="0.25">
      <c r="A2730" s="10" t="s">
        <v>3169</v>
      </c>
      <c r="B2730" s="14">
        <v>202508</v>
      </c>
      <c r="C2730" s="14">
        <v>202508</v>
      </c>
      <c r="D2730" s="14" t="s">
        <v>1015</v>
      </c>
      <c r="E2730" s="16">
        <v>7008445970</v>
      </c>
      <c r="F2730" s="10" t="s">
        <v>3175</v>
      </c>
      <c r="G2730" s="17" t="s">
        <v>1778</v>
      </c>
      <c r="H2730" s="11">
        <v>290000</v>
      </c>
      <c r="I2730" s="19">
        <v>45924</v>
      </c>
      <c r="J2730" s="11">
        <v>70000</v>
      </c>
      <c r="K2730" s="12" t="s">
        <v>20</v>
      </c>
      <c r="L2730" s="12" t="s">
        <v>158</v>
      </c>
    </row>
    <row r="2731" spans="1:13" x14ac:dyDescent="0.25">
      <c r="A2731" s="10" t="s">
        <v>3076</v>
      </c>
      <c r="B2731" s="14">
        <v>202507</v>
      </c>
      <c r="C2731" s="14">
        <v>202507</v>
      </c>
      <c r="D2731" s="14" t="s">
        <v>1015</v>
      </c>
      <c r="E2731" s="16">
        <v>7978163148</v>
      </c>
      <c r="F2731" s="10" t="s">
        <v>3083</v>
      </c>
      <c r="G2731" s="17" t="s">
        <v>1778</v>
      </c>
      <c r="H2731" s="11">
        <v>300000</v>
      </c>
      <c r="I2731" s="19">
        <v>45924</v>
      </c>
      <c r="J2731" s="11">
        <v>100000</v>
      </c>
      <c r="K2731" s="12" t="s">
        <v>20</v>
      </c>
      <c r="L2731" s="12" t="s">
        <v>158</v>
      </c>
    </row>
    <row r="2732" spans="1:13" x14ac:dyDescent="0.25">
      <c r="A2732" s="10" t="s">
        <v>3090</v>
      </c>
      <c r="B2732" s="14">
        <v>202507</v>
      </c>
      <c r="C2732" s="14">
        <v>202507</v>
      </c>
      <c r="D2732" s="14" t="s">
        <v>1015</v>
      </c>
      <c r="E2732" s="16">
        <v>7978902314</v>
      </c>
      <c r="F2732" s="10" t="s">
        <v>3093</v>
      </c>
      <c r="G2732" s="17" t="s">
        <v>1778</v>
      </c>
      <c r="H2732" s="11">
        <v>290000</v>
      </c>
      <c r="I2732" s="19">
        <v>45924</v>
      </c>
      <c r="J2732" s="11">
        <v>5000</v>
      </c>
      <c r="K2732" s="12" t="s">
        <v>20</v>
      </c>
      <c r="L2732" s="12" t="s">
        <v>158</v>
      </c>
    </row>
    <row r="2733" spans="1:13" x14ac:dyDescent="0.25">
      <c r="A2733" s="10" t="s">
        <v>3140</v>
      </c>
      <c r="B2733" s="14">
        <v>202508</v>
      </c>
      <c r="C2733" s="14">
        <v>202508</v>
      </c>
      <c r="D2733" s="14" t="s">
        <v>1015</v>
      </c>
      <c r="E2733" s="16">
        <v>7004663520</v>
      </c>
      <c r="F2733" s="10" t="s">
        <v>3146</v>
      </c>
      <c r="G2733" s="17" t="s">
        <v>1778</v>
      </c>
      <c r="H2733" s="11">
        <v>29000</v>
      </c>
      <c r="I2733" s="19">
        <v>45924</v>
      </c>
      <c r="J2733" s="11">
        <v>60000</v>
      </c>
      <c r="K2733" s="12" t="s">
        <v>20</v>
      </c>
      <c r="L2733" s="12" t="s">
        <v>158</v>
      </c>
    </row>
    <row r="2734" spans="1:13" x14ac:dyDescent="0.25">
      <c r="A2734" s="10" t="s">
        <v>3251</v>
      </c>
      <c r="B2734" s="14">
        <v>202509</v>
      </c>
      <c r="C2734" s="14">
        <v>202509</v>
      </c>
      <c r="D2734" s="14" t="s">
        <v>1015</v>
      </c>
      <c r="E2734" s="16">
        <v>9090385233</v>
      </c>
      <c r="F2734" s="10" t="s">
        <v>3252</v>
      </c>
      <c r="G2734" s="17" t="s">
        <v>1778</v>
      </c>
      <c r="H2734" s="11">
        <v>29000</v>
      </c>
      <c r="I2734" s="19">
        <v>45924</v>
      </c>
      <c r="J2734" s="11">
        <v>5000</v>
      </c>
      <c r="K2734" s="12" t="s">
        <v>20</v>
      </c>
      <c r="L2734" s="12" t="s">
        <v>158</v>
      </c>
    </row>
    <row r="2735" spans="1:13" x14ac:dyDescent="0.25">
      <c r="A2735" s="10" t="s">
        <v>3253</v>
      </c>
      <c r="B2735" s="14">
        <v>202509</v>
      </c>
      <c r="C2735" s="14">
        <v>202509</v>
      </c>
      <c r="D2735" s="14" t="s">
        <v>1015</v>
      </c>
      <c r="E2735" s="16">
        <v>9583436866</v>
      </c>
      <c r="F2735" s="10" t="s">
        <v>3254</v>
      </c>
      <c r="G2735" s="17" t="s">
        <v>1778</v>
      </c>
      <c r="H2735" s="11">
        <v>29000</v>
      </c>
      <c r="I2735" s="19">
        <v>45924</v>
      </c>
      <c r="J2735" s="11">
        <v>5000</v>
      </c>
      <c r="K2735" s="12" t="s">
        <v>286</v>
      </c>
      <c r="L2735" s="12" t="s">
        <v>158</v>
      </c>
      <c r="M2735" t="s">
        <v>2930</v>
      </c>
    </row>
    <row r="2736" spans="1:13" x14ac:dyDescent="0.25">
      <c r="A2736" s="10" t="s">
        <v>3255</v>
      </c>
      <c r="B2736" s="14">
        <v>202509</v>
      </c>
      <c r="C2736" s="14">
        <v>202509</v>
      </c>
      <c r="D2736" s="14" t="s">
        <v>1015</v>
      </c>
      <c r="E2736" s="16">
        <v>9632675294</v>
      </c>
      <c r="F2736" s="10" t="s">
        <v>3256</v>
      </c>
      <c r="G2736" s="17" t="s">
        <v>1778</v>
      </c>
      <c r="H2736" s="11">
        <v>29000</v>
      </c>
      <c r="I2736" s="19">
        <v>45924</v>
      </c>
      <c r="J2736" s="11">
        <v>5000</v>
      </c>
      <c r="K2736" s="12" t="s">
        <v>20</v>
      </c>
      <c r="L2736" s="12" t="s">
        <v>158</v>
      </c>
    </row>
    <row r="2737" spans="1:13" x14ac:dyDescent="0.25">
      <c r="A2737" s="10" t="s">
        <v>3257</v>
      </c>
      <c r="B2737" s="14">
        <v>202509</v>
      </c>
      <c r="C2737" s="14">
        <v>202509</v>
      </c>
      <c r="D2737" s="14" t="s">
        <v>1015</v>
      </c>
      <c r="E2737" s="16">
        <v>7809822222</v>
      </c>
      <c r="F2737" s="10" t="s">
        <v>3258</v>
      </c>
      <c r="G2737" s="17" t="s">
        <v>1778</v>
      </c>
      <c r="H2737" s="11">
        <v>29000</v>
      </c>
      <c r="I2737" s="19">
        <v>45924</v>
      </c>
      <c r="J2737" s="11">
        <v>5000</v>
      </c>
      <c r="K2737" s="12" t="s">
        <v>20</v>
      </c>
      <c r="L2737" s="12" t="s">
        <v>158</v>
      </c>
    </row>
    <row r="2738" spans="1:13" x14ac:dyDescent="0.25">
      <c r="A2738" s="10" t="s">
        <v>3259</v>
      </c>
      <c r="B2738" s="14">
        <v>202509</v>
      </c>
      <c r="C2738" s="14">
        <v>202509</v>
      </c>
      <c r="D2738" s="14" t="s">
        <v>1015</v>
      </c>
      <c r="E2738" s="16">
        <v>7853069163</v>
      </c>
      <c r="F2738" s="10" t="s">
        <v>3260</v>
      </c>
      <c r="G2738" s="17" t="s">
        <v>1778</v>
      </c>
      <c r="H2738" s="11">
        <v>29000</v>
      </c>
      <c r="I2738" s="19">
        <v>45924</v>
      </c>
      <c r="J2738" s="11">
        <v>5000</v>
      </c>
      <c r="K2738" s="12" t="s">
        <v>20</v>
      </c>
      <c r="L2738" s="12" t="s">
        <v>158</v>
      </c>
    </row>
    <row r="2739" spans="1:13" x14ac:dyDescent="0.25">
      <c r="A2739" s="10" t="s">
        <v>3261</v>
      </c>
      <c r="B2739" s="14">
        <v>202509</v>
      </c>
      <c r="C2739" s="14">
        <v>202509</v>
      </c>
      <c r="D2739" s="14" t="s">
        <v>1015</v>
      </c>
      <c r="E2739" s="16">
        <v>9066846020</v>
      </c>
      <c r="F2739" s="10" t="s">
        <v>3262</v>
      </c>
      <c r="G2739" s="17" t="s">
        <v>1778</v>
      </c>
      <c r="H2739" s="11">
        <v>29000</v>
      </c>
      <c r="I2739" s="19">
        <v>45924</v>
      </c>
      <c r="J2739" s="11">
        <v>5000</v>
      </c>
      <c r="K2739" s="12" t="s">
        <v>20</v>
      </c>
      <c r="L2739" s="12" t="s">
        <v>158</v>
      </c>
    </row>
    <row r="2740" spans="1:13" x14ac:dyDescent="0.25">
      <c r="A2740" s="10" t="s">
        <v>3263</v>
      </c>
      <c r="B2740" s="14">
        <v>202509</v>
      </c>
      <c r="C2740" s="14">
        <v>202509</v>
      </c>
      <c r="D2740" s="14" t="s">
        <v>1015</v>
      </c>
      <c r="E2740" s="16">
        <v>7847869188</v>
      </c>
      <c r="F2740" s="10" t="s">
        <v>3264</v>
      </c>
      <c r="G2740" s="17" t="s">
        <v>1778</v>
      </c>
      <c r="H2740" s="11">
        <v>29000</v>
      </c>
      <c r="I2740" s="19">
        <v>45924</v>
      </c>
      <c r="J2740" s="11">
        <v>5000</v>
      </c>
      <c r="K2740" s="12" t="s">
        <v>20</v>
      </c>
      <c r="L2740" s="12" t="s">
        <v>158</v>
      </c>
    </row>
    <row r="2741" spans="1:13" x14ac:dyDescent="0.25">
      <c r="A2741" s="10" t="s">
        <v>3235</v>
      </c>
      <c r="B2741" s="14">
        <v>202509</v>
      </c>
      <c r="C2741" s="14">
        <v>202509</v>
      </c>
      <c r="D2741" s="14" t="s">
        <v>1014</v>
      </c>
      <c r="E2741" s="16">
        <v>9753725114</v>
      </c>
      <c r="F2741" s="10"/>
      <c r="G2741" s="17" t="s">
        <v>1778</v>
      </c>
      <c r="H2741" s="11">
        <v>290000</v>
      </c>
      <c r="I2741" s="19">
        <v>45924</v>
      </c>
      <c r="J2741" s="11">
        <v>5000</v>
      </c>
      <c r="K2741" s="12" t="s">
        <v>20</v>
      </c>
      <c r="L2741" s="12" t="s">
        <v>158</v>
      </c>
    </row>
    <row r="2742" spans="1:13" x14ac:dyDescent="0.25">
      <c r="A2742" s="10" t="s">
        <v>3229</v>
      </c>
      <c r="B2742" s="14">
        <v>202509</v>
      </c>
      <c r="C2742" s="14">
        <v>202509</v>
      </c>
      <c r="D2742" s="14" t="s">
        <v>1015</v>
      </c>
      <c r="E2742" s="16">
        <v>7827980603</v>
      </c>
      <c r="F2742" s="10" t="s">
        <v>3230</v>
      </c>
      <c r="G2742" s="17" t="s">
        <v>1778</v>
      </c>
      <c r="H2742" s="11">
        <v>318000</v>
      </c>
      <c r="I2742" s="19">
        <v>45924</v>
      </c>
      <c r="J2742" s="11">
        <v>5000</v>
      </c>
      <c r="K2742" s="12" t="s">
        <v>20</v>
      </c>
      <c r="L2742" s="12" t="s">
        <v>158</v>
      </c>
    </row>
    <row r="2743" spans="1:13" x14ac:dyDescent="0.25">
      <c r="A2743" s="10" t="s">
        <v>3231</v>
      </c>
      <c r="B2743" s="14">
        <v>202509</v>
      </c>
      <c r="C2743" s="14">
        <v>202509</v>
      </c>
      <c r="D2743" s="14" t="s">
        <v>1015</v>
      </c>
      <c r="E2743" s="16">
        <v>9777905317</v>
      </c>
      <c r="F2743" s="10" t="s">
        <v>3232</v>
      </c>
      <c r="G2743" s="17" t="s">
        <v>1778</v>
      </c>
      <c r="H2743" s="11">
        <v>318600</v>
      </c>
      <c r="I2743" s="19">
        <v>45924</v>
      </c>
      <c r="J2743" s="11">
        <v>5000</v>
      </c>
      <c r="K2743" s="12" t="s">
        <v>20</v>
      </c>
      <c r="L2743" s="12" t="s">
        <v>158</v>
      </c>
    </row>
    <row r="2744" spans="1:13" x14ac:dyDescent="0.25">
      <c r="A2744" s="10" t="s">
        <v>3090</v>
      </c>
      <c r="B2744" s="14">
        <v>202507</v>
      </c>
      <c r="C2744" s="14">
        <v>202507</v>
      </c>
      <c r="D2744" s="14" t="s">
        <v>1015</v>
      </c>
      <c r="E2744" s="16">
        <v>7978902314</v>
      </c>
      <c r="F2744" s="10" t="s">
        <v>3093</v>
      </c>
      <c r="G2744" s="17" t="s">
        <v>1778</v>
      </c>
      <c r="H2744" s="11">
        <v>290000</v>
      </c>
      <c r="I2744" s="19">
        <v>45925</v>
      </c>
      <c r="J2744" s="11">
        <v>40000</v>
      </c>
      <c r="K2744" s="12" t="s">
        <v>20</v>
      </c>
      <c r="L2744" s="12" t="s">
        <v>158</v>
      </c>
    </row>
    <row r="2745" spans="1:13" x14ac:dyDescent="0.25">
      <c r="A2745" s="10" t="s">
        <v>3100</v>
      </c>
      <c r="B2745" s="14">
        <v>202507</v>
      </c>
      <c r="C2745" s="14">
        <v>202507</v>
      </c>
      <c r="D2745" s="14" t="s">
        <v>1015</v>
      </c>
      <c r="E2745" s="16">
        <v>6371252788</v>
      </c>
      <c r="F2745" s="10" t="s">
        <v>3101</v>
      </c>
      <c r="G2745" s="17" t="s">
        <v>1778</v>
      </c>
      <c r="H2745" s="11">
        <v>290000</v>
      </c>
      <c r="I2745" s="19">
        <v>45925</v>
      </c>
      <c r="J2745" s="11">
        <v>50000</v>
      </c>
      <c r="K2745" s="12" t="s">
        <v>286</v>
      </c>
      <c r="L2745" s="12" t="s">
        <v>158</v>
      </c>
      <c r="M2745" t="s">
        <v>2930</v>
      </c>
    </row>
    <row r="2746" spans="1:13" x14ac:dyDescent="0.25">
      <c r="A2746" s="10" t="s">
        <v>3263</v>
      </c>
      <c r="B2746" s="14">
        <v>202509</v>
      </c>
      <c r="C2746" s="14">
        <v>202509</v>
      </c>
      <c r="D2746" s="14" t="s">
        <v>1015</v>
      </c>
      <c r="E2746" s="16">
        <v>7847869188</v>
      </c>
      <c r="F2746" s="10" t="s">
        <v>3264</v>
      </c>
      <c r="G2746" s="17" t="s">
        <v>1778</v>
      </c>
      <c r="H2746" s="11">
        <v>29000</v>
      </c>
      <c r="I2746" s="19">
        <v>45925</v>
      </c>
      <c r="J2746" s="11">
        <v>88000</v>
      </c>
      <c r="K2746" s="12" t="s">
        <v>20</v>
      </c>
      <c r="L2746" s="12" t="s">
        <v>158</v>
      </c>
    </row>
    <row r="2747" spans="1:13" x14ac:dyDescent="0.25">
      <c r="A2747" s="10" t="s">
        <v>3075</v>
      </c>
      <c r="B2747" s="14">
        <v>202507</v>
      </c>
      <c r="C2747" s="14">
        <v>202507</v>
      </c>
      <c r="D2747" s="14" t="s">
        <v>1015</v>
      </c>
      <c r="E2747" s="16">
        <v>8249058341</v>
      </c>
      <c r="F2747" s="10" t="s">
        <v>3082</v>
      </c>
      <c r="G2747" s="17" t="s">
        <v>1778</v>
      </c>
      <c r="H2747" s="11">
        <v>295000</v>
      </c>
      <c r="I2747" s="19">
        <v>45925</v>
      </c>
      <c r="J2747" s="11">
        <v>50000</v>
      </c>
      <c r="K2747" s="12" t="s">
        <v>20</v>
      </c>
      <c r="L2747" s="12" t="s">
        <v>158</v>
      </c>
    </row>
    <row r="2748" spans="1:13" x14ac:dyDescent="0.25">
      <c r="A2748" s="10" t="s">
        <v>2936</v>
      </c>
      <c r="B2748" s="14">
        <v>202505</v>
      </c>
      <c r="C2748" s="14">
        <v>202505</v>
      </c>
      <c r="D2748" s="14" t="s">
        <v>1015</v>
      </c>
      <c r="E2748" s="16">
        <v>9348479151</v>
      </c>
      <c r="F2748" s="10" t="s">
        <v>2938</v>
      </c>
      <c r="G2748" s="17" t="s">
        <v>1778</v>
      </c>
      <c r="H2748" s="11">
        <v>290000</v>
      </c>
      <c r="I2748" s="19">
        <v>45925</v>
      </c>
      <c r="J2748" s="11">
        <v>50000</v>
      </c>
      <c r="K2748" s="12" t="s">
        <v>20</v>
      </c>
      <c r="L2748" s="12" t="s">
        <v>158</v>
      </c>
    </row>
    <row r="2749" spans="1:13" x14ac:dyDescent="0.25">
      <c r="A2749" s="10" t="s">
        <v>3079</v>
      </c>
      <c r="B2749" s="14">
        <v>202507</v>
      </c>
      <c r="C2749" s="14">
        <v>202507</v>
      </c>
      <c r="D2749" s="14" t="s">
        <v>1015</v>
      </c>
      <c r="E2749" s="16">
        <v>6372923818</v>
      </c>
      <c r="F2749" s="10" t="s">
        <v>3086</v>
      </c>
      <c r="G2749" s="17" t="s">
        <v>1778</v>
      </c>
      <c r="H2749" s="11">
        <v>285000</v>
      </c>
      <c r="I2749" s="19">
        <v>45925</v>
      </c>
      <c r="J2749" s="11">
        <v>68000</v>
      </c>
      <c r="K2749" s="12" t="s">
        <v>20</v>
      </c>
      <c r="L2749" s="12" t="s">
        <v>158</v>
      </c>
    </row>
    <row r="2750" spans="1:13" x14ac:dyDescent="0.25">
      <c r="A2750" s="10" t="s">
        <v>3171</v>
      </c>
      <c r="B2750" s="14">
        <v>202508</v>
      </c>
      <c r="C2750" s="14">
        <v>202508</v>
      </c>
      <c r="D2750" s="14" t="s">
        <v>1015</v>
      </c>
      <c r="E2750" s="16">
        <v>9078784680</v>
      </c>
      <c r="F2750" s="10" t="s">
        <v>3177</v>
      </c>
      <c r="G2750" s="17" t="s">
        <v>1778</v>
      </c>
      <c r="H2750" s="11">
        <v>298600</v>
      </c>
      <c r="I2750" s="19">
        <v>45926</v>
      </c>
      <c r="J2750" s="11">
        <v>100000</v>
      </c>
      <c r="K2750" s="12" t="s">
        <v>689</v>
      </c>
      <c r="L2750" s="12" t="s">
        <v>158</v>
      </c>
    </row>
    <row r="2751" spans="1:13" x14ac:dyDescent="0.25">
      <c r="A2751" s="10" t="s">
        <v>3237</v>
      </c>
      <c r="B2751" s="14">
        <v>202509</v>
      </c>
      <c r="C2751" s="14">
        <v>202509</v>
      </c>
      <c r="D2751" s="14" t="s">
        <v>1014</v>
      </c>
      <c r="E2751" s="16">
        <v>7978043059</v>
      </c>
      <c r="F2751" s="10" t="s">
        <v>3243</v>
      </c>
      <c r="G2751" s="17" t="s">
        <v>1792</v>
      </c>
      <c r="H2751" s="11">
        <v>270000</v>
      </c>
      <c r="I2751" s="19">
        <v>45926</v>
      </c>
      <c r="J2751" s="11">
        <v>20000</v>
      </c>
      <c r="K2751" s="12" t="s">
        <v>689</v>
      </c>
      <c r="L2751" s="12" t="s">
        <v>158</v>
      </c>
    </row>
    <row r="2752" spans="1:13" x14ac:dyDescent="0.25">
      <c r="A2752" s="10" t="s">
        <v>3098</v>
      </c>
      <c r="B2752" s="14">
        <v>202507</v>
      </c>
      <c r="C2752" s="14">
        <v>202507</v>
      </c>
      <c r="D2752" s="14" t="s">
        <v>1014</v>
      </c>
      <c r="E2752" s="16">
        <v>8855059125</v>
      </c>
      <c r="F2752" s="10" t="s">
        <v>3099</v>
      </c>
      <c r="G2752" s="17" t="s">
        <v>1778</v>
      </c>
      <c r="H2752" s="11">
        <v>290000</v>
      </c>
      <c r="I2752" s="19">
        <v>45926</v>
      </c>
      <c r="J2752" s="11">
        <v>190000</v>
      </c>
      <c r="K2752" s="12" t="s">
        <v>20</v>
      </c>
      <c r="L2752" s="12" t="s">
        <v>158</v>
      </c>
    </row>
    <row r="2753" spans="1:12" x14ac:dyDescent="0.25">
      <c r="A2753" s="10" t="s">
        <v>3034</v>
      </c>
      <c r="B2753" s="14">
        <v>202506</v>
      </c>
      <c r="C2753" s="14">
        <v>202506</v>
      </c>
      <c r="D2753" s="14" t="s">
        <v>1014</v>
      </c>
      <c r="E2753" s="16">
        <v>7996790245</v>
      </c>
      <c r="F2753" s="10" t="s">
        <v>3042</v>
      </c>
      <c r="G2753" s="17" t="s">
        <v>1778</v>
      </c>
      <c r="H2753" s="11">
        <v>280000</v>
      </c>
      <c r="I2753" s="19">
        <v>45926</v>
      </c>
      <c r="J2753" s="11">
        <v>57000</v>
      </c>
      <c r="K2753" s="12" t="s">
        <v>689</v>
      </c>
      <c r="L2753" s="12" t="s">
        <v>158</v>
      </c>
    </row>
    <row r="2754" spans="1:12" x14ac:dyDescent="0.25">
      <c r="A2754" s="10" t="s">
        <v>3144</v>
      </c>
      <c r="B2754" s="14">
        <v>202508</v>
      </c>
      <c r="C2754" s="14">
        <v>202508</v>
      </c>
      <c r="D2754" s="14" t="s">
        <v>1014</v>
      </c>
      <c r="E2754" s="16">
        <v>9891118086</v>
      </c>
      <c r="F2754" s="10" t="s">
        <v>3150</v>
      </c>
      <c r="G2754" s="17" t="s">
        <v>1778</v>
      </c>
      <c r="H2754" s="11">
        <v>290000</v>
      </c>
      <c r="I2754" s="19">
        <v>45927</v>
      </c>
      <c r="J2754" s="11">
        <v>71250</v>
      </c>
      <c r="K2754" s="12" t="s">
        <v>20</v>
      </c>
      <c r="L2754" s="12" t="s">
        <v>158</v>
      </c>
    </row>
    <row r="2755" spans="1:12" x14ac:dyDescent="0.25">
      <c r="A2755" s="10" t="s">
        <v>3233</v>
      </c>
      <c r="B2755" s="14">
        <v>202509</v>
      </c>
      <c r="C2755" s="14">
        <v>202509</v>
      </c>
      <c r="D2755" s="14" t="s">
        <v>1014</v>
      </c>
      <c r="E2755" s="16">
        <v>8889521480</v>
      </c>
      <c r="F2755" s="10" t="s">
        <v>3234</v>
      </c>
      <c r="G2755" s="17" t="s">
        <v>1778</v>
      </c>
      <c r="H2755" s="11">
        <v>318600</v>
      </c>
      <c r="I2755" s="19">
        <v>45927</v>
      </c>
      <c r="J2755" s="11">
        <v>303000</v>
      </c>
      <c r="K2755" s="12" t="s">
        <v>20</v>
      </c>
      <c r="L2755" s="12" t="s">
        <v>158</v>
      </c>
    </row>
    <row r="2756" spans="1:12" x14ac:dyDescent="0.25">
      <c r="A2756" s="10" t="s">
        <v>3251</v>
      </c>
      <c r="B2756" s="14">
        <v>202509</v>
      </c>
      <c r="C2756" s="14">
        <v>202509</v>
      </c>
      <c r="D2756" s="14" t="s">
        <v>1015</v>
      </c>
      <c r="E2756" s="16">
        <v>9090385233</v>
      </c>
      <c r="F2756" s="10" t="s">
        <v>3252</v>
      </c>
      <c r="G2756" s="17" t="s">
        <v>1778</v>
      </c>
      <c r="H2756" s="11">
        <v>318600</v>
      </c>
      <c r="I2756" s="19">
        <v>45929</v>
      </c>
      <c r="J2756" s="11">
        <v>313000</v>
      </c>
      <c r="K2756" s="12" t="s">
        <v>20</v>
      </c>
      <c r="L2756" s="12" t="s">
        <v>158</v>
      </c>
    </row>
    <row r="2757" spans="1:12" x14ac:dyDescent="0.25">
      <c r="A2757" s="10" t="s">
        <v>3032</v>
      </c>
      <c r="B2757" s="14">
        <v>202506</v>
      </c>
      <c r="C2757" s="14">
        <v>202506</v>
      </c>
      <c r="D2757" s="14" t="s">
        <v>1015</v>
      </c>
      <c r="E2757" s="16">
        <v>8328814343</v>
      </c>
      <c r="F2757" s="10" t="s">
        <v>3039</v>
      </c>
      <c r="G2757" s="17" t="s">
        <v>1792</v>
      </c>
      <c r="H2757" s="11">
        <v>270000</v>
      </c>
      <c r="I2757" s="19">
        <v>45929</v>
      </c>
      <c r="J2757" s="11">
        <v>44000</v>
      </c>
      <c r="K2757" s="12" t="s">
        <v>689</v>
      </c>
      <c r="L2757" s="12" t="s">
        <v>158</v>
      </c>
    </row>
    <row r="2758" spans="1:12" x14ac:dyDescent="0.25">
      <c r="A2758" s="10" t="s">
        <v>2982</v>
      </c>
      <c r="B2758" s="14">
        <v>202506</v>
      </c>
      <c r="C2758" s="14">
        <v>202506</v>
      </c>
      <c r="D2758" s="14" t="s">
        <v>1015</v>
      </c>
      <c r="E2758" s="16">
        <v>7008683982</v>
      </c>
      <c r="F2758" s="10" t="s">
        <v>2989</v>
      </c>
      <c r="G2758" s="17" t="s">
        <v>1792</v>
      </c>
      <c r="H2758" s="11">
        <v>290000</v>
      </c>
      <c r="I2758" s="19">
        <v>45929</v>
      </c>
      <c r="J2758" s="11">
        <v>75000</v>
      </c>
      <c r="K2758" s="12" t="s">
        <v>20</v>
      </c>
      <c r="L2758" s="12" t="s">
        <v>158</v>
      </c>
    </row>
    <row r="2759" spans="1:12" x14ac:dyDescent="0.25">
      <c r="A2759" s="10" t="s">
        <v>3255</v>
      </c>
      <c r="B2759" s="14">
        <v>202509</v>
      </c>
      <c r="C2759" s="14">
        <v>202509</v>
      </c>
      <c r="D2759" s="14" t="s">
        <v>1015</v>
      </c>
      <c r="E2759" s="16">
        <v>9632675294</v>
      </c>
      <c r="F2759" s="10" t="s">
        <v>3256</v>
      </c>
      <c r="G2759" s="17" t="s">
        <v>1778</v>
      </c>
      <c r="H2759" s="11">
        <v>29000</v>
      </c>
      <c r="I2759" s="19">
        <v>45930</v>
      </c>
      <c r="J2759" s="11">
        <v>71250</v>
      </c>
      <c r="K2759" s="12" t="s">
        <v>20</v>
      </c>
      <c r="L2759" s="12" t="s">
        <v>158</v>
      </c>
    </row>
    <row r="2760" spans="1:12" x14ac:dyDescent="0.25">
      <c r="A2760" s="10" t="s">
        <v>2982</v>
      </c>
      <c r="B2760" s="14">
        <v>202506</v>
      </c>
      <c r="C2760" s="14">
        <v>202506</v>
      </c>
      <c r="D2760" s="14" t="s">
        <v>1015</v>
      </c>
      <c r="E2760" s="16">
        <v>7008683982</v>
      </c>
      <c r="F2760" s="10" t="s">
        <v>2989</v>
      </c>
      <c r="G2760" s="17" t="s">
        <v>1792</v>
      </c>
      <c r="H2760" s="11">
        <v>290000</v>
      </c>
      <c r="I2760" s="19">
        <v>45930</v>
      </c>
      <c r="J2760" s="11">
        <v>70000</v>
      </c>
      <c r="K2760" s="12" t="s">
        <v>20</v>
      </c>
      <c r="L2760" s="12" t="s">
        <v>158</v>
      </c>
    </row>
    <row r="2761" spans="1:12" x14ac:dyDescent="0.25">
      <c r="A2761" s="10" t="s">
        <v>3238</v>
      </c>
      <c r="B2761" s="14">
        <v>202509</v>
      </c>
      <c r="C2761" s="14">
        <v>202509</v>
      </c>
      <c r="D2761" s="14" t="s">
        <v>1015</v>
      </c>
      <c r="E2761" s="16">
        <v>7205881836</v>
      </c>
      <c r="F2761" s="10" t="s">
        <v>3244</v>
      </c>
      <c r="G2761" s="17" t="s">
        <v>1778</v>
      </c>
      <c r="H2761" s="11">
        <v>318000</v>
      </c>
      <c r="I2761" s="19">
        <v>45930</v>
      </c>
      <c r="J2761" s="11">
        <v>80000</v>
      </c>
      <c r="K2761" s="12" t="s">
        <v>689</v>
      </c>
      <c r="L2761" s="12" t="s">
        <v>158</v>
      </c>
    </row>
    <row r="2762" spans="1:12" x14ac:dyDescent="0.25">
      <c r="A2762" s="10" t="s">
        <v>3253</v>
      </c>
      <c r="B2762" s="14">
        <v>202509</v>
      </c>
      <c r="C2762" s="14">
        <v>202509</v>
      </c>
      <c r="D2762" s="14" t="s">
        <v>1015</v>
      </c>
      <c r="E2762" s="16">
        <v>9583436866</v>
      </c>
      <c r="F2762" s="10" t="s">
        <v>3254</v>
      </c>
      <c r="G2762" s="17" t="s">
        <v>1778</v>
      </c>
      <c r="H2762" s="11">
        <v>29000</v>
      </c>
      <c r="I2762" s="19">
        <v>45930</v>
      </c>
      <c r="J2762" s="11">
        <v>50000</v>
      </c>
      <c r="K2762" s="12" t="s">
        <v>689</v>
      </c>
      <c r="L2762" s="12" t="s">
        <v>158</v>
      </c>
    </row>
    <row r="2763" spans="1:12" x14ac:dyDescent="0.25">
      <c r="A2763" s="10" t="s">
        <v>2982</v>
      </c>
      <c r="B2763" s="14">
        <v>202506</v>
      </c>
      <c r="C2763" s="14">
        <v>202506</v>
      </c>
      <c r="D2763" s="14" t="s">
        <v>1015</v>
      </c>
      <c r="E2763" s="16">
        <v>7008683982</v>
      </c>
      <c r="F2763" s="10" t="s">
        <v>2989</v>
      </c>
      <c r="G2763" s="17" t="s">
        <v>1792</v>
      </c>
      <c r="H2763" s="11">
        <v>290000</v>
      </c>
      <c r="I2763" s="19">
        <v>45930</v>
      </c>
      <c r="J2763" s="11">
        <v>70000</v>
      </c>
      <c r="K2763" s="12" t="s">
        <v>20</v>
      </c>
      <c r="L2763" s="12" t="s">
        <v>158</v>
      </c>
    </row>
    <row r="2764" spans="1:12" x14ac:dyDescent="0.25">
      <c r="A2764" s="10" t="s">
        <v>3164</v>
      </c>
      <c r="B2764" s="14">
        <v>202508</v>
      </c>
      <c r="C2764" s="14">
        <v>202508</v>
      </c>
      <c r="D2764" s="14" t="s">
        <v>1015</v>
      </c>
      <c r="E2764" s="16">
        <v>8249283535</v>
      </c>
      <c r="F2764" s="10" t="s">
        <v>3165</v>
      </c>
      <c r="G2764" s="17" t="s">
        <v>1778</v>
      </c>
      <c r="H2764" s="11">
        <v>305000</v>
      </c>
      <c r="I2764" s="19">
        <v>45930</v>
      </c>
      <c r="J2764" s="11">
        <v>40000</v>
      </c>
      <c r="K2764" s="12" t="s">
        <v>3265</v>
      </c>
      <c r="L2764" s="12" t="s">
        <v>158</v>
      </c>
    </row>
    <row r="2765" spans="1:12" x14ac:dyDescent="0.25">
      <c r="A2765" s="10" t="s">
        <v>3237</v>
      </c>
      <c r="B2765" s="14">
        <v>202509</v>
      </c>
      <c r="C2765" s="14">
        <v>202509</v>
      </c>
      <c r="D2765" s="14" t="s">
        <v>1014</v>
      </c>
      <c r="E2765" s="16">
        <v>7978043059</v>
      </c>
      <c r="F2765" s="10" t="s">
        <v>3243</v>
      </c>
      <c r="G2765" s="17" t="s">
        <v>1792</v>
      </c>
      <c r="H2765" s="11">
        <v>270000</v>
      </c>
      <c r="I2765" s="19">
        <v>45930</v>
      </c>
      <c r="J2765" s="11">
        <v>30000</v>
      </c>
      <c r="K2765" s="12" t="s">
        <v>689</v>
      </c>
      <c r="L2765" s="12" t="s">
        <v>158</v>
      </c>
    </row>
    <row r="2766" spans="1:12" x14ac:dyDescent="0.25">
      <c r="A2766" s="10" t="s">
        <v>3089</v>
      </c>
      <c r="B2766" s="14">
        <v>202507</v>
      </c>
      <c r="C2766" s="14">
        <v>202507</v>
      </c>
      <c r="D2766" s="14" t="s">
        <v>1014</v>
      </c>
      <c r="E2766" s="16">
        <v>8072185657</v>
      </c>
      <c r="F2766" s="10" t="s">
        <v>3092</v>
      </c>
      <c r="G2766" s="17" t="s">
        <v>2006</v>
      </c>
      <c r="H2766" s="11">
        <v>270000</v>
      </c>
      <c r="I2766" s="19">
        <v>45930</v>
      </c>
      <c r="J2766" s="11">
        <v>20000</v>
      </c>
      <c r="K2766" s="12" t="s">
        <v>20</v>
      </c>
      <c r="L2766" s="12" t="s">
        <v>158</v>
      </c>
    </row>
    <row r="2767" spans="1:12" x14ac:dyDescent="0.25">
      <c r="A2767" s="10" t="s">
        <v>2963</v>
      </c>
      <c r="B2767" s="14">
        <v>202506</v>
      </c>
      <c r="C2767" s="14">
        <v>202506</v>
      </c>
      <c r="D2767" s="14" t="s">
        <v>1015</v>
      </c>
      <c r="E2767" s="16">
        <v>7205064713</v>
      </c>
      <c r="F2767" s="10" t="s">
        <v>2964</v>
      </c>
      <c r="G2767" s="17" t="s">
        <v>1778</v>
      </c>
      <c r="H2767" s="11">
        <v>290000</v>
      </c>
      <c r="I2767" s="19">
        <v>45930</v>
      </c>
      <c r="J2767" s="11">
        <v>50000</v>
      </c>
      <c r="K2767" s="12" t="s">
        <v>20</v>
      </c>
      <c r="L2767" s="12" t="s">
        <v>158</v>
      </c>
    </row>
    <row r="2768" spans="1:12" x14ac:dyDescent="0.25">
      <c r="A2768" s="10" t="s">
        <v>3081</v>
      </c>
      <c r="B2768" s="14">
        <v>202507</v>
      </c>
      <c r="C2768" s="14">
        <v>202507</v>
      </c>
      <c r="D2768" s="14" t="s">
        <v>1015</v>
      </c>
      <c r="E2768" s="16">
        <v>7008716582</v>
      </c>
      <c r="F2768" s="10" t="s">
        <v>3088</v>
      </c>
      <c r="G2768" s="17" t="s">
        <v>1778</v>
      </c>
      <c r="H2768" s="11">
        <v>285000</v>
      </c>
      <c r="I2768" s="19">
        <v>45930</v>
      </c>
      <c r="J2768" s="11">
        <v>50000</v>
      </c>
      <c r="K2768" s="12" t="s">
        <v>20</v>
      </c>
      <c r="L2768" s="12" t="s">
        <v>158</v>
      </c>
    </row>
    <row r="2769" spans="1:13" x14ac:dyDescent="0.25">
      <c r="A2769" s="10" t="s">
        <v>2971</v>
      </c>
      <c r="B2769" s="14">
        <v>202506</v>
      </c>
      <c r="C2769" s="14">
        <v>202506</v>
      </c>
      <c r="D2769" s="14" t="s">
        <v>1015</v>
      </c>
      <c r="E2769" s="16">
        <v>9583657624</v>
      </c>
      <c r="F2769" s="10" t="s">
        <v>2972</v>
      </c>
      <c r="G2769" s="17" t="s">
        <v>1778</v>
      </c>
      <c r="H2769" s="11">
        <v>290000</v>
      </c>
      <c r="I2769" s="19">
        <v>45930</v>
      </c>
      <c r="J2769" s="11">
        <v>30000</v>
      </c>
      <c r="K2769" s="12" t="s">
        <v>20</v>
      </c>
      <c r="L2769" s="12" t="s">
        <v>158</v>
      </c>
    </row>
    <row r="2770" spans="1:13" x14ac:dyDescent="0.25">
      <c r="A2770" s="10" t="s">
        <v>3190</v>
      </c>
      <c r="B2770" s="14">
        <v>202508</v>
      </c>
      <c r="C2770" s="14">
        <v>202508</v>
      </c>
      <c r="D2770" s="14" t="s">
        <v>1015</v>
      </c>
      <c r="E2770" s="16">
        <v>9035565059</v>
      </c>
      <c r="F2770" s="10" t="s">
        <v>3191</v>
      </c>
      <c r="G2770" s="17" t="s">
        <v>3192</v>
      </c>
      <c r="H2770" s="11">
        <v>120000</v>
      </c>
      <c r="I2770" s="19">
        <v>45930</v>
      </c>
      <c r="J2770" s="11">
        <v>95000</v>
      </c>
      <c r="K2770" s="12" t="s">
        <v>20</v>
      </c>
      <c r="L2770" s="12" t="s">
        <v>158</v>
      </c>
    </row>
    <row r="2771" spans="1:13" x14ac:dyDescent="0.25">
      <c r="A2771" s="10" t="s">
        <v>3190</v>
      </c>
      <c r="B2771" s="14">
        <v>202508</v>
      </c>
      <c r="C2771" s="14">
        <v>202508</v>
      </c>
      <c r="D2771" s="14" t="s">
        <v>1015</v>
      </c>
      <c r="E2771" s="16">
        <v>9035565059</v>
      </c>
      <c r="F2771" s="10" t="s">
        <v>3191</v>
      </c>
      <c r="G2771" s="17" t="s">
        <v>3192</v>
      </c>
      <c r="H2771" s="11">
        <v>120000</v>
      </c>
      <c r="I2771" s="19">
        <v>45930</v>
      </c>
      <c r="J2771" s="11">
        <v>10000</v>
      </c>
      <c r="K2771" s="12" t="s">
        <v>20</v>
      </c>
      <c r="L2771" s="12" t="s">
        <v>158</v>
      </c>
      <c r="M2771" t="s">
        <v>3266</v>
      </c>
    </row>
    <row r="2772" spans="1:13" x14ac:dyDescent="0.25">
      <c r="A2772" s="10" t="s">
        <v>3078</v>
      </c>
      <c r="B2772" s="14">
        <v>202507</v>
      </c>
      <c r="C2772" s="14">
        <v>202507</v>
      </c>
      <c r="D2772" s="14" t="s">
        <v>1015</v>
      </c>
      <c r="E2772" s="16">
        <v>7205533636</v>
      </c>
      <c r="F2772" s="10" t="s">
        <v>3085</v>
      </c>
      <c r="G2772" s="17" t="s">
        <v>1778</v>
      </c>
      <c r="H2772" s="11">
        <v>285000</v>
      </c>
      <c r="I2772" s="19">
        <v>45658</v>
      </c>
      <c r="J2772" s="11">
        <v>75000</v>
      </c>
      <c r="K2772" s="12" t="s">
        <v>20</v>
      </c>
      <c r="L2772" s="12" t="s">
        <v>158</v>
      </c>
    </row>
    <row r="2773" spans="1:13" x14ac:dyDescent="0.25">
      <c r="A2773" s="10" t="s">
        <v>2881</v>
      </c>
      <c r="B2773" s="14">
        <v>202505</v>
      </c>
      <c r="C2773" s="14">
        <v>202505</v>
      </c>
      <c r="D2773" s="14" t="s">
        <v>1015</v>
      </c>
      <c r="E2773" s="16">
        <v>7326912744</v>
      </c>
      <c r="F2773" s="10" t="s">
        <v>2885</v>
      </c>
      <c r="G2773" s="17" t="s">
        <v>1778</v>
      </c>
      <c r="H2773" s="11">
        <v>290000</v>
      </c>
      <c r="I2773" s="19">
        <v>45658</v>
      </c>
      <c r="J2773" s="11">
        <v>50000</v>
      </c>
      <c r="K2773" s="12" t="s">
        <v>20</v>
      </c>
      <c r="L2773" s="12" t="s">
        <v>158</v>
      </c>
    </row>
    <row r="2774" spans="1:13" x14ac:dyDescent="0.25">
      <c r="A2774" s="10" t="s">
        <v>3091</v>
      </c>
      <c r="B2774" s="14">
        <v>202507</v>
      </c>
      <c r="C2774" s="14">
        <v>202507</v>
      </c>
      <c r="D2774" s="14" t="s">
        <v>1015</v>
      </c>
      <c r="E2774" s="16">
        <v>7978367702</v>
      </c>
      <c r="F2774" s="10" t="s">
        <v>3094</v>
      </c>
      <c r="G2774" s="17" t="s">
        <v>1778</v>
      </c>
      <c r="H2774" s="11">
        <v>290000</v>
      </c>
      <c r="I2774" s="19">
        <v>45658</v>
      </c>
      <c r="J2774" s="11">
        <v>55000</v>
      </c>
      <c r="K2774" s="12" t="s">
        <v>20</v>
      </c>
      <c r="L2774" s="12" t="s">
        <v>158</v>
      </c>
    </row>
    <row r="2775" spans="1:13" x14ac:dyDescent="0.25">
      <c r="A2775" s="10" t="s">
        <v>3173</v>
      </c>
      <c r="B2775" s="14">
        <v>202508</v>
      </c>
      <c r="C2775" s="14">
        <v>202508</v>
      </c>
      <c r="D2775" s="14" t="s">
        <v>1015</v>
      </c>
      <c r="E2775" s="16">
        <v>9845313769</v>
      </c>
      <c r="F2775" s="10" t="s">
        <v>3179</v>
      </c>
      <c r="G2775" s="17" t="s">
        <v>1778</v>
      </c>
      <c r="H2775" s="11">
        <v>285000</v>
      </c>
      <c r="I2775" s="19">
        <v>45658</v>
      </c>
      <c r="J2775" s="11">
        <v>70000</v>
      </c>
      <c r="K2775" s="12" t="s">
        <v>689</v>
      </c>
      <c r="L2775" s="12" t="s">
        <v>158</v>
      </c>
    </row>
    <row r="2776" spans="1:13" x14ac:dyDescent="0.25">
      <c r="A2776" s="40" t="s">
        <v>540</v>
      </c>
      <c r="B2776" s="14">
        <v>202302</v>
      </c>
      <c r="C2776" s="14">
        <v>202302</v>
      </c>
      <c r="D2776" s="14" t="s">
        <v>1014</v>
      </c>
      <c r="E2776" s="16">
        <v>8421977650</v>
      </c>
      <c r="F2776" s="10" t="s">
        <v>541</v>
      </c>
      <c r="G2776" s="17" t="s">
        <v>19</v>
      </c>
      <c r="H2776" s="11">
        <v>265500</v>
      </c>
      <c r="I2776" s="19">
        <v>45658</v>
      </c>
      <c r="J2776" s="11">
        <v>20000</v>
      </c>
      <c r="K2776" s="12" t="s">
        <v>20</v>
      </c>
      <c r="L2776" s="12" t="s">
        <v>158</v>
      </c>
    </row>
    <row r="2777" spans="1:13" x14ac:dyDescent="0.25">
      <c r="A2777" s="10" t="s">
        <v>2253</v>
      </c>
      <c r="B2777" s="14">
        <v>202408</v>
      </c>
      <c r="C2777" s="14">
        <v>202408</v>
      </c>
      <c r="D2777" s="14" t="s">
        <v>1015</v>
      </c>
      <c r="E2777" s="16">
        <v>7869041370</v>
      </c>
      <c r="F2777" s="10" t="s">
        <v>2475</v>
      </c>
      <c r="G2777" s="17" t="s">
        <v>2006</v>
      </c>
      <c r="H2777" s="11">
        <v>295000</v>
      </c>
      <c r="I2777" s="19">
        <v>45658</v>
      </c>
      <c r="J2777" s="11">
        <v>30000</v>
      </c>
      <c r="K2777" s="12" t="s">
        <v>20</v>
      </c>
      <c r="L2777" s="12" t="s">
        <v>158</v>
      </c>
    </row>
    <row r="2778" spans="1:13" x14ac:dyDescent="0.25">
      <c r="A2778" s="10" t="s">
        <v>2967</v>
      </c>
      <c r="B2778" s="14">
        <v>202506</v>
      </c>
      <c r="C2778" s="14">
        <v>202506</v>
      </c>
      <c r="D2778" s="14" t="s">
        <v>1015</v>
      </c>
      <c r="E2778" s="16">
        <v>9827615446</v>
      </c>
      <c r="F2778" s="10" t="s">
        <v>2987</v>
      </c>
      <c r="G2778" s="17" t="s">
        <v>2603</v>
      </c>
      <c r="H2778" s="11">
        <v>313000</v>
      </c>
      <c r="I2778" s="19">
        <v>45658</v>
      </c>
      <c r="J2778" s="11">
        <v>12000</v>
      </c>
      <c r="K2778" s="12" t="s">
        <v>20</v>
      </c>
      <c r="L2778" s="12" t="s">
        <v>158</v>
      </c>
    </row>
    <row r="2779" spans="1:13" x14ac:dyDescent="0.25">
      <c r="A2779" s="10" t="s">
        <v>3267</v>
      </c>
      <c r="B2779" s="14">
        <v>202510</v>
      </c>
      <c r="C2779" s="14">
        <v>202510</v>
      </c>
      <c r="D2779" s="14" t="s">
        <v>1014</v>
      </c>
      <c r="E2779" s="16">
        <v>7735985352</v>
      </c>
      <c r="F2779" s="10" t="s">
        <v>3276</v>
      </c>
      <c r="G2779" s="17" t="s">
        <v>1778</v>
      </c>
      <c r="H2779" s="11">
        <v>318000</v>
      </c>
      <c r="I2779" s="19">
        <v>45658</v>
      </c>
      <c r="J2779" s="11">
        <v>5000</v>
      </c>
      <c r="K2779" s="12" t="s">
        <v>20</v>
      </c>
      <c r="L2779" s="12" t="s">
        <v>158</v>
      </c>
    </row>
    <row r="2780" spans="1:13" x14ac:dyDescent="0.25">
      <c r="A2780" s="10" t="s">
        <v>3268</v>
      </c>
      <c r="B2780" s="14">
        <v>202510</v>
      </c>
      <c r="C2780" s="14">
        <v>202510</v>
      </c>
      <c r="D2780" s="14" t="s">
        <v>1014</v>
      </c>
      <c r="E2780" s="16">
        <v>7004747590</v>
      </c>
      <c r="F2780" s="10" t="s">
        <v>3277</v>
      </c>
      <c r="G2780" s="17" t="s">
        <v>1778</v>
      </c>
      <c r="H2780" s="11">
        <v>300000</v>
      </c>
      <c r="I2780" s="19">
        <v>45658</v>
      </c>
      <c r="J2780" s="11">
        <v>5000</v>
      </c>
      <c r="K2780" s="12" t="s">
        <v>20</v>
      </c>
      <c r="L2780" s="12" t="s">
        <v>158</v>
      </c>
    </row>
    <row r="2781" spans="1:13" x14ac:dyDescent="0.25">
      <c r="A2781" s="10" t="s">
        <v>3269</v>
      </c>
      <c r="B2781" s="14">
        <v>202510</v>
      </c>
      <c r="C2781" s="14">
        <v>202510</v>
      </c>
      <c r="D2781" s="14" t="s">
        <v>1014</v>
      </c>
      <c r="E2781" s="16">
        <v>8106812929</v>
      </c>
      <c r="F2781" s="10" t="s">
        <v>3278</v>
      </c>
      <c r="G2781" s="17" t="s">
        <v>1778</v>
      </c>
      <c r="H2781" s="11">
        <v>295000</v>
      </c>
      <c r="I2781" s="19">
        <v>45658</v>
      </c>
      <c r="J2781" s="11">
        <v>5000</v>
      </c>
      <c r="K2781" s="12" t="s">
        <v>20</v>
      </c>
      <c r="L2781" s="12" t="s">
        <v>158</v>
      </c>
    </row>
    <row r="2782" spans="1:13" x14ac:dyDescent="0.25">
      <c r="A2782" s="10" t="s">
        <v>3270</v>
      </c>
      <c r="B2782" s="14">
        <v>202510</v>
      </c>
      <c r="C2782" s="14">
        <v>202510</v>
      </c>
      <c r="D2782" s="14" t="s">
        <v>1014</v>
      </c>
      <c r="E2782" s="16">
        <v>7008069156</v>
      </c>
      <c r="F2782" s="10" t="s">
        <v>3279</v>
      </c>
      <c r="G2782" s="17" t="s">
        <v>1778</v>
      </c>
      <c r="H2782" s="11">
        <v>318000</v>
      </c>
      <c r="I2782" s="19">
        <v>45658</v>
      </c>
      <c r="J2782" s="11">
        <v>12000</v>
      </c>
      <c r="K2782" s="12" t="s">
        <v>20</v>
      </c>
      <c r="L2782" s="12" t="s">
        <v>158</v>
      </c>
    </row>
    <row r="2783" spans="1:13" x14ac:dyDescent="0.25">
      <c r="A2783" s="10" t="s">
        <v>3271</v>
      </c>
      <c r="B2783" s="14">
        <v>202510</v>
      </c>
      <c r="C2783" s="14">
        <v>202510</v>
      </c>
      <c r="D2783" s="14" t="s">
        <v>1015</v>
      </c>
      <c r="E2783" s="16">
        <v>9827001405</v>
      </c>
      <c r="F2783" s="10" t="s">
        <v>3280</v>
      </c>
      <c r="G2783" s="17" t="s">
        <v>1778</v>
      </c>
      <c r="H2783" s="11">
        <v>300000</v>
      </c>
      <c r="I2783" s="19">
        <v>45658</v>
      </c>
      <c r="J2783" s="11">
        <v>5000</v>
      </c>
      <c r="K2783" s="12" t="s">
        <v>20</v>
      </c>
      <c r="L2783" s="12" t="s">
        <v>158</v>
      </c>
    </row>
    <row r="2784" spans="1:13" x14ac:dyDescent="0.25">
      <c r="A2784" s="10" t="s">
        <v>3272</v>
      </c>
      <c r="B2784" s="14">
        <v>202510</v>
      </c>
      <c r="C2784" s="14">
        <v>202510</v>
      </c>
      <c r="D2784" s="14" t="s">
        <v>1014</v>
      </c>
      <c r="E2784" s="16">
        <v>7676329548</v>
      </c>
      <c r="F2784" s="10" t="s">
        <v>3281</v>
      </c>
      <c r="G2784" s="17" t="s">
        <v>1778</v>
      </c>
      <c r="H2784" s="11">
        <v>300000</v>
      </c>
      <c r="I2784" s="19">
        <v>45658</v>
      </c>
      <c r="J2784" s="11">
        <v>5000</v>
      </c>
      <c r="K2784" s="12" t="s">
        <v>20</v>
      </c>
      <c r="L2784" s="12" t="s">
        <v>158</v>
      </c>
    </row>
    <row r="2785" spans="1:12" x14ac:dyDescent="0.25">
      <c r="A2785" s="10" t="s">
        <v>3164</v>
      </c>
      <c r="B2785" s="14">
        <v>202510</v>
      </c>
      <c r="C2785" s="14">
        <v>202510</v>
      </c>
      <c r="D2785" s="14" t="s">
        <v>1015</v>
      </c>
      <c r="E2785" s="16">
        <v>8249283535</v>
      </c>
      <c r="F2785" s="10" t="s">
        <v>3165</v>
      </c>
      <c r="G2785" s="17" t="s">
        <v>1792</v>
      </c>
      <c r="H2785" s="11">
        <v>295000</v>
      </c>
      <c r="I2785" s="19">
        <v>45717</v>
      </c>
      <c r="J2785" s="11">
        <v>5000</v>
      </c>
      <c r="K2785" s="12" t="s">
        <v>20</v>
      </c>
      <c r="L2785" s="12" t="s">
        <v>158</v>
      </c>
    </row>
    <row r="2786" spans="1:12" x14ac:dyDescent="0.25">
      <c r="A2786" s="10" t="s">
        <v>3273</v>
      </c>
      <c r="B2786" s="14">
        <v>202510</v>
      </c>
      <c r="C2786" s="14">
        <v>202510</v>
      </c>
      <c r="D2786" s="14" t="s">
        <v>1014</v>
      </c>
      <c r="E2786" s="16">
        <v>9632258955</v>
      </c>
      <c r="F2786" s="10" t="s">
        <v>3282</v>
      </c>
      <c r="G2786" s="17" t="s">
        <v>1778</v>
      </c>
      <c r="H2786" s="11">
        <v>295000</v>
      </c>
      <c r="I2786" s="19">
        <v>45717</v>
      </c>
      <c r="J2786" s="11">
        <v>5000</v>
      </c>
      <c r="K2786" s="12" t="s">
        <v>20</v>
      </c>
      <c r="L2786" s="12" t="s">
        <v>158</v>
      </c>
    </row>
    <row r="2787" spans="1:12" x14ac:dyDescent="0.25">
      <c r="A2787" s="10" t="s">
        <v>3274</v>
      </c>
      <c r="B2787" s="14">
        <v>202510</v>
      </c>
      <c r="C2787" s="14">
        <v>202510</v>
      </c>
      <c r="D2787" s="14" t="s">
        <v>1014</v>
      </c>
      <c r="E2787" s="16">
        <v>9319810566</v>
      </c>
      <c r="F2787" s="10" t="s">
        <v>3283</v>
      </c>
      <c r="G2787" s="17" t="s">
        <v>1778</v>
      </c>
      <c r="H2787" s="11">
        <v>318000</v>
      </c>
      <c r="I2787" s="19">
        <v>45717</v>
      </c>
      <c r="J2787" s="11">
        <v>10000</v>
      </c>
      <c r="K2787" s="12" t="s">
        <v>20</v>
      </c>
      <c r="L2787" s="12" t="s">
        <v>158</v>
      </c>
    </row>
    <row r="2788" spans="1:12" x14ac:dyDescent="0.25">
      <c r="A2788" s="10" t="s">
        <v>3275</v>
      </c>
      <c r="B2788" s="14">
        <v>202510</v>
      </c>
      <c r="C2788" s="14">
        <v>202510</v>
      </c>
      <c r="D2788" s="14" t="s">
        <v>1014</v>
      </c>
      <c r="E2788" s="16">
        <v>8088950824</v>
      </c>
      <c r="F2788" s="10" t="s">
        <v>3284</v>
      </c>
      <c r="G2788" s="17" t="s">
        <v>1778</v>
      </c>
      <c r="H2788" s="11">
        <v>290000</v>
      </c>
      <c r="I2788" s="19">
        <v>45717</v>
      </c>
      <c r="J2788" s="11">
        <v>5000</v>
      </c>
      <c r="K2788" s="12" t="s">
        <v>20</v>
      </c>
      <c r="L2788" s="12" t="s">
        <v>158</v>
      </c>
    </row>
    <row r="2789" spans="1:12" x14ac:dyDescent="0.25">
      <c r="A2789" s="10" t="s">
        <v>3269</v>
      </c>
      <c r="B2789" s="14">
        <v>202510</v>
      </c>
      <c r="C2789" s="14">
        <v>202510</v>
      </c>
      <c r="D2789" s="14" t="s">
        <v>1014</v>
      </c>
      <c r="E2789" s="16">
        <v>8106812929</v>
      </c>
      <c r="F2789" s="10" t="s">
        <v>3278</v>
      </c>
      <c r="G2789" s="17" t="s">
        <v>1778</v>
      </c>
      <c r="H2789" s="11">
        <v>295000</v>
      </c>
      <c r="I2789" s="19">
        <v>45717</v>
      </c>
      <c r="J2789" s="11">
        <v>290000</v>
      </c>
      <c r="K2789" s="12" t="s">
        <v>20</v>
      </c>
      <c r="L2789" s="12" t="s">
        <v>158</v>
      </c>
    </row>
    <row r="2790" spans="1:12" x14ac:dyDescent="0.25">
      <c r="A2790" s="10" t="s">
        <v>3140</v>
      </c>
      <c r="B2790" s="14">
        <v>202508</v>
      </c>
      <c r="C2790" s="14">
        <v>202508</v>
      </c>
      <c r="D2790" s="14" t="s">
        <v>1015</v>
      </c>
      <c r="E2790" s="16">
        <v>7004663520</v>
      </c>
      <c r="F2790" s="10" t="s">
        <v>3146</v>
      </c>
      <c r="G2790" s="17" t="s">
        <v>1778</v>
      </c>
      <c r="H2790" s="11">
        <v>295000</v>
      </c>
      <c r="I2790" s="19">
        <v>45717</v>
      </c>
      <c r="J2790" s="11">
        <v>40000</v>
      </c>
      <c r="K2790" s="12" t="s">
        <v>20</v>
      </c>
      <c r="L2790" s="12" t="s">
        <v>158</v>
      </c>
    </row>
    <row r="2791" spans="1:12" x14ac:dyDescent="0.25">
      <c r="A2791" s="10" t="s">
        <v>3293</v>
      </c>
      <c r="B2791" s="14">
        <v>202509</v>
      </c>
      <c r="C2791" s="14">
        <v>202509</v>
      </c>
      <c r="D2791" s="14" t="s">
        <v>1015</v>
      </c>
      <c r="E2791" s="16">
        <v>9172738454</v>
      </c>
      <c r="F2791" s="10" t="s">
        <v>3291</v>
      </c>
      <c r="G2791" s="17" t="s">
        <v>1778</v>
      </c>
      <c r="H2791" s="11">
        <v>300000</v>
      </c>
      <c r="I2791" s="19">
        <v>45748</v>
      </c>
      <c r="J2791" s="11">
        <v>285000</v>
      </c>
      <c r="K2791" s="12" t="s">
        <v>20</v>
      </c>
      <c r="L2791" s="12" t="s">
        <v>158</v>
      </c>
    </row>
    <row r="2792" spans="1:12" x14ac:dyDescent="0.25">
      <c r="A2792" s="10" t="s">
        <v>2999</v>
      </c>
      <c r="B2792" s="14">
        <v>202506</v>
      </c>
      <c r="C2792" s="14">
        <v>202506</v>
      </c>
      <c r="D2792" s="14" t="s">
        <v>1015</v>
      </c>
      <c r="E2792" s="16">
        <v>8249819221</v>
      </c>
      <c r="F2792" s="10" t="s">
        <v>3004</v>
      </c>
      <c r="G2792" s="17" t="s">
        <v>1778</v>
      </c>
      <c r="H2792" s="11">
        <v>290000</v>
      </c>
      <c r="I2792" s="19">
        <v>45748</v>
      </c>
      <c r="J2792" s="11">
        <v>50000</v>
      </c>
      <c r="K2792" s="12" t="s">
        <v>20</v>
      </c>
      <c r="L2792" s="12" t="s">
        <v>158</v>
      </c>
    </row>
    <row r="2793" spans="1:12" x14ac:dyDescent="0.25">
      <c r="A2793" s="10" t="s">
        <v>3024</v>
      </c>
      <c r="B2793" s="14">
        <v>202507</v>
      </c>
      <c r="C2793" s="14">
        <v>202507</v>
      </c>
      <c r="D2793" s="14" t="s">
        <v>1015</v>
      </c>
      <c r="E2793" s="16">
        <v>6372580353</v>
      </c>
      <c r="F2793" s="10" t="s">
        <v>3025</v>
      </c>
      <c r="G2793" s="17" t="s">
        <v>1778</v>
      </c>
      <c r="H2793" s="11">
        <v>290000</v>
      </c>
      <c r="I2793" s="19">
        <v>45748</v>
      </c>
      <c r="J2793" s="11">
        <v>35000</v>
      </c>
      <c r="K2793" s="12" t="s">
        <v>20</v>
      </c>
      <c r="L2793" s="12" t="s">
        <v>158</v>
      </c>
    </row>
    <row r="2794" spans="1:12" x14ac:dyDescent="0.25">
      <c r="A2794" s="10" t="s">
        <v>3188</v>
      </c>
      <c r="B2794" s="14">
        <v>202507</v>
      </c>
      <c r="C2794" s="14">
        <v>202507</v>
      </c>
      <c r="D2794" s="14" t="s">
        <v>1015</v>
      </c>
      <c r="E2794" s="16">
        <v>9439250391</v>
      </c>
      <c r="F2794" s="10" t="s">
        <v>3189</v>
      </c>
      <c r="G2794" s="17" t="s">
        <v>1778</v>
      </c>
      <c r="H2794" s="11">
        <v>290000</v>
      </c>
      <c r="I2794" s="19">
        <v>45809</v>
      </c>
      <c r="J2794" s="11">
        <v>60000</v>
      </c>
      <c r="K2794" s="12" t="s">
        <v>20</v>
      </c>
      <c r="L2794" s="12" t="s">
        <v>158</v>
      </c>
    </row>
    <row r="2795" spans="1:12" x14ac:dyDescent="0.25">
      <c r="A2795" s="10" t="s">
        <v>3160</v>
      </c>
      <c r="B2795" s="14">
        <v>202508</v>
      </c>
      <c r="C2795" s="14">
        <v>202508</v>
      </c>
      <c r="D2795" s="14" t="s">
        <v>1015</v>
      </c>
      <c r="E2795" s="16">
        <v>8339810879</v>
      </c>
      <c r="F2795" s="10" t="s">
        <v>3163</v>
      </c>
      <c r="G2795" s="17" t="s">
        <v>1778</v>
      </c>
      <c r="H2795" s="11">
        <v>290000</v>
      </c>
      <c r="I2795" s="19">
        <v>45809</v>
      </c>
      <c r="J2795" s="11">
        <v>57500</v>
      </c>
      <c r="K2795" s="12" t="s">
        <v>20</v>
      </c>
      <c r="L2795" s="12" t="s">
        <v>158</v>
      </c>
    </row>
    <row r="2796" spans="1:12" x14ac:dyDescent="0.25">
      <c r="A2796" s="10" t="s">
        <v>2993</v>
      </c>
      <c r="B2796" s="14">
        <v>202506</v>
      </c>
      <c r="C2796" s="14">
        <v>202506</v>
      </c>
      <c r="D2796" s="14" t="s">
        <v>1015</v>
      </c>
      <c r="E2796" s="16">
        <v>8984102806</v>
      </c>
      <c r="F2796" s="10" t="s">
        <v>2994</v>
      </c>
      <c r="G2796" s="17" t="s">
        <v>1792</v>
      </c>
      <c r="H2796" s="11">
        <v>280000</v>
      </c>
      <c r="I2796" s="19">
        <v>45809</v>
      </c>
      <c r="J2796" s="11">
        <v>50000</v>
      </c>
      <c r="K2796" s="12" t="s">
        <v>20</v>
      </c>
      <c r="L2796" s="12" t="s">
        <v>158</v>
      </c>
    </row>
    <row r="2797" spans="1:12" x14ac:dyDescent="0.25">
      <c r="A2797" s="10" t="s">
        <v>2809</v>
      </c>
      <c r="B2797" s="14">
        <v>202504</v>
      </c>
      <c r="C2797" s="14">
        <v>202504</v>
      </c>
      <c r="D2797" s="14" t="s">
        <v>1015</v>
      </c>
      <c r="E2797" s="16">
        <v>7504262338</v>
      </c>
      <c r="F2797" s="10" t="s">
        <v>2815</v>
      </c>
      <c r="G2797" s="17" t="s">
        <v>1778</v>
      </c>
      <c r="H2797" s="11">
        <v>300000</v>
      </c>
      <c r="I2797" s="19">
        <v>45809</v>
      </c>
      <c r="J2797" s="11">
        <v>50000</v>
      </c>
      <c r="K2797" s="12" t="s">
        <v>20</v>
      </c>
      <c r="L2797" s="12" t="s">
        <v>158</v>
      </c>
    </row>
    <row r="2798" spans="1:12" x14ac:dyDescent="0.25">
      <c r="A2798" s="10" t="s">
        <v>3013</v>
      </c>
      <c r="B2798" s="14">
        <v>202506</v>
      </c>
      <c r="C2798" s="14">
        <v>202506</v>
      </c>
      <c r="D2798" s="14" t="s">
        <v>1015</v>
      </c>
      <c r="E2798" s="16">
        <v>7381933948</v>
      </c>
      <c r="F2798" s="10" t="s">
        <v>3012</v>
      </c>
      <c r="G2798" s="17" t="s">
        <v>1778</v>
      </c>
      <c r="H2798" s="11">
        <v>290000</v>
      </c>
      <c r="I2798" s="19">
        <v>45809</v>
      </c>
      <c r="J2798" s="11">
        <v>58000</v>
      </c>
      <c r="K2798" s="12" t="s">
        <v>20</v>
      </c>
      <c r="L2798" s="12" t="s">
        <v>158</v>
      </c>
    </row>
    <row r="2799" spans="1:12" x14ac:dyDescent="0.25">
      <c r="A2799" s="10" t="s">
        <v>3102</v>
      </c>
      <c r="B2799" s="14">
        <v>202507</v>
      </c>
      <c r="C2799" s="14">
        <v>202507</v>
      </c>
      <c r="D2799" s="14" t="s">
        <v>1015</v>
      </c>
      <c r="E2799" s="16">
        <v>9981934661</v>
      </c>
      <c r="F2799" s="10" t="s">
        <v>3103</v>
      </c>
      <c r="G2799" s="17" t="s">
        <v>1778</v>
      </c>
      <c r="H2799" s="11">
        <v>300000</v>
      </c>
      <c r="I2799" s="19">
        <v>45809</v>
      </c>
      <c r="J2799" s="11">
        <v>50000</v>
      </c>
      <c r="K2799" s="12" t="s">
        <v>20</v>
      </c>
      <c r="L2799" s="12" t="s">
        <v>158</v>
      </c>
    </row>
    <row r="2800" spans="1:12" x14ac:dyDescent="0.25">
      <c r="A2800" s="10" t="s">
        <v>3207</v>
      </c>
      <c r="B2800" s="14">
        <v>202509</v>
      </c>
      <c r="C2800" s="14">
        <v>202509</v>
      </c>
      <c r="D2800" s="14" t="s">
        <v>1015</v>
      </c>
      <c r="E2800" s="16">
        <v>9051335790</v>
      </c>
      <c r="F2800" s="10" t="s">
        <v>3209</v>
      </c>
      <c r="G2800" s="17" t="s">
        <v>1778</v>
      </c>
      <c r="H2800" s="11">
        <v>318000</v>
      </c>
      <c r="I2800" s="19">
        <v>45809</v>
      </c>
      <c r="J2800" s="11">
        <v>50000</v>
      </c>
      <c r="K2800" s="12" t="s">
        <v>20</v>
      </c>
      <c r="L2800" s="12" t="s">
        <v>158</v>
      </c>
    </row>
    <row r="2801" spans="1:12" x14ac:dyDescent="0.25">
      <c r="A2801" s="10" t="s">
        <v>2967</v>
      </c>
      <c r="B2801" s="14">
        <v>202505</v>
      </c>
      <c r="C2801" s="14">
        <v>202505</v>
      </c>
      <c r="D2801" s="14" t="s">
        <v>1015</v>
      </c>
      <c r="E2801" s="16"/>
      <c r="F2801" s="10"/>
      <c r="G2801" s="17" t="s">
        <v>1778</v>
      </c>
      <c r="H2801" s="11">
        <v>285000</v>
      </c>
      <c r="I2801" s="19">
        <v>45839</v>
      </c>
      <c r="J2801" s="11">
        <v>5000</v>
      </c>
      <c r="K2801" s="12" t="s">
        <v>20</v>
      </c>
      <c r="L2801" s="12" t="s">
        <v>158</v>
      </c>
    </row>
    <row r="2802" spans="1:12" x14ac:dyDescent="0.25">
      <c r="A2802" s="10" t="s">
        <v>2888</v>
      </c>
      <c r="B2802" s="14">
        <v>202504</v>
      </c>
      <c r="C2802" s="14">
        <v>202504</v>
      </c>
      <c r="D2802" s="14" t="s">
        <v>1014</v>
      </c>
      <c r="E2802" s="16">
        <v>6393735467</v>
      </c>
      <c r="F2802" s="10" t="s">
        <v>2889</v>
      </c>
      <c r="G2802" s="17" t="s">
        <v>2006</v>
      </c>
      <c r="H2802" s="11">
        <v>270000</v>
      </c>
      <c r="I2802" s="19">
        <v>45839</v>
      </c>
      <c r="J2802" s="11">
        <v>45000</v>
      </c>
      <c r="K2802" s="12" t="s">
        <v>20</v>
      </c>
      <c r="L2802" s="12" t="s">
        <v>158</v>
      </c>
    </row>
    <row r="2803" spans="1:12" x14ac:dyDescent="0.25">
      <c r="A2803" s="10" t="s">
        <v>3268</v>
      </c>
      <c r="B2803" s="14">
        <v>202510</v>
      </c>
      <c r="C2803" s="14">
        <v>202510</v>
      </c>
      <c r="D2803" s="14" t="s">
        <v>1014</v>
      </c>
      <c r="E2803" s="16">
        <v>7004747590</v>
      </c>
      <c r="F2803" s="10" t="s">
        <v>3277</v>
      </c>
      <c r="G2803" s="17" t="s">
        <v>1778</v>
      </c>
      <c r="H2803" s="11">
        <v>300000</v>
      </c>
      <c r="I2803" s="19">
        <v>45839</v>
      </c>
      <c r="J2803" s="11">
        <v>95000</v>
      </c>
      <c r="K2803" s="12" t="s">
        <v>20</v>
      </c>
      <c r="L2803" s="12" t="s">
        <v>158</v>
      </c>
    </row>
    <row r="2804" spans="1:12" x14ac:dyDescent="0.25">
      <c r="A2804" s="10" t="s">
        <v>3236</v>
      </c>
      <c r="B2804" s="14">
        <v>202509</v>
      </c>
      <c r="C2804" s="14">
        <v>202509</v>
      </c>
      <c r="D2804" s="14" t="s">
        <v>1015</v>
      </c>
      <c r="E2804" s="16">
        <v>9668788598</v>
      </c>
      <c r="F2804" s="10" t="s">
        <v>3242</v>
      </c>
      <c r="G2804" s="17" t="s">
        <v>1778</v>
      </c>
      <c r="H2804" s="11">
        <v>300000</v>
      </c>
      <c r="I2804" s="19">
        <v>45839</v>
      </c>
      <c r="J2804" s="11">
        <v>110000</v>
      </c>
      <c r="K2804" s="12" t="s">
        <v>689</v>
      </c>
      <c r="L2804" s="12" t="s">
        <v>158</v>
      </c>
    </row>
    <row r="2805" spans="1:12" x14ac:dyDescent="0.25">
      <c r="A2805" s="10" t="s">
        <v>3089</v>
      </c>
      <c r="B2805" s="14">
        <v>202507</v>
      </c>
      <c r="C2805" s="14">
        <v>202507</v>
      </c>
      <c r="D2805" s="14" t="s">
        <v>1014</v>
      </c>
      <c r="E2805" s="16">
        <v>8072185657</v>
      </c>
      <c r="F2805" s="10" t="s">
        <v>3092</v>
      </c>
      <c r="G2805" s="17" t="s">
        <v>2006</v>
      </c>
      <c r="H2805" s="11">
        <v>270000</v>
      </c>
      <c r="I2805" s="19">
        <v>45839</v>
      </c>
      <c r="J2805" s="11">
        <v>50000</v>
      </c>
      <c r="K2805" s="12" t="s">
        <v>20</v>
      </c>
      <c r="L2805" s="12" t="s">
        <v>158</v>
      </c>
    </row>
    <row r="2806" spans="1:12" x14ac:dyDescent="0.25">
      <c r="A2806" s="10" t="s">
        <v>3287</v>
      </c>
      <c r="B2806" s="14">
        <v>202510</v>
      </c>
      <c r="C2806" s="14">
        <v>202510</v>
      </c>
      <c r="D2806" s="14" t="s">
        <v>1014</v>
      </c>
      <c r="E2806" s="16">
        <v>9172738454</v>
      </c>
      <c r="F2806" s="10" t="s">
        <v>3291</v>
      </c>
      <c r="G2806" s="17" t="s">
        <v>1778</v>
      </c>
      <c r="H2806" s="11">
        <v>290000</v>
      </c>
      <c r="I2806" s="19">
        <v>45839</v>
      </c>
      <c r="J2806" s="11">
        <v>5000</v>
      </c>
      <c r="K2806" s="12" t="s">
        <v>20</v>
      </c>
      <c r="L2806" s="12" t="s">
        <v>158</v>
      </c>
    </row>
    <row r="2807" spans="1:12" x14ac:dyDescent="0.25">
      <c r="A2807" s="10" t="s">
        <v>3288</v>
      </c>
      <c r="B2807" s="14">
        <v>202510</v>
      </c>
      <c r="C2807" s="14">
        <v>202510</v>
      </c>
      <c r="D2807" s="14" t="s">
        <v>1014</v>
      </c>
      <c r="E2807" s="16">
        <v>8280964774</v>
      </c>
      <c r="F2807" s="10" t="s">
        <v>3292</v>
      </c>
      <c r="G2807" s="17" t="s">
        <v>1778</v>
      </c>
      <c r="H2807" s="11">
        <v>290000</v>
      </c>
      <c r="I2807" s="19">
        <v>45839</v>
      </c>
      <c r="J2807" s="11">
        <v>5000</v>
      </c>
      <c r="K2807" s="12" t="s">
        <v>20</v>
      </c>
      <c r="L2807" s="12" t="s">
        <v>158</v>
      </c>
    </row>
    <row r="2808" spans="1:12" x14ac:dyDescent="0.25">
      <c r="A2808" s="10" t="s">
        <v>2740</v>
      </c>
      <c r="B2808" s="14">
        <v>202503</v>
      </c>
      <c r="C2808" s="14">
        <v>202503</v>
      </c>
      <c r="D2808" s="14" t="s">
        <v>1015</v>
      </c>
      <c r="E2808" s="16">
        <v>8637213649</v>
      </c>
      <c r="F2808" s="10" t="s">
        <v>2742</v>
      </c>
      <c r="G2808" s="17" t="s">
        <v>1778</v>
      </c>
      <c r="H2808" s="11">
        <v>318000</v>
      </c>
      <c r="I2808" s="19">
        <v>45870</v>
      </c>
      <c r="J2808" s="11">
        <v>45000</v>
      </c>
      <c r="K2808" s="12" t="s">
        <v>20</v>
      </c>
      <c r="L2808" s="12" t="s">
        <v>158</v>
      </c>
    </row>
    <row r="2809" spans="1:12" x14ac:dyDescent="0.25">
      <c r="A2809" s="10" t="s">
        <v>3214</v>
      </c>
      <c r="B2809" s="14">
        <v>202509</v>
      </c>
      <c r="C2809" s="14">
        <v>202509</v>
      </c>
      <c r="D2809" s="14" t="s">
        <v>1015</v>
      </c>
      <c r="E2809" s="16" t="s">
        <v>3218</v>
      </c>
      <c r="F2809" s="10" t="s">
        <v>3221</v>
      </c>
      <c r="G2809" s="17" t="s">
        <v>1778</v>
      </c>
      <c r="H2809" s="11">
        <v>290000</v>
      </c>
      <c r="I2809" s="19">
        <v>45870</v>
      </c>
      <c r="J2809" s="11">
        <v>102000</v>
      </c>
      <c r="K2809" s="12" t="s">
        <v>20</v>
      </c>
      <c r="L2809" s="12" t="s">
        <v>158</v>
      </c>
    </row>
    <row r="2810" spans="1:12" x14ac:dyDescent="0.25">
      <c r="A2810" s="10" t="s">
        <v>3285</v>
      </c>
      <c r="B2810" s="14">
        <v>202510</v>
      </c>
      <c r="C2810" s="14">
        <v>202510</v>
      </c>
      <c r="D2810" s="14" t="s">
        <v>1015</v>
      </c>
      <c r="E2810" s="16">
        <v>9692157482</v>
      </c>
      <c r="F2810" s="10" t="s">
        <v>3289</v>
      </c>
      <c r="G2810" s="17" t="s">
        <v>1778</v>
      </c>
      <c r="H2810" s="11">
        <v>270000</v>
      </c>
      <c r="I2810" s="19">
        <v>45870</v>
      </c>
      <c r="J2810" s="11">
        <v>5000</v>
      </c>
      <c r="K2810" s="12" t="s">
        <v>20</v>
      </c>
      <c r="L2810" s="12" t="s">
        <v>158</v>
      </c>
    </row>
    <row r="2811" spans="1:12" x14ac:dyDescent="0.25">
      <c r="A2811" s="10" t="s">
        <v>3286</v>
      </c>
      <c r="B2811" s="14">
        <v>202510</v>
      </c>
      <c r="C2811" s="14">
        <v>202510</v>
      </c>
      <c r="D2811" s="14" t="s">
        <v>1015</v>
      </c>
      <c r="E2811" s="16">
        <v>8249639937</v>
      </c>
      <c r="F2811" s="10" t="s">
        <v>3290</v>
      </c>
      <c r="G2811" s="17" t="s">
        <v>2006</v>
      </c>
      <c r="H2811" s="11">
        <v>290000</v>
      </c>
      <c r="I2811" s="19">
        <v>45870</v>
      </c>
      <c r="J2811" s="11">
        <v>5000</v>
      </c>
      <c r="K2811" s="12" t="s">
        <v>20</v>
      </c>
      <c r="L2811" s="12" t="s">
        <v>158</v>
      </c>
    </row>
    <row r="2812" spans="1:12" x14ac:dyDescent="0.25">
      <c r="A2812" s="10" t="s">
        <v>3236</v>
      </c>
      <c r="B2812" s="14">
        <v>202509</v>
      </c>
      <c r="C2812" s="14">
        <v>202509</v>
      </c>
      <c r="D2812" s="14" t="s">
        <v>1015</v>
      </c>
      <c r="E2812" s="16">
        <v>9668788598</v>
      </c>
      <c r="F2812" s="10" t="s">
        <v>3242</v>
      </c>
      <c r="G2812" s="17" t="s">
        <v>1778</v>
      </c>
      <c r="H2812" s="11">
        <v>300000</v>
      </c>
      <c r="I2812" s="19">
        <v>45870</v>
      </c>
      <c r="J2812" s="11">
        <v>185000</v>
      </c>
      <c r="K2812" s="12" t="s">
        <v>903</v>
      </c>
      <c r="L2812" s="12" t="s">
        <v>158</v>
      </c>
    </row>
    <row r="2813" spans="1:12" x14ac:dyDescent="0.25">
      <c r="A2813" s="10" t="s">
        <v>2981</v>
      </c>
      <c r="B2813" s="14">
        <v>202506</v>
      </c>
      <c r="C2813" s="14">
        <v>202506</v>
      </c>
      <c r="D2813" s="14" t="s">
        <v>1015</v>
      </c>
      <c r="E2813" s="16">
        <v>8917455768</v>
      </c>
      <c r="F2813" s="10" t="s">
        <v>2988</v>
      </c>
      <c r="G2813" s="17" t="s">
        <v>2603</v>
      </c>
      <c r="H2813" s="11">
        <v>293600</v>
      </c>
      <c r="I2813" s="19">
        <v>45901</v>
      </c>
      <c r="J2813" s="11">
        <v>50000</v>
      </c>
      <c r="K2813" s="12" t="s">
        <v>20</v>
      </c>
      <c r="L2813" s="12" t="s">
        <v>158</v>
      </c>
    </row>
    <row r="2814" spans="1:12" x14ac:dyDescent="0.25">
      <c r="A2814" s="10" t="s">
        <v>3108</v>
      </c>
      <c r="B2814" s="14">
        <v>202508</v>
      </c>
      <c r="C2814" s="14">
        <v>202508</v>
      </c>
      <c r="D2814" s="14" t="s">
        <v>1015</v>
      </c>
      <c r="E2814" s="16">
        <v>8249909142</v>
      </c>
      <c r="F2814" s="10" t="s">
        <v>3109</v>
      </c>
      <c r="G2814" s="17" t="s">
        <v>1792</v>
      </c>
      <c r="H2814" s="11">
        <v>275000</v>
      </c>
      <c r="I2814" s="19">
        <v>45901</v>
      </c>
      <c r="J2814" s="11">
        <v>185000</v>
      </c>
      <c r="K2814" s="12" t="s">
        <v>20</v>
      </c>
      <c r="L2814" s="12" t="s">
        <v>158</v>
      </c>
    </row>
    <row r="2815" spans="1:12" x14ac:dyDescent="0.25">
      <c r="A2815" s="10" t="s">
        <v>3111</v>
      </c>
      <c r="B2815" s="14">
        <v>202508</v>
      </c>
      <c r="C2815" s="14">
        <v>202508</v>
      </c>
      <c r="D2815" s="14" t="s">
        <v>1015</v>
      </c>
      <c r="E2815" s="16">
        <v>7008270564</v>
      </c>
      <c r="F2815" s="10" t="s">
        <v>3114</v>
      </c>
      <c r="G2815" s="17" t="s">
        <v>1792</v>
      </c>
      <c r="H2815" s="11">
        <v>280000</v>
      </c>
      <c r="I2815" s="19">
        <v>45901</v>
      </c>
      <c r="J2815" s="11">
        <v>185000</v>
      </c>
      <c r="K2815" s="12" t="s">
        <v>20</v>
      </c>
      <c r="L2815" s="12" t="s">
        <v>158</v>
      </c>
    </row>
    <row r="2816" spans="1:12" x14ac:dyDescent="0.25">
      <c r="A2816" s="92" t="s">
        <v>3046</v>
      </c>
      <c r="B2816" s="93">
        <v>202507</v>
      </c>
      <c r="C2816" s="93">
        <v>202507</v>
      </c>
      <c r="D2816" s="14" t="s">
        <v>1015</v>
      </c>
      <c r="E2816" s="92">
        <v>7008992741</v>
      </c>
      <c r="F2816" s="92" t="s">
        <v>3047</v>
      </c>
      <c r="G2816" s="17" t="s">
        <v>1778</v>
      </c>
      <c r="H2816" s="94">
        <v>300000</v>
      </c>
      <c r="I2816" s="19">
        <v>45931</v>
      </c>
      <c r="J2816" s="11">
        <v>50000</v>
      </c>
      <c r="K2816" s="12" t="s">
        <v>20</v>
      </c>
      <c r="L2816" s="12" t="s">
        <v>158</v>
      </c>
    </row>
    <row r="2817" spans="1:12" x14ac:dyDescent="0.25">
      <c r="A2817" s="10" t="s">
        <v>3104</v>
      </c>
      <c r="B2817" s="14">
        <v>202408</v>
      </c>
      <c r="C2817" s="14">
        <v>202408</v>
      </c>
      <c r="D2817" s="14" t="s">
        <v>1015</v>
      </c>
      <c r="E2817" s="16">
        <v>7077203772</v>
      </c>
      <c r="F2817" s="10" t="s">
        <v>3106</v>
      </c>
      <c r="G2817" s="17" t="s">
        <v>1792</v>
      </c>
      <c r="H2817" s="11">
        <v>270000</v>
      </c>
      <c r="I2817" s="19">
        <v>45931</v>
      </c>
      <c r="J2817" s="11">
        <v>50000</v>
      </c>
      <c r="K2817" s="12" t="s">
        <v>20</v>
      </c>
      <c r="L2817" s="12" t="s">
        <v>158</v>
      </c>
    </row>
    <row r="2818" spans="1:12" x14ac:dyDescent="0.25">
      <c r="A2818" s="10" t="s">
        <v>3235</v>
      </c>
      <c r="B2818" s="14">
        <v>202509</v>
      </c>
      <c r="C2818" s="14">
        <v>202509</v>
      </c>
      <c r="D2818" s="14" t="s">
        <v>1014</v>
      </c>
      <c r="E2818" s="16">
        <v>9753725114</v>
      </c>
      <c r="F2818" s="10"/>
      <c r="G2818" s="17" t="s">
        <v>1778</v>
      </c>
      <c r="H2818" s="11">
        <v>290000</v>
      </c>
      <c r="I2818" s="19">
        <v>45931</v>
      </c>
      <c r="J2818" s="11">
        <v>51250</v>
      </c>
      <c r="K2818" s="12" t="s">
        <v>20</v>
      </c>
      <c r="L2818" s="12" t="s">
        <v>158</v>
      </c>
    </row>
    <row r="2819" spans="1:12" x14ac:dyDescent="0.25">
      <c r="A2819" s="10" t="s">
        <v>3273</v>
      </c>
      <c r="B2819" s="14">
        <v>202510</v>
      </c>
      <c r="C2819" s="14">
        <v>202510</v>
      </c>
      <c r="D2819" s="14" t="s">
        <v>1014</v>
      </c>
      <c r="E2819" s="16">
        <v>9632258955</v>
      </c>
      <c r="F2819" s="10" t="s">
        <v>3282</v>
      </c>
      <c r="G2819" s="17" t="s">
        <v>1778</v>
      </c>
      <c r="H2819" s="11">
        <v>295000</v>
      </c>
      <c r="I2819" s="19">
        <v>45931</v>
      </c>
      <c r="J2819" s="11">
        <v>97000</v>
      </c>
      <c r="K2819" s="12" t="s">
        <v>20</v>
      </c>
      <c r="L2819" s="12" t="s">
        <v>158</v>
      </c>
    </row>
    <row r="2820" spans="1:12" x14ac:dyDescent="0.25">
      <c r="A2820" s="10" t="s">
        <v>2882</v>
      </c>
      <c r="B2820" s="14">
        <v>202505</v>
      </c>
      <c r="C2820" s="14">
        <v>202505</v>
      </c>
      <c r="D2820" s="14" t="s">
        <v>1014</v>
      </c>
      <c r="E2820" s="16">
        <v>8115539225</v>
      </c>
      <c r="F2820" s="10" t="s">
        <v>2886</v>
      </c>
      <c r="G2820" s="17" t="s">
        <v>1778</v>
      </c>
      <c r="H2820" s="11">
        <v>290000</v>
      </c>
      <c r="I2820" s="19">
        <v>45931</v>
      </c>
      <c r="J2820" s="11">
        <v>50000</v>
      </c>
      <c r="K2820" s="12" t="s">
        <v>20</v>
      </c>
      <c r="L2820" s="12" t="s">
        <v>158</v>
      </c>
    </row>
    <row r="2821" spans="1:12" x14ac:dyDescent="0.25">
      <c r="A2821" s="10" t="s">
        <v>3104</v>
      </c>
      <c r="B2821" s="14">
        <v>202408</v>
      </c>
      <c r="C2821" s="14">
        <v>202408</v>
      </c>
      <c r="D2821" s="14" t="s">
        <v>1015</v>
      </c>
      <c r="E2821" s="16">
        <v>7077203772</v>
      </c>
      <c r="F2821" s="10" t="s">
        <v>3106</v>
      </c>
      <c r="G2821" s="17" t="s">
        <v>1792</v>
      </c>
      <c r="H2821" s="11">
        <v>270000</v>
      </c>
      <c r="I2821" s="19">
        <v>45931</v>
      </c>
      <c r="J2821" s="11">
        <v>50000</v>
      </c>
      <c r="K2821" s="12" t="s">
        <v>20</v>
      </c>
      <c r="L2821" s="12" t="s">
        <v>158</v>
      </c>
    </row>
    <row r="2822" spans="1:12" x14ac:dyDescent="0.25">
      <c r="A2822" s="10" t="s">
        <v>3133</v>
      </c>
      <c r="B2822" s="14">
        <v>202508</v>
      </c>
      <c r="C2822" s="14">
        <v>202508</v>
      </c>
      <c r="D2822" s="14" t="s">
        <v>1015</v>
      </c>
      <c r="E2822" s="16">
        <v>9437344795</v>
      </c>
      <c r="F2822" s="10" t="s">
        <v>3136</v>
      </c>
      <c r="G2822" s="17" t="s">
        <v>1778</v>
      </c>
      <c r="H2822" s="11">
        <v>300000</v>
      </c>
      <c r="I2822" s="19">
        <v>45962</v>
      </c>
      <c r="J2822" s="11">
        <v>60000</v>
      </c>
      <c r="K2822" s="12" t="s">
        <v>20</v>
      </c>
      <c r="L2822" s="12" t="s">
        <v>158</v>
      </c>
    </row>
    <row r="2823" spans="1:12" x14ac:dyDescent="0.25">
      <c r="A2823" s="10" t="s">
        <v>3124</v>
      </c>
      <c r="B2823" s="14">
        <v>202508</v>
      </c>
      <c r="C2823" s="14">
        <v>202508</v>
      </c>
      <c r="D2823" s="14" t="s">
        <v>1014</v>
      </c>
      <c r="E2823" s="16" t="s">
        <v>3130</v>
      </c>
      <c r="F2823" s="10" t="s">
        <v>3129</v>
      </c>
      <c r="G2823" s="17" t="s">
        <v>1778</v>
      </c>
      <c r="H2823" s="11">
        <v>305000</v>
      </c>
      <c r="I2823" s="19">
        <v>45962</v>
      </c>
      <c r="J2823" s="11">
        <v>70000</v>
      </c>
      <c r="K2823" s="12" t="s">
        <v>20</v>
      </c>
      <c r="L2823" s="12" t="s">
        <v>158</v>
      </c>
    </row>
    <row r="2824" spans="1:12" x14ac:dyDescent="0.25">
      <c r="A2824" s="10" t="s">
        <v>2770</v>
      </c>
      <c r="B2824" s="14">
        <v>202504</v>
      </c>
      <c r="C2824" s="14">
        <v>202504</v>
      </c>
      <c r="D2824" s="14" t="s">
        <v>1015</v>
      </c>
      <c r="E2824" s="16">
        <v>9178275281</v>
      </c>
      <c r="F2824" s="10" t="s">
        <v>2776</v>
      </c>
      <c r="G2824" s="17" t="s">
        <v>1778</v>
      </c>
      <c r="H2824" s="11">
        <v>295000</v>
      </c>
      <c r="I2824" s="19">
        <v>45962</v>
      </c>
      <c r="J2824" s="11">
        <v>30000</v>
      </c>
      <c r="K2824" s="12" t="s">
        <v>20</v>
      </c>
      <c r="L2824" s="12" t="s">
        <v>158</v>
      </c>
    </row>
    <row r="2825" spans="1:12" x14ac:dyDescent="0.25">
      <c r="A2825" s="10" t="s">
        <v>3198</v>
      </c>
      <c r="B2825" s="14">
        <v>202509</v>
      </c>
      <c r="C2825" s="14">
        <v>202509</v>
      </c>
      <c r="D2825" s="14" t="s">
        <v>1014</v>
      </c>
      <c r="E2825" s="16">
        <v>9502142433</v>
      </c>
      <c r="F2825" s="10" t="s">
        <v>3204</v>
      </c>
      <c r="G2825" s="17" t="s">
        <v>1778</v>
      </c>
      <c r="H2825" s="11">
        <v>290000</v>
      </c>
      <c r="I2825" s="19">
        <v>45962</v>
      </c>
      <c r="J2825" s="11">
        <v>50000</v>
      </c>
      <c r="K2825" s="12" t="s">
        <v>20</v>
      </c>
      <c r="L2825" s="12" t="s">
        <v>158</v>
      </c>
    </row>
    <row r="2826" spans="1:12" x14ac:dyDescent="0.25">
      <c r="A2826" s="10" t="s">
        <v>3140</v>
      </c>
      <c r="B2826" s="14">
        <v>202508</v>
      </c>
      <c r="C2826" s="14">
        <v>202508</v>
      </c>
      <c r="D2826" s="14" t="s">
        <v>1015</v>
      </c>
      <c r="E2826" s="16">
        <v>7004663520</v>
      </c>
      <c r="F2826" s="10" t="s">
        <v>3146</v>
      </c>
      <c r="G2826" s="17" t="s">
        <v>1778</v>
      </c>
      <c r="H2826" s="11">
        <v>290000</v>
      </c>
      <c r="I2826" s="19">
        <v>45962</v>
      </c>
      <c r="J2826" s="11">
        <v>50000</v>
      </c>
      <c r="K2826" s="12" t="s">
        <v>20</v>
      </c>
      <c r="L2826" s="12" t="s">
        <v>158</v>
      </c>
    </row>
    <row r="2827" spans="1:12" x14ac:dyDescent="0.25">
      <c r="A2827" s="10" t="s">
        <v>3217</v>
      </c>
      <c r="B2827" s="14">
        <v>202509</v>
      </c>
      <c r="C2827" s="14">
        <v>202509</v>
      </c>
      <c r="D2827" s="14" t="s">
        <v>1015</v>
      </c>
      <c r="E2827" s="16">
        <v>8917254082</v>
      </c>
      <c r="F2827" s="10" t="s">
        <v>3224</v>
      </c>
      <c r="G2827" s="17" t="s">
        <v>1778</v>
      </c>
      <c r="H2827" s="11">
        <v>318600</v>
      </c>
      <c r="I2827" s="19">
        <v>45962</v>
      </c>
      <c r="J2827" s="11">
        <f>7533+97000</f>
        <v>104533</v>
      </c>
      <c r="K2827" s="12" t="s">
        <v>20</v>
      </c>
      <c r="L2827" s="12" t="s">
        <v>158</v>
      </c>
    </row>
    <row r="2828" spans="1:12" x14ac:dyDescent="0.25">
      <c r="A2828" s="10" t="s">
        <v>3035</v>
      </c>
      <c r="B2828" s="14">
        <v>202506</v>
      </c>
      <c r="C2828" s="14">
        <v>202506</v>
      </c>
      <c r="D2828" s="14" t="s">
        <v>1014</v>
      </c>
      <c r="E2828" s="16">
        <v>8917306295</v>
      </c>
      <c r="F2828" s="10" t="s">
        <v>3043</v>
      </c>
      <c r="G2828" s="17" t="s">
        <v>1778</v>
      </c>
      <c r="H2828" s="11">
        <v>290000</v>
      </c>
      <c r="I2828" s="19" t="s">
        <v>3734</v>
      </c>
      <c r="J2828" s="11">
        <v>80000</v>
      </c>
      <c r="K2828" s="12" t="s">
        <v>689</v>
      </c>
      <c r="L2828" s="12" t="s">
        <v>158</v>
      </c>
    </row>
    <row r="2829" spans="1:12" x14ac:dyDescent="0.25">
      <c r="A2829" s="10" t="s">
        <v>2931</v>
      </c>
      <c r="B2829" s="14">
        <v>202505</v>
      </c>
      <c r="C2829" s="14">
        <v>202505</v>
      </c>
      <c r="D2829" s="14" t="s">
        <v>1014</v>
      </c>
      <c r="E2829" s="16">
        <v>9861635166</v>
      </c>
      <c r="F2829" s="10" t="s">
        <v>2933</v>
      </c>
      <c r="G2829" s="17" t="s">
        <v>1778</v>
      </c>
      <c r="H2829" s="11">
        <v>295000</v>
      </c>
      <c r="I2829" s="19" t="s">
        <v>3734</v>
      </c>
      <c r="J2829" s="11">
        <v>50000</v>
      </c>
      <c r="K2829" s="12" t="s">
        <v>20</v>
      </c>
      <c r="L2829" s="12" t="s">
        <v>158</v>
      </c>
    </row>
    <row r="2830" spans="1:12" x14ac:dyDescent="0.25">
      <c r="A2830" s="10" t="s">
        <v>3271</v>
      </c>
      <c r="B2830" s="14">
        <v>202510</v>
      </c>
      <c r="C2830" s="14">
        <v>202510</v>
      </c>
      <c r="D2830" s="14" t="s">
        <v>1015</v>
      </c>
      <c r="E2830" s="16">
        <v>9827001405</v>
      </c>
      <c r="F2830" s="10" t="s">
        <v>3280</v>
      </c>
      <c r="G2830" s="17" t="s">
        <v>1778</v>
      </c>
      <c r="H2830" s="11">
        <v>300000</v>
      </c>
      <c r="I2830" s="19" t="s">
        <v>3734</v>
      </c>
      <c r="J2830" s="11">
        <v>50000</v>
      </c>
      <c r="K2830" s="12" t="s">
        <v>20</v>
      </c>
      <c r="L2830" s="12" t="s">
        <v>158</v>
      </c>
    </row>
    <row r="2831" spans="1:12" x14ac:dyDescent="0.25">
      <c r="A2831" s="10" t="s">
        <v>3063</v>
      </c>
      <c r="B2831" s="14">
        <v>202507</v>
      </c>
      <c r="C2831" s="14">
        <v>202507</v>
      </c>
      <c r="D2831" s="14" t="s">
        <v>1015</v>
      </c>
      <c r="E2831" s="16">
        <v>7008650408</v>
      </c>
      <c r="F2831" s="10" t="s">
        <v>3064</v>
      </c>
      <c r="G2831" s="17" t="s">
        <v>1792</v>
      </c>
      <c r="H2831" s="11">
        <f t="shared" ref="H2831" si="8">IF(G2831="APIDS+IITG", 350000, IF(G2831="APDA+IITG", 330000, IF(G2831="APIDS", 318600, IF(G2831="APDA", 295000, "0"))))</f>
        <v>295000</v>
      </c>
      <c r="I2831" s="19" t="s">
        <v>3734</v>
      </c>
      <c r="J2831" s="11">
        <v>50000</v>
      </c>
      <c r="K2831" s="12" t="s">
        <v>20</v>
      </c>
      <c r="L2831" s="12" t="s">
        <v>158</v>
      </c>
    </row>
    <row r="2832" spans="1:12" x14ac:dyDescent="0.25">
      <c r="A2832" s="10" t="s">
        <v>3027</v>
      </c>
      <c r="B2832" s="14">
        <v>202507</v>
      </c>
      <c r="C2832" s="14">
        <v>202507</v>
      </c>
      <c r="D2832" s="14" t="s">
        <v>1015</v>
      </c>
      <c r="E2832" s="16">
        <v>6371746406</v>
      </c>
      <c r="F2832" s="10" t="s">
        <v>3029</v>
      </c>
      <c r="G2832" s="17" t="s">
        <v>1778</v>
      </c>
      <c r="H2832" s="11">
        <v>275000</v>
      </c>
      <c r="I2832" s="19" t="s">
        <v>3734</v>
      </c>
      <c r="J2832" s="11">
        <v>60000</v>
      </c>
      <c r="K2832" s="12" t="s">
        <v>689</v>
      </c>
      <c r="L2832" s="12" t="s">
        <v>158</v>
      </c>
    </row>
    <row r="2833" spans="1:13" x14ac:dyDescent="0.25">
      <c r="A2833" s="10" t="s">
        <v>3213</v>
      </c>
      <c r="B2833" s="14">
        <v>202509</v>
      </c>
      <c r="C2833" s="14">
        <v>202509</v>
      </c>
      <c r="D2833" s="14" t="s">
        <v>1014</v>
      </c>
      <c r="E2833" s="16">
        <v>8917452901</v>
      </c>
      <c r="F2833" s="10" t="s">
        <v>3220</v>
      </c>
      <c r="G2833" s="17" t="s">
        <v>1778</v>
      </c>
      <c r="H2833" s="11">
        <v>290000</v>
      </c>
      <c r="I2833" s="19" t="s">
        <v>3734</v>
      </c>
      <c r="J2833" s="11">
        <v>40000</v>
      </c>
      <c r="K2833" s="12" t="s">
        <v>20</v>
      </c>
      <c r="L2833" s="12" t="s">
        <v>158</v>
      </c>
    </row>
    <row r="2834" spans="1:13" x14ac:dyDescent="0.25">
      <c r="A2834" s="40" t="s">
        <v>3303</v>
      </c>
      <c r="B2834" s="14">
        <v>202509</v>
      </c>
      <c r="C2834" s="14">
        <v>202509</v>
      </c>
      <c r="D2834" s="14" t="s">
        <v>1014</v>
      </c>
      <c r="E2834" s="16">
        <v>9886369082</v>
      </c>
      <c r="F2834" s="10" t="s">
        <v>3304</v>
      </c>
      <c r="G2834" s="17" t="s">
        <v>3305</v>
      </c>
      <c r="H2834" s="11">
        <v>70000</v>
      </c>
      <c r="I2834" s="19" t="s">
        <v>3734</v>
      </c>
      <c r="J2834" s="11">
        <v>70000</v>
      </c>
      <c r="K2834" s="12" t="s">
        <v>20</v>
      </c>
      <c r="L2834" s="12" t="s">
        <v>158</v>
      </c>
    </row>
    <row r="2835" spans="1:13" x14ac:dyDescent="0.25">
      <c r="A2835" s="10" t="s">
        <v>3267</v>
      </c>
      <c r="B2835" s="14">
        <v>202510</v>
      </c>
      <c r="C2835" s="14">
        <v>202510</v>
      </c>
      <c r="D2835" s="14" t="s">
        <v>1014</v>
      </c>
      <c r="E2835" s="16">
        <v>7735985352</v>
      </c>
      <c r="F2835" s="10" t="s">
        <v>3276</v>
      </c>
      <c r="G2835" s="17" t="s">
        <v>1778</v>
      </c>
      <c r="H2835" s="11">
        <v>318000</v>
      </c>
      <c r="I2835" s="19" t="s">
        <v>3735</v>
      </c>
      <c r="J2835" s="11">
        <v>270000</v>
      </c>
      <c r="K2835" s="12" t="s">
        <v>20</v>
      </c>
      <c r="L2835" s="12" t="s">
        <v>158</v>
      </c>
    </row>
    <row r="2836" spans="1:13" x14ac:dyDescent="0.25">
      <c r="A2836" s="10" t="s">
        <v>3238</v>
      </c>
      <c r="B2836" s="14">
        <v>202509</v>
      </c>
      <c r="C2836" s="14">
        <v>202509</v>
      </c>
      <c r="D2836" s="14" t="s">
        <v>1015</v>
      </c>
      <c r="E2836" s="16">
        <v>7205881836</v>
      </c>
      <c r="F2836" s="10" t="s">
        <v>3244</v>
      </c>
      <c r="G2836" s="17" t="s">
        <v>1778</v>
      </c>
      <c r="H2836" s="11">
        <v>318000</v>
      </c>
      <c r="I2836" s="19" t="s">
        <v>3735</v>
      </c>
      <c r="J2836" s="11">
        <v>85000</v>
      </c>
      <c r="K2836" s="12" t="s">
        <v>689</v>
      </c>
      <c r="L2836" s="12" t="s">
        <v>158</v>
      </c>
    </row>
    <row r="2837" spans="1:13" x14ac:dyDescent="0.25">
      <c r="A2837" s="10" t="s">
        <v>3067</v>
      </c>
      <c r="B2837" s="14">
        <v>202507</v>
      </c>
      <c r="C2837" s="14">
        <v>202507</v>
      </c>
      <c r="D2837" s="14" t="s">
        <v>1015</v>
      </c>
      <c r="E2837" s="16">
        <v>7978615737</v>
      </c>
      <c r="F2837" s="10" t="s">
        <v>3068</v>
      </c>
      <c r="G2837" s="17" t="s">
        <v>1778</v>
      </c>
      <c r="H2837" s="11">
        <v>290000</v>
      </c>
      <c r="I2837" s="19">
        <v>45944</v>
      </c>
      <c r="J2837" s="11">
        <v>40000</v>
      </c>
      <c r="K2837" s="12" t="s">
        <v>20</v>
      </c>
      <c r="L2837" s="12" t="s">
        <v>158</v>
      </c>
    </row>
    <row r="2838" spans="1:13" x14ac:dyDescent="0.25">
      <c r="A2838" s="10" t="s">
        <v>3270</v>
      </c>
      <c r="B2838" s="14">
        <v>202510</v>
      </c>
      <c r="C2838" s="14">
        <v>202510</v>
      </c>
      <c r="D2838" s="14" t="s">
        <v>1014</v>
      </c>
      <c r="E2838" s="16">
        <v>7008069156</v>
      </c>
      <c r="F2838" s="10" t="s">
        <v>3279</v>
      </c>
      <c r="G2838" s="17" t="s">
        <v>1778</v>
      </c>
      <c r="H2838" s="11">
        <v>318000</v>
      </c>
      <c r="I2838" s="19" t="s">
        <v>3736</v>
      </c>
      <c r="J2838" s="11">
        <v>290000</v>
      </c>
      <c r="K2838" s="12" t="s">
        <v>20</v>
      </c>
      <c r="L2838" s="12" t="s">
        <v>158</v>
      </c>
    </row>
    <row r="2839" spans="1:13" x14ac:dyDescent="0.25">
      <c r="A2839" s="10" t="s">
        <v>3294</v>
      </c>
      <c r="B2839" s="14">
        <v>202510</v>
      </c>
      <c r="C2839" s="14">
        <v>202510</v>
      </c>
      <c r="D2839" s="14" t="s">
        <v>1015</v>
      </c>
      <c r="E2839" s="16">
        <v>7978096297</v>
      </c>
      <c r="F2839" s="10" t="s">
        <v>3295</v>
      </c>
      <c r="G2839" s="17" t="s">
        <v>1778</v>
      </c>
      <c r="H2839" s="11">
        <v>318000</v>
      </c>
      <c r="I2839" s="19" t="s">
        <v>3736</v>
      </c>
      <c r="J2839" s="11">
        <v>120000</v>
      </c>
      <c r="K2839" s="12" t="s">
        <v>286</v>
      </c>
      <c r="L2839" s="12" t="s">
        <v>158</v>
      </c>
      <c r="M2839" t="s">
        <v>3296</v>
      </c>
    </row>
    <row r="2840" spans="1:13" x14ac:dyDescent="0.25">
      <c r="A2840" s="10" t="s">
        <v>3294</v>
      </c>
      <c r="B2840" s="14">
        <v>202510</v>
      </c>
      <c r="C2840" s="14">
        <v>202510</v>
      </c>
      <c r="D2840" s="14" t="s">
        <v>1015</v>
      </c>
      <c r="E2840" s="16">
        <v>7978096297</v>
      </c>
      <c r="F2840" s="10" t="s">
        <v>3295</v>
      </c>
      <c r="G2840" s="17" t="s">
        <v>1778</v>
      </c>
      <c r="H2840" s="11">
        <v>318000</v>
      </c>
      <c r="I2840" s="19" t="s">
        <v>3736</v>
      </c>
      <c r="J2840" s="11">
        <v>5000</v>
      </c>
      <c r="K2840" s="12" t="s">
        <v>20</v>
      </c>
      <c r="L2840" s="12" t="s">
        <v>158</v>
      </c>
      <c r="M2840" t="s">
        <v>3296</v>
      </c>
    </row>
    <row r="2841" spans="1:13" x14ac:dyDescent="0.25">
      <c r="A2841" s="10" t="s">
        <v>3297</v>
      </c>
      <c r="B2841" s="14">
        <v>202510</v>
      </c>
      <c r="C2841" s="14">
        <v>202510</v>
      </c>
      <c r="D2841" s="14" t="s">
        <v>1015</v>
      </c>
      <c r="E2841" s="16">
        <v>8897039118</v>
      </c>
      <c r="F2841" s="10" t="s">
        <v>3298</v>
      </c>
      <c r="G2841" s="17" t="s">
        <v>1778</v>
      </c>
      <c r="H2841" s="11">
        <v>318000</v>
      </c>
      <c r="I2841" s="19" t="s">
        <v>3736</v>
      </c>
      <c r="J2841" s="11">
        <v>5000</v>
      </c>
      <c r="K2841" s="12" t="s">
        <v>20</v>
      </c>
      <c r="L2841" s="12" t="s">
        <v>158</v>
      </c>
    </row>
    <row r="2842" spans="1:13" x14ac:dyDescent="0.25">
      <c r="A2842" s="10" t="s">
        <v>3299</v>
      </c>
      <c r="B2842" s="14">
        <v>202510</v>
      </c>
      <c r="C2842" s="14">
        <v>202510</v>
      </c>
      <c r="D2842" s="14" t="s">
        <v>1015</v>
      </c>
      <c r="E2842" s="16">
        <v>9938749842</v>
      </c>
      <c r="F2842" s="10" t="s">
        <v>3301</v>
      </c>
      <c r="G2842" s="17" t="s">
        <v>1778</v>
      </c>
      <c r="H2842" s="11">
        <v>318000</v>
      </c>
      <c r="I2842" s="19" t="s">
        <v>3736</v>
      </c>
      <c r="J2842" s="11">
        <v>5000</v>
      </c>
      <c r="K2842" s="12" t="s">
        <v>20</v>
      </c>
      <c r="L2842" s="12" t="s">
        <v>158</v>
      </c>
    </row>
    <row r="2843" spans="1:13" x14ac:dyDescent="0.25">
      <c r="A2843" s="10" t="s">
        <v>3300</v>
      </c>
      <c r="B2843" s="14">
        <v>202510</v>
      </c>
      <c r="C2843" s="14">
        <v>202510</v>
      </c>
      <c r="D2843" s="14" t="s">
        <v>1015</v>
      </c>
      <c r="E2843" s="16">
        <v>9178755209</v>
      </c>
      <c r="F2843" s="10" t="s">
        <v>3302</v>
      </c>
      <c r="G2843" s="17" t="s">
        <v>1778</v>
      </c>
      <c r="H2843" s="11">
        <v>318000</v>
      </c>
      <c r="I2843" s="19" t="s">
        <v>3736</v>
      </c>
      <c r="J2843" s="11">
        <v>5000</v>
      </c>
      <c r="K2843" s="12" t="s">
        <v>20</v>
      </c>
      <c r="L2843" s="12" t="s">
        <v>158</v>
      </c>
    </row>
    <row r="2844" spans="1:13" x14ac:dyDescent="0.25">
      <c r="A2844" s="10" t="s">
        <v>3215</v>
      </c>
      <c r="B2844" s="14">
        <v>202509</v>
      </c>
      <c r="C2844" s="14">
        <v>202509</v>
      </c>
      <c r="D2844" s="14" t="s">
        <v>1015</v>
      </c>
      <c r="E2844" s="16">
        <v>9937552562</v>
      </c>
      <c r="F2844" s="10" t="s">
        <v>3222</v>
      </c>
      <c r="G2844" s="17" t="s">
        <v>1778</v>
      </c>
      <c r="H2844" s="11">
        <v>318600</v>
      </c>
      <c r="I2844" s="19" t="s">
        <v>3737</v>
      </c>
      <c r="J2844" s="11">
        <v>104333</v>
      </c>
      <c r="K2844" s="12" t="s">
        <v>286</v>
      </c>
      <c r="L2844" s="12" t="s">
        <v>158</v>
      </c>
    </row>
    <row r="2845" spans="1:13" x14ac:dyDescent="0.25">
      <c r="A2845" s="10" t="s">
        <v>2991</v>
      </c>
      <c r="B2845" s="14">
        <v>202506</v>
      </c>
      <c r="C2845" s="14">
        <v>202506</v>
      </c>
      <c r="D2845" s="14" t="s">
        <v>1015</v>
      </c>
      <c r="E2845" s="16">
        <v>7684001678</v>
      </c>
      <c r="F2845" s="10" t="s">
        <v>2992</v>
      </c>
      <c r="G2845" s="17" t="s">
        <v>1778</v>
      </c>
      <c r="H2845" s="11">
        <v>290000</v>
      </c>
      <c r="I2845" s="19" t="s">
        <v>3737</v>
      </c>
      <c r="J2845" s="11">
        <v>50000</v>
      </c>
      <c r="K2845" s="12" t="s">
        <v>20</v>
      </c>
      <c r="L2845" s="12" t="s">
        <v>158</v>
      </c>
    </row>
    <row r="2846" spans="1:13" x14ac:dyDescent="0.25">
      <c r="A2846" s="10" t="s">
        <v>3300</v>
      </c>
      <c r="B2846" s="14">
        <v>202510</v>
      </c>
      <c r="C2846" s="14">
        <v>202510</v>
      </c>
      <c r="D2846" s="14" t="s">
        <v>1015</v>
      </c>
      <c r="E2846" s="16">
        <v>9178755209</v>
      </c>
      <c r="F2846" s="10" t="s">
        <v>3302</v>
      </c>
      <c r="G2846" s="17" t="s">
        <v>1778</v>
      </c>
      <c r="H2846" s="11">
        <v>318000</v>
      </c>
      <c r="I2846" s="19" t="s">
        <v>3737</v>
      </c>
      <c r="J2846" s="11">
        <v>300000</v>
      </c>
      <c r="K2846" s="12" t="s">
        <v>20</v>
      </c>
      <c r="L2846" s="12" t="s">
        <v>158</v>
      </c>
    </row>
    <row r="2847" spans="1:13" x14ac:dyDescent="0.25">
      <c r="A2847" s="10" t="s">
        <v>3297</v>
      </c>
      <c r="B2847" s="14">
        <v>202510</v>
      </c>
      <c r="C2847" s="14">
        <v>202510</v>
      </c>
      <c r="D2847" s="14" t="s">
        <v>1015</v>
      </c>
      <c r="E2847" s="16">
        <v>8897039118</v>
      </c>
      <c r="F2847" s="10" t="s">
        <v>3298</v>
      </c>
      <c r="G2847" s="17" t="s">
        <v>1778</v>
      </c>
      <c r="H2847" s="11">
        <v>318000</v>
      </c>
      <c r="I2847" s="19" t="s">
        <v>3738</v>
      </c>
      <c r="J2847" s="11">
        <v>285000</v>
      </c>
      <c r="K2847" s="12" t="s">
        <v>20</v>
      </c>
      <c r="L2847" s="12" t="s">
        <v>158</v>
      </c>
    </row>
    <row r="2848" spans="1:13" x14ac:dyDescent="0.25">
      <c r="A2848" s="10" t="s">
        <v>3037</v>
      </c>
      <c r="B2848" s="14">
        <v>202506</v>
      </c>
      <c r="C2848" s="14">
        <v>202506</v>
      </c>
      <c r="D2848" s="14" t="s">
        <v>1015</v>
      </c>
      <c r="E2848" s="16">
        <v>7978350399</v>
      </c>
      <c r="F2848" s="10" t="s">
        <v>3045</v>
      </c>
      <c r="G2848" s="17" t="s">
        <v>1778</v>
      </c>
      <c r="H2848" s="11">
        <v>290000</v>
      </c>
      <c r="I2848" s="19" t="s">
        <v>3738</v>
      </c>
      <c r="J2848" s="11">
        <v>50000</v>
      </c>
      <c r="K2848" s="12" t="s">
        <v>689</v>
      </c>
      <c r="L2848" s="12" t="s">
        <v>158</v>
      </c>
    </row>
    <row r="2849" spans="1:12" x14ac:dyDescent="0.25">
      <c r="A2849" s="10" t="s">
        <v>2932</v>
      </c>
      <c r="B2849" s="14">
        <v>202505</v>
      </c>
      <c r="C2849" s="14">
        <v>202505</v>
      </c>
      <c r="D2849" s="14" t="s">
        <v>1014</v>
      </c>
      <c r="E2849" s="16">
        <v>6371155612</v>
      </c>
      <c r="F2849" s="10" t="s">
        <v>2934</v>
      </c>
      <c r="G2849" s="17" t="s">
        <v>2006</v>
      </c>
      <c r="H2849" s="11">
        <v>270000</v>
      </c>
      <c r="I2849" s="19" t="s">
        <v>3738</v>
      </c>
      <c r="J2849" s="11">
        <v>60000</v>
      </c>
      <c r="K2849" s="12" t="s">
        <v>20</v>
      </c>
      <c r="L2849" s="12" t="s">
        <v>158</v>
      </c>
    </row>
    <row r="2850" spans="1:12" x14ac:dyDescent="0.25">
      <c r="A2850" s="10" t="s">
        <v>3306</v>
      </c>
      <c r="B2850" s="14">
        <v>202510</v>
      </c>
      <c r="C2850" s="14">
        <v>202510</v>
      </c>
      <c r="D2850" s="14" t="s">
        <v>1015</v>
      </c>
      <c r="E2850" s="16">
        <v>9591103576</v>
      </c>
      <c r="F2850" s="10" t="s">
        <v>3307</v>
      </c>
      <c r="G2850" s="17" t="s">
        <v>1778</v>
      </c>
      <c r="H2850" s="11">
        <v>318000</v>
      </c>
      <c r="I2850" s="19" t="s">
        <v>3738</v>
      </c>
      <c r="J2850" s="11">
        <v>5000</v>
      </c>
      <c r="K2850" s="12" t="s">
        <v>20</v>
      </c>
      <c r="L2850" s="12" t="s">
        <v>158</v>
      </c>
    </row>
    <row r="2851" spans="1:12" x14ac:dyDescent="0.25">
      <c r="A2851" s="10" t="s">
        <v>3308</v>
      </c>
      <c r="B2851" s="14">
        <v>202510</v>
      </c>
      <c r="C2851" s="14">
        <v>202510</v>
      </c>
      <c r="D2851" s="14" t="s">
        <v>1015</v>
      </c>
      <c r="E2851" s="16">
        <v>7008941437</v>
      </c>
      <c r="F2851" s="10" t="s">
        <v>3309</v>
      </c>
      <c r="G2851" s="17" t="s">
        <v>1778</v>
      </c>
      <c r="H2851" s="11">
        <v>318000</v>
      </c>
      <c r="I2851" s="19" t="s">
        <v>3738</v>
      </c>
      <c r="J2851" s="11">
        <v>5000</v>
      </c>
      <c r="K2851" s="12" t="s">
        <v>20</v>
      </c>
      <c r="L2851" s="12" t="s">
        <v>158</v>
      </c>
    </row>
    <row r="2852" spans="1:12" x14ac:dyDescent="0.25">
      <c r="A2852" s="10" t="s">
        <v>3137</v>
      </c>
      <c r="B2852" s="14">
        <v>202508</v>
      </c>
      <c r="C2852" s="14">
        <v>202508</v>
      </c>
      <c r="D2852" s="14" t="s">
        <v>1014</v>
      </c>
      <c r="E2852" s="16">
        <v>7302861476</v>
      </c>
      <c r="F2852" s="10" t="s">
        <v>3138</v>
      </c>
      <c r="G2852" s="17" t="s">
        <v>1778</v>
      </c>
      <c r="H2852" s="11">
        <v>318000</v>
      </c>
      <c r="I2852" s="19" t="s">
        <v>3739</v>
      </c>
      <c r="J2852" s="11">
        <v>100000</v>
      </c>
      <c r="K2852" s="12" t="s">
        <v>20</v>
      </c>
      <c r="L2852" s="12" t="s">
        <v>158</v>
      </c>
    </row>
    <row r="2853" spans="1:12" x14ac:dyDescent="0.25">
      <c r="A2853" s="10" t="s">
        <v>3286</v>
      </c>
      <c r="B2853" s="14">
        <v>202510</v>
      </c>
      <c r="C2853" s="14">
        <v>202510</v>
      </c>
      <c r="D2853" s="14" t="s">
        <v>1015</v>
      </c>
      <c r="E2853" s="16">
        <v>8249639937</v>
      </c>
      <c r="F2853" s="10" t="s">
        <v>3290</v>
      </c>
      <c r="G2853" s="17" t="s">
        <v>2006</v>
      </c>
      <c r="H2853" s="11">
        <v>290000</v>
      </c>
      <c r="I2853" s="19" t="s">
        <v>3739</v>
      </c>
      <c r="J2853" s="11">
        <v>25000</v>
      </c>
      <c r="K2853" s="12" t="s">
        <v>20</v>
      </c>
      <c r="L2853" s="12" t="s">
        <v>158</v>
      </c>
    </row>
    <row r="2854" spans="1:12" x14ac:dyDescent="0.25">
      <c r="A2854" s="10" t="s">
        <v>3275</v>
      </c>
      <c r="B2854" s="14">
        <v>202510</v>
      </c>
      <c r="C2854" s="14">
        <v>202510</v>
      </c>
      <c r="D2854" s="14" t="s">
        <v>1014</v>
      </c>
      <c r="E2854" s="16">
        <v>8088950824</v>
      </c>
      <c r="F2854" s="10" t="s">
        <v>3284</v>
      </c>
      <c r="G2854" s="17" t="s">
        <v>1778</v>
      </c>
      <c r="H2854" s="11">
        <v>290000</v>
      </c>
      <c r="I2854" s="19" t="s">
        <v>3739</v>
      </c>
      <c r="J2854" s="11">
        <v>45000</v>
      </c>
      <c r="K2854" s="12" t="s">
        <v>20</v>
      </c>
      <c r="L2854" s="12" t="s">
        <v>158</v>
      </c>
    </row>
    <row r="2855" spans="1:12" x14ac:dyDescent="0.25">
      <c r="A2855" s="10" t="s">
        <v>3310</v>
      </c>
      <c r="B2855" s="14">
        <v>202510</v>
      </c>
      <c r="C2855" s="14">
        <v>202510</v>
      </c>
      <c r="D2855" s="14" t="s">
        <v>1014</v>
      </c>
      <c r="E2855" s="16" t="s">
        <v>3311</v>
      </c>
      <c r="F2855" s="10" t="s">
        <v>3312</v>
      </c>
      <c r="G2855" s="17" t="s">
        <v>1778</v>
      </c>
      <c r="H2855" s="11">
        <v>290000</v>
      </c>
      <c r="I2855" s="19" t="s">
        <v>3739</v>
      </c>
      <c r="J2855" s="11">
        <v>70000</v>
      </c>
      <c r="K2855" s="12" t="s">
        <v>20</v>
      </c>
      <c r="L2855" s="12" t="s">
        <v>158</v>
      </c>
    </row>
    <row r="2856" spans="1:12" x14ac:dyDescent="0.25">
      <c r="A2856" s="10" t="s">
        <v>3253</v>
      </c>
      <c r="B2856" s="14">
        <v>202509</v>
      </c>
      <c r="C2856" s="14">
        <v>202509</v>
      </c>
      <c r="D2856" s="14" t="s">
        <v>1015</v>
      </c>
      <c r="E2856" s="16">
        <v>9583436866</v>
      </c>
      <c r="F2856" s="10" t="s">
        <v>3254</v>
      </c>
      <c r="G2856" s="17" t="s">
        <v>1778</v>
      </c>
      <c r="H2856" s="11">
        <v>29000</v>
      </c>
      <c r="I2856" s="19" t="s">
        <v>3739</v>
      </c>
      <c r="J2856" s="11">
        <v>50000</v>
      </c>
      <c r="K2856" s="12" t="s">
        <v>20</v>
      </c>
      <c r="L2856" s="12" t="s">
        <v>158</v>
      </c>
    </row>
    <row r="2857" spans="1:12" x14ac:dyDescent="0.25">
      <c r="A2857" s="10" t="s">
        <v>3288</v>
      </c>
      <c r="B2857" s="14">
        <v>202510</v>
      </c>
      <c r="C2857" s="14">
        <v>202510</v>
      </c>
      <c r="D2857" s="14" t="s">
        <v>1014</v>
      </c>
      <c r="E2857" s="16">
        <v>8280964774</v>
      </c>
      <c r="F2857" s="10" t="s">
        <v>3292</v>
      </c>
      <c r="G2857" s="17" t="s">
        <v>1778</v>
      </c>
      <c r="H2857" s="11">
        <v>290000</v>
      </c>
      <c r="I2857" s="19" t="s">
        <v>3740</v>
      </c>
      <c r="J2857" s="11">
        <v>285000</v>
      </c>
      <c r="K2857" s="12" t="s">
        <v>20</v>
      </c>
      <c r="L2857" s="12" t="s">
        <v>158</v>
      </c>
    </row>
    <row r="2858" spans="1:12" x14ac:dyDescent="0.25">
      <c r="A2858" s="10" t="s">
        <v>3196</v>
      </c>
      <c r="B2858" s="14">
        <v>202509</v>
      </c>
      <c r="C2858" s="14">
        <v>202509</v>
      </c>
      <c r="D2858" s="14" t="s">
        <v>1014</v>
      </c>
      <c r="E2858" s="16">
        <v>9666368768</v>
      </c>
      <c r="F2858" s="10" t="s">
        <v>3202</v>
      </c>
      <c r="G2858" s="17" t="s">
        <v>1778</v>
      </c>
      <c r="H2858" s="11">
        <v>318000</v>
      </c>
      <c r="I2858" s="19" t="s">
        <v>3740</v>
      </c>
      <c r="J2858" s="11">
        <v>60000</v>
      </c>
      <c r="K2858" s="12" t="s">
        <v>20</v>
      </c>
      <c r="L2858" s="12" t="s">
        <v>158</v>
      </c>
    </row>
    <row r="2859" spans="1:12" x14ac:dyDescent="0.25">
      <c r="A2859" s="10" t="s">
        <v>3306</v>
      </c>
      <c r="B2859" s="14">
        <v>202510</v>
      </c>
      <c r="C2859" s="14">
        <v>202510</v>
      </c>
      <c r="D2859" s="14" t="s">
        <v>1015</v>
      </c>
      <c r="E2859" s="16">
        <v>9591103576</v>
      </c>
      <c r="F2859" s="10" t="s">
        <v>3307</v>
      </c>
      <c r="G2859" s="17" t="s">
        <v>1778</v>
      </c>
      <c r="H2859" s="11">
        <v>318000</v>
      </c>
      <c r="I2859" s="19" t="s">
        <v>3740</v>
      </c>
      <c r="J2859" s="11">
        <v>5000</v>
      </c>
      <c r="K2859" s="12" t="s">
        <v>20</v>
      </c>
      <c r="L2859" s="12" t="s">
        <v>158</v>
      </c>
    </row>
    <row r="2860" spans="1:12" x14ac:dyDescent="0.25">
      <c r="A2860" s="10" t="s">
        <v>3285</v>
      </c>
      <c r="B2860" s="14">
        <v>202510</v>
      </c>
      <c r="C2860" s="14">
        <v>202510</v>
      </c>
      <c r="D2860" s="14" t="s">
        <v>1015</v>
      </c>
      <c r="E2860" s="16">
        <v>9692157482</v>
      </c>
      <c r="F2860" s="10" t="s">
        <v>3289</v>
      </c>
      <c r="G2860" s="17" t="s">
        <v>1778</v>
      </c>
      <c r="H2860" s="11">
        <v>270000</v>
      </c>
      <c r="I2860" s="19" t="s">
        <v>3741</v>
      </c>
      <c r="J2860" s="11">
        <v>50000</v>
      </c>
      <c r="K2860" s="12" t="s">
        <v>20</v>
      </c>
      <c r="L2860" s="12" t="s">
        <v>158</v>
      </c>
    </row>
    <row r="2861" spans="1:12" x14ac:dyDescent="0.25">
      <c r="A2861" s="10" t="s">
        <v>3313</v>
      </c>
      <c r="B2861" s="14">
        <v>202510</v>
      </c>
      <c r="C2861" s="14">
        <v>202510</v>
      </c>
      <c r="D2861" s="14" t="s">
        <v>1015</v>
      </c>
      <c r="E2861" s="16">
        <v>6295695210</v>
      </c>
      <c r="F2861" s="10" t="s">
        <v>3314</v>
      </c>
      <c r="G2861" s="17" t="s">
        <v>1778</v>
      </c>
      <c r="H2861" s="11">
        <v>270000</v>
      </c>
      <c r="I2861" s="19" t="s">
        <v>3741</v>
      </c>
      <c r="J2861" s="11">
        <v>270000</v>
      </c>
      <c r="K2861" s="12" t="s">
        <v>20</v>
      </c>
      <c r="L2861" s="12" t="s">
        <v>158</v>
      </c>
    </row>
    <row r="2862" spans="1:12" x14ac:dyDescent="0.25">
      <c r="A2862" s="10" t="s">
        <v>3032</v>
      </c>
      <c r="B2862" s="14">
        <v>202506</v>
      </c>
      <c r="C2862" s="14">
        <v>202506</v>
      </c>
      <c r="D2862" s="14" t="s">
        <v>1015</v>
      </c>
      <c r="E2862" s="16">
        <v>8328814343</v>
      </c>
      <c r="F2862" s="10" t="s">
        <v>3039</v>
      </c>
      <c r="G2862" s="17" t="s">
        <v>1792</v>
      </c>
      <c r="H2862" s="11">
        <v>270000</v>
      </c>
      <c r="I2862" s="19" t="s">
        <v>3742</v>
      </c>
      <c r="J2862" s="11">
        <v>44000</v>
      </c>
      <c r="K2862" s="12" t="s">
        <v>689</v>
      </c>
      <c r="L2862" s="12" t="s">
        <v>158</v>
      </c>
    </row>
    <row r="2863" spans="1:12" x14ac:dyDescent="0.25">
      <c r="A2863" s="10" t="s">
        <v>2880</v>
      </c>
      <c r="B2863" s="14">
        <v>202505</v>
      </c>
      <c r="C2863" s="14">
        <v>202505</v>
      </c>
      <c r="D2863" s="14" t="s">
        <v>1015</v>
      </c>
      <c r="E2863" s="16">
        <v>8917498089</v>
      </c>
      <c r="F2863" s="10" t="s">
        <v>2884</v>
      </c>
      <c r="G2863" s="17" t="s">
        <v>1792</v>
      </c>
      <c r="H2863" s="11">
        <v>270000</v>
      </c>
      <c r="I2863" s="19" t="s">
        <v>3742</v>
      </c>
      <c r="J2863" s="11">
        <v>50000</v>
      </c>
      <c r="K2863" s="12" t="s">
        <v>20</v>
      </c>
      <c r="L2863" s="12" t="s">
        <v>158</v>
      </c>
    </row>
    <row r="2864" spans="1:12" x14ac:dyDescent="0.25">
      <c r="A2864" s="10" t="s">
        <v>3238</v>
      </c>
      <c r="B2864" s="14">
        <v>202509</v>
      </c>
      <c r="C2864" s="14">
        <v>202509</v>
      </c>
      <c r="D2864" s="14" t="s">
        <v>1015</v>
      </c>
      <c r="E2864" s="16">
        <v>7205881836</v>
      </c>
      <c r="F2864" s="10" t="s">
        <v>3244</v>
      </c>
      <c r="G2864" s="17" t="s">
        <v>1778</v>
      </c>
      <c r="H2864" s="11">
        <v>318000</v>
      </c>
      <c r="I2864" s="19" t="s">
        <v>3742</v>
      </c>
      <c r="J2864" s="11">
        <v>95000</v>
      </c>
      <c r="K2864" s="12" t="s">
        <v>689</v>
      </c>
      <c r="L2864" s="12" t="s">
        <v>158</v>
      </c>
    </row>
    <row r="2865" spans="1:13" x14ac:dyDescent="0.25">
      <c r="A2865" s="10" t="s">
        <v>3076</v>
      </c>
      <c r="B2865" s="14">
        <v>202507</v>
      </c>
      <c r="C2865" s="14">
        <v>202507</v>
      </c>
      <c r="D2865" s="14" t="s">
        <v>1015</v>
      </c>
      <c r="E2865" s="16">
        <v>7978163148</v>
      </c>
      <c r="F2865" s="10" t="s">
        <v>3083</v>
      </c>
      <c r="G2865" s="17" t="s">
        <v>1778</v>
      </c>
      <c r="H2865" s="11">
        <v>300000</v>
      </c>
      <c r="I2865" s="19" t="s">
        <v>3742</v>
      </c>
      <c r="J2865" s="11">
        <v>50000</v>
      </c>
      <c r="K2865" s="12" t="s">
        <v>20</v>
      </c>
      <c r="L2865" s="12" t="s">
        <v>158</v>
      </c>
    </row>
    <row r="2866" spans="1:13" x14ac:dyDescent="0.25">
      <c r="A2866" s="10" t="s">
        <v>3123</v>
      </c>
      <c r="B2866" s="14">
        <v>202508</v>
      </c>
      <c r="C2866" s="14">
        <v>202508</v>
      </c>
      <c r="D2866" s="14" t="s">
        <v>1014</v>
      </c>
      <c r="E2866" s="16">
        <v>7978525517</v>
      </c>
      <c r="F2866" s="10" t="s">
        <v>3128</v>
      </c>
      <c r="G2866" s="17" t="s">
        <v>1778</v>
      </c>
      <c r="H2866" s="11">
        <v>305000</v>
      </c>
      <c r="I2866" s="19" t="s">
        <v>3742</v>
      </c>
      <c r="J2866" s="11">
        <v>70000</v>
      </c>
      <c r="K2866" s="12" t="s">
        <v>20</v>
      </c>
      <c r="L2866" s="12" t="s">
        <v>158</v>
      </c>
    </row>
    <row r="2867" spans="1:13" x14ac:dyDescent="0.25">
      <c r="A2867" s="10" t="s">
        <v>3116</v>
      </c>
      <c r="B2867" s="14">
        <v>202507</v>
      </c>
      <c r="C2867" s="14">
        <v>202507</v>
      </c>
      <c r="D2867" s="14" t="s">
        <v>1015</v>
      </c>
      <c r="E2867" s="16">
        <v>8260657010</v>
      </c>
      <c r="F2867" s="10" t="s">
        <v>3117</v>
      </c>
      <c r="G2867" s="17" t="s">
        <v>1778</v>
      </c>
      <c r="H2867" s="11">
        <v>300000</v>
      </c>
      <c r="I2867" s="19" t="s">
        <v>3742</v>
      </c>
      <c r="J2867" s="11">
        <v>50000</v>
      </c>
      <c r="K2867" s="12" t="s">
        <v>20</v>
      </c>
      <c r="L2867" s="12" t="s">
        <v>158</v>
      </c>
    </row>
    <row r="2868" spans="1:13" x14ac:dyDescent="0.25">
      <c r="A2868" s="10" t="s">
        <v>3315</v>
      </c>
      <c r="B2868" s="14">
        <v>202510</v>
      </c>
      <c r="C2868" s="14">
        <v>202510</v>
      </c>
      <c r="D2868" s="14" t="s">
        <v>1015</v>
      </c>
      <c r="E2868" s="16">
        <v>7540916989</v>
      </c>
      <c r="F2868" s="10" t="s">
        <v>3319</v>
      </c>
      <c r="G2868" s="17" t="s">
        <v>1778</v>
      </c>
      <c r="H2868" s="11">
        <v>290000</v>
      </c>
      <c r="I2868" s="19" t="s">
        <v>3742</v>
      </c>
      <c r="J2868" s="11">
        <v>5000</v>
      </c>
      <c r="K2868" s="12" t="s">
        <v>20</v>
      </c>
      <c r="L2868" s="12" t="s">
        <v>158</v>
      </c>
    </row>
    <row r="2869" spans="1:13" x14ac:dyDescent="0.25">
      <c r="A2869" s="10" t="s">
        <v>3316</v>
      </c>
      <c r="B2869" s="14">
        <v>202510</v>
      </c>
      <c r="C2869" s="14">
        <v>202510</v>
      </c>
      <c r="D2869" s="14" t="s">
        <v>1015</v>
      </c>
      <c r="E2869" s="16">
        <v>7845027250</v>
      </c>
      <c r="F2869" s="10" t="s">
        <v>3320</v>
      </c>
      <c r="G2869" s="17" t="s">
        <v>1778</v>
      </c>
      <c r="H2869" s="11">
        <v>318000</v>
      </c>
      <c r="I2869" s="19" t="s">
        <v>3742</v>
      </c>
      <c r="J2869" s="11">
        <v>5000</v>
      </c>
      <c r="K2869" s="12" t="s">
        <v>20</v>
      </c>
      <c r="L2869" s="12" t="s">
        <v>158</v>
      </c>
    </row>
    <row r="2870" spans="1:13" x14ac:dyDescent="0.25">
      <c r="A2870" s="10" t="s">
        <v>3317</v>
      </c>
      <c r="B2870" s="14">
        <v>202510</v>
      </c>
      <c r="C2870" s="14">
        <v>202510</v>
      </c>
      <c r="D2870" s="14" t="s">
        <v>1015</v>
      </c>
      <c r="E2870" s="16">
        <v>9861066126</v>
      </c>
      <c r="F2870" s="10"/>
      <c r="G2870" s="17" t="s">
        <v>1778</v>
      </c>
      <c r="H2870" s="11">
        <v>290000</v>
      </c>
      <c r="I2870" s="19" t="s">
        <v>3742</v>
      </c>
      <c r="J2870" s="11">
        <v>5000</v>
      </c>
      <c r="K2870" s="12" t="s">
        <v>20</v>
      </c>
      <c r="L2870" s="12" t="s">
        <v>158</v>
      </c>
    </row>
    <row r="2871" spans="1:13" x14ac:dyDescent="0.25">
      <c r="A2871" s="10" t="s">
        <v>3318</v>
      </c>
      <c r="B2871" s="14">
        <v>202510</v>
      </c>
      <c r="C2871" s="14">
        <v>202510</v>
      </c>
      <c r="D2871" s="14" t="s">
        <v>1015</v>
      </c>
      <c r="E2871" s="16">
        <v>7325947007</v>
      </c>
      <c r="F2871" s="10" t="s">
        <v>3321</v>
      </c>
      <c r="G2871" s="17" t="s">
        <v>1778</v>
      </c>
      <c r="H2871" s="11">
        <v>290000</v>
      </c>
      <c r="I2871" s="19" t="s">
        <v>3742</v>
      </c>
      <c r="J2871" s="11">
        <v>5000</v>
      </c>
      <c r="K2871" s="12" t="s">
        <v>20</v>
      </c>
      <c r="L2871" s="12" t="s">
        <v>158</v>
      </c>
    </row>
    <row r="2872" spans="1:13" x14ac:dyDescent="0.25">
      <c r="A2872" s="10" t="s">
        <v>3168</v>
      </c>
      <c r="B2872" s="14">
        <v>202508</v>
      </c>
      <c r="C2872" s="14">
        <v>202508</v>
      </c>
      <c r="D2872" s="14" t="s">
        <v>1014</v>
      </c>
      <c r="E2872" s="16">
        <v>9907852031</v>
      </c>
      <c r="F2872" s="10" t="s">
        <v>3180</v>
      </c>
      <c r="G2872" s="17" t="s">
        <v>1792</v>
      </c>
      <c r="H2872" s="11">
        <v>250000</v>
      </c>
      <c r="I2872" s="19" t="s">
        <v>3743</v>
      </c>
      <c r="J2872" s="11">
        <v>45000</v>
      </c>
      <c r="K2872" s="12" t="s">
        <v>689</v>
      </c>
      <c r="L2872" s="12" t="s">
        <v>158</v>
      </c>
    </row>
    <row r="2873" spans="1:13" x14ac:dyDescent="0.25">
      <c r="A2873" s="10" t="s">
        <v>3263</v>
      </c>
      <c r="B2873" s="14">
        <v>202509</v>
      </c>
      <c r="C2873" s="14">
        <v>202509</v>
      </c>
      <c r="D2873" s="14" t="s">
        <v>1015</v>
      </c>
      <c r="E2873" s="16">
        <v>7847869188</v>
      </c>
      <c r="F2873" s="10" t="s">
        <v>3264</v>
      </c>
      <c r="G2873" s="17" t="s">
        <v>1778</v>
      </c>
      <c r="H2873" s="11">
        <v>29000</v>
      </c>
      <c r="I2873" s="19" t="s">
        <v>3743</v>
      </c>
      <c r="J2873" s="11">
        <v>75000</v>
      </c>
      <c r="K2873" s="12" t="s">
        <v>20</v>
      </c>
      <c r="L2873" s="12" t="s">
        <v>158</v>
      </c>
    </row>
    <row r="2874" spans="1:13" x14ac:dyDescent="0.25">
      <c r="A2874" s="10" t="s">
        <v>3100</v>
      </c>
      <c r="B2874" s="14">
        <v>202507</v>
      </c>
      <c r="C2874" s="14">
        <v>202507</v>
      </c>
      <c r="D2874" s="14" t="s">
        <v>1015</v>
      </c>
      <c r="E2874" s="16">
        <v>6371252788</v>
      </c>
      <c r="F2874" s="10" t="s">
        <v>3101</v>
      </c>
      <c r="G2874" s="17" t="s">
        <v>1778</v>
      </c>
      <c r="H2874" s="11">
        <v>290000</v>
      </c>
      <c r="I2874" s="19" t="s">
        <v>3743</v>
      </c>
      <c r="J2874" s="11">
        <v>120000</v>
      </c>
      <c r="K2874" s="12" t="s">
        <v>20</v>
      </c>
      <c r="L2874" s="12" t="s">
        <v>158</v>
      </c>
    </row>
    <row r="2875" spans="1:13" x14ac:dyDescent="0.25">
      <c r="A2875" s="10" t="s">
        <v>3169</v>
      </c>
      <c r="B2875" s="14">
        <v>202508</v>
      </c>
      <c r="C2875" s="14">
        <v>202508</v>
      </c>
      <c r="D2875" s="14" t="s">
        <v>1015</v>
      </c>
      <c r="E2875" s="16">
        <v>7008445970</v>
      </c>
      <c r="F2875" s="10" t="s">
        <v>3175</v>
      </c>
      <c r="G2875" s="17" t="s">
        <v>1778</v>
      </c>
      <c r="H2875" s="11">
        <v>290000</v>
      </c>
      <c r="I2875" s="19" t="s">
        <v>3743</v>
      </c>
      <c r="J2875" s="11">
        <v>70000</v>
      </c>
      <c r="K2875" s="12" t="s">
        <v>689</v>
      </c>
      <c r="L2875" s="12" t="s">
        <v>158</v>
      </c>
    </row>
    <row r="2876" spans="1:13" x14ac:dyDescent="0.25">
      <c r="A2876" s="10" t="s">
        <v>3076</v>
      </c>
      <c r="B2876" s="14">
        <v>202507</v>
      </c>
      <c r="C2876" s="14">
        <v>202507</v>
      </c>
      <c r="D2876" s="14" t="s">
        <v>1015</v>
      </c>
      <c r="E2876" s="16">
        <v>7978163148</v>
      </c>
      <c r="F2876" s="10" t="s">
        <v>3083</v>
      </c>
      <c r="G2876" s="17" t="s">
        <v>1778</v>
      </c>
      <c r="H2876" s="11">
        <v>300000</v>
      </c>
      <c r="I2876" s="19" t="s">
        <v>3743</v>
      </c>
      <c r="J2876" s="11">
        <v>50000</v>
      </c>
      <c r="K2876" s="12" t="s">
        <v>20</v>
      </c>
      <c r="L2876" s="12" t="s">
        <v>158</v>
      </c>
    </row>
    <row r="2877" spans="1:13" x14ac:dyDescent="0.25">
      <c r="A2877" s="10" t="s">
        <v>3306</v>
      </c>
      <c r="B2877" s="14">
        <v>202510</v>
      </c>
      <c r="C2877" s="14">
        <v>202510</v>
      </c>
      <c r="D2877" s="14" t="s">
        <v>1015</v>
      </c>
      <c r="E2877" s="16">
        <v>9591103576</v>
      </c>
      <c r="F2877" s="10" t="s">
        <v>3307</v>
      </c>
      <c r="G2877" s="17" t="s">
        <v>1778</v>
      </c>
      <c r="H2877" s="11">
        <v>318000</v>
      </c>
      <c r="I2877" s="19" t="s">
        <v>3744</v>
      </c>
      <c r="J2877" s="11">
        <v>285000</v>
      </c>
      <c r="K2877" s="12" t="s">
        <v>286</v>
      </c>
      <c r="L2877" s="12" t="s">
        <v>158</v>
      </c>
      <c r="M2877" t="s">
        <v>3250</v>
      </c>
    </row>
    <row r="2878" spans="1:13" x14ac:dyDescent="0.25">
      <c r="A2878" s="10" t="s">
        <v>604</v>
      </c>
      <c r="B2878" s="14">
        <v>202301</v>
      </c>
      <c r="C2878" s="14">
        <v>202301</v>
      </c>
      <c r="D2878" s="14" t="s">
        <v>1014</v>
      </c>
      <c r="E2878" s="28">
        <v>8871308975</v>
      </c>
      <c r="F2878" s="10" t="s">
        <v>605</v>
      </c>
      <c r="G2878" s="18" t="s">
        <v>19</v>
      </c>
      <c r="H2878" s="26">
        <v>270000</v>
      </c>
      <c r="I2878" s="19" t="s">
        <v>3744</v>
      </c>
      <c r="J2878" s="15">
        <v>30000</v>
      </c>
      <c r="K2878" s="12" t="s">
        <v>20</v>
      </c>
      <c r="L2878" s="12" t="s">
        <v>158</v>
      </c>
    </row>
    <row r="2879" spans="1:13" x14ac:dyDescent="0.25">
      <c r="A2879" s="10" t="s">
        <v>3122</v>
      </c>
      <c r="B2879" s="14">
        <v>202508</v>
      </c>
      <c r="C2879" s="14">
        <v>202508</v>
      </c>
      <c r="D2879" s="14" t="s">
        <v>1015</v>
      </c>
      <c r="E2879" s="16">
        <v>7978386221</v>
      </c>
      <c r="F2879" s="10" t="s">
        <v>3127</v>
      </c>
      <c r="G2879" s="17" t="s">
        <v>1778</v>
      </c>
      <c r="H2879" s="11">
        <v>305000</v>
      </c>
      <c r="I2879" s="19" t="s">
        <v>3744</v>
      </c>
      <c r="J2879" s="11">
        <v>25000</v>
      </c>
      <c r="K2879" s="12" t="s">
        <v>20</v>
      </c>
      <c r="L2879" s="12" t="s">
        <v>158</v>
      </c>
    </row>
    <row r="2880" spans="1:13" x14ac:dyDescent="0.25">
      <c r="A2880" s="10" t="s">
        <v>3171</v>
      </c>
      <c r="B2880" s="14">
        <v>202508</v>
      </c>
      <c r="C2880" s="14">
        <v>202508</v>
      </c>
      <c r="D2880" s="14" t="s">
        <v>1015</v>
      </c>
      <c r="E2880" s="16">
        <v>9078784680</v>
      </c>
      <c r="F2880" s="10" t="s">
        <v>3177</v>
      </c>
      <c r="G2880" s="17" t="s">
        <v>1778</v>
      </c>
      <c r="H2880" s="11">
        <v>298600</v>
      </c>
      <c r="I2880" s="19" t="s">
        <v>3745</v>
      </c>
      <c r="J2880" s="11">
        <v>143000</v>
      </c>
      <c r="K2880" s="12" t="s">
        <v>689</v>
      </c>
      <c r="L2880" s="12" t="s">
        <v>158</v>
      </c>
    </row>
    <row r="2881" spans="1:12" x14ac:dyDescent="0.25">
      <c r="A2881" s="10" t="s">
        <v>3007</v>
      </c>
      <c r="B2881" s="14">
        <v>202506</v>
      </c>
      <c r="C2881" s="14">
        <v>202506</v>
      </c>
      <c r="D2881" s="14" t="s">
        <v>1015</v>
      </c>
      <c r="E2881" s="16">
        <v>8895581013</v>
      </c>
      <c r="F2881" s="10" t="s">
        <v>3008</v>
      </c>
      <c r="G2881" s="17" t="s">
        <v>1792</v>
      </c>
      <c r="H2881" s="11">
        <v>305000</v>
      </c>
      <c r="I2881" s="19" t="s">
        <v>3745</v>
      </c>
      <c r="J2881" s="11">
        <v>75000</v>
      </c>
      <c r="K2881" s="12" t="s">
        <v>20</v>
      </c>
      <c r="L2881" s="12" t="s">
        <v>158</v>
      </c>
    </row>
    <row r="2882" spans="1:12" x14ac:dyDescent="0.25">
      <c r="A2882" s="10" t="s">
        <v>3225</v>
      </c>
      <c r="B2882" s="14">
        <v>202509</v>
      </c>
      <c r="C2882" s="14">
        <v>202509</v>
      </c>
      <c r="D2882" s="14" t="s">
        <v>1015</v>
      </c>
      <c r="E2882" s="16">
        <v>880049112</v>
      </c>
      <c r="F2882" s="10" t="s">
        <v>3227</v>
      </c>
      <c r="G2882" s="17" t="s">
        <v>1778</v>
      </c>
      <c r="H2882" s="11">
        <v>285000</v>
      </c>
      <c r="I2882" s="19" t="s">
        <v>3745</v>
      </c>
      <c r="J2882" s="11">
        <v>93000</v>
      </c>
      <c r="K2882" s="12" t="s">
        <v>20</v>
      </c>
      <c r="L2882" s="12" t="s">
        <v>158</v>
      </c>
    </row>
    <row r="2883" spans="1:12" x14ac:dyDescent="0.25">
      <c r="A2883" s="10" t="s">
        <v>3322</v>
      </c>
      <c r="B2883" s="14">
        <v>202510</v>
      </c>
      <c r="C2883" s="14">
        <v>202510</v>
      </c>
      <c r="D2883" s="14" t="s">
        <v>1015</v>
      </c>
      <c r="E2883" s="16">
        <v>9480793792</v>
      </c>
      <c r="F2883" s="10" t="s">
        <v>3227</v>
      </c>
      <c r="G2883" s="17" t="s">
        <v>1778</v>
      </c>
      <c r="H2883" s="11">
        <v>285000</v>
      </c>
      <c r="I2883" s="19" t="s">
        <v>3745</v>
      </c>
      <c r="J2883" s="11">
        <f>50000+48333</f>
        <v>98333</v>
      </c>
      <c r="K2883" s="12" t="s">
        <v>20</v>
      </c>
      <c r="L2883" s="12" t="s">
        <v>158</v>
      </c>
    </row>
    <row r="2884" spans="1:12" x14ac:dyDescent="0.25">
      <c r="A2884" s="10" t="s">
        <v>3308</v>
      </c>
      <c r="B2884" s="14">
        <v>202510</v>
      </c>
      <c r="C2884" s="14">
        <v>202510</v>
      </c>
      <c r="D2884" s="14" t="s">
        <v>1015</v>
      </c>
      <c r="E2884" s="16">
        <v>7008941437</v>
      </c>
      <c r="F2884" s="10" t="s">
        <v>3309</v>
      </c>
      <c r="G2884" s="17" t="s">
        <v>1778</v>
      </c>
      <c r="H2884" s="11">
        <v>318000</v>
      </c>
      <c r="I2884" s="19" t="s">
        <v>3746</v>
      </c>
      <c r="J2884" s="11">
        <v>313000</v>
      </c>
      <c r="K2884" s="12" t="s">
        <v>20</v>
      </c>
      <c r="L2884" s="12" t="s">
        <v>158</v>
      </c>
    </row>
    <row r="2885" spans="1:12" x14ac:dyDescent="0.25">
      <c r="A2885" s="10" t="s">
        <v>3132</v>
      </c>
      <c r="B2885" s="14">
        <v>202508</v>
      </c>
      <c r="C2885" s="14">
        <v>202508</v>
      </c>
      <c r="D2885" s="14" t="s">
        <v>1015</v>
      </c>
      <c r="E2885" s="16">
        <v>9078533214</v>
      </c>
      <c r="F2885" s="10" t="s">
        <v>3135</v>
      </c>
      <c r="G2885" s="17" t="s">
        <v>1778</v>
      </c>
      <c r="H2885" s="11">
        <v>295000</v>
      </c>
      <c r="I2885" s="19" t="s">
        <v>3746</v>
      </c>
      <c r="J2885" s="11">
        <v>50000</v>
      </c>
      <c r="K2885" s="12" t="s">
        <v>20</v>
      </c>
      <c r="L2885" s="12" t="s">
        <v>158</v>
      </c>
    </row>
    <row r="2886" spans="1:12" x14ac:dyDescent="0.25">
      <c r="A2886" s="10" t="s">
        <v>3075</v>
      </c>
      <c r="B2886" s="14">
        <v>202507</v>
      </c>
      <c r="C2886" s="14">
        <v>202507</v>
      </c>
      <c r="D2886" s="14" t="s">
        <v>1015</v>
      </c>
      <c r="E2886" s="16">
        <v>8249058341</v>
      </c>
      <c r="F2886" s="10" t="s">
        <v>3082</v>
      </c>
      <c r="G2886" s="17" t="s">
        <v>1778</v>
      </c>
      <c r="H2886" s="11">
        <v>295000</v>
      </c>
      <c r="I2886" s="19" t="s">
        <v>3746</v>
      </c>
      <c r="J2886" s="11">
        <v>50000</v>
      </c>
      <c r="K2886" s="12" t="s">
        <v>20</v>
      </c>
      <c r="L2886" s="12" t="s">
        <v>158</v>
      </c>
    </row>
    <row r="2887" spans="1:12" x14ac:dyDescent="0.25">
      <c r="A2887" s="10" t="s">
        <v>3274</v>
      </c>
      <c r="B2887" s="14">
        <v>202510</v>
      </c>
      <c r="C2887" s="14">
        <v>202510</v>
      </c>
      <c r="D2887" s="14" t="s">
        <v>1014</v>
      </c>
      <c r="E2887" s="16">
        <v>9319810566</v>
      </c>
      <c r="F2887" s="10" t="s">
        <v>3283</v>
      </c>
      <c r="G2887" s="17" t="s">
        <v>1778</v>
      </c>
      <c r="H2887" s="11">
        <v>318000</v>
      </c>
      <c r="I2887" s="19" t="s">
        <v>3747</v>
      </c>
      <c r="J2887" s="11">
        <v>308000</v>
      </c>
      <c r="K2887" s="12" t="s">
        <v>20</v>
      </c>
      <c r="L2887" s="12" t="s">
        <v>158</v>
      </c>
    </row>
    <row r="2888" spans="1:12" x14ac:dyDescent="0.25">
      <c r="A2888" s="10" t="s">
        <v>3323</v>
      </c>
      <c r="B2888" s="14">
        <v>202510</v>
      </c>
      <c r="C2888" s="14">
        <v>202510</v>
      </c>
      <c r="D2888" s="14" t="s">
        <v>1015</v>
      </c>
      <c r="E2888" s="16">
        <v>7606002742</v>
      </c>
      <c r="F2888" s="10" t="s">
        <v>3324</v>
      </c>
      <c r="G2888" s="17" t="s">
        <v>1778</v>
      </c>
      <c r="H2888" s="11">
        <v>318000</v>
      </c>
      <c r="I2888" s="19" t="s">
        <v>3747</v>
      </c>
      <c r="J2888" s="11">
        <v>95000</v>
      </c>
      <c r="K2888" s="12" t="s">
        <v>20</v>
      </c>
      <c r="L2888" s="12" t="s">
        <v>158</v>
      </c>
    </row>
    <row r="2889" spans="1:12" x14ac:dyDescent="0.25">
      <c r="A2889" s="10" t="s">
        <v>3317</v>
      </c>
      <c r="B2889" s="14">
        <v>202510</v>
      </c>
      <c r="C2889" s="14">
        <v>202510</v>
      </c>
      <c r="D2889" s="14" t="s">
        <v>1015</v>
      </c>
      <c r="E2889" s="16">
        <v>9861066126</v>
      </c>
      <c r="F2889" s="10"/>
      <c r="G2889" s="17" t="s">
        <v>1778</v>
      </c>
      <c r="H2889" s="11">
        <v>290000</v>
      </c>
      <c r="I2889" s="19" t="s">
        <v>3748</v>
      </c>
      <c r="J2889" s="11">
        <v>50000</v>
      </c>
      <c r="K2889" s="12" t="s">
        <v>20</v>
      </c>
      <c r="L2889" s="12" t="s">
        <v>158</v>
      </c>
    </row>
    <row r="2890" spans="1:12" x14ac:dyDescent="0.25">
      <c r="A2890" s="10" t="s">
        <v>3089</v>
      </c>
      <c r="B2890" s="14">
        <v>202507</v>
      </c>
      <c r="C2890" s="14">
        <v>202507</v>
      </c>
      <c r="D2890" s="14" t="s">
        <v>1014</v>
      </c>
      <c r="E2890" s="16">
        <v>8072185657</v>
      </c>
      <c r="F2890" s="10" t="s">
        <v>3092</v>
      </c>
      <c r="G2890" s="17" t="s">
        <v>2006</v>
      </c>
      <c r="H2890" s="11">
        <v>270000</v>
      </c>
      <c r="I2890" s="19" t="s">
        <v>3748</v>
      </c>
      <c r="J2890" s="11">
        <v>50000</v>
      </c>
      <c r="K2890" s="12" t="s">
        <v>20</v>
      </c>
      <c r="L2890" s="12" t="s">
        <v>158</v>
      </c>
    </row>
    <row r="2891" spans="1:12" x14ac:dyDescent="0.25">
      <c r="A2891" s="10" t="s">
        <v>3090</v>
      </c>
      <c r="B2891" s="14">
        <v>202507</v>
      </c>
      <c r="C2891" s="14">
        <v>202507</v>
      </c>
      <c r="D2891" s="14" t="s">
        <v>1015</v>
      </c>
      <c r="E2891" s="16">
        <v>7978902314</v>
      </c>
      <c r="F2891" s="10" t="s">
        <v>3093</v>
      </c>
      <c r="G2891" s="17" t="s">
        <v>1778</v>
      </c>
      <c r="H2891" s="11">
        <v>290000</v>
      </c>
      <c r="I2891" s="19" t="s">
        <v>3748</v>
      </c>
      <c r="J2891" s="11">
        <v>60000</v>
      </c>
      <c r="K2891" s="12" t="s">
        <v>20</v>
      </c>
      <c r="L2891" s="12" t="s">
        <v>158</v>
      </c>
    </row>
    <row r="2892" spans="1:12" x14ac:dyDescent="0.25">
      <c r="A2892" s="10" t="s">
        <v>2883</v>
      </c>
      <c r="B2892" s="14">
        <v>202505</v>
      </c>
      <c r="C2892" s="14">
        <v>202505</v>
      </c>
      <c r="D2892" s="14" t="s">
        <v>1014</v>
      </c>
      <c r="E2892" s="16">
        <v>8459360374</v>
      </c>
      <c r="F2892" s="10" t="s">
        <v>2887</v>
      </c>
      <c r="G2892" s="17" t="s">
        <v>1792</v>
      </c>
      <c r="H2892" s="11">
        <v>270000</v>
      </c>
      <c r="I2892" s="19" t="s">
        <v>3748</v>
      </c>
      <c r="J2892" s="11">
        <v>20000</v>
      </c>
      <c r="K2892" s="12" t="s">
        <v>20</v>
      </c>
      <c r="L2892" s="12" t="s">
        <v>158</v>
      </c>
    </row>
    <row r="2893" spans="1:12" x14ac:dyDescent="0.25">
      <c r="A2893" s="10" t="s">
        <v>3316</v>
      </c>
      <c r="B2893" s="14">
        <v>202510</v>
      </c>
      <c r="C2893" s="14">
        <v>202510</v>
      </c>
      <c r="D2893" s="14" t="s">
        <v>1015</v>
      </c>
      <c r="E2893" s="16">
        <v>7845027250</v>
      </c>
      <c r="F2893" s="10" t="s">
        <v>3320</v>
      </c>
      <c r="G2893" s="17" t="s">
        <v>1778</v>
      </c>
      <c r="H2893" s="11">
        <v>318000</v>
      </c>
      <c r="I2893" s="19" t="s">
        <v>3748</v>
      </c>
      <c r="J2893" s="11">
        <f>99000+5333</f>
        <v>104333</v>
      </c>
      <c r="K2893" s="12" t="s">
        <v>20</v>
      </c>
      <c r="L2893" s="12" t="s">
        <v>158</v>
      </c>
    </row>
    <row r="2894" spans="1:12" x14ac:dyDescent="0.25">
      <c r="A2894" s="10" t="s">
        <v>3325</v>
      </c>
      <c r="B2894" s="14">
        <v>202510</v>
      </c>
      <c r="C2894" s="14">
        <v>202510</v>
      </c>
      <c r="D2894" s="14" t="s">
        <v>1014</v>
      </c>
      <c r="E2894" s="16">
        <v>8826265972</v>
      </c>
      <c r="F2894" s="10" t="s">
        <v>3326</v>
      </c>
      <c r="G2894" s="96" t="s">
        <v>3380</v>
      </c>
      <c r="H2894" s="11">
        <v>70000</v>
      </c>
      <c r="I2894" s="19" t="s">
        <v>3748</v>
      </c>
      <c r="J2894" s="11">
        <v>35000</v>
      </c>
      <c r="K2894" s="12" t="s">
        <v>20</v>
      </c>
      <c r="L2894" s="12" t="s">
        <v>158</v>
      </c>
    </row>
    <row r="2895" spans="1:12" x14ac:dyDescent="0.25">
      <c r="A2895" s="10" t="s">
        <v>3237</v>
      </c>
      <c r="B2895" s="14">
        <v>202509</v>
      </c>
      <c r="C2895" s="14">
        <v>202509</v>
      </c>
      <c r="D2895" s="14" t="s">
        <v>1014</v>
      </c>
      <c r="E2895" s="16">
        <v>7978043059</v>
      </c>
      <c r="F2895" s="10" t="s">
        <v>3243</v>
      </c>
      <c r="G2895" s="17" t="s">
        <v>1792</v>
      </c>
      <c r="H2895" s="11">
        <v>270000</v>
      </c>
      <c r="I2895" s="19" t="s">
        <v>3749</v>
      </c>
      <c r="J2895" s="11">
        <v>45000</v>
      </c>
      <c r="K2895" s="12" t="s">
        <v>689</v>
      </c>
      <c r="L2895" s="12" t="s">
        <v>158</v>
      </c>
    </row>
    <row r="2896" spans="1:12" x14ac:dyDescent="0.25">
      <c r="A2896" s="10" t="s">
        <v>3318</v>
      </c>
      <c r="B2896" s="14">
        <v>202510</v>
      </c>
      <c r="C2896" s="14">
        <v>202510</v>
      </c>
      <c r="D2896" s="14" t="s">
        <v>1015</v>
      </c>
      <c r="E2896" s="16">
        <v>7325947007</v>
      </c>
      <c r="F2896" s="10" t="s">
        <v>3321</v>
      </c>
      <c r="G2896" s="17" t="s">
        <v>1778</v>
      </c>
      <c r="H2896" s="11">
        <v>290000</v>
      </c>
      <c r="I2896" s="19" t="s">
        <v>3749</v>
      </c>
      <c r="J2896" s="11">
        <v>285000</v>
      </c>
      <c r="K2896" s="12" t="s">
        <v>20</v>
      </c>
      <c r="L2896" s="12" t="s">
        <v>158</v>
      </c>
    </row>
    <row r="2897" spans="1:13" x14ac:dyDescent="0.25">
      <c r="A2897" s="10" t="s">
        <v>3327</v>
      </c>
      <c r="B2897" s="14">
        <v>202510</v>
      </c>
      <c r="C2897" s="14">
        <v>202510</v>
      </c>
      <c r="D2897" s="14" t="s">
        <v>1015</v>
      </c>
      <c r="E2897" s="16"/>
      <c r="F2897" s="10"/>
      <c r="G2897" s="17" t="s">
        <v>1778</v>
      </c>
      <c r="H2897" s="11">
        <v>290000</v>
      </c>
      <c r="I2897" s="19" t="s">
        <v>3750</v>
      </c>
      <c r="J2897" s="11">
        <v>60000</v>
      </c>
      <c r="K2897" s="12" t="s">
        <v>20</v>
      </c>
      <c r="L2897" s="12" t="s">
        <v>158</v>
      </c>
    </row>
    <row r="2898" spans="1:13" x14ac:dyDescent="0.25">
      <c r="A2898" s="10" t="s">
        <v>3081</v>
      </c>
      <c r="B2898" s="14">
        <v>202507</v>
      </c>
      <c r="C2898" s="14">
        <v>202507</v>
      </c>
      <c r="D2898" s="14" t="s">
        <v>1015</v>
      </c>
      <c r="E2898" s="16">
        <v>7008716582</v>
      </c>
      <c r="F2898" s="10" t="s">
        <v>3088</v>
      </c>
      <c r="G2898" s="17" t="s">
        <v>1778</v>
      </c>
      <c r="H2898" s="11">
        <v>285000</v>
      </c>
      <c r="I2898" s="19" t="s">
        <v>3750</v>
      </c>
      <c r="J2898" s="11">
        <v>50000</v>
      </c>
      <c r="K2898" s="82" t="s">
        <v>286</v>
      </c>
      <c r="L2898" s="12" t="s">
        <v>158</v>
      </c>
      <c r="M2898" t="s">
        <v>2930</v>
      </c>
    </row>
    <row r="2899" spans="1:13" x14ac:dyDescent="0.25">
      <c r="A2899" s="10" t="s">
        <v>3160</v>
      </c>
      <c r="B2899" s="14">
        <v>202508</v>
      </c>
      <c r="C2899" s="14">
        <v>202508</v>
      </c>
      <c r="D2899" s="14" t="s">
        <v>1015</v>
      </c>
      <c r="E2899" s="16">
        <v>8339810879</v>
      </c>
      <c r="F2899" s="10" t="s">
        <v>3163</v>
      </c>
      <c r="G2899" s="17" t="s">
        <v>1778</v>
      </c>
      <c r="H2899" s="11">
        <v>290000</v>
      </c>
      <c r="I2899" s="19" t="s">
        <v>3750</v>
      </c>
      <c r="J2899" s="11">
        <v>40000</v>
      </c>
      <c r="K2899" s="12" t="s">
        <v>20</v>
      </c>
      <c r="L2899" s="12" t="s">
        <v>158</v>
      </c>
    </row>
    <row r="2900" spans="1:13" x14ac:dyDescent="0.25">
      <c r="A2900" s="10" t="s">
        <v>2943</v>
      </c>
      <c r="B2900" s="14">
        <v>202505</v>
      </c>
      <c r="C2900" s="14">
        <v>202505</v>
      </c>
      <c r="D2900" s="14" t="s">
        <v>1015</v>
      </c>
      <c r="E2900" s="16">
        <v>8770711403</v>
      </c>
      <c r="F2900" s="10" t="s">
        <v>2940</v>
      </c>
      <c r="G2900" s="17" t="s">
        <v>2006</v>
      </c>
      <c r="H2900" s="11">
        <v>275000</v>
      </c>
      <c r="I2900" s="19" t="s">
        <v>3750</v>
      </c>
      <c r="J2900" s="11">
        <v>53000</v>
      </c>
      <c r="K2900" s="12" t="s">
        <v>20</v>
      </c>
      <c r="L2900" s="12" t="s">
        <v>158</v>
      </c>
    </row>
    <row r="2901" spans="1:13" x14ac:dyDescent="0.25">
      <c r="A2901" s="10" t="s">
        <v>2981</v>
      </c>
      <c r="B2901" s="14">
        <v>202506</v>
      </c>
      <c r="C2901" s="14">
        <v>202506</v>
      </c>
      <c r="D2901" s="14" t="s">
        <v>1015</v>
      </c>
      <c r="E2901" s="16">
        <v>8917455768</v>
      </c>
      <c r="F2901" s="10" t="s">
        <v>2988</v>
      </c>
      <c r="G2901" s="17" t="s">
        <v>2603</v>
      </c>
      <c r="H2901" s="11">
        <v>293600</v>
      </c>
      <c r="I2901" s="19">
        <v>45962</v>
      </c>
      <c r="J2901" s="11">
        <v>50000</v>
      </c>
      <c r="K2901" s="12" t="s">
        <v>20</v>
      </c>
      <c r="L2901" s="12" t="s">
        <v>158</v>
      </c>
    </row>
    <row r="2902" spans="1:13" x14ac:dyDescent="0.25">
      <c r="A2902" s="10" t="s">
        <v>2981</v>
      </c>
      <c r="B2902" s="14">
        <v>202506</v>
      </c>
      <c r="C2902" s="14">
        <v>202506</v>
      </c>
      <c r="D2902" s="14" t="s">
        <v>1015</v>
      </c>
      <c r="E2902" s="16">
        <v>8917455768</v>
      </c>
      <c r="F2902" s="10" t="s">
        <v>2988</v>
      </c>
      <c r="G2902" s="17" t="s">
        <v>2603</v>
      </c>
      <c r="H2902" s="11">
        <v>293600</v>
      </c>
      <c r="I2902" s="19">
        <v>45962</v>
      </c>
      <c r="J2902" s="11">
        <v>10000</v>
      </c>
      <c r="K2902" s="12" t="s">
        <v>20</v>
      </c>
      <c r="L2902" s="12" t="s">
        <v>158</v>
      </c>
    </row>
    <row r="2903" spans="1:13" x14ac:dyDescent="0.25">
      <c r="A2903" s="10" t="s">
        <v>3173</v>
      </c>
      <c r="B2903" s="14">
        <v>202508</v>
      </c>
      <c r="C2903" s="14">
        <v>202508</v>
      </c>
      <c r="D2903" s="14" t="s">
        <v>1015</v>
      </c>
      <c r="E2903" s="16">
        <v>9845313769</v>
      </c>
      <c r="F2903" s="10" t="s">
        <v>3179</v>
      </c>
      <c r="G2903" s="17" t="s">
        <v>1778</v>
      </c>
      <c r="H2903" s="11">
        <v>285000</v>
      </c>
      <c r="I2903" s="19">
        <v>45962</v>
      </c>
      <c r="J2903" s="11">
        <v>70000</v>
      </c>
      <c r="K2903" s="12" t="s">
        <v>689</v>
      </c>
      <c r="L2903" s="12" t="s">
        <v>158</v>
      </c>
    </row>
    <row r="2904" spans="1:13" x14ac:dyDescent="0.25">
      <c r="A2904" s="10" t="s">
        <v>2999</v>
      </c>
      <c r="B2904" s="14">
        <v>202506</v>
      </c>
      <c r="C2904" s="14">
        <v>202506</v>
      </c>
      <c r="D2904" s="14" t="s">
        <v>1015</v>
      </c>
      <c r="E2904" s="16">
        <v>8249819221</v>
      </c>
      <c r="F2904" s="10" t="s">
        <v>3004</v>
      </c>
      <c r="G2904" s="17" t="s">
        <v>1778</v>
      </c>
      <c r="H2904" s="11">
        <v>290000</v>
      </c>
      <c r="I2904" s="19">
        <v>45962</v>
      </c>
      <c r="J2904" s="11">
        <v>65000</v>
      </c>
      <c r="K2904" s="12" t="s">
        <v>20</v>
      </c>
      <c r="L2904" s="12" t="s">
        <v>158</v>
      </c>
    </row>
    <row r="2905" spans="1:13" x14ac:dyDescent="0.25">
      <c r="A2905" s="10" t="s">
        <v>3018</v>
      </c>
      <c r="B2905" s="14">
        <v>202506</v>
      </c>
      <c r="C2905" s="14">
        <v>202506</v>
      </c>
      <c r="D2905" s="14" t="s">
        <v>1015</v>
      </c>
      <c r="E2905" s="16">
        <v>7978958308</v>
      </c>
      <c r="F2905" s="10" t="s">
        <v>3019</v>
      </c>
      <c r="G2905" s="17" t="s">
        <v>1778</v>
      </c>
      <c r="H2905" s="11">
        <v>290000</v>
      </c>
      <c r="I2905" s="19">
        <v>45962</v>
      </c>
      <c r="J2905" s="11">
        <v>60000</v>
      </c>
      <c r="K2905" s="12" t="s">
        <v>20</v>
      </c>
      <c r="L2905" s="12" t="s">
        <v>158</v>
      </c>
    </row>
    <row r="2906" spans="1:13" x14ac:dyDescent="0.25">
      <c r="A2906" s="10" t="s">
        <v>3072</v>
      </c>
      <c r="B2906" s="14">
        <v>202506</v>
      </c>
      <c r="C2906" s="14">
        <v>202506</v>
      </c>
      <c r="D2906" s="14" t="s">
        <v>1015</v>
      </c>
      <c r="E2906" s="16">
        <v>6371155365</v>
      </c>
      <c r="F2906" s="10" t="s">
        <v>3071</v>
      </c>
      <c r="G2906" s="17" t="s">
        <v>1778</v>
      </c>
      <c r="H2906" s="11">
        <v>318600</v>
      </c>
      <c r="I2906" s="19">
        <v>45962</v>
      </c>
      <c r="J2906" s="11">
        <v>20000</v>
      </c>
      <c r="K2906" s="12" t="s">
        <v>20</v>
      </c>
      <c r="L2906" s="12" t="s">
        <v>158</v>
      </c>
    </row>
    <row r="2907" spans="1:13" x14ac:dyDescent="0.25">
      <c r="A2907" s="10" t="s">
        <v>3271</v>
      </c>
      <c r="B2907" s="14">
        <v>202510</v>
      </c>
      <c r="C2907" s="14">
        <v>202510</v>
      </c>
      <c r="D2907" s="14" t="s">
        <v>1015</v>
      </c>
      <c r="E2907" s="16">
        <v>9827001405</v>
      </c>
      <c r="F2907" s="10" t="s">
        <v>3280</v>
      </c>
      <c r="G2907" s="17" t="s">
        <v>1778</v>
      </c>
      <c r="H2907" s="11">
        <v>300000</v>
      </c>
      <c r="I2907" s="19">
        <v>45962</v>
      </c>
      <c r="J2907" s="11">
        <v>40000</v>
      </c>
      <c r="K2907" s="12" t="s">
        <v>20</v>
      </c>
      <c r="L2907" s="12" t="s">
        <v>158</v>
      </c>
    </row>
    <row r="2908" spans="1:13" x14ac:dyDescent="0.25">
      <c r="A2908" s="10" t="s">
        <v>3273</v>
      </c>
      <c r="B2908" s="14">
        <v>202510</v>
      </c>
      <c r="C2908" s="14">
        <v>202510</v>
      </c>
      <c r="D2908" s="14" t="s">
        <v>1014</v>
      </c>
      <c r="E2908" s="16">
        <v>9632258955</v>
      </c>
      <c r="F2908" s="10" t="s">
        <v>3282</v>
      </c>
      <c r="G2908" s="17" t="s">
        <v>1778</v>
      </c>
      <c r="H2908" s="11">
        <v>295000</v>
      </c>
      <c r="I2908" s="19">
        <v>45964</v>
      </c>
      <c r="J2908" s="11">
        <v>99000</v>
      </c>
      <c r="K2908" s="12" t="s">
        <v>20</v>
      </c>
      <c r="L2908" s="12" t="s">
        <v>158</v>
      </c>
    </row>
    <row r="2909" spans="1:13" x14ac:dyDescent="0.25">
      <c r="A2909" s="10" t="s">
        <v>3013</v>
      </c>
      <c r="B2909" s="14">
        <v>202506</v>
      </c>
      <c r="C2909" s="14">
        <v>202506</v>
      </c>
      <c r="D2909" s="14" t="s">
        <v>1015</v>
      </c>
      <c r="E2909" s="16">
        <v>7381933948</v>
      </c>
      <c r="F2909" s="10" t="s">
        <v>3012</v>
      </c>
      <c r="G2909" s="17" t="s">
        <v>1778</v>
      </c>
      <c r="H2909" s="11">
        <v>290000</v>
      </c>
      <c r="I2909" s="19">
        <v>45964</v>
      </c>
      <c r="J2909" s="11">
        <v>58000</v>
      </c>
      <c r="K2909" s="12" t="s">
        <v>20</v>
      </c>
      <c r="L2909" s="12" t="s">
        <v>158</v>
      </c>
    </row>
    <row r="2910" spans="1:13" x14ac:dyDescent="0.25">
      <c r="A2910" s="10" t="s">
        <v>3268</v>
      </c>
      <c r="B2910" s="14">
        <v>202510</v>
      </c>
      <c r="C2910" s="14">
        <v>202510</v>
      </c>
      <c r="D2910" s="14" t="s">
        <v>1014</v>
      </c>
      <c r="E2910" s="16">
        <v>7004747590</v>
      </c>
      <c r="F2910" s="10" t="s">
        <v>3277</v>
      </c>
      <c r="G2910" s="17" t="s">
        <v>1778</v>
      </c>
      <c r="H2910" s="11">
        <v>300000</v>
      </c>
      <c r="I2910" s="19">
        <v>45964</v>
      </c>
      <c r="J2910" s="11">
        <v>50000</v>
      </c>
      <c r="K2910" s="12" t="s">
        <v>20</v>
      </c>
      <c r="L2910" s="12" t="s">
        <v>158</v>
      </c>
    </row>
    <row r="2911" spans="1:13" x14ac:dyDescent="0.25">
      <c r="A2911" s="10" t="s">
        <v>3072</v>
      </c>
      <c r="B2911" s="14">
        <v>202506</v>
      </c>
      <c r="C2911" s="14">
        <v>202506</v>
      </c>
      <c r="D2911" s="14" t="s">
        <v>1015</v>
      </c>
      <c r="E2911" s="16">
        <v>6371155365</v>
      </c>
      <c r="F2911" s="10" t="s">
        <v>3071</v>
      </c>
      <c r="G2911" s="17" t="s">
        <v>1778</v>
      </c>
      <c r="H2911" s="11">
        <v>318600</v>
      </c>
      <c r="I2911" s="19">
        <v>45964</v>
      </c>
      <c r="J2911" s="11">
        <v>25000</v>
      </c>
      <c r="K2911" s="12" t="s">
        <v>20</v>
      </c>
      <c r="L2911" s="12" t="s">
        <v>158</v>
      </c>
    </row>
    <row r="2912" spans="1:13" x14ac:dyDescent="0.25">
      <c r="A2912" s="10" t="s">
        <v>3091</v>
      </c>
      <c r="B2912" s="14">
        <v>202507</v>
      </c>
      <c r="C2912" s="14">
        <v>202507</v>
      </c>
      <c r="D2912" s="14" t="s">
        <v>1015</v>
      </c>
      <c r="E2912" s="16">
        <v>7978367702</v>
      </c>
      <c r="F2912" s="10" t="s">
        <v>3094</v>
      </c>
      <c r="G2912" s="17" t="s">
        <v>1778</v>
      </c>
      <c r="H2912" s="11">
        <v>290000</v>
      </c>
      <c r="I2912" s="19">
        <v>45964</v>
      </c>
      <c r="J2912" s="11">
        <v>55000</v>
      </c>
      <c r="K2912" s="12" t="s">
        <v>20</v>
      </c>
      <c r="L2912" s="12" t="s">
        <v>158</v>
      </c>
    </row>
    <row r="2913" spans="1:12" x14ac:dyDescent="0.25">
      <c r="A2913" s="10" t="s">
        <v>3330</v>
      </c>
      <c r="B2913" s="14">
        <v>202511</v>
      </c>
      <c r="C2913" s="14">
        <v>202511</v>
      </c>
      <c r="D2913" s="14" t="s">
        <v>1014</v>
      </c>
      <c r="E2913" s="16">
        <v>7828736160</v>
      </c>
      <c r="F2913" s="10" t="s">
        <v>3341</v>
      </c>
      <c r="G2913" s="17" t="s">
        <v>1778</v>
      </c>
      <c r="H2913" s="11">
        <v>318000</v>
      </c>
      <c r="I2913" s="19">
        <v>45964</v>
      </c>
      <c r="J2913" s="11">
        <v>5000</v>
      </c>
      <c r="K2913" s="12" t="s">
        <v>20</v>
      </c>
      <c r="L2913" s="12" t="s">
        <v>158</v>
      </c>
    </row>
    <row r="2914" spans="1:12" x14ac:dyDescent="0.25">
      <c r="A2914" s="10" t="s">
        <v>3331</v>
      </c>
      <c r="B2914" s="14">
        <v>202511</v>
      </c>
      <c r="C2914" s="14">
        <v>202511</v>
      </c>
      <c r="D2914" s="14" t="s">
        <v>1015</v>
      </c>
      <c r="E2914" s="16">
        <v>7978419313</v>
      </c>
      <c r="F2914" s="10" t="s">
        <v>3342</v>
      </c>
      <c r="G2914" s="17" t="s">
        <v>1778</v>
      </c>
      <c r="H2914" s="11">
        <v>300000</v>
      </c>
      <c r="I2914" s="19">
        <v>45964</v>
      </c>
      <c r="J2914" s="11">
        <v>5000</v>
      </c>
      <c r="K2914" s="12" t="s">
        <v>20</v>
      </c>
      <c r="L2914" s="12" t="s">
        <v>158</v>
      </c>
    </row>
    <row r="2915" spans="1:12" x14ac:dyDescent="0.25">
      <c r="A2915" s="10" t="s">
        <v>3332</v>
      </c>
      <c r="B2915" s="14">
        <v>202511</v>
      </c>
      <c r="C2915" s="14">
        <v>202511</v>
      </c>
      <c r="D2915" s="14" t="s">
        <v>1015</v>
      </c>
      <c r="E2915" s="16">
        <v>8249791912</v>
      </c>
      <c r="F2915" s="10" t="s">
        <v>3343</v>
      </c>
      <c r="G2915" s="17" t="s">
        <v>1778</v>
      </c>
      <c r="H2915" s="11">
        <v>300000</v>
      </c>
      <c r="I2915" s="19">
        <v>45964</v>
      </c>
      <c r="J2915" s="11">
        <v>5000</v>
      </c>
      <c r="K2915" s="12" t="s">
        <v>20</v>
      </c>
      <c r="L2915" s="12" t="s">
        <v>158</v>
      </c>
    </row>
    <row r="2916" spans="1:12" x14ac:dyDescent="0.25">
      <c r="A2916" s="10" t="s">
        <v>3333</v>
      </c>
      <c r="B2916" s="14">
        <v>202511</v>
      </c>
      <c r="C2916" s="14">
        <v>202511</v>
      </c>
      <c r="D2916" s="14" t="s">
        <v>1015</v>
      </c>
      <c r="E2916" s="16">
        <v>8342977764</v>
      </c>
      <c r="F2916" s="10" t="s">
        <v>3344</v>
      </c>
      <c r="G2916" s="17" t="s">
        <v>1778</v>
      </c>
      <c r="H2916" s="11">
        <v>290000</v>
      </c>
      <c r="I2916" s="19">
        <v>45964</v>
      </c>
      <c r="J2916" s="11">
        <v>5000</v>
      </c>
      <c r="K2916" s="12" t="s">
        <v>20</v>
      </c>
      <c r="L2916" s="12" t="s">
        <v>158</v>
      </c>
    </row>
    <row r="2917" spans="1:12" x14ac:dyDescent="0.25">
      <c r="A2917" s="10" t="s">
        <v>2823</v>
      </c>
      <c r="B2917" s="14">
        <v>202511</v>
      </c>
      <c r="C2917" s="14">
        <v>202511</v>
      </c>
      <c r="D2917" s="14" t="s">
        <v>1015</v>
      </c>
      <c r="E2917" s="16">
        <v>9938365349</v>
      </c>
      <c r="F2917" s="10" t="s">
        <v>3345</v>
      </c>
      <c r="G2917" s="17" t="s">
        <v>1778</v>
      </c>
      <c r="H2917" s="11">
        <v>290000</v>
      </c>
      <c r="I2917" s="19">
        <v>45964</v>
      </c>
      <c r="J2917" s="11">
        <v>5000</v>
      </c>
      <c r="K2917" s="12" t="s">
        <v>20</v>
      </c>
      <c r="L2917" s="12" t="s">
        <v>158</v>
      </c>
    </row>
    <row r="2918" spans="1:12" x14ac:dyDescent="0.25">
      <c r="A2918" s="10" t="s">
        <v>3334</v>
      </c>
      <c r="B2918" s="14">
        <v>202511</v>
      </c>
      <c r="C2918" s="14">
        <v>202511</v>
      </c>
      <c r="D2918" s="14" t="s">
        <v>1015</v>
      </c>
      <c r="E2918" s="16" t="s">
        <v>3340</v>
      </c>
      <c r="F2918" s="10" t="s">
        <v>3346</v>
      </c>
      <c r="G2918" s="17" t="s">
        <v>1778</v>
      </c>
      <c r="H2918" s="11">
        <v>290000</v>
      </c>
      <c r="I2918" s="19">
        <v>45964</v>
      </c>
      <c r="J2918" s="11">
        <v>5000</v>
      </c>
      <c r="K2918" s="12" t="s">
        <v>20</v>
      </c>
      <c r="L2918" s="12" t="s">
        <v>158</v>
      </c>
    </row>
    <row r="2919" spans="1:12" x14ac:dyDescent="0.25">
      <c r="A2919" s="10" t="s">
        <v>3335</v>
      </c>
      <c r="B2919" s="14">
        <v>202511</v>
      </c>
      <c r="C2919" s="14">
        <v>202511</v>
      </c>
      <c r="D2919" s="14" t="s">
        <v>1015</v>
      </c>
      <c r="E2919" s="16">
        <v>9178415449</v>
      </c>
      <c r="F2919" s="10" t="s">
        <v>3347</v>
      </c>
      <c r="G2919" s="17" t="s">
        <v>1778</v>
      </c>
      <c r="H2919" s="11">
        <v>318000</v>
      </c>
      <c r="I2919" s="19">
        <v>45964</v>
      </c>
      <c r="J2919" s="11">
        <v>5000</v>
      </c>
      <c r="K2919" s="12" t="s">
        <v>20</v>
      </c>
      <c r="L2919" s="12" t="s">
        <v>158</v>
      </c>
    </row>
    <row r="2920" spans="1:12" x14ac:dyDescent="0.25">
      <c r="A2920" s="10" t="s">
        <v>3336</v>
      </c>
      <c r="B2920" s="14">
        <v>202511</v>
      </c>
      <c r="C2920" s="14">
        <v>202511</v>
      </c>
      <c r="D2920" s="14" t="s">
        <v>1015</v>
      </c>
      <c r="E2920" s="16">
        <v>7978293275</v>
      </c>
      <c r="F2920" s="10" t="s">
        <v>3348</v>
      </c>
      <c r="G2920" s="17" t="s">
        <v>1792</v>
      </c>
      <c r="H2920" s="11">
        <v>318000</v>
      </c>
      <c r="I2920" s="19">
        <v>45964</v>
      </c>
      <c r="J2920" s="11">
        <v>5000</v>
      </c>
      <c r="K2920" s="12" t="s">
        <v>20</v>
      </c>
      <c r="L2920" s="12" t="s">
        <v>158</v>
      </c>
    </row>
    <row r="2921" spans="1:12" x14ac:dyDescent="0.25">
      <c r="A2921" s="10" t="s">
        <v>3337</v>
      </c>
      <c r="B2921" s="14">
        <v>202511</v>
      </c>
      <c r="C2921" s="14">
        <v>202511</v>
      </c>
      <c r="D2921" s="14" t="s">
        <v>1015</v>
      </c>
      <c r="E2921" s="16">
        <v>6006980490</v>
      </c>
      <c r="F2921" s="10" t="s">
        <v>3349</v>
      </c>
      <c r="G2921" s="17" t="s">
        <v>1778</v>
      </c>
      <c r="H2921" s="11">
        <v>290000</v>
      </c>
      <c r="I2921" s="19">
        <v>45964</v>
      </c>
      <c r="J2921" s="11">
        <v>5000</v>
      </c>
      <c r="K2921" s="12" t="s">
        <v>20</v>
      </c>
      <c r="L2921" s="12" t="s">
        <v>158</v>
      </c>
    </row>
    <row r="2922" spans="1:12" x14ac:dyDescent="0.25">
      <c r="A2922" s="10" t="s">
        <v>3338</v>
      </c>
      <c r="B2922" s="14">
        <v>202511</v>
      </c>
      <c r="C2922" s="14">
        <v>202511</v>
      </c>
      <c r="D2922" s="14" t="s">
        <v>1015</v>
      </c>
      <c r="E2922" s="16">
        <v>7608928591</v>
      </c>
      <c r="F2922" s="10" t="s">
        <v>3350</v>
      </c>
      <c r="G2922" s="17" t="s">
        <v>1778</v>
      </c>
      <c r="H2922" s="11">
        <v>310000</v>
      </c>
      <c r="I2922" s="19">
        <v>45964</v>
      </c>
      <c r="J2922" s="11">
        <v>5000</v>
      </c>
      <c r="K2922" s="12" t="s">
        <v>20</v>
      </c>
      <c r="L2922" s="12" t="s">
        <v>158</v>
      </c>
    </row>
    <row r="2923" spans="1:12" x14ac:dyDescent="0.25">
      <c r="A2923" s="10" t="s">
        <v>3339</v>
      </c>
      <c r="B2923" s="14">
        <v>202511</v>
      </c>
      <c r="C2923" s="14">
        <v>202511</v>
      </c>
      <c r="D2923" s="14" t="s">
        <v>1015</v>
      </c>
      <c r="E2923" s="16">
        <v>9348492720</v>
      </c>
      <c r="F2923" s="10" t="s">
        <v>3351</v>
      </c>
      <c r="G2923" s="17" t="s">
        <v>1778</v>
      </c>
      <c r="H2923" s="11">
        <v>310000</v>
      </c>
      <c r="I2923" s="19">
        <v>45964</v>
      </c>
      <c r="J2923" s="11">
        <v>5000</v>
      </c>
      <c r="K2923" s="12" t="s">
        <v>20</v>
      </c>
      <c r="L2923" s="12" t="s">
        <v>158</v>
      </c>
    </row>
    <row r="2924" spans="1:12" x14ac:dyDescent="0.25">
      <c r="A2924" s="10" t="s">
        <v>3328</v>
      </c>
      <c r="B2924" s="14">
        <v>202510</v>
      </c>
      <c r="C2924" s="14">
        <v>202510</v>
      </c>
      <c r="D2924" s="14" t="s">
        <v>1015</v>
      </c>
      <c r="E2924" s="16">
        <v>9337646169</v>
      </c>
      <c r="F2924" s="10" t="s">
        <v>3329</v>
      </c>
      <c r="G2924" s="17" t="s">
        <v>1778</v>
      </c>
      <c r="H2924" s="11">
        <v>300000</v>
      </c>
      <c r="I2924" s="19">
        <v>45965</v>
      </c>
      <c r="J2924" s="11">
        <v>265000</v>
      </c>
      <c r="K2924" s="12" t="s">
        <v>20</v>
      </c>
      <c r="L2924" s="12" t="s">
        <v>158</v>
      </c>
    </row>
    <row r="2925" spans="1:12" x14ac:dyDescent="0.25">
      <c r="A2925" s="10" t="s">
        <v>2683</v>
      </c>
      <c r="B2925" s="14">
        <v>202502</v>
      </c>
      <c r="C2925" s="14">
        <v>202502</v>
      </c>
      <c r="D2925" s="14" t="s">
        <v>1015</v>
      </c>
      <c r="E2925" s="16">
        <v>8984333691</v>
      </c>
      <c r="F2925" s="10" t="s">
        <v>2684</v>
      </c>
      <c r="G2925" s="17" t="s">
        <v>1778</v>
      </c>
      <c r="H2925" s="11">
        <v>290000</v>
      </c>
      <c r="I2925" s="19">
        <v>45965</v>
      </c>
      <c r="J2925" s="11">
        <v>50000</v>
      </c>
      <c r="K2925" s="12" t="s">
        <v>20</v>
      </c>
      <c r="L2925" s="12" t="s">
        <v>158</v>
      </c>
    </row>
    <row r="2926" spans="1:12" x14ac:dyDescent="0.25">
      <c r="A2926" s="10" t="s">
        <v>3315</v>
      </c>
      <c r="B2926" s="14">
        <v>202510</v>
      </c>
      <c r="C2926" s="14">
        <v>202510</v>
      </c>
      <c r="D2926" s="14" t="s">
        <v>1015</v>
      </c>
      <c r="E2926" s="16">
        <v>7540916989</v>
      </c>
      <c r="F2926" s="10" t="s">
        <v>3319</v>
      </c>
      <c r="G2926" s="17" t="s">
        <v>1778</v>
      </c>
      <c r="H2926" s="11">
        <v>290000</v>
      </c>
      <c r="I2926" s="19">
        <v>45965</v>
      </c>
      <c r="J2926" s="11">
        <v>50000</v>
      </c>
      <c r="K2926" s="12" t="s">
        <v>20</v>
      </c>
      <c r="L2926" s="12" t="s">
        <v>158</v>
      </c>
    </row>
    <row r="2927" spans="1:12" x14ac:dyDescent="0.25">
      <c r="A2927" s="10" t="s">
        <v>3215</v>
      </c>
      <c r="B2927" s="14">
        <v>202509</v>
      </c>
      <c r="C2927" s="14">
        <v>202509</v>
      </c>
      <c r="D2927" s="14" t="s">
        <v>1015</v>
      </c>
      <c r="E2927" s="16">
        <v>9937552562</v>
      </c>
      <c r="F2927" s="10" t="s">
        <v>3222</v>
      </c>
      <c r="G2927" s="17" t="s">
        <v>1778</v>
      </c>
      <c r="H2927" s="11">
        <v>318600</v>
      </c>
      <c r="I2927" s="19">
        <v>45966</v>
      </c>
      <c r="J2927" s="11">
        <v>104333</v>
      </c>
      <c r="K2927" s="12" t="s">
        <v>20</v>
      </c>
      <c r="L2927" s="12" t="s">
        <v>158</v>
      </c>
    </row>
    <row r="2928" spans="1:12" x14ac:dyDescent="0.25">
      <c r="A2928" s="10" t="s">
        <v>3121</v>
      </c>
      <c r="B2928" s="14">
        <v>202508</v>
      </c>
      <c r="C2928" s="14">
        <v>202508</v>
      </c>
      <c r="D2928" s="14" t="s">
        <v>1014</v>
      </c>
      <c r="E2928" s="16">
        <v>9686127750</v>
      </c>
      <c r="F2928" s="10" t="s">
        <v>3126</v>
      </c>
      <c r="G2928" s="17" t="s">
        <v>1778</v>
      </c>
      <c r="H2928" s="11">
        <v>305000</v>
      </c>
      <c r="I2928" s="19">
        <v>45966</v>
      </c>
      <c r="J2928" s="11">
        <v>50000</v>
      </c>
      <c r="K2928" s="12" t="s">
        <v>20</v>
      </c>
      <c r="L2928" s="12" t="s">
        <v>158</v>
      </c>
    </row>
    <row r="2929" spans="1:12" x14ac:dyDescent="0.25">
      <c r="A2929" s="10" t="s">
        <v>540</v>
      </c>
      <c r="B2929" s="14">
        <v>202302</v>
      </c>
      <c r="C2929" s="14">
        <v>202302</v>
      </c>
      <c r="D2929" s="14" t="s">
        <v>1014</v>
      </c>
      <c r="E2929" s="16">
        <v>8421977650</v>
      </c>
      <c r="F2929" s="10" t="s">
        <v>541</v>
      </c>
      <c r="G2929" s="17" t="s">
        <v>19</v>
      </c>
      <c r="H2929" s="11">
        <v>265500</v>
      </c>
      <c r="I2929" s="19">
        <v>45966</v>
      </c>
      <c r="J2929" s="11">
        <v>20000</v>
      </c>
      <c r="K2929" s="12" t="s">
        <v>20</v>
      </c>
      <c r="L2929" s="12" t="s">
        <v>158</v>
      </c>
    </row>
    <row r="2930" spans="1:12" x14ac:dyDescent="0.25">
      <c r="A2930" s="10" t="s">
        <v>3102</v>
      </c>
      <c r="B2930" s="14">
        <v>202507</v>
      </c>
      <c r="C2930" s="14">
        <v>202507</v>
      </c>
      <c r="D2930" s="14" t="s">
        <v>1015</v>
      </c>
      <c r="E2930" s="16">
        <v>9981934661</v>
      </c>
      <c r="F2930" s="10" t="s">
        <v>3103</v>
      </c>
      <c r="G2930" s="17" t="s">
        <v>1778</v>
      </c>
      <c r="H2930" s="11">
        <v>300000</v>
      </c>
      <c r="I2930" s="19">
        <v>45966</v>
      </c>
      <c r="J2930" s="11">
        <v>30000</v>
      </c>
      <c r="K2930" s="12" t="s">
        <v>20</v>
      </c>
      <c r="L2930" s="12" t="s">
        <v>158</v>
      </c>
    </row>
    <row r="2931" spans="1:12" x14ac:dyDescent="0.25">
      <c r="A2931" s="10" t="s">
        <v>3037</v>
      </c>
      <c r="B2931" s="14">
        <v>202506</v>
      </c>
      <c r="C2931" s="14">
        <v>202506</v>
      </c>
      <c r="D2931" s="14" t="s">
        <v>1015</v>
      </c>
      <c r="E2931" s="16">
        <v>7978350399</v>
      </c>
      <c r="F2931" s="10" t="s">
        <v>3045</v>
      </c>
      <c r="G2931" s="17" t="s">
        <v>1778</v>
      </c>
      <c r="H2931" s="11">
        <v>290000</v>
      </c>
      <c r="I2931" s="19">
        <v>45967</v>
      </c>
      <c r="J2931" s="11">
        <v>50000</v>
      </c>
      <c r="K2931" s="12" t="s">
        <v>689</v>
      </c>
      <c r="L2931" s="12" t="s">
        <v>158</v>
      </c>
    </row>
    <row r="2932" spans="1:12" x14ac:dyDescent="0.25">
      <c r="A2932" s="10" t="s">
        <v>3046</v>
      </c>
      <c r="B2932" s="14">
        <v>202507</v>
      </c>
      <c r="C2932" s="14">
        <v>202507</v>
      </c>
      <c r="D2932" s="14" t="s">
        <v>1015</v>
      </c>
      <c r="E2932" s="16">
        <v>7008992741</v>
      </c>
      <c r="F2932" s="10" t="s">
        <v>3047</v>
      </c>
      <c r="G2932" s="17" t="s">
        <v>1778</v>
      </c>
      <c r="H2932" s="11">
        <v>300000</v>
      </c>
      <c r="I2932" s="19">
        <v>45967</v>
      </c>
      <c r="J2932" s="11">
        <v>50000</v>
      </c>
      <c r="K2932" s="12" t="s">
        <v>20</v>
      </c>
      <c r="L2932" s="12" t="s">
        <v>158</v>
      </c>
    </row>
    <row r="2933" spans="1:12" x14ac:dyDescent="0.25">
      <c r="A2933" s="10" t="s">
        <v>3122</v>
      </c>
      <c r="B2933" s="14">
        <v>202508</v>
      </c>
      <c r="C2933" s="14">
        <v>202508</v>
      </c>
      <c r="D2933" s="14" t="s">
        <v>1015</v>
      </c>
      <c r="E2933" s="16">
        <v>7978386221</v>
      </c>
      <c r="F2933" s="10" t="s">
        <v>3127</v>
      </c>
      <c r="G2933" s="17" t="s">
        <v>1778</v>
      </c>
      <c r="H2933" s="11">
        <v>305000</v>
      </c>
      <c r="I2933" s="19">
        <v>45967</v>
      </c>
      <c r="J2933" s="11">
        <v>10000</v>
      </c>
      <c r="K2933" s="12" t="s">
        <v>20</v>
      </c>
      <c r="L2933" s="12" t="s">
        <v>158</v>
      </c>
    </row>
    <row r="2934" spans="1:12" x14ac:dyDescent="0.25">
      <c r="A2934" s="40" t="s">
        <v>3164</v>
      </c>
      <c r="B2934" s="14">
        <v>202508</v>
      </c>
      <c r="C2934" s="14">
        <v>202508</v>
      </c>
      <c r="D2934" s="14" t="s">
        <v>1015</v>
      </c>
      <c r="E2934" s="16">
        <v>8249283535</v>
      </c>
      <c r="F2934" s="10" t="s">
        <v>3165</v>
      </c>
      <c r="G2934" s="17" t="s">
        <v>1778</v>
      </c>
      <c r="H2934" s="11">
        <v>305000</v>
      </c>
      <c r="I2934" s="19">
        <v>45967</v>
      </c>
      <c r="J2934" s="11">
        <v>30000</v>
      </c>
      <c r="K2934" s="12" t="s">
        <v>20</v>
      </c>
      <c r="L2934" s="12" t="s">
        <v>158</v>
      </c>
    </row>
    <row r="2935" spans="1:12" x14ac:dyDescent="0.25">
      <c r="A2935" s="10" t="s">
        <v>3123</v>
      </c>
      <c r="B2935" s="14">
        <v>202508</v>
      </c>
      <c r="C2935" s="14">
        <v>202508</v>
      </c>
      <c r="D2935" s="14" t="s">
        <v>1014</v>
      </c>
      <c r="E2935" s="16">
        <v>7978525517</v>
      </c>
      <c r="F2935" s="10" t="s">
        <v>3128</v>
      </c>
      <c r="G2935" s="17" t="s">
        <v>1778</v>
      </c>
      <c r="H2935" s="11">
        <v>305000</v>
      </c>
      <c r="I2935" s="19">
        <v>45967</v>
      </c>
      <c r="J2935" s="11">
        <v>75000</v>
      </c>
      <c r="K2935" s="12" t="s">
        <v>20</v>
      </c>
      <c r="L2935" s="12" t="s">
        <v>158</v>
      </c>
    </row>
    <row r="2936" spans="1:12" x14ac:dyDescent="0.25">
      <c r="A2936" s="10" t="s">
        <v>3078</v>
      </c>
      <c r="B2936" s="14">
        <v>202507</v>
      </c>
      <c r="C2936" s="14">
        <v>202507</v>
      </c>
      <c r="D2936" s="14" t="s">
        <v>1015</v>
      </c>
      <c r="E2936" s="16">
        <v>7205533636</v>
      </c>
      <c r="F2936" s="10" t="s">
        <v>3085</v>
      </c>
      <c r="G2936" s="17" t="s">
        <v>1778</v>
      </c>
      <c r="H2936" s="11">
        <v>285000</v>
      </c>
      <c r="I2936" s="19">
        <v>45967</v>
      </c>
      <c r="J2936" s="11">
        <v>65000</v>
      </c>
      <c r="K2936" s="12" t="s">
        <v>20</v>
      </c>
      <c r="L2936" s="12" t="s">
        <v>158</v>
      </c>
    </row>
    <row r="2937" spans="1:12" x14ac:dyDescent="0.25">
      <c r="A2937" s="40" t="s">
        <v>3325</v>
      </c>
      <c r="B2937" s="14">
        <v>202510</v>
      </c>
      <c r="C2937" s="14">
        <v>202510</v>
      </c>
      <c r="D2937" s="14" t="s">
        <v>1014</v>
      </c>
      <c r="E2937" s="16">
        <v>8826265972</v>
      </c>
      <c r="F2937" s="10" t="s">
        <v>3326</v>
      </c>
      <c r="G2937" s="17" t="s">
        <v>3305</v>
      </c>
      <c r="H2937" s="11">
        <v>70000</v>
      </c>
      <c r="I2937" s="19">
        <v>45968</v>
      </c>
      <c r="J2937" s="11">
        <v>35000</v>
      </c>
      <c r="K2937" s="12" t="s">
        <v>20</v>
      </c>
      <c r="L2937" s="12" t="s">
        <v>158</v>
      </c>
    </row>
    <row r="2938" spans="1:12" x14ac:dyDescent="0.25">
      <c r="A2938" s="40" t="s">
        <v>3352</v>
      </c>
      <c r="B2938" s="14">
        <v>202510</v>
      </c>
      <c r="C2938" s="14">
        <v>202510</v>
      </c>
      <c r="D2938" s="14" t="s">
        <v>1014</v>
      </c>
      <c r="E2938" s="16">
        <v>9867101459</v>
      </c>
      <c r="F2938" s="10" t="s">
        <v>3353</v>
      </c>
      <c r="G2938" s="17" t="s">
        <v>3305</v>
      </c>
      <c r="H2938" s="11">
        <v>70000</v>
      </c>
      <c r="I2938" s="19">
        <v>45968</v>
      </c>
      <c r="J2938" s="11">
        <v>70000</v>
      </c>
      <c r="K2938" s="12" t="s">
        <v>20</v>
      </c>
      <c r="L2938" s="12" t="s">
        <v>158</v>
      </c>
    </row>
    <row r="2939" spans="1:12" x14ac:dyDescent="0.25">
      <c r="A2939" s="10" t="s">
        <v>3027</v>
      </c>
      <c r="B2939" s="14">
        <v>202507</v>
      </c>
      <c r="C2939" s="14">
        <v>202507</v>
      </c>
      <c r="D2939" s="14" t="s">
        <v>1015</v>
      </c>
      <c r="E2939" s="16">
        <v>6371746406</v>
      </c>
      <c r="F2939" s="10" t="s">
        <v>3029</v>
      </c>
      <c r="G2939" s="17" t="s">
        <v>1778</v>
      </c>
      <c r="H2939" s="11">
        <v>275000</v>
      </c>
      <c r="I2939" s="19">
        <v>45968</v>
      </c>
      <c r="J2939" s="11">
        <v>15000</v>
      </c>
      <c r="K2939" s="12" t="s">
        <v>689</v>
      </c>
      <c r="L2939" s="12" t="s">
        <v>158</v>
      </c>
    </row>
    <row r="2940" spans="1:12" x14ac:dyDescent="0.25">
      <c r="A2940" s="10" t="s">
        <v>3214</v>
      </c>
      <c r="B2940" s="14">
        <v>202509</v>
      </c>
      <c r="C2940" s="14">
        <v>202509</v>
      </c>
      <c r="D2940" s="14" t="s">
        <v>1015</v>
      </c>
      <c r="E2940" s="16" t="s">
        <v>3218</v>
      </c>
      <c r="F2940" s="10" t="s">
        <v>3221</v>
      </c>
      <c r="G2940" s="17" t="s">
        <v>1778</v>
      </c>
      <c r="H2940" s="11">
        <v>290000</v>
      </c>
      <c r="I2940" s="19">
        <v>45968</v>
      </c>
      <c r="J2940" s="11">
        <f>52000+19000</f>
        <v>71000</v>
      </c>
      <c r="K2940" s="12" t="s">
        <v>20</v>
      </c>
      <c r="L2940" s="12" t="s">
        <v>158</v>
      </c>
    </row>
    <row r="2941" spans="1:12" x14ac:dyDescent="0.25">
      <c r="A2941" s="10" t="s">
        <v>2881</v>
      </c>
      <c r="B2941" s="14">
        <v>202505</v>
      </c>
      <c r="C2941" s="14">
        <v>202505</v>
      </c>
      <c r="D2941" s="14" t="s">
        <v>1015</v>
      </c>
      <c r="E2941" s="16">
        <v>7326912744</v>
      </c>
      <c r="F2941" s="10" t="s">
        <v>2885</v>
      </c>
      <c r="G2941" s="17" t="s">
        <v>1778</v>
      </c>
      <c r="H2941" s="11">
        <v>290000</v>
      </c>
      <c r="I2941" s="19">
        <v>45968</v>
      </c>
      <c r="J2941" s="11">
        <v>50000</v>
      </c>
      <c r="K2941" s="12" t="s">
        <v>20</v>
      </c>
      <c r="L2941" s="12" t="s">
        <v>158</v>
      </c>
    </row>
    <row r="2942" spans="1:12" x14ac:dyDescent="0.25">
      <c r="A2942" s="10" t="s">
        <v>3373</v>
      </c>
      <c r="B2942" s="14">
        <v>202511</v>
      </c>
      <c r="C2942" s="14">
        <v>202511</v>
      </c>
      <c r="D2942" s="14" t="s">
        <v>1015</v>
      </c>
      <c r="E2942" s="16">
        <v>7283081822</v>
      </c>
      <c r="F2942" s="10" t="s">
        <v>3374</v>
      </c>
      <c r="G2942" s="17" t="s">
        <v>1792</v>
      </c>
      <c r="H2942" s="11">
        <v>318000</v>
      </c>
      <c r="I2942" s="19">
        <v>45969</v>
      </c>
      <c r="J2942" s="11">
        <v>308000</v>
      </c>
      <c r="K2942" s="12" t="s">
        <v>20</v>
      </c>
      <c r="L2942" s="12" t="s">
        <v>158</v>
      </c>
    </row>
    <row r="2943" spans="1:12" x14ac:dyDescent="0.25">
      <c r="A2943" s="10" t="s">
        <v>2823</v>
      </c>
      <c r="B2943" s="14">
        <v>202511</v>
      </c>
      <c r="C2943" s="14">
        <v>202511</v>
      </c>
      <c r="D2943" s="14" t="s">
        <v>1015</v>
      </c>
      <c r="E2943" s="16">
        <v>9938365349</v>
      </c>
      <c r="F2943" s="10" t="s">
        <v>3345</v>
      </c>
      <c r="G2943" s="17" t="s">
        <v>1778</v>
      </c>
      <c r="H2943" s="11">
        <v>290000</v>
      </c>
      <c r="I2943" s="19">
        <v>45971</v>
      </c>
      <c r="J2943" s="11">
        <v>95000</v>
      </c>
      <c r="K2943" s="12" t="s">
        <v>20</v>
      </c>
      <c r="L2943" s="12" t="s">
        <v>158</v>
      </c>
    </row>
    <row r="2944" spans="1:12" x14ac:dyDescent="0.25">
      <c r="A2944" s="10" t="s">
        <v>3272</v>
      </c>
      <c r="B2944" s="14">
        <v>202510</v>
      </c>
      <c r="C2944" s="14">
        <v>202510</v>
      </c>
      <c r="D2944" s="14" t="s">
        <v>1014</v>
      </c>
      <c r="E2944" s="16">
        <v>7676329548</v>
      </c>
      <c r="F2944" s="10" t="s">
        <v>3281</v>
      </c>
      <c r="G2944" s="17" t="s">
        <v>1778</v>
      </c>
      <c r="H2944" s="11">
        <v>300000</v>
      </c>
      <c r="I2944" s="19">
        <v>45971</v>
      </c>
      <c r="J2944" s="11">
        <v>50000</v>
      </c>
      <c r="K2944" s="12" t="s">
        <v>20</v>
      </c>
      <c r="L2944" s="12" t="s">
        <v>158</v>
      </c>
    </row>
    <row r="2945" spans="1:12" x14ac:dyDescent="0.25">
      <c r="A2945" s="10" t="s">
        <v>3133</v>
      </c>
      <c r="B2945" s="14">
        <v>202508</v>
      </c>
      <c r="C2945" s="14">
        <v>202508</v>
      </c>
      <c r="D2945" s="14" t="s">
        <v>1015</v>
      </c>
      <c r="E2945" s="16">
        <v>9437344795</v>
      </c>
      <c r="F2945" s="10" t="s">
        <v>3136</v>
      </c>
      <c r="G2945" s="17" t="s">
        <v>1778</v>
      </c>
      <c r="H2945" s="11">
        <v>300000</v>
      </c>
      <c r="I2945" s="19">
        <v>45971</v>
      </c>
      <c r="J2945" s="11">
        <v>60000</v>
      </c>
      <c r="K2945" s="12" t="s">
        <v>20</v>
      </c>
      <c r="L2945" s="12" t="s">
        <v>158</v>
      </c>
    </row>
    <row r="2946" spans="1:12" x14ac:dyDescent="0.25">
      <c r="A2946" s="10" t="s">
        <v>3198</v>
      </c>
      <c r="B2946" s="14">
        <v>202509</v>
      </c>
      <c r="C2946" s="14">
        <v>202509</v>
      </c>
      <c r="D2946" s="14" t="s">
        <v>1014</v>
      </c>
      <c r="E2946" s="16">
        <v>9502142433</v>
      </c>
      <c r="F2946" s="10" t="s">
        <v>3204</v>
      </c>
      <c r="G2946" s="17" t="s">
        <v>1778</v>
      </c>
      <c r="H2946" s="11">
        <v>290000</v>
      </c>
      <c r="I2946" s="19">
        <v>45971</v>
      </c>
      <c r="J2946" s="11">
        <v>50000</v>
      </c>
      <c r="K2946" s="12" t="s">
        <v>20</v>
      </c>
      <c r="L2946" s="12" t="s">
        <v>158</v>
      </c>
    </row>
    <row r="2947" spans="1:12" x14ac:dyDescent="0.25">
      <c r="A2947" s="10" t="s">
        <v>3124</v>
      </c>
      <c r="B2947" s="14">
        <v>202508</v>
      </c>
      <c r="C2947" s="14">
        <v>202508</v>
      </c>
      <c r="D2947" s="14" t="s">
        <v>1014</v>
      </c>
      <c r="E2947" s="16" t="s">
        <v>3130</v>
      </c>
      <c r="F2947" s="10" t="s">
        <v>3129</v>
      </c>
      <c r="G2947" s="17" t="s">
        <v>1778</v>
      </c>
      <c r="H2947" s="11">
        <v>305000</v>
      </c>
      <c r="I2947" s="19">
        <v>45971</v>
      </c>
      <c r="J2947" s="11">
        <v>70000</v>
      </c>
      <c r="K2947" s="12" t="s">
        <v>20</v>
      </c>
      <c r="L2947" s="12" t="s">
        <v>158</v>
      </c>
    </row>
    <row r="2948" spans="1:12" x14ac:dyDescent="0.25">
      <c r="A2948" s="10" t="s">
        <v>3207</v>
      </c>
      <c r="B2948" s="14">
        <v>202509</v>
      </c>
      <c r="C2948" s="14">
        <v>202509</v>
      </c>
      <c r="D2948" s="14" t="s">
        <v>1015</v>
      </c>
      <c r="E2948" s="16">
        <v>9051335790</v>
      </c>
      <c r="F2948" s="10" t="s">
        <v>3209</v>
      </c>
      <c r="G2948" s="17" t="s">
        <v>1778</v>
      </c>
      <c r="H2948" s="11">
        <v>318000</v>
      </c>
      <c r="I2948" s="19">
        <v>45972</v>
      </c>
      <c r="J2948" s="11">
        <v>50000</v>
      </c>
      <c r="K2948" s="12" t="s">
        <v>20</v>
      </c>
      <c r="L2948" s="12" t="s">
        <v>158</v>
      </c>
    </row>
    <row r="2949" spans="1:12" x14ac:dyDescent="0.25">
      <c r="A2949" s="10" t="s">
        <v>3286</v>
      </c>
      <c r="B2949" s="14">
        <v>202510</v>
      </c>
      <c r="C2949" s="14">
        <v>202510</v>
      </c>
      <c r="D2949" s="14" t="s">
        <v>1015</v>
      </c>
      <c r="E2949" s="16">
        <v>8249639937</v>
      </c>
      <c r="F2949" s="10" t="s">
        <v>3290</v>
      </c>
      <c r="G2949" s="17" t="s">
        <v>2006</v>
      </c>
      <c r="H2949" s="11">
        <v>290000</v>
      </c>
      <c r="I2949" s="19">
        <v>45972</v>
      </c>
      <c r="J2949" s="11">
        <v>50000</v>
      </c>
      <c r="K2949" s="12" t="s">
        <v>20</v>
      </c>
      <c r="L2949" s="12" t="s">
        <v>158</v>
      </c>
    </row>
    <row r="2950" spans="1:12" x14ac:dyDescent="0.25">
      <c r="A2950" s="10" t="s">
        <v>3063</v>
      </c>
      <c r="B2950" s="14">
        <v>202507</v>
      </c>
      <c r="C2950" s="14">
        <v>202507</v>
      </c>
      <c r="D2950" s="14" t="s">
        <v>1015</v>
      </c>
      <c r="E2950" s="16">
        <v>7008650408</v>
      </c>
      <c r="F2950" s="10" t="s">
        <v>3064</v>
      </c>
      <c r="G2950" s="17" t="s">
        <v>1792</v>
      </c>
      <c r="H2950" s="11">
        <f t="shared" ref="H2950" si="9">IF(G2950="APIDS+IITG", 350000, IF(G2950="APDA+IITG", 330000, IF(G2950="APIDS", 318600, IF(G2950="APDA", 295000, "0"))))</f>
        <v>295000</v>
      </c>
      <c r="I2950" s="19">
        <v>45972</v>
      </c>
      <c r="J2950" s="11">
        <v>50000</v>
      </c>
      <c r="K2950" s="12" t="s">
        <v>20</v>
      </c>
      <c r="L2950" s="12" t="s">
        <v>158</v>
      </c>
    </row>
    <row r="2951" spans="1:12" x14ac:dyDescent="0.25">
      <c r="A2951" s="10" t="s">
        <v>2675</v>
      </c>
      <c r="B2951" s="14">
        <v>202502</v>
      </c>
      <c r="C2951" s="14">
        <v>202502</v>
      </c>
      <c r="D2951" s="14" t="s">
        <v>1015</v>
      </c>
      <c r="E2951" s="16">
        <v>8114923133</v>
      </c>
      <c r="F2951" s="10" t="s">
        <v>2679</v>
      </c>
      <c r="G2951" s="17" t="s">
        <v>1792</v>
      </c>
      <c r="H2951" s="11">
        <v>285000</v>
      </c>
      <c r="I2951" s="19">
        <v>45972</v>
      </c>
      <c r="J2951" s="11">
        <v>25000</v>
      </c>
      <c r="K2951" s="12" t="s">
        <v>20</v>
      </c>
      <c r="L2951" s="12" t="s">
        <v>158</v>
      </c>
    </row>
    <row r="2952" spans="1:12" x14ac:dyDescent="0.25">
      <c r="A2952" s="10" t="s">
        <v>3294</v>
      </c>
      <c r="B2952" s="14">
        <v>202510</v>
      </c>
      <c r="C2952" s="14">
        <v>202510</v>
      </c>
      <c r="D2952" s="14" t="s">
        <v>1015</v>
      </c>
      <c r="E2952" s="16">
        <v>7978096297</v>
      </c>
      <c r="F2952" s="10" t="s">
        <v>3295</v>
      </c>
      <c r="G2952" s="17" t="s">
        <v>1778</v>
      </c>
      <c r="H2952" s="11">
        <v>318000</v>
      </c>
      <c r="I2952" s="19">
        <v>45972</v>
      </c>
      <c r="J2952" s="11">
        <v>180000</v>
      </c>
      <c r="K2952" s="12" t="s">
        <v>20</v>
      </c>
      <c r="L2952" s="12" t="s">
        <v>158</v>
      </c>
    </row>
    <row r="2953" spans="1:12" x14ac:dyDescent="0.25">
      <c r="A2953" s="10" t="s">
        <v>3354</v>
      </c>
      <c r="B2953" s="14">
        <v>202511</v>
      </c>
      <c r="C2953" s="14">
        <v>202511</v>
      </c>
      <c r="D2953" s="14" t="s">
        <v>1014</v>
      </c>
      <c r="E2953" s="16" t="s">
        <v>3362</v>
      </c>
      <c r="F2953" s="10" t="s">
        <v>3365</v>
      </c>
      <c r="G2953" s="17" t="s">
        <v>1778</v>
      </c>
      <c r="H2953" s="11">
        <v>290000</v>
      </c>
      <c r="I2953" s="19">
        <v>45972</v>
      </c>
      <c r="J2953" s="11">
        <v>5000</v>
      </c>
      <c r="K2953" s="12" t="s">
        <v>20</v>
      </c>
      <c r="L2953" s="12" t="s">
        <v>158</v>
      </c>
    </row>
    <row r="2954" spans="1:12" x14ac:dyDescent="0.25">
      <c r="A2954" s="10" t="s">
        <v>3355</v>
      </c>
      <c r="B2954" s="14">
        <v>202511</v>
      </c>
      <c r="C2954" s="14">
        <v>202511</v>
      </c>
      <c r="D2954" s="14" t="s">
        <v>1015</v>
      </c>
      <c r="E2954" s="16">
        <v>8984292450</v>
      </c>
      <c r="F2954" s="10" t="s">
        <v>3366</v>
      </c>
      <c r="G2954" s="17" t="s">
        <v>1778</v>
      </c>
      <c r="H2954" s="11">
        <v>318600</v>
      </c>
      <c r="I2954" s="19">
        <v>45972</v>
      </c>
      <c r="J2954" s="11">
        <v>5000</v>
      </c>
      <c r="K2954" s="12" t="s">
        <v>20</v>
      </c>
      <c r="L2954" s="12" t="s">
        <v>158</v>
      </c>
    </row>
    <row r="2955" spans="1:12" x14ac:dyDescent="0.25">
      <c r="A2955" s="10" t="s">
        <v>3356</v>
      </c>
      <c r="B2955" s="14">
        <v>202511</v>
      </c>
      <c r="C2955" s="14">
        <v>202511</v>
      </c>
      <c r="D2955" s="14" t="s">
        <v>1015</v>
      </c>
      <c r="E2955" s="16">
        <v>9343486236</v>
      </c>
      <c r="F2955" s="10" t="s">
        <v>3367</v>
      </c>
      <c r="G2955" s="17" t="s">
        <v>1792</v>
      </c>
      <c r="H2955" s="11">
        <v>270000</v>
      </c>
      <c r="I2955" s="19">
        <v>45972</v>
      </c>
      <c r="J2955" s="11">
        <v>5000</v>
      </c>
      <c r="K2955" s="12" t="s">
        <v>20</v>
      </c>
      <c r="L2955" s="12" t="s">
        <v>158</v>
      </c>
    </row>
    <row r="2956" spans="1:12" x14ac:dyDescent="0.25">
      <c r="A2956" s="10" t="s">
        <v>3357</v>
      </c>
      <c r="B2956" s="14">
        <v>202511</v>
      </c>
      <c r="C2956" s="14">
        <v>202511</v>
      </c>
      <c r="D2956" s="14" t="s">
        <v>1015</v>
      </c>
      <c r="E2956" s="16">
        <v>8280897441</v>
      </c>
      <c r="F2956" s="10" t="s">
        <v>3368</v>
      </c>
      <c r="G2956" s="17" t="s">
        <v>1778</v>
      </c>
      <c r="H2956" s="11">
        <v>290000</v>
      </c>
      <c r="I2956" s="19">
        <v>45972</v>
      </c>
      <c r="J2956" s="11">
        <v>5000</v>
      </c>
      <c r="K2956" s="12" t="s">
        <v>20</v>
      </c>
      <c r="L2956" s="12" t="s">
        <v>158</v>
      </c>
    </row>
    <row r="2957" spans="1:12" x14ac:dyDescent="0.25">
      <c r="A2957" s="10" t="s">
        <v>3358</v>
      </c>
      <c r="B2957" s="14">
        <v>202511</v>
      </c>
      <c r="C2957" s="14">
        <v>202511</v>
      </c>
      <c r="D2957" s="14" t="s">
        <v>1015</v>
      </c>
      <c r="E2957" s="16" t="s">
        <v>3363</v>
      </c>
      <c r="F2957" s="10" t="s">
        <v>3369</v>
      </c>
      <c r="G2957" s="17" t="s">
        <v>1778</v>
      </c>
      <c r="H2957" s="11">
        <v>290000</v>
      </c>
      <c r="I2957" s="19">
        <v>45972</v>
      </c>
      <c r="J2957" s="11">
        <v>5000</v>
      </c>
      <c r="K2957" s="12" t="s">
        <v>20</v>
      </c>
      <c r="L2957" s="12" t="s">
        <v>158</v>
      </c>
    </row>
    <row r="2958" spans="1:12" x14ac:dyDescent="0.25">
      <c r="A2958" s="10" t="s">
        <v>3359</v>
      </c>
      <c r="B2958" s="14">
        <v>202511</v>
      </c>
      <c r="C2958" s="14">
        <v>202511</v>
      </c>
      <c r="D2958" s="14" t="s">
        <v>1015</v>
      </c>
      <c r="E2958" s="16" t="s">
        <v>3364</v>
      </c>
      <c r="F2958" s="10" t="s">
        <v>3370</v>
      </c>
      <c r="G2958" s="17" t="s">
        <v>1792</v>
      </c>
      <c r="H2958" s="11">
        <v>270000</v>
      </c>
      <c r="I2958" s="19">
        <v>45972</v>
      </c>
      <c r="J2958" s="11">
        <v>5000</v>
      </c>
      <c r="K2958" s="12" t="s">
        <v>20</v>
      </c>
      <c r="L2958" s="12" t="s">
        <v>158</v>
      </c>
    </row>
    <row r="2959" spans="1:12" x14ac:dyDescent="0.25">
      <c r="A2959" s="10" t="s">
        <v>3360</v>
      </c>
      <c r="B2959" s="14">
        <v>202511</v>
      </c>
      <c r="C2959" s="14">
        <v>202511</v>
      </c>
      <c r="D2959" s="14" t="s">
        <v>1015</v>
      </c>
      <c r="E2959" s="16">
        <v>8457990349</v>
      </c>
      <c r="F2959" s="10" t="s">
        <v>3371</v>
      </c>
      <c r="G2959" s="17" t="s">
        <v>1778</v>
      </c>
      <c r="H2959" s="11">
        <v>290000</v>
      </c>
      <c r="I2959" s="19">
        <v>45972</v>
      </c>
      <c r="J2959" s="11">
        <v>5000</v>
      </c>
      <c r="K2959" s="12" t="s">
        <v>20</v>
      </c>
      <c r="L2959" s="12" t="s">
        <v>158</v>
      </c>
    </row>
    <row r="2960" spans="1:12" x14ac:dyDescent="0.25">
      <c r="A2960" s="10" t="s">
        <v>3361</v>
      </c>
      <c r="B2960" s="14">
        <v>202511</v>
      </c>
      <c r="C2960" s="14">
        <v>202511</v>
      </c>
      <c r="D2960" s="14" t="s">
        <v>1014</v>
      </c>
      <c r="E2960" s="16">
        <v>9663354446</v>
      </c>
      <c r="F2960" s="10" t="s">
        <v>3372</v>
      </c>
      <c r="G2960" s="17" t="s">
        <v>1778</v>
      </c>
      <c r="H2960" s="11">
        <v>290000</v>
      </c>
      <c r="I2960" s="19">
        <v>45972</v>
      </c>
      <c r="J2960" s="11">
        <v>5000</v>
      </c>
      <c r="K2960" s="12" t="s">
        <v>20</v>
      </c>
      <c r="L2960" s="12" t="s">
        <v>158</v>
      </c>
    </row>
    <row r="2961" spans="1:12" x14ac:dyDescent="0.25">
      <c r="A2961" s="10" t="s">
        <v>3332</v>
      </c>
      <c r="B2961" s="14">
        <v>202511</v>
      </c>
      <c r="C2961" s="14">
        <v>202511</v>
      </c>
      <c r="D2961" s="14" t="s">
        <v>1015</v>
      </c>
      <c r="E2961" s="16">
        <v>8249791912</v>
      </c>
      <c r="F2961" s="10" t="s">
        <v>3343</v>
      </c>
      <c r="G2961" s="17" t="s">
        <v>1778</v>
      </c>
      <c r="H2961" s="11">
        <v>300000</v>
      </c>
      <c r="I2961" s="19">
        <v>45973</v>
      </c>
      <c r="J2961" s="11">
        <v>72500</v>
      </c>
      <c r="K2961" s="12" t="s">
        <v>20</v>
      </c>
      <c r="L2961" s="12" t="s">
        <v>158</v>
      </c>
    </row>
    <row r="2962" spans="1:12" x14ac:dyDescent="0.25">
      <c r="A2962" s="10" t="s">
        <v>3235</v>
      </c>
      <c r="B2962" s="14">
        <v>202509</v>
      </c>
      <c r="C2962" s="14">
        <v>202509</v>
      </c>
      <c r="D2962" s="14" t="s">
        <v>1014</v>
      </c>
      <c r="E2962" s="16">
        <v>9753725114</v>
      </c>
      <c r="F2962" s="10"/>
      <c r="G2962" s="17" t="s">
        <v>1778</v>
      </c>
      <c r="H2962" s="11">
        <v>290000</v>
      </c>
      <c r="I2962" s="19">
        <v>45973</v>
      </c>
      <c r="J2962" s="11">
        <v>51250</v>
      </c>
      <c r="K2962" s="12" t="s">
        <v>20</v>
      </c>
      <c r="L2962" s="12" t="s">
        <v>158</v>
      </c>
    </row>
    <row r="2963" spans="1:12" x14ac:dyDescent="0.25">
      <c r="A2963" s="10" t="s">
        <v>3331</v>
      </c>
      <c r="B2963" s="14">
        <v>202511</v>
      </c>
      <c r="C2963" s="14">
        <v>202511</v>
      </c>
      <c r="D2963" s="14" t="s">
        <v>1015</v>
      </c>
      <c r="E2963" s="16">
        <v>7978419313</v>
      </c>
      <c r="F2963" s="10" t="s">
        <v>3342</v>
      </c>
      <c r="G2963" s="17" t="s">
        <v>1778</v>
      </c>
      <c r="H2963" s="11">
        <v>300000</v>
      </c>
      <c r="I2963" s="19">
        <v>45973</v>
      </c>
      <c r="J2963" s="11">
        <v>50000</v>
      </c>
      <c r="K2963" s="12" t="s">
        <v>20</v>
      </c>
      <c r="L2963" s="12" t="s">
        <v>158</v>
      </c>
    </row>
    <row r="2964" spans="1:12" x14ac:dyDescent="0.25">
      <c r="A2964" s="10" t="s">
        <v>2880</v>
      </c>
      <c r="B2964" s="14">
        <v>202505</v>
      </c>
      <c r="C2964" s="14">
        <v>202505</v>
      </c>
      <c r="D2964" s="14" t="s">
        <v>1015</v>
      </c>
      <c r="E2964" s="16">
        <v>8917498089</v>
      </c>
      <c r="F2964" s="10" t="s">
        <v>2884</v>
      </c>
      <c r="G2964" s="17" t="s">
        <v>1792</v>
      </c>
      <c r="H2964" s="11">
        <v>270000</v>
      </c>
      <c r="I2964" s="19">
        <v>45973</v>
      </c>
      <c r="J2964" s="11">
        <v>5000</v>
      </c>
      <c r="K2964" s="12" t="s">
        <v>20</v>
      </c>
      <c r="L2964" s="12" t="s">
        <v>158</v>
      </c>
    </row>
    <row r="2965" spans="1:12" x14ac:dyDescent="0.25">
      <c r="A2965" s="10" t="s">
        <v>3199</v>
      </c>
      <c r="B2965" s="14">
        <v>202509</v>
      </c>
      <c r="C2965" s="14">
        <v>202509</v>
      </c>
      <c r="D2965" s="14" t="s">
        <v>1014</v>
      </c>
      <c r="E2965" s="16">
        <v>8870220343</v>
      </c>
      <c r="F2965" s="10" t="s">
        <v>3205</v>
      </c>
      <c r="G2965" s="17" t="s">
        <v>1792</v>
      </c>
      <c r="H2965" s="11">
        <v>270000</v>
      </c>
      <c r="I2965" s="19">
        <v>45973</v>
      </c>
      <c r="J2965" s="11">
        <v>110000</v>
      </c>
      <c r="K2965" s="12" t="s">
        <v>20</v>
      </c>
      <c r="L2965" s="12" t="s">
        <v>158</v>
      </c>
    </row>
    <row r="2966" spans="1:12" x14ac:dyDescent="0.25">
      <c r="A2966" s="10" t="s">
        <v>3275</v>
      </c>
      <c r="B2966" s="14">
        <v>202510</v>
      </c>
      <c r="C2966" s="14">
        <v>202510</v>
      </c>
      <c r="D2966" s="14" t="s">
        <v>1014</v>
      </c>
      <c r="E2966" s="16">
        <v>8088950824</v>
      </c>
      <c r="F2966" s="10" t="s">
        <v>3284</v>
      </c>
      <c r="G2966" s="17" t="s">
        <v>1778</v>
      </c>
      <c r="H2966" s="11">
        <v>290000</v>
      </c>
      <c r="I2966" s="19">
        <v>45973</v>
      </c>
      <c r="J2966" s="11">
        <v>50000</v>
      </c>
      <c r="K2966" s="12" t="s">
        <v>20</v>
      </c>
      <c r="L2966" s="12" t="s">
        <v>158</v>
      </c>
    </row>
    <row r="2967" spans="1:12" x14ac:dyDescent="0.25">
      <c r="A2967" s="10" t="s">
        <v>3361</v>
      </c>
      <c r="B2967" s="14">
        <v>202511</v>
      </c>
      <c r="C2967" s="14">
        <v>202511</v>
      </c>
      <c r="D2967" s="14" t="s">
        <v>1014</v>
      </c>
      <c r="E2967" s="16">
        <v>9663354446</v>
      </c>
      <c r="F2967" s="10" t="s">
        <v>3372</v>
      </c>
      <c r="G2967" s="17" t="s">
        <v>1778</v>
      </c>
      <c r="H2967" s="11">
        <v>290000</v>
      </c>
      <c r="I2967" s="19">
        <v>45974</v>
      </c>
      <c r="J2967" s="11">
        <v>285000</v>
      </c>
      <c r="K2967" s="12" t="s">
        <v>20</v>
      </c>
      <c r="L2967" s="12" t="s">
        <v>158</v>
      </c>
    </row>
    <row r="2968" spans="1:12" x14ac:dyDescent="0.25">
      <c r="A2968" s="10" t="s">
        <v>3217</v>
      </c>
      <c r="B2968" s="14">
        <v>202509</v>
      </c>
      <c r="C2968" s="14">
        <v>202509</v>
      </c>
      <c r="D2968" s="14" t="s">
        <v>1015</v>
      </c>
      <c r="E2968" s="16">
        <v>8917254082</v>
      </c>
      <c r="F2968" s="10" t="s">
        <v>3224</v>
      </c>
      <c r="G2968" s="17" t="s">
        <v>1778</v>
      </c>
      <c r="H2968" s="11">
        <v>318600</v>
      </c>
      <c r="I2968" s="19">
        <v>45974</v>
      </c>
      <c r="J2968" s="11">
        <f>5534+99000</f>
        <v>104534</v>
      </c>
      <c r="K2968" s="12" t="s">
        <v>20</v>
      </c>
      <c r="L2968" s="12" t="s">
        <v>158</v>
      </c>
    </row>
    <row r="2969" spans="1:12" x14ac:dyDescent="0.25">
      <c r="A2969" s="10" t="s">
        <v>3376</v>
      </c>
      <c r="B2969" s="14">
        <v>202511</v>
      </c>
      <c r="C2969" s="14">
        <v>202511</v>
      </c>
      <c r="D2969" s="14" t="s">
        <v>1014</v>
      </c>
      <c r="E2969" s="16">
        <v>9164255732</v>
      </c>
      <c r="F2969" s="10" t="s">
        <v>3375</v>
      </c>
      <c r="G2969" s="17" t="s">
        <v>1792</v>
      </c>
      <c r="H2969" s="11">
        <v>285000</v>
      </c>
      <c r="I2969" s="19">
        <v>45975</v>
      </c>
      <c r="J2969" s="11">
        <v>285000</v>
      </c>
      <c r="K2969" s="12" t="s">
        <v>20</v>
      </c>
      <c r="L2969" s="12" t="s">
        <v>158</v>
      </c>
    </row>
    <row r="2970" spans="1:12" x14ac:dyDescent="0.25">
      <c r="A2970" s="10" t="s">
        <v>2142</v>
      </c>
      <c r="B2970" s="14">
        <v>202407</v>
      </c>
      <c r="C2970" s="14">
        <v>202407</v>
      </c>
      <c r="D2970" s="14" t="s">
        <v>1015</v>
      </c>
      <c r="E2970" s="16">
        <v>8456937357</v>
      </c>
      <c r="F2970" s="10" t="s">
        <v>2172</v>
      </c>
      <c r="G2970" s="17" t="s">
        <v>1778</v>
      </c>
      <c r="H2970" s="11">
        <v>290000</v>
      </c>
      <c r="I2970" s="19">
        <v>45975</v>
      </c>
      <c r="J2970" s="11">
        <v>100000</v>
      </c>
      <c r="K2970" s="12" t="s">
        <v>20</v>
      </c>
      <c r="L2970" s="12" t="s">
        <v>158</v>
      </c>
    </row>
    <row r="2971" spans="1:12" x14ac:dyDescent="0.25">
      <c r="A2971" s="10" t="s">
        <v>3213</v>
      </c>
      <c r="B2971" s="14">
        <v>202509</v>
      </c>
      <c r="C2971" s="14">
        <v>202509</v>
      </c>
      <c r="D2971" s="14" t="s">
        <v>1014</v>
      </c>
      <c r="E2971" s="16">
        <v>8917452901</v>
      </c>
      <c r="F2971" s="10" t="s">
        <v>3220</v>
      </c>
      <c r="G2971" s="17" t="s">
        <v>1778</v>
      </c>
      <c r="H2971" s="11">
        <v>290000</v>
      </c>
      <c r="I2971" s="19">
        <v>45975</v>
      </c>
      <c r="J2971" s="11">
        <v>40000</v>
      </c>
      <c r="K2971" s="12" t="s">
        <v>20</v>
      </c>
      <c r="L2971" s="12" t="s">
        <v>158</v>
      </c>
    </row>
    <row r="2972" spans="1:12" x14ac:dyDescent="0.25">
      <c r="A2972" s="10" t="s">
        <v>3333</v>
      </c>
      <c r="B2972" s="14">
        <v>202511</v>
      </c>
      <c r="C2972" s="14">
        <v>202511</v>
      </c>
      <c r="D2972" s="14" t="s">
        <v>1015</v>
      </c>
      <c r="E2972" s="16">
        <v>8342977764</v>
      </c>
      <c r="F2972" s="10" t="s">
        <v>3377</v>
      </c>
      <c r="G2972" s="17" t="s">
        <v>1778</v>
      </c>
      <c r="H2972" s="11">
        <v>290000</v>
      </c>
      <c r="I2972" s="19">
        <v>45976</v>
      </c>
      <c r="J2972" s="11">
        <v>50000</v>
      </c>
      <c r="K2972" s="12" t="s">
        <v>20</v>
      </c>
      <c r="L2972" s="12" t="s">
        <v>158</v>
      </c>
    </row>
    <row r="2973" spans="1:12" x14ac:dyDescent="0.25">
      <c r="A2973" s="10" t="s">
        <v>3335</v>
      </c>
      <c r="B2973" s="14">
        <v>202511</v>
      </c>
      <c r="C2973" s="14">
        <v>202511</v>
      </c>
      <c r="D2973" s="14" t="s">
        <v>1015</v>
      </c>
      <c r="E2973" s="16">
        <v>9178415449</v>
      </c>
      <c r="F2973" s="10" t="s">
        <v>3347</v>
      </c>
      <c r="G2973" s="17" t="s">
        <v>1778</v>
      </c>
      <c r="H2973" s="11">
        <v>318000</v>
      </c>
      <c r="I2973" s="19">
        <v>45976</v>
      </c>
      <c r="J2973" s="11">
        <v>100000</v>
      </c>
      <c r="K2973" s="12" t="s">
        <v>20</v>
      </c>
      <c r="L2973" s="12" t="s">
        <v>158</v>
      </c>
    </row>
    <row r="2974" spans="1:12" x14ac:dyDescent="0.25">
      <c r="A2974" s="10" t="s">
        <v>3334</v>
      </c>
      <c r="B2974" s="14">
        <v>202511</v>
      </c>
      <c r="C2974" s="14">
        <v>202511</v>
      </c>
      <c r="D2974" s="14" t="s">
        <v>1015</v>
      </c>
      <c r="E2974" s="16" t="s">
        <v>3340</v>
      </c>
      <c r="F2974" s="10" t="s">
        <v>3346</v>
      </c>
      <c r="G2974" s="17" t="s">
        <v>1778</v>
      </c>
      <c r="H2974" s="11">
        <v>318000</v>
      </c>
      <c r="I2974" s="19">
        <v>45976</v>
      </c>
      <c r="J2974" s="11">
        <v>285000</v>
      </c>
      <c r="K2974" s="12" t="s">
        <v>20</v>
      </c>
      <c r="L2974" s="12" t="s">
        <v>158</v>
      </c>
    </row>
    <row r="2975" spans="1:12" x14ac:dyDescent="0.25">
      <c r="A2975" s="10" t="s">
        <v>3378</v>
      </c>
      <c r="B2975" s="14">
        <v>202511</v>
      </c>
      <c r="C2975" s="14">
        <v>202511</v>
      </c>
      <c r="D2975" s="14" t="s">
        <v>1015</v>
      </c>
      <c r="E2975" s="16">
        <v>8549993599</v>
      </c>
      <c r="F2975" s="10" t="s">
        <v>3379</v>
      </c>
      <c r="G2975" s="17" t="s">
        <v>1778</v>
      </c>
      <c r="H2975" s="11">
        <v>280000</v>
      </c>
      <c r="I2975" s="19">
        <v>45978</v>
      </c>
      <c r="J2975" s="11">
        <v>285000</v>
      </c>
      <c r="K2975" s="12" t="s">
        <v>20</v>
      </c>
      <c r="L2975" s="12" t="s">
        <v>158</v>
      </c>
    </row>
    <row r="2976" spans="1:12" x14ac:dyDescent="0.25">
      <c r="A2976" s="10" t="s">
        <v>2991</v>
      </c>
      <c r="B2976" s="14">
        <v>202506</v>
      </c>
      <c r="C2976" s="14">
        <v>202506</v>
      </c>
      <c r="D2976" s="14" t="s">
        <v>1015</v>
      </c>
      <c r="E2976" s="16">
        <v>7684001678</v>
      </c>
      <c r="F2976" s="10" t="s">
        <v>2992</v>
      </c>
      <c r="G2976" s="17" t="s">
        <v>1778</v>
      </c>
      <c r="H2976" s="11">
        <v>290000</v>
      </c>
      <c r="I2976" s="19">
        <v>45978</v>
      </c>
      <c r="J2976" s="11">
        <v>40000</v>
      </c>
      <c r="K2976" s="12" t="s">
        <v>20</v>
      </c>
      <c r="L2976" s="12" t="s">
        <v>158</v>
      </c>
    </row>
    <row r="2977" spans="1:12" x14ac:dyDescent="0.25">
      <c r="A2977" s="10" t="s">
        <v>3360</v>
      </c>
      <c r="B2977" s="14">
        <v>202511</v>
      </c>
      <c r="C2977" s="14">
        <v>202511</v>
      </c>
      <c r="D2977" s="14" t="s">
        <v>1015</v>
      </c>
      <c r="E2977" s="16">
        <v>8457990349</v>
      </c>
      <c r="F2977" s="10" t="s">
        <v>3371</v>
      </c>
      <c r="G2977" s="17" t="s">
        <v>1778</v>
      </c>
      <c r="H2977" s="11">
        <v>290000</v>
      </c>
      <c r="I2977" s="19">
        <v>45978</v>
      </c>
      <c r="J2977" s="11">
        <v>50000</v>
      </c>
      <c r="K2977" s="12" t="s">
        <v>20</v>
      </c>
      <c r="L2977" s="12" t="s">
        <v>158</v>
      </c>
    </row>
    <row r="2978" spans="1:12" x14ac:dyDescent="0.25">
      <c r="A2978" s="10" t="s">
        <v>3357</v>
      </c>
      <c r="B2978" s="14">
        <v>202511</v>
      </c>
      <c r="C2978" s="14">
        <v>202511</v>
      </c>
      <c r="D2978" s="14" t="s">
        <v>1015</v>
      </c>
      <c r="E2978" s="16">
        <v>8280897441</v>
      </c>
      <c r="F2978" s="10" t="s">
        <v>3368</v>
      </c>
      <c r="G2978" s="17" t="s">
        <v>1778</v>
      </c>
      <c r="H2978" s="11">
        <v>290000</v>
      </c>
      <c r="I2978" s="19">
        <v>45979</v>
      </c>
      <c r="J2978" s="11">
        <v>285000</v>
      </c>
      <c r="K2978" s="12" t="s">
        <v>20</v>
      </c>
      <c r="L2978" s="12" t="s">
        <v>158</v>
      </c>
    </row>
    <row r="2979" spans="1:12" x14ac:dyDescent="0.25">
      <c r="A2979" s="10" t="s">
        <v>2557</v>
      </c>
      <c r="B2979" s="14">
        <v>202501</v>
      </c>
      <c r="C2979" s="14">
        <v>202501</v>
      </c>
      <c r="D2979" s="14" t="s">
        <v>1015</v>
      </c>
      <c r="E2979" s="16">
        <v>9861298754</v>
      </c>
      <c r="F2979" s="10" t="s">
        <v>2561</v>
      </c>
      <c r="G2979" s="17" t="s">
        <v>1778</v>
      </c>
      <c r="H2979" s="11">
        <v>295000</v>
      </c>
      <c r="I2979" s="19">
        <v>45979</v>
      </c>
      <c r="J2979" s="11">
        <v>70000</v>
      </c>
      <c r="K2979" s="12" t="s">
        <v>20</v>
      </c>
      <c r="L2979" s="12" t="s">
        <v>158</v>
      </c>
    </row>
    <row r="2980" spans="1:12" x14ac:dyDescent="0.25">
      <c r="A2980" s="10" t="s">
        <v>3330</v>
      </c>
      <c r="B2980" s="14">
        <v>202511</v>
      </c>
      <c r="C2980" s="14">
        <v>202511</v>
      </c>
      <c r="D2980" s="14" t="s">
        <v>1014</v>
      </c>
      <c r="E2980" s="16">
        <v>7828736160</v>
      </c>
      <c r="F2980" s="10" t="s">
        <v>3341</v>
      </c>
      <c r="G2980" s="17" t="s">
        <v>1778</v>
      </c>
      <c r="H2980" s="11">
        <v>295000</v>
      </c>
      <c r="I2980" s="19">
        <v>45980</v>
      </c>
      <c r="J2980" s="11">
        <v>313000</v>
      </c>
      <c r="K2980" s="12" t="s">
        <v>20</v>
      </c>
      <c r="L2980" s="12" t="s">
        <v>158</v>
      </c>
    </row>
    <row r="2981" spans="1:12" x14ac:dyDescent="0.25">
      <c r="A2981" s="10" t="s">
        <v>3381</v>
      </c>
      <c r="B2981" s="14">
        <v>202511</v>
      </c>
      <c r="C2981" s="14">
        <v>202511</v>
      </c>
      <c r="D2981" s="14" t="s">
        <v>1015</v>
      </c>
      <c r="E2981" s="16">
        <v>9337141213</v>
      </c>
      <c r="F2981" s="10" t="s">
        <v>3387</v>
      </c>
      <c r="G2981" s="17" t="s">
        <v>1778</v>
      </c>
      <c r="H2981" s="11">
        <v>290000</v>
      </c>
      <c r="I2981" s="19">
        <v>45980</v>
      </c>
      <c r="J2981" s="11">
        <v>5000</v>
      </c>
      <c r="K2981" s="12" t="s">
        <v>20</v>
      </c>
      <c r="L2981" s="12" t="s">
        <v>158</v>
      </c>
    </row>
    <row r="2982" spans="1:12" x14ac:dyDescent="0.25">
      <c r="A2982" s="10" t="s">
        <v>3373</v>
      </c>
      <c r="B2982" s="14">
        <v>202511</v>
      </c>
      <c r="C2982" s="14">
        <v>202511</v>
      </c>
      <c r="D2982" s="14" t="s">
        <v>1015</v>
      </c>
      <c r="E2982" s="16">
        <v>7283081822</v>
      </c>
      <c r="F2982" s="10" t="s">
        <v>3374</v>
      </c>
      <c r="G2982" s="17" t="s">
        <v>1778</v>
      </c>
      <c r="H2982" s="11">
        <v>313000</v>
      </c>
      <c r="I2982" s="19">
        <v>45980</v>
      </c>
      <c r="J2982" s="11">
        <v>5000</v>
      </c>
      <c r="K2982" s="12" t="s">
        <v>20</v>
      </c>
      <c r="L2982" s="12" t="s">
        <v>158</v>
      </c>
    </row>
    <row r="2983" spans="1:12" x14ac:dyDescent="0.25">
      <c r="A2983" s="10" t="s">
        <v>3382</v>
      </c>
      <c r="B2983" s="14">
        <v>202511</v>
      </c>
      <c r="C2983" s="14">
        <v>202511</v>
      </c>
      <c r="D2983" s="14" t="s">
        <v>1015</v>
      </c>
      <c r="E2983" s="16" t="s">
        <v>3386</v>
      </c>
      <c r="F2983" s="10" t="s">
        <v>3388</v>
      </c>
      <c r="G2983" s="17" t="s">
        <v>1778</v>
      </c>
      <c r="H2983" s="11">
        <v>290000</v>
      </c>
      <c r="I2983" s="19">
        <v>45980</v>
      </c>
      <c r="J2983" s="11">
        <v>5000</v>
      </c>
      <c r="K2983" s="12" t="s">
        <v>20</v>
      </c>
      <c r="L2983" s="12" t="s">
        <v>158</v>
      </c>
    </row>
    <row r="2984" spans="1:12" x14ac:dyDescent="0.25">
      <c r="A2984" s="10" t="s">
        <v>3383</v>
      </c>
      <c r="B2984" s="14">
        <v>202511</v>
      </c>
      <c r="C2984" s="14">
        <v>202511</v>
      </c>
      <c r="D2984" s="14" t="s">
        <v>1015</v>
      </c>
      <c r="E2984" s="16"/>
      <c r="F2984" s="10"/>
      <c r="G2984" s="17" t="s">
        <v>1778</v>
      </c>
      <c r="H2984" s="11"/>
      <c r="I2984" s="19">
        <v>45980</v>
      </c>
      <c r="J2984" s="11">
        <v>5000</v>
      </c>
      <c r="K2984" s="12" t="s">
        <v>20</v>
      </c>
      <c r="L2984" s="12" t="s">
        <v>158</v>
      </c>
    </row>
    <row r="2985" spans="1:12" x14ac:dyDescent="0.25">
      <c r="A2985" s="10" t="s">
        <v>3384</v>
      </c>
      <c r="B2985" s="14">
        <v>202511</v>
      </c>
      <c r="C2985" s="14">
        <v>202511</v>
      </c>
      <c r="D2985" s="14" t="s">
        <v>1014</v>
      </c>
      <c r="E2985" s="16">
        <v>9164255732</v>
      </c>
      <c r="F2985" s="10" t="s">
        <v>3389</v>
      </c>
      <c r="G2985" s="17" t="s">
        <v>1792</v>
      </c>
      <c r="H2985" s="11">
        <v>285000</v>
      </c>
      <c r="I2985" s="19">
        <v>45980</v>
      </c>
      <c r="J2985" s="11">
        <v>5000</v>
      </c>
      <c r="K2985" s="12" t="s">
        <v>20</v>
      </c>
      <c r="L2985" s="12" t="s">
        <v>158</v>
      </c>
    </row>
    <row r="2986" spans="1:12" x14ac:dyDescent="0.25">
      <c r="A2986" s="10" t="s">
        <v>3378</v>
      </c>
      <c r="B2986" s="14">
        <v>202511</v>
      </c>
      <c r="C2986" s="14">
        <v>202511</v>
      </c>
      <c r="D2986" s="14" t="s">
        <v>1014</v>
      </c>
      <c r="E2986" s="16">
        <v>8549993599</v>
      </c>
      <c r="F2986" s="10" t="s">
        <v>3379</v>
      </c>
      <c r="G2986" s="17" t="s">
        <v>1792</v>
      </c>
      <c r="H2986" s="11">
        <v>285000</v>
      </c>
      <c r="I2986" s="19">
        <v>45980</v>
      </c>
      <c r="J2986" s="11">
        <v>5000</v>
      </c>
      <c r="K2986" s="12" t="s">
        <v>20</v>
      </c>
      <c r="L2986" s="12" t="s">
        <v>158</v>
      </c>
    </row>
    <row r="2987" spans="1:12" x14ac:dyDescent="0.25">
      <c r="A2987" s="10" t="s">
        <v>3385</v>
      </c>
      <c r="B2987" s="14">
        <v>202511</v>
      </c>
      <c r="C2987" s="14">
        <v>202511</v>
      </c>
      <c r="D2987" s="14" t="s">
        <v>1014</v>
      </c>
      <c r="E2987" s="16">
        <v>7093839972</v>
      </c>
      <c r="F2987" s="10" t="s">
        <v>3390</v>
      </c>
      <c r="G2987" s="17" t="s">
        <v>3391</v>
      </c>
      <c r="H2987" s="11">
        <v>220000</v>
      </c>
      <c r="I2987" s="19">
        <v>45980</v>
      </c>
      <c r="J2987" s="11">
        <v>5000</v>
      </c>
      <c r="K2987" s="12" t="s">
        <v>20</v>
      </c>
      <c r="L2987" s="12" t="s">
        <v>158</v>
      </c>
    </row>
    <row r="2988" spans="1:12" x14ac:dyDescent="0.25">
      <c r="A2988" s="10" t="s">
        <v>3253</v>
      </c>
      <c r="B2988" s="14">
        <v>202509</v>
      </c>
      <c r="C2988" s="14">
        <v>202509</v>
      </c>
      <c r="D2988" s="14" t="s">
        <v>1015</v>
      </c>
      <c r="E2988" s="16">
        <v>9583436866</v>
      </c>
      <c r="F2988" s="10" t="s">
        <v>3254</v>
      </c>
      <c r="G2988" s="17" t="s">
        <v>1778</v>
      </c>
      <c r="H2988" s="11">
        <v>290000</v>
      </c>
      <c r="I2988" s="19">
        <v>45981</v>
      </c>
      <c r="J2988" s="11">
        <v>50000</v>
      </c>
      <c r="K2988" s="12" t="s">
        <v>20</v>
      </c>
      <c r="L2988" s="12" t="s">
        <v>158</v>
      </c>
    </row>
    <row r="2989" spans="1:12" x14ac:dyDescent="0.25">
      <c r="A2989" s="10" t="s">
        <v>3355</v>
      </c>
      <c r="B2989" s="14">
        <v>202511</v>
      </c>
      <c r="C2989" s="14">
        <v>202511</v>
      </c>
      <c r="D2989" s="14" t="s">
        <v>1015</v>
      </c>
      <c r="E2989" s="16">
        <v>8984292450</v>
      </c>
      <c r="F2989" s="10" t="s">
        <v>3366</v>
      </c>
      <c r="G2989" s="17" t="s">
        <v>1778</v>
      </c>
      <c r="H2989" s="11">
        <v>318600</v>
      </c>
      <c r="I2989" s="19">
        <v>45981</v>
      </c>
      <c r="J2989" s="11">
        <v>313000</v>
      </c>
      <c r="K2989" s="12" t="s">
        <v>20</v>
      </c>
      <c r="L2989" s="12" t="s">
        <v>158</v>
      </c>
    </row>
    <row r="2990" spans="1:12" x14ac:dyDescent="0.25">
      <c r="A2990" s="10" t="s">
        <v>3385</v>
      </c>
      <c r="B2990" s="14">
        <v>202511</v>
      </c>
      <c r="C2990" s="14">
        <v>202511</v>
      </c>
      <c r="D2990" s="14" t="s">
        <v>1014</v>
      </c>
      <c r="E2990" s="16">
        <v>7093839972</v>
      </c>
      <c r="F2990" s="10" t="s">
        <v>3390</v>
      </c>
      <c r="G2990" s="17" t="s">
        <v>3391</v>
      </c>
      <c r="H2990" s="11">
        <v>220000</v>
      </c>
      <c r="I2990" s="19">
        <v>45982</v>
      </c>
      <c r="J2990" s="11">
        <v>195000</v>
      </c>
      <c r="K2990" s="12" t="s">
        <v>20</v>
      </c>
      <c r="L2990" s="12" t="s">
        <v>158</v>
      </c>
    </row>
    <row r="2991" spans="1:12" x14ac:dyDescent="0.25">
      <c r="A2991" s="10" t="s">
        <v>2783</v>
      </c>
      <c r="B2991" s="14">
        <v>202504</v>
      </c>
      <c r="C2991" s="14">
        <v>202504</v>
      </c>
      <c r="D2991" s="14" t="s">
        <v>1014</v>
      </c>
      <c r="E2991" s="16">
        <v>8005932384</v>
      </c>
      <c r="F2991" s="10" t="s">
        <v>2789</v>
      </c>
      <c r="G2991" s="17" t="s">
        <v>2603</v>
      </c>
      <c r="H2991" s="11">
        <v>290000</v>
      </c>
      <c r="I2991" s="19">
        <v>45982</v>
      </c>
      <c r="J2991" s="11">
        <v>35000</v>
      </c>
      <c r="K2991" s="12" t="s">
        <v>20</v>
      </c>
      <c r="L2991" s="12" t="s">
        <v>158</v>
      </c>
    </row>
    <row r="2992" spans="1:12" x14ac:dyDescent="0.25">
      <c r="A2992" s="10" t="s">
        <v>3323</v>
      </c>
      <c r="B2992" s="14">
        <v>202510</v>
      </c>
      <c r="C2992" s="14">
        <v>202510</v>
      </c>
      <c r="D2992" s="14" t="s">
        <v>1015</v>
      </c>
      <c r="E2992" s="16">
        <v>7606002742</v>
      </c>
      <c r="F2992" s="10" t="s">
        <v>3324</v>
      </c>
      <c r="G2992" s="17" t="s">
        <v>1778</v>
      </c>
      <c r="H2992" s="11">
        <v>318000</v>
      </c>
      <c r="I2992" s="19">
        <v>45982</v>
      </c>
      <c r="J2992" s="11">
        <v>95000</v>
      </c>
      <c r="K2992" s="12" t="s">
        <v>20</v>
      </c>
      <c r="L2992" s="12" t="s">
        <v>158</v>
      </c>
    </row>
    <row r="2993" spans="1:12" x14ac:dyDescent="0.25">
      <c r="A2993" s="10" t="s">
        <v>3225</v>
      </c>
      <c r="B2993" s="14">
        <v>202509</v>
      </c>
      <c r="C2993" s="14">
        <v>202509</v>
      </c>
      <c r="D2993" s="14" t="s">
        <v>1015</v>
      </c>
      <c r="E2993" s="16">
        <v>8.8004911298431894E+19</v>
      </c>
      <c r="F2993" s="10" t="s">
        <v>3227</v>
      </c>
      <c r="G2993" s="17" t="s">
        <v>1778</v>
      </c>
      <c r="H2993" s="11">
        <v>285000</v>
      </c>
      <c r="I2993" s="19">
        <v>45983</v>
      </c>
      <c r="J2993" s="11">
        <v>90000</v>
      </c>
      <c r="K2993" s="12" t="s">
        <v>20</v>
      </c>
      <c r="L2993" s="12" t="s">
        <v>158</v>
      </c>
    </row>
    <row r="2994" spans="1:12" x14ac:dyDescent="0.25">
      <c r="A2994" s="10" t="s">
        <v>3322</v>
      </c>
      <c r="B2994" s="14">
        <v>202510</v>
      </c>
      <c r="C2994" s="14">
        <v>202510</v>
      </c>
      <c r="D2994" s="14" t="s">
        <v>1015</v>
      </c>
      <c r="E2994" s="16">
        <v>9480793792</v>
      </c>
      <c r="F2994" s="10" t="s">
        <v>3227</v>
      </c>
      <c r="G2994" s="17" t="s">
        <v>1778</v>
      </c>
      <c r="H2994" s="11">
        <v>285000</v>
      </c>
      <c r="I2994" s="19">
        <v>45983</v>
      </c>
      <c r="J2994" s="11">
        <f>50000+48333</f>
        <v>98333</v>
      </c>
      <c r="K2994" s="12" t="s">
        <v>20</v>
      </c>
      <c r="L2994" s="12" t="s">
        <v>158</v>
      </c>
    </row>
    <row r="2995" spans="1:12" x14ac:dyDescent="0.25">
      <c r="A2995" s="10" t="s">
        <v>3263</v>
      </c>
      <c r="B2995" s="14">
        <v>202509</v>
      </c>
      <c r="C2995" s="14">
        <v>202509</v>
      </c>
      <c r="D2995" s="14" t="s">
        <v>1015</v>
      </c>
      <c r="E2995" s="16">
        <v>7847869188</v>
      </c>
      <c r="F2995" s="10" t="s">
        <v>3264</v>
      </c>
      <c r="G2995" s="17" t="s">
        <v>1778</v>
      </c>
      <c r="H2995" s="11">
        <v>290000</v>
      </c>
      <c r="I2995" s="19">
        <v>45983</v>
      </c>
      <c r="J2995" s="11">
        <v>75000</v>
      </c>
      <c r="K2995" s="12" t="s">
        <v>20</v>
      </c>
      <c r="L2995" s="12" t="s">
        <v>158</v>
      </c>
    </row>
    <row r="2996" spans="1:12" x14ac:dyDescent="0.25">
      <c r="A2996" s="10" t="s">
        <v>3392</v>
      </c>
      <c r="B2996" s="14">
        <v>202511</v>
      </c>
      <c r="C2996" s="14">
        <v>202511</v>
      </c>
      <c r="D2996" s="14" t="s">
        <v>1015</v>
      </c>
      <c r="E2996" s="16" t="s">
        <v>3396</v>
      </c>
      <c r="F2996" s="10" t="s">
        <v>3397</v>
      </c>
      <c r="G2996" s="17" t="s">
        <v>1778</v>
      </c>
      <c r="H2996" s="11">
        <v>290000</v>
      </c>
      <c r="I2996" s="19">
        <v>45983</v>
      </c>
      <c r="J2996" s="11">
        <v>5000</v>
      </c>
      <c r="K2996" s="12" t="s">
        <v>20</v>
      </c>
      <c r="L2996" s="12" t="s">
        <v>158</v>
      </c>
    </row>
    <row r="2997" spans="1:12" x14ac:dyDescent="0.25">
      <c r="A2997" s="10" t="s">
        <v>3393</v>
      </c>
      <c r="B2997" s="14">
        <v>202511</v>
      </c>
      <c r="C2997" s="14">
        <v>202511</v>
      </c>
      <c r="D2997" s="14" t="s">
        <v>1015</v>
      </c>
      <c r="E2997" s="16">
        <v>9938905049</v>
      </c>
      <c r="F2997" s="10" t="s">
        <v>3398</v>
      </c>
      <c r="G2997" s="17" t="s">
        <v>1778</v>
      </c>
      <c r="H2997" s="11">
        <v>290000</v>
      </c>
      <c r="I2997" s="19">
        <v>45983</v>
      </c>
      <c r="J2997" s="11">
        <v>5000</v>
      </c>
      <c r="K2997" s="12" t="s">
        <v>20</v>
      </c>
      <c r="L2997" s="12" t="s">
        <v>158</v>
      </c>
    </row>
    <row r="2998" spans="1:12" x14ac:dyDescent="0.25">
      <c r="A2998" s="10" t="s">
        <v>3394</v>
      </c>
      <c r="B2998" s="14">
        <v>202511</v>
      </c>
      <c r="C2998" s="14">
        <v>202511</v>
      </c>
      <c r="D2998" s="14" t="s">
        <v>1015</v>
      </c>
      <c r="E2998" s="16">
        <v>8455089115</v>
      </c>
      <c r="F2998" s="10" t="s">
        <v>3399</v>
      </c>
      <c r="G2998" s="17" t="s">
        <v>1792</v>
      </c>
      <c r="H2998" s="11">
        <v>270000</v>
      </c>
      <c r="I2998" s="19">
        <v>45983</v>
      </c>
      <c r="J2998" s="11">
        <v>5000</v>
      </c>
      <c r="K2998" s="12" t="s">
        <v>20</v>
      </c>
      <c r="L2998" s="12" t="s">
        <v>158</v>
      </c>
    </row>
    <row r="2999" spans="1:12" x14ac:dyDescent="0.25">
      <c r="A2999" s="10" t="s">
        <v>3395</v>
      </c>
      <c r="B2999" s="14">
        <v>202511</v>
      </c>
      <c r="C2999" s="14">
        <v>202511</v>
      </c>
      <c r="D2999" s="14" t="s">
        <v>1014</v>
      </c>
      <c r="E2999" s="16">
        <v>7256058624</v>
      </c>
      <c r="F2999" s="10" t="s">
        <v>3400</v>
      </c>
      <c r="G2999" s="17" t="s">
        <v>1778</v>
      </c>
      <c r="H2999" s="11">
        <v>293000</v>
      </c>
      <c r="I2999" s="19">
        <v>45983</v>
      </c>
      <c r="J2999" s="11">
        <v>5000</v>
      </c>
      <c r="K2999" s="12" t="s">
        <v>20</v>
      </c>
      <c r="L2999" s="12" t="s">
        <v>158</v>
      </c>
    </row>
    <row r="3000" spans="1:12" x14ac:dyDescent="0.25">
      <c r="A3000" s="10" t="s">
        <v>3237</v>
      </c>
      <c r="B3000" s="14">
        <v>202509</v>
      </c>
      <c r="C3000" s="14">
        <v>202509</v>
      </c>
      <c r="D3000" s="14" t="s">
        <v>1014</v>
      </c>
      <c r="E3000" s="16">
        <v>7978043059</v>
      </c>
      <c r="F3000" s="10" t="s">
        <v>3243</v>
      </c>
      <c r="G3000" s="17" t="s">
        <v>1792</v>
      </c>
      <c r="H3000" s="11">
        <v>270000</v>
      </c>
      <c r="I3000" s="19">
        <v>45985</v>
      </c>
      <c r="J3000" s="11">
        <v>50000</v>
      </c>
      <c r="K3000" s="12" t="s">
        <v>689</v>
      </c>
      <c r="L3000" s="12" t="s">
        <v>158</v>
      </c>
    </row>
    <row r="3001" spans="1:12" x14ac:dyDescent="0.25">
      <c r="A3001" s="10" t="s">
        <v>3255</v>
      </c>
      <c r="B3001" s="14">
        <v>202509</v>
      </c>
      <c r="C3001" s="14">
        <v>202509</v>
      </c>
      <c r="D3001" s="14" t="s">
        <v>1015</v>
      </c>
      <c r="E3001" s="16">
        <v>9632675294</v>
      </c>
      <c r="F3001" s="10" t="s">
        <v>3256</v>
      </c>
      <c r="G3001" s="17" t="s">
        <v>1778</v>
      </c>
      <c r="H3001" s="11">
        <v>290000</v>
      </c>
      <c r="I3001" s="19">
        <v>45985</v>
      </c>
      <c r="J3001" s="11">
        <v>71250</v>
      </c>
      <c r="K3001" s="12" t="s">
        <v>20</v>
      </c>
      <c r="L3001" s="12" t="s">
        <v>158</v>
      </c>
    </row>
    <row r="3002" spans="1:12" x14ac:dyDescent="0.25">
      <c r="A3002" s="10" t="s">
        <v>3316</v>
      </c>
      <c r="B3002" s="14">
        <v>202510</v>
      </c>
      <c r="C3002" s="14">
        <v>202510</v>
      </c>
      <c r="D3002" s="14" t="s">
        <v>1015</v>
      </c>
      <c r="E3002" s="16">
        <v>7845027250</v>
      </c>
      <c r="F3002" s="10" t="s">
        <v>3320</v>
      </c>
      <c r="G3002" s="17" t="s">
        <v>1778</v>
      </c>
      <c r="H3002" s="11">
        <v>318000</v>
      </c>
      <c r="I3002" s="19">
        <v>45985</v>
      </c>
      <c r="J3002" s="11">
        <f>99000+5333</f>
        <v>104333</v>
      </c>
      <c r="K3002" s="12" t="s">
        <v>20</v>
      </c>
      <c r="L3002" s="12" t="s">
        <v>158</v>
      </c>
    </row>
    <row r="3003" spans="1:12" x14ac:dyDescent="0.25">
      <c r="A3003" s="10" t="s">
        <v>3169</v>
      </c>
      <c r="B3003" s="14">
        <v>202508</v>
      </c>
      <c r="C3003" s="14">
        <v>202508</v>
      </c>
      <c r="D3003" s="14" t="s">
        <v>1015</v>
      </c>
      <c r="E3003" s="16">
        <v>7008445970</v>
      </c>
      <c r="F3003" s="10" t="s">
        <v>3175</v>
      </c>
      <c r="G3003" s="17" t="s">
        <v>1778</v>
      </c>
      <c r="H3003" s="11">
        <v>290000</v>
      </c>
      <c r="I3003" s="19">
        <v>45985</v>
      </c>
      <c r="J3003" s="11">
        <v>70000</v>
      </c>
      <c r="K3003" s="12" t="s">
        <v>20</v>
      </c>
      <c r="L3003" s="12" t="s">
        <v>158</v>
      </c>
    </row>
    <row r="3004" spans="1:12" x14ac:dyDescent="0.25">
      <c r="A3004" s="10" t="s">
        <v>3184</v>
      </c>
      <c r="B3004" s="14">
        <v>202508</v>
      </c>
      <c r="C3004" s="14">
        <v>202508</v>
      </c>
      <c r="D3004" s="14" t="s">
        <v>1015</v>
      </c>
      <c r="E3004" s="16">
        <v>8328914323</v>
      </c>
      <c r="F3004" s="10" t="s">
        <v>3185</v>
      </c>
      <c r="G3004" s="17" t="s">
        <v>1778</v>
      </c>
      <c r="H3004" s="11">
        <v>290000</v>
      </c>
      <c r="I3004" s="19">
        <v>45986</v>
      </c>
      <c r="J3004" s="11">
        <v>40000</v>
      </c>
      <c r="K3004" s="12" t="s">
        <v>20</v>
      </c>
      <c r="L3004" s="12" t="s">
        <v>158</v>
      </c>
    </row>
    <row r="3005" spans="1:12" x14ac:dyDescent="0.25">
      <c r="A3005" s="10" t="s">
        <v>3133</v>
      </c>
      <c r="B3005" s="14">
        <v>202508</v>
      </c>
      <c r="C3005" s="14">
        <v>202508</v>
      </c>
      <c r="D3005" s="14" t="s">
        <v>1015</v>
      </c>
      <c r="E3005" s="16">
        <v>9437344795</v>
      </c>
      <c r="F3005" s="10" t="s">
        <v>3136</v>
      </c>
      <c r="G3005" s="17" t="s">
        <v>1778</v>
      </c>
      <c r="H3005" s="11">
        <v>300000</v>
      </c>
      <c r="I3005" s="19">
        <v>45986</v>
      </c>
      <c r="J3005" s="11">
        <v>55000</v>
      </c>
      <c r="K3005" s="12" t="s">
        <v>20</v>
      </c>
      <c r="L3005" s="12" t="s">
        <v>158</v>
      </c>
    </row>
    <row r="3006" spans="1:12" x14ac:dyDescent="0.25">
      <c r="A3006" s="10" t="s">
        <v>3196</v>
      </c>
      <c r="B3006" s="14">
        <v>202509</v>
      </c>
      <c r="C3006" s="14">
        <v>202509</v>
      </c>
      <c r="D3006" s="14" t="s">
        <v>1014</v>
      </c>
      <c r="E3006" s="16">
        <v>9666368768</v>
      </c>
      <c r="F3006" s="10" t="s">
        <v>3202</v>
      </c>
      <c r="G3006" s="17" t="s">
        <v>1778</v>
      </c>
      <c r="H3006" s="11">
        <v>318000</v>
      </c>
      <c r="I3006" s="19">
        <v>45986</v>
      </c>
      <c r="J3006" s="11">
        <v>125000</v>
      </c>
      <c r="K3006" s="12" t="s">
        <v>20</v>
      </c>
      <c r="L3006" s="12" t="s">
        <v>158</v>
      </c>
    </row>
    <row r="3007" spans="1:12" x14ac:dyDescent="0.25">
      <c r="A3007" s="10" t="s">
        <v>3132</v>
      </c>
      <c r="B3007" s="14">
        <v>202508</v>
      </c>
      <c r="C3007" s="14">
        <v>202508</v>
      </c>
      <c r="D3007" s="14" t="s">
        <v>1015</v>
      </c>
      <c r="E3007" s="16">
        <v>9078533214</v>
      </c>
      <c r="F3007" s="10" t="s">
        <v>3135</v>
      </c>
      <c r="G3007" s="17" t="s">
        <v>1778</v>
      </c>
      <c r="H3007" s="11">
        <v>295000</v>
      </c>
      <c r="I3007" s="19">
        <v>45986</v>
      </c>
      <c r="J3007" s="11">
        <v>50000</v>
      </c>
      <c r="K3007" s="12" t="s">
        <v>20</v>
      </c>
      <c r="L3007" s="12" t="s">
        <v>158</v>
      </c>
    </row>
    <row r="3008" spans="1:12" x14ac:dyDescent="0.25">
      <c r="A3008" s="10" t="s">
        <v>2832</v>
      </c>
      <c r="B3008" s="14">
        <v>202504</v>
      </c>
      <c r="C3008" s="14">
        <v>202504</v>
      </c>
      <c r="D3008" s="14" t="s">
        <v>1014</v>
      </c>
      <c r="E3008" s="16">
        <v>9361378163</v>
      </c>
      <c r="F3008" s="10" t="s">
        <v>2833</v>
      </c>
      <c r="G3008" s="17" t="s">
        <v>1792</v>
      </c>
      <c r="H3008" s="11">
        <v>295000</v>
      </c>
      <c r="I3008" s="19">
        <v>45986</v>
      </c>
      <c r="J3008" s="11">
        <v>60000</v>
      </c>
      <c r="K3008" s="12" t="s">
        <v>20</v>
      </c>
      <c r="L3008" s="12" t="s">
        <v>158</v>
      </c>
    </row>
    <row r="3009" spans="1:12" x14ac:dyDescent="0.25">
      <c r="A3009" s="10" t="s">
        <v>3173</v>
      </c>
      <c r="B3009" s="14">
        <v>202508</v>
      </c>
      <c r="C3009" s="14">
        <v>202508</v>
      </c>
      <c r="D3009" s="14" t="s">
        <v>1015</v>
      </c>
      <c r="E3009" s="16">
        <v>9845313769</v>
      </c>
      <c r="F3009" s="10" t="s">
        <v>3179</v>
      </c>
      <c r="G3009" s="17" t="s">
        <v>1778</v>
      </c>
      <c r="H3009" s="11">
        <v>285000</v>
      </c>
      <c r="I3009" s="19">
        <v>45987</v>
      </c>
      <c r="J3009" s="11">
        <v>70000</v>
      </c>
      <c r="K3009" s="12" t="s">
        <v>689</v>
      </c>
      <c r="L3009" s="12" t="s">
        <v>158</v>
      </c>
    </row>
    <row r="3010" spans="1:12" x14ac:dyDescent="0.25">
      <c r="A3010" s="10" t="s">
        <v>3381</v>
      </c>
      <c r="B3010" s="14">
        <v>202511</v>
      </c>
      <c r="C3010" s="14">
        <v>202511</v>
      </c>
      <c r="D3010" s="14" t="s">
        <v>1015</v>
      </c>
      <c r="E3010" s="16">
        <v>9337141213</v>
      </c>
      <c r="F3010" s="10" t="s">
        <v>3387</v>
      </c>
      <c r="G3010" s="17" t="s">
        <v>1778</v>
      </c>
      <c r="H3010" s="11">
        <v>290000</v>
      </c>
      <c r="I3010" s="19">
        <v>45987</v>
      </c>
      <c r="J3010" s="11">
        <v>45000</v>
      </c>
      <c r="K3010" s="12" t="s">
        <v>20</v>
      </c>
      <c r="L3010" s="12" t="s">
        <v>158</v>
      </c>
    </row>
    <row r="3011" spans="1:12" x14ac:dyDescent="0.25">
      <c r="A3011" s="10" t="s">
        <v>3394</v>
      </c>
      <c r="B3011" s="14">
        <v>202511</v>
      </c>
      <c r="C3011" s="14">
        <v>202511</v>
      </c>
      <c r="D3011" s="14" t="s">
        <v>1015</v>
      </c>
      <c r="E3011" s="16">
        <v>8455089115</v>
      </c>
      <c r="F3011" s="10" t="s">
        <v>3399</v>
      </c>
      <c r="G3011" s="17" t="s">
        <v>1792</v>
      </c>
      <c r="H3011" s="11">
        <v>270000</v>
      </c>
      <c r="I3011" s="19">
        <v>45987</v>
      </c>
      <c r="J3011" s="11">
        <v>45000</v>
      </c>
      <c r="K3011" s="12" t="s">
        <v>20</v>
      </c>
      <c r="L3011" s="12" t="s">
        <v>158</v>
      </c>
    </row>
    <row r="3012" spans="1:12" x14ac:dyDescent="0.25">
      <c r="A3012" t="s">
        <v>2888</v>
      </c>
      <c r="B3012" s="48">
        <v>202504</v>
      </c>
      <c r="C3012" s="48">
        <v>202504</v>
      </c>
      <c r="D3012" s="14" t="s">
        <v>1014</v>
      </c>
      <c r="E3012" s="48">
        <v>6393735467</v>
      </c>
      <c r="F3012" s="27" t="s">
        <v>2889</v>
      </c>
      <c r="G3012" s="17" t="s">
        <v>2006</v>
      </c>
      <c r="H3012" s="52">
        <v>270000</v>
      </c>
      <c r="I3012" s="19">
        <v>45987</v>
      </c>
      <c r="J3012" s="11">
        <v>45000</v>
      </c>
      <c r="K3012" s="12" t="s">
        <v>20</v>
      </c>
      <c r="L3012" s="12" t="s">
        <v>158</v>
      </c>
    </row>
    <row r="3013" spans="1:12" x14ac:dyDescent="0.25">
      <c r="A3013" s="10" t="s">
        <v>3075</v>
      </c>
      <c r="B3013" s="14">
        <v>202507</v>
      </c>
      <c r="C3013" s="14">
        <v>202507</v>
      </c>
      <c r="D3013" s="14" t="s">
        <v>1015</v>
      </c>
      <c r="E3013" s="16">
        <v>8249058341</v>
      </c>
      <c r="F3013" s="10" t="s">
        <v>3082</v>
      </c>
      <c r="G3013" s="17" t="s">
        <v>1778</v>
      </c>
      <c r="H3013" s="11">
        <v>295000</v>
      </c>
      <c r="I3013" s="19">
        <v>45988</v>
      </c>
      <c r="J3013" s="11">
        <v>50000</v>
      </c>
      <c r="K3013" s="12" t="s">
        <v>20</v>
      </c>
      <c r="L3013" s="12" t="s">
        <v>158</v>
      </c>
    </row>
    <row r="3014" spans="1:12" x14ac:dyDescent="0.25">
      <c r="A3014" s="10" t="s">
        <v>3383</v>
      </c>
      <c r="B3014" s="14">
        <v>202511</v>
      </c>
      <c r="C3014" s="14">
        <v>202511</v>
      </c>
      <c r="D3014" s="14" t="s">
        <v>1015</v>
      </c>
      <c r="E3014" s="16"/>
      <c r="F3014" s="10"/>
      <c r="G3014" s="17" t="s">
        <v>1778</v>
      </c>
      <c r="H3014" s="11"/>
      <c r="I3014" s="19">
        <v>45988</v>
      </c>
      <c r="J3014" s="11">
        <v>25000</v>
      </c>
      <c r="K3014" s="12" t="s">
        <v>20</v>
      </c>
      <c r="L3014" s="12" t="s">
        <v>158</v>
      </c>
    </row>
    <row r="3015" spans="1:12" x14ac:dyDescent="0.25">
      <c r="A3015" s="10" t="s">
        <v>3089</v>
      </c>
      <c r="B3015" s="14">
        <v>202507</v>
      </c>
      <c r="C3015" s="14">
        <v>202507</v>
      </c>
      <c r="D3015" s="14" t="s">
        <v>1014</v>
      </c>
      <c r="E3015" s="16">
        <v>8072185657</v>
      </c>
      <c r="F3015" s="10" t="s">
        <v>3092</v>
      </c>
      <c r="G3015" s="17" t="s">
        <v>2006</v>
      </c>
      <c r="H3015" s="11">
        <v>270000</v>
      </c>
      <c r="I3015" s="19">
        <v>45988</v>
      </c>
      <c r="J3015" s="11">
        <v>50000</v>
      </c>
      <c r="K3015" s="12" t="s">
        <v>20</v>
      </c>
      <c r="L3015" s="12" t="s">
        <v>158</v>
      </c>
    </row>
    <row r="3016" spans="1:12" x14ac:dyDescent="0.25">
      <c r="A3016" s="97" t="s">
        <v>3401</v>
      </c>
      <c r="B3016" s="14">
        <v>202511</v>
      </c>
      <c r="C3016" s="14">
        <v>202511</v>
      </c>
      <c r="D3016" s="14" t="s">
        <v>1014</v>
      </c>
      <c r="E3016" s="97">
        <v>9353288842</v>
      </c>
      <c r="F3016" s="97" t="s">
        <v>3402</v>
      </c>
      <c r="G3016" s="17" t="s">
        <v>1778</v>
      </c>
      <c r="H3016" s="11">
        <v>290000</v>
      </c>
      <c r="I3016" s="19">
        <v>45988</v>
      </c>
      <c r="J3016" s="53">
        <v>5000</v>
      </c>
      <c r="K3016" s="12" t="s">
        <v>20</v>
      </c>
      <c r="L3016" s="12" t="s">
        <v>158</v>
      </c>
    </row>
    <row r="3017" spans="1:12" x14ac:dyDescent="0.25">
      <c r="A3017" s="10" t="s">
        <v>3392</v>
      </c>
      <c r="B3017" s="14">
        <v>202511</v>
      </c>
      <c r="C3017" s="14">
        <v>202511</v>
      </c>
      <c r="D3017" s="14" t="s">
        <v>1015</v>
      </c>
      <c r="E3017" s="16" t="s">
        <v>3396</v>
      </c>
      <c r="F3017" s="10" t="s">
        <v>3397</v>
      </c>
      <c r="G3017" s="17" t="s">
        <v>1778</v>
      </c>
      <c r="H3017" s="11">
        <v>290000</v>
      </c>
      <c r="I3017" s="19">
        <v>45989</v>
      </c>
      <c r="J3017" s="11">
        <v>90000</v>
      </c>
      <c r="K3017" s="12" t="s">
        <v>20</v>
      </c>
      <c r="L3017" s="12" t="s">
        <v>158</v>
      </c>
    </row>
    <row r="3018" spans="1:12" x14ac:dyDescent="0.25">
      <c r="A3018" s="10" t="s">
        <v>2581</v>
      </c>
      <c r="B3018" s="14">
        <v>202501</v>
      </c>
      <c r="C3018" s="14">
        <v>202501</v>
      </c>
      <c r="D3018" s="14" t="s">
        <v>1015</v>
      </c>
      <c r="E3018" s="16">
        <v>7008854840</v>
      </c>
      <c r="F3018" s="10" t="s">
        <v>2585</v>
      </c>
      <c r="G3018" s="17" t="s">
        <v>1778</v>
      </c>
      <c r="H3018" s="11">
        <v>305000</v>
      </c>
      <c r="I3018" s="19">
        <v>45989</v>
      </c>
      <c r="J3018" s="11">
        <v>30000</v>
      </c>
      <c r="K3018" s="12" t="s">
        <v>689</v>
      </c>
      <c r="L3018" s="12" t="s">
        <v>158</v>
      </c>
    </row>
    <row r="3019" spans="1:12" x14ac:dyDescent="0.25">
      <c r="A3019" s="10" t="s">
        <v>3273</v>
      </c>
      <c r="B3019" s="14">
        <v>202510</v>
      </c>
      <c r="C3019" s="14">
        <v>202510</v>
      </c>
      <c r="D3019" s="14" t="s">
        <v>1014</v>
      </c>
      <c r="E3019" s="16">
        <v>9632258955</v>
      </c>
      <c r="F3019" s="10" t="s">
        <v>3282</v>
      </c>
      <c r="G3019" s="17" t="s">
        <v>1778</v>
      </c>
      <c r="H3019" s="11">
        <v>295000</v>
      </c>
      <c r="I3019" s="19">
        <v>45989</v>
      </c>
      <c r="J3019" s="11">
        <v>94000</v>
      </c>
      <c r="K3019" s="12" t="s">
        <v>20</v>
      </c>
      <c r="L3019" s="12" t="s">
        <v>158</v>
      </c>
    </row>
    <row r="3020" spans="1:12" x14ac:dyDescent="0.25">
      <c r="A3020" s="10" t="s">
        <v>3160</v>
      </c>
      <c r="B3020" s="14">
        <v>202508</v>
      </c>
      <c r="C3020" s="14">
        <v>202508</v>
      </c>
      <c r="D3020" s="14" t="s">
        <v>1015</v>
      </c>
      <c r="E3020" s="16">
        <v>8339810879</v>
      </c>
      <c r="F3020" s="10" t="s">
        <v>3163</v>
      </c>
      <c r="G3020" s="17" t="s">
        <v>1778</v>
      </c>
      <c r="H3020" s="11">
        <v>290000</v>
      </c>
      <c r="I3020" s="19">
        <v>45990</v>
      </c>
      <c r="J3020" s="11">
        <v>85000</v>
      </c>
      <c r="K3020" s="12" t="s">
        <v>20</v>
      </c>
      <c r="L3020" s="12" t="s">
        <v>158</v>
      </c>
    </row>
    <row r="3021" spans="1:12" x14ac:dyDescent="0.25">
      <c r="A3021" s="10" t="s">
        <v>3067</v>
      </c>
      <c r="B3021" s="14">
        <v>202507</v>
      </c>
      <c r="C3021" s="14">
        <v>202507</v>
      </c>
      <c r="D3021" s="14" t="s">
        <v>1015</v>
      </c>
      <c r="E3021" s="16">
        <v>7978615737</v>
      </c>
      <c r="F3021" s="10" t="s">
        <v>3068</v>
      </c>
      <c r="G3021" s="17" t="s">
        <v>1778</v>
      </c>
      <c r="H3021" s="11">
        <v>290000</v>
      </c>
      <c r="I3021" s="19">
        <v>45990</v>
      </c>
      <c r="J3021" s="11">
        <v>50000</v>
      </c>
      <c r="K3021" s="12" t="s">
        <v>20</v>
      </c>
      <c r="L3021" s="12" t="s">
        <v>158</v>
      </c>
    </row>
    <row r="3022" spans="1:12" x14ac:dyDescent="0.25">
      <c r="A3022" s="10" t="s">
        <v>2963</v>
      </c>
      <c r="B3022" s="14">
        <v>202506</v>
      </c>
      <c r="C3022" s="14">
        <v>202506</v>
      </c>
      <c r="D3022" s="14" t="s">
        <v>1015</v>
      </c>
      <c r="E3022" s="16">
        <v>7205064713</v>
      </c>
      <c r="F3022" s="10" t="s">
        <v>2964</v>
      </c>
      <c r="G3022" s="17" t="s">
        <v>1778</v>
      </c>
      <c r="H3022" s="11">
        <v>290000</v>
      </c>
      <c r="I3022" s="19">
        <v>45990</v>
      </c>
      <c r="J3022" s="11">
        <v>55000</v>
      </c>
      <c r="K3022" s="12" t="s">
        <v>20</v>
      </c>
      <c r="L3022" s="12" t="s">
        <v>158</v>
      </c>
    </row>
    <row r="3023" spans="1:12" x14ac:dyDescent="0.25">
      <c r="A3023" s="10" t="s">
        <v>3392</v>
      </c>
      <c r="B3023" s="14">
        <v>202511</v>
      </c>
      <c r="C3023" s="14">
        <v>202511</v>
      </c>
      <c r="D3023" s="14" t="s">
        <v>1015</v>
      </c>
      <c r="E3023" s="16" t="s">
        <v>3396</v>
      </c>
      <c r="F3023" s="10" t="s">
        <v>3397</v>
      </c>
      <c r="G3023" s="17" t="s">
        <v>1778</v>
      </c>
      <c r="H3023" s="11">
        <v>290000</v>
      </c>
      <c r="I3023" s="19">
        <v>45990</v>
      </c>
      <c r="J3023" s="11">
        <v>5000</v>
      </c>
      <c r="K3023" s="12" t="s">
        <v>20</v>
      </c>
      <c r="L3023" s="12" t="s">
        <v>158</v>
      </c>
    </row>
    <row r="3024" spans="1:12" x14ac:dyDescent="0.25">
      <c r="A3024" s="10" t="s">
        <v>3403</v>
      </c>
      <c r="B3024" s="14">
        <v>202511</v>
      </c>
      <c r="C3024" s="14">
        <v>202511</v>
      </c>
      <c r="D3024" s="14" t="s">
        <v>1015</v>
      </c>
      <c r="E3024" s="16">
        <v>7396886663</v>
      </c>
      <c r="F3024" s="10" t="s">
        <v>3404</v>
      </c>
      <c r="G3024" s="17" t="s">
        <v>1778</v>
      </c>
      <c r="H3024" s="11">
        <v>290000</v>
      </c>
      <c r="I3024" s="19">
        <v>45990</v>
      </c>
      <c r="J3024" s="11">
        <v>5000</v>
      </c>
      <c r="K3024" s="12" t="s">
        <v>20</v>
      </c>
      <c r="L3024" s="12" t="s">
        <v>158</v>
      </c>
    </row>
    <row r="3025" spans="1:13" x14ac:dyDescent="0.25">
      <c r="A3025" s="10" t="s">
        <v>2888</v>
      </c>
      <c r="B3025" s="14">
        <v>202504</v>
      </c>
      <c r="C3025" s="14">
        <v>202504</v>
      </c>
      <c r="D3025" s="14" t="s">
        <v>1014</v>
      </c>
      <c r="E3025" s="16">
        <v>6393735467</v>
      </c>
      <c r="F3025" s="10" t="s">
        <v>2889</v>
      </c>
      <c r="G3025" s="17" t="s">
        <v>2006</v>
      </c>
      <c r="H3025" s="11">
        <v>270000</v>
      </c>
      <c r="I3025" s="19">
        <v>45992</v>
      </c>
      <c r="J3025" s="11">
        <v>45000</v>
      </c>
      <c r="K3025" s="12" t="s">
        <v>20</v>
      </c>
      <c r="L3025" s="12" t="s">
        <v>158</v>
      </c>
    </row>
    <row r="3026" spans="1:13" x14ac:dyDescent="0.25">
      <c r="A3026" s="10" t="s">
        <v>3393</v>
      </c>
      <c r="B3026" s="14">
        <v>202511</v>
      </c>
      <c r="C3026" s="14">
        <v>202511</v>
      </c>
      <c r="D3026" s="14" t="s">
        <v>1015</v>
      </c>
      <c r="E3026" s="16">
        <v>9938905049</v>
      </c>
      <c r="F3026" s="10" t="s">
        <v>3398</v>
      </c>
      <c r="G3026" s="17" t="s">
        <v>1778</v>
      </c>
      <c r="H3026" s="11">
        <v>290000</v>
      </c>
      <c r="I3026" s="19">
        <v>45992</v>
      </c>
      <c r="J3026" s="11">
        <v>45000</v>
      </c>
      <c r="K3026" s="12" t="s">
        <v>20</v>
      </c>
      <c r="L3026" s="12" t="s">
        <v>158</v>
      </c>
    </row>
    <row r="3027" spans="1:13" x14ac:dyDescent="0.25">
      <c r="A3027" s="10" t="s">
        <v>3317</v>
      </c>
      <c r="B3027" s="14">
        <v>202510</v>
      </c>
      <c r="C3027" s="14">
        <v>202510</v>
      </c>
      <c r="D3027" s="14" t="s">
        <v>1015</v>
      </c>
      <c r="E3027" s="16">
        <v>9861066126</v>
      </c>
      <c r="F3027" s="10"/>
      <c r="G3027" s="17" t="s">
        <v>1778</v>
      </c>
      <c r="H3027" s="11">
        <v>290000</v>
      </c>
      <c r="I3027" s="19">
        <v>45992</v>
      </c>
      <c r="J3027" s="11">
        <v>72500</v>
      </c>
      <c r="K3027" s="12" t="s">
        <v>20</v>
      </c>
      <c r="L3027" s="12" t="s">
        <v>158</v>
      </c>
    </row>
    <row r="3028" spans="1:13" x14ac:dyDescent="0.25">
      <c r="A3028" s="10" t="s">
        <v>3315</v>
      </c>
      <c r="B3028" s="14">
        <v>202510</v>
      </c>
      <c r="C3028" s="14">
        <v>202510</v>
      </c>
      <c r="D3028" s="14" t="s">
        <v>1015</v>
      </c>
      <c r="E3028" s="16">
        <v>7540916989</v>
      </c>
      <c r="F3028" s="10" t="s">
        <v>3319</v>
      </c>
      <c r="G3028" s="17" t="s">
        <v>1778</v>
      </c>
      <c r="H3028" s="11">
        <v>290000</v>
      </c>
      <c r="I3028" s="19">
        <v>45992</v>
      </c>
      <c r="J3028" s="11">
        <v>50000</v>
      </c>
      <c r="K3028" s="12" t="s">
        <v>20</v>
      </c>
      <c r="L3028" s="12" t="s">
        <v>158</v>
      </c>
    </row>
    <row r="3029" spans="1:13" x14ac:dyDescent="0.25">
      <c r="A3029" s="10" t="s">
        <v>2881</v>
      </c>
      <c r="B3029" s="14">
        <v>202505</v>
      </c>
      <c r="C3029" s="14">
        <v>202505</v>
      </c>
      <c r="D3029" s="14" t="s">
        <v>1015</v>
      </c>
      <c r="E3029" s="16">
        <v>7326912744</v>
      </c>
      <c r="F3029" s="10" t="s">
        <v>2885</v>
      </c>
      <c r="G3029" s="17" t="s">
        <v>1778</v>
      </c>
      <c r="H3029" s="11">
        <v>290000</v>
      </c>
      <c r="I3029" s="19">
        <v>45992</v>
      </c>
      <c r="J3029" s="11">
        <v>40000</v>
      </c>
      <c r="K3029" s="12" t="s">
        <v>20</v>
      </c>
      <c r="L3029" s="12" t="s">
        <v>158</v>
      </c>
    </row>
    <row r="3030" spans="1:13" x14ac:dyDescent="0.25">
      <c r="A3030" s="10" t="s">
        <v>3214</v>
      </c>
      <c r="B3030" s="14">
        <v>202509</v>
      </c>
      <c r="C3030" s="14">
        <v>202509</v>
      </c>
      <c r="D3030" s="14" t="s">
        <v>1015</v>
      </c>
      <c r="E3030" s="16" t="s">
        <v>3218</v>
      </c>
      <c r="F3030" s="10" t="s">
        <v>3221</v>
      </c>
      <c r="G3030" s="17" t="s">
        <v>1778</v>
      </c>
      <c r="H3030" s="11">
        <v>290000</v>
      </c>
      <c r="I3030" s="19">
        <v>45993</v>
      </c>
      <c r="J3030" s="11">
        <v>71000</v>
      </c>
      <c r="K3030" s="12" t="s">
        <v>20</v>
      </c>
      <c r="L3030" s="12" t="s">
        <v>158</v>
      </c>
    </row>
    <row r="3031" spans="1:13" x14ac:dyDescent="0.25">
      <c r="A3031" s="10" t="s">
        <v>3382</v>
      </c>
      <c r="B3031" s="14">
        <v>202511</v>
      </c>
      <c r="C3031" s="14">
        <v>202511</v>
      </c>
      <c r="D3031" s="14" t="s">
        <v>1015</v>
      </c>
      <c r="E3031" s="16" t="s">
        <v>3386</v>
      </c>
      <c r="F3031" s="10" t="s">
        <v>3388</v>
      </c>
      <c r="G3031" s="17" t="s">
        <v>1778</v>
      </c>
      <c r="H3031" s="11">
        <v>290000</v>
      </c>
      <c r="I3031" s="19">
        <v>45993</v>
      </c>
      <c r="J3031" s="11">
        <v>45000</v>
      </c>
      <c r="K3031" s="12" t="s">
        <v>20</v>
      </c>
      <c r="L3031" s="12" t="s">
        <v>158</v>
      </c>
    </row>
    <row r="3032" spans="1:13" x14ac:dyDescent="0.25">
      <c r="A3032" s="10" t="s">
        <v>3394</v>
      </c>
      <c r="B3032" s="14">
        <v>202511</v>
      </c>
      <c r="C3032" s="14">
        <v>202511</v>
      </c>
      <c r="D3032" s="14" t="s">
        <v>1015</v>
      </c>
      <c r="E3032" s="16">
        <v>8455089115</v>
      </c>
      <c r="F3032" s="10" t="s">
        <v>3399</v>
      </c>
      <c r="G3032" s="17" t="s">
        <v>1792</v>
      </c>
      <c r="H3032" s="11">
        <v>270000</v>
      </c>
      <c r="I3032" s="19">
        <v>45993</v>
      </c>
      <c r="J3032" s="11">
        <v>220000</v>
      </c>
      <c r="K3032" s="12" t="s">
        <v>20</v>
      </c>
      <c r="L3032" s="12" t="s">
        <v>158</v>
      </c>
    </row>
    <row r="3033" spans="1:13" x14ac:dyDescent="0.25">
      <c r="A3033" s="10" t="s">
        <v>2686</v>
      </c>
      <c r="B3033" s="14">
        <v>202502</v>
      </c>
      <c r="C3033" s="14">
        <v>202502</v>
      </c>
      <c r="D3033" s="14" t="s">
        <v>1015</v>
      </c>
      <c r="E3033" s="16">
        <v>9178605888</v>
      </c>
      <c r="F3033" s="10" t="s">
        <v>2689</v>
      </c>
      <c r="G3033" s="17" t="s">
        <v>1778</v>
      </c>
      <c r="H3033" s="11">
        <v>290000</v>
      </c>
      <c r="I3033" s="19">
        <v>45994</v>
      </c>
      <c r="J3033" s="11">
        <v>50000</v>
      </c>
      <c r="K3033" s="12" t="s">
        <v>20</v>
      </c>
      <c r="L3033" s="12" t="s">
        <v>158</v>
      </c>
    </row>
    <row r="3034" spans="1:13" x14ac:dyDescent="0.25">
      <c r="A3034" s="10" t="s">
        <v>308</v>
      </c>
      <c r="B3034" s="14">
        <v>202301</v>
      </c>
      <c r="C3034" s="14">
        <v>202301</v>
      </c>
      <c r="D3034" s="14" t="s">
        <v>1014</v>
      </c>
      <c r="E3034" s="16">
        <v>7787875888</v>
      </c>
      <c r="F3034" s="10" t="s">
        <v>147</v>
      </c>
      <c r="G3034" s="18" t="s">
        <v>19</v>
      </c>
      <c r="H3034" s="25">
        <v>280000</v>
      </c>
      <c r="I3034" s="19">
        <v>45994</v>
      </c>
      <c r="J3034" s="15">
        <v>6000</v>
      </c>
      <c r="K3034" s="12" t="s">
        <v>20</v>
      </c>
      <c r="L3034" s="12" t="s">
        <v>158</v>
      </c>
    </row>
    <row r="3035" spans="1:13" x14ac:dyDescent="0.25">
      <c r="A3035" s="10" t="s">
        <v>3271</v>
      </c>
      <c r="B3035" s="14">
        <v>202510</v>
      </c>
      <c r="C3035" s="14">
        <v>202510</v>
      </c>
      <c r="D3035" s="14" t="s">
        <v>1015</v>
      </c>
      <c r="E3035" s="16">
        <v>9827001405</v>
      </c>
      <c r="F3035" s="10" t="s">
        <v>3280</v>
      </c>
      <c r="G3035" s="17" t="s">
        <v>1778</v>
      </c>
      <c r="H3035" s="11">
        <v>300000</v>
      </c>
      <c r="I3035" s="19">
        <v>45994</v>
      </c>
      <c r="J3035" s="11">
        <v>40000</v>
      </c>
      <c r="K3035" s="12" t="s">
        <v>20</v>
      </c>
      <c r="L3035" s="12" t="s">
        <v>158</v>
      </c>
    </row>
    <row r="3036" spans="1:13" x14ac:dyDescent="0.25">
      <c r="A3036" s="10" t="s">
        <v>3337</v>
      </c>
      <c r="B3036" s="14">
        <v>202511</v>
      </c>
      <c r="C3036" s="14">
        <v>202511</v>
      </c>
      <c r="D3036" s="14" t="s">
        <v>1015</v>
      </c>
      <c r="E3036" s="16">
        <v>6006980490</v>
      </c>
      <c r="F3036" s="10" t="s">
        <v>3349</v>
      </c>
      <c r="G3036" s="17" t="s">
        <v>1778</v>
      </c>
      <c r="H3036" s="11">
        <v>290000</v>
      </c>
      <c r="I3036" s="19">
        <v>45994</v>
      </c>
      <c r="J3036" s="11">
        <v>70000</v>
      </c>
      <c r="K3036" s="12" t="s">
        <v>20</v>
      </c>
      <c r="L3036" s="12" t="s">
        <v>158</v>
      </c>
    </row>
    <row r="3037" spans="1:13" x14ac:dyDescent="0.25">
      <c r="A3037" s="10" t="s">
        <v>3091</v>
      </c>
      <c r="B3037" s="14">
        <v>202507</v>
      </c>
      <c r="C3037" s="14">
        <v>202507</v>
      </c>
      <c r="D3037" s="14" t="s">
        <v>1015</v>
      </c>
      <c r="E3037" s="16">
        <v>7978367702</v>
      </c>
      <c r="F3037" s="10" t="s">
        <v>3094</v>
      </c>
      <c r="G3037" s="17" t="s">
        <v>1778</v>
      </c>
      <c r="H3037" s="11">
        <v>290000</v>
      </c>
      <c r="I3037" s="19">
        <v>45994</v>
      </c>
      <c r="J3037" s="11">
        <v>55000</v>
      </c>
      <c r="K3037" s="12" t="s">
        <v>20</v>
      </c>
      <c r="L3037" s="12" t="s">
        <v>158</v>
      </c>
    </row>
    <row r="3038" spans="1:13" x14ac:dyDescent="0.25">
      <c r="A3038" s="10" t="s">
        <v>3268</v>
      </c>
      <c r="B3038" s="14">
        <v>202510</v>
      </c>
      <c r="C3038" s="14">
        <v>202510</v>
      </c>
      <c r="D3038" s="14" t="s">
        <v>1014</v>
      </c>
      <c r="E3038" s="16">
        <v>7004747590</v>
      </c>
      <c r="F3038" s="10" t="s">
        <v>3277</v>
      </c>
      <c r="G3038" s="17" t="s">
        <v>1778</v>
      </c>
      <c r="H3038" s="11">
        <v>300000</v>
      </c>
      <c r="I3038" s="19">
        <v>45994</v>
      </c>
      <c r="J3038" s="11">
        <v>50000</v>
      </c>
      <c r="K3038" s="12" t="s">
        <v>20</v>
      </c>
      <c r="L3038" s="12" t="s">
        <v>158</v>
      </c>
    </row>
    <row r="3039" spans="1:13" x14ac:dyDescent="0.25">
      <c r="A3039" s="10" t="s">
        <v>3406</v>
      </c>
      <c r="B3039" s="14">
        <v>202511</v>
      </c>
      <c r="C3039" s="14">
        <v>202511</v>
      </c>
      <c r="D3039" s="14" t="s">
        <v>1015</v>
      </c>
      <c r="E3039" s="16">
        <v>6371204275</v>
      </c>
      <c r="F3039" s="10" t="s">
        <v>3407</v>
      </c>
      <c r="G3039" s="17" t="s">
        <v>1778</v>
      </c>
      <c r="H3039" s="11">
        <v>290000</v>
      </c>
      <c r="I3039" s="19">
        <v>45995</v>
      </c>
      <c r="J3039" s="11">
        <v>100000</v>
      </c>
      <c r="K3039" s="12" t="s">
        <v>717</v>
      </c>
      <c r="L3039" s="12" t="s">
        <v>158</v>
      </c>
      <c r="M3039" t="s">
        <v>3423</v>
      </c>
    </row>
    <row r="3040" spans="1:13" x14ac:dyDescent="0.25">
      <c r="A3040" s="10" t="s">
        <v>143</v>
      </c>
      <c r="B3040" s="14">
        <v>202511</v>
      </c>
      <c r="C3040" s="14">
        <v>202511</v>
      </c>
      <c r="D3040" s="14" t="s">
        <v>1015</v>
      </c>
      <c r="E3040" s="16">
        <v>9908966499</v>
      </c>
      <c r="F3040" s="10" t="s">
        <v>3405</v>
      </c>
      <c r="G3040" s="17" t="s">
        <v>1778</v>
      </c>
      <c r="H3040" s="11">
        <v>290000</v>
      </c>
      <c r="I3040" s="19">
        <v>45995</v>
      </c>
      <c r="J3040" s="11">
        <v>40000</v>
      </c>
      <c r="K3040" s="12" t="s">
        <v>20</v>
      </c>
      <c r="L3040" s="12" t="s">
        <v>158</v>
      </c>
    </row>
    <row r="3041" spans="1:12" x14ac:dyDescent="0.25">
      <c r="A3041" s="10" t="s">
        <v>2983</v>
      </c>
      <c r="B3041" s="14">
        <v>202506</v>
      </c>
      <c r="C3041" s="14">
        <v>202506</v>
      </c>
      <c r="D3041" s="14" t="s">
        <v>1014</v>
      </c>
      <c r="E3041" s="16">
        <v>7020472621</v>
      </c>
      <c r="F3041" s="10" t="s">
        <v>2990</v>
      </c>
      <c r="G3041" s="17" t="s">
        <v>2603</v>
      </c>
      <c r="H3041" s="11">
        <v>285000</v>
      </c>
      <c r="I3041" s="19">
        <v>45995</v>
      </c>
      <c r="J3041" s="11">
        <v>95000</v>
      </c>
      <c r="K3041" s="12" t="s">
        <v>20</v>
      </c>
      <c r="L3041" s="12" t="s">
        <v>158</v>
      </c>
    </row>
    <row r="3042" spans="1:12" x14ac:dyDescent="0.25">
      <c r="A3042" s="10" t="s">
        <v>3408</v>
      </c>
      <c r="B3042" s="14">
        <v>202512</v>
      </c>
      <c r="C3042" s="14">
        <v>202512</v>
      </c>
      <c r="D3042" s="14" t="s">
        <v>1014</v>
      </c>
      <c r="E3042" s="16">
        <v>9752861091</v>
      </c>
      <c r="F3042" s="10" t="s">
        <v>3415</v>
      </c>
      <c r="G3042" s="17" t="s">
        <v>1792</v>
      </c>
      <c r="H3042" s="11">
        <v>295000</v>
      </c>
      <c r="I3042" s="19">
        <v>45995</v>
      </c>
      <c r="J3042" s="11">
        <v>93333</v>
      </c>
      <c r="K3042" s="12" t="s">
        <v>20</v>
      </c>
      <c r="L3042" s="12" t="s">
        <v>158</v>
      </c>
    </row>
    <row r="3043" spans="1:12" x14ac:dyDescent="0.25">
      <c r="A3043" s="40" t="s">
        <v>3409</v>
      </c>
      <c r="B3043" s="14">
        <v>202512</v>
      </c>
      <c r="C3043" s="14">
        <v>202512</v>
      </c>
      <c r="D3043" s="14" t="s">
        <v>1014</v>
      </c>
      <c r="E3043" s="16">
        <v>9566002023</v>
      </c>
      <c r="F3043" s="10"/>
      <c r="G3043" s="17" t="s">
        <v>1778</v>
      </c>
      <c r="H3043" s="11">
        <v>290000</v>
      </c>
      <c r="I3043" s="19">
        <v>45995</v>
      </c>
      <c r="J3043" s="11">
        <v>5000</v>
      </c>
      <c r="K3043" s="12" t="s">
        <v>20</v>
      </c>
      <c r="L3043" s="12" t="s">
        <v>158</v>
      </c>
    </row>
    <row r="3044" spans="1:12" x14ac:dyDescent="0.25">
      <c r="A3044" s="10" t="s">
        <v>3410</v>
      </c>
      <c r="B3044" s="14">
        <v>202512</v>
      </c>
      <c r="C3044" s="14">
        <v>202512</v>
      </c>
      <c r="D3044" s="14" t="s">
        <v>1015</v>
      </c>
      <c r="E3044" s="16">
        <v>9692141736</v>
      </c>
      <c r="F3044" s="10"/>
      <c r="G3044" s="17" t="s">
        <v>1778</v>
      </c>
      <c r="H3044" s="11">
        <v>290000</v>
      </c>
      <c r="I3044" s="19">
        <v>45995</v>
      </c>
      <c r="J3044" s="11">
        <v>5000</v>
      </c>
      <c r="K3044" s="12" t="s">
        <v>20</v>
      </c>
      <c r="L3044" s="12" t="s">
        <v>158</v>
      </c>
    </row>
    <row r="3045" spans="1:12" x14ac:dyDescent="0.25">
      <c r="A3045" s="10" t="s">
        <v>3411</v>
      </c>
      <c r="B3045" s="14">
        <v>202512</v>
      </c>
      <c r="C3045" s="14">
        <v>202512</v>
      </c>
      <c r="D3045" s="14" t="s">
        <v>1015</v>
      </c>
      <c r="E3045" s="16">
        <v>8308503154</v>
      </c>
      <c r="F3045" s="10" t="s">
        <v>3416</v>
      </c>
      <c r="G3045" s="17" t="s">
        <v>1778</v>
      </c>
      <c r="H3045" s="11">
        <v>290000</v>
      </c>
      <c r="I3045" s="19">
        <v>45995</v>
      </c>
      <c r="J3045" s="11">
        <v>0.82916666666666672</v>
      </c>
      <c r="K3045" s="12" t="s">
        <v>20</v>
      </c>
      <c r="L3045" s="12" t="s">
        <v>158</v>
      </c>
    </row>
    <row r="3046" spans="1:12" x14ac:dyDescent="0.25">
      <c r="A3046" s="10" t="s">
        <v>3412</v>
      </c>
      <c r="B3046" s="14">
        <v>202512</v>
      </c>
      <c r="C3046" s="14">
        <v>202512</v>
      </c>
      <c r="D3046" s="14" t="s">
        <v>1015</v>
      </c>
      <c r="E3046" s="16">
        <v>8878656867</v>
      </c>
      <c r="F3046" s="10" t="s">
        <v>3417</v>
      </c>
      <c r="G3046" s="17" t="s">
        <v>1778</v>
      </c>
      <c r="H3046" s="11">
        <v>290000</v>
      </c>
      <c r="I3046" s="19">
        <v>45995</v>
      </c>
      <c r="J3046" s="11">
        <v>5000</v>
      </c>
      <c r="K3046" s="12" t="s">
        <v>20</v>
      </c>
      <c r="L3046" s="12" t="s">
        <v>158</v>
      </c>
    </row>
    <row r="3047" spans="1:12" x14ac:dyDescent="0.25">
      <c r="A3047" s="10" t="s">
        <v>3413</v>
      </c>
      <c r="B3047" s="14">
        <v>202512</v>
      </c>
      <c r="C3047" s="14">
        <v>202512</v>
      </c>
      <c r="D3047" s="14" t="s">
        <v>1015</v>
      </c>
      <c r="E3047" s="16">
        <v>9348510656</v>
      </c>
      <c r="F3047" s="10" t="s">
        <v>3418</v>
      </c>
      <c r="G3047" s="17" t="s">
        <v>1778</v>
      </c>
      <c r="H3047" s="11">
        <v>290000</v>
      </c>
      <c r="I3047" s="19">
        <v>45995</v>
      </c>
      <c r="J3047" s="11">
        <v>5000</v>
      </c>
      <c r="K3047" s="12" t="s">
        <v>20</v>
      </c>
      <c r="L3047" s="12" t="s">
        <v>158</v>
      </c>
    </row>
    <row r="3048" spans="1:12" x14ac:dyDescent="0.25">
      <c r="A3048" s="10" t="s">
        <v>3414</v>
      </c>
      <c r="B3048" s="14">
        <v>202512</v>
      </c>
      <c r="C3048" s="14">
        <v>202512</v>
      </c>
      <c r="D3048" s="14" t="s">
        <v>1015</v>
      </c>
      <c r="E3048" s="16">
        <v>7749859195</v>
      </c>
      <c r="F3048" s="10" t="s">
        <v>3419</v>
      </c>
      <c r="G3048" s="17" t="s">
        <v>1778</v>
      </c>
      <c r="H3048" s="11">
        <v>290000</v>
      </c>
      <c r="I3048" s="19">
        <v>45995</v>
      </c>
      <c r="J3048" s="11">
        <v>5000</v>
      </c>
      <c r="K3048" s="12" t="s">
        <v>20</v>
      </c>
      <c r="L3048" s="12" t="s">
        <v>158</v>
      </c>
    </row>
    <row r="3049" spans="1:12" x14ac:dyDescent="0.25">
      <c r="A3049" s="10" t="s">
        <v>3102</v>
      </c>
      <c r="B3049" s="14">
        <v>202507</v>
      </c>
      <c r="C3049" s="14">
        <v>202507</v>
      </c>
      <c r="D3049" s="14" t="s">
        <v>1015</v>
      </c>
      <c r="E3049" s="16">
        <v>9981934661</v>
      </c>
      <c r="F3049" s="10" t="s">
        <v>3103</v>
      </c>
      <c r="G3049" s="17" t="s">
        <v>1778</v>
      </c>
      <c r="H3049" s="11">
        <v>300000</v>
      </c>
      <c r="I3049" s="19">
        <v>45996</v>
      </c>
      <c r="J3049" s="11">
        <v>30000</v>
      </c>
      <c r="K3049" s="12" t="s">
        <v>20</v>
      </c>
      <c r="L3049" s="12" t="s">
        <v>158</v>
      </c>
    </row>
    <row r="3050" spans="1:12" x14ac:dyDescent="0.25">
      <c r="A3050" s="10" t="s">
        <v>540</v>
      </c>
      <c r="B3050" s="14">
        <v>202302</v>
      </c>
      <c r="C3050" s="14">
        <v>202302</v>
      </c>
      <c r="D3050" s="14" t="s">
        <v>1014</v>
      </c>
      <c r="E3050" s="16">
        <v>8421977650</v>
      </c>
      <c r="F3050" s="10" t="s">
        <v>541</v>
      </c>
      <c r="G3050" s="17" t="s">
        <v>19</v>
      </c>
      <c r="H3050" s="11">
        <v>265500</v>
      </c>
      <c r="I3050" s="19">
        <v>45996</v>
      </c>
      <c r="J3050" s="11">
        <v>15000</v>
      </c>
      <c r="K3050" s="12" t="s">
        <v>20</v>
      </c>
      <c r="L3050" s="12" t="s">
        <v>158</v>
      </c>
    </row>
    <row r="3051" spans="1:12" x14ac:dyDescent="0.25">
      <c r="A3051" s="10" t="s">
        <v>3027</v>
      </c>
      <c r="B3051" s="14">
        <v>202507</v>
      </c>
      <c r="C3051" s="14">
        <v>202507</v>
      </c>
      <c r="D3051" s="14" t="s">
        <v>1015</v>
      </c>
      <c r="E3051" s="16">
        <v>6371746406</v>
      </c>
      <c r="F3051" s="10" t="s">
        <v>3029</v>
      </c>
      <c r="G3051" s="17" t="s">
        <v>1778</v>
      </c>
      <c r="H3051" s="11">
        <v>275000</v>
      </c>
      <c r="I3051" s="19">
        <v>45996</v>
      </c>
      <c r="J3051" s="11">
        <v>15000</v>
      </c>
      <c r="K3051" s="12" t="s">
        <v>689</v>
      </c>
      <c r="L3051" s="12" t="s">
        <v>158</v>
      </c>
    </row>
    <row r="3052" spans="1:12" x14ac:dyDescent="0.25">
      <c r="A3052" s="10" t="s">
        <v>3395</v>
      </c>
      <c r="B3052" s="14">
        <v>202511</v>
      </c>
      <c r="C3052" s="14">
        <v>202511</v>
      </c>
      <c r="D3052" s="14" t="s">
        <v>1014</v>
      </c>
      <c r="E3052" s="16">
        <v>7256058624</v>
      </c>
      <c r="F3052" s="10" t="s">
        <v>3400</v>
      </c>
      <c r="G3052" s="17" t="s">
        <v>1778</v>
      </c>
      <c r="H3052" s="11">
        <v>293000</v>
      </c>
      <c r="I3052" s="19">
        <v>45996</v>
      </c>
      <c r="J3052" s="11">
        <v>50000</v>
      </c>
      <c r="K3052" s="12" t="s">
        <v>20</v>
      </c>
      <c r="L3052" s="12" t="s">
        <v>158</v>
      </c>
    </row>
    <row r="3053" spans="1:12" x14ac:dyDescent="0.25">
      <c r="A3053" s="10" t="s">
        <v>2823</v>
      </c>
      <c r="B3053" s="14">
        <v>202511</v>
      </c>
      <c r="C3053" s="14">
        <v>202511</v>
      </c>
      <c r="D3053" s="14" t="s">
        <v>1015</v>
      </c>
      <c r="E3053" s="16">
        <v>9938365349</v>
      </c>
      <c r="F3053" s="10" t="s">
        <v>3345</v>
      </c>
      <c r="G3053" s="17" t="s">
        <v>1778</v>
      </c>
      <c r="H3053" s="11">
        <v>290000</v>
      </c>
      <c r="I3053" s="19">
        <v>45996</v>
      </c>
      <c r="J3053" s="11">
        <v>95000</v>
      </c>
      <c r="K3053" s="12" t="s">
        <v>20</v>
      </c>
      <c r="L3053" s="12" t="s">
        <v>158</v>
      </c>
    </row>
    <row r="3054" spans="1:12" x14ac:dyDescent="0.25">
      <c r="A3054" s="10" t="s">
        <v>3335</v>
      </c>
      <c r="B3054" s="14">
        <v>202511</v>
      </c>
      <c r="C3054" s="14">
        <v>202511</v>
      </c>
      <c r="D3054" s="14" t="s">
        <v>1015</v>
      </c>
      <c r="E3054" s="16">
        <v>9178415449</v>
      </c>
      <c r="F3054" s="10" t="s">
        <v>3347</v>
      </c>
      <c r="G3054" s="17" t="s">
        <v>1778</v>
      </c>
      <c r="H3054" s="11">
        <v>318000</v>
      </c>
      <c r="I3054" s="19">
        <v>45997</v>
      </c>
      <c r="J3054" s="11">
        <v>93333</v>
      </c>
      <c r="K3054" s="12" t="s">
        <v>20</v>
      </c>
      <c r="L3054" s="12" t="s">
        <v>158</v>
      </c>
    </row>
    <row r="3055" spans="1:12" x14ac:dyDescent="0.25">
      <c r="A3055" s="10" t="s">
        <v>3046</v>
      </c>
      <c r="B3055" s="14">
        <v>202507</v>
      </c>
      <c r="C3055" s="14">
        <v>202507</v>
      </c>
      <c r="D3055" s="14" t="s">
        <v>1015</v>
      </c>
      <c r="E3055" s="16">
        <v>7008992741</v>
      </c>
      <c r="F3055" s="10" t="s">
        <v>3047</v>
      </c>
      <c r="G3055" s="17" t="s">
        <v>1778</v>
      </c>
      <c r="H3055" s="11">
        <v>300000</v>
      </c>
      <c r="I3055" s="19">
        <v>45997</v>
      </c>
      <c r="J3055" s="11">
        <v>45000</v>
      </c>
      <c r="K3055" s="12" t="s">
        <v>20</v>
      </c>
      <c r="L3055" s="12" t="s">
        <v>158</v>
      </c>
    </row>
    <row r="3056" spans="1:12" x14ac:dyDescent="0.25">
      <c r="A3056" s="10" t="s">
        <v>3332</v>
      </c>
      <c r="B3056" s="14">
        <v>202511</v>
      </c>
      <c r="C3056" s="14">
        <v>202511</v>
      </c>
      <c r="D3056" s="14" t="s">
        <v>1015</v>
      </c>
      <c r="E3056" s="16">
        <v>8249791912</v>
      </c>
      <c r="F3056" s="10" t="s">
        <v>3343</v>
      </c>
      <c r="G3056" s="17" t="s">
        <v>1778</v>
      </c>
      <c r="H3056" s="11">
        <v>300000</v>
      </c>
      <c r="I3056" s="19">
        <v>45997</v>
      </c>
      <c r="J3056" s="11">
        <v>72500</v>
      </c>
      <c r="K3056" s="12" t="s">
        <v>20</v>
      </c>
      <c r="L3056" s="12" t="s">
        <v>158</v>
      </c>
    </row>
    <row r="3057" spans="1:13" x14ac:dyDescent="0.25">
      <c r="A3057" s="10" t="s">
        <v>3286</v>
      </c>
      <c r="B3057" s="14">
        <v>202510</v>
      </c>
      <c r="C3057" s="14">
        <v>202510</v>
      </c>
      <c r="D3057" s="14" t="s">
        <v>1015</v>
      </c>
      <c r="E3057" s="16">
        <v>8249639937</v>
      </c>
      <c r="F3057" s="10" t="s">
        <v>3290</v>
      </c>
      <c r="G3057" s="17" t="s">
        <v>2006</v>
      </c>
      <c r="H3057" s="11">
        <v>290000</v>
      </c>
      <c r="I3057" s="19">
        <v>45997</v>
      </c>
      <c r="J3057" s="11">
        <v>50000</v>
      </c>
      <c r="K3057" s="12" t="s">
        <v>20</v>
      </c>
      <c r="L3057" s="12" t="s">
        <v>158</v>
      </c>
    </row>
    <row r="3058" spans="1:13" x14ac:dyDescent="0.25">
      <c r="A3058" s="10" t="s">
        <v>2610</v>
      </c>
      <c r="B3058" s="14">
        <v>202501</v>
      </c>
      <c r="C3058" s="14">
        <v>202501</v>
      </c>
      <c r="D3058" s="14" t="s">
        <v>1015</v>
      </c>
      <c r="E3058" s="16">
        <v>9509717355</v>
      </c>
      <c r="F3058" s="10" t="s">
        <v>2612</v>
      </c>
      <c r="G3058" s="17" t="s">
        <v>1792</v>
      </c>
      <c r="H3058" s="11">
        <v>295000</v>
      </c>
      <c r="I3058" s="19">
        <v>45997</v>
      </c>
      <c r="J3058" s="11">
        <v>5000</v>
      </c>
      <c r="K3058" s="12" t="s">
        <v>689</v>
      </c>
      <c r="L3058" s="12" t="s">
        <v>158</v>
      </c>
    </row>
    <row r="3059" spans="1:13" x14ac:dyDescent="0.25">
      <c r="A3059" s="10" t="s">
        <v>3409</v>
      </c>
      <c r="B3059" s="14">
        <v>202512</v>
      </c>
      <c r="C3059" s="14">
        <v>202512</v>
      </c>
      <c r="D3059" s="14" t="s">
        <v>1014</v>
      </c>
      <c r="E3059" s="16">
        <v>9566002023</v>
      </c>
      <c r="F3059" s="10"/>
      <c r="G3059" s="17" t="s">
        <v>1778</v>
      </c>
      <c r="H3059" s="11">
        <v>290000</v>
      </c>
      <c r="I3059" s="19">
        <v>45997</v>
      </c>
      <c r="J3059" s="11">
        <v>50000</v>
      </c>
      <c r="K3059" s="12" t="s">
        <v>20</v>
      </c>
      <c r="L3059" s="12" t="s">
        <v>158</v>
      </c>
    </row>
    <row r="3060" spans="1:13" x14ac:dyDescent="0.25">
      <c r="A3060" s="10" t="s">
        <v>3198</v>
      </c>
      <c r="B3060" s="14">
        <v>202509</v>
      </c>
      <c r="C3060" s="14">
        <v>202509</v>
      </c>
      <c r="D3060" s="14" t="s">
        <v>1014</v>
      </c>
      <c r="E3060" s="16">
        <v>9502142433</v>
      </c>
      <c r="F3060" s="10" t="s">
        <v>3204</v>
      </c>
      <c r="G3060" s="17" t="s">
        <v>1778</v>
      </c>
      <c r="H3060" s="11">
        <v>290000</v>
      </c>
      <c r="I3060" s="19">
        <v>45999</v>
      </c>
      <c r="J3060" s="11">
        <v>50000</v>
      </c>
      <c r="K3060" s="12" t="s">
        <v>20</v>
      </c>
      <c r="L3060" s="12" t="s">
        <v>158</v>
      </c>
    </row>
    <row r="3061" spans="1:13" x14ac:dyDescent="0.25">
      <c r="A3061" s="10" t="s">
        <v>3422</v>
      </c>
      <c r="B3061" s="14">
        <v>202512</v>
      </c>
      <c r="C3061" s="14">
        <v>202512</v>
      </c>
      <c r="D3061" s="14" t="s">
        <v>1014</v>
      </c>
      <c r="E3061" s="16">
        <v>8885045286</v>
      </c>
      <c r="F3061" s="10" t="s">
        <v>3421</v>
      </c>
      <c r="G3061" s="17" t="s">
        <v>1778</v>
      </c>
      <c r="H3061" s="11">
        <v>290000</v>
      </c>
      <c r="I3061" s="19">
        <v>45999</v>
      </c>
      <c r="J3061" s="11">
        <v>275000</v>
      </c>
      <c r="K3061" s="12" t="s">
        <v>717</v>
      </c>
      <c r="L3061" s="12" t="s">
        <v>158</v>
      </c>
      <c r="M3061" t="s">
        <v>3423</v>
      </c>
    </row>
    <row r="3062" spans="1:13" x14ac:dyDescent="0.25">
      <c r="A3062" s="10" t="s">
        <v>3403</v>
      </c>
      <c r="B3062" s="14">
        <v>202511</v>
      </c>
      <c r="C3062" s="14">
        <v>202511</v>
      </c>
      <c r="D3062" s="14" t="s">
        <v>1015</v>
      </c>
      <c r="E3062" s="16">
        <v>7396886663</v>
      </c>
      <c r="F3062" s="10" t="s">
        <v>3404</v>
      </c>
      <c r="G3062" s="17" t="s">
        <v>1778</v>
      </c>
      <c r="H3062" s="11">
        <v>290000</v>
      </c>
      <c r="I3062" s="19">
        <v>46000</v>
      </c>
      <c r="J3062" s="11">
        <v>285000</v>
      </c>
      <c r="K3062" s="12" t="s">
        <v>20</v>
      </c>
      <c r="L3062" s="12" t="s">
        <v>158</v>
      </c>
    </row>
    <row r="3063" spans="1:13" x14ac:dyDescent="0.25">
      <c r="A3063" s="10" t="s">
        <v>3413</v>
      </c>
      <c r="B3063" s="14">
        <v>202512</v>
      </c>
      <c r="C3063" s="14">
        <v>202512</v>
      </c>
      <c r="D3063" s="14" t="s">
        <v>1015</v>
      </c>
      <c r="E3063" s="16">
        <v>9348510656</v>
      </c>
      <c r="F3063" s="10" t="s">
        <v>3418</v>
      </c>
      <c r="G3063" s="17" t="s">
        <v>1778</v>
      </c>
      <c r="H3063" s="11">
        <v>290000</v>
      </c>
      <c r="I3063" s="19">
        <v>46000</v>
      </c>
      <c r="J3063" s="11">
        <v>5000</v>
      </c>
      <c r="K3063" s="12" t="s">
        <v>20</v>
      </c>
      <c r="L3063" s="12" t="s">
        <v>158</v>
      </c>
    </row>
    <row r="3064" spans="1:13" x14ac:dyDescent="0.25">
      <c r="A3064" s="10" t="s">
        <v>3213</v>
      </c>
      <c r="B3064" s="14">
        <v>202509</v>
      </c>
      <c r="C3064" s="14">
        <v>202509</v>
      </c>
      <c r="D3064" s="14" t="s">
        <v>1014</v>
      </c>
      <c r="E3064" s="16">
        <v>8917452901</v>
      </c>
      <c r="F3064" s="10" t="s">
        <v>3220</v>
      </c>
      <c r="G3064" s="17" t="s">
        <v>1778</v>
      </c>
      <c r="H3064" s="11">
        <v>290000</v>
      </c>
      <c r="I3064" s="19">
        <v>46000</v>
      </c>
      <c r="J3064" s="11">
        <v>40000</v>
      </c>
      <c r="K3064" s="12" t="s">
        <v>20</v>
      </c>
      <c r="L3064" s="12" t="s">
        <v>158</v>
      </c>
    </row>
    <row r="3065" spans="1:13" x14ac:dyDescent="0.25">
      <c r="A3065" s="10" t="s">
        <v>3414</v>
      </c>
      <c r="B3065" s="14">
        <v>202512</v>
      </c>
      <c r="C3065" s="14">
        <v>202512</v>
      </c>
      <c r="D3065" s="14" t="s">
        <v>1015</v>
      </c>
      <c r="E3065" s="16">
        <v>7749859195</v>
      </c>
      <c r="F3065" s="10" t="s">
        <v>3419</v>
      </c>
      <c r="G3065" s="17" t="s">
        <v>1778</v>
      </c>
      <c r="H3065" s="11">
        <v>290000</v>
      </c>
      <c r="I3065" s="19">
        <v>46001</v>
      </c>
      <c r="J3065" s="11">
        <v>60000</v>
      </c>
      <c r="K3065" s="12" t="s">
        <v>717</v>
      </c>
      <c r="L3065" s="12" t="s">
        <v>158</v>
      </c>
      <c r="M3065" t="s">
        <v>3423</v>
      </c>
    </row>
    <row r="3066" spans="1:13" x14ac:dyDescent="0.25">
      <c r="A3066" s="10" t="s">
        <v>1754</v>
      </c>
      <c r="B3066" s="14">
        <v>202401</v>
      </c>
      <c r="C3066" s="14">
        <v>202401</v>
      </c>
      <c r="D3066" s="14" t="s">
        <v>1014</v>
      </c>
      <c r="E3066" s="16">
        <v>9035210110</v>
      </c>
      <c r="F3066" s="10" t="s">
        <v>1755</v>
      </c>
      <c r="G3066" s="17" t="s">
        <v>19</v>
      </c>
      <c r="H3066" s="11">
        <v>290000</v>
      </c>
      <c r="I3066" s="19">
        <v>46001</v>
      </c>
      <c r="J3066" s="11">
        <v>30000</v>
      </c>
      <c r="K3066" s="12" t="s">
        <v>717</v>
      </c>
      <c r="L3066" s="12" t="s">
        <v>158</v>
      </c>
      <c r="M3066" t="s">
        <v>3424</v>
      </c>
    </row>
    <row r="3067" spans="1:13" x14ac:dyDescent="0.25">
      <c r="A3067" s="10" t="s">
        <v>3413</v>
      </c>
      <c r="B3067" s="14">
        <v>202512</v>
      </c>
      <c r="C3067" s="14">
        <v>202512</v>
      </c>
      <c r="D3067" s="14" t="s">
        <v>1015</v>
      </c>
      <c r="E3067" s="16">
        <v>9348510656</v>
      </c>
      <c r="F3067" s="10" t="s">
        <v>3418</v>
      </c>
      <c r="G3067" s="17" t="s">
        <v>1778</v>
      </c>
      <c r="H3067" s="11">
        <v>290000</v>
      </c>
      <c r="I3067" s="19">
        <v>46001</v>
      </c>
      <c r="J3067" s="11">
        <v>295000</v>
      </c>
      <c r="K3067" s="12" t="s">
        <v>20</v>
      </c>
      <c r="L3067" s="12" t="s">
        <v>158</v>
      </c>
    </row>
    <row r="3068" spans="1:13" x14ac:dyDescent="0.25">
      <c r="A3068" s="10" t="s">
        <v>2594</v>
      </c>
      <c r="B3068" s="14">
        <v>202501</v>
      </c>
      <c r="C3068" s="14">
        <v>202501</v>
      </c>
      <c r="D3068" s="14" t="s">
        <v>1014</v>
      </c>
      <c r="E3068" s="16">
        <v>7899117115</v>
      </c>
      <c r="F3068" s="10" t="s">
        <v>2600</v>
      </c>
      <c r="G3068" s="17" t="s">
        <v>1792</v>
      </c>
      <c r="H3068" s="11">
        <v>275000</v>
      </c>
      <c r="I3068" s="19">
        <v>46002</v>
      </c>
      <c r="J3068" s="11">
        <v>15000</v>
      </c>
      <c r="K3068" s="12" t="s">
        <v>20</v>
      </c>
      <c r="L3068" s="12" t="s">
        <v>158</v>
      </c>
    </row>
    <row r="3069" spans="1:13" x14ac:dyDescent="0.25">
      <c r="A3069" s="10" t="s">
        <v>3140</v>
      </c>
      <c r="B3069" s="14">
        <v>202508</v>
      </c>
      <c r="C3069" s="14">
        <v>202508</v>
      </c>
      <c r="D3069" s="14" t="s">
        <v>1015</v>
      </c>
      <c r="E3069" s="16">
        <v>7004663520</v>
      </c>
      <c r="F3069" s="10" t="s">
        <v>3146</v>
      </c>
      <c r="G3069" s="17" t="s">
        <v>1778</v>
      </c>
      <c r="H3069" s="11">
        <v>290000</v>
      </c>
      <c r="I3069" s="19">
        <v>46002</v>
      </c>
      <c r="J3069" s="11">
        <v>80000</v>
      </c>
      <c r="K3069" s="12" t="s">
        <v>20</v>
      </c>
      <c r="L3069" s="12" t="s">
        <v>158</v>
      </c>
    </row>
    <row r="3070" spans="1:13" x14ac:dyDescent="0.25">
      <c r="A3070" s="10" t="s">
        <v>3079</v>
      </c>
      <c r="B3070" s="14">
        <v>202507</v>
      </c>
      <c r="C3070" s="14">
        <v>202507</v>
      </c>
      <c r="D3070" s="14" t="s">
        <v>1015</v>
      </c>
      <c r="E3070" s="16">
        <v>6372923818</v>
      </c>
      <c r="F3070" s="10" t="s">
        <v>3086</v>
      </c>
      <c r="G3070" s="17" t="s">
        <v>1778</v>
      </c>
      <c r="H3070" s="11">
        <v>285000</v>
      </c>
      <c r="I3070" s="19">
        <v>46002</v>
      </c>
      <c r="J3070" s="11">
        <v>50000</v>
      </c>
      <c r="K3070" s="12" t="s">
        <v>20</v>
      </c>
      <c r="L3070" s="12" t="s">
        <v>158</v>
      </c>
    </row>
    <row r="3071" spans="1:13" x14ac:dyDescent="0.25">
      <c r="A3071" s="10" t="s">
        <v>3272</v>
      </c>
      <c r="B3071" s="14">
        <v>202510</v>
      </c>
      <c r="C3071" s="14">
        <v>202510</v>
      </c>
      <c r="D3071" s="14" t="s">
        <v>1014</v>
      </c>
      <c r="E3071" s="16">
        <v>7676329548</v>
      </c>
      <c r="F3071" s="10" t="s">
        <v>3281</v>
      </c>
      <c r="G3071" s="17" t="s">
        <v>1778</v>
      </c>
      <c r="H3071" s="11">
        <v>300000</v>
      </c>
      <c r="I3071" s="19">
        <v>46002</v>
      </c>
      <c r="J3071" s="11">
        <v>50000</v>
      </c>
      <c r="K3071" s="12" t="s">
        <v>20</v>
      </c>
      <c r="L3071" s="12" t="s">
        <v>158</v>
      </c>
    </row>
    <row r="3072" spans="1:13" x14ac:dyDescent="0.25">
      <c r="A3072" s="10" t="s">
        <v>3360</v>
      </c>
      <c r="B3072" s="14">
        <v>202511</v>
      </c>
      <c r="C3072" s="14">
        <v>202511</v>
      </c>
      <c r="D3072" s="14" t="s">
        <v>1015</v>
      </c>
      <c r="E3072" s="16">
        <v>8457990349</v>
      </c>
      <c r="F3072" s="10" t="s">
        <v>3371</v>
      </c>
      <c r="G3072" s="17" t="s">
        <v>1778</v>
      </c>
      <c r="H3072" s="11">
        <v>290000</v>
      </c>
      <c r="I3072" s="19">
        <v>46002</v>
      </c>
      <c r="J3072" s="11">
        <v>50000</v>
      </c>
      <c r="K3072" s="12" t="s">
        <v>20</v>
      </c>
      <c r="L3072" s="12" t="s">
        <v>158</v>
      </c>
    </row>
    <row r="3073" spans="1:12" x14ac:dyDescent="0.25">
      <c r="A3073" s="10" t="s">
        <v>3331</v>
      </c>
      <c r="B3073" s="14">
        <v>202511</v>
      </c>
      <c r="C3073" s="14">
        <v>202511</v>
      </c>
      <c r="D3073" s="14" t="s">
        <v>1015</v>
      </c>
      <c r="E3073" s="16">
        <v>7978419313</v>
      </c>
      <c r="F3073" s="10" t="s">
        <v>3342</v>
      </c>
      <c r="G3073" s="17" t="s">
        <v>1778</v>
      </c>
      <c r="H3073" s="11">
        <v>300000</v>
      </c>
      <c r="I3073" s="19">
        <v>46002</v>
      </c>
      <c r="J3073" s="11">
        <v>50000</v>
      </c>
      <c r="K3073" s="12" t="s">
        <v>20</v>
      </c>
      <c r="L3073" s="12" t="s">
        <v>158</v>
      </c>
    </row>
    <row r="3074" spans="1:12" x14ac:dyDescent="0.25">
      <c r="A3074" s="10" t="s">
        <v>3063</v>
      </c>
      <c r="B3074" s="14">
        <v>202507</v>
      </c>
      <c r="C3074" s="14">
        <v>202507</v>
      </c>
      <c r="D3074" s="14" t="s">
        <v>1015</v>
      </c>
      <c r="E3074" s="16">
        <v>7008650408</v>
      </c>
      <c r="F3074" s="10" t="s">
        <v>3064</v>
      </c>
      <c r="G3074" s="17" t="s">
        <v>1792</v>
      </c>
      <c r="H3074" s="11">
        <f t="shared" ref="H3074:H3078" si="10">IF(G3074="APIDS+IITG", 350000, IF(G3074="APDA+IITG", 330000, IF(G3074="APIDS", 318600, IF(G3074="APDA", 295000, "0"))))</f>
        <v>295000</v>
      </c>
      <c r="I3074" s="19">
        <v>46002</v>
      </c>
      <c r="J3074" s="11">
        <v>20000</v>
      </c>
      <c r="K3074" s="12" t="s">
        <v>20</v>
      </c>
      <c r="L3074" s="12" t="s">
        <v>158</v>
      </c>
    </row>
    <row r="3075" spans="1:12" x14ac:dyDescent="0.25">
      <c r="A3075" s="10" t="s">
        <v>3425</v>
      </c>
      <c r="B3075" s="14">
        <v>202512</v>
      </c>
      <c r="C3075" s="14">
        <v>202512</v>
      </c>
      <c r="D3075" s="14" t="s">
        <v>1015</v>
      </c>
      <c r="E3075" s="16">
        <v>7978744691</v>
      </c>
      <c r="F3075" s="10" t="s">
        <v>3429</v>
      </c>
      <c r="G3075" s="17" t="s">
        <v>1792</v>
      </c>
      <c r="H3075" s="11">
        <f t="shared" si="10"/>
        <v>295000</v>
      </c>
      <c r="I3075" s="19">
        <v>46002</v>
      </c>
      <c r="J3075" s="11">
        <v>5000</v>
      </c>
      <c r="K3075" s="12" t="s">
        <v>20</v>
      </c>
      <c r="L3075" s="12" t="s">
        <v>158</v>
      </c>
    </row>
    <row r="3076" spans="1:12" x14ac:dyDescent="0.25">
      <c r="A3076" s="10" t="s">
        <v>3426</v>
      </c>
      <c r="B3076" s="14">
        <v>202512</v>
      </c>
      <c r="C3076" s="14">
        <v>202512</v>
      </c>
      <c r="D3076" s="14" t="s">
        <v>1015</v>
      </c>
      <c r="E3076" s="16">
        <v>6372849072</v>
      </c>
      <c r="F3076" s="10" t="s">
        <v>3430</v>
      </c>
      <c r="G3076" s="17" t="s">
        <v>1778</v>
      </c>
      <c r="H3076" s="11">
        <f t="shared" si="10"/>
        <v>318600</v>
      </c>
      <c r="I3076" s="19">
        <v>46002</v>
      </c>
      <c r="J3076" s="11">
        <v>5000</v>
      </c>
      <c r="K3076" s="12" t="s">
        <v>20</v>
      </c>
      <c r="L3076" s="12" t="s">
        <v>158</v>
      </c>
    </row>
    <row r="3077" spans="1:12" x14ac:dyDescent="0.25">
      <c r="A3077" s="10" t="s">
        <v>3427</v>
      </c>
      <c r="B3077" s="14">
        <v>202512</v>
      </c>
      <c r="C3077" s="14">
        <v>202512</v>
      </c>
      <c r="D3077" s="14" t="s">
        <v>1015</v>
      </c>
      <c r="E3077" s="16">
        <v>7842722674</v>
      </c>
      <c r="F3077" s="10" t="s">
        <v>3431</v>
      </c>
      <c r="G3077" s="17" t="s">
        <v>1778</v>
      </c>
      <c r="H3077" s="11">
        <f t="shared" si="10"/>
        <v>318600</v>
      </c>
      <c r="I3077" s="19">
        <v>46002</v>
      </c>
      <c r="J3077" s="11">
        <v>5000</v>
      </c>
      <c r="K3077" s="12" t="s">
        <v>20</v>
      </c>
      <c r="L3077" s="12" t="s">
        <v>158</v>
      </c>
    </row>
    <row r="3078" spans="1:12" x14ac:dyDescent="0.25">
      <c r="A3078" s="10" t="s">
        <v>3428</v>
      </c>
      <c r="B3078" s="14">
        <v>202512</v>
      </c>
      <c r="C3078" s="14">
        <v>202512</v>
      </c>
      <c r="D3078" s="14" t="s">
        <v>1014</v>
      </c>
      <c r="E3078" s="16">
        <v>7205891552</v>
      </c>
      <c r="F3078" s="10" t="s">
        <v>3432</v>
      </c>
      <c r="G3078" s="17" t="s">
        <v>1778</v>
      </c>
      <c r="H3078" s="11">
        <f t="shared" si="10"/>
        <v>318600</v>
      </c>
      <c r="I3078" s="19">
        <v>46002</v>
      </c>
      <c r="J3078" s="11">
        <v>5000</v>
      </c>
      <c r="K3078" s="12" t="s">
        <v>20</v>
      </c>
      <c r="L3078" s="12" t="s">
        <v>158</v>
      </c>
    </row>
    <row r="3079" spans="1:12" x14ac:dyDescent="0.25">
      <c r="A3079" s="10" t="s">
        <v>691</v>
      </c>
      <c r="B3079" s="14">
        <v>202503</v>
      </c>
      <c r="C3079" s="14">
        <v>202503</v>
      </c>
      <c r="D3079" s="14" t="s">
        <v>1015</v>
      </c>
      <c r="E3079" s="16">
        <v>8249777371</v>
      </c>
      <c r="F3079" s="10" t="s">
        <v>2718</v>
      </c>
      <c r="G3079" s="17" t="s">
        <v>2603</v>
      </c>
      <c r="H3079" s="11">
        <v>305000</v>
      </c>
      <c r="I3079" s="19">
        <v>46003</v>
      </c>
      <c r="J3079" s="11">
        <v>50000</v>
      </c>
      <c r="K3079" s="12" t="s">
        <v>20</v>
      </c>
      <c r="L3079" s="12" t="s">
        <v>158</v>
      </c>
    </row>
    <row r="3080" spans="1:12" x14ac:dyDescent="0.25">
      <c r="A3080" s="10" t="s">
        <v>3164</v>
      </c>
      <c r="B3080" s="14">
        <v>202508</v>
      </c>
      <c r="C3080" s="14">
        <v>202508</v>
      </c>
      <c r="D3080" s="14" t="s">
        <v>1015</v>
      </c>
      <c r="E3080" s="16">
        <v>8249283535</v>
      </c>
      <c r="F3080" s="10" t="s">
        <v>3165</v>
      </c>
      <c r="G3080" s="17" t="s">
        <v>1778</v>
      </c>
      <c r="H3080" s="11">
        <v>305000</v>
      </c>
      <c r="I3080" s="19">
        <v>46003</v>
      </c>
      <c r="J3080" s="11">
        <v>40000</v>
      </c>
      <c r="K3080" s="12" t="s">
        <v>20</v>
      </c>
      <c r="L3080" s="12" t="s">
        <v>158</v>
      </c>
    </row>
    <row r="3081" spans="1:12" x14ac:dyDescent="0.25">
      <c r="A3081" s="10" t="s">
        <v>3158</v>
      </c>
      <c r="B3081" s="14">
        <v>202508</v>
      </c>
      <c r="C3081" s="14">
        <v>202508</v>
      </c>
      <c r="D3081" s="14" t="s">
        <v>1015</v>
      </c>
      <c r="E3081" s="16">
        <v>9938420883</v>
      </c>
      <c r="F3081" s="10" t="s">
        <v>3161</v>
      </c>
      <c r="G3081" s="17" t="s">
        <v>1778</v>
      </c>
      <c r="H3081" s="11">
        <v>300000</v>
      </c>
      <c r="I3081" s="19">
        <v>46003</v>
      </c>
      <c r="J3081" s="11">
        <v>150000</v>
      </c>
      <c r="K3081" s="12" t="s">
        <v>20</v>
      </c>
      <c r="L3081" s="12" t="s">
        <v>158</v>
      </c>
    </row>
    <row r="3082" spans="1:12" x14ac:dyDescent="0.25">
      <c r="A3082" s="10" t="s">
        <v>3410</v>
      </c>
      <c r="B3082" s="14">
        <v>202512</v>
      </c>
      <c r="C3082" s="14">
        <v>202512</v>
      </c>
      <c r="D3082" s="14" t="s">
        <v>1015</v>
      </c>
      <c r="E3082" s="16">
        <v>9692141736</v>
      </c>
      <c r="F3082" s="10"/>
      <c r="G3082" s="17" t="s">
        <v>1778</v>
      </c>
      <c r="H3082" s="11">
        <v>290000</v>
      </c>
      <c r="I3082" s="19">
        <v>46003</v>
      </c>
      <c r="J3082" s="11">
        <v>45000</v>
      </c>
      <c r="K3082" s="12" t="s">
        <v>20</v>
      </c>
      <c r="L3082" s="12" t="s">
        <v>158</v>
      </c>
    </row>
    <row r="3083" spans="1:12" x14ac:dyDescent="0.25">
      <c r="A3083" s="10" t="s">
        <v>3275</v>
      </c>
      <c r="B3083" s="14">
        <v>202510</v>
      </c>
      <c r="C3083" s="14">
        <v>202510</v>
      </c>
      <c r="D3083" s="14" t="s">
        <v>1014</v>
      </c>
      <c r="E3083" s="16">
        <v>8088950824</v>
      </c>
      <c r="F3083" s="10" t="s">
        <v>3284</v>
      </c>
      <c r="G3083" s="17" t="s">
        <v>1778</v>
      </c>
      <c r="H3083" s="11">
        <v>290000</v>
      </c>
      <c r="I3083" s="19">
        <v>46003</v>
      </c>
      <c r="J3083" s="11">
        <v>50000</v>
      </c>
      <c r="K3083" s="12" t="s">
        <v>20</v>
      </c>
      <c r="L3083" s="12" t="s">
        <v>158</v>
      </c>
    </row>
    <row r="3084" spans="1:12" x14ac:dyDescent="0.25">
      <c r="A3084" s="10" t="s">
        <v>2993</v>
      </c>
      <c r="B3084" s="14">
        <v>202506</v>
      </c>
      <c r="C3084" s="14">
        <v>202506</v>
      </c>
      <c r="D3084" s="14" t="s">
        <v>1015</v>
      </c>
      <c r="E3084" s="16">
        <v>8984838375</v>
      </c>
      <c r="F3084" s="10" t="s">
        <v>2994</v>
      </c>
      <c r="G3084" s="17" t="s">
        <v>1792</v>
      </c>
      <c r="H3084" s="11">
        <v>280000</v>
      </c>
      <c r="I3084" s="19">
        <v>46004</v>
      </c>
      <c r="J3084" s="11">
        <v>30000</v>
      </c>
      <c r="K3084" s="12" t="s">
        <v>20</v>
      </c>
      <c r="L3084" s="12" t="s">
        <v>158</v>
      </c>
    </row>
    <row r="3085" spans="1:12" x14ac:dyDescent="0.25">
      <c r="A3085" s="10" t="s">
        <v>3090</v>
      </c>
      <c r="B3085" s="14">
        <v>202507</v>
      </c>
      <c r="C3085" s="14">
        <v>202507</v>
      </c>
      <c r="D3085" s="14" t="s">
        <v>1015</v>
      </c>
      <c r="E3085" s="16">
        <v>7978902314</v>
      </c>
      <c r="F3085" s="10" t="s">
        <v>3093</v>
      </c>
      <c r="G3085" s="17" t="s">
        <v>1778</v>
      </c>
      <c r="H3085" s="11">
        <v>290000</v>
      </c>
      <c r="I3085" s="19">
        <v>46004</v>
      </c>
      <c r="J3085" s="11">
        <v>40000</v>
      </c>
      <c r="K3085" s="12" t="s">
        <v>20</v>
      </c>
      <c r="L3085" s="12" t="s">
        <v>158</v>
      </c>
    </row>
    <row r="3086" spans="1:12" x14ac:dyDescent="0.25">
      <c r="A3086" s="10" t="s">
        <v>3235</v>
      </c>
      <c r="B3086" s="14">
        <v>202509</v>
      </c>
      <c r="C3086" s="14">
        <v>202509</v>
      </c>
      <c r="D3086" s="14" t="s">
        <v>1014</v>
      </c>
      <c r="E3086" s="16">
        <v>9753725114</v>
      </c>
      <c r="F3086" s="10"/>
      <c r="G3086" s="17" t="s">
        <v>1778</v>
      </c>
      <c r="H3086" s="11">
        <v>290000</v>
      </c>
      <c r="I3086" s="19">
        <v>46004</v>
      </c>
      <c r="J3086" s="11">
        <v>51250</v>
      </c>
      <c r="K3086" s="12" t="s">
        <v>20</v>
      </c>
      <c r="L3086" s="12" t="s">
        <v>158</v>
      </c>
    </row>
    <row r="3087" spans="1:12" x14ac:dyDescent="0.25">
      <c r="A3087" s="10" t="s">
        <v>3412</v>
      </c>
      <c r="B3087" s="14">
        <v>202512</v>
      </c>
      <c r="C3087" s="14">
        <v>202512</v>
      </c>
      <c r="D3087" s="14" t="s">
        <v>1015</v>
      </c>
      <c r="E3087" s="16">
        <v>8878656867</v>
      </c>
      <c r="F3087" s="10" t="s">
        <v>3417</v>
      </c>
      <c r="G3087" s="17" t="s">
        <v>1778</v>
      </c>
      <c r="H3087" s="11">
        <v>290000</v>
      </c>
      <c r="I3087" s="19">
        <v>46004</v>
      </c>
      <c r="J3087" s="11">
        <v>285000</v>
      </c>
      <c r="K3087" s="12" t="s">
        <v>20</v>
      </c>
      <c r="L3087" s="12" t="s">
        <v>158</v>
      </c>
    </row>
    <row r="3088" spans="1:12" x14ac:dyDescent="0.25">
      <c r="A3088" s="10" t="s">
        <v>3433</v>
      </c>
      <c r="B3088" s="14">
        <v>202512</v>
      </c>
      <c r="C3088" s="14">
        <v>202512</v>
      </c>
      <c r="D3088" s="14" t="s">
        <v>1015</v>
      </c>
      <c r="E3088" s="16">
        <v>6372849072</v>
      </c>
      <c r="F3088" s="10" t="s">
        <v>3434</v>
      </c>
      <c r="G3088" s="17" t="s">
        <v>1778</v>
      </c>
      <c r="H3088" s="11">
        <v>290000</v>
      </c>
      <c r="I3088" s="19">
        <v>46006</v>
      </c>
      <c r="J3088" s="11">
        <v>285000</v>
      </c>
      <c r="K3088" s="12" t="s">
        <v>20</v>
      </c>
      <c r="L3088" s="12" t="s">
        <v>158</v>
      </c>
    </row>
    <row r="3089" spans="1:12" x14ac:dyDescent="0.25">
      <c r="A3089" s="10" t="s">
        <v>3081</v>
      </c>
      <c r="B3089" s="14">
        <v>202507</v>
      </c>
      <c r="C3089" s="14">
        <v>202507</v>
      </c>
      <c r="D3089" s="14" t="s">
        <v>1015</v>
      </c>
      <c r="E3089" s="16">
        <v>7008716582</v>
      </c>
      <c r="F3089" s="10" t="s">
        <v>3088</v>
      </c>
      <c r="G3089" s="17" t="s">
        <v>1778</v>
      </c>
      <c r="H3089" s="11">
        <v>285000</v>
      </c>
      <c r="I3089" s="19">
        <v>46006</v>
      </c>
      <c r="J3089" s="11">
        <v>50000</v>
      </c>
      <c r="K3089" s="12" t="s">
        <v>20</v>
      </c>
      <c r="L3089" s="12" t="s">
        <v>158</v>
      </c>
    </row>
    <row r="3090" spans="1:12" x14ac:dyDescent="0.25">
      <c r="A3090" s="10" t="s">
        <v>3116</v>
      </c>
      <c r="B3090" s="14">
        <v>202507</v>
      </c>
      <c r="C3090" s="14">
        <v>202507</v>
      </c>
      <c r="D3090" s="14" t="s">
        <v>1015</v>
      </c>
      <c r="E3090" s="16">
        <v>8260657010</v>
      </c>
      <c r="F3090" s="10" t="s">
        <v>3117</v>
      </c>
      <c r="G3090" s="17" t="s">
        <v>1778</v>
      </c>
      <c r="H3090" s="11">
        <v>300000</v>
      </c>
      <c r="I3090" s="19">
        <v>46007</v>
      </c>
      <c r="J3090" s="11">
        <v>45000</v>
      </c>
      <c r="K3090" s="12" t="s">
        <v>20</v>
      </c>
      <c r="L3090" s="12" t="s">
        <v>158</v>
      </c>
    </row>
    <row r="3091" spans="1:12" x14ac:dyDescent="0.25">
      <c r="A3091" s="10" t="s">
        <v>3079</v>
      </c>
      <c r="B3091" s="14">
        <v>202507</v>
      </c>
      <c r="C3091" s="14">
        <v>202507</v>
      </c>
      <c r="D3091" s="14" t="s">
        <v>1015</v>
      </c>
      <c r="E3091" s="16">
        <v>6372923818</v>
      </c>
      <c r="F3091" s="10" t="s">
        <v>3086</v>
      </c>
      <c r="G3091" s="17" t="s">
        <v>1778</v>
      </c>
      <c r="H3091" s="11">
        <v>285000</v>
      </c>
      <c r="I3091" s="19">
        <v>46007</v>
      </c>
      <c r="J3091" s="11">
        <v>32000</v>
      </c>
      <c r="K3091" s="12" t="s">
        <v>20</v>
      </c>
      <c r="L3091" s="12" t="s">
        <v>158</v>
      </c>
    </row>
    <row r="3092" spans="1:12" x14ac:dyDescent="0.25">
      <c r="A3092" s="10" t="s">
        <v>3037</v>
      </c>
      <c r="B3092" s="14">
        <v>202506</v>
      </c>
      <c r="C3092" s="14">
        <v>202506</v>
      </c>
      <c r="D3092" s="14" t="s">
        <v>1015</v>
      </c>
      <c r="E3092" s="16">
        <v>7978350399</v>
      </c>
      <c r="F3092" s="10" t="s">
        <v>3045</v>
      </c>
      <c r="G3092" s="17" t="s">
        <v>1778</v>
      </c>
      <c r="H3092" s="11">
        <v>290000</v>
      </c>
      <c r="I3092" s="19">
        <v>46007</v>
      </c>
      <c r="J3092" s="11">
        <v>50000</v>
      </c>
      <c r="K3092" s="12" t="s">
        <v>689</v>
      </c>
      <c r="L3092" s="12" t="s">
        <v>158</v>
      </c>
    </row>
    <row r="3093" spans="1:12" x14ac:dyDescent="0.25">
      <c r="A3093" s="10" t="s">
        <v>3411</v>
      </c>
      <c r="B3093" s="14">
        <v>202512</v>
      </c>
      <c r="C3093" s="14">
        <v>202512</v>
      </c>
      <c r="D3093" s="14" t="s">
        <v>1015</v>
      </c>
      <c r="E3093" s="16">
        <v>8308503154</v>
      </c>
      <c r="F3093" s="10" t="s">
        <v>3416</v>
      </c>
      <c r="G3093" s="17" t="s">
        <v>1778</v>
      </c>
      <c r="H3093" s="11">
        <v>290000</v>
      </c>
      <c r="I3093" s="19">
        <v>46007</v>
      </c>
      <c r="J3093" s="11">
        <v>45000</v>
      </c>
      <c r="K3093" s="12" t="s">
        <v>20</v>
      </c>
      <c r="L3093" s="12" t="s">
        <v>158</v>
      </c>
    </row>
    <row r="3094" spans="1:12" x14ac:dyDescent="0.25">
      <c r="A3094" s="10" t="s">
        <v>3427</v>
      </c>
      <c r="B3094" s="14">
        <v>202512</v>
      </c>
      <c r="C3094" s="14">
        <v>202512</v>
      </c>
      <c r="D3094" s="14" t="s">
        <v>1014</v>
      </c>
      <c r="E3094" s="16">
        <v>7842722674</v>
      </c>
      <c r="F3094" s="10" t="s">
        <v>3431</v>
      </c>
      <c r="G3094" s="17" t="s">
        <v>1778</v>
      </c>
      <c r="H3094" s="11">
        <v>290000</v>
      </c>
      <c r="I3094" s="19">
        <v>46009</v>
      </c>
      <c r="J3094" s="11">
        <v>45000</v>
      </c>
      <c r="K3094" s="12" t="s">
        <v>20</v>
      </c>
      <c r="L3094" s="12" t="s">
        <v>158</v>
      </c>
    </row>
    <row r="3095" spans="1:12" x14ac:dyDescent="0.25">
      <c r="A3095" s="10" t="s">
        <v>3435</v>
      </c>
      <c r="B3095" s="14">
        <v>202512</v>
      </c>
      <c r="C3095" s="14">
        <v>202512</v>
      </c>
      <c r="D3095" s="14" t="s">
        <v>1014</v>
      </c>
      <c r="E3095" s="16">
        <v>9592308086</v>
      </c>
      <c r="F3095" s="10"/>
      <c r="G3095" s="17" t="s">
        <v>1778</v>
      </c>
      <c r="H3095" s="11">
        <v>290000</v>
      </c>
      <c r="I3095" s="19">
        <v>46009</v>
      </c>
      <c r="J3095" s="11">
        <v>285000</v>
      </c>
      <c r="K3095" s="12" t="s">
        <v>20</v>
      </c>
      <c r="L3095" s="12" t="s">
        <v>158</v>
      </c>
    </row>
    <row r="3096" spans="1:12" x14ac:dyDescent="0.25">
      <c r="A3096" s="10" t="s">
        <v>3425</v>
      </c>
      <c r="B3096" s="14">
        <v>202512</v>
      </c>
      <c r="C3096" s="14">
        <v>202512</v>
      </c>
      <c r="D3096" s="14" t="s">
        <v>1015</v>
      </c>
      <c r="E3096" s="16">
        <v>7978744691</v>
      </c>
      <c r="F3096" s="10" t="s">
        <v>3429</v>
      </c>
      <c r="G3096" s="17" t="s">
        <v>1792</v>
      </c>
      <c r="H3096" s="11">
        <f t="shared" ref="H3096" si="11">IF(G3096="APIDS+IITG", 350000, IF(G3096="APDA+IITG", 330000, IF(G3096="APIDS", 318600, IF(G3096="APDA", 295000, "0"))))</f>
        <v>295000</v>
      </c>
      <c r="I3096" s="19">
        <v>46010</v>
      </c>
      <c r="J3096" s="11">
        <v>275000</v>
      </c>
      <c r="K3096" s="12" t="s">
        <v>20</v>
      </c>
      <c r="L3096" s="12" t="s">
        <v>158</v>
      </c>
    </row>
    <row r="3097" spans="1:12" x14ac:dyDescent="0.25">
      <c r="A3097" s="10" t="s">
        <v>3188</v>
      </c>
      <c r="B3097" s="14">
        <v>202507</v>
      </c>
      <c r="C3097" s="14">
        <v>202507</v>
      </c>
      <c r="D3097" s="14" t="s">
        <v>1015</v>
      </c>
      <c r="E3097" s="16">
        <v>9439250391</v>
      </c>
      <c r="F3097" s="10" t="s">
        <v>3189</v>
      </c>
      <c r="G3097" s="17" t="s">
        <v>1778</v>
      </c>
      <c r="H3097" s="11">
        <v>290000</v>
      </c>
      <c r="I3097" s="19">
        <v>46010</v>
      </c>
      <c r="J3097" s="11">
        <v>45000</v>
      </c>
      <c r="K3097" s="12" t="s">
        <v>20</v>
      </c>
      <c r="L3097" s="12" t="s">
        <v>158</v>
      </c>
    </row>
    <row r="3098" spans="1:12" x14ac:dyDescent="0.25">
      <c r="A3098" s="10" t="s">
        <v>3436</v>
      </c>
      <c r="B3098" s="14">
        <v>202512</v>
      </c>
      <c r="C3098" s="14">
        <v>202512</v>
      </c>
      <c r="D3098" s="14" t="s">
        <v>1014</v>
      </c>
      <c r="E3098" s="16">
        <v>9592308086</v>
      </c>
      <c r="F3098" s="10" t="s">
        <v>3449</v>
      </c>
      <c r="G3098" s="17" t="s">
        <v>1778</v>
      </c>
      <c r="H3098" s="11">
        <v>290000</v>
      </c>
      <c r="I3098" s="19">
        <v>46010</v>
      </c>
      <c r="J3098" s="11">
        <v>5000</v>
      </c>
      <c r="K3098" s="12" t="s">
        <v>20</v>
      </c>
      <c r="L3098" s="12" t="s">
        <v>158</v>
      </c>
    </row>
    <row r="3099" spans="1:12" x14ac:dyDescent="0.25">
      <c r="A3099" s="10" t="s">
        <v>3437</v>
      </c>
      <c r="B3099" s="14">
        <v>202512</v>
      </c>
      <c r="C3099" s="14">
        <v>202512</v>
      </c>
      <c r="D3099" s="14" t="s">
        <v>1015</v>
      </c>
      <c r="E3099" s="16">
        <v>9337609334</v>
      </c>
      <c r="F3099" s="10" t="s">
        <v>3450</v>
      </c>
      <c r="G3099" s="17" t="s">
        <v>1778</v>
      </c>
      <c r="H3099" s="11">
        <v>290000</v>
      </c>
      <c r="I3099" s="19">
        <v>46010</v>
      </c>
      <c r="J3099" s="11">
        <v>5000</v>
      </c>
      <c r="K3099" s="12" t="s">
        <v>20</v>
      </c>
      <c r="L3099" s="12" t="s">
        <v>158</v>
      </c>
    </row>
    <row r="3100" spans="1:12" x14ac:dyDescent="0.25">
      <c r="A3100" s="10" t="s">
        <v>3438</v>
      </c>
      <c r="B3100" s="14">
        <v>202512</v>
      </c>
      <c r="C3100" s="14">
        <v>202512</v>
      </c>
      <c r="D3100" s="14" t="s">
        <v>1015</v>
      </c>
      <c r="E3100" s="16">
        <v>8658106255</v>
      </c>
      <c r="F3100" s="10" t="s">
        <v>3451</v>
      </c>
      <c r="G3100" s="17" t="s">
        <v>1778</v>
      </c>
      <c r="H3100" s="11">
        <v>290000</v>
      </c>
      <c r="I3100" s="19">
        <v>46010</v>
      </c>
      <c r="J3100" s="11">
        <v>5000</v>
      </c>
      <c r="K3100" s="12" t="s">
        <v>20</v>
      </c>
      <c r="L3100" s="12" t="s">
        <v>158</v>
      </c>
    </row>
    <row r="3101" spans="1:12" x14ac:dyDescent="0.25">
      <c r="A3101" s="10" t="s">
        <v>3439</v>
      </c>
      <c r="B3101" s="14">
        <v>202512</v>
      </c>
      <c r="C3101" s="14">
        <v>202512</v>
      </c>
      <c r="D3101" s="14" t="s">
        <v>1014</v>
      </c>
      <c r="E3101" s="16">
        <v>8018387222</v>
      </c>
      <c r="F3101" s="10" t="s">
        <v>3452</v>
      </c>
      <c r="G3101" s="17" t="s">
        <v>1778</v>
      </c>
      <c r="H3101" s="11">
        <v>318000</v>
      </c>
      <c r="I3101" s="19">
        <v>46010</v>
      </c>
      <c r="J3101" s="11">
        <v>5000</v>
      </c>
      <c r="K3101" s="12" t="s">
        <v>20</v>
      </c>
      <c r="L3101" s="12" t="s">
        <v>158</v>
      </c>
    </row>
    <row r="3102" spans="1:12" x14ac:dyDescent="0.25">
      <c r="A3102" s="10" t="s">
        <v>3440</v>
      </c>
      <c r="B3102" s="14">
        <v>202512</v>
      </c>
      <c r="C3102" s="14">
        <v>202512</v>
      </c>
      <c r="D3102" s="14" t="s">
        <v>1015</v>
      </c>
      <c r="E3102" s="16">
        <v>8763218254</v>
      </c>
      <c r="F3102" s="10" t="s">
        <v>3453</v>
      </c>
      <c r="G3102" s="17" t="s">
        <v>1778</v>
      </c>
      <c r="H3102" s="11">
        <v>290000</v>
      </c>
      <c r="I3102" s="19">
        <v>46010</v>
      </c>
      <c r="J3102" s="11">
        <v>5000</v>
      </c>
      <c r="K3102" s="12" t="s">
        <v>20</v>
      </c>
      <c r="L3102" s="12" t="s">
        <v>158</v>
      </c>
    </row>
    <row r="3103" spans="1:12" x14ac:dyDescent="0.25">
      <c r="A3103" s="10" t="s">
        <v>3441</v>
      </c>
      <c r="B3103" s="14">
        <v>202512</v>
      </c>
      <c r="C3103" s="14">
        <v>202512</v>
      </c>
      <c r="D3103" s="14" t="s">
        <v>1014</v>
      </c>
      <c r="E3103" s="16">
        <v>8249113069</v>
      </c>
      <c r="F3103" s="10" t="s">
        <v>3454</v>
      </c>
      <c r="G3103" s="17" t="s">
        <v>1792</v>
      </c>
      <c r="H3103" s="11">
        <v>270000</v>
      </c>
      <c r="I3103" s="19">
        <v>46010</v>
      </c>
      <c r="J3103" s="11">
        <v>5000</v>
      </c>
      <c r="K3103" s="12" t="s">
        <v>20</v>
      </c>
      <c r="L3103" s="12" t="s">
        <v>158</v>
      </c>
    </row>
    <row r="3104" spans="1:12" x14ac:dyDescent="0.25">
      <c r="A3104" s="10" t="s">
        <v>3442</v>
      </c>
      <c r="B3104" s="14">
        <v>202512</v>
      </c>
      <c r="C3104" s="14">
        <v>202512</v>
      </c>
      <c r="D3104" s="14" t="s">
        <v>1015</v>
      </c>
      <c r="E3104" s="16">
        <v>9348569362</v>
      </c>
      <c r="F3104" s="10" t="s">
        <v>3455</v>
      </c>
      <c r="G3104" s="17" t="s">
        <v>1778</v>
      </c>
      <c r="H3104" s="11">
        <v>290000</v>
      </c>
      <c r="I3104" s="19">
        <v>46010</v>
      </c>
      <c r="J3104" s="11">
        <v>5000</v>
      </c>
      <c r="K3104" s="12" t="s">
        <v>20</v>
      </c>
      <c r="L3104" s="12" t="s">
        <v>158</v>
      </c>
    </row>
    <row r="3105" spans="1:12" x14ac:dyDescent="0.25">
      <c r="A3105" s="10" t="s">
        <v>3443</v>
      </c>
      <c r="B3105" s="14">
        <v>202512</v>
      </c>
      <c r="C3105" s="14">
        <v>202512</v>
      </c>
      <c r="D3105" s="14" t="s">
        <v>1015</v>
      </c>
      <c r="E3105" s="16">
        <v>9439836987</v>
      </c>
      <c r="F3105" s="10" t="s">
        <v>3456</v>
      </c>
      <c r="G3105" s="17" t="s">
        <v>1778</v>
      </c>
      <c r="H3105" s="11">
        <v>290000</v>
      </c>
      <c r="I3105" s="19">
        <v>46010</v>
      </c>
      <c r="J3105" s="11">
        <v>5000</v>
      </c>
      <c r="K3105" s="12" t="s">
        <v>20</v>
      </c>
      <c r="L3105" s="12" t="s">
        <v>158</v>
      </c>
    </row>
    <row r="3106" spans="1:12" x14ac:dyDescent="0.25">
      <c r="A3106" s="10" t="s">
        <v>3444</v>
      </c>
      <c r="B3106" s="14">
        <v>202512</v>
      </c>
      <c r="C3106" s="14">
        <v>202512</v>
      </c>
      <c r="D3106" s="14" t="s">
        <v>1014</v>
      </c>
      <c r="E3106" s="16" t="s">
        <v>3462</v>
      </c>
      <c r="F3106" s="10" t="s">
        <v>3457</v>
      </c>
      <c r="G3106" s="17" t="s">
        <v>1778</v>
      </c>
      <c r="H3106" s="11">
        <v>290000</v>
      </c>
      <c r="I3106" s="19">
        <v>46010</v>
      </c>
      <c r="J3106" s="11">
        <v>5000</v>
      </c>
      <c r="K3106" s="12" t="s">
        <v>20</v>
      </c>
      <c r="L3106" s="12" t="s">
        <v>158</v>
      </c>
    </row>
    <row r="3107" spans="1:12" x14ac:dyDescent="0.25">
      <c r="A3107" s="10" t="s">
        <v>3445</v>
      </c>
      <c r="B3107" s="14">
        <v>202512</v>
      </c>
      <c r="C3107" s="14">
        <v>202512</v>
      </c>
      <c r="D3107" s="14" t="s">
        <v>1015</v>
      </c>
      <c r="E3107" s="16">
        <v>9861014174</v>
      </c>
      <c r="F3107" s="10" t="s">
        <v>3458</v>
      </c>
      <c r="G3107" s="17" t="s">
        <v>1778</v>
      </c>
      <c r="H3107" s="11">
        <v>290000</v>
      </c>
      <c r="I3107" s="19">
        <v>46010</v>
      </c>
      <c r="J3107" s="11">
        <v>5000</v>
      </c>
      <c r="K3107" s="12" t="s">
        <v>20</v>
      </c>
      <c r="L3107" s="12" t="s">
        <v>158</v>
      </c>
    </row>
    <row r="3108" spans="1:12" x14ac:dyDescent="0.25">
      <c r="A3108" s="10" t="s">
        <v>3446</v>
      </c>
      <c r="B3108" s="14">
        <v>202512</v>
      </c>
      <c r="C3108" s="14">
        <v>202512</v>
      </c>
      <c r="D3108" s="14" t="s">
        <v>1015</v>
      </c>
      <c r="E3108" s="16">
        <v>9090815303</v>
      </c>
      <c r="F3108" s="10" t="s">
        <v>3459</v>
      </c>
      <c r="G3108" s="17" t="s">
        <v>1778</v>
      </c>
      <c r="H3108" s="11">
        <v>290000</v>
      </c>
      <c r="I3108" s="19">
        <v>46010</v>
      </c>
      <c r="J3108" s="11">
        <v>5000</v>
      </c>
      <c r="K3108" s="12" t="s">
        <v>20</v>
      </c>
      <c r="L3108" s="12" t="s">
        <v>158</v>
      </c>
    </row>
    <row r="3109" spans="1:12" x14ac:dyDescent="0.25">
      <c r="A3109" s="10" t="s">
        <v>3447</v>
      </c>
      <c r="B3109" s="14">
        <v>202512</v>
      </c>
      <c r="C3109" s="14">
        <v>202512</v>
      </c>
      <c r="D3109" s="14" t="s">
        <v>1015</v>
      </c>
      <c r="E3109" s="16">
        <v>7008254556</v>
      </c>
      <c r="F3109" s="10" t="s">
        <v>3460</v>
      </c>
      <c r="G3109" s="17" t="s">
        <v>1778</v>
      </c>
      <c r="H3109" s="11">
        <v>290000</v>
      </c>
      <c r="I3109" s="19">
        <v>46010</v>
      </c>
      <c r="J3109" s="11">
        <v>5000</v>
      </c>
      <c r="K3109" s="12" t="s">
        <v>20</v>
      </c>
      <c r="L3109" s="12" t="s">
        <v>158</v>
      </c>
    </row>
    <row r="3110" spans="1:12" x14ac:dyDescent="0.25">
      <c r="A3110" s="10" t="s">
        <v>3448</v>
      </c>
      <c r="B3110" s="14">
        <v>202512</v>
      </c>
      <c r="C3110" s="14">
        <v>202512</v>
      </c>
      <c r="D3110" s="14" t="s">
        <v>1015</v>
      </c>
      <c r="E3110" s="16">
        <v>7077629281</v>
      </c>
      <c r="F3110" s="10" t="s">
        <v>3461</v>
      </c>
      <c r="G3110" s="17" t="s">
        <v>1778</v>
      </c>
      <c r="H3110" s="11">
        <v>300000</v>
      </c>
      <c r="I3110" s="19">
        <v>46010</v>
      </c>
      <c r="J3110" s="11">
        <v>5000</v>
      </c>
      <c r="K3110" s="12" t="s">
        <v>20</v>
      </c>
      <c r="L3110" s="12" t="s">
        <v>158</v>
      </c>
    </row>
    <row r="3111" spans="1:12" x14ac:dyDescent="0.25">
      <c r="A3111" s="10" t="s">
        <v>3463</v>
      </c>
      <c r="B3111" s="14">
        <v>202512</v>
      </c>
      <c r="C3111" s="14">
        <v>202512</v>
      </c>
      <c r="D3111" s="14" t="s">
        <v>1015</v>
      </c>
      <c r="E3111" s="16">
        <v>9439836987</v>
      </c>
      <c r="F3111" s="10" t="s">
        <v>3464</v>
      </c>
      <c r="G3111" s="17" t="s">
        <v>1778</v>
      </c>
      <c r="H3111" s="11">
        <v>290000</v>
      </c>
      <c r="I3111" s="19">
        <v>46011</v>
      </c>
      <c r="J3111" s="11">
        <v>285000</v>
      </c>
      <c r="K3111" s="12" t="s">
        <v>20</v>
      </c>
      <c r="L3111" s="12" t="s">
        <v>158</v>
      </c>
    </row>
    <row r="3112" spans="1:12" x14ac:dyDescent="0.25">
      <c r="A3112" s="10" t="s">
        <v>3442</v>
      </c>
      <c r="B3112" s="14">
        <v>202512</v>
      </c>
      <c r="C3112" s="14">
        <v>202512</v>
      </c>
      <c r="D3112" s="14" t="s">
        <v>1015</v>
      </c>
      <c r="E3112" s="16">
        <v>9348569362</v>
      </c>
      <c r="F3112" s="10" t="s">
        <v>3455</v>
      </c>
      <c r="G3112" s="17" t="s">
        <v>1778</v>
      </c>
      <c r="H3112" s="11">
        <v>290000</v>
      </c>
      <c r="I3112" s="19">
        <v>46011</v>
      </c>
      <c r="J3112" s="11">
        <v>45000</v>
      </c>
      <c r="K3112" s="12" t="s">
        <v>20</v>
      </c>
      <c r="L3112" s="12" t="s">
        <v>158</v>
      </c>
    </row>
    <row r="3113" spans="1:12" x14ac:dyDescent="0.25">
      <c r="A3113" s="10" t="s">
        <v>3182</v>
      </c>
      <c r="B3113" s="14">
        <v>202508</v>
      </c>
      <c r="C3113" s="14">
        <v>202508</v>
      </c>
      <c r="D3113" s="14" t="s">
        <v>1015</v>
      </c>
      <c r="E3113" s="16">
        <v>7746005930</v>
      </c>
      <c r="F3113" s="10" t="s">
        <v>3183</v>
      </c>
      <c r="G3113" s="17" t="s">
        <v>1792</v>
      </c>
      <c r="H3113" s="11">
        <v>270000</v>
      </c>
      <c r="I3113" s="19">
        <v>46011</v>
      </c>
      <c r="J3113" s="11">
        <v>25000</v>
      </c>
      <c r="K3113" s="12" t="s">
        <v>20</v>
      </c>
      <c r="L3113" s="12" t="s">
        <v>158</v>
      </c>
    </row>
    <row r="3114" spans="1:12" x14ac:dyDescent="0.25">
      <c r="A3114" s="10" t="s">
        <v>3323</v>
      </c>
      <c r="B3114" s="14">
        <v>202510</v>
      </c>
      <c r="C3114" s="14">
        <v>202510</v>
      </c>
      <c r="D3114" s="14" t="s">
        <v>1015</v>
      </c>
      <c r="E3114" s="16">
        <v>7606002742</v>
      </c>
      <c r="F3114" s="10" t="s">
        <v>3324</v>
      </c>
      <c r="G3114" s="17" t="s">
        <v>1778</v>
      </c>
      <c r="H3114" s="11">
        <v>318000</v>
      </c>
      <c r="I3114" s="19">
        <v>46013</v>
      </c>
      <c r="J3114" s="11">
        <v>95000</v>
      </c>
      <c r="K3114" s="12" t="s">
        <v>20</v>
      </c>
      <c r="L3114" s="12" t="s">
        <v>158</v>
      </c>
    </row>
    <row r="3115" spans="1:12" x14ac:dyDescent="0.25">
      <c r="A3115" s="10" t="s">
        <v>2752</v>
      </c>
      <c r="B3115" s="14">
        <v>202503</v>
      </c>
      <c r="C3115" s="14">
        <v>202503</v>
      </c>
      <c r="D3115" s="14" t="s">
        <v>1015</v>
      </c>
      <c r="E3115" s="16">
        <v>7682983243</v>
      </c>
      <c r="F3115" s="10" t="s">
        <v>2757</v>
      </c>
      <c r="G3115" s="17" t="s">
        <v>1792</v>
      </c>
      <c r="H3115" s="11">
        <v>290000</v>
      </c>
      <c r="I3115" s="19">
        <v>46013</v>
      </c>
      <c r="J3115" s="11">
        <v>110000</v>
      </c>
      <c r="K3115" s="12" t="s">
        <v>20</v>
      </c>
      <c r="L3115" s="12" t="s">
        <v>158</v>
      </c>
    </row>
    <row r="3116" spans="1:12" x14ac:dyDescent="0.25">
      <c r="A3116" s="10" t="s">
        <v>3316</v>
      </c>
      <c r="B3116" s="14">
        <v>202510</v>
      </c>
      <c r="C3116" s="14">
        <v>202510</v>
      </c>
      <c r="D3116" s="14" t="s">
        <v>1015</v>
      </c>
      <c r="E3116" s="16">
        <v>7845027250</v>
      </c>
      <c r="F3116" s="10" t="s">
        <v>3320</v>
      </c>
      <c r="G3116" s="17" t="s">
        <v>1778</v>
      </c>
      <c r="H3116" s="11">
        <v>318000</v>
      </c>
      <c r="I3116" s="19">
        <v>46013</v>
      </c>
      <c r="J3116" s="11">
        <v>99000</v>
      </c>
      <c r="K3116" s="12" t="s">
        <v>20</v>
      </c>
      <c r="L3116" s="12" t="s">
        <v>158</v>
      </c>
    </row>
    <row r="3117" spans="1:12" x14ac:dyDescent="0.25">
      <c r="A3117" s="10" t="s">
        <v>3465</v>
      </c>
      <c r="B3117" s="14">
        <v>202512</v>
      </c>
      <c r="C3117" s="14">
        <v>202512</v>
      </c>
      <c r="D3117" s="14" t="s">
        <v>1015</v>
      </c>
      <c r="E3117" s="16">
        <v>6370867973</v>
      </c>
      <c r="F3117" s="10" t="s">
        <v>3466</v>
      </c>
      <c r="G3117" s="17" t="s">
        <v>1778</v>
      </c>
      <c r="H3117" s="11">
        <v>290000</v>
      </c>
      <c r="I3117" s="19">
        <v>46014</v>
      </c>
      <c r="J3117" s="11">
        <v>5000</v>
      </c>
      <c r="K3117" s="12" t="s">
        <v>20</v>
      </c>
      <c r="L3117" s="12" t="s">
        <v>158</v>
      </c>
    </row>
    <row r="3118" spans="1:12" x14ac:dyDescent="0.25">
      <c r="A3118" s="40" t="s">
        <v>3465</v>
      </c>
      <c r="B3118" s="14">
        <v>202512</v>
      </c>
      <c r="C3118" s="14">
        <v>202512</v>
      </c>
      <c r="D3118" s="14" t="s">
        <v>1015</v>
      </c>
      <c r="E3118" s="16">
        <v>6370867973</v>
      </c>
      <c r="F3118" s="10" t="s">
        <v>3466</v>
      </c>
      <c r="G3118" s="17" t="s">
        <v>1778</v>
      </c>
      <c r="H3118" s="11">
        <v>290000</v>
      </c>
      <c r="I3118" s="19">
        <v>46014</v>
      </c>
      <c r="J3118" s="11">
        <v>285000</v>
      </c>
      <c r="K3118" s="12" t="s">
        <v>20</v>
      </c>
      <c r="L3118" s="12" t="s">
        <v>158</v>
      </c>
    </row>
    <row r="3119" spans="1:12" x14ac:dyDescent="0.25">
      <c r="A3119" s="10" t="s">
        <v>3285</v>
      </c>
      <c r="B3119" s="14">
        <v>202510</v>
      </c>
      <c r="C3119" s="14">
        <v>202510</v>
      </c>
      <c r="D3119" s="14" t="s">
        <v>1015</v>
      </c>
      <c r="E3119" s="16">
        <v>9692157482</v>
      </c>
      <c r="F3119" s="10" t="s">
        <v>3289</v>
      </c>
      <c r="G3119" s="17" t="s">
        <v>1778</v>
      </c>
      <c r="H3119" s="11">
        <v>270000</v>
      </c>
      <c r="I3119" s="19">
        <v>46015</v>
      </c>
      <c r="J3119" s="11">
        <v>50000</v>
      </c>
      <c r="K3119" s="12" t="s">
        <v>20</v>
      </c>
      <c r="L3119" s="12" t="s">
        <v>158</v>
      </c>
    </row>
    <row r="3120" spans="1:12" x14ac:dyDescent="0.25">
      <c r="A3120" s="10" t="s">
        <v>3392</v>
      </c>
      <c r="B3120" s="14">
        <v>202511</v>
      </c>
      <c r="C3120" s="14">
        <v>202511</v>
      </c>
      <c r="D3120" s="14" t="s">
        <v>1015</v>
      </c>
      <c r="E3120" s="16" t="s">
        <v>3396</v>
      </c>
      <c r="F3120" s="10" t="s">
        <v>3397</v>
      </c>
      <c r="G3120" s="17" t="s">
        <v>1778</v>
      </c>
      <c r="H3120" s="11">
        <v>290000</v>
      </c>
      <c r="I3120" s="19">
        <v>46015</v>
      </c>
      <c r="J3120" s="11">
        <v>90000</v>
      </c>
      <c r="K3120" s="12" t="s">
        <v>20</v>
      </c>
      <c r="L3120" s="12" t="s">
        <v>158</v>
      </c>
    </row>
    <row r="3121" spans="1:12" x14ac:dyDescent="0.25">
      <c r="A3121" s="10" t="s">
        <v>3383</v>
      </c>
      <c r="B3121" s="14">
        <v>202511</v>
      </c>
      <c r="C3121" s="14">
        <v>202511</v>
      </c>
      <c r="D3121" s="14" t="s">
        <v>1015</v>
      </c>
      <c r="E3121" s="16"/>
      <c r="F3121" s="10"/>
      <c r="G3121" s="17" t="s">
        <v>1778</v>
      </c>
      <c r="H3121" s="11"/>
      <c r="I3121" s="19">
        <v>46015</v>
      </c>
      <c r="J3121" s="11">
        <v>15000</v>
      </c>
      <c r="K3121" s="12" t="s">
        <v>20</v>
      </c>
      <c r="L3121" s="12" t="s">
        <v>158</v>
      </c>
    </row>
    <row r="3122" spans="1:12" x14ac:dyDescent="0.25">
      <c r="A3122" s="10" t="s">
        <v>3333</v>
      </c>
      <c r="B3122" s="14">
        <v>202511</v>
      </c>
      <c r="C3122" s="14">
        <v>202511</v>
      </c>
      <c r="D3122" s="14" t="s">
        <v>1015</v>
      </c>
      <c r="E3122" s="16">
        <v>8342977764</v>
      </c>
      <c r="F3122" s="10" t="s">
        <v>3344</v>
      </c>
      <c r="G3122" s="17" t="s">
        <v>1778</v>
      </c>
      <c r="H3122" s="11">
        <v>290000</v>
      </c>
      <c r="I3122" s="19">
        <v>46015</v>
      </c>
      <c r="J3122" s="11">
        <v>50000</v>
      </c>
      <c r="K3122" s="12" t="s">
        <v>20</v>
      </c>
      <c r="L3122" s="12" t="s">
        <v>158</v>
      </c>
    </row>
    <row r="3123" spans="1:12" x14ac:dyDescent="0.25">
      <c r="A3123" s="10" t="s">
        <v>3322</v>
      </c>
      <c r="B3123" s="14">
        <v>202510</v>
      </c>
      <c r="C3123" s="14">
        <v>202510</v>
      </c>
      <c r="D3123" s="14" t="s">
        <v>1015</v>
      </c>
      <c r="E3123" s="16">
        <v>9480793792</v>
      </c>
      <c r="F3123" s="10" t="s">
        <v>3227</v>
      </c>
      <c r="G3123" s="17" t="s">
        <v>1778</v>
      </c>
      <c r="H3123" s="11">
        <v>285000</v>
      </c>
      <c r="I3123" s="19">
        <v>46015</v>
      </c>
      <c r="J3123" s="11">
        <f>50000+48333</f>
        <v>98333</v>
      </c>
      <c r="K3123" s="12" t="s">
        <v>20</v>
      </c>
      <c r="L3123" s="12" t="s">
        <v>158</v>
      </c>
    </row>
    <row r="3124" spans="1:12" s="98" customFormat="1" x14ac:dyDescent="0.25">
      <c r="A3124" s="43" t="s">
        <v>3446</v>
      </c>
      <c r="B3124" s="44">
        <v>202512</v>
      </c>
      <c r="C3124" s="44">
        <v>202512</v>
      </c>
      <c r="D3124" s="44" t="s">
        <v>1015</v>
      </c>
      <c r="E3124" s="45">
        <v>9090815303</v>
      </c>
      <c r="F3124" s="43" t="s">
        <v>3459</v>
      </c>
      <c r="G3124" s="56" t="s">
        <v>1778</v>
      </c>
      <c r="H3124" s="46">
        <v>290000</v>
      </c>
      <c r="I3124" s="57">
        <v>46015</v>
      </c>
      <c r="J3124" s="46">
        <v>50000</v>
      </c>
      <c r="K3124" s="47" t="s">
        <v>20</v>
      </c>
      <c r="L3124" s="47" t="s">
        <v>158</v>
      </c>
    </row>
    <row r="3125" spans="1:12" x14ac:dyDescent="0.25">
      <c r="A3125" s="10" t="s">
        <v>3263</v>
      </c>
      <c r="B3125" s="14">
        <v>202509</v>
      </c>
      <c r="C3125" s="14">
        <v>202509</v>
      </c>
      <c r="D3125" s="14" t="s">
        <v>1015</v>
      </c>
      <c r="E3125" s="16">
        <v>7847869188</v>
      </c>
      <c r="F3125" s="10" t="s">
        <v>3264</v>
      </c>
      <c r="G3125" s="17" t="s">
        <v>1778</v>
      </c>
      <c r="H3125" s="11">
        <v>29000</v>
      </c>
      <c r="I3125" s="19">
        <v>46016</v>
      </c>
      <c r="J3125" s="11">
        <v>75000</v>
      </c>
      <c r="K3125" s="12" t="s">
        <v>20</v>
      </c>
      <c r="L3125" s="12" t="s">
        <v>158</v>
      </c>
    </row>
    <row r="3126" spans="1:12" x14ac:dyDescent="0.25">
      <c r="A3126" s="10" t="s">
        <v>3253</v>
      </c>
      <c r="B3126" s="14">
        <v>202509</v>
      </c>
      <c r="C3126" s="14">
        <v>202509</v>
      </c>
      <c r="D3126" s="14" t="s">
        <v>1015</v>
      </c>
      <c r="E3126" s="16">
        <v>9583436866</v>
      </c>
      <c r="F3126" s="10" t="s">
        <v>3254</v>
      </c>
      <c r="G3126" s="17" t="s">
        <v>1778</v>
      </c>
      <c r="H3126" s="11">
        <v>29000</v>
      </c>
      <c r="I3126" s="19">
        <v>46016</v>
      </c>
      <c r="J3126" s="11">
        <v>50000</v>
      </c>
      <c r="K3126" s="12" t="s">
        <v>689</v>
      </c>
      <c r="L3126" s="12" t="s">
        <v>158</v>
      </c>
    </row>
    <row r="3127" spans="1:12" x14ac:dyDescent="0.25">
      <c r="A3127" s="10" t="s">
        <v>3445</v>
      </c>
      <c r="B3127" s="14">
        <v>202512</v>
      </c>
      <c r="C3127" s="14">
        <v>202512</v>
      </c>
      <c r="D3127" s="14" t="s">
        <v>1015</v>
      </c>
      <c r="E3127" s="16">
        <v>9861014174</v>
      </c>
      <c r="F3127" s="10" t="s">
        <v>3458</v>
      </c>
      <c r="G3127" s="17" t="s">
        <v>1778</v>
      </c>
      <c r="H3127" s="11">
        <v>290000</v>
      </c>
      <c r="I3127" s="19">
        <v>46016</v>
      </c>
      <c r="J3127" s="11">
        <v>95000</v>
      </c>
      <c r="K3127" s="12" t="s">
        <v>20</v>
      </c>
      <c r="L3127" s="12" t="s">
        <v>158</v>
      </c>
    </row>
    <row r="3128" spans="1:12" x14ac:dyDescent="0.25">
      <c r="A3128" s="10" t="s">
        <v>3447</v>
      </c>
      <c r="B3128" s="14">
        <v>202512</v>
      </c>
      <c r="C3128" s="14">
        <v>202512</v>
      </c>
      <c r="D3128" s="14" t="s">
        <v>1015</v>
      </c>
      <c r="E3128" s="16">
        <v>7008254556</v>
      </c>
      <c r="F3128" s="10" t="s">
        <v>3460</v>
      </c>
      <c r="G3128" s="17" t="s">
        <v>1778</v>
      </c>
      <c r="H3128" s="11">
        <v>290000</v>
      </c>
      <c r="I3128" s="19">
        <v>46017</v>
      </c>
      <c r="J3128" s="11">
        <v>285000</v>
      </c>
      <c r="K3128" s="12" t="s">
        <v>20</v>
      </c>
      <c r="L3128" s="12" t="s">
        <v>158</v>
      </c>
    </row>
    <row r="3129" spans="1:12" x14ac:dyDescent="0.25">
      <c r="A3129" s="10" t="s">
        <v>3317</v>
      </c>
      <c r="B3129" s="14">
        <v>202510</v>
      </c>
      <c r="C3129" s="14">
        <v>202510</v>
      </c>
      <c r="D3129" s="14" t="s">
        <v>1015</v>
      </c>
      <c r="E3129" s="16">
        <v>9861066126</v>
      </c>
      <c r="F3129" s="10"/>
      <c r="G3129" s="17" t="s">
        <v>1778</v>
      </c>
      <c r="H3129" s="11">
        <v>290000</v>
      </c>
      <c r="I3129" s="19">
        <v>46017</v>
      </c>
      <c r="J3129" s="11">
        <v>50000</v>
      </c>
      <c r="K3129" s="12" t="s">
        <v>20</v>
      </c>
      <c r="L3129" s="12" t="s">
        <v>158</v>
      </c>
    </row>
    <row r="3130" spans="1:12" x14ac:dyDescent="0.25">
      <c r="A3130" s="10" t="s">
        <v>3465</v>
      </c>
      <c r="B3130" s="14">
        <v>202512</v>
      </c>
      <c r="C3130" s="14">
        <v>202512</v>
      </c>
      <c r="D3130" s="14" t="s">
        <v>1015</v>
      </c>
      <c r="E3130" s="16">
        <v>6370867973</v>
      </c>
      <c r="F3130" s="50" t="s">
        <v>3466</v>
      </c>
      <c r="G3130" s="17" t="s">
        <v>1778</v>
      </c>
      <c r="H3130" s="11">
        <v>290000</v>
      </c>
      <c r="I3130" s="19">
        <v>46018</v>
      </c>
      <c r="J3130" s="11">
        <v>313000</v>
      </c>
      <c r="K3130" s="12" t="s">
        <v>20</v>
      </c>
      <c r="L3130" s="12" t="s">
        <v>158</v>
      </c>
    </row>
    <row r="3131" spans="1:12" x14ac:dyDescent="0.25">
      <c r="A3131" s="10" t="s">
        <v>3467</v>
      </c>
      <c r="B3131" s="14">
        <v>202601</v>
      </c>
      <c r="C3131" s="14">
        <v>202601</v>
      </c>
      <c r="D3131" s="14" t="s">
        <v>1015</v>
      </c>
      <c r="E3131" s="16">
        <v>9399486546</v>
      </c>
      <c r="F3131" s="10" t="s">
        <v>3469</v>
      </c>
      <c r="G3131" s="17" t="s">
        <v>1778</v>
      </c>
      <c r="H3131" s="11">
        <v>295000</v>
      </c>
      <c r="I3131" s="19">
        <v>46018</v>
      </c>
      <c r="J3131" s="11">
        <v>5000</v>
      </c>
      <c r="K3131" s="12" t="s">
        <v>20</v>
      </c>
      <c r="L3131" s="12" t="s">
        <v>158</v>
      </c>
    </row>
    <row r="3132" spans="1:12" x14ac:dyDescent="0.25">
      <c r="A3132" s="10" t="s">
        <v>3468</v>
      </c>
      <c r="B3132" s="14">
        <v>202601</v>
      </c>
      <c r="C3132" s="14">
        <v>202601</v>
      </c>
      <c r="D3132" s="14" t="s">
        <v>1015</v>
      </c>
      <c r="E3132" s="16">
        <v>9399486546</v>
      </c>
      <c r="F3132" s="10" t="s">
        <v>3469</v>
      </c>
      <c r="G3132" s="17" t="s">
        <v>1778</v>
      </c>
      <c r="H3132" s="11">
        <v>318600</v>
      </c>
      <c r="I3132" s="19">
        <v>46018</v>
      </c>
      <c r="J3132" s="11">
        <v>5000</v>
      </c>
      <c r="K3132" s="12" t="s">
        <v>20</v>
      </c>
      <c r="L3132" s="12" t="s">
        <v>158</v>
      </c>
    </row>
    <row r="3133" spans="1:12" x14ac:dyDescent="0.25">
      <c r="A3133" s="10" t="s">
        <v>3075</v>
      </c>
      <c r="B3133" s="14">
        <v>202507</v>
      </c>
      <c r="C3133" s="14">
        <v>202507</v>
      </c>
      <c r="D3133" s="14" t="s">
        <v>1015</v>
      </c>
      <c r="E3133" s="16">
        <v>8249058341</v>
      </c>
      <c r="F3133" s="10" t="s">
        <v>3082</v>
      </c>
      <c r="G3133" s="17" t="s">
        <v>1778</v>
      </c>
      <c r="H3133" s="11">
        <v>295000</v>
      </c>
      <c r="I3133" s="19">
        <v>46020</v>
      </c>
      <c r="J3133" s="11">
        <v>45000</v>
      </c>
      <c r="K3133" s="12" t="s">
        <v>20</v>
      </c>
      <c r="L3133" s="12" t="s">
        <v>158</v>
      </c>
    </row>
    <row r="3134" spans="1:12" x14ac:dyDescent="0.25">
      <c r="A3134" s="10" t="s">
        <v>3428</v>
      </c>
      <c r="B3134" s="14">
        <v>202512</v>
      </c>
      <c r="C3134" s="14">
        <v>202512</v>
      </c>
      <c r="D3134" s="14" t="s">
        <v>1014</v>
      </c>
      <c r="E3134" s="16">
        <v>7205891552</v>
      </c>
      <c r="F3134" s="10" t="s">
        <v>3432</v>
      </c>
      <c r="G3134" s="17" t="s">
        <v>1778</v>
      </c>
      <c r="H3134" s="11">
        <f t="shared" ref="H3134" si="12">IF(G3134="APIDS+IITG", 350000, IF(G3134="APDA+IITG", 330000, IF(G3134="APIDS", 318600, IF(G3134="APDA", 295000, "0"))))</f>
        <v>318600</v>
      </c>
      <c r="I3134" s="19">
        <v>46020</v>
      </c>
      <c r="J3134" s="11">
        <v>90000</v>
      </c>
      <c r="K3134" s="12" t="s">
        <v>20</v>
      </c>
      <c r="L3134" s="12" t="s">
        <v>158</v>
      </c>
    </row>
    <row r="3135" spans="1:12" x14ac:dyDescent="0.25">
      <c r="A3135" s="10" t="s">
        <v>3438</v>
      </c>
      <c r="B3135" s="14">
        <v>202512</v>
      </c>
      <c r="C3135" s="14">
        <v>202512</v>
      </c>
      <c r="D3135" s="14" t="s">
        <v>1015</v>
      </c>
      <c r="E3135" s="16">
        <v>8658106255</v>
      </c>
      <c r="F3135" s="10" t="s">
        <v>3451</v>
      </c>
      <c r="G3135" s="17" t="s">
        <v>1778</v>
      </c>
      <c r="H3135" s="11">
        <v>290000</v>
      </c>
      <c r="I3135" s="19">
        <v>46020</v>
      </c>
      <c r="J3135" s="11">
        <v>95000</v>
      </c>
      <c r="K3135" s="12" t="s">
        <v>20</v>
      </c>
      <c r="L3135" s="12" t="s">
        <v>158</v>
      </c>
    </row>
    <row r="3136" spans="1:12" x14ac:dyDescent="0.25">
      <c r="A3136" s="40" t="s">
        <v>3427</v>
      </c>
      <c r="B3136" s="14">
        <v>202512</v>
      </c>
      <c r="C3136" s="14">
        <v>202512</v>
      </c>
      <c r="D3136" s="14" t="s">
        <v>1015</v>
      </c>
      <c r="E3136" s="16">
        <v>7842722674</v>
      </c>
      <c r="F3136" s="50" t="s">
        <v>3431</v>
      </c>
      <c r="G3136" s="17" t="s">
        <v>1778</v>
      </c>
      <c r="H3136" s="11">
        <f t="shared" ref="H3136" si="13">IF(G3136="APIDS+IITG", 350000, IF(G3136="APDA+IITG", 330000, IF(G3136="APIDS", 318600, IF(G3136="APDA", 295000, "0"))))</f>
        <v>318600</v>
      </c>
      <c r="I3136" s="19">
        <v>46020</v>
      </c>
      <c r="J3136" s="11">
        <v>50000</v>
      </c>
      <c r="K3136" s="12" t="s">
        <v>20</v>
      </c>
      <c r="L3136" s="12" t="s">
        <v>158</v>
      </c>
    </row>
    <row r="3137" spans="1:12" x14ac:dyDescent="0.25">
      <c r="A3137" s="10" t="s">
        <v>3315</v>
      </c>
      <c r="B3137" s="14">
        <v>202510</v>
      </c>
      <c r="C3137" s="14">
        <v>202510</v>
      </c>
      <c r="D3137" s="14" t="s">
        <v>1015</v>
      </c>
      <c r="E3137" s="16">
        <v>7540916989</v>
      </c>
      <c r="F3137" s="10" t="s">
        <v>3319</v>
      </c>
      <c r="G3137" s="17" t="s">
        <v>1778</v>
      </c>
      <c r="H3137" s="11">
        <v>290000</v>
      </c>
      <c r="I3137" s="19">
        <v>46020</v>
      </c>
      <c r="J3137" s="11">
        <v>50000</v>
      </c>
      <c r="K3137" s="12" t="s">
        <v>20</v>
      </c>
      <c r="L3137" s="12" t="s">
        <v>158</v>
      </c>
    </row>
    <row r="3138" spans="1:12" x14ac:dyDescent="0.25">
      <c r="A3138" s="10" t="s">
        <v>3007</v>
      </c>
      <c r="B3138" s="14">
        <v>202506</v>
      </c>
      <c r="C3138" s="14">
        <v>202506</v>
      </c>
      <c r="D3138" s="14" t="s">
        <v>1015</v>
      </c>
      <c r="E3138" s="16">
        <v>8895581013</v>
      </c>
      <c r="F3138" s="10" t="s">
        <v>3008</v>
      </c>
      <c r="G3138" s="17" t="s">
        <v>1792</v>
      </c>
      <c r="H3138" s="11">
        <v>305000</v>
      </c>
      <c r="I3138" s="19">
        <v>46021</v>
      </c>
      <c r="J3138" s="11">
        <v>75000</v>
      </c>
      <c r="K3138" s="12" t="s">
        <v>20</v>
      </c>
      <c r="L3138" s="12" t="s">
        <v>158</v>
      </c>
    </row>
    <row r="3139" spans="1:12" x14ac:dyDescent="0.25">
      <c r="A3139" s="10" t="s">
        <v>2519</v>
      </c>
      <c r="B3139" s="14">
        <v>202412</v>
      </c>
      <c r="C3139" s="14">
        <v>202412</v>
      </c>
      <c r="D3139" s="14" t="s">
        <v>1015</v>
      </c>
      <c r="E3139" s="16">
        <v>7008851772</v>
      </c>
      <c r="F3139" s="10" t="s">
        <v>2521</v>
      </c>
      <c r="G3139" s="17" t="s">
        <v>1778</v>
      </c>
      <c r="H3139" s="11">
        <v>298000</v>
      </c>
      <c r="I3139" s="19">
        <v>46021</v>
      </c>
      <c r="J3139" s="11">
        <v>89000</v>
      </c>
      <c r="K3139" s="82" t="s">
        <v>2954</v>
      </c>
      <c r="L3139" s="12" t="s">
        <v>158</v>
      </c>
    </row>
    <row r="3140" spans="1:12" s="81" customFormat="1" x14ac:dyDescent="0.25">
      <c r="A3140" s="40" t="s">
        <v>3018</v>
      </c>
      <c r="B3140" s="41">
        <v>202506</v>
      </c>
      <c r="C3140" s="41">
        <v>202506</v>
      </c>
      <c r="D3140" s="41" t="s">
        <v>1015</v>
      </c>
      <c r="E3140" s="76">
        <v>7978958308</v>
      </c>
      <c r="F3140" s="40" t="s">
        <v>3019</v>
      </c>
      <c r="G3140" s="78" t="s">
        <v>1778</v>
      </c>
      <c r="H3140" s="79">
        <v>290000</v>
      </c>
      <c r="I3140" s="80">
        <v>46021</v>
      </c>
      <c r="J3140" s="79">
        <v>45000</v>
      </c>
      <c r="K3140" s="42" t="s">
        <v>20</v>
      </c>
      <c r="L3140" s="42" t="s">
        <v>158</v>
      </c>
    </row>
    <row r="3141" spans="1:12" x14ac:dyDescent="0.25">
      <c r="A3141" s="10" t="s">
        <v>3316</v>
      </c>
      <c r="B3141" s="14">
        <v>202510</v>
      </c>
      <c r="C3141" s="14">
        <v>202510</v>
      </c>
      <c r="D3141" s="14" t="s">
        <v>1015</v>
      </c>
      <c r="E3141" s="16">
        <v>7845027250</v>
      </c>
      <c r="F3141" s="10" t="s">
        <v>3320</v>
      </c>
      <c r="G3141" s="17" t="s">
        <v>1778</v>
      </c>
      <c r="H3141" s="11">
        <v>318000</v>
      </c>
      <c r="I3141" s="19">
        <v>46021</v>
      </c>
      <c r="J3141" s="11">
        <v>5333</v>
      </c>
      <c r="K3141" s="12" t="s">
        <v>20</v>
      </c>
      <c r="L3141" s="12" t="s">
        <v>158</v>
      </c>
    </row>
    <row r="3142" spans="1:12" x14ac:dyDescent="0.25">
      <c r="A3142" s="97" t="s">
        <v>3470</v>
      </c>
      <c r="B3142" s="14">
        <v>202601</v>
      </c>
      <c r="C3142" s="14">
        <v>202601</v>
      </c>
      <c r="D3142" s="14" t="s">
        <v>1015</v>
      </c>
      <c r="E3142" s="97">
        <v>9348628812</v>
      </c>
      <c r="F3142" s="10" t="s">
        <v>3471</v>
      </c>
      <c r="G3142" s="17" t="s">
        <v>1778</v>
      </c>
      <c r="H3142" s="11">
        <v>318000</v>
      </c>
      <c r="I3142" s="19">
        <v>46021</v>
      </c>
      <c r="J3142" s="53">
        <v>5000</v>
      </c>
      <c r="K3142" s="12" t="s">
        <v>20</v>
      </c>
      <c r="L3142" s="12" t="s">
        <v>158</v>
      </c>
    </row>
    <row r="3143" spans="1:12" x14ac:dyDescent="0.25">
      <c r="A3143" s="10" t="s">
        <v>3381</v>
      </c>
      <c r="B3143" s="14">
        <v>202511</v>
      </c>
      <c r="C3143" s="14">
        <v>202511</v>
      </c>
      <c r="D3143" s="14" t="s">
        <v>1015</v>
      </c>
      <c r="E3143" s="16">
        <v>9337141213</v>
      </c>
      <c r="F3143" s="10" t="s">
        <v>3387</v>
      </c>
      <c r="G3143" s="17" t="s">
        <v>1778</v>
      </c>
      <c r="H3143" s="11">
        <v>290000</v>
      </c>
      <c r="I3143" s="19">
        <v>46022</v>
      </c>
      <c r="J3143" s="11">
        <v>50000</v>
      </c>
      <c r="K3143" s="12" t="s">
        <v>20</v>
      </c>
      <c r="L3143" s="12" t="s">
        <v>158</v>
      </c>
    </row>
    <row r="3144" spans="1:12" x14ac:dyDescent="0.25">
      <c r="A3144" s="10" t="s">
        <v>3393</v>
      </c>
      <c r="B3144" s="14">
        <v>202511</v>
      </c>
      <c r="C3144" s="14">
        <v>202511</v>
      </c>
      <c r="D3144" s="14" t="s">
        <v>1015</v>
      </c>
      <c r="E3144" s="16">
        <v>9938905049</v>
      </c>
      <c r="F3144" s="10" t="s">
        <v>3398</v>
      </c>
      <c r="G3144" s="17" t="s">
        <v>1778</v>
      </c>
      <c r="H3144" s="11">
        <v>290000</v>
      </c>
      <c r="I3144" s="19">
        <v>46022</v>
      </c>
      <c r="J3144" s="11">
        <v>50000</v>
      </c>
      <c r="K3144" s="12" t="s">
        <v>20</v>
      </c>
      <c r="L3144" s="12" t="s">
        <v>158</v>
      </c>
    </row>
    <row r="3145" spans="1:12" x14ac:dyDescent="0.25">
      <c r="A3145" s="10" t="s">
        <v>3448</v>
      </c>
      <c r="B3145" s="14">
        <v>202512</v>
      </c>
      <c r="C3145" s="14">
        <v>202512</v>
      </c>
      <c r="D3145" s="14" t="s">
        <v>1015</v>
      </c>
      <c r="E3145" s="16">
        <v>7077629281</v>
      </c>
      <c r="F3145" s="10" t="s">
        <v>3461</v>
      </c>
      <c r="G3145" s="17" t="s">
        <v>1778</v>
      </c>
      <c r="H3145" s="11">
        <v>300000</v>
      </c>
      <c r="I3145" s="19">
        <v>46022</v>
      </c>
      <c r="J3145" s="11">
        <v>95000</v>
      </c>
      <c r="K3145" s="12" t="s">
        <v>20</v>
      </c>
      <c r="L3145" s="12" t="s">
        <v>158</v>
      </c>
    </row>
    <row r="3146" spans="1:12" x14ac:dyDescent="0.25">
      <c r="A3146" s="10" t="s">
        <v>3048</v>
      </c>
      <c r="B3146" s="14">
        <v>202507</v>
      </c>
      <c r="C3146" s="14">
        <v>202507</v>
      </c>
      <c r="D3146" s="14" t="s">
        <v>1015</v>
      </c>
      <c r="E3146" s="16">
        <v>8018322359</v>
      </c>
      <c r="F3146" s="10" t="s">
        <v>3051</v>
      </c>
      <c r="G3146" s="17" t="s">
        <v>1778</v>
      </c>
      <c r="H3146" s="11">
        <v>290000</v>
      </c>
      <c r="I3146" s="19">
        <v>46022</v>
      </c>
      <c r="J3146" s="11">
        <v>95000</v>
      </c>
      <c r="K3146" s="12" t="s">
        <v>20</v>
      </c>
      <c r="L3146" s="12" t="s">
        <v>158</v>
      </c>
    </row>
    <row r="3147" spans="1:12" x14ac:dyDescent="0.25">
      <c r="A3147" s="10" t="s">
        <v>3337</v>
      </c>
      <c r="B3147" s="14">
        <v>202511</v>
      </c>
      <c r="C3147" s="14">
        <v>202511</v>
      </c>
      <c r="D3147" s="14" t="s">
        <v>1015</v>
      </c>
      <c r="E3147" s="16">
        <v>6006980490</v>
      </c>
      <c r="F3147" s="10" t="s">
        <v>3349</v>
      </c>
      <c r="G3147" s="17" t="s">
        <v>1778</v>
      </c>
      <c r="H3147" s="11">
        <v>290000</v>
      </c>
      <c r="I3147" s="19">
        <v>46024</v>
      </c>
      <c r="J3147" s="11">
        <v>40000</v>
      </c>
      <c r="K3147" s="12" t="s">
        <v>20</v>
      </c>
      <c r="L3147" s="12" t="s">
        <v>158</v>
      </c>
    </row>
    <row r="3148" spans="1:12" x14ac:dyDescent="0.25">
      <c r="A3148" s="10" t="s">
        <v>3317</v>
      </c>
      <c r="B3148" s="14">
        <v>202510</v>
      </c>
      <c r="C3148" s="14">
        <v>202510</v>
      </c>
      <c r="D3148" s="14" t="s">
        <v>1015</v>
      </c>
      <c r="E3148" s="16">
        <v>9861066126</v>
      </c>
      <c r="F3148" s="10"/>
      <c r="G3148" s="17" t="s">
        <v>1778</v>
      </c>
      <c r="H3148" s="11">
        <v>290000</v>
      </c>
      <c r="I3148" s="19">
        <v>46024</v>
      </c>
      <c r="J3148" s="11">
        <v>21250</v>
      </c>
      <c r="K3148" s="12" t="s">
        <v>20</v>
      </c>
      <c r="L3148" s="12" t="s">
        <v>158</v>
      </c>
    </row>
    <row r="3149" spans="1:12" x14ac:dyDescent="0.25">
      <c r="A3149" s="10" t="s">
        <v>2253</v>
      </c>
      <c r="B3149" s="14">
        <v>202408</v>
      </c>
      <c r="C3149" s="14">
        <v>202408</v>
      </c>
      <c r="D3149" s="14" t="s">
        <v>1015</v>
      </c>
      <c r="E3149" s="16">
        <v>7479452777</v>
      </c>
      <c r="F3149" s="10" t="s">
        <v>2254</v>
      </c>
      <c r="G3149" s="17" t="s">
        <v>1778</v>
      </c>
      <c r="H3149" s="11">
        <v>290000</v>
      </c>
      <c r="I3149" s="19">
        <v>46025</v>
      </c>
      <c r="J3149" s="11">
        <v>20000</v>
      </c>
      <c r="K3149" s="12" t="s">
        <v>20</v>
      </c>
      <c r="L3149" s="12" t="s">
        <v>158</v>
      </c>
    </row>
    <row r="3150" spans="1:12" x14ac:dyDescent="0.25">
      <c r="A3150" s="10" t="s">
        <v>3271</v>
      </c>
      <c r="B3150" s="14">
        <v>202510</v>
      </c>
      <c r="C3150" s="14">
        <v>202510</v>
      </c>
      <c r="D3150" s="14" t="s">
        <v>1015</v>
      </c>
      <c r="E3150" s="16">
        <v>9827001405</v>
      </c>
      <c r="F3150" s="10" t="s">
        <v>3280</v>
      </c>
      <c r="G3150" s="17" t="s">
        <v>1778</v>
      </c>
      <c r="H3150" s="11">
        <v>300000</v>
      </c>
      <c r="I3150" s="19">
        <v>46025</v>
      </c>
      <c r="J3150" s="11">
        <v>40000</v>
      </c>
      <c r="K3150" s="12" t="s">
        <v>20</v>
      </c>
      <c r="L3150" s="12" t="s">
        <v>158</v>
      </c>
    </row>
    <row r="3151" spans="1:12" x14ac:dyDescent="0.25">
      <c r="A3151" s="10" t="s">
        <v>3382</v>
      </c>
      <c r="B3151" s="14">
        <v>202511</v>
      </c>
      <c r="C3151" s="14">
        <v>202511</v>
      </c>
      <c r="D3151" s="14" t="s">
        <v>1015</v>
      </c>
      <c r="E3151" s="16" t="s">
        <v>3386</v>
      </c>
      <c r="F3151" s="10" t="s">
        <v>3388</v>
      </c>
      <c r="G3151" s="17" t="s">
        <v>1778</v>
      </c>
      <c r="H3151" s="11">
        <v>290000</v>
      </c>
      <c r="I3151" s="19">
        <v>46025</v>
      </c>
      <c r="J3151" s="11">
        <v>80000</v>
      </c>
      <c r="K3151" s="12" t="s">
        <v>20</v>
      </c>
      <c r="L3151" s="12" t="s">
        <v>158</v>
      </c>
    </row>
    <row r="3152" spans="1:12" x14ac:dyDescent="0.25">
      <c r="A3152" s="10" t="s">
        <v>3237</v>
      </c>
      <c r="B3152" s="14">
        <v>202509</v>
      </c>
      <c r="C3152" s="14">
        <v>202509</v>
      </c>
      <c r="D3152" s="14" t="s">
        <v>1014</v>
      </c>
      <c r="E3152" s="16">
        <v>7978043059</v>
      </c>
      <c r="F3152" s="10" t="s">
        <v>3243</v>
      </c>
      <c r="G3152" s="17" t="s">
        <v>1792</v>
      </c>
      <c r="H3152" s="11">
        <v>270000</v>
      </c>
      <c r="I3152" s="19">
        <v>46025</v>
      </c>
      <c r="J3152" s="11">
        <v>50000</v>
      </c>
      <c r="K3152" s="12" t="s">
        <v>689</v>
      </c>
      <c r="L3152" s="12" t="s">
        <v>158</v>
      </c>
    </row>
    <row r="3153" spans="1:12" x14ac:dyDescent="0.25">
      <c r="A3153" s="10" t="s">
        <v>2394</v>
      </c>
      <c r="B3153" s="14">
        <v>202601</v>
      </c>
      <c r="C3153" s="14">
        <v>202601</v>
      </c>
      <c r="D3153" s="14" t="s">
        <v>1014</v>
      </c>
      <c r="E3153" s="16">
        <v>7234053844</v>
      </c>
      <c r="F3153" s="10"/>
      <c r="G3153" s="17" t="s">
        <v>1792</v>
      </c>
      <c r="H3153" s="11">
        <v>270000</v>
      </c>
      <c r="I3153" s="19">
        <v>46025</v>
      </c>
      <c r="J3153" s="11">
        <v>100000</v>
      </c>
      <c r="K3153" s="12" t="s">
        <v>689</v>
      </c>
      <c r="L3153" s="12" t="s">
        <v>158</v>
      </c>
    </row>
    <row r="3154" spans="1:12" x14ac:dyDescent="0.25">
      <c r="A3154" s="10" t="s">
        <v>3472</v>
      </c>
      <c r="B3154" s="14">
        <v>202601</v>
      </c>
      <c r="C3154" s="14">
        <v>202601</v>
      </c>
      <c r="D3154" s="14" t="s">
        <v>1014</v>
      </c>
      <c r="E3154" s="16">
        <v>9348885414</v>
      </c>
      <c r="F3154" s="10" t="s">
        <v>3476</v>
      </c>
      <c r="G3154" s="17" t="s">
        <v>1792</v>
      </c>
      <c r="H3154" s="11">
        <v>295000</v>
      </c>
      <c r="I3154" s="19">
        <v>46025</v>
      </c>
      <c r="J3154" s="11">
        <v>5000</v>
      </c>
      <c r="K3154" s="12" t="s">
        <v>689</v>
      </c>
      <c r="L3154" s="12" t="s">
        <v>158</v>
      </c>
    </row>
    <row r="3155" spans="1:12" x14ac:dyDescent="0.25">
      <c r="A3155" s="10" t="s">
        <v>3473</v>
      </c>
      <c r="B3155" s="14">
        <v>202601</v>
      </c>
      <c r="C3155" s="14">
        <v>202601</v>
      </c>
      <c r="D3155" s="14" t="s">
        <v>1015</v>
      </c>
      <c r="E3155" s="16">
        <v>8917248592</v>
      </c>
      <c r="F3155" s="10" t="s">
        <v>3477</v>
      </c>
      <c r="G3155" s="17" t="s">
        <v>1778</v>
      </c>
      <c r="H3155" s="11">
        <v>290000</v>
      </c>
      <c r="I3155" s="19">
        <v>46025</v>
      </c>
      <c r="J3155" s="11">
        <v>5000</v>
      </c>
      <c r="K3155" s="12" t="s">
        <v>689</v>
      </c>
      <c r="L3155" s="12" t="s">
        <v>158</v>
      </c>
    </row>
    <row r="3156" spans="1:12" x14ac:dyDescent="0.25">
      <c r="A3156" s="10" t="s">
        <v>3474</v>
      </c>
      <c r="B3156" s="14">
        <v>202601</v>
      </c>
      <c r="C3156" s="14">
        <v>202601</v>
      </c>
      <c r="D3156" s="14" t="s">
        <v>1015</v>
      </c>
      <c r="E3156" s="16">
        <v>6371628699</v>
      </c>
      <c r="F3156" s="10" t="s">
        <v>3478</v>
      </c>
      <c r="G3156" s="17" t="s">
        <v>1778</v>
      </c>
      <c r="H3156" s="11">
        <v>295000</v>
      </c>
      <c r="I3156" s="19">
        <v>46025</v>
      </c>
      <c r="J3156" s="11">
        <v>5000</v>
      </c>
      <c r="K3156" s="12" t="s">
        <v>689</v>
      </c>
      <c r="L3156" s="12" t="s">
        <v>158</v>
      </c>
    </row>
    <row r="3157" spans="1:12" x14ac:dyDescent="0.25">
      <c r="A3157" s="10" t="s">
        <v>3475</v>
      </c>
      <c r="B3157" s="14">
        <v>202601</v>
      </c>
      <c r="C3157" s="14">
        <v>202601</v>
      </c>
      <c r="D3157" s="14" t="s">
        <v>1015</v>
      </c>
      <c r="E3157" s="16">
        <v>8000058885</v>
      </c>
      <c r="F3157" s="10" t="s">
        <v>3479</v>
      </c>
      <c r="G3157" s="17" t="s">
        <v>1778</v>
      </c>
      <c r="H3157" s="11">
        <v>300000</v>
      </c>
      <c r="I3157" s="19">
        <v>46025</v>
      </c>
      <c r="J3157" s="11">
        <v>5000</v>
      </c>
      <c r="K3157" s="12" t="s">
        <v>689</v>
      </c>
      <c r="L3157" s="12" t="s">
        <v>158</v>
      </c>
    </row>
    <row r="3158" spans="1:12" x14ac:dyDescent="0.25">
      <c r="A3158" s="10" t="s">
        <v>2945</v>
      </c>
      <c r="B3158" s="14">
        <v>202505</v>
      </c>
      <c r="C3158" s="14">
        <v>202505</v>
      </c>
      <c r="D3158" s="14" t="s">
        <v>1014</v>
      </c>
      <c r="E3158" s="16">
        <v>9046776043</v>
      </c>
      <c r="F3158" s="10" t="s">
        <v>2949</v>
      </c>
      <c r="G3158" s="17" t="s">
        <v>1778</v>
      </c>
      <c r="H3158" s="11">
        <v>290000</v>
      </c>
      <c r="I3158" s="19">
        <v>46027</v>
      </c>
      <c r="J3158" s="11">
        <v>140000</v>
      </c>
      <c r="K3158" s="12" t="s">
        <v>20</v>
      </c>
      <c r="L3158" s="12" t="s">
        <v>158</v>
      </c>
    </row>
    <row r="3159" spans="1:12" x14ac:dyDescent="0.25">
      <c r="A3159" s="10" t="s">
        <v>3315</v>
      </c>
      <c r="B3159" s="14">
        <v>202510</v>
      </c>
      <c r="C3159" s="14">
        <v>202510</v>
      </c>
      <c r="D3159" s="14" t="s">
        <v>1015</v>
      </c>
      <c r="E3159" s="16">
        <v>7540916989</v>
      </c>
      <c r="F3159" s="10" t="s">
        <v>3319</v>
      </c>
      <c r="G3159" s="17" t="s">
        <v>1778</v>
      </c>
      <c r="H3159" s="11">
        <v>290000</v>
      </c>
      <c r="I3159" s="19">
        <v>46027</v>
      </c>
      <c r="J3159" s="11">
        <v>50000</v>
      </c>
      <c r="K3159" s="12" t="s">
        <v>20</v>
      </c>
      <c r="L3159" s="12" t="s">
        <v>158</v>
      </c>
    </row>
    <row r="3160" spans="1:12" x14ac:dyDescent="0.25">
      <c r="A3160" s="10" t="s">
        <v>3409</v>
      </c>
      <c r="B3160" s="14">
        <v>202512</v>
      </c>
      <c r="C3160" s="14">
        <v>202512</v>
      </c>
      <c r="D3160" s="14" t="s">
        <v>1014</v>
      </c>
      <c r="E3160" s="16">
        <v>9566002023</v>
      </c>
      <c r="F3160" s="10"/>
      <c r="G3160" s="17" t="s">
        <v>1778</v>
      </c>
      <c r="H3160" s="11">
        <v>290000</v>
      </c>
      <c r="I3160" s="19">
        <v>46027</v>
      </c>
      <c r="J3160" s="11">
        <v>50000</v>
      </c>
      <c r="K3160" s="12" t="s">
        <v>20</v>
      </c>
      <c r="L3160" s="12" t="s">
        <v>158</v>
      </c>
    </row>
    <row r="3161" spans="1:12" x14ac:dyDescent="0.25">
      <c r="A3161" s="10" t="s">
        <v>3383</v>
      </c>
      <c r="B3161" s="14">
        <v>202511</v>
      </c>
      <c r="C3161" s="14">
        <v>202511</v>
      </c>
      <c r="D3161" s="14" t="s">
        <v>1015</v>
      </c>
      <c r="E3161" s="16"/>
      <c r="F3161" s="10"/>
      <c r="G3161" s="17" t="s">
        <v>1778</v>
      </c>
      <c r="H3161" s="11"/>
      <c r="I3161" s="19">
        <v>46027</v>
      </c>
      <c r="J3161" s="11">
        <v>90000</v>
      </c>
      <c r="K3161" s="12" t="s">
        <v>20</v>
      </c>
      <c r="L3161" s="12" t="s">
        <v>158</v>
      </c>
    </row>
    <row r="3162" spans="1:12" x14ac:dyDescent="0.25">
      <c r="A3162" s="10" t="s">
        <v>3414</v>
      </c>
      <c r="B3162" s="14">
        <v>202512</v>
      </c>
      <c r="C3162" s="14">
        <v>202512</v>
      </c>
      <c r="D3162" s="14" t="s">
        <v>1015</v>
      </c>
      <c r="E3162" s="16">
        <v>7749859195</v>
      </c>
      <c r="F3162" s="10" t="s">
        <v>3419</v>
      </c>
      <c r="G3162" s="17" t="s">
        <v>1778</v>
      </c>
      <c r="H3162" s="11">
        <v>290000</v>
      </c>
      <c r="I3162" s="19">
        <v>46028</v>
      </c>
      <c r="J3162" s="11">
        <v>60000</v>
      </c>
      <c r="K3162" s="12" t="s">
        <v>20</v>
      </c>
      <c r="L3162" s="12" t="s">
        <v>158</v>
      </c>
    </row>
    <row r="3163" spans="1:12" x14ac:dyDescent="0.25">
      <c r="A3163" s="10" t="s">
        <v>3332</v>
      </c>
      <c r="B3163" s="14">
        <v>202511</v>
      </c>
      <c r="C3163" s="14">
        <v>202511</v>
      </c>
      <c r="D3163" s="14" t="s">
        <v>1015</v>
      </c>
      <c r="E3163" s="16">
        <v>8249791912</v>
      </c>
      <c r="F3163" s="10" t="s">
        <v>3343</v>
      </c>
      <c r="G3163" s="17" t="s">
        <v>1778</v>
      </c>
      <c r="H3163" s="11">
        <v>300000</v>
      </c>
      <c r="I3163" s="19">
        <v>46028</v>
      </c>
      <c r="J3163" s="11">
        <v>70000</v>
      </c>
      <c r="K3163" s="12" t="s">
        <v>20</v>
      </c>
      <c r="L3163" s="12" t="s">
        <v>158</v>
      </c>
    </row>
    <row r="3164" spans="1:12" x14ac:dyDescent="0.25">
      <c r="A3164" s="10" t="s">
        <v>3268</v>
      </c>
      <c r="B3164" s="14">
        <v>202510</v>
      </c>
      <c r="C3164" s="14">
        <v>202510</v>
      </c>
      <c r="D3164" s="14" t="s">
        <v>1014</v>
      </c>
      <c r="E3164" s="16">
        <v>7004747590</v>
      </c>
      <c r="F3164" s="10" t="s">
        <v>3277</v>
      </c>
      <c r="G3164" s="17" t="s">
        <v>1778</v>
      </c>
      <c r="H3164" s="11">
        <v>300000</v>
      </c>
      <c r="I3164" s="19">
        <v>46028</v>
      </c>
      <c r="J3164" s="11">
        <v>100000</v>
      </c>
      <c r="K3164" s="12" t="s">
        <v>20</v>
      </c>
      <c r="L3164" s="12" t="s">
        <v>158</v>
      </c>
    </row>
    <row r="3165" spans="1:12" x14ac:dyDescent="0.25">
      <c r="A3165" s="10" t="s">
        <v>2945</v>
      </c>
      <c r="B3165" s="14">
        <v>202505</v>
      </c>
      <c r="C3165" s="14">
        <v>202505</v>
      </c>
      <c r="D3165" s="14" t="s">
        <v>1014</v>
      </c>
      <c r="E3165" s="16">
        <v>9046776043</v>
      </c>
      <c r="F3165" s="10" t="s">
        <v>2949</v>
      </c>
      <c r="G3165" s="17" t="s">
        <v>1778</v>
      </c>
      <c r="H3165" s="11">
        <v>290000</v>
      </c>
      <c r="I3165" s="19">
        <v>46028</v>
      </c>
      <c r="J3165" s="11">
        <v>40000</v>
      </c>
      <c r="K3165" s="12" t="s">
        <v>20</v>
      </c>
      <c r="L3165" s="12" t="s">
        <v>158</v>
      </c>
    </row>
    <row r="3166" spans="1:12" x14ac:dyDescent="0.25">
      <c r="A3166" s="10" t="s">
        <v>3335</v>
      </c>
      <c r="B3166" s="14">
        <v>202511</v>
      </c>
      <c r="C3166" s="14">
        <v>202511</v>
      </c>
      <c r="D3166" s="14" t="s">
        <v>1015</v>
      </c>
      <c r="E3166" s="16">
        <v>9178415449</v>
      </c>
      <c r="F3166" s="10" t="s">
        <v>3347</v>
      </c>
      <c r="G3166" s="17" t="s">
        <v>1778</v>
      </c>
      <c r="H3166" s="11">
        <v>318000</v>
      </c>
      <c r="I3166" s="19">
        <v>46029</v>
      </c>
      <c r="J3166" s="11">
        <v>100000</v>
      </c>
      <c r="K3166" s="12" t="s">
        <v>20</v>
      </c>
      <c r="L3166" s="12" t="s">
        <v>158</v>
      </c>
    </row>
    <row r="3167" spans="1:12" x14ac:dyDescent="0.25">
      <c r="A3167" s="10" t="s">
        <v>2823</v>
      </c>
      <c r="B3167" s="14">
        <v>202511</v>
      </c>
      <c r="C3167" s="14">
        <v>202511</v>
      </c>
      <c r="D3167" s="14" t="s">
        <v>1015</v>
      </c>
      <c r="E3167" s="16">
        <v>9938365349</v>
      </c>
      <c r="F3167" s="10" t="s">
        <v>3345</v>
      </c>
      <c r="G3167" s="17" t="s">
        <v>1778</v>
      </c>
      <c r="H3167" s="11">
        <v>290000</v>
      </c>
      <c r="I3167" s="19">
        <v>46029</v>
      </c>
      <c r="J3167" s="11">
        <v>95000</v>
      </c>
      <c r="K3167" s="12" t="s">
        <v>20</v>
      </c>
      <c r="L3167" s="12" t="s">
        <v>158</v>
      </c>
    </row>
    <row r="3168" spans="1:12" x14ac:dyDescent="0.25">
      <c r="A3168" s="10" t="s">
        <v>3408</v>
      </c>
      <c r="B3168" s="14">
        <v>202512</v>
      </c>
      <c r="C3168" s="14">
        <v>202512</v>
      </c>
      <c r="D3168" s="14" t="s">
        <v>1014</v>
      </c>
      <c r="E3168" s="16">
        <v>9752861091</v>
      </c>
      <c r="F3168" s="10" t="s">
        <v>3415</v>
      </c>
      <c r="G3168" s="17" t="s">
        <v>1792</v>
      </c>
      <c r="H3168" s="11">
        <v>295000</v>
      </c>
      <c r="I3168" s="19">
        <v>46029</v>
      </c>
      <c r="J3168" s="11">
        <v>97333</v>
      </c>
      <c r="K3168" s="12" t="s">
        <v>20</v>
      </c>
      <c r="L3168" s="12" t="s">
        <v>158</v>
      </c>
    </row>
    <row r="3169" spans="1:13" x14ac:dyDescent="0.25">
      <c r="A3169" s="10" t="s">
        <v>3470</v>
      </c>
      <c r="B3169" s="14">
        <v>202506</v>
      </c>
      <c r="C3169" s="14">
        <v>202506</v>
      </c>
      <c r="D3169" s="14" t="s">
        <v>1015</v>
      </c>
      <c r="E3169" s="16">
        <v>9348628812</v>
      </c>
      <c r="F3169" s="10" t="s">
        <v>3480</v>
      </c>
      <c r="G3169" s="17" t="s">
        <v>1792</v>
      </c>
      <c r="H3169" s="11">
        <v>295000</v>
      </c>
      <c r="I3169" s="19">
        <v>46029</v>
      </c>
      <c r="J3169" s="11">
        <v>50000</v>
      </c>
      <c r="K3169" s="12" t="s">
        <v>20</v>
      </c>
      <c r="L3169" s="12" t="s">
        <v>158</v>
      </c>
    </row>
    <row r="3170" spans="1:13" x14ac:dyDescent="0.25">
      <c r="A3170" s="10" t="s">
        <v>3472</v>
      </c>
      <c r="B3170" s="14">
        <v>202601</v>
      </c>
      <c r="C3170" s="14">
        <v>202601</v>
      </c>
      <c r="D3170" s="14" t="s">
        <v>1014</v>
      </c>
      <c r="E3170" s="16">
        <v>9348885414</v>
      </c>
      <c r="F3170" s="10" t="s">
        <v>3476</v>
      </c>
      <c r="G3170" s="17" t="s">
        <v>1792</v>
      </c>
      <c r="H3170" s="11">
        <v>295000</v>
      </c>
      <c r="I3170" s="19">
        <v>46030</v>
      </c>
      <c r="J3170" s="11">
        <v>290000</v>
      </c>
      <c r="K3170" s="12" t="s">
        <v>689</v>
      </c>
      <c r="L3170" s="12" t="s">
        <v>158</v>
      </c>
    </row>
    <row r="3171" spans="1:13" x14ac:dyDescent="0.25">
      <c r="A3171" s="10" t="s">
        <v>3198</v>
      </c>
      <c r="B3171" s="14">
        <v>202509</v>
      </c>
      <c r="C3171" s="14">
        <v>202509</v>
      </c>
      <c r="D3171" s="14" t="s">
        <v>1014</v>
      </c>
      <c r="E3171" s="16">
        <v>9502142433</v>
      </c>
      <c r="F3171" s="10" t="s">
        <v>3204</v>
      </c>
      <c r="G3171" s="17" t="s">
        <v>1778</v>
      </c>
      <c r="H3171" s="11">
        <v>290000</v>
      </c>
      <c r="I3171" s="19">
        <v>46030</v>
      </c>
      <c r="J3171" s="11">
        <v>50000</v>
      </c>
      <c r="K3171" s="12" t="s">
        <v>20</v>
      </c>
      <c r="L3171" s="12" t="s">
        <v>158</v>
      </c>
    </row>
    <row r="3172" spans="1:13" x14ac:dyDescent="0.25">
      <c r="A3172" s="10" t="s">
        <v>3482</v>
      </c>
      <c r="B3172" s="14">
        <v>202506</v>
      </c>
      <c r="C3172" s="14">
        <v>202506</v>
      </c>
      <c r="D3172" s="14" t="s">
        <v>1015</v>
      </c>
      <c r="E3172" s="16">
        <v>9937897087</v>
      </c>
      <c r="F3172" s="10" t="s">
        <v>3481</v>
      </c>
      <c r="G3172" s="17" t="s">
        <v>1778</v>
      </c>
      <c r="H3172" s="11">
        <v>290000</v>
      </c>
      <c r="I3172" s="19">
        <v>46031</v>
      </c>
      <c r="J3172" s="11">
        <v>290000</v>
      </c>
      <c r="K3172" s="12" t="s">
        <v>20</v>
      </c>
      <c r="L3172" s="12" t="s">
        <v>158</v>
      </c>
      <c r="M3172" t="s">
        <v>903</v>
      </c>
    </row>
    <row r="3173" spans="1:13" x14ac:dyDescent="0.25">
      <c r="A3173" s="10" t="s">
        <v>3286</v>
      </c>
      <c r="B3173" s="14">
        <v>202510</v>
      </c>
      <c r="C3173" s="14">
        <v>202510</v>
      </c>
      <c r="D3173" s="14" t="s">
        <v>1015</v>
      </c>
      <c r="E3173" s="16">
        <v>8249639937</v>
      </c>
      <c r="F3173" s="10" t="s">
        <v>3290</v>
      </c>
      <c r="G3173" s="17" t="s">
        <v>2006</v>
      </c>
      <c r="H3173" s="11">
        <v>290000</v>
      </c>
      <c r="I3173" s="19">
        <v>46031</v>
      </c>
      <c r="J3173" s="11">
        <f>14600+35600</f>
        <v>50200</v>
      </c>
      <c r="K3173" s="12" t="s">
        <v>20</v>
      </c>
      <c r="L3173" s="12" t="s">
        <v>158</v>
      </c>
    </row>
    <row r="3174" spans="1:13" x14ac:dyDescent="0.25">
      <c r="A3174" s="10" t="s">
        <v>3032</v>
      </c>
      <c r="B3174" s="14">
        <v>202506</v>
      </c>
      <c r="C3174" s="14">
        <v>202506</v>
      </c>
      <c r="D3174" s="14" t="s">
        <v>1015</v>
      </c>
      <c r="E3174" s="16">
        <v>8328814343</v>
      </c>
      <c r="F3174" s="10" t="s">
        <v>3039</v>
      </c>
      <c r="G3174" s="17" t="s">
        <v>1792</v>
      </c>
      <c r="H3174" s="11">
        <v>270000</v>
      </c>
      <c r="I3174" s="19">
        <v>46031</v>
      </c>
      <c r="J3174" s="11">
        <v>45000</v>
      </c>
      <c r="K3174" s="12" t="s">
        <v>689</v>
      </c>
      <c r="L3174" s="12" t="s">
        <v>158</v>
      </c>
    </row>
    <row r="3175" spans="1:13" x14ac:dyDescent="0.25">
      <c r="A3175" s="10" t="s">
        <v>3483</v>
      </c>
      <c r="B3175" s="14">
        <v>202601</v>
      </c>
      <c r="C3175" s="14">
        <v>202601</v>
      </c>
      <c r="D3175" s="14" t="s">
        <v>1015</v>
      </c>
      <c r="E3175" s="16">
        <v>9937792267</v>
      </c>
      <c r="F3175" s="10" t="s">
        <v>3491</v>
      </c>
      <c r="G3175" s="17" t="s">
        <v>1778</v>
      </c>
      <c r="H3175" s="11">
        <v>318000</v>
      </c>
      <c r="I3175" s="19">
        <v>46031</v>
      </c>
      <c r="J3175" s="11">
        <v>5000</v>
      </c>
      <c r="K3175" s="12" t="s">
        <v>20</v>
      </c>
      <c r="L3175" s="12" t="s">
        <v>158</v>
      </c>
    </row>
    <row r="3176" spans="1:13" x14ac:dyDescent="0.25">
      <c r="A3176" s="10" t="s">
        <v>3484</v>
      </c>
      <c r="B3176" s="14">
        <v>202601</v>
      </c>
      <c r="C3176" s="14">
        <v>202601</v>
      </c>
      <c r="D3176" s="14" t="s">
        <v>1014</v>
      </c>
      <c r="E3176" s="16">
        <v>9692879887</v>
      </c>
      <c r="F3176" s="10" t="s">
        <v>3492</v>
      </c>
      <c r="G3176" s="17" t="s">
        <v>1792</v>
      </c>
      <c r="H3176" s="11">
        <v>280000</v>
      </c>
      <c r="I3176" s="19">
        <v>46031</v>
      </c>
      <c r="J3176" s="11">
        <v>5000</v>
      </c>
      <c r="K3176" s="12" t="s">
        <v>20</v>
      </c>
      <c r="L3176" s="12" t="s">
        <v>158</v>
      </c>
    </row>
    <row r="3177" spans="1:13" x14ac:dyDescent="0.25">
      <c r="A3177" s="10" t="s">
        <v>3485</v>
      </c>
      <c r="B3177" s="14">
        <v>202601</v>
      </c>
      <c r="C3177" s="14">
        <v>202601</v>
      </c>
      <c r="D3177" s="14" t="s">
        <v>1015</v>
      </c>
      <c r="E3177" s="16">
        <v>7377856528</v>
      </c>
      <c r="F3177" s="10" t="s">
        <v>3493</v>
      </c>
      <c r="G3177" s="17" t="s">
        <v>1778</v>
      </c>
      <c r="H3177" s="11">
        <v>290000</v>
      </c>
      <c r="I3177" s="19">
        <v>46031</v>
      </c>
      <c r="J3177" s="11">
        <v>5000</v>
      </c>
      <c r="K3177" s="12" t="s">
        <v>20</v>
      </c>
      <c r="L3177" s="12" t="s">
        <v>158</v>
      </c>
    </row>
    <row r="3178" spans="1:13" x14ac:dyDescent="0.25">
      <c r="A3178" s="10" t="s">
        <v>3486</v>
      </c>
      <c r="B3178" s="14">
        <v>202601</v>
      </c>
      <c r="C3178" s="14">
        <v>202601</v>
      </c>
      <c r="D3178" s="14" t="s">
        <v>1015</v>
      </c>
      <c r="E3178" s="16">
        <v>7847056138</v>
      </c>
      <c r="F3178" s="10" t="s">
        <v>3494</v>
      </c>
      <c r="G3178" s="17" t="s">
        <v>1778</v>
      </c>
      <c r="H3178" s="11">
        <v>290000</v>
      </c>
      <c r="I3178" s="19">
        <v>46031</v>
      </c>
      <c r="J3178" s="11">
        <v>10000</v>
      </c>
      <c r="K3178" s="12" t="s">
        <v>20</v>
      </c>
      <c r="L3178" s="12" t="s">
        <v>158</v>
      </c>
    </row>
    <row r="3179" spans="1:13" x14ac:dyDescent="0.25">
      <c r="A3179" s="10" t="s">
        <v>3487</v>
      </c>
      <c r="B3179" s="14">
        <v>202601</v>
      </c>
      <c r="C3179" s="14">
        <v>202601</v>
      </c>
      <c r="D3179" s="14" t="s">
        <v>1015</v>
      </c>
      <c r="E3179" s="16">
        <v>9040907618</v>
      </c>
      <c r="F3179" s="10" t="s">
        <v>3495</v>
      </c>
      <c r="G3179" s="17" t="s">
        <v>1778</v>
      </c>
      <c r="H3179" s="11">
        <v>290000</v>
      </c>
      <c r="I3179" s="19">
        <v>46031</v>
      </c>
      <c r="J3179" s="11">
        <v>5000</v>
      </c>
      <c r="K3179" s="12" t="s">
        <v>20</v>
      </c>
      <c r="L3179" s="12" t="s">
        <v>158</v>
      </c>
    </row>
    <row r="3180" spans="1:13" x14ac:dyDescent="0.25">
      <c r="A3180" s="10" t="s">
        <v>3482</v>
      </c>
      <c r="B3180" s="14">
        <v>202601</v>
      </c>
      <c r="C3180" s="14">
        <v>202601</v>
      </c>
      <c r="D3180" s="14" t="s">
        <v>1015</v>
      </c>
      <c r="E3180" s="16">
        <v>9937897087</v>
      </c>
      <c r="F3180" s="10" t="s">
        <v>3496</v>
      </c>
      <c r="G3180" s="17" t="s">
        <v>1778</v>
      </c>
      <c r="H3180" s="11">
        <v>290000</v>
      </c>
      <c r="I3180" s="19">
        <v>46031</v>
      </c>
      <c r="J3180" s="11">
        <v>5000</v>
      </c>
      <c r="K3180" s="12" t="s">
        <v>20</v>
      </c>
      <c r="L3180" s="12" t="s">
        <v>158</v>
      </c>
    </row>
    <row r="3181" spans="1:13" x14ac:dyDescent="0.25">
      <c r="A3181" s="10" t="s">
        <v>3488</v>
      </c>
      <c r="B3181" s="14">
        <v>202601</v>
      </c>
      <c r="C3181" s="14">
        <v>202601</v>
      </c>
      <c r="D3181" s="14" t="s">
        <v>1014</v>
      </c>
      <c r="E3181" s="16">
        <v>9901238184</v>
      </c>
      <c r="F3181" s="10" t="s">
        <v>3497</v>
      </c>
      <c r="G3181" s="17" t="s">
        <v>1778</v>
      </c>
      <c r="H3181" s="11">
        <v>290000</v>
      </c>
      <c r="I3181" s="19">
        <v>46031</v>
      </c>
      <c r="J3181" s="11">
        <v>5000</v>
      </c>
      <c r="K3181" s="12" t="s">
        <v>20</v>
      </c>
      <c r="L3181" s="12" t="s">
        <v>158</v>
      </c>
    </row>
    <row r="3182" spans="1:13" x14ac:dyDescent="0.25">
      <c r="A3182" s="10" t="s">
        <v>475</v>
      </c>
      <c r="B3182" s="14">
        <v>202601</v>
      </c>
      <c r="C3182" s="14">
        <v>202601</v>
      </c>
      <c r="D3182" s="14" t="s">
        <v>1015</v>
      </c>
      <c r="E3182" s="16" t="s">
        <v>3490</v>
      </c>
      <c r="F3182" s="10" t="s">
        <v>3498</v>
      </c>
      <c r="G3182" s="17" t="s">
        <v>1778</v>
      </c>
      <c r="H3182" s="11">
        <v>290000</v>
      </c>
      <c r="I3182" s="19">
        <v>46031</v>
      </c>
      <c r="J3182" s="11">
        <v>5000</v>
      </c>
      <c r="K3182" s="12" t="s">
        <v>20</v>
      </c>
      <c r="L3182" s="12" t="s">
        <v>158</v>
      </c>
    </row>
    <row r="3183" spans="1:13" x14ac:dyDescent="0.25">
      <c r="A3183" s="10" t="s">
        <v>3489</v>
      </c>
      <c r="B3183" s="14">
        <v>202601</v>
      </c>
      <c r="C3183" s="14">
        <v>202601</v>
      </c>
      <c r="D3183" s="14" t="s">
        <v>1015</v>
      </c>
      <c r="E3183" s="16">
        <v>9776974226</v>
      </c>
      <c r="F3183" s="10" t="s">
        <v>3499</v>
      </c>
      <c r="G3183" s="17" t="s">
        <v>1778</v>
      </c>
      <c r="H3183" s="11">
        <v>290000</v>
      </c>
      <c r="I3183" s="19">
        <v>46031</v>
      </c>
      <c r="J3183" s="11">
        <v>5000</v>
      </c>
      <c r="K3183" s="12" t="s">
        <v>20</v>
      </c>
      <c r="L3183" s="12" t="s">
        <v>158</v>
      </c>
    </row>
    <row r="3184" spans="1:13" x14ac:dyDescent="0.25">
      <c r="A3184" s="10" t="s">
        <v>3483</v>
      </c>
      <c r="B3184" s="14">
        <v>202601</v>
      </c>
      <c r="C3184" s="14">
        <v>202601</v>
      </c>
      <c r="D3184" s="14" t="s">
        <v>1015</v>
      </c>
      <c r="E3184" s="16">
        <v>9937792267</v>
      </c>
      <c r="F3184" s="10" t="s">
        <v>3491</v>
      </c>
      <c r="G3184" s="17" t="s">
        <v>1778</v>
      </c>
      <c r="H3184" s="11">
        <v>318000</v>
      </c>
      <c r="I3184" s="19">
        <v>46032</v>
      </c>
      <c r="J3184" s="11">
        <v>313000</v>
      </c>
      <c r="K3184" s="12" t="s">
        <v>20</v>
      </c>
      <c r="L3184" s="12" t="s">
        <v>158</v>
      </c>
      <c r="M3184" t="s">
        <v>903</v>
      </c>
    </row>
    <row r="3185" spans="1:13" x14ac:dyDescent="0.25">
      <c r="A3185" s="10" t="s">
        <v>3360</v>
      </c>
      <c r="B3185" s="14">
        <v>202511</v>
      </c>
      <c r="C3185" s="14">
        <v>202511</v>
      </c>
      <c r="D3185" s="14" t="s">
        <v>1015</v>
      </c>
      <c r="E3185" s="16">
        <v>8457990349</v>
      </c>
      <c r="F3185" s="10" t="s">
        <v>3371</v>
      </c>
      <c r="G3185" s="17" t="s">
        <v>1778</v>
      </c>
      <c r="H3185" s="11">
        <v>290000</v>
      </c>
      <c r="I3185" s="19">
        <v>46032</v>
      </c>
      <c r="J3185" s="11">
        <v>50000</v>
      </c>
      <c r="K3185" s="12" t="s">
        <v>20</v>
      </c>
      <c r="L3185" s="12" t="s">
        <v>158</v>
      </c>
    </row>
    <row r="3186" spans="1:13" x14ac:dyDescent="0.25">
      <c r="A3186" s="10" t="s">
        <v>3500</v>
      </c>
      <c r="B3186" s="14">
        <v>202601</v>
      </c>
      <c r="C3186" s="14">
        <v>202601</v>
      </c>
      <c r="D3186" s="14" t="s">
        <v>1015</v>
      </c>
      <c r="E3186" s="16">
        <v>8815437928</v>
      </c>
      <c r="F3186" s="10" t="s">
        <v>3501</v>
      </c>
      <c r="G3186" s="17" t="s">
        <v>1778</v>
      </c>
      <c r="H3186" s="11">
        <v>290000</v>
      </c>
      <c r="I3186" s="19">
        <v>46032</v>
      </c>
      <c r="J3186" s="11">
        <v>5000</v>
      </c>
      <c r="K3186" s="12" t="s">
        <v>20</v>
      </c>
      <c r="L3186" s="12" t="s">
        <v>158</v>
      </c>
    </row>
    <row r="3187" spans="1:13" x14ac:dyDescent="0.25">
      <c r="A3187" s="10" t="s">
        <v>1269</v>
      </c>
      <c r="B3187" s="14">
        <v>202601</v>
      </c>
      <c r="C3187" s="14">
        <v>202601</v>
      </c>
      <c r="D3187" s="14" t="s">
        <v>1015</v>
      </c>
      <c r="E3187" s="16">
        <v>9178026952</v>
      </c>
      <c r="F3187" s="10" t="s">
        <v>1515</v>
      </c>
      <c r="G3187" s="17" t="s">
        <v>1778</v>
      </c>
      <c r="H3187" s="11">
        <v>290000</v>
      </c>
      <c r="I3187" s="19">
        <v>46032</v>
      </c>
      <c r="J3187" s="11">
        <v>10000</v>
      </c>
      <c r="K3187" s="12" t="s">
        <v>717</v>
      </c>
      <c r="L3187" s="12" t="s">
        <v>158</v>
      </c>
      <c r="M3187" t="s">
        <v>3423</v>
      </c>
    </row>
    <row r="3188" spans="1:13" x14ac:dyDescent="0.25">
      <c r="A3188" s="10" t="s">
        <v>3470</v>
      </c>
      <c r="B3188" s="14">
        <v>202601</v>
      </c>
      <c r="C3188" s="14">
        <v>202601</v>
      </c>
      <c r="D3188" s="14" t="s">
        <v>1015</v>
      </c>
      <c r="E3188" s="16">
        <v>9348628812</v>
      </c>
      <c r="F3188" s="10" t="s">
        <v>3471</v>
      </c>
      <c r="G3188" s="17" t="s">
        <v>1778</v>
      </c>
      <c r="H3188" s="11">
        <v>318000</v>
      </c>
      <c r="I3188" s="19">
        <v>46034</v>
      </c>
      <c r="J3188" s="11">
        <v>220000</v>
      </c>
      <c r="K3188" s="12" t="s">
        <v>20</v>
      </c>
      <c r="L3188" s="12" t="s">
        <v>158</v>
      </c>
      <c r="M3188" t="s">
        <v>903</v>
      </c>
    </row>
    <row r="3189" spans="1:13" x14ac:dyDescent="0.25">
      <c r="A3189" s="10" t="s">
        <v>3168</v>
      </c>
      <c r="B3189" s="14">
        <v>202508</v>
      </c>
      <c r="C3189" s="14">
        <v>202508</v>
      </c>
      <c r="D3189" s="14" t="s">
        <v>1014</v>
      </c>
      <c r="E3189" s="16">
        <v>9907852031</v>
      </c>
      <c r="F3189" s="10" t="s">
        <v>3180</v>
      </c>
      <c r="G3189" s="17" t="s">
        <v>1792</v>
      </c>
      <c r="H3189" s="11">
        <v>250000</v>
      </c>
      <c r="I3189" s="19">
        <v>46034</v>
      </c>
      <c r="J3189" s="11">
        <v>160000</v>
      </c>
      <c r="K3189" s="12" t="s">
        <v>689</v>
      </c>
      <c r="L3189" s="12" t="s">
        <v>158</v>
      </c>
    </row>
    <row r="3190" spans="1:13" x14ac:dyDescent="0.25">
      <c r="A3190" s="10" t="s">
        <v>3503</v>
      </c>
      <c r="B3190" s="14">
        <v>202601</v>
      </c>
      <c r="C3190" s="14">
        <v>202601</v>
      </c>
      <c r="D3190" s="14" t="s">
        <v>1015</v>
      </c>
      <c r="E3190" s="16">
        <v>8984922281</v>
      </c>
      <c r="F3190" s="10" t="s">
        <v>3502</v>
      </c>
      <c r="G3190" s="17" t="s">
        <v>1778</v>
      </c>
      <c r="H3190" s="11">
        <v>318000</v>
      </c>
      <c r="I3190" s="19">
        <v>46035</v>
      </c>
      <c r="J3190" s="11">
        <v>285000</v>
      </c>
      <c r="K3190" s="12" t="s">
        <v>20</v>
      </c>
      <c r="L3190" s="12" t="s">
        <v>158</v>
      </c>
      <c r="M3190" t="s">
        <v>903</v>
      </c>
    </row>
    <row r="3191" spans="1:13" x14ac:dyDescent="0.25">
      <c r="A3191" s="10" t="s">
        <v>3467</v>
      </c>
      <c r="B3191" s="14">
        <v>202601</v>
      </c>
      <c r="C3191" s="14">
        <v>202601</v>
      </c>
      <c r="D3191" s="14" t="s">
        <v>1015</v>
      </c>
      <c r="E3191" s="16">
        <v>9399486546</v>
      </c>
      <c r="F3191" s="10" t="s">
        <v>3469</v>
      </c>
      <c r="G3191" s="17" t="s">
        <v>1778</v>
      </c>
      <c r="H3191" s="11">
        <v>295000</v>
      </c>
      <c r="I3191" s="19">
        <v>46035</v>
      </c>
      <c r="J3191" s="11">
        <v>67500</v>
      </c>
      <c r="K3191" s="12" t="s">
        <v>20</v>
      </c>
      <c r="L3191" s="12" t="s">
        <v>158</v>
      </c>
    </row>
    <row r="3192" spans="1:13" x14ac:dyDescent="0.25">
      <c r="A3192" s="10" t="s">
        <v>3065</v>
      </c>
      <c r="B3192" s="14">
        <v>202507</v>
      </c>
      <c r="C3192" s="14">
        <v>202507</v>
      </c>
      <c r="D3192" s="14" t="s">
        <v>1015</v>
      </c>
      <c r="E3192" s="16">
        <v>6371692518</v>
      </c>
      <c r="F3192" s="10" t="s">
        <v>3066</v>
      </c>
      <c r="G3192" s="17" t="s">
        <v>1778</v>
      </c>
      <c r="H3192" s="11">
        <v>290000</v>
      </c>
      <c r="I3192" s="19">
        <v>46035</v>
      </c>
      <c r="J3192" s="11">
        <v>20000</v>
      </c>
      <c r="K3192" s="12" t="s">
        <v>717</v>
      </c>
      <c r="L3192" s="12" t="s">
        <v>158</v>
      </c>
    </row>
    <row r="3193" spans="1:13" x14ac:dyDescent="0.25">
      <c r="A3193" s="10" t="s">
        <v>3475</v>
      </c>
      <c r="B3193" s="14">
        <v>202601</v>
      </c>
      <c r="C3193" s="14">
        <v>202601</v>
      </c>
      <c r="D3193" s="14" t="s">
        <v>1015</v>
      </c>
      <c r="E3193" s="16">
        <v>8000058885</v>
      </c>
      <c r="F3193" s="10" t="s">
        <v>3479</v>
      </c>
      <c r="G3193" s="17" t="s">
        <v>1778</v>
      </c>
      <c r="H3193" s="11">
        <v>300000</v>
      </c>
      <c r="I3193" s="19">
        <v>46036</v>
      </c>
      <c r="J3193" s="11">
        <v>230000</v>
      </c>
      <c r="K3193" s="12" t="s">
        <v>689</v>
      </c>
      <c r="L3193" s="12" t="s">
        <v>158</v>
      </c>
      <c r="M3193" t="s">
        <v>903</v>
      </c>
    </row>
    <row r="3194" spans="1:13" x14ac:dyDescent="0.25">
      <c r="A3194" s="10" t="s">
        <v>3235</v>
      </c>
      <c r="B3194" s="14">
        <v>202509</v>
      </c>
      <c r="C3194" s="14">
        <v>202509</v>
      </c>
      <c r="D3194" s="14" t="s">
        <v>1014</v>
      </c>
      <c r="E3194" s="16">
        <v>9753725114</v>
      </c>
      <c r="F3194" s="10"/>
      <c r="G3194" s="17" t="s">
        <v>1778</v>
      </c>
      <c r="H3194" s="11">
        <v>290000</v>
      </c>
      <c r="I3194" s="19">
        <v>46036</v>
      </c>
      <c r="J3194" s="11">
        <v>51250</v>
      </c>
      <c r="K3194" s="12" t="s">
        <v>20</v>
      </c>
      <c r="L3194" s="12" t="s">
        <v>158</v>
      </c>
    </row>
    <row r="3195" spans="1:13" x14ac:dyDescent="0.25">
      <c r="A3195" s="10" t="s">
        <v>2849</v>
      </c>
      <c r="B3195" s="14">
        <v>202504</v>
      </c>
      <c r="C3195" s="14">
        <v>202504</v>
      </c>
      <c r="D3195" s="14" t="s">
        <v>1014</v>
      </c>
      <c r="E3195" s="16">
        <v>8249310073</v>
      </c>
      <c r="F3195" s="10" t="s">
        <v>2850</v>
      </c>
      <c r="G3195" s="17" t="s">
        <v>1778</v>
      </c>
      <c r="H3195" s="11">
        <v>305000</v>
      </c>
      <c r="I3195" s="19">
        <v>46036</v>
      </c>
      <c r="J3195" s="11">
        <v>50000</v>
      </c>
      <c r="K3195" s="12" t="s">
        <v>20</v>
      </c>
      <c r="L3195" s="12" t="s">
        <v>158</v>
      </c>
    </row>
    <row r="3196" spans="1:13" x14ac:dyDescent="0.25">
      <c r="A3196" s="10" t="s">
        <v>3504</v>
      </c>
      <c r="B3196" s="14">
        <v>202601</v>
      </c>
      <c r="C3196" s="14">
        <v>202601</v>
      </c>
      <c r="D3196" s="14" t="s">
        <v>1015</v>
      </c>
      <c r="E3196" s="16">
        <v>7847056138</v>
      </c>
      <c r="F3196" s="10" t="s">
        <v>3505</v>
      </c>
      <c r="G3196" s="17" t="s">
        <v>1778</v>
      </c>
      <c r="H3196" s="11">
        <v>305000</v>
      </c>
      <c r="I3196" s="19">
        <v>46036</v>
      </c>
      <c r="J3196" s="11">
        <v>70000</v>
      </c>
      <c r="K3196" s="12" t="s">
        <v>717</v>
      </c>
      <c r="L3196" s="12" t="s">
        <v>158</v>
      </c>
    </row>
    <row r="3197" spans="1:13" x14ac:dyDescent="0.25">
      <c r="A3197" s="10" t="s">
        <v>3272</v>
      </c>
      <c r="B3197" s="14">
        <v>202510</v>
      </c>
      <c r="C3197" s="14">
        <v>202510</v>
      </c>
      <c r="D3197" s="14" t="s">
        <v>1014</v>
      </c>
      <c r="E3197" s="16">
        <v>7676329548</v>
      </c>
      <c r="F3197" s="10" t="s">
        <v>3281</v>
      </c>
      <c r="G3197" s="17" t="s">
        <v>1778</v>
      </c>
      <c r="H3197" s="11">
        <v>300000</v>
      </c>
      <c r="I3197" s="19">
        <v>46037</v>
      </c>
      <c r="J3197" s="11">
        <v>50000</v>
      </c>
      <c r="K3197" s="12" t="s">
        <v>20</v>
      </c>
      <c r="L3197" s="12" t="s">
        <v>158</v>
      </c>
    </row>
    <row r="3198" spans="1:13" x14ac:dyDescent="0.25">
      <c r="A3198" s="10" t="s">
        <v>3395</v>
      </c>
      <c r="B3198" s="14">
        <v>202511</v>
      </c>
      <c r="C3198" s="14">
        <v>202511</v>
      </c>
      <c r="D3198" s="14" t="s">
        <v>1014</v>
      </c>
      <c r="E3198" s="16">
        <v>7256058624</v>
      </c>
      <c r="F3198" s="10" t="s">
        <v>3400</v>
      </c>
      <c r="G3198" s="17" t="s">
        <v>1778</v>
      </c>
      <c r="H3198" s="11">
        <v>293000</v>
      </c>
      <c r="I3198" s="19">
        <v>46037</v>
      </c>
      <c r="J3198" s="11">
        <v>60000</v>
      </c>
      <c r="K3198" s="12" t="s">
        <v>20</v>
      </c>
      <c r="L3198" s="12" t="s">
        <v>158</v>
      </c>
    </row>
    <row r="3199" spans="1:13" x14ac:dyDescent="0.25">
      <c r="A3199" s="10" t="s">
        <v>3331</v>
      </c>
      <c r="B3199" s="14">
        <v>202511</v>
      </c>
      <c r="C3199" s="14">
        <v>202511</v>
      </c>
      <c r="D3199" s="14" t="s">
        <v>1015</v>
      </c>
      <c r="E3199" s="16">
        <v>7978419313</v>
      </c>
      <c r="F3199" s="10" t="s">
        <v>3342</v>
      </c>
      <c r="G3199" s="17" t="s">
        <v>1778</v>
      </c>
      <c r="H3199" s="11">
        <v>300000</v>
      </c>
      <c r="I3199" s="19">
        <v>46037</v>
      </c>
      <c r="J3199" s="11">
        <v>50000</v>
      </c>
      <c r="K3199" s="12" t="s">
        <v>20</v>
      </c>
      <c r="L3199" s="12" t="s">
        <v>158</v>
      </c>
    </row>
    <row r="3200" spans="1:13" x14ac:dyDescent="0.25">
      <c r="A3200" s="10" t="s">
        <v>3253</v>
      </c>
      <c r="B3200" s="14">
        <v>202509</v>
      </c>
      <c r="C3200" s="14">
        <v>202509</v>
      </c>
      <c r="D3200" s="14" t="s">
        <v>1015</v>
      </c>
      <c r="E3200" s="16">
        <v>9583436866</v>
      </c>
      <c r="F3200" s="10" t="s">
        <v>3254</v>
      </c>
      <c r="G3200" s="17" t="s">
        <v>1778</v>
      </c>
      <c r="H3200" s="11">
        <v>29000</v>
      </c>
      <c r="I3200" s="19">
        <v>46037</v>
      </c>
      <c r="J3200" s="11">
        <v>45000</v>
      </c>
      <c r="K3200" s="12" t="s">
        <v>286</v>
      </c>
      <c r="L3200" s="12" t="s">
        <v>158</v>
      </c>
    </row>
    <row r="3201" spans="1:13" x14ac:dyDescent="0.25">
      <c r="A3201" s="10" t="s">
        <v>3275</v>
      </c>
      <c r="B3201" s="14">
        <v>202510</v>
      </c>
      <c r="C3201" s="14">
        <v>202510</v>
      </c>
      <c r="D3201" s="14" t="s">
        <v>1014</v>
      </c>
      <c r="E3201" s="16">
        <v>8088950824</v>
      </c>
      <c r="F3201" s="10" t="s">
        <v>3284</v>
      </c>
      <c r="G3201" s="17" t="s">
        <v>1778</v>
      </c>
      <c r="H3201" s="11">
        <v>290000</v>
      </c>
      <c r="I3201" s="19">
        <v>46037</v>
      </c>
      <c r="J3201" s="11">
        <v>50000</v>
      </c>
      <c r="K3201" s="12" t="s">
        <v>20</v>
      </c>
      <c r="L3201" s="12" t="s">
        <v>158</v>
      </c>
    </row>
    <row r="3202" spans="1:13" x14ac:dyDescent="0.25">
      <c r="A3202" s="10" t="s">
        <v>1754</v>
      </c>
      <c r="B3202" s="14">
        <v>202401</v>
      </c>
      <c r="C3202" s="14">
        <v>202401</v>
      </c>
      <c r="D3202" s="14" t="s">
        <v>1014</v>
      </c>
      <c r="E3202" s="16">
        <v>9035210110</v>
      </c>
      <c r="F3202" s="10" t="s">
        <v>1755</v>
      </c>
      <c r="G3202" s="17" t="s">
        <v>19</v>
      </c>
      <c r="H3202" s="11">
        <v>290000</v>
      </c>
      <c r="I3202" s="19">
        <v>46037</v>
      </c>
      <c r="J3202" s="11">
        <v>25000</v>
      </c>
      <c r="K3202" s="12" t="s">
        <v>286</v>
      </c>
      <c r="L3202" s="12" t="s">
        <v>158</v>
      </c>
    </row>
    <row r="3203" spans="1:13" x14ac:dyDescent="0.25">
      <c r="A3203" s="10" t="s">
        <v>3065</v>
      </c>
      <c r="B3203" s="14">
        <v>202507</v>
      </c>
      <c r="C3203" s="14">
        <v>202507</v>
      </c>
      <c r="D3203" s="14" t="s">
        <v>1015</v>
      </c>
      <c r="E3203" s="16">
        <v>6371692518</v>
      </c>
      <c r="F3203" s="10" t="s">
        <v>3066</v>
      </c>
      <c r="G3203" s="17" t="s">
        <v>1778</v>
      </c>
      <c r="H3203" s="11">
        <v>290000</v>
      </c>
      <c r="I3203" s="19">
        <v>46037</v>
      </c>
      <c r="J3203" s="11">
        <v>25000</v>
      </c>
      <c r="K3203" s="12" t="s">
        <v>20</v>
      </c>
      <c r="L3203" s="12" t="s">
        <v>158</v>
      </c>
      <c r="M3203" t="s">
        <v>3508</v>
      </c>
    </row>
    <row r="3204" spans="1:13" x14ac:dyDescent="0.25">
      <c r="A3204" s="10" t="s">
        <v>3484</v>
      </c>
      <c r="B3204" s="14">
        <v>202601</v>
      </c>
      <c r="C3204" s="14">
        <v>202601</v>
      </c>
      <c r="D3204" s="14" t="s">
        <v>1014</v>
      </c>
      <c r="E3204" s="16">
        <v>9692879887</v>
      </c>
      <c r="F3204" s="10" t="s">
        <v>3492</v>
      </c>
      <c r="G3204" s="17" t="s">
        <v>1792</v>
      </c>
      <c r="H3204" s="11">
        <v>280000</v>
      </c>
      <c r="I3204" s="19">
        <v>46038</v>
      </c>
      <c r="J3204" s="11">
        <v>110000</v>
      </c>
      <c r="K3204" s="12" t="s">
        <v>20</v>
      </c>
      <c r="L3204" s="12" t="s">
        <v>158</v>
      </c>
      <c r="M3204" t="s">
        <v>903</v>
      </c>
    </row>
    <row r="3205" spans="1:13" x14ac:dyDescent="0.25">
      <c r="A3205" s="10" t="s">
        <v>3507</v>
      </c>
      <c r="B3205" s="14">
        <v>202601</v>
      </c>
      <c r="C3205" s="14">
        <v>202601</v>
      </c>
      <c r="D3205" s="14" t="s">
        <v>1015</v>
      </c>
      <c r="E3205" s="16" t="s">
        <v>3490</v>
      </c>
      <c r="F3205" s="10" t="s">
        <v>3506</v>
      </c>
      <c r="G3205" s="17" t="s">
        <v>1778</v>
      </c>
      <c r="H3205" s="11">
        <v>290000</v>
      </c>
      <c r="I3205" s="19">
        <v>46038</v>
      </c>
      <c r="J3205" s="11">
        <v>285000</v>
      </c>
      <c r="K3205" s="12" t="s">
        <v>20</v>
      </c>
      <c r="L3205" s="12" t="s">
        <v>158</v>
      </c>
      <c r="M3205" t="s">
        <v>903</v>
      </c>
    </row>
    <row r="3206" spans="1:13" x14ac:dyDescent="0.25">
      <c r="A3206" s="10" t="s">
        <v>3406</v>
      </c>
      <c r="B3206" s="14">
        <v>202511</v>
      </c>
      <c r="C3206" s="14">
        <v>202511</v>
      </c>
      <c r="D3206" s="14" t="s">
        <v>1015</v>
      </c>
      <c r="E3206" s="16">
        <v>6371204275</v>
      </c>
      <c r="F3206" s="10" t="s">
        <v>3407</v>
      </c>
      <c r="G3206" s="17" t="s">
        <v>1778</v>
      </c>
      <c r="H3206" s="11">
        <v>290000</v>
      </c>
      <c r="I3206" s="19">
        <v>46039</v>
      </c>
      <c r="J3206" s="11">
        <v>100000</v>
      </c>
      <c r="K3206" s="12" t="s">
        <v>717</v>
      </c>
      <c r="L3206" s="12" t="s">
        <v>158</v>
      </c>
      <c r="M3206" t="s">
        <v>3423</v>
      </c>
    </row>
    <row r="3207" spans="1:13" x14ac:dyDescent="0.25">
      <c r="A3207" s="43" t="s">
        <v>3442</v>
      </c>
      <c r="B3207" s="44">
        <v>202512</v>
      </c>
      <c r="C3207" s="44">
        <v>202512</v>
      </c>
      <c r="D3207" s="44" t="s">
        <v>1015</v>
      </c>
      <c r="E3207" s="45">
        <v>9348569362</v>
      </c>
      <c r="F3207" s="43" t="s">
        <v>3455</v>
      </c>
      <c r="G3207" s="56" t="s">
        <v>1778</v>
      </c>
      <c r="H3207" s="46">
        <v>290000</v>
      </c>
      <c r="I3207" s="57">
        <v>46039</v>
      </c>
      <c r="J3207" s="46">
        <v>100000</v>
      </c>
      <c r="K3207" s="12" t="s">
        <v>20</v>
      </c>
      <c r="L3207" s="12" t="s">
        <v>158</v>
      </c>
    </row>
    <row r="3208" spans="1:13" x14ac:dyDescent="0.25">
      <c r="A3208" s="10" t="s">
        <v>3473</v>
      </c>
      <c r="B3208" s="14">
        <v>202601</v>
      </c>
      <c r="C3208" s="14">
        <v>202601</v>
      </c>
      <c r="D3208" s="14" t="s">
        <v>1015</v>
      </c>
      <c r="E3208" s="16">
        <v>8917248592</v>
      </c>
      <c r="F3208" s="10" t="s">
        <v>3477</v>
      </c>
      <c r="G3208" s="17" t="s">
        <v>1778</v>
      </c>
      <c r="H3208" s="11">
        <v>290000</v>
      </c>
      <c r="I3208" s="19">
        <v>46039</v>
      </c>
      <c r="J3208" s="11">
        <v>20000</v>
      </c>
      <c r="K3208" s="12" t="s">
        <v>689</v>
      </c>
      <c r="L3208" s="12" t="s">
        <v>158</v>
      </c>
    </row>
    <row r="3209" spans="1:13" x14ac:dyDescent="0.25">
      <c r="A3209" s="10" t="s">
        <v>3410</v>
      </c>
      <c r="B3209" s="14">
        <v>202512</v>
      </c>
      <c r="C3209" s="14">
        <v>202512</v>
      </c>
      <c r="D3209" s="14" t="s">
        <v>1015</v>
      </c>
      <c r="E3209" s="16">
        <v>9692141736</v>
      </c>
      <c r="F3209" s="10"/>
      <c r="G3209" s="17" t="s">
        <v>1778</v>
      </c>
      <c r="H3209" s="11">
        <v>290000</v>
      </c>
      <c r="I3209" s="19">
        <v>46039</v>
      </c>
      <c r="J3209" s="11">
        <v>40000</v>
      </c>
      <c r="K3209" s="12" t="s">
        <v>20</v>
      </c>
      <c r="L3209" s="12" t="s">
        <v>158</v>
      </c>
    </row>
    <row r="3210" spans="1:13" x14ac:dyDescent="0.25">
      <c r="A3210" s="10" t="s">
        <v>3531</v>
      </c>
      <c r="B3210" s="14">
        <v>202601</v>
      </c>
      <c r="C3210" s="14">
        <v>202601</v>
      </c>
      <c r="D3210" s="14" t="s">
        <v>1014</v>
      </c>
      <c r="E3210" s="16">
        <v>6366191660</v>
      </c>
      <c r="F3210" s="10" t="s">
        <v>3520</v>
      </c>
      <c r="G3210" s="17" t="s">
        <v>1778</v>
      </c>
      <c r="H3210" s="11">
        <v>290000</v>
      </c>
      <c r="I3210" s="19">
        <v>46039</v>
      </c>
      <c r="J3210" s="11">
        <v>95000</v>
      </c>
      <c r="K3210" s="12" t="s">
        <v>20</v>
      </c>
      <c r="L3210" s="12" t="s">
        <v>158</v>
      </c>
    </row>
    <row r="3211" spans="1:13" x14ac:dyDescent="0.25">
      <c r="A3211" s="10" t="s">
        <v>3487</v>
      </c>
      <c r="B3211" s="14">
        <v>202601</v>
      </c>
      <c r="C3211" s="14">
        <v>202601</v>
      </c>
      <c r="D3211" s="14" t="s">
        <v>1015</v>
      </c>
      <c r="E3211" s="16">
        <v>9040907618</v>
      </c>
      <c r="F3211" s="10" t="s">
        <v>3495</v>
      </c>
      <c r="G3211" s="17" t="s">
        <v>1778</v>
      </c>
      <c r="H3211" s="11">
        <v>290000</v>
      </c>
      <c r="I3211" s="19">
        <v>46041</v>
      </c>
      <c r="J3211" s="11">
        <v>270000</v>
      </c>
      <c r="K3211" s="12" t="s">
        <v>20</v>
      </c>
      <c r="L3211" s="12" t="s">
        <v>158</v>
      </c>
    </row>
    <row r="3212" spans="1:13" x14ac:dyDescent="0.25">
      <c r="A3212" s="10" t="s">
        <v>3427</v>
      </c>
      <c r="B3212" s="14">
        <v>202512</v>
      </c>
      <c r="C3212" s="14">
        <v>202512</v>
      </c>
      <c r="D3212" s="14" t="s">
        <v>1015</v>
      </c>
      <c r="E3212" s="16">
        <v>7842722674</v>
      </c>
      <c r="F3212" s="10" t="s">
        <v>3431</v>
      </c>
      <c r="G3212" s="17" t="s">
        <v>1778</v>
      </c>
      <c r="H3212" s="11">
        <f t="shared" ref="H3212" si="14">IF(G3212="APIDS+IITG", 350000, IF(G3212="APDA+IITG", 330000, IF(G3212="APIDS", 318600, IF(G3212="APDA", 295000, "0"))))</f>
        <v>318600</v>
      </c>
      <c r="I3212" s="19">
        <v>46042</v>
      </c>
      <c r="J3212" s="11">
        <v>50000</v>
      </c>
      <c r="K3212" s="12" t="s">
        <v>20</v>
      </c>
      <c r="L3212" s="12" t="s">
        <v>158</v>
      </c>
    </row>
    <row r="3213" spans="1:13" x14ac:dyDescent="0.25">
      <c r="A3213" s="10" t="s">
        <v>3213</v>
      </c>
      <c r="B3213" s="14">
        <v>202509</v>
      </c>
      <c r="C3213" s="14">
        <v>202509</v>
      </c>
      <c r="D3213" s="14" t="s">
        <v>1014</v>
      </c>
      <c r="E3213" s="16">
        <v>8917452901</v>
      </c>
      <c r="F3213" s="10" t="s">
        <v>3220</v>
      </c>
      <c r="G3213" s="17" t="s">
        <v>1778</v>
      </c>
      <c r="H3213" s="11">
        <v>290000</v>
      </c>
      <c r="I3213" s="19">
        <v>46042</v>
      </c>
      <c r="J3213" s="11">
        <v>50000</v>
      </c>
      <c r="K3213" s="12" t="s">
        <v>20</v>
      </c>
      <c r="L3213" s="12" t="s">
        <v>158</v>
      </c>
    </row>
    <row r="3214" spans="1:13" x14ac:dyDescent="0.25">
      <c r="A3214" s="10" t="s">
        <v>3500</v>
      </c>
      <c r="B3214" s="14">
        <v>202601</v>
      </c>
      <c r="C3214" s="14">
        <v>202601</v>
      </c>
      <c r="D3214" s="14" t="s">
        <v>1015</v>
      </c>
      <c r="E3214" s="16">
        <v>8815437928</v>
      </c>
      <c r="F3214" s="10" t="s">
        <v>3501</v>
      </c>
      <c r="G3214" s="17" t="s">
        <v>1778</v>
      </c>
      <c r="H3214" s="11">
        <v>290000</v>
      </c>
      <c r="I3214" s="19">
        <v>46042</v>
      </c>
      <c r="J3214" s="11">
        <v>45000</v>
      </c>
      <c r="K3214" s="12" t="s">
        <v>20</v>
      </c>
      <c r="L3214" s="12" t="s">
        <v>158</v>
      </c>
    </row>
    <row r="3215" spans="1:13" x14ac:dyDescent="0.25">
      <c r="A3215" s="10" t="s">
        <v>3445</v>
      </c>
      <c r="B3215" s="14">
        <v>202512</v>
      </c>
      <c r="C3215" s="14">
        <v>202512</v>
      </c>
      <c r="D3215" s="14" t="s">
        <v>1015</v>
      </c>
      <c r="E3215" s="16">
        <v>9861014174</v>
      </c>
      <c r="F3215" s="10" t="s">
        <v>3458</v>
      </c>
      <c r="G3215" s="17" t="s">
        <v>1778</v>
      </c>
      <c r="H3215" s="11">
        <v>290000</v>
      </c>
      <c r="I3215" s="19">
        <v>46043</v>
      </c>
      <c r="J3215" s="11">
        <v>95000</v>
      </c>
      <c r="K3215" s="12" t="s">
        <v>20</v>
      </c>
      <c r="L3215" s="12" t="s">
        <v>158</v>
      </c>
    </row>
    <row r="3216" spans="1:13" x14ac:dyDescent="0.25">
      <c r="A3216" s="10" t="s">
        <v>3509</v>
      </c>
      <c r="B3216" s="14">
        <v>202601</v>
      </c>
      <c r="C3216" s="14">
        <v>202601</v>
      </c>
      <c r="D3216" s="14" t="s">
        <v>1015</v>
      </c>
      <c r="E3216" s="16">
        <v>8105528528</v>
      </c>
      <c r="F3216" s="10" t="s">
        <v>3515</v>
      </c>
      <c r="G3216" s="17" t="s">
        <v>1778</v>
      </c>
      <c r="H3216" s="11">
        <v>290000</v>
      </c>
      <c r="I3216" s="19">
        <v>46043</v>
      </c>
      <c r="J3216" s="11">
        <v>5000</v>
      </c>
      <c r="K3216" s="12" t="s">
        <v>20</v>
      </c>
      <c r="L3216" s="12" t="s">
        <v>158</v>
      </c>
    </row>
    <row r="3217" spans="1:12" x14ac:dyDescent="0.25">
      <c r="A3217" s="10" t="s">
        <v>3510</v>
      </c>
      <c r="B3217" s="14">
        <v>202601</v>
      </c>
      <c r="C3217" s="14">
        <v>202601</v>
      </c>
      <c r="D3217" s="14" t="s">
        <v>1015</v>
      </c>
      <c r="E3217" s="16">
        <v>9668635717</v>
      </c>
      <c r="F3217" s="10" t="s">
        <v>3516</v>
      </c>
      <c r="G3217" s="17" t="s">
        <v>1778</v>
      </c>
      <c r="H3217" s="11">
        <v>290000</v>
      </c>
      <c r="I3217" s="19">
        <v>46043</v>
      </c>
      <c r="J3217" s="11">
        <v>5000</v>
      </c>
      <c r="K3217" s="12" t="s">
        <v>20</v>
      </c>
      <c r="L3217" s="12" t="s">
        <v>158</v>
      </c>
    </row>
    <row r="3218" spans="1:12" x14ac:dyDescent="0.25">
      <c r="A3218" s="10" t="s">
        <v>3511</v>
      </c>
      <c r="B3218" s="14">
        <v>202601</v>
      </c>
      <c r="C3218" s="14">
        <v>202601</v>
      </c>
      <c r="D3218" s="14" t="s">
        <v>1015</v>
      </c>
      <c r="E3218" s="16">
        <v>7853916753</v>
      </c>
      <c r="F3218" s="10" t="s">
        <v>3517</v>
      </c>
      <c r="G3218" s="17" t="s">
        <v>1778</v>
      </c>
      <c r="H3218" s="11">
        <v>290000</v>
      </c>
      <c r="I3218" s="19">
        <v>46043</v>
      </c>
      <c r="J3218" s="11">
        <v>5000</v>
      </c>
      <c r="K3218" s="12" t="s">
        <v>20</v>
      </c>
      <c r="L3218" s="12" t="s">
        <v>158</v>
      </c>
    </row>
    <row r="3219" spans="1:12" x14ac:dyDescent="0.25">
      <c r="A3219" s="10" t="s">
        <v>3512</v>
      </c>
      <c r="B3219" s="14">
        <v>202601</v>
      </c>
      <c r="C3219" s="14">
        <v>202601</v>
      </c>
      <c r="D3219" s="14" t="s">
        <v>1015</v>
      </c>
      <c r="E3219" s="16">
        <v>9938872030</v>
      </c>
      <c r="F3219" s="10" t="s">
        <v>3518</v>
      </c>
      <c r="G3219" s="17" t="s">
        <v>1778</v>
      </c>
      <c r="H3219" s="11">
        <v>290000</v>
      </c>
      <c r="I3219" s="19">
        <v>46043</v>
      </c>
      <c r="J3219" s="11">
        <v>5000</v>
      </c>
      <c r="K3219" s="12" t="s">
        <v>20</v>
      </c>
      <c r="L3219" s="12" t="s">
        <v>158</v>
      </c>
    </row>
    <row r="3220" spans="1:12" x14ac:dyDescent="0.25">
      <c r="A3220" s="10" t="s">
        <v>3079</v>
      </c>
      <c r="B3220" s="14">
        <v>202601</v>
      </c>
      <c r="C3220" s="14">
        <v>202601</v>
      </c>
      <c r="D3220" s="14" t="s">
        <v>1015</v>
      </c>
      <c r="E3220" s="16">
        <v>8018295307</v>
      </c>
      <c r="F3220" s="10" t="s">
        <v>3519</v>
      </c>
      <c r="G3220" s="17" t="s">
        <v>1778</v>
      </c>
      <c r="H3220" s="11">
        <v>290000</v>
      </c>
      <c r="I3220" s="19">
        <v>46043</v>
      </c>
      <c r="J3220" s="11">
        <v>5000</v>
      </c>
      <c r="K3220" s="12" t="s">
        <v>20</v>
      </c>
      <c r="L3220" s="12" t="s">
        <v>158</v>
      </c>
    </row>
    <row r="3221" spans="1:12" x14ac:dyDescent="0.25">
      <c r="A3221" s="10" t="s">
        <v>3513</v>
      </c>
      <c r="B3221" s="14">
        <v>202601</v>
      </c>
      <c r="C3221" s="14">
        <v>202601</v>
      </c>
      <c r="D3221" s="14" t="s">
        <v>1014</v>
      </c>
      <c r="E3221" s="16">
        <v>6366191660</v>
      </c>
      <c r="F3221" s="10" t="s">
        <v>3520</v>
      </c>
      <c r="G3221" s="17" t="s">
        <v>1778</v>
      </c>
      <c r="H3221" s="11">
        <v>290000</v>
      </c>
      <c r="I3221" s="19">
        <v>46043</v>
      </c>
      <c r="J3221" s="11">
        <v>5000</v>
      </c>
      <c r="K3221" s="12" t="s">
        <v>20</v>
      </c>
      <c r="L3221" s="12" t="s">
        <v>158</v>
      </c>
    </row>
    <row r="3222" spans="1:12" x14ac:dyDescent="0.25">
      <c r="A3222" s="10" t="s">
        <v>3514</v>
      </c>
      <c r="B3222" s="14">
        <v>202601</v>
      </c>
      <c r="C3222" s="14">
        <v>202601</v>
      </c>
      <c r="D3222" s="14" t="s">
        <v>1015</v>
      </c>
      <c r="E3222" s="16">
        <v>7978164794</v>
      </c>
      <c r="F3222" s="10" t="s">
        <v>3521</v>
      </c>
      <c r="G3222" s="17" t="s">
        <v>1778</v>
      </c>
      <c r="H3222" s="11">
        <v>290000</v>
      </c>
      <c r="I3222" s="19">
        <v>46043</v>
      </c>
      <c r="J3222" s="11">
        <v>5000</v>
      </c>
      <c r="K3222" s="12" t="s">
        <v>20</v>
      </c>
      <c r="L3222" s="12" t="s">
        <v>158</v>
      </c>
    </row>
    <row r="3223" spans="1:12" x14ac:dyDescent="0.25">
      <c r="A3223" s="10" t="s">
        <v>3237</v>
      </c>
      <c r="B3223" s="14">
        <v>202509</v>
      </c>
      <c r="C3223" s="14">
        <v>202509</v>
      </c>
      <c r="D3223" s="14" t="s">
        <v>1014</v>
      </c>
      <c r="E3223" s="16">
        <v>7978043059</v>
      </c>
      <c r="F3223" s="10" t="s">
        <v>3243</v>
      </c>
      <c r="G3223" s="17" t="s">
        <v>1792</v>
      </c>
      <c r="H3223" s="11">
        <v>270000</v>
      </c>
      <c r="I3223" s="19">
        <v>46044</v>
      </c>
      <c r="J3223" s="11">
        <v>70000</v>
      </c>
      <c r="K3223" s="12" t="s">
        <v>689</v>
      </c>
      <c r="L3223" s="12" t="s">
        <v>158</v>
      </c>
    </row>
    <row r="3224" spans="1:12" x14ac:dyDescent="0.25">
      <c r="A3224" s="10" t="s">
        <v>3188</v>
      </c>
      <c r="B3224" s="14">
        <v>202507</v>
      </c>
      <c r="C3224" s="14">
        <v>202507</v>
      </c>
      <c r="D3224" s="14" t="s">
        <v>1015</v>
      </c>
      <c r="E3224" s="16">
        <v>9439250391</v>
      </c>
      <c r="F3224" s="10" t="s">
        <v>3189</v>
      </c>
      <c r="G3224" s="17" t="s">
        <v>1778</v>
      </c>
      <c r="H3224" s="11">
        <v>290000</v>
      </c>
      <c r="I3224" s="19">
        <v>46044</v>
      </c>
      <c r="J3224" s="11">
        <v>40000</v>
      </c>
      <c r="K3224" s="12" t="s">
        <v>20</v>
      </c>
      <c r="L3224" s="12" t="s">
        <v>158</v>
      </c>
    </row>
    <row r="3225" spans="1:12" x14ac:dyDescent="0.25">
      <c r="A3225" s="10" t="s">
        <v>3523</v>
      </c>
      <c r="B3225" s="14">
        <v>202601</v>
      </c>
      <c r="C3225" s="14">
        <v>202601</v>
      </c>
      <c r="D3225" s="14" t="s">
        <v>1015</v>
      </c>
      <c r="E3225" s="16">
        <v>8867866625</v>
      </c>
      <c r="F3225" s="10" t="s">
        <v>3522</v>
      </c>
      <c r="G3225" s="17" t="s">
        <v>1778</v>
      </c>
      <c r="H3225" s="11">
        <v>290000</v>
      </c>
      <c r="I3225" s="19">
        <v>46045</v>
      </c>
      <c r="J3225" s="11">
        <v>285000</v>
      </c>
      <c r="K3225" s="12" t="s">
        <v>20</v>
      </c>
      <c r="L3225" s="12" t="s">
        <v>158</v>
      </c>
    </row>
    <row r="3226" spans="1:12" x14ac:dyDescent="0.25">
      <c r="A3226" s="10" t="s">
        <v>3525</v>
      </c>
      <c r="B3226" s="14">
        <v>202601</v>
      </c>
      <c r="C3226" s="14">
        <v>202601</v>
      </c>
      <c r="D3226" s="14" t="s">
        <v>1015</v>
      </c>
      <c r="E3226" s="16">
        <v>9853944900</v>
      </c>
      <c r="F3226" s="10" t="s">
        <v>3528</v>
      </c>
      <c r="G3226" s="17" t="s">
        <v>1792</v>
      </c>
      <c r="H3226" s="11">
        <v>270000</v>
      </c>
      <c r="I3226" s="19">
        <v>46045</v>
      </c>
      <c r="J3226" s="11">
        <v>5000</v>
      </c>
      <c r="K3226" s="12" t="s">
        <v>20</v>
      </c>
      <c r="L3226" s="12" t="s">
        <v>158</v>
      </c>
    </row>
    <row r="3227" spans="1:12" x14ac:dyDescent="0.25">
      <c r="A3227" s="10" t="s">
        <v>3526</v>
      </c>
      <c r="B3227" s="14">
        <v>202601</v>
      </c>
      <c r="C3227" s="14">
        <v>202601</v>
      </c>
      <c r="D3227" s="14" t="s">
        <v>1015</v>
      </c>
      <c r="E3227" s="16">
        <v>9090062585</v>
      </c>
      <c r="F3227" s="10" t="s">
        <v>3529</v>
      </c>
      <c r="G3227" s="17" t="s">
        <v>1778</v>
      </c>
      <c r="H3227" s="11">
        <v>290000</v>
      </c>
      <c r="I3227" s="19">
        <v>46045</v>
      </c>
      <c r="J3227" s="11">
        <v>5000</v>
      </c>
      <c r="K3227" s="12" t="s">
        <v>20</v>
      </c>
      <c r="L3227" s="12" t="s">
        <v>158</v>
      </c>
    </row>
    <row r="3228" spans="1:12" x14ac:dyDescent="0.25">
      <c r="A3228" s="10" t="s">
        <v>3444</v>
      </c>
      <c r="B3228" s="14">
        <v>202601</v>
      </c>
      <c r="C3228" s="14">
        <v>202601</v>
      </c>
      <c r="D3228" s="14" t="s">
        <v>1014</v>
      </c>
      <c r="E3228" s="16">
        <v>7008466674</v>
      </c>
      <c r="F3228" s="10" t="s">
        <v>3457</v>
      </c>
      <c r="G3228" s="17" t="s">
        <v>1778</v>
      </c>
      <c r="H3228" s="11">
        <v>290000</v>
      </c>
      <c r="I3228" s="19">
        <v>46045</v>
      </c>
      <c r="J3228" s="11">
        <v>5000</v>
      </c>
      <c r="K3228" s="12" t="s">
        <v>20</v>
      </c>
      <c r="L3228" s="12" t="s">
        <v>158</v>
      </c>
    </row>
    <row r="3229" spans="1:12" x14ac:dyDescent="0.25">
      <c r="A3229" s="10" t="s">
        <v>3523</v>
      </c>
      <c r="B3229" s="14">
        <v>202601</v>
      </c>
      <c r="C3229" s="14">
        <v>202601</v>
      </c>
      <c r="D3229" s="14" t="s">
        <v>1014</v>
      </c>
      <c r="E3229" s="16">
        <v>8867866625</v>
      </c>
      <c r="F3229" s="10" t="s">
        <v>3522</v>
      </c>
      <c r="G3229" s="17" t="s">
        <v>1778</v>
      </c>
      <c r="H3229" s="11">
        <v>290000</v>
      </c>
      <c r="I3229" s="19">
        <v>46046</v>
      </c>
      <c r="J3229" s="11">
        <v>5000</v>
      </c>
      <c r="K3229" s="12" t="s">
        <v>20</v>
      </c>
      <c r="L3229" s="12" t="s">
        <v>158</v>
      </c>
    </row>
    <row r="3230" spans="1:12" x14ac:dyDescent="0.25">
      <c r="A3230" s="10" t="s">
        <v>3527</v>
      </c>
      <c r="B3230" s="14">
        <v>202601</v>
      </c>
      <c r="C3230" s="14">
        <v>202601</v>
      </c>
      <c r="D3230" s="14" t="s">
        <v>1015</v>
      </c>
      <c r="E3230" s="16">
        <v>9778775959</v>
      </c>
      <c r="F3230" s="10" t="s">
        <v>3530</v>
      </c>
      <c r="G3230" s="17" t="s">
        <v>1778</v>
      </c>
      <c r="H3230" s="11">
        <v>290000</v>
      </c>
      <c r="I3230" s="19">
        <v>46046</v>
      </c>
      <c r="J3230" s="11">
        <v>5000</v>
      </c>
      <c r="K3230" s="12" t="s">
        <v>20</v>
      </c>
      <c r="L3230" s="12" t="s">
        <v>158</v>
      </c>
    </row>
    <row r="3231" spans="1:12" x14ac:dyDescent="0.25">
      <c r="A3231" s="10" t="s">
        <v>3514</v>
      </c>
      <c r="B3231" s="14">
        <v>202601</v>
      </c>
      <c r="C3231" s="14">
        <v>202601</v>
      </c>
      <c r="D3231" s="14" t="s">
        <v>1015</v>
      </c>
      <c r="E3231" s="16">
        <v>7978164794</v>
      </c>
      <c r="F3231" s="10" t="s">
        <v>3524</v>
      </c>
      <c r="G3231" s="17" t="s">
        <v>1778</v>
      </c>
      <c r="H3231" s="11">
        <v>290000</v>
      </c>
      <c r="I3231" s="19">
        <v>46046</v>
      </c>
      <c r="J3231" s="11">
        <v>285000</v>
      </c>
      <c r="K3231" s="12" t="s">
        <v>20</v>
      </c>
      <c r="L3231" s="12" t="s">
        <v>158</v>
      </c>
    </row>
    <row r="3232" spans="1:12" x14ac:dyDescent="0.25">
      <c r="A3232" s="10" t="s">
        <v>3285</v>
      </c>
      <c r="B3232" s="14">
        <v>202510</v>
      </c>
      <c r="C3232" s="14">
        <v>202510</v>
      </c>
      <c r="D3232" s="14" t="s">
        <v>1015</v>
      </c>
      <c r="E3232" s="16">
        <v>9692157482</v>
      </c>
      <c r="F3232" s="10" t="s">
        <v>3289</v>
      </c>
      <c r="G3232" s="17" t="s">
        <v>1778</v>
      </c>
      <c r="H3232" s="11">
        <v>270000</v>
      </c>
      <c r="I3232" s="19">
        <v>46046</v>
      </c>
      <c r="J3232" s="11">
        <v>50000</v>
      </c>
      <c r="K3232" s="12" t="s">
        <v>20</v>
      </c>
      <c r="L3232" s="12" t="s">
        <v>158</v>
      </c>
    </row>
    <row r="3233" spans="1:12" x14ac:dyDescent="0.25">
      <c r="A3233" s="10" t="s">
        <v>3427</v>
      </c>
      <c r="B3233" s="14">
        <v>202512</v>
      </c>
      <c r="C3233" s="14">
        <v>202512</v>
      </c>
      <c r="D3233" s="14" t="s">
        <v>1015</v>
      </c>
      <c r="E3233" s="16">
        <v>7842722674</v>
      </c>
      <c r="F3233" s="10" t="s">
        <v>3431</v>
      </c>
      <c r="G3233" s="17" t="s">
        <v>1778</v>
      </c>
      <c r="H3233" s="11">
        <f t="shared" ref="H3233" si="15">IF(G3233="APIDS+IITG", 350000, IF(G3233="APDA+IITG", 330000, IF(G3233="APIDS", 318600, IF(G3233="APDA", 295000, "0"))))</f>
        <v>318600</v>
      </c>
      <c r="I3233" s="19">
        <v>46048</v>
      </c>
      <c r="J3233" s="11">
        <v>50000</v>
      </c>
      <c r="K3233" s="12" t="s">
        <v>20</v>
      </c>
      <c r="L3233" s="12" t="s">
        <v>158</v>
      </c>
    </row>
    <row r="3234" spans="1:12" x14ac:dyDescent="0.25">
      <c r="A3234" s="10" t="s">
        <v>3392</v>
      </c>
      <c r="B3234" s="14">
        <v>202511</v>
      </c>
      <c r="C3234" s="14">
        <v>202511</v>
      </c>
      <c r="D3234" s="14" t="s">
        <v>1015</v>
      </c>
      <c r="E3234" s="16" t="s">
        <v>3396</v>
      </c>
      <c r="F3234" s="10" t="s">
        <v>3397</v>
      </c>
      <c r="G3234" s="17" t="s">
        <v>1778</v>
      </c>
      <c r="H3234" s="11">
        <v>290000</v>
      </c>
      <c r="I3234" s="19">
        <v>46048</v>
      </c>
      <c r="J3234" s="11">
        <v>95000</v>
      </c>
      <c r="K3234" s="12" t="s">
        <v>20</v>
      </c>
      <c r="L3234" s="12" t="s">
        <v>158</v>
      </c>
    </row>
    <row r="3235" spans="1:12" x14ac:dyDescent="0.25">
      <c r="A3235" s="10" t="s">
        <v>3510</v>
      </c>
      <c r="B3235" s="14">
        <v>202601</v>
      </c>
      <c r="C3235" s="14">
        <v>202601</v>
      </c>
      <c r="D3235" s="14" t="s">
        <v>1015</v>
      </c>
      <c r="E3235" s="16">
        <v>9668635717</v>
      </c>
      <c r="F3235" s="10" t="s">
        <v>3516</v>
      </c>
      <c r="G3235" s="17" t="s">
        <v>1778</v>
      </c>
      <c r="H3235" s="11">
        <v>290000</v>
      </c>
      <c r="I3235" s="19">
        <v>46048</v>
      </c>
      <c r="J3235" s="11">
        <v>71250</v>
      </c>
      <c r="K3235" s="12" t="s">
        <v>20</v>
      </c>
      <c r="L3235" s="12" t="s">
        <v>158</v>
      </c>
    </row>
    <row r="3236" spans="1:12" x14ac:dyDescent="0.25">
      <c r="A3236" s="10" t="s">
        <v>3438</v>
      </c>
      <c r="B3236" s="14">
        <v>202512</v>
      </c>
      <c r="C3236" s="14">
        <v>202512</v>
      </c>
      <c r="D3236" s="14" t="s">
        <v>1015</v>
      </c>
      <c r="E3236" s="16">
        <v>8658106255</v>
      </c>
      <c r="F3236" s="10" t="s">
        <v>3451</v>
      </c>
      <c r="G3236" s="17" t="s">
        <v>1778</v>
      </c>
      <c r="H3236" s="11">
        <v>290000</v>
      </c>
      <c r="I3236" s="19">
        <v>46049</v>
      </c>
      <c r="J3236" s="11">
        <v>95000</v>
      </c>
      <c r="K3236" s="12" t="s">
        <v>20</v>
      </c>
      <c r="L3236" s="12" t="s">
        <v>158</v>
      </c>
    </row>
    <row r="3237" spans="1:12" x14ac:dyDescent="0.25">
      <c r="A3237" s="10" t="s">
        <v>3511</v>
      </c>
      <c r="B3237" s="14">
        <v>202601</v>
      </c>
      <c r="C3237" s="14">
        <v>202601</v>
      </c>
      <c r="D3237" s="14" t="s">
        <v>1015</v>
      </c>
      <c r="E3237" s="16">
        <v>7853916753</v>
      </c>
      <c r="F3237" s="10" t="s">
        <v>3517</v>
      </c>
      <c r="G3237" s="17" t="s">
        <v>1778</v>
      </c>
      <c r="H3237" s="11">
        <v>290000</v>
      </c>
      <c r="I3237" s="19">
        <v>46049</v>
      </c>
      <c r="J3237" s="11">
        <v>285000</v>
      </c>
      <c r="K3237" s="12" t="s">
        <v>20</v>
      </c>
      <c r="L3237" s="12" t="s">
        <v>158</v>
      </c>
    </row>
    <row r="3238" spans="1:12" x14ac:dyDescent="0.25">
      <c r="A3238" s="10" t="s">
        <v>3317</v>
      </c>
      <c r="B3238" s="14">
        <v>202510</v>
      </c>
      <c r="C3238" s="14">
        <v>202510</v>
      </c>
      <c r="D3238" s="14" t="s">
        <v>1015</v>
      </c>
      <c r="E3238" s="16">
        <v>9861066126</v>
      </c>
      <c r="F3238" s="10"/>
      <c r="G3238" s="17" t="s">
        <v>1778</v>
      </c>
      <c r="H3238" s="11">
        <v>290000</v>
      </c>
      <c r="I3238" s="19">
        <v>46050</v>
      </c>
      <c r="J3238" s="11">
        <v>71000</v>
      </c>
      <c r="K3238" s="12" t="s">
        <v>20</v>
      </c>
      <c r="L3238" s="12" t="s">
        <v>158</v>
      </c>
    </row>
    <row r="3239" spans="1:12" x14ac:dyDescent="0.25">
      <c r="A3239" s="10" t="s">
        <v>3512</v>
      </c>
      <c r="B3239" s="14">
        <v>202601</v>
      </c>
      <c r="C3239" s="14">
        <v>202601</v>
      </c>
      <c r="D3239" s="14" t="s">
        <v>1015</v>
      </c>
      <c r="E3239" s="16">
        <v>9938872030</v>
      </c>
      <c r="F3239" s="10" t="s">
        <v>3518</v>
      </c>
      <c r="G3239" s="17" t="s">
        <v>1778</v>
      </c>
      <c r="H3239" s="11">
        <v>290000</v>
      </c>
      <c r="I3239" s="19">
        <v>46050</v>
      </c>
      <c r="J3239" s="11">
        <v>71250</v>
      </c>
      <c r="K3239" s="12" t="s">
        <v>20</v>
      </c>
      <c r="L3239" s="12" t="s">
        <v>158</v>
      </c>
    </row>
    <row r="3240" spans="1:12" x14ac:dyDescent="0.25">
      <c r="A3240" s="10" t="s">
        <v>3428</v>
      </c>
      <c r="B3240" s="14">
        <v>202512</v>
      </c>
      <c r="C3240" s="14">
        <v>202512</v>
      </c>
      <c r="D3240" s="14" t="s">
        <v>1014</v>
      </c>
      <c r="E3240" s="16">
        <v>7205891552</v>
      </c>
      <c r="F3240" s="10" t="s">
        <v>3432</v>
      </c>
      <c r="G3240" s="17" t="s">
        <v>1778</v>
      </c>
      <c r="H3240" s="11">
        <f t="shared" ref="H3240" si="16">IF(G3240="APIDS+IITG", 350000, IF(G3240="APDA+IITG", 330000, IF(G3240="APIDS", 318600, IF(G3240="APDA", 295000, "0"))))</f>
        <v>318600</v>
      </c>
      <c r="I3240" s="19">
        <v>46050</v>
      </c>
      <c r="J3240" s="11">
        <v>90000</v>
      </c>
      <c r="K3240" s="12" t="s">
        <v>20</v>
      </c>
      <c r="L3240" s="12" t="s">
        <v>158</v>
      </c>
    </row>
    <row r="3241" spans="1:12" x14ac:dyDescent="0.25">
      <c r="A3241" s="10" t="s">
        <v>3533</v>
      </c>
      <c r="B3241" s="14">
        <v>202601</v>
      </c>
      <c r="C3241" s="14">
        <v>202601</v>
      </c>
      <c r="D3241" s="14" t="s">
        <v>1015</v>
      </c>
      <c r="E3241" s="16">
        <v>8249150006</v>
      </c>
      <c r="F3241" s="10" t="s">
        <v>3532</v>
      </c>
      <c r="G3241" s="17" t="s">
        <v>1778</v>
      </c>
      <c r="H3241" s="11">
        <v>290000</v>
      </c>
      <c r="I3241" s="19">
        <v>46051</v>
      </c>
      <c r="J3241" s="11">
        <v>285000</v>
      </c>
      <c r="K3241" s="12" t="s">
        <v>20</v>
      </c>
      <c r="L3241" s="12" t="s">
        <v>158</v>
      </c>
    </row>
    <row r="3242" spans="1:12" x14ac:dyDescent="0.25">
      <c r="A3242" s="10" t="s">
        <v>3509</v>
      </c>
      <c r="B3242" s="14">
        <v>202601</v>
      </c>
      <c r="C3242" s="14">
        <v>202601</v>
      </c>
      <c r="D3242" s="14" t="s">
        <v>1015</v>
      </c>
      <c r="E3242" s="16">
        <v>8105528528</v>
      </c>
      <c r="F3242" s="10" t="s">
        <v>3515</v>
      </c>
      <c r="G3242" s="17" t="s">
        <v>1778</v>
      </c>
      <c r="H3242" s="11">
        <v>290000</v>
      </c>
      <c r="I3242" s="19">
        <v>46051</v>
      </c>
      <c r="J3242" s="11">
        <v>50000</v>
      </c>
      <c r="K3242" s="12" t="s">
        <v>20</v>
      </c>
      <c r="L3242" s="12" t="s">
        <v>158</v>
      </c>
    </row>
    <row r="3243" spans="1:12" x14ac:dyDescent="0.25">
      <c r="A3243" s="10" t="s">
        <v>3473</v>
      </c>
      <c r="B3243" s="14">
        <v>202601</v>
      </c>
      <c r="C3243" s="14">
        <v>202601</v>
      </c>
      <c r="D3243" s="14" t="s">
        <v>1015</v>
      </c>
      <c r="E3243" s="16">
        <v>8917248592</v>
      </c>
      <c r="F3243" s="10" t="s">
        <v>3477</v>
      </c>
      <c r="G3243" s="17" t="s">
        <v>1778</v>
      </c>
      <c r="H3243" s="11">
        <v>290000</v>
      </c>
      <c r="I3243" s="19">
        <v>46052</v>
      </c>
      <c r="J3243" s="11">
        <v>285000</v>
      </c>
      <c r="K3243" s="12" t="s">
        <v>689</v>
      </c>
      <c r="L3243" s="12" t="s">
        <v>158</v>
      </c>
    </row>
    <row r="3244" spans="1:12" x14ac:dyDescent="0.25">
      <c r="A3244" s="10" t="s">
        <v>3444</v>
      </c>
      <c r="B3244" s="14">
        <v>202512</v>
      </c>
      <c r="C3244" s="14">
        <v>202512</v>
      </c>
      <c r="D3244" s="14" t="s">
        <v>1014</v>
      </c>
      <c r="E3244" s="16" t="s">
        <v>3462</v>
      </c>
      <c r="F3244" s="10" t="s">
        <v>3457</v>
      </c>
      <c r="G3244" s="17" t="s">
        <v>1778</v>
      </c>
      <c r="H3244" s="11">
        <v>290000</v>
      </c>
      <c r="I3244" s="19">
        <v>46052</v>
      </c>
      <c r="J3244" s="11">
        <v>50000</v>
      </c>
      <c r="K3244" s="12" t="s">
        <v>20</v>
      </c>
      <c r="L3244" s="12" t="s">
        <v>158</v>
      </c>
    </row>
    <row r="3245" spans="1:12" x14ac:dyDescent="0.25">
      <c r="A3245" s="10" t="s">
        <v>3090</v>
      </c>
      <c r="B3245" s="14">
        <v>202507</v>
      </c>
      <c r="C3245" s="14">
        <v>202507</v>
      </c>
      <c r="D3245" s="14" t="s">
        <v>1015</v>
      </c>
      <c r="E3245" s="16">
        <v>7978902314</v>
      </c>
      <c r="F3245" s="10" t="s">
        <v>3093</v>
      </c>
      <c r="G3245" s="17" t="s">
        <v>1778</v>
      </c>
      <c r="H3245" s="11">
        <v>290000</v>
      </c>
      <c r="I3245" s="19">
        <v>46052</v>
      </c>
      <c r="J3245" s="11">
        <v>40000</v>
      </c>
      <c r="K3245" s="12" t="s">
        <v>20</v>
      </c>
      <c r="L3245" s="12" t="s">
        <v>158</v>
      </c>
    </row>
    <row r="3246" spans="1:12" x14ac:dyDescent="0.25">
      <c r="A3246" s="10" t="s">
        <v>3534</v>
      </c>
      <c r="B3246" s="14">
        <v>202601</v>
      </c>
      <c r="C3246" s="14">
        <v>202601</v>
      </c>
      <c r="D3246" s="14" t="s">
        <v>1015</v>
      </c>
      <c r="E3246" s="16">
        <v>9778775959</v>
      </c>
      <c r="F3246" s="10" t="s">
        <v>3530</v>
      </c>
      <c r="G3246" s="17" t="s">
        <v>1778</v>
      </c>
      <c r="H3246" s="11">
        <v>290000</v>
      </c>
      <c r="I3246" s="19">
        <v>46053</v>
      </c>
      <c r="J3246" s="11">
        <v>285000</v>
      </c>
      <c r="K3246" s="12" t="s">
        <v>20</v>
      </c>
      <c r="L3246" s="12" t="s">
        <v>158</v>
      </c>
    </row>
    <row r="3247" spans="1:12" x14ac:dyDescent="0.25">
      <c r="A3247" s="10" t="s">
        <v>2963</v>
      </c>
      <c r="B3247" s="14">
        <v>202506</v>
      </c>
      <c r="C3247" s="14">
        <v>202506</v>
      </c>
      <c r="D3247" s="14" t="s">
        <v>1015</v>
      </c>
      <c r="E3247" s="16">
        <v>7205064713</v>
      </c>
      <c r="F3247" s="10" t="s">
        <v>2964</v>
      </c>
      <c r="G3247" s="17" t="s">
        <v>1778</v>
      </c>
      <c r="H3247" s="11">
        <v>290000</v>
      </c>
      <c r="I3247" s="19">
        <v>46053</v>
      </c>
      <c r="J3247" s="11">
        <v>45000</v>
      </c>
      <c r="K3247" s="12" t="s">
        <v>20</v>
      </c>
      <c r="L3247" s="12" t="s">
        <v>158</v>
      </c>
    </row>
    <row r="3248" spans="1:12" x14ac:dyDescent="0.25">
      <c r="A3248" s="10" t="s">
        <v>3079</v>
      </c>
      <c r="B3248" s="14">
        <v>202601</v>
      </c>
      <c r="C3248" s="14">
        <v>202601</v>
      </c>
      <c r="D3248" s="14" t="s">
        <v>1015</v>
      </c>
      <c r="E3248" s="16">
        <v>8018295307</v>
      </c>
      <c r="F3248" s="10" t="s">
        <v>3519</v>
      </c>
      <c r="G3248" s="17" t="s">
        <v>1778</v>
      </c>
      <c r="H3248" s="11">
        <v>290000</v>
      </c>
      <c r="I3248" s="19">
        <v>46053</v>
      </c>
      <c r="J3248" s="11">
        <v>50000</v>
      </c>
      <c r="K3248" s="12" t="s">
        <v>20</v>
      </c>
      <c r="L3248" s="12" t="s">
        <v>158</v>
      </c>
    </row>
    <row r="3249" spans="1:12" x14ac:dyDescent="0.25">
      <c r="A3249" s="10" t="s">
        <v>3333</v>
      </c>
      <c r="B3249" s="14">
        <v>202511</v>
      </c>
      <c r="C3249" s="14">
        <v>202511</v>
      </c>
      <c r="D3249" s="14" t="s">
        <v>1015</v>
      </c>
      <c r="E3249" s="16">
        <v>8342977764</v>
      </c>
      <c r="F3249" s="10" t="s">
        <v>3344</v>
      </c>
      <c r="G3249" s="17" t="s">
        <v>1778</v>
      </c>
      <c r="H3249" s="11">
        <v>290000</v>
      </c>
      <c r="I3249" s="19">
        <v>46055</v>
      </c>
      <c r="J3249" s="11">
        <v>50000</v>
      </c>
      <c r="K3249" s="12" t="s">
        <v>20</v>
      </c>
      <c r="L3249" s="12" t="s">
        <v>158</v>
      </c>
    </row>
    <row r="3250" spans="1:12" x14ac:dyDescent="0.25">
      <c r="A3250" s="10" t="s">
        <v>3393</v>
      </c>
      <c r="B3250" s="14">
        <v>202511</v>
      </c>
      <c r="C3250" s="14">
        <v>202511</v>
      </c>
      <c r="D3250" s="14" t="s">
        <v>1015</v>
      </c>
      <c r="E3250" s="16">
        <v>9938905049</v>
      </c>
      <c r="F3250" s="10" t="s">
        <v>3398</v>
      </c>
      <c r="G3250" s="17" t="s">
        <v>1778</v>
      </c>
      <c r="H3250" s="11">
        <v>290000</v>
      </c>
      <c r="I3250" s="19">
        <v>46055</v>
      </c>
      <c r="J3250" s="11">
        <v>50000</v>
      </c>
      <c r="K3250" s="12" t="s">
        <v>20</v>
      </c>
      <c r="L3250" s="12" t="s">
        <v>158</v>
      </c>
    </row>
    <row r="3251" spans="1:12" x14ac:dyDescent="0.25">
      <c r="A3251" s="10" t="s">
        <v>3065</v>
      </c>
      <c r="B3251" s="14">
        <v>202507</v>
      </c>
      <c r="C3251" s="14">
        <v>202507</v>
      </c>
      <c r="D3251" s="14" t="s">
        <v>1015</v>
      </c>
      <c r="E3251" s="16">
        <v>6371692518</v>
      </c>
      <c r="F3251" s="10" t="s">
        <v>3066</v>
      </c>
      <c r="G3251" s="17" t="s">
        <v>1778</v>
      </c>
      <c r="H3251" s="11">
        <v>290000</v>
      </c>
      <c r="I3251" s="19">
        <v>46055</v>
      </c>
      <c r="J3251" s="11">
        <v>10000</v>
      </c>
      <c r="K3251" s="12" t="s">
        <v>20</v>
      </c>
      <c r="L3251" s="12" t="s">
        <v>158</v>
      </c>
    </row>
    <row r="3252" spans="1:12" x14ac:dyDescent="0.25">
      <c r="A3252" s="10" t="s">
        <v>3526</v>
      </c>
      <c r="B3252" s="14">
        <v>202601</v>
      </c>
      <c r="C3252" s="14">
        <v>202601</v>
      </c>
      <c r="D3252" s="14" t="s">
        <v>1015</v>
      </c>
      <c r="E3252" s="16">
        <v>9090062585</v>
      </c>
      <c r="F3252" s="10" t="s">
        <v>3529</v>
      </c>
      <c r="G3252" s="17" t="s">
        <v>1778</v>
      </c>
      <c r="H3252" s="11">
        <v>290000</v>
      </c>
      <c r="I3252" s="19">
        <v>46055</v>
      </c>
      <c r="J3252" s="11">
        <v>45000</v>
      </c>
      <c r="K3252" s="12" t="s">
        <v>20</v>
      </c>
      <c r="L3252" s="12" t="s">
        <v>158</v>
      </c>
    </row>
    <row r="3253" spans="1:12" x14ac:dyDescent="0.25">
      <c r="A3253" s="10" t="s">
        <v>3446</v>
      </c>
      <c r="B3253" s="14">
        <v>202512</v>
      </c>
      <c r="C3253" s="14">
        <v>202512</v>
      </c>
      <c r="D3253" s="14" t="s">
        <v>1015</v>
      </c>
      <c r="E3253" s="16">
        <v>9090815303</v>
      </c>
      <c r="F3253" s="10" t="s">
        <v>3459</v>
      </c>
      <c r="G3253" s="17" t="s">
        <v>1778</v>
      </c>
      <c r="H3253" s="11">
        <v>290000</v>
      </c>
      <c r="I3253" s="19">
        <v>46055</v>
      </c>
      <c r="J3253" s="11">
        <v>50000</v>
      </c>
      <c r="K3253" s="12" t="s">
        <v>20</v>
      </c>
      <c r="L3253" s="12" t="s">
        <v>158</v>
      </c>
    </row>
    <row r="3254" spans="1:12" x14ac:dyDescent="0.25">
      <c r="A3254" s="10" t="s">
        <v>2366</v>
      </c>
      <c r="B3254" s="14">
        <v>202410</v>
      </c>
      <c r="C3254" s="14">
        <v>202410</v>
      </c>
      <c r="D3254" s="14" t="s">
        <v>1015</v>
      </c>
      <c r="E3254" s="16" t="s">
        <v>2366</v>
      </c>
      <c r="F3254" s="10" t="s">
        <v>2369</v>
      </c>
      <c r="G3254" s="17" t="s">
        <v>1778</v>
      </c>
      <c r="H3254" s="11">
        <v>318000</v>
      </c>
      <c r="I3254" s="19">
        <v>46055</v>
      </c>
      <c r="J3254" s="11">
        <v>20000</v>
      </c>
      <c r="K3254" s="12" t="s">
        <v>20</v>
      </c>
      <c r="L3254" s="12" t="s">
        <v>158</v>
      </c>
    </row>
    <row r="3255" spans="1:12" x14ac:dyDescent="0.25">
      <c r="A3255" s="10" t="s">
        <v>3158</v>
      </c>
      <c r="B3255" s="14">
        <v>202508</v>
      </c>
      <c r="C3255" s="14">
        <v>202508</v>
      </c>
      <c r="D3255" s="14" t="s">
        <v>1015</v>
      </c>
      <c r="E3255" s="16">
        <v>9938420883</v>
      </c>
      <c r="F3255" s="10" t="s">
        <v>3161</v>
      </c>
      <c r="G3255" s="17" t="s">
        <v>1778</v>
      </c>
      <c r="H3255" s="11">
        <v>300000</v>
      </c>
      <c r="I3255" s="19">
        <v>46055</v>
      </c>
      <c r="J3255" s="11">
        <v>75000</v>
      </c>
      <c r="K3255" s="12" t="s">
        <v>20</v>
      </c>
      <c r="L3255" s="12" t="s">
        <v>158</v>
      </c>
    </row>
    <row r="3256" spans="1:12" x14ac:dyDescent="0.25">
      <c r="A3256" s="10" t="s">
        <v>3158</v>
      </c>
      <c r="B3256" s="14">
        <v>202508</v>
      </c>
      <c r="C3256" s="14">
        <v>202508</v>
      </c>
      <c r="D3256" s="14" t="s">
        <v>1015</v>
      </c>
      <c r="E3256" s="16">
        <v>9938420883</v>
      </c>
      <c r="F3256" s="10" t="s">
        <v>3161</v>
      </c>
      <c r="G3256" s="17" t="s">
        <v>1778</v>
      </c>
      <c r="H3256" s="11">
        <v>300000</v>
      </c>
      <c r="I3256" s="19">
        <v>46056</v>
      </c>
      <c r="J3256" s="11">
        <v>20000</v>
      </c>
      <c r="K3256" s="12" t="s">
        <v>20</v>
      </c>
      <c r="L3256" s="12" t="s">
        <v>158</v>
      </c>
    </row>
    <row r="3257" spans="1:12" x14ac:dyDescent="0.25">
      <c r="A3257" s="10" t="s">
        <v>3090</v>
      </c>
      <c r="B3257" s="14">
        <v>202507</v>
      </c>
      <c r="C3257" s="14">
        <v>202507</v>
      </c>
      <c r="D3257" s="14" t="s">
        <v>1015</v>
      </c>
      <c r="E3257" s="16">
        <v>7978902314</v>
      </c>
      <c r="F3257" s="10" t="s">
        <v>3093</v>
      </c>
      <c r="G3257" s="17" t="s">
        <v>1778</v>
      </c>
      <c r="H3257" s="11">
        <v>290000</v>
      </c>
      <c r="I3257" s="19">
        <v>46056</v>
      </c>
      <c r="J3257" s="11">
        <v>53000</v>
      </c>
      <c r="K3257" s="12" t="s">
        <v>20</v>
      </c>
      <c r="L3257" s="12" t="s">
        <v>158</v>
      </c>
    </row>
    <row r="3258" spans="1:12" x14ac:dyDescent="0.25">
      <c r="A3258" s="10" t="s">
        <v>3381</v>
      </c>
      <c r="B3258" s="14">
        <v>202511</v>
      </c>
      <c r="C3258" s="14">
        <v>202511</v>
      </c>
      <c r="D3258" s="14" t="s">
        <v>1015</v>
      </c>
      <c r="E3258" s="16">
        <v>9337141213</v>
      </c>
      <c r="F3258" s="10" t="s">
        <v>3387</v>
      </c>
      <c r="G3258" s="17" t="s">
        <v>1778</v>
      </c>
      <c r="H3258" s="11">
        <v>290000</v>
      </c>
      <c r="I3258" s="19">
        <v>46056</v>
      </c>
      <c r="J3258" s="11">
        <v>50000</v>
      </c>
      <c r="K3258" s="12" t="s">
        <v>20</v>
      </c>
      <c r="L3258" s="12" t="s">
        <v>158</v>
      </c>
    </row>
    <row r="3259" spans="1:12" x14ac:dyDescent="0.25">
      <c r="A3259" s="10" t="s">
        <v>3271</v>
      </c>
      <c r="B3259" s="14">
        <v>202510</v>
      </c>
      <c r="C3259" s="14">
        <v>202510</v>
      </c>
      <c r="D3259" s="14" t="s">
        <v>1015</v>
      </c>
      <c r="E3259" s="16">
        <v>9827001405</v>
      </c>
      <c r="F3259" s="10" t="s">
        <v>3280</v>
      </c>
      <c r="G3259" s="17" t="s">
        <v>1778</v>
      </c>
      <c r="H3259" s="11">
        <v>300000</v>
      </c>
      <c r="I3259" s="19">
        <v>46056</v>
      </c>
      <c r="J3259" s="11">
        <v>40000</v>
      </c>
      <c r="K3259" s="12" t="s">
        <v>20</v>
      </c>
      <c r="L3259" s="12" t="s">
        <v>158</v>
      </c>
    </row>
    <row r="3260" spans="1:12" x14ac:dyDescent="0.25">
      <c r="A3260" s="10" t="s">
        <v>3536</v>
      </c>
      <c r="B3260" s="14">
        <v>202601</v>
      </c>
      <c r="C3260" s="14">
        <v>202601</v>
      </c>
      <c r="D3260" s="14" t="s">
        <v>1014</v>
      </c>
      <c r="E3260" s="16" t="s">
        <v>3535</v>
      </c>
      <c r="F3260" s="10" t="s">
        <v>3537</v>
      </c>
      <c r="G3260" s="17" t="s">
        <v>3305</v>
      </c>
      <c r="H3260" s="11">
        <v>143000</v>
      </c>
      <c r="I3260" s="19">
        <v>46056</v>
      </c>
      <c r="J3260" s="11">
        <v>134000</v>
      </c>
      <c r="K3260" s="12" t="s">
        <v>20</v>
      </c>
      <c r="L3260" s="12" t="s">
        <v>158</v>
      </c>
    </row>
    <row r="3261" spans="1:12" x14ac:dyDescent="0.25">
      <c r="A3261" s="10" t="s">
        <v>3253</v>
      </c>
      <c r="B3261" s="14">
        <v>202509</v>
      </c>
      <c r="C3261" s="14">
        <v>202509</v>
      </c>
      <c r="D3261" s="14" t="s">
        <v>1015</v>
      </c>
      <c r="E3261" s="16">
        <v>9583436866</v>
      </c>
      <c r="F3261" s="10" t="s">
        <v>3254</v>
      </c>
      <c r="G3261" s="17" t="s">
        <v>1778</v>
      </c>
      <c r="H3261" s="11">
        <v>29000</v>
      </c>
      <c r="I3261" s="19">
        <v>46057</v>
      </c>
      <c r="J3261" s="11">
        <v>40000</v>
      </c>
      <c r="K3261" s="12" t="s">
        <v>20</v>
      </c>
      <c r="L3261" s="12" t="s">
        <v>158</v>
      </c>
    </row>
    <row r="3262" spans="1:12" x14ac:dyDescent="0.25">
      <c r="A3262" s="10" t="s">
        <v>3332</v>
      </c>
      <c r="B3262" s="14">
        <v>202511</v>
      </c>
      <c r="C3262" s="14">
        <v>202511</v>
      </c>
      <c r="D3262" s="14" t="s">
        <v>1015</v>
      </c>
      <c r="E3262" s="16">
        <v>8249791912</v>
      </c>
      <c r="F3262" s="10" t="s">
        <v>3343</v>
      </c>
      <c r="G3262" s="17" t="s">
        <v>1778</v>
      </c>
      <c r="H3262" s="11">
        <v>300000</v>
      </c>
      <c r="I3262" s="19">
        <v>46057</v>
      </c>
      <c r="J3262" s="11">
        <v>70000</v>
      </c>
      <c r="K3262" s="12" t="s">
        <v>20</v>
      </c>
      <c r="L3262" s="12" t="s">
        <v>158</v>
      </c>
    </row>
    <row r="3263" spans="1:12" x14ac:dyDescent="0.25">
      <c r="A3263" s="10" t="s">
        <v>3315</v>
      </c>
      <c r="B3263" s="14">
        <v>202510</v>
      </c>
      <c r="C3263" s="14">
        <v>202510</v>
      </c>
      <c r="D3263" s="14" t="s">
        <v>1015</v>
      </c>
      <c r="E3263" s="16">
        <v>7540916989</v>
      </c>
      <c r="F3263" s="10" t="s">
        <v>3319</v>
      </c>
      <c r="G3263" s="17" t="s">
        <v>1778</v>
      </c>
      <c r="H3263" s="11">
        <v>290000</v>
      </c>
      <c r="I3263" s="19">
        <v>46057</v>
      </c>
      <c r="J3263" s="11">
        <v>50000</v>
      </c>
      <c r="K3263" s="12" t="s">
        <v>20</v>
      </c>
      <c r="L3263" s="12" t="s">
        <v>158</v>
      </c>
    </row>
    <row r="3264" spans="1:12" x14ac:dyDescent="0.25">
      <c r="A3264" s="10" t="s">
        <v>3467</v>
      </c>
      <c r="B3264" s="14">
        <v>202601</v>
      </c>
      <c r="C3264" s="14">
        <v>202601</v>
      </c>
      <c r="D3264" s="14" t="s">
        <v>1015</v>
      </c>
      <c r="E3264" s="16">
        <v>9399486546</v>
      </c>
      <c r="F3264" s="10" t="s">
        <v>3469</v>
      </c>
      <c r="G3264" s="17" t="s">
        <v>1778</v>
      </c>
      <c r="H3264" s="11">
        <v>295000</v>
      </c>
      <c r="I3264" s="19">
        <v>46058</v>
      </c>
      <c r="J3264" s="11">
        <v>67500</v>
      </c>
      <c r="K3264" s="12" t="s">
        <v>20</v>
      </c>
      <c r="L3264" s="12" t="s">
        <v>158</v>
      </c>
    </row>
    <row r="3265" spans="1:12" x14ac:dyDescent="0.25">
      <c r="A3265" s="10" t="s">
        <v>2936</v>
      </c>
      <c r="B3265" s="14">
        <v>202505</v>
      </c>
      <c r="C3265" s="14">
        <v>202505</v>
      </c>
      <c r="D3265" s="14" t="s">
        <v>1015</v>
      </c>
      <c r="E3265" s="16">
        <v>9348479151</v>
      </c>
      <c r="F3265" s="10" t="s">
        <v>2938</v>
      </c>
      <c r="G3265" s="17" t="s">
        <v>1778</v>
      </c>
      <c r="H3265" s="11">
        <v>290000</v>
      </c>
      <c r="I3265" s="19">
        <v>46058</v>
      </c>
      <c r="J3265" s="11">
        <v>25000</v>
      </c>
      <c r="K3265" s="12" t="s">
        <v>20</v>
      </c>
      <c r="L3265" s="12" t="s">
        <v>158</v>
      </c>
    </row>
    <row r="3266" spans="1:12" x14ac:dyDescent="0.25">
      <c r="A3266" s="10" t="s">
        <v>3409</v>
      </c>
      <c r="B3266" s="14">
        <v>202512</v>
      </c>
      <c r="C3266" s="14">
        <v>202512</v>
      </c>
      <c r="D3266" s="14" t="s">
        <v>1014</v>
      </c>
      <c r="E3266" s="16">
        <v>9566002023</v>
      </c>
      <c r="F3266" s="10"/>
      <c r="G3266" s="17" t="s">
        <v>1778</v>
      </c>
      <c r="H3266" s="11">
        <v>290000</v>
      </c>
      <c r="I3266" s="19">
        <v>46058</v>
      </c>
      <c r="J3266" s="11">
        <v>50000</v>
      </c>
      <c r="K3266" s="12" t="s">
        <v>20</v>
      </c>
      <c r="L3266" s="12" t="s">
        <v>158</v>
      </c>
    </row>
    <row r="3267" spans="1:12" x14ac:dyDescent="0.25">
      <c r="A3267" s="10" t="s">
        <v>2557</v>
      </c>
      <c r="B3267" s="14">
        <v>202501</v>
      </c>
      <c r="C3267" s="14">
        <v>202501</v>
      </c>
      <c r="D3267" s="14" t="s">
        <v>1015</v>
      </c>
      <c r="E3267" s="16">
        <v>9861298754</v>
      </c>
      <c r="F3267" s="10" t="s">
        <v>2561</v>
      </c>
      <c r="G3267" s="17" t="s">
        <v>1778</v>
      </c>
      <c r="H3267" s="11">
        <v>295000</v>
      </c>
      <c r="I3267" s="19">
        <v>46058</v>
      </c>
      <c r="J3267" s="11">
        <v>50000</v>
      </c>
      <c r="K3267" s="12" t="s">
        <v>20</v>
      </c>
      <c r="L3267" s="12" t="s">
        <v>158</v>
      </c>
    </row>
    <row r="3268" spans="1:12" x14ac:dyDescent="0.25">
      <c r="A3268" s="10" t="s">
        <v>3116</v>
      </c>
      <c r="B3268" s="14">
        <v>202507</v>
      </c>
      <c r="C3268" s="14">
        <v>202507</v>
      </c>
      <c r="D3268" s="14" t="s">
        <v>1015</v>
      </c>
      <c r="E3268" s="16">
        <v>8260657010</v>
      </c>
      <c r="F3268" s="10" t="s">
        <v>3117</v>
      </c>
      <c r="G3268" s="17" t="s">
        <v>1778</v>
      </c>
      <c r="H3268" s="11">
        <v>300000</v>
      </c>
      <c r="I3268" s="19">
        <v>46058</v>
      </c>
      <c r="J3268" s="11">
        <v>30000</v>
      </c>
      <c r="K3268" s="12" t="s">
        <v>20</v>
      </c>
      <c r="L3268" s="12" t="s">
        <v>158</v>
      </c>
    </row>
    <row r="3269" spans="1:12" x14ac:dyDescent="0.25">
      <c r="A3269" s="10" t="s">
        <v>3442</v>
      </c>
      <c r="B3269" s="14">
        <v>202512</v>
      </c>
      <c r="C3269" s="14">
        <v>202512</v>
      </c>
      <c r="D3269" s="14" t="s">
        <v>1015</v>
      </c>
      <c r="E3269" s="16">
        <v>9348569362</v>
      </c>
      <c r="F3269" s="10" t="s">
        <v>3455</v>
      </c>
      <c r="G3269" s="17" t="s">
        <v>1778</v>
      </c>
      <c r="H3269" s="11">
        <v>290000</v>
      </c>
      <c r="I3269" s="19">
        <v>46058</v>
      </c>
      <c r="J3269" s="11">
        <v>70000</v>
      </c>
      <c r="K3269" s="12" t="s">
        <v>20</v>
      </c>
      <c r="L3269" s="12" t="s">
        <v>158</v>
      </c>
    </row>
    <row r="3270" spans="1:12" x14ac:dyDescent="0.25">
      <c r="A3270" s="10" t="s">
        <v>3538</v>
      </c>
      <c r="B3270" s="14">
        <v>202602</v>
      </c>
      <c r="C3270" s="14">
        <v>202602</v>
      </c>
      <c r="D3270" s="14" t="s">
        <v>1014</v>
      </c>
      <c r="E3270" s="16">
        <v>9972129694</v>
      </c>
      <c r="F3270" s="10" t="s">
        <v>3553</v>
      </c>
      <c r="G3270" s="17" t="s">
        <v>1778</v>
      </c>
      <c r="H3270" s="11">
        <v>290000</v>
      </c>
      <c r="I3270" s="19">
        <v>46058</v>
      </c>
      <c r="J3270" s="11">
        <v>5000</v>
      </c>
      <c r="K3270" s="12" t="s">
        <v>20</v>
      </c>
      <c r="L3270" s="12" t="s">
        <v>158</v>
      </c>
    </row>
    <row r="3271" spans="1:12" x14ac:dyDescent="0.25">
      <c r="A3271" s="10" t="s">
        <v>3539</v>
      </c>
      <c r="B3271" s="14">
        <v>202602</v>
      </c>
      <c r="C3271" s="14">
        <v>202602</v>
      </c>
      <c r="D3271" s="14" t="s">
        <v>1015</v>
      </c>
      <c r="E3271" s="16">
        <v>8455075275</v>
      </c>
      <c r="F3271" s="10" t="s">
        <v>3554</v>
      </c>
      <c r="G3271" s="17" t="s">
        <v>1778</v>
      </c>
      <c r="H3271" s="11">
        <v>290000</v>
      </c>
      <c r="I3271" s="19">
        <v>46058</v>
      </c>
      <c r="J3271" s="11">
        <v>5000</v>
      </c>
      <c r="K3271" s="12" t="s">
        <v>20</v>
      </c>
      <c r="L3271" s="12" t="s">
        <v>158</v>
      </c>
    </row>
    <row r="3272" spans="1:12" x14ac:dyDescent="0.25">
      <c r="A3272" s="10" t="s">
        <v>3540</v>
      </c>
      <c r="B3272" s="14">
        <v>202602</v>
      </c>
      <c r="C3272" s="14">
        <v>202602</v>
      </c>
      <c r="D3272" s="14" t="s">
        <v>1015</v>
      </c>
      <c r="E3272" s="16">
        <v>7064698530</v>
      </c>
      <c r="F3272" s="10" t="s">
        <v>3555</v>
      </c>
      <c r="G3272" s="17" t="s">
        <v>1778</v>
      </c>
      <c r="H3272" s="11">
        <v>295000</v>
      </c>
      <c r="I3272" s="19">
        <v>46059</v>
      </c>
      <c r="J3272" s="11">
        <v>5000</v>
      </c>
      <c r="K3272" s="12" t="s">
        <v>20</v>
      </c>
      <c r="L3272" s="12" t="s">
        <v>158</v>
      </c>
    </row>
    <row r="3273" spans="1:12" x14ac:dyDescent="0.25">
      <c r="A3273" s="10" t="s">
        <v>3533</v>
      </c>
      <c r="B3273" s="14">
        <v>202602</v>
      </c>
      <c r="C3273" s="14">
        <v>202602</v>
      </c>
      <c r="D3273" s="14" t="s">
        <v>1015</v>
      </c>
      <c r="E3273" s="16">
        <v>8249150006</v>
      </c>
      <c r="F3273" s="10" t="s">
        <v>3532</v>
      </c>
      <c r="G3273" s="17" t="s">
        <v>1778</v>
      </c>
      <c r="H3273" s="11">
        <v>290000</v>
      </c>
      <c r="I3273" s="19">
        <v>46059</v>
      </c>
      <c r="J3273" s="11">
        <v>5000</v>
      </c>
      <c r="K3273" s="12" t="s">
        <v>20</v>
      </c>
      <c r="L3273" s="12" t="s">
        <v>158</v>
      </c>
    </row>
    <row r="3274" spans="1:12" x14ac:dyDescent="0.25">
      <c r="A3274" s="10" t="s">
        <v>2734</v>
      </c>
      <c r="B3274" s="14">
        <v>202602</v>
      </c>
      <c r="C3274" s="14">
        <v>202602</v>
      </c>
      <c r="D3274" s="14" t="s">
        <v>1015</v>
      </c>
      <c r="E3274" s="16">
        <v>9583655420</v>
      </c>
      <c r="F3274" s="10" t="s">
        <v>3556</v>
      </c>
      <c r="G3274" s="17" t="s">
        <v>1778</v>
      </c>
      <c r="H3274" s="11">
        <v>290000</v>
      </c>
      <c r="I3274" s="19">
        <v>46059</v>
      </c>
      <c r="J3274" s="11">
        <v>5000</v>
      </c>
      <c r="K3274" s="12" t="s">
        <v>20</v>
      </c>
      <c r="L3274" s="12" t="s">
        <v>158</v>
      </c>
    </row>
    <row r="3275" spans="1:12" x14ac:dyDescent="0.25">
      <c r="A3275" s="10" t="s">
        <v>3545</v>
      </c>
      <c r="B3275" s="14">
        <v>202602</v>
      </c>
      <c r="C3275" s="14">
        <v>202602</v>
      </c>
      <c r="D3275" s="14" t="s">
        <v>1015</v>
      </c>
      <c r="E3275" s="16">
        <v>7609878723</v>
      </c>
      <c r="F3275" s="10" t="s">
        <v>3561</v>
      </c>
      <c r="G3275" s="17" t="s">
        <v>1792</v>
      </c>
      <c r="H3275" s="11">
        <v>270000</v>
      </c>
      <c r="I3275" s="19">
        <v>46059</v>
      </c>
      <c r="J3275" s="11">
        <v>5000</v>
      </c>
      <c r="K3275" s="12" t="s">
        <v>717</v>
      </c>
      <c r="L3275" s="12" t="s">
        <v>158</v>
      </c>
    </row>
    <row r="3276" spans="1:12" x14ac:dyDescent="0.25">
      <c r="A3276" s="10" t="s">
        <v>3546</v>
      </c>
      <c r="B3276" s="14">
        <v>202602</v>
      </c>
      <c r="C3276" s="14">
        <v>202602</v>
      </c>
      <c r="D3276" s="14" t="s">
        <v>1014</v>
      </c>
      <c r="E3276" s="16">
        <v>9993574773</v>
      </c>
      <c r="F3276" s="10" t="s">
        <v>3562</v>
      </c>
      <c r="G3276" s="17" t="s">
        <v>1778</v>
      </c>
      <c r="H3276" s="11">
        <v>290000</v>
      </c>
      <c r="I3276" s="19">
        <v>46059</v>
      </c>
      <c r="J3276" s="11">
        <v>5000</v>
      </c>
      <c r="K3276" s="12" t="s">
        <v>20</v>
      </c>
      <c r="L3276" s="12" t="s">
        <v>158</v>
      </c>
    </row>
    <row r="3277" spans="1:12" x14ac:dyDescent="0.25">
      <c r="A3277" s="10" t="s">
        <v>3547</v>
      </c>
      <c r="B3277" s="14">
        <v>202602</v>
      </c>
      <c r="C3277" s="14">
        <v>202602</v>
      </c>
      <c r="D3277" s="14" t="s">
        <v>1015</v>
      </c>
      <c r="E3277" s="16">
        <v>9124554360</v>
      </c>
      <c r="F3277" s="10" t="s">
        <v>3563</v>
      </c>
      <c r="G3277" s="17" t="s">
        <v>1778</v>
      </c>
      <c r="H3277" s="11">
        <v>290000</v>
      </c>
      <c r="I3277" s="19">
        <v>46059</v>
      </c>
      <c r="J3277" s="11">
        <v>5000</v>
      </c>
      <c r="K3277" s="12" t="s">
        <v>717</v>
      </c>
      <c r="L3277" s="12" t="s">
        <v>158</v>
      </c>
    </row>
    <row r="3278" spans="1:12" x14ac:dyDescent="0.25">
      <c r="A3278" s="10" t="s">
        <v>3548</v>
      </c>
      <c r="B3278" s="14">
        <v>202602</v>
      </c>
      <c r="C3278" s="14">
        <v>202602</v>
      </c>
      <c r="D3278" s="14" t="s">
        <v>1015</v>
      </c>
      <c r="E3278" s="16" t="s">
        <v>3551</v>
      </c>
      <c r="F3278" s="10" t="s">
        <v>3564</v>
      </c>
      <c r="G3278" s="17" t="s">
        <v>1792</v>
      </c>
      <c r="H3278" s="11">
        <v>270000</v>
      </c>
      <c r="I3278" s="19">
        <v>46059</v>
      </c>
      <c r="J3278" s="11">
        <v>5000</v>
      </c>
      <c r="K3278" s="12" t="s">
        <v>717</v>
      </c>
      <c r="L3278" s="12" t="s">
        <v>158</v>
      </c>
    </row>
    <row r="3279" spans="1:12" x14ac:dyDescent="0.25">
      <c r="A3279" s="10" t="s">
        <v>3549</v>
      </c>
      <c r="B3279" s="14">
        <v>202602</v>
      </c>
      <c r="C3279" s="14">
        <v>202602</v>
      </c>
      <c r="D3279" s="14" t="s">
        <v>1015</v>
      </c>
      <c r="E3279" s="16">
        <v>8260810298</v>
      </c>
      <c r="F3279" s="10" t="s">
        <v>3565</v>
      </c>
      <c r="G3279" s="17" t="s">
        <v>1778</v>
      </c>
      <c r="H3279" s="11">
        <v>2900000</v>
      </c>
      <c r="I3279" s="19">
        <v>46059</v>
      </c>
      <c r="J3279" s="11">
        <v>5000</v>
      </c>
      <c r="K3279" s="12" t="s">
        <v>20</v>
      </c>
      <c r="L3279" s="12" t="s">
        <v>158</v>
      </c>
    </row>
    <row r="3280" spans="1:12" x14ac:dyDescent="0.25">
      <c r="A3280" s="10" t="s">
        <v>3550</v>
      </c>
      <c r="B3280" s="14">
        <v>202602</v>
      </c>
      <c r="C3280" s="14">
        <v>202602</v>
      </c>
      <c r="D3280" s="14" t="s">
        <v>1015</v>
      </c>
      <c r="E3280" s="16" t="s">
        <v>3552</v>
      </c>
      <c r="F3280" s="10" t="s">
        <v>3566</v>
      </c>
      <c r="G3280" s="17" t="s">
        <v>1778</v>
      </c>
      <c r="H3280" s="11">
        <v>290000</v>
      </c>
      <c r="I3280" s="19">
        <v>46059</v>
      </c>
      <c r="J3280" s="11">
        <v>5000</v>
      </c>
      <c r="K3280" s="12" t="s">
        <v>20</v>
      </c>
      <c r="L3280" s="12" t="s">
        <v>158</v>
      </c>
    </row>
    <row r="3281" spans="1:12" x14ac:dyDescent="0.25">
      <c r="A3281" s="10" t="s">
        <v>3540</v>
      </c>
      <c r="B3281" s="14">
        <v>202602</v>
      </c>
      <c r="C3281" s="14">
        <v>202602</v>
      </c>
      <c r="D3281" s="14" t="s">
        <v>1015</v>
      </c>
      <c r="E3281" s="16">
        <v>7064698530</v>
      </c>
      <c r="F3281" s="10" t="s">
        <v>3555</v>
      </c>
      <c r="G3281" s="17" t="s">
        <v>1778</v>
      </c>
      <c r="H3281" s="11">
        <v>295000</v>
      </c>
      <c r="I3281" s="19">
        <v>46059</v>
      </c>
      <c r="J3281" s="11">
        <v>290000</v>
      </c>
      <c r="K3281" s="12" t="s">
        <v>20</v>
      </c>
      <c r="L3281" s="12" t="s">
        <v>158</v>
      </c>
    </row>
    <row r="3282" spans="1:12" x14ac:dyDescent="0.25">
      <c r="A3282" s="10" t="s">
        <v>3546</v>
      </c>
      <c r="B3282" s="14">
        <v>202602</v>
      </c>
      <c r="C3282" s="14">
        <v>202602</v>
      </c>
      <c r="D3282" s="14" t="s">
        <v>1014</v>
      </c>
      <c r="E3282" s="16">
        <v>9993574773</v>
      </c>
      <c r="F3282" s="10" t="s">
        <v>3562</v>
      </c>
      <c r="G3282" s="17" t="s">
        <v>1778</v>
      </c>
      <c r="H3282" s="11">
        <v>290000</v>
      </c>
      <c r="I3282" s="19">
        <v>46060</v>
      </c>
      <c r="J3282" s="11">
        <v>285000</v>
      </c>
      <c r="K3282" s="12" t="s">
        <v>20</v>
      </c>
      <c r="L3282" s="12" t="s">
        <v>158</v>
      </c>
    </row>
    <row r="3283" spans="1:12" x14ac:dyDescent="0.25">
      <c r="A3283" s="10" t="s">
        <v>3541</v>
      </c>
      <c r="B3283" s="14">
        <v>202602</v>
      </c>
      <c r="C3283" s="14">
        <v>202602</v>
      </c>
      <c r="D3283" s="14" t="s">
        <v>1014</v>
      </c>
      <c r="E3283" s="16">
        <v>9124667646</v>
      </c>
      <c r="F3283" s="10" t="s">
        <v>3557</v>
      </c>
      <c r="G3283" s="17" t="s">
        <v>1778</v>
      </c>
      <c r="H3283" s="11">
        <v>290000</v>
      </c>
      <c r="I3283" s="19">
        <v>46060</v>
      </c>
      <c r="J3283" s="11">
        <v>5000</v>
      </c>
      <c r="K3283" s="12" t="s">
        <v>20</v>
      </c>
      <c r="L3283" s="12" t="s">
        <v>158</v>
      </c>
    </row>
    <row r="3284" spans="1:12" x14ac:dyDescent="0.25">
      <c r="A3284" s="10" t="s">
        <v>3542</v>
      </c>
      <c r="B3284" s="14">
        <v>202602</v>
      </c>
      <c r="C3284" s="14">
        <v>202602</v>
      </c>
      <c r="D3284" s="14" t="s">
        <v>1014</v>
      </c>
      <c r="E3284" s="16">
        <v>7978335369</v>
      </c>
      <c r="F3284" s="10" t="s">
        <v>3558</v>
      </c>
      <c r="G3284" s="17" t="s">
        <v>1778</v>
      </c>
      <c r="H3284" s="11">
        <v>290000</v>
      </c>
      <c r="I3284" s="19">
        <v>46060</v>
      </c>
      <c r="J3284" s="11">
        <v>5000</v>
      </c>
      <c r="K3284" s="12" t="s">
        <v>20</v>
      </c>
      <c r="L3284" s="12" t="s">
        <v>158</v>
      </c>
    </row>
    <row r="3285" spans="1:12" x14ac:dyDescent="0.25">
      <c r="A3285" s="10" t="s">
        <v>3543</v>
      </c>
      <c r="B3285" s="14">
        <v>202602</v>
      </c>
      <c r="C3285" s="14">
        <v>202602</v>
      </c>
      <c r="D3285" s="14" t="s">
        <v>1015</v>
      </c>
      <c r="E3285" s="16">
        <v>9692166101</v>
      </c>
      <c r="F3285" s="10" t="s">
        <v>3559</v>
      </c>
      <c r="G3285" s="17" t="s">
        <v>1778</v>
      </c>
      <c r="H3285" s="11">
        <v>290000</v>
      </c>
      <c r="I3285" s="19">
        <v>46060</v>
      </c>
      <c r="J3285" s="11">
        <v>5000</v>
      </c>
      <c r="K3285" s="12" t="s">
        <v>20</v>
      </c>
      <c r="L3285" s="12" t="s">
        <v>158</v>
      </c>
    </row>
    <row r="3286" spans="1:12" x14ac:dyDescent="0.25">
      <c r="A3286" s="10" t="s">
        <v>3544</v>
      </c>
      <c r="B3286" s="14">
        <v>202602</v>
      </c>
      <c r="C3286" s="14">
        <v>202602</v>
      </c>
      <c r="D3286" s="14" t="s">
        <v>1015</v>
      </c>
      <c r="E3286" s="16">
        <v>9078199285</v>
      </c>
      <c r="F3286" s="10" t="s">
        <v>3560</v>
      </c>
      <c r="G3286" s="17" t="s">
        <v>1778</v>
      </c>
      <c r="H3286" s="11">
        <v>290000</v>
      </c>
      <c r="I3286" s="19">
        <v>46060</v>
      </c>
      <c r="J3286" s="11">
        <v>5000</v>
      </c>
      <c r="K3286" s="12" t="s">
        <v>20</v>
      </c>
      <c r="L3286" s="12" t="s">
        <v>158</v>
      </c>
    </row>
    <row r="3287" spans="1:12" x14ac:dyDescent="0.25">
      <c r="A3287" s="10" t="s">
        <v>3158</v>
      </c>
      <c r="B3287" s="14">
        <v>202508</v>
      </c>
      <c r="C3287" s="14">
        <v>202508</v>
      </c>
      <c r="D3287" s="14" t="s">
        <v>1015</v>
      </c>
      <c r="E3287" s="16">
        <v>9938420883</v>
      </c>
      <c r="F3287" s="10" t="s">
        <v>3161</v>
      </c>
      <c r="G3287" s="17" t="s">
        <v>1778</v>
      </c>
      <c r="H3287" s="11">
        <v>300000</v>
      </c>
      <c r="I3287" s="19">
        <v>46060</v>
      </c>
      <c r="J3287" s="11">
        <v>20000</v>
      </c>
      <c r="K3287" s="12" t="s">
        <v>20</v>
      </c>
      <c r="L3287" s="12" t="s">
        <v>158</v>
      </c>
    </row>
    <row r="3288" spans="1:12" x14ac:dyDescent="0.25">
      <c r="A3288" s="10" t="s">
        <v>3541</v>
      </c>
      <c r="B3288" s="14">
        <v>202602</v>
      </c>
      <c r="C3288" s="14">
        <v>202602</v>
      </c>
      <c r="D3288" s="14" t="s">
        <v>1014</v>
      </c>
      <c r="E3288" s="16">
        <v>9124667646</v>
      </c>
      <c r="F3288" s="10" t="s">
        <v>3557</v>
      </c>
      <c r="G3288" s="17" t="s">
        <v>1778</v>
      </c>
      <c r="H3288" s="11">
        <v>290000</v>
      </c>
      <c r="I3288" s="19">
        <v>46060</v>
      </c>
      <c r="J3288" s="11">
        <v>30000</v>
      </c>
      <c r="K3288" s="12" t="s">
        <v>20</v>
      </c>
      <c r="L3288" s="12" t="s">
        <v>158</v>
      </c>
    </row>
    <row r="3289" spans="1:12" x14ac:dyDescent="0.25">
      <c r="A3289" s="10" t="s">
        <v>3409</v>
      </c>
      <c r="B3289" s="14">
        <v>202512</v>
      </c>
      <c r="C3289" s="14">
        <v>202512</v>
      </c>
      <c r="D3289" s="14" t="s">
        <v>1014</v>
      </c>
      <c r="E3289" s="16">
        <v>9566002023</v>
      </c>
      <c r="F3289" s="10"/>
      <c r="G3289" s="17" t="s">
        <v>1778</v>
      </c>
      <c r="H3289" s="11">
        <v>290000</v>
      </c>
      <c r="I3289" s="19">
        <v>46062</v>
      </c>
      <c r="J3289" s="11">
        <f>35000</f>
        <v>35000</v>
      </c>
      <c r="K3289" s="12" t="s">
        <v>20</v>
      </c>
      <c r="L3289" s="12" t="s">
        <v>158</v>
      </c>
    </row>
    <row r="3290" spans="1:12" x14ac:dyDescent="0.25">
      <c r="A3290" s="10" t="s">
        <v>3567</v>
      </c>
      <c r="B3290" s="14">
        <v>202602</v>
      </c>
      <c r="C3290" s="14">
        <v>202602</v>
      </c>
      <c r="D3290" s="14" t="s">
        <v>1014</v>
      </c>
      <c r="E3290" s="16">
        <v>9591276529</v>
      </c>
      <c r="F3290" s="10" t="s">
        <v>3568</v>
      </c>
      <c r="G3290" s="17" t="s">
        <v>1778</v>
      </c>
      <c r="H3290" s="11">
        <v>290000</v>
      </c>
      <c r="I3290" s="19">
        <v>46062</v>
      </c>
      <c r="J3290" s="11">
        <v>58000</v>
      </c>
      <c r="K3290" s="12" t="s">
        <v>20</v>
      </c>
      <c r="L3290" s="12" t="s">
        <v>158</v>
      </c>
    </row>
    <row r="3291" spans="1:12" x14ac:dyDescent="0.25">
      <c r="A3291" s="10" t="s">
        <v>3539</v>
      </c>
      <c r="B3291" s="14">
        <v>202602</v>
      </c>
      <c r="C3291" s="14">
        <v>202602</v>
      </c>
      <c r="D3291" s="14" t="s">
        <v>1015</v>
      </c>
      <c r="E3291" s="16">
        <v>8455075275</v>
      </c>
      <c r="F3291" s="10" t="s">
        <v>3554</v>
      </c>
      <c r="G3291" s="17" t="s">
        <v>1778</v>
      </c>
      <c r="H3291" s="11">
        <v>290000</v>
      </c>
      <c r="I3291" s="19">
        <v>46062</v>
      </c>
      <c r="J3291" s="11">
        <v>100000</v>
      </c>
      <c r="K3291" s="12" t="s">
        <v>20</v>
      </c>
      <c r="L3291" s="12" t="s">
        <v>158</v>
      </c>
    </row>
    <row r="3292" spans="1:12" x14ac:dyDescent="0.25">
      <c r="A3292" s="10" t="s">
        <v>3414</v>
      </c>
      <c r="B3292" s="14">
        <v>202512</v>
      </c>
      <c r="C3292" s="14">
        <v>202512</v>
      </c>
      <c r="D3292" s="14" t="s">
        <v>1015</v>
      </c>
      <c r="E3292" s="16">
        <v>7749859195</v>
      </c>
      <c r="F3292" s="10" t="s">
        <v>3419</v>
      </c>
      <c r="G3292" s="17" t="s">
        <v>1778</v>
      </c>
      <c r="H3292" s="11">
        <v>290000</v>
      </c>
      <c r="I3292" s="19">
        <v>46062</v>
      </c>
      <c r="J3292" s="11">
        <v>60000</v>
      </c>
      <c r="K3292" s="12" t="s">
        <v>20</v>
      </c>
      <c r="L3292" s="12" t="s">
        <v>158</v>
      </c>
    </row>
    <row r="3293" spans="1:12" x14ac:dyDescent="0.25">
      <c r="A3293" s="10" t="s">
        <v>3509</v>
      </c>
      <c r="B3293" s="14">
        <v>202601</v>
      </c>
      <c r="C3293" s="14">
        <v>202601</v>
      </c>
      <c r="D3293" s="14" t="s">
        <v>1015</v>
      </c>
      <c r="E3293" s="16">
        <v>8105528528</v>
      </c>
      <c r="F3293" s="10" t="s">
        <v>3515</v>
      </c>
      <c r="G3293" s="17" t="s">
        <v>1778</v>
      </c>
      <c r="H3293" s="11">
        <v>290000</v>
      </c>
      <c r="I3293" s="19">
        <v>46062</v>
      </c>
      <c r="J3293" s="11">
        <v>90000</v>
      </c>
      <c r="K3293" s="12" t="s">
        <v>20</v>
      </c>
      <c r="L3293" s="12" t="s">
        <v>158</v>
      </c>
    </row>
    <row r="3294" spans="1:12" x14ac:dyDescent="0.25">
      <c r="A3294" s="10" t="s">
        <v>2734</v>
      </c>
      <c r="B3294" s="14">
        <v>202602</v>
      </c>
      <c r="C3294" s="14">
        <v>202602</v>
      </c>
      <c r="D3294" s="14" t="s">
        <v>1015</v>
      </c>
      <c r="E3294" s="16">
        <v>9583655420</v>
      </c>
      <c r="F3294" s="10" t="s">
        <v>3556</v>
      </c>
      <c r="G3294" s="17" t="s">
        <v>1778</v>
      </c>
      <c r="H3294" s="11">
        <v>290000</v>
      </c>
      <c r="I3294" s="19">
        <v>46063</v>
      </c>
      <c r="J3294" s="11">
        <v>285000</v>
      </c>
      <c r="K3294" s="12" t="s">
        <v>20</v>
      </c>
      <c r="L3294" s="12" t="s">
        <v>158</v>
      </c>
    </row>
    <row r="3295" spans="1:12" x14ac:dyDescent="0.25">
      <c r="A3295" s="10" t="s">
        <v>2039</v>
      </c>
      <c r="B3295" s="14">
        <v>202406</v>
      </c>
      <c r="C3295" s="14">
        <v>202406</v>
      </c>
      <c r="D3295" s="14" t="s">
        <v>1014</v>
      </c>
      <c r="E3295" s="16">
        <v>8296392591</v>
      </c>
      <c r="F3295" s="10" t="s">
        <v>2040</v>
      </c>
      <c r="G3295" s="17" t="s">
        <v>3305</v>
      </c>
      <c r="H3295" s="11">
        <v>270000</v>
      </c>
      <c r="I3295" s="19">
        <v>46063</v>
      </c>
      <c r="J3295" s="11">
        <v>10000</v>
      </c>
      <c r="K3295" s="12" t="s">
        <v>20</v>
      </c>
      <c r="L3295" s="12" t="s">
        <v>158</v>
      </c>
    </row>
    <row r="3296" spans="1:12" x14ac:dyDescent="0.25">
      <c r="A3296" s="10" t="s">
        <v>3408</v>
      </c>
      <c r="B3296" s="14">
        <v>202512</v>
      </c>
      <c r="C3296" s="14">
        <v>202512</v>
      </c>
      <c r="D3296" s="14" t="s">
        <v>1014</v>
      </c>
      <c r="E3296" s="16">
        <v>9752861091</v>
      </c>
      <c r="F3296" s="10" t="s">
        <v>3415</v>
      </c>
      <c r="G3296" s="17" t="s">
        <v>1792</v>
      </c>
      <c r="H3296" s="11">
        <v>295000</v>
      </c>
      <c r="I3296" s="19">
        <v>46063</v>
      </c>
      <c r="J3296" s="11">
        <v>50000</v>
      </c>
      <c r="K3296" s="12" t="s">
        <v>20</v>
      </c>
      <c r="L3296" s="12" t="s">
        <v>158</v>
      </c>
    </row>
    <row r="3297" spans="1:12" x14ac:dyDescent="0.25">
      <c r="A3297" s="10" t="s">
        <v>3504</v>
      </c>
      <c r="B3297" s="14">
        <v>202601</v>
      </c>
      <c r="C3297" s="14">
        <v>202601</v>
      </c>
      <c r="D3297" s="14" t="s">
        <v>1015</v>
      </c>
      <c r="E3297" s="16">
        <v>7847056138</v>
      </c>
      <c r="F3297" s="10" t="s">
        <v>3505</v>
      </c>
      <c r="G3297" s="17" t="s">
        <v>1778</v>
      </c>
      <c r="H3297" s="11">
        <v>305000</v>
      </c>
      <c r="I3297" s="19">
        <v>46064</v>
      </c>
      <c r="J3297" s="11">
        <v>70000</v>
      </c>
      <c r="K3297" s="12" t="s">
        <v>20</v>
      </c>
      <c r="L3297" s="12" t="s">
        <v>158</v>
      </c>
    </row>
    <row r="3298" spans="1:12" x14ac:dyDescent="0.25">
      <c r="A3298" s="10" t="s">
        <v>2626</v>
      </c>
      <c r="B3298" s="14">
        <v>202501</v>
      </c>
      <c r="C3298" s="14">
        <v>202501</v>
      </c>
      <c r="D3298" s="14" t="s">
        <v>1014</v>
      </c>
      <c r="E3298" s="16">
        <v>9835420061</v>
      </c>
      <c r="F3298" s="10" t="s">
        <v>2634</v>
      </c>
      <c r="G3298" s="17" t="s">
        <v>2639</v>
      </c>
      <c r="H3298" s="11">
        <v>295000</v>
      </c>
      <c r="I3298" s="19">
        <v>46064</v>
      </c>
      <c r="J3298" s="11">
        <v>59000</v>
      </c>
      <c r="K3298" s="12" t="s">
        <v>20</v>
      </c>
      <c r="L3298" s="12" t="s">
        <v>158</v>
      </c>
    </row>
    <row r="3299" spans="1:12" x14ac:dyDescent="0.25">
      <c r="A3299" s="10" t="s">
        <v>3569</v>
      </c>
      <c r="B3299" s="14">
        <v>202406</v>
      </c>
      <c r="C3299" s="14">
        <v>202406</v>
      </c>
      <c r="D3299" s="14" t="s">
        <v>1014</v>
      </c>
      <c r="E3299" s="16">
        <v>8105603810</v>
      </c>
      <c r="F3299" s="10" t="s">
        <v>915</v>
      </c>
      <c r="G3299" s="17" t="s">
        <v>1778</v>
      </c>
      <c r="H3299" s="11">
        <v>290000</v>
      </c>
      <c r="I3299" s="19">
        <v>46064</v>
      </c>
      <c r="J3299" s="11">
        <v>50000</v>
      </c>
      <c r="K3299" s="12" t="s">
        <v>20</v>
      </c>
      <c r="L3299" s="12" t="s">
        <v>158</v>
      </c>
    </row>
    <row r="3300" spans="1:12" x14ac:dyDescent="0.25">
      <c r="A3300" s="10" t="s">
        <v>2873</v>
      </c>
      <c r="B3300" s="14">
        <v>202505</v>
      </c>
      <c r="C3300" s="14">
        <v>202505</v>
      </c>
      <c r="D3300" s="14" t="s">
        <v>1015</v>
      </c>
      <c r="E3300" s="16">
        <v>7979112319</v>
      </c>
      <c r="F3300" s="10" t="s">
        <v>2877</v>
      </c>
      <c r="G3300" s="17" t="s">
        <v>1778</v>
      </c>
      <c r="H3300" s="11">
        <v>285000</v>
      </c>
      <c r="I3300" s="19">
        <v>46064</v>
      </c>
      <c r="J3300" s="11">
        <v>70000</v>
      </c>
      <c r="K3300" s="12" t="s">
        <v>20</v>
      </c>
      <c r="L3300" s="12" t="s">
        <v>158</v>
      </c>
    </row>
    <row r="3301" spans="1:12" x14ac:dyDescent="0.25">
      <c r="A3301" s="10" t="s">
        <v>3549</v>
      </c>
      <c r="B3301" s="14">
        <v>202602</v>
      </c>
      <c r="C3301" s="14">
        <v>202602</v>
      </c>
      <c r="D3301" s="14" t="s">
        <v>1015</v>
      </c>
      <c r="E3301" s="16">
        <v>8260810298</v>
      </c>
      <c r="F3301" s="10" t="s">
        <v>3565</v>
      </c>
      <c r="G3301" s="17" t="s">
        <v>1778</v>
      </c>
      <c r="H3301" s="11">
        <v>2900000</v>
      </c>
      <c r="I3301" s="19">
        <v>46064</v>
      </c>
      <c r="J3301" s="11">
        <v>55000</v>
      </c>
      <c r="K3301" s="12" t="s">
        <v>20</v>
      </c>
      <c r="L3301" s="12" t="s">
        <v>158</v>
      </c>
    </row>
    <row r="3302" spans="1:12" x14ac:dyDescent="0.25">
      <c r="A3302" s="10" t="s">
        <v>3536</v>
      </c>
      <c r="B3302" s="14">
        <v>202602</v>
      </c>
      <c r="C3302" s="14">
        <v>202602</v>
      </c>
      <c r="D3302" s="14" t="s">
        <v>1014</v>
      </c>
      <c r="E3302" s="16">
        <v>7774003258</v>
      </c>
      <c r="F3302" s="10" t="s">
        <v>3537</v>
      </c>
      <c r="G3302" s="17" t="s">
        <v>3305</v>
      </c>
      <c r="H3302" s="11">
        <v>59000</v>
      </c>
      <c r="I3302" s="19">
        <v>46065</v>
      </c>
      <c r="J3302" s="11">
        <v>5000</v>
      </c>
      <c r="K3302" s="12" t="s">
        <v>20</v>
      </c>
      <c r="L3302" s="12" t="s">
        <v>158</v>
      </c>
    </row>
    <row r="3303" spans="1:12" x14ac:dyDescent="0.25">
      <c r="A3303" s="10" t="s">
        <v>422</v>
      </c>
      <c r="B3303" s="14">
        <v>202602</v>
      </c>
      <c r="C3303" s="14">
        <v>202602</v>
      </c>
      <c r="D3303" s="14" t="s">
        <v>1014</v>
      </c>
      <c r="E3303" s="16">
        <v>7751029895</v>
      </c>
      <c r="F3303" s="10" t="s">
        <v>420</v>
      </c>
      <c r="G3303" s="17" t="s">
        <v>3305</v>
      </c>
      <c r="H3303" s="11">
        <v>59000</v>
      </c>
      <c r="I3303" s="19">
        <v>46065</v>
      </c>
      <c r="J3303" s="11">
        <v>5000</v>
      </c>
      <c r="K3303" s="12" t="s">
        <v>20</v>
      </c>
      <c r="L3303" s="12" t="s">
        <v>158</v>
      </c>
    </row>
    <row r="3304" spans="1:12" x14ac:dyDescent="0.25">
      <c r="A3304" s="10" t="s">
        <v>3570</v>
      </c>
      <c r="B3304" s="14">
        <v>202602</v>
      </c>
      <c r="C3304" s="14">
        <v>202602</v>
      </c>
      <c r="D3304" s="14" t="s">
        <v>1014</v>
      </c>
      <c r="E3304" s="16">
        <v>9591276529</v>
      </c>
      <c r="F3304" s="10" t="s">
        <v>3568</v>
      </c>
      <c r="G3304" s="17" t="s">
        <v>3305</v>
      </c>
      <c r="H3304" s="11">
        <v>59000</v>
      </c>
      <c r="I3304" s="19">
        <v>46065</v>
      </c>
      <c r="J3304" s="11">
        <v>5000</v>
      </c>
      <c r="K3304" s="12" t="s">
        <v>20</v>
      </c>
      <c r="L3304" s="12" t="s">
        <v>158</v>
      </c>
    </row>
    <row r="3305" spans="1:12" x14ac:dyDescent="0.25">
      <c r="A3305" s="10" t="s">
        <v>3571</v>
      </c>
      <c r="B3305" s="14">
        <v>202602</v>
      </c>
      <c r="C3305" s="14">
        <v>202602</v>
      </c>
      <c r="D3305" s="14" t="s">
        <v>1014</v>
      </c>
      <c r="E3305" s="16">
        <v>8105603810</v>
      </c>
      <c r="F3305" s="10" t="s">
        <v>915</v>
      </c>
      <c r="G3305" s="17" t="s">
        <v>3305</v>
      </c>
      <c r="H3305" s="11">
        <v>59000</v>
      </c>
      <c r="I3305" s="19">
        <v>46065</v>
      </c>
      <c r="J3305" s="11">
        <v>5000</v>
      </c>
      <c r="K3305" s="12" t="s">
        <v>20</v>
      </c>
      <c r="L3305" s="12" t="s">
        <v>158</v>
      </c>
    </row>
    <row r="3306" spans="1:12" x14ac:dyDescent="0.25">
      <c r="A3306" s="10" t="s">
        <v>3572</v>
      </c>
      <c r="B3306" s="14">
        <v>202602</v>
      </c>
      <c r="C3306" s="14">
        <v>202602</v>
      </c>
      <c r="D3306" s="14" t="s">
        <v>1014</v>
      </c>
      <c r="E3306" s="16">
        <v>8073549399</v>
      </c>
      <c r="F3306" s="10" t="s">
        <v>3598</v>
      </c>
      <c r="G3306" s="17" t="s">
        <v>3305</v>
      </c>
      <c r="H3306" s="11">
        <v>59000</v>
      </c>
      <c r="I3306" s="19">
        <v>46065</v>
      </c>
      <c r="J3306" s="11">
        <v>5000</v>
      </c>
      <c r="K3306" s="12" t="s">
        <v>20</v>
      </c>
      <c r="L3306" s="12" t="s">
        <v>158</v>
      </c>
    </row>
    <row r="3307" spans="1:12" x14ac:dyDescent="0.25">
      <c r="A3307" s="10" t="s">
        <v>3573</v>
      </c>
      <c r="B3307" s="14">
        <v>202602</v>
      </c>
      <c r="C3307" s="14">
        <v>202602</v>
      </c>
      <c r="D3307" s="14" t="s">
        <v>1014</v>
      </c>
      <c r="E3307" s="16">
        <v>7756836364</v>
      </c>
      <c r="F3307" s="10" t="s">
        <v>3599</v>
      </c>
      <c r="G3307" s="17" t="s">
        <v>3305</v>
      </c>
      <c r="H3307" s="11">
        <v>59000</v>
      </c>
      <c r="I3307" s="19">
        <v>46065</v>
      </c>
      <c r="J3307" s="11">
        <v>5000</v>
      </c>
      <c r="K3307" s="12" t="s">
        <v>20</v>
      </c>
      <c r="L3307" s="12" t="s">
        <v>158</v>
      </c>
    </row>
    <row r="3308" spans="1:12" x14ac:dyDescent="0.25">
      <c r="A3308" s="10" t="s">
        <v>3574</v>
      </c>
      <c r="B3308" s="14">
        <v>202602</v>
      </c>
      <c r="C3308" s="14">
        <v>202602</v>
      </c>
      <c r="D3308" s="14" t="s">
        <v>1014</v>
      </c>
      <c r="E3308" s="16">
        <v>8894962499</v>
      </c>
      <c r="F3308" s="10" t="s">
        <v>3600</v>
      </c>
      <c r="G3308" s="17" t="s">
        <v>3305</v>
      </c>
      <c r="H3308" s="11">
        <v>59000</v>
      </c>
      <c r="I3308" s="19">
        <v>46065</v>
      </c>
      <c r="J3308" s="11">
        <v>5000</v>
      </c>
      <c r="K3308" s="12" t="s">
        <v>20</v>
      </c>
      <c r="L3308" s="12" t="s">
        <v>158</v>
      </c>
    </row>
    <row r="3309" spans="1:12" x14ac:dyDescent="0.25">
      <c r="A3309" s="10" t="s">
        <v>3575</v>
      </c>
      <c r="B3309" s="14">
        <v>202602</v>
      </c>
      <c r="C3309" s="14">
        <v>202602</v>
      </c>
      <c r="D3309" s="14" t="s">
        <v>1014</v>
      </c>
      <c r="E3309" s="16">
        <v>8894962499</v>
      </c>
      <c r="F3309" s="10" t="s">
        <v>3601</v>
      </c>
      <c r="G3309" s="17" t="s">
        <v>3305</v>
      </c>
      <c r="H3309" s="11">
        <v>59000</v>
      </c>
      <c r="I3309" s="19">
        <v>46065</v>
      </c>
      <c r="J3309" s="11">
        <v>5000</v>
      </c>
      <c r="K3309" s="12" t="s">
        <v>20</v>
      </c>
      <c r="L3309" s="12" t="s">
        <v>158</v>
      </c>
    </row>
    <row r="3310" spans="1:12" x14ac:dyDescent="0.25">
      <c r="A3310" s="10" t="s">
        <v>3576</v>
      </c>
      <c r="B3310" s="14">
        <v>202602</v>
      </c>
      <c r="C3310" s="14">
        <v>202602</v>
      </c>
      <c r="D3310" s="14" t="s">
        <v>1014</v>
      </c>
      <c r="E3310" s="16">
        <v>9438137231</v>
      </c>
      <c r="F3310" s="10" t="s">
        <v>3602</v>
      </c>
      <c r="G3310" s="17" t="s">
        <v>3305</v>
      </c>
      <c r="H3310" s="11">
        <v>59000</v>
      </c>
      <c r="I3310" s="19">
        <v>46065</v>
      </c>
      <c r="J3310" s="11">
        <v>5000</v>
      </c>
      <c r="K3310" s="12" t="s">
        <v>20</v>
      </c>
      <c r="L3310" s="12" t="s">
        <v>158</v>
      </c>
    </row>
    <row r="3311" spans="1:12" x14ac:dyDescent="0.25">
      <c r="A3311" s="10" t="s">
        <v>3577</v>
      </c>
      <c r="B3311" s="14">
        <v>202602</v>
      </c>
      <c r="C3311" s="14">
        <v>202602</v>
      </c>
      <c r="D3311" s="14" t="s">
        <v>1014</v>
      </c>
      <c r="E3311" s="16">
        <v>8431823888</v>
      </c>
      <c r="F3311" s="10" t="s">
        <v>3603</v>
      </c>
      <c r="G3311" s="17" t="s">
        <v>3305</v>
      </c>
      <c r="H3311" s="11">
        <v>59000</v>
      </c>
      <c r="I3311" s="19">
        <v>46065</v>
      </c>
      <c r="J3311" s="11">
        <v>5000</v>
      </c>
      <c r="K3311" s="12" t="s">
        <v>20</v>
      </c>
      <c r="L3311" s="12" t="s">
        <v>158</v>
      </c>
    </row>
    <row r="3312" spans="1:12" x14ac:dyDescent="0.25">
      <c r="A3312" s="10" t="s">
        <v>3578</v>
      </c>
      <c r="B3312" s="14">
        <v>202602</v>
      </c>
      <c r="C3312" s="14">
        <v>202602</v>
      </c>
      <c r="D3312" s="14" t="s">
        <v>1014</v>
      </c>
      <c r="E3312" s="16">
        <v>8260965842</v>
      </c>
      <c r="F3312" s="10" t="s">
        <v>3604</v>
      </c>
      <c r="G3312" s="17" t="s">
        <v>3305</v>
      </c>
      <c r="H3312" s="11">
        <v>59000</v>
      </c>
      <c r="I3312" s="19">
        <v>46065</v>
      </c>
      <c r="J3312" s="11">
        <v>5000</v>
      </c>
      <c r="K3312" s="12" t="s">
        <v>20</v>
      </c>
      <c r="L3312" s="12" t="s">
        <v>158</v>
      </c>
    </row>
    <row r="3313" spans="1:12" x14ac:dyDescent="0.25">
      <c r="A3313" s="10" t="s">
        <v>3579</v>
      </c>
      <c r="B3313" s="14">
        <v>202602</v>
      </c>
      <c r="C3313" s="14">
        <v>202602</v>
      </c>
      <c r="D3313" s="14" t="s">
        <v>1014</v>
      </c>
      <c r="E3313" s="16">
        <v>9346333647</v>
      </c>
      <c r="F3313" s="10" t="s">
        <v>3605</v>
      </c>
      <c r="G3313" s="17" t="s">
        <v>3305</v>
      </c>
      <c r="H3313" s="11">
        <v>59000</v>
      </c>
      <c r="I3313" s="19">
        <v>46065</v>
      </c>
      <c r="J3313" s="11">
        <v>5000</v>
      </c>
      <c r="K3313" s="12" t="s">
        <v>20</v>
      </c>
      <c r="L3313" s="12" t="s">
        <v>158</v>
      </c>
    </row>
    <row r="3314" spans="1:12" x14ac:dyDescent="0.25">
      <c r="A3314" s="10" t="s">
        <v>3580</v>
      </c>
      <c r="B3314" s="14">
        <v>202602</v>
      </c>
      <c r="C3314" s="14">
        <v>202602</v>
      </c>
      <c r="D3314" s="14" t="s">
        <v>1014</v>
      </c>
      <c r="E3314" s="16">
        <v>7008847432</v>
      </c>
      <c r="F3314" s="10" t="s">
        <v>3606</v>
      </c>
      <c r="G3314" s="17" t="s">
        <v>3305</v>
      </c>
      <c r="H3314" s="11">
        <v>59000</v>
      </c>
      <c r="I3314" s="19">
        <v>46065</v>
      </c>
      <c r="J3314" s="11">
        <v>5000</v>
      </c>
      <c r="K3314" s="12" t="s">
        <v>20</v>
      </c>
      <c r="L3314" s="12" t="s">
        <v>158</v>
      </c>
    </row>
    <row r="3315" spans="1:12" x14ac:dyDescent="0.25">
      <c r="A3315" s="10" t="s">
        <v>3581</v>
      </c>
      <c r="B3315" s="14">
        <v>202602</v>
      </c>
      <c r="C3315" s="14">
        <v>202602</v>
      </c>
      <c r="D3315" s="14" t="s">
        <v>1014</v>
      </c>
      <c r="E3315" s="16">
        <v>8144590655</v>
      </c>
      <c r="F3315" s="10"/>
      <c r="G3315" s="17" t="s">
        <v>3305</v>
      </c>
      <c r="H3315" s="11">
        <v>59000</v>
      </c>
      <c r="I3315" s="19">
        <v>46065</v>
      </c>
      <c r="J3315" s="11">
        <v>5000</v>
      </c>
      <c r="K3315" s="12" t="s">
        <v>20</v>
      </c>
      <c r="L3315" s="12" t="s">
        <v>158</v>
      </c>
    </row>
    <row r="3316" spans="1:12" x14ac:dyDescent="0.25">
      <c r="A3316" s="10" t="s">
        <v>3582</v>
      </c>
      <c r="B3316" s="14">
        <v>202602</v>
      </c>
      <c r="C3316" s="14">
        <v>202602</v>
      </c>
      <c r="D3316" s="14" t="s">
        <v>1014</v>
      </c>
      <c r="E3316" s="16">
        <v>8904949279</v>
      </c>
      <c r="F3316" s="10"/>
      <c r="G3316" s="17" t="s">
        <v>3305</v>
      </c>
      <c r="H3316" s="11">
        <v>59000</v>
      </c>
      <c r="I3316" s="19">
        <v>46065</v>
      </c>
      <c r="J3316" s="11">
        <v>5000</v>
      </c>
      <c r="K3316" s="12" t="s">
        <v>20</v>
      </c>
      <c r="L3316" s="12" t="s">
        <v>158</v>
      </c>
    </row>
    <row r="3317" spans="1:12" x14ac:dyDescent="0.25">
      <c r="A3317" s="10" t="s">
        <v>3583</v>
      </c>
      <c r="B3317" s="14">
        <v>202602</v>
      </c>
      <c r="C3317" s="14">
        <v>202602</v>
      </c>
      <c r="D3317" s="14" t="s">
        <v>1014</v>
      </c>
      <c r="E3317" s="16">
        <v>9742317381</v>
      </c>
      <c r="F3317" s="10"/>
      <c r="G3317" s="17" t="s">
        <v>3305</v>
      </c>
      <c r="H3317" s="11">
        <v>59000</v>
      </c>
      <c r="I3317" s="19">
        <v>46065</v>
      </c>
      <c r="J3317" s="11">
        <v>5000</v>
      </c>
      <c r="K3317" s="12" t="s">
        <v>20</v>
      </c>
      <c r="L3317" s="12" t="s">
        <v>158</v>
      </c>
    </row>
    <row r="3318" spans="1:12" x14ac:dyDescent="0.25">
      <c r="A3318" s="10" t="s">
        <v>3584</v>
      </c>
      <c r="B3318" s="14">
        <v>202602</v>
      </c>
      <c r="C3318" s="14">
        <v>202602</v>
      </c>
      <c r="D3318" s="14" t="s">
        <v>1014</v>
      </c>
      <c r="E3318" s="16">
        <v>9030870070</v>
      </c>
      <c r="F3318" s="10"/>
      <c r="G3318" s="17" t="s">
        <v>3305</v>
      </c>
      <c r="H3318" s="11">
        <v>59000</v>
      </c>
      <c r="I3318" s="19">
        <v>46065</v>
      </c>
      <c r="J3318" s="11">
        <v>5000</v>
      </c>
      <c r="K3318" s="12" t="s">
        <v>20</v>
      </c>
      <c r="L3318" s="12" t="s">
        <v>158</v>
      </c>
    </row>
    <row r="3319" spans="1:12" x14ac:dyDescent="0.25">
      <c r="A3319" s="10" t="s">
        <v>3585</v>
      </c>
      <c r="B3319" s="14">
        <v>202602</v>
      </c>
      <c r="C3319" s="14">
        <v>202602</v>
      </c>
      <c r="D3319" s="14" t="s">
        <v>1014</v>
      </c>
      <c r="E3319" s="16">
        <v>8296392591</v>
      </c>
      <c r="F3319" s="10" t="s">
        <v>2040</v>
      </c>
      <c r="G3319" s="17" t="s">
        <v>3305</v>
      </c>
      <c r="H3319" s="11">
        <v>59000</v>
      </c>
      <c r="I3319" s="19">
        <v>46065</v>
      </c>
      <c r="J3319" s="11">
        <v>5000</v>
      </c>
      <c r="K3319" s="12" t="s">
        <v>20</v>
      </c>
      <c r="L3319" s="12" t="s">
        <v>158</v>
      </c>
    </row>
    <row r="3320" spans="1:12" x14ac:dyDescent="0.25">
      <c r="A3320" s="10" t="s">
        <v>3586</v>
      </c>
      <c r="B3320" s="14">
        <v>202602</v>
      </c>
      <c r="C3320" s="14">
        <v>202602</v>
      </c>
      <c r="D3320" s="14" t="s">
        <v>1014</v>
      </c>
      <c r="E3320" s="16">
        <v>9583932629</v>
      </c>
      <c r="F3320" s="10"/>
      <c r="G3320" s="17" t="s">
        <v>3305</v>
      </c>
      <c r="H3320" s="11">
        <v>59000</v>
      </c>
      <c r="I3320" s="19">
        <v>46065</v>
      </c>
      <c r="J3320" s="11">
        <v>5000</v>
      </c>
      <c r="K3320" s="12" t="s">
        <v>20</v>
      </c>
      <c r="L3320" s="12" t="s">
        <v>158</v>
      </c>
    </row>
    <row r="3321" spans="1:12" x14ac:dyDescent="0.25">
      <c r="A3321" s="10" t="s">
        <v>2626</v>
      </c>
      <c r="B3321" s="14">
        <v>202602</v>
      </c>
      <c r="C3321" s="14">
        <v>202602</v>
      </c>
      <c r="D3321" s="14" t="s">
        <v>1014</v>
      </c>
      <c r="E3321" s="16">
        <v>9835420061</v>
      </c>
      <c r="F3321" s="10" t="s">
        <v>2634</v>
      </c>
      <c r="G3321" s="17" t="s">
        <v>3305</v>
      </c>
      <c r="H3321" s="11">
        <v>59000</v>
      </c>
      <c r="I3321" s="19">
        <v>46065</v>
      </c>
      <c r="J3321" s="11">
        <v>5000</v>
      </c>
      <c r="K3321" s="12" t="s">
        <v>20</v>
      </c>
      <c r="L3321" s="12" t="s">
        <v>158</v>
      </c>
    </row>
    <row r="3322" spans="1:12" x14ac:dyDescent="0.25">
      <c r="A3322" s="10" t="s">
        <v>3587</v>
      </c>
      <c r="B3322" s="14">
        <v>202602</v>
      </c>
      <c r="C3322" s="14">
        <v>202602</v>
      </c>
      <c r="D3322" s="14" t="s">
        <v>1014</v>
      </c>
      <c r="E3322" s="16">
        <v>8919365336</v>
      </c>
      <c r="F3322" s="10" t="s">
        <v>789</v>
      </c>
      <c r="G3322" s="17" t="s">
        <v>3305</v>
      </c>
      <c r="H3322" s="11">
        <v>59000</v>
      </c>
      <c r="I3322" s="19">
        <v>46065</v>
      </c>
      <c r="J3322" s="11">
        <v>5000</v>
      </c>
      <c r="K3322" s="12" t="s">
        <v>20</v>
      </c>
      <c r="L3322" s="12" t="s">
        <v>158</v>
      </c>
    </row>
    <row r="3323" spans="1:12" x14ac:dyDescent="0.25">
      <c r="A3323" s="10" t="s">
        <v>3588</v>
      </c>
      <c r="B3323" s="14">
        <v>202602</v>
      </c>
      <c r="C3323" s="14">
        <v>202602</v>
      </c>
      <c r="D3323" s="14" t="s">
        <v>1014</v>
      </c>
      <c r="E3323" s="16">
        <v>8800113646</v>
      </c>
      <c r="F3323" s="10" t="s">
        <v>3607</v>
      </c>
      <c r="G3323" s="17" t="s">
        <v>3305</v>
      </c>
      <c r="H3323" s="11">
        <v>59000</v>
      </c>
      <c r="I3323" s="19">
        <v>46065</v>
      </c>
      <c r="J3323" s="11">
        <v>5000</v>
      </c>
      <c r="K3323" s="12" t="s">
        <v>20</v>
      </c>
      <c r="L3323" s="12" t="s">
        <v>158</v>
      </c>
    </row>
    <row r="3324" spans="1:12" x14ac:dyDescent="0.25">
      <c r="A3324" s="10" t="s">
        <v>3589</v>
      </c>
      <c r="B3324" s="14">
        <v>202602</v>
      </c>
      <c r="C3324" s="14">
        <v>202602</v>
      </c>
      <c r="D3324" s="14" t="s">
        <v>1014</v>
      </c>
      <c r="E3324" s="16">
        <v>9971807699</v>
      </c>
      <c r="F3324" s="10"/>
      <c r="G3324" s="17" t="s">
        <v>3305</v>
      </c>
      <c r="H3324" s="11">
        <v>59000</v>
      </c>
      <c r="I3324" s="19">
        <v>46065</v>
      </c>
      <c r="J3324" s="11">
        <v>5000</v>
      </c>
      <c r="K3324" s="12" t="s">
        <v>20</v>
      </c>
      <c r="L3324" s="12" t="s">
        <v>158</v>
      </c>
    </row>
    <row r="3325" spans="1:12" x14ac:dyDescent="0.25">
      <c r="A3325" s="10" t="s">
        <v>3590</v>
      </c>
      <c r="B3325" s="14">
        <v>202602</v>
      </c>
      <c r="C3325" s="14">
        <v>202602</v>
      </c>
      <c r="D3325" s="14" t="s">
        <v>1014</v>
      </c>
      <c r="E3325" s="16">
        <v>9632536626</v>
      </c>
      <c r="F3325" s="10" t="s">
        <v>3608</v>
      </c>
      <c r="G3325" s="17" t="s">
        <v>3305</v>
      </c>
      <c r="H3325" s="11">
        <v>59000</v>
      </c>
      <c r="I3325" s="19">
        <v>46065</v>
      </c>
      <c r="J3325" s="11">
        <v>5000</v>
      </c>
      <c r="K3325" s="12" t="s">
        <v>20</v>
      </c>
      <c r="L3325" s="12" t="s">
        <v>158</v>
      </c>
    </row>
    <row r="3326" spans="1:12" x14ac:dyDescent="0.25">
      <c r="A3326" s="10" t="s">
        <v>3591</v>
      </c>
      <c r="B3326" s="14">
        <v>202602</v>
      </c>
      <c r="C3326" s="14">
        <v>202602</v>
      </c>
      <c r="D3326" s="14" t="s">
        <v>1014</v>
      </c>
      <c r="E3326" s="16">
        <v>9867101459</v>
      </c>
      <c r="F3326" s="10" t="s">
        <v>3353</v>
      </c>
      <c r="G3326" s="17" t="s">
        <v>3305</v>
      </c>
      <c r="H3326" s="11">
        <v>59000</v>
      </c>
      <c r="I3326" s="19">
        <v>46065</v>
      </c>
      <c r="J3326" s="11">
        <v>5000</v>
      </c>
      <c r="K3326" s="12" t="s">
        <v>20</v>
      </c>
      <c r="L3326" s="12" t="s">
        <v>158</v>
      </c>
    </row>
    <row r="3327" spans="1:12" x14ac:dyDescent="0.25">
      <c r="A3327" s="10" t="s">
        <v>3592</v>
      </c>
      <c r="B3327" s="14">
        <v>202602</v>
      </c>
      <c r="C3327" s="14">
        <v>202602</v>
      </c>
      <c r="D3327" s="14" t="s">
        <v>1014</v>
      </c>
      <c r="E3327" s="16">
        <v>8884021960</v>
      </c>
      <c r="F3327" s="10"/>
      <c r="G3327" s="17" t="s">
        <v>3305</v>
      </c>
      <c r="H3327" s="11">
        <v>59000</v>
      </c>
      <c r="I3327" s="19">
        <v>46065</v>
      </c>
      <c r="J3327" s="11">
        <v>5000</v>
      </c>
      <c r="K3327" s="12" t="s">
        <v>20</v>
      </c>
      <c r="L3327" s="12" t="s">
        <v>158</v>
      </c>
    </row>
    <row r="3328" spans="1:12" x14ac:dyDescent="0.25">
      <c r="A3328" s="10" t="s">
        <v>3593</v>
      </c>
      <c r="B3328" s="14">
        <v>202602</v>
      </c>
      <c r="C3328" s="14">
        <v>202602</v>
      </c>
      <c r="D3328" s="14" t="s">
        <v>1014</v>
      </c>
      <c r="E3328" s="16">
        <v>7795633102</v>
      </c>
      <c r="F3328" s="10"/>
      <c r="G3328" s="17" t="s">
        <v>3305</v>
      </c>
      <c r="H3328" s="11">
        <v>59000</v>
      </c>
      <c r="I3328" s="19">
        <v>46065</v>
      </c>
      <c r="J3328" s="11">
        <v>5000</v>
      </c>
      <c r="K3328" s="12" t="s">
        <v>20</v>
      </c>
      <c r="L3328" s="12" t="s">
        <v>158</v>
      </c>
    </row>
    <row r="3329" spans="1:13" x14ac:dyDescent="0.25">
      <c r="A3329" s="10" t="s">
        <v>3594</v>
      </c>
      <c r="B3329" s="14">
        <v>202602</v>
      </c>
      <c r="C3329" s="14">
        <v>202602</v>
      </c>
      <c r="D3329" s="14" t="s">
        <v>1014</v>
      </c>
      <c r="E3329" s="16">
        <v>7008867931</v>
      </c>
      <c r="F3329" s="10" t="s">
        <v>3609</v>
      </c>
      <c r="G3329" s="17" t="s">
        <v>3305</v>
      </c>
      <c r="H3329" s="11">
        <v>59000</v>
      </c>
      <c r="I3329" s="19">
        <v>46065</v>
      </c>
      <c r="J3329" s="11">
        <v>5000</v>
      </c>
      <c r="K3329" s="12" t="s">
        <v>20</v>
      </c>
      <c r="L3329" s="12" t="s">
        <v>158</v>
      </c>
    </row>
    <row r="3330" spans="1:13" x14ac:dyDescent="0.25">
      <c r="A3330" s="10" t="s">
        <v>3595</v>
      </c>
      <c r="B3330" s="14">
        <v>202602</v>
      </c>
      <c r="C3330" s="14">
        <v>202602</v>
      </c>
      <c r="D3330" s="14" t="s">
        <v>1014</v>
      </c>
      <c r="E3330" s="16"/>
      <c r="F3330" s="10" t="s">
        <v>2474</v>
      </c>
      <c r="G3330" s="17" t="s">
        <v>3305</v>
      </c>
      <c r="H3330" s="11">
        <v>59000</v>
      </c>
      <c r="I3330" s="19">
        <v>46065</v>
      </c>
      <c r="J3330" s="11">
        <v>5000</v>
      </c>
      <c r="K3330" s="12" t="s">
        <v>20</v>
      </c>
      <c r="L3330" s="12" t="s">
        <v>158</v>
      </c>
    </row>
    <row r="3331" spans="1:13" x14ac:dyDescent="0.25">
      <c r="A3331" s="10" t="s">
        <v>3596</v>
      </c>
      <c r="B3331" s="14">
        <v>202602</v>
      </c>
      <c r="C3331" s="14">
        <v>202602</v>
      </c>
      <c r="D3331" s="14" t="s">
        <v>1014</v>
      </c>
      <c r="E3331" s="16"/>
      <c r="F3331" s="10"/>
      <c r="G3331" s="17" t="s">
        <v>3305</v>
      </c>
      <c r="H3331" s="11">
        <v>59000</v>
      </c>
      <c r="I3331" s="19">
        <v>46065</v>
      </c>
      <c r="J3331" s="11">
        <v>5000</v>
      </c>
      <c r="K3331" s="12" t="s">
        <v>20</v>
      </c>
      <c r="L3331" s="12" t="s">
        <v>158</v>
      </c>
    </row>
    <row r="3332" spans="1:13" x14ac:dyDescent="0.25">
      <c r="A3332" s="10" t="s">
        <v>3597</v>
      </c>
      <c r="B3332" s="14">
        <v>202602</v>
      </c>
      <c r="C3332" s="14">
        <v>202602</v>
      </c>
      <c r="D3332" s="14" t="s">
        <v>1014</v>
      </c>
      <c r="E3332" s="16"/>
      <c r="F3332" s="10"/>
      <c r="G3332" s="17" t="s">
        <v>3305</v>
      </c>
      <c r="H3332" s="11">
        <v>59000</v>
      </c>
      <c r="I3332" s="19">
        <v>46065</v>
      </c>
      <c r="J3332" s="11">
        <v>5000</v>
      </c>
      <c r="K3332" s="12" t="s">
        <v>20</v>
      </c>
      <c r="L3332" s="12" t="s">
        <v>158</v>
      </c>
    </row>
    <row r="3333" spans="1:13" x14ac:dyDescent="0.25">
      <c r="A3333" s="10" t="s">
        <v>3545</v>
      </c>
      <c r="B3333" s="14">
        <v>202602</v>
      </c>
      <c r="C3333" s="14">
        <v>202602</v>
      </c>
      <c r="D3333" s="14" t="s">
        <v>1015</v>
      </c>
      <c r="E3333" s="16">
        <v>7609878723</v>
      </c>
      <c r="F3333" s="10" t="s">
        <v>3561</v>
      </c>
      <c r="G3333" s="17" t="s">
        <v>1792</v>
      </c>
      <c r="H3333" s="11">
        <v>270000</v>
      </c>
      <c r="I3333" s="19">
        <v>46065</v>
      </c>
      <c r="J3333" s="11">
        <v>50000</v>
      </c>
      <c r="K3333" s="12" t="s">
        <v>20</v>
      </c>
      <c r="L3333" s="12" t="s">
        <v>158</v>
      </c>
    </row>
    <row r="3334" spans="1:13" x14ac:dyDescent="0.25">
      <c r="A3334" s="10" t="s">
        <v>3081</v>
      </c>
      <c r="B3334" s="14">
        <v>202507</v>
      </c>
      <c r="C3334" s="14">
        <v>202507</v>
      </c>
      <c r="D3334" s="14" t="s">
        <v>1015</v>
      </c>
      <c r="E3334" s="16">
        <v>7008716582</v>
      </c>
      <c r="F3334" s="10" t="s">
        <v>3088</v>
      </c>
      <c r="G3334" s="17" t="s">
        <v>1778</v>
      </c>
      <c r="H3334" s="11">
        <v>285000</v>
      </c>
      <c r="I3334" s="19">
        <v>46065</v>
      </c>
      <c r="J3334" s="11">
        <v>35000</v>
      </c>
      <c r="K3334" s="12" t="s">
        <v>20</v>
      </c>
      <c r="L3334" s="12" t="s">
        <v>158</v>
      </c>
    </row>
    <row r="3335" spans="1:13" x14ac:dyDescent="0.25">
      <c r="A3335" s="10" t="s">
        <v>3382</v>
      </c>
      <c r="B3335" s="14">
        <v>202511</v>
      </c>
      <c r="C3335" s="14">
        <v>202511</v>
      </c>
      <c r="D3335" s="14" t="s">
        <v>1015</v>
      </c>
      <c r="E3335" s="16" t="s">
        <v>3386</v>
      </c>
      <c r="F3335" s="10" t="s">
        <v>3388</v>
      </c>
      <c r="G3335" s="17" t="s">
        <v>1778</v>
      </c>
      <c r="H3335" s="11">
        <v>290000</v>
      </c>
      <c r="I3335" s="19">
        <v>46065</v>
      </c>
      <c r="J3335" s="11">
        <v>90000</v>
      </c>
      <c r="K3335" s="12" t="s">
        <v>20</v>
      </c>
      <c r="L3335" s="12" t="s">
        <v>158</v>
      </c>
    </row>
    <row r="3336" spans="1:13" x14ac:dyDescent="0.25">
      <c r="A3336" s="10" t="s">
        <v>3484</v>
      </c>
      <c r="B3336" s="14">
        <v>202601</v>
      </c>
      <c r="C3336" s="14">
        <v>202601</v>
      </c>
      <c r="D3336" s="14" t="s">
        <v>1014</v>
      </c>
      <c r="E3336" s="16">
        <v>9692879887</v>
      </c>
      <c r="F3336" s="10" t="s">
        <v>3492</v>
      </c>
      <c r="G3336" s="17" t="s">
        <v>1792</v>
      </c>
      <c r="H3336" s="11">
        <v>280000</v>
      </c>
      <c r="I3336" s="19">
        <v>46066</v>
      </c>
      <c r="J3336" s="11">
        <v>50000</v>
      </c>
      <c r="K3336" s="12" t="s">
        <v>717</v>
      </c>
      <c r="L3336" s="12" t="s">
        <v>158</v>
      </c>
      <c r="M3336" t="s">
        <v>3610</v>
      </c>
    </row>
    <row r="3337" spans="1:13" x14ac:dyDescent="0.25">
      <c r="A3337" s="10" t="s">
        <v>3383</v>
      </c>
      <c r="B3337" s="14">
        <v>202511</v>
      </c>
      <c r="C3337" s="14">
        <v>202511</v>
      </c>
      <c r="D3337" s="14" t="s">
        <v>1015</v>
      </c>
      <c r="E3337" s="16"/>
      <c r="F3337" s="10"/>
      <c r="G3337" s="17" t="s">
        <v>1778</v>
      </c>
      <c r="H3337" s="11"/>
      <c r="I3337" s="19">
        <v>46066</v>
      </c>
      <c r="J3337" s="11">
        <v>50000</v>
      </c>
      <c r="K3337" s="12" t="s">
        <v>20</v>
      </c>
      <c r="L3337" s="12" t="s">
        <v>158</v>
      </c>
    </row>
    <row r="3338" spans="1:13" x14ac:dyDescent="0.25">
      <c r="A3338" s="10" t="s">
        <v>3229</v>
      </c>
      <c r="B3338" s="14">
        <v>202509</v>
      </c>
      <c r="C3338" s="14">
        <v>202509</v>
      </c>
      <c r="D3338" s="14" t="s">
        <v>1015</v>
      </c>
      <c r="E3338" s="16">
        <v>7827980603</v>
      </c>
      <c r="F3338" s="10" t="s">
        <v>3230</v>
      </c>
      <c r="G3338" s="17" t="s">
        <v>1778</v>
      </c>
      <c r="H3338" s="11">
        <v>318000</v>
      </c>
      <c r="I3338" s="19">
        <v>46067</v>
      </c>
      <c r="J3338" s="11">
        <v>15000</v>
      </c>
      <c r="K3338" s="12" t="s">
        <v>20</v>
      </c>
      <c r="L3338" s="12" t="s">
        <v>158</v>
      </c>
    </row>
    <row r="3339" spans="1:13" x14ac:dyDescent="0.25">
      <c r="A3339" s="10" t="s">
        <v>3335</v>
      </c>
      <c r="B3339" s="14">
        <v>202511</v>
      </c>
      <c r="C3339" s="14">
        <v>202511</v>
      </c>
      <c r="D3339" s="14" t="s">
        <v>1015</v>
      </c>
      <c r="E3339" s="16">
        <v>9178415449</v>
      </c>
      <c r="F3339" s="10" t="s">
        <v>3347</v>
      </c>
      <c r="G3339" s="17" t="s">
        <v>1778</v>
      </c>
      <c r="H3339" s="11">
        <v>318000</v>
      </c>
      <c r="I3339" s="19">
        <v>46067</v>
      </c>
      <c r="J3339" s="11">
        <v>13000</v>
      </c>
      <c r="K3339" s="12" t="s">
        <v>20</v>
      </c>
      <c r="L3339" s="12" t="s">
        <v>158</v>
      </c>
    </row>
    <row r="3340" spans="1:13" x14ac:dyDescent="0.25">
      <c r="A3340" s="10" t="s">
        <v>3286</v>
      </c>
      <c r="B3340" s="14">
        <v>202510</v>
      </c>
      <c r="C3340" s="14">
        <v>202510</v>
      </c>
      <c r="D3340" s="14" t="s">
        <v>1015</v>
      </c>
      <c r="E3340" s="16">
        <v>8249639937</v>
      </c>
      <c r="F3340" s="10" t="s">
        <v>3290</v>
      </c>
      <c r="G3340" s="17" t="s">
        <v>2006</v>
      </c>
      <c r="H3340" s="11">
        <v>290000</v>
      </c>
      <c r="I3340" s="19">
        <v>46067</v>
      </c>
      <c r="J3340" s="11">
        <f>17900+18000+14100</f>
        <v>50000</v>
      </c>
      <c r="K3340" s="12" t="s">
        <v>20</v>
      </c>
      <c r="L3340" s="12" t="s">
        <v>158</v>
      </c>
    </row>
    <row r="3341" spans="1:13" x14ac:dyDescent="0.25">
      <c r="A3341" s="10" t="s">
        <v>3550</v>
      </c>
      <c r="B3341" s="14">
        <v>202602</v>
      </c>
      <c r="C3341" s="14">
        <v>202602</v>
      </c>
      <c r="D3341" s="14" t="s">
        <v>1015</v>
      </c>
      <c r="E3341" s="16" t="s">
        <v>3552</v>
      </c>
      <c r="F3341" s="10" t="s">
        <v>3566</v>
      </c>
      <c r="G3341" s="17" t="s">
        <v>1778</v>
      </c>
      <c r="H3341" s="11">
        <v>290000</v>
      </c>
      <c r="I3341" s="19">
        <v>46067</v>
      </c>
      <c r="J3341" s="11">
        <v>70000</v>
      </c>
      <c r="K3341" s="12" t="s">
        <v>20</v>
      </c>
      <c r="L3341" s="12" t="s">
        <v>158</v>
      </c>
    </row>
    <row r="3342" spans="1:13" x14ac:dyDescent="0.25">
      <c r="A3342" s="10" t="s">
        <v>3548</v>
      </c>
      <c r="B3342" s="14">
        <v>202602</v>
      </c>
      <c r="C3342" s="14">
        <v>202602</v>
      </c>
      <c r="D3342" s="14" t="s">
        <v>1015</v>
      </c>
      <c r="E3342" s="16">
        <v>7008036927</v>
      </c>
      <c r="F3342" s="10" t="s">
        <v>3564</v>
      </c>
      <c r="G3342" s="17" t="s">
        <v>1792</v>
      </c>
      <c r="H3342" s="11">
        <v>270000</v>
      </c>
      <c r="I3342" s="19">
        <v>46067</v>
      </c>
      <c r="J3342" s="11">
        <v>30000</v>
      </c>
      <c r="K3342" s="12" t="s">
        <v>20</v>
      </c>
      <c r="L3342" s="12" t="s">
        <v>158</v>
      </c>
    </row>
    <row r="3343" spans="1:13" x14ac:dyDescent="0.25">
      <c r="A3343" s="10" t="s">
        <v>3444</v>
      </c>
      <c r="B3343" s="14">
        <v>202512</v>
      </c>
      <c r="C3343" s="14">
        <v>202512</v>
      </c>
      <c r="D3343" s="14" t="s">
        <v>1014</v>
      </c>
      <c r="E3343" s="16" t="s">
        <v>3462</v>
      </c>
      <c r="F3343" s="10" t="s">
        <v>3457</v>
      </c>
      <c r="G3343" s="17" t="s">
        <v>1778</v>
      </c>
      <c r="H3343" s="11">
        <v>290000</v>
      </c>
      <c r="I3343" s="19">
        <v>46067</v>
      </c>
      <c r="J3343" s="11">
        <v>75000</v>
      </c>
      <c r="K3343" s="12" t="s">
        <v>20</v>
      </c>
      <c r="L3343" s="12" t="s">
        <v>158</v>
      </c>
    </row>
    <row r="3344" spans="1:13" x14ac:dyDescent="0.25">
      <c r="A3344" s="10" t="s">
        <v>3067</v>
      </c>
      <c r="B3344" s="14">
        <v>202507</v>
      </c>
      <c r="C3344" s="14">
        <v>202507</v>
      </c>
      <c r="D3344" s="14" t="s">
        <v>1015</v>
      </c>
      <c r="E3344" s="16">
        <v>7978615737</v>
      </c>
      <c r="F3344" s="10" t="s">
        <v>3068</v>
      </c>
      <c r="G3344" s="17" t="s">
        <v>1778</v>
      </c>
      <c r="H3344" s="11">
        <v>290000</v>
      </c>
      <c r="I3344" s="19">
        <v>46069</v>
      </c>
      <c r="J3344" s="11">
        <v>30000</v>
      </c>
      <c r="K3344" s="12" t="s">
        <v>20</v>
      </c>
      <c r="L3344" s="12" t="s">
        <v>158</v>
      </c>
    </row>
    <row r="3345" spans="1:12" x14ac:dyDescent="0.25">
      <c r="A3345" s="10" t="s">
        <v>3611</v>
      </c>
      <c r="B3345" s="14">
        <v>202602</v>
      </c>
      <c r="C3345" s="14">
        <v>202602</v>
      </c>
      <c r="D3345" s="14" t="s">
        <v>1014</v>
      </c>
      <c r="E3345" s="16">
        <v>7978038872</v>
      </c>
      <c r="F3345" s="10" t="s">
        <v>3612</v>
      </c>
      <c r="G3345" s="17" t="s">
        <v>1778</v>
      </c>
      <c r="H3345" s="11">
        <v>290000</v>
      </c>
      <c r="I3345" s="19">
        <v>46069</v>
      </c>
      <c r="J3345" s="11">
        <v>285000</v>
      </c>
      <c r="K3345" s="12" t="s">
        <v>20</v>
      </c>
      <c r="L3345" s="12" t="s">
        <v>158</v>
      </c>
    </row>
    <row r="3346" spans="1:12" x14ac:dyDescent="0.25">
      <c r="A3346" s="10" t="s">
        <v>3613</v>
      </c>
      <c r="B3346" s="14">
        <v>202602</v>
      </c>
      <c r="C3346" s="14">
        <v>202602</v>
      </c>
      <c r="D3346" s="14" t="s">
        <v>1015</v>
      </c>
      <c r="E3346" s="16">
        <v>9861708275</v>
      </c>
      <c r="F3346" s="10" t="s">
        <v>3620</v>
      </c>
      <c r="G3346" s="17" t="s">
        <v>1778</v>
      </c>
      <c r="H3346" s="11">
        <v>290000</v>
      </c>
      <c r="I3346" s="19">
        <v>46069</v>
      </c>
      <c r="J3346" s="11">
        <v>5000</v>
      </c>
      <c r="K3346" s="12" t="s">
        <v>20</v>
      </c>
      <c r="L3346" s="12" t="s">
        <v>158</v>
      </c>
    </row>
    <row r="3347" spans="1:12" x14ac:dyDescent="0.25">
      <c r="A3347" s="10" t="s">
        <v>3614</v>
      </c>
      <c r="B3347" s="14">
        <v>202602</v>
      </c>
      <c r="C3347" s="14">
        <v>202602</v>
      </c>
      <c r="D3347" s="14" t="s">
        <v>1015</v>
      </c>
      <c r="E3347" s="16">
        <v>9599281962</v>
      </c>
      <c r="F3347" s="10" t="s">
        <v>3621</v>
      </c>
      <c r="G3347" s="17" t="s">
        <v>1778</v>
      </c>
      <c r="H3347" s="11">
        <v>290000</v>
      </c>
      <c r="I3347" s="19">
        <v>46069</v>
      </c>
      <c r="J3347" s="11">
        <v>5000</v>
      </c>
      <c r="K3347" s="12" t="s">
        <v>20</v>
      </c>
      <c r="L3347" s="12" t="s">
        <v>158</v>
      </c>
    </row>
    <row r="3348" spans="1:12" x14ac:dyDescent="0.25">
      <c r="A3348" s="10" t="s">
        <v>3615</v>
      </c>
      <c r="B3348" s="14">
        <v>202602</v>
      </c>
      <c r="C3348" s="14">
        <v>202602</v>
      </c>
      <c r="D3348" s="14" t="s">
        <v>1015</v>
      </c>
      <c r="E3348" s="16" t="s">
        <v>3619</v>
      </c>
      <c r="F3348" s="10" t="s">
        <v>3622</v>
      </c>
      <c r="G3348" s="17" t="s">
        <v>1778</v>
      </c>
      <c r="H3348" s="11">
        <v>290000</v>
      </c>
      <c r="I3348" s="19">
        <v>46069</v>
      </c>
      <c r="J3348" s="11">
        <v>5000</v>
      </c>
      <c r="K3348" s="12" t="s">
        <v>20</v>
      </c>
      <c r="L3348" s="12" t="s">
        <v>158</v>
      </c>
    </row>
    <row r="3349" spans="1:12" x14ac:dyDescent="0.25">
      <c r="A3349" s="10" t="s">
        <v>3616</v>
      </c>
      <c r="B3349" s="14">
        <v>202602</v>
      </c>
      <c r="C3349" s="14">
        <v>202602</v>
      </c>
      <c r="D3349" s="14" t="s">
        <v>1015</v>
      </c>
      <c r="E3349" s="16">
        <v>8144093848</v>
      </c>
      <c r="F3349" s="10" t="s">
        <v>3623</v>
      </c>
      <c r="G3349" s="17" t="s">
        <v>1778</v>
      </c>
      <c r="H3349" s="11">
        <v>290000</v>
      </c>
      <c r="I3349" s="19">
        <v>46069</v>
      </c>
      <c r="J3349" s="11">
        <v>5000</v>
      </c>
      <c r="K3349" s="12" t="s">
        <v>20</v>
      </c>
      <c r="L3349" s="12" t="s">
        <v>158</v>
      </c>
    </row>
    <row r="3350" spans="1:12" x14ac:dyDescent="0.25">
      <c r="A3350" s="10" t="s">
        <v>3611</v>
      </c>
      <c r="B3350" s="14">
        <v>202602</v>
      </c>
      <c r="C3350" s="14">
        <v>202602</v>
      </c>
      <c r="D3350" s="14" t="s">
        <v>1015</v>
      </c>
      <c r="E3350" s="16">
        <v>7978038872</v>
      </c>
      <c r="F3350" s="10" t="s">
        <v>3612</v>
      </c>
      <c r="G3350" s="17" t="s">
        <v>1778</v>
      </c>
      <c r="H3350" s="11">
        <v>290000</v>
      </c>
      <c r="I3350" s="19">
        <v>46069</v>
      </c>
      <c r="J3350" s="11">
        <v>5000</v>
      </c>
      <c r="K3350" s="12" t="s">
        <v>20</v>
      </c>
      <c r="L3350" s="12" t="s">
        <v>158</v>
      </c>
    </row>
    <row r="3351" spans="1:12" x14ac:dyDescent="0.25">
      <c r="A3351" s="10" t="s">
        <v>3617</v>
      </c>
      <c r="B3351" s="14">
        <v>202602</v>
      </c>
      <c r="C3351" s="14">
        <v>202602</v>
      </c>
      <c r="D3351" s="14" t="s">
        <v>1015</v>
      </c>
      <c r="E3351" s="16">
        <v>7978378431</v>
      </c>
      <c r="F3351" s="10" t="s">
        <v>3624</v>
      </c>
      <c r="G3351" s="17" t="s">
        <v>1778</v>
      </c>
      <c r="H3351" s="11">
        <v>300000</v>
      </c>
      <c r="I3351" s="19">
        <v>46069</v>
      </c>
      <c r="J3351" s="11">
        <v>5000</v>
      </c>
      <c r="K3351" s="12" t="s">
        <v>20</v>
      </c>
      <c r="L3351" s="12" t="s">
        <v>158</v>
      </c>
    </row>
    <row r="3352" spans="1:12" x14ac:dyDescent="0.25">
      <c r="A3352" s="10" t="s">
        <v>3618</v>
      </c>
      <c r="B3352" s="14">
        <v>202602</v>
      </c>
      <c r="C3352" s="14">
        <v>202602</v>
      </c>
      <c r="D3352" s="14" t="s">
        <v>1015</v>
      </c>
      <c r="E3352" s="16">
        <v>9178332195</v>
      </c>
      <c r="F3352" s="10" t="s">
        <v>3625</v>
      </c>
      <c r="G3352" s="17" t="s">
        <v>1778</v>
      </c>
      <c r="H3352" s="11">
        <v>290000</v>
      </c>
      <c r="I3352" s="19">
        <v>46069</v>
      </c>
      <c r="J3352" s="11">
        <v>5000</v>
      </c>
      <c r="K3352" s="12" t="s">
        <v>20</v>
      </c>
      <c r="L3352" s="12" t="s">
        <v>158</v>
      </c>
    </row>
    <row r="3353" spans="1:12" x14ac:dyDescent="0.25">
      <c r="A3353" s="10" t="s">
        <v>2911</v>
      </c>
      <c r="B3353" s="14">
        <v>202505</v>
      </c>
      <c r="C3353" s="14">
        <v>202505</v>
      </c>
      <c r="D3353" s="14" t="s">
        <v>1015</v>
      </c>
      <c r="E3353" s="16">
        <v>6370882894</v>
      </c>
      <c r="F3353" s="10" t="s">
        <v>2921</v>
      </c>
      <c r="G3353" s="17" t="s">
        <v>1778</v>
      </c>
      <c r="H3353" s="11">
        <v>290000</v>
      </c>
      <c r="I3353" s="19">
        <v>46070</v>
      </c>
      <c r="J3353" s="11">
        <v>285000</v>
      </c>
      <c r="K3353" s="12" t="s">
        <v>20</v>
      </c>
      <c r="L3353" s="12" t="s">
        <v>158</v>
      </c>
    </row>
    <row r="3354" spans="1:12" x14ac:dyDescent="0.25">
      <c r="A3354" s="10" t="s">
        <v>3213</v>
      </c>
      <c r="B3354" s="14">
        <v>202509</v>
      </c>
      <c r="C3354" s="14">
        <v>202509</v>
      </c>
      <c r="D3354" s="14" t="s">
        <v>1014</v>
      </c>
      <c r="E3354" s="16">
        <v>8917452901</v>
      </c>
      <c r="F3354" s="10" t="s">
        <v>3220</v>
      </c>
      <c r="G3354" s="17" t="s">
        <v>1778</v>
      </c>
      <c r="H3354" s="11">
        <v>290000</v>
      </c>
      <c r="I3354" s="19">
        <v>46070</v>
      </c>
      <c r="J3354" s="11">
        <v>30000</v>
      </c>
      <c r="K3354" s="12" t="s">
        <v>20</v>
      </c>
      <c r="L3354" s="12" t="s">
        <v>158</v>
      </c>
    </row>
    <row r="3355" spans="1:12" x14ac:dyDescent="0.25">
      <c r="A3355" s="10" t="s">
        <v>3360</v>
      </c>
      <c r="B3355" s="14">
        <v>202511</v>
      </c>
      <c r="C3355" s="14">
        <v>202511</v>
      </c>
      <c r="D3355" s="14" t="s">
        <v>1015</v>
      </c>
      <c r="E3355" s="16">
        <v>8457990349</v>
      </c>
      <c r="F3355" s="10" t="s">
        <v>3371</v>
      </c>
      <c r="G3355" s="17" t="s">
        <v>1778</v>
      </c>
      <c r="H3355" s="11">
        <v>290000</v>
      </c>
      <c r="I3355" s="19">
        <v>46070</v>
      </c>
      <c r="J3355" s="11">
        <v>50000</v>
      </c>
      <c r="K3355" s="12" t="s">
        <v>20</v>
      </c>
      <c r="L3355" s="12" t="s">
        <v>158</v>
      </c>
    </row>
    <row r="3356" spans="1:12" x14ac:dyDescent="0.25">
      <c r="A3356" s="10" t="s">
        <v>3275</v>
      </c>
      <c r="B3356" s="14">
        <v>202510</v>
      </c>
      <c r="C3356" s="14">
        <v>202510</v>
      </c>
      <c r="D3356" s="14" t="s">
        <v>1014</v>
      </c>
      <c r="E3356" s="16">
        <v>8088950824</v>
      </c>
      <c r="F3356" s="10" t="s">
        <v>3284</v>
      </c>
      <c r="G3356" s="17" t="s">
        <v>1778</v>
      </c>
      <c r="H3356" s="11">
        <v>290000</v>
      </c>
      <c r="I3356" s="19">
        <v>46071</v>
      </c>
      <c r="J3356" s="11">
        <v>50000</v>
      </c>
      <c r="K3356" s="12" t="s">
        <v>20</v>
      </c>
      <c r="L3356" s="12" t="s">
        <v>158</v>
      </c>
    </row>
    <row r="3357" spans="1:12" x14ac:dyDescent="0.25">
      <c r="A3357" s="10" t="s">
        <v>3411</v>
      </c>
      <c r="B3357" s="14">
        <v>202512</v>
      </c>
      <c r="C3357" s="14">
        <v>202512</v>
      </c>
      <c r="D3357" s="14" t="s">
        <v>1015</v>
      </c>
      <c r="E3357" s="16">
        <v>8308503154</v>
      </c>
      <c r="F3357" s="10" t="s">
        <v>3416</v>
      </c>
      <c r="G3357" s="17" t="s">
        <v>1778</v>
      </c>
      <c r="H3357" s="11">
        <v>290000</v>
      </c>
      <c r="I3357" s="19">
        <v>46071</v>
      </c>
      <c r="J3357" s="11">
        <v>50000</v>
      </c>
      <c r="K3357" s="12" t="s">
        <v>20</v>
      </c>
      <c r="L3357" s="12" t="s">
        <v>158</v>
      </c>
    </row>
    <row r="3358" spans="1:12" x14ac:dyDescent="0.25">
      <c r="A3358" s="10" t="s">
        <v>3032</v>
      </c>
      <c r="B3358" s="14">
        <v>202506</v>
      </c>
      <c r="C3358" s="14">
        <v>202506</v>
      </c>
      <c r="D3358" s="14" t="s">
        <v>1015</v>
      </c>
      <c r="E3358" s="16">
        <v>8328814343</v>
      </c>
      <c r="F3358" s="10" t="s">
        <v>3039</v>
      </c>
      <c r="G3358" s="17" t="s">
        <v>1792</v>
      </c>
      <c r="H3358" s="11">
        <v>270000</v>
      </c>
      <c r="I3358" s="19">
        <v>46071</v>
      </c>
      <c r="J3358" s="11">
        <v>44000</v>
      </c>
      <c r="K3358" s="12" t="s">
        <v>689</v>
      </c>
      <c r="L3358" s="12" t="s">
        <v>158</v>
      </c>
    </row>
    <row r="3359" spans="1:12" x14ac:dyDescent="0.25">
      <c r="A3359" s="10" t="s">
        <v>3428</v>
      </c>
      <c r="B3359" s="14">
        <v>202512</v>
      </c>
      <c r="C3359" s="14">
        <v>202512</v>
      </c>
      <c r="D3359" s="14" t="s">
        <v>1014</v>
      </c>
      <c r="E3359" s="16">
        <v>7205891552</v>
      </c>
      <c r="F3359" s="10" t="s">
        <v>3432</v>
      </c>
      <c r="G3359" s="17" t="s">
        <v>1778</v>
      </c>
      <c r="H3359" s="11">
        <f t="shared" ref="H3359" si="17">IF(G3359="APIDS+IITG", 350000, IF(G3359="APDA+IITG", 330000, IF(G3359="APIDS", 318600, IF(G3359="APDA", 295000, "0"))))</f>
        <v>318600</v>
      </c>
      <c r="I3359" s="19">
        <v>46072</v>
      </c>
      <c r="J3359" s="11">
        <v>90000</v>
      </c>
      <c r="K3359" s="12" t="s">
        <v>20</v>
      </c>
      <c r="L3359" s="12" t="s">
        <v>158</v>
      </c>
    </row>
    <row r="3360" spans="1:12" x14ac:dyDescent="0.25">
      <c r="A3360" s="10" t="s">
        <v>3313</v>
      </c>
      <c r="B3360" s="14">
        <v>202510</v>
      </c>
      <c r="C3360" s="14">
        <v>202510</v>
      </c>
      <c r="D3360" s="14" t="s">
        <v>1015</v>
      </c>
      <c r="E3360" s="16">
        <v>6295695210</v>
      </c>
      <c r="F3360" s="10" t="s">
        <v>3314</v>
      </c>
      <c r="G3360" s="17" t="s">
        <v>1778</v>
      </c>
      <c r="H3360" s="11">
        <v>270000</v>
      </c>
      <c r="I3360" s="19">
        <v>46072</v>
      </c>
      <c r="J3360" s="11">
        <v>23000</v>
      </c>
      <c r="K3360" s="12" t="s">
        <v>20</v>
      </c>
      <c r="L3360" s="12" t="s">
        <v>158</v>
      </c>
    </row>
    <row r="3361" spans="1:13" x14ac:dyDescent="0.25">
      <c r="A3361" s="10" t="s">
        <v>3626</v>
      </c>
      <c r="B3361" s="14">
        <v>202506</v>
      </c>
      <c r="C3361" s="14">
        <v>202506</v>
      </c>
      <c r="D3361" s="14" t="s">
        <v>1015</v>
      </c>
      <c r="E3361" s="16">
        <v>9748073302</v>
      </c>
      <c r="F3361" s="10" t="s">
        <v>3627</v>
      </c>
      <c r="G3361" s="17" t="s">
        <v>3305</v>
      </c>
      <c r="H3361" s="11">
        <v>120000</v>
      </c>
      <c r="I3361" s="19">
        <v>46072</v>
      </c>
      <c r="J3361" s="11">
        <v>115000</v>
      </c>
      <c r="K3361" s="12" t="s">
        <v>20</v>
      </c>
      <c r="L3361" s="12" t="s">
        <v>158</v>
      </c>
    </row>
    <row r="3362" spans="1:13" x14ac:dyDescent="0.25">
      <c r="A3362" s="10" t="s">
        <v>3626</v>
      </c>
      <c r="B3362" s="14">
        <v>202506</v>
      </c>
      <c r="C3362" s="14">
        <v>202506</v>
      </c>
      <c r="D3362" s="14" t="s">
        <v>1015</v>
      </c>
      <c r="E3362" s="16">
        <v>9748073302</v>
      </c>
      <c r="F3362" s="10" t="s">
        <v>3627</v>
      </c>
      <c r="G3362" s="17" t="s">
        <v>3305</v>
      </c>
      <c r="H3362" s="11">
        <v>120000</v>
      </c>
      <c r="I3362" s="19">
        <v>46072</v>
      </c>
      <c r="J3362" s="11">
        <v>5000</v>
      </c>
      <c r="K3362" s="12" t="s">
        <v>20</v>
      </c>
      <c r="L3362" s="12" t="s">
        <v>158</v>
      </c>
    </row>
    <row r="3363" spans="1:13" x14ac:dyDescent="0.25">
      <c r="A3363" s="10" t="s">
        <v>2995</v>
      </c>
      <c r="B3363" s="14">
        <v>202506</v>
      </c>
      <c r="C3363" s="14">
        <v>202506</v>
      </c>
      <c r="D3363" s="14" t="s">
        <v>1015</v>
      </c>
      <c r="E3363" s="16">
        <v>7377558058</v>
      </c>
      <c r="F3363" s="10" t="s">
        <v>2996</v>
      </c>
      <c r="G3363" s="17" t="s">
        <v>1778</v>
      </c>
      <c r="H3363" s="11">
        <v>290000</v>
      </c>
      <c r="I3363" s="19">
        <v>46072</v>
      </c>
      <c r="J3363" s="11">
        <v>50000</v>
      </c>
      <c r="K3363" s="12" t="s">
        <v>286</v>
      </c>
      <c r="L3363" s="12" t="s">
        <v>158</v>
      </c>
      <c r="M3363" t="s">
        <v>2930</v>
      </c>
    </row>
    <row r="3364" spans="1:13" x14ac:dyDescent="0.25">
      <c r="A3364" s="10" t="s">
        <v>3337</v>
      </c>
      <c r="B3364" s="14">
        <v>202511</v>
      </c>
      <c r="C3364" s="14">
        <v>202511</v>
      </c>
      <c r="D3364" s="14" t="s">
        <v>1015</v>
      </c>
      <c r="E3364" s="16">
        <v>6006980490</v>
      </c>
      <c r="F3364" s="10" t="s">
        <v>3349</v>
      </c>
      <c r="G3364" s="17" t="s">
        <v>1778</v>
      </c>
      <c r="H3364" s="11">
        <v>290000</v>
      </c>
      <c r="I3364" s="19">
        <v>46072</v>
      </c>
      <c r="J3364" s="11">
        <v>25000</v>
      </c>
      <c r="K3364" s="12" t="s">
        <v>20</v>
      </c>
      <c r="L3364" s="12" t="s">
        <v>158</v>
      </c>
    </row>
    <row r="3365" spans="1:13" x14ac:dyDescent="0.25">
      <c r="A3365" s="10" t="s">
        <v>3628</v>
      </c>
      <c r="B3365" s="14">
        <v>202602</v>
      </c>
      <c r="C3365" s="14">
        <v>202506</v>
      </c>
      <c r="D3365" s="14" t="s">
        <v>1015</v>
      </c>
      <c r="E3365" s="16">
        <v>8144093848</v>
      </c>
      <c r="F3365" s="10" t="s">
        <v>3629</v>
      </c>
      <c r="G3365" s="17" t="s">
        <v>1778</v>
      </c>
      <c r="H3365" s="11">
        <v>290000</v>
      </c>
      <c r="I3365" s="19">
        <v>46073</v>
      </c>
      <c r="J3365" s="11">
        <v>200000</v>
      </c>
      <c r="K3365" s="12" t="s">
        <v>20</v>
      </c>
      <c r="L3365" s="12" t="s">
        <v>158</v>
      </c>
    </row>
    <row r="3366" spans="1:13" x14ac:dyDescent="0.25">
      <c r="A3366" s="10" t="s">
        <v>3628</v>
      </c>
      <c r="B3366" s="14">
        <v>202602</v>
      </c>
      <c r="C3366" s="14">
        <v>202506</v>
      </c>
      <c r="D3366" s="14" t="s">
        <v>1015</v>
      </c>
      <c r="E3366" s="16">
        <v>8144093848</v>
      </c>
      <c r="F3366" s="10" t="s">
        <v>3629</v>
      </c>
      <c r="G3366" s="17" t="s">
        <v>1778</v>
      </c>
      <c r="H3366" s="11">
        <v>290000</v>
      </c>
      <c r="I3366" s="19">
        <v>46073</v>
      </c>
      <c r="J3366" s="11">
        <v>85000</v>
      </c>
      <c r="K3366" s="12" t="s">
        <v>20</v>
      </c>
      <c r="L3366" s="12" t="s">
        <v>158</v>
      </c>
    </row>
    <row r="3367" spans="1:13" x14ac:dyDescent="0.25">
      <c r="A3367" s="10" t="s">
        <v>3630</v>
      </c>
      <c r="B3367" s="14">
        <v>202602</v>
      </c>
      <c r="C3367" s="14">
        <v>202506</v>
      </c>
      <c r="D3367" s="14" t="s">
        <v>1014</v>
      </c>
      <c r="E3367" s="16">
        <v>7406771018</v>
      </c>
      <c r="F3367" s="10" t="s">
        <v>3631</v>
      </c>
      <c r="G3367" s="17" t="s">
        <v>3305</v>
      </c>
      <c r="H3367" s="11">
        <v>59000</v>
      </c>
      <c r="I3367" s="19">
        <v>46073</v>
      </c>
      <c r="J3367" s="11">
        <v>5000</v>
      </c>
      <c r="K3367" s="12" t="s">
        <v>20</v>
      </c>
      <c r="L3367" s="12" t="s">
        <v>158</v>
      </c>
    </row>
    <row r="3368" spans="1:13" x14ac:dyDescent="0.25">
      <c r="A3368" s="10" t="s">
        <v>3632</v>
      </c>
      <c r="B3368" s="14">
        <v>202602</v>
      </c>
      <c r="C3368" s="14">
        <v>202506</v>
      </c>
      <c r="D3368" s="14" t="s">
        <v>1014</v>
      </c>
      <c r="E3368" s="16">
        <v>7008248487</v>
      </c>
      <c r="F3368" s="10" t="s">
        <v>3633</v>
      </c>
      <c r="G3368" s="17" t="s">
        <v>3305</v>
      </c>
      <c r="H3368" s="11">
        <v>59000</v>
      </c>
      <c r="I3368" s="19">
        <v>46073</v>
      </c>
      <c r="J3368" s="11">
        <v>5000</v>
      </c>
      <c r="K3368" s="12" t="s">
        <v>20</v>
      </c>
      <c r="L3368" s="12" t="s">
        <v>158</v>
      </c>
    </row>
    <row r="3369" spans="1:13" x14ac:dyDescent="0.25">
      <c r="A3369" s="10" t="s">
        <v>3596</v>
      </c>
      <c r="B3369" s="14">
        <v>202602</v>
      </c>
      <c r="C3369" s="14">
        <v>202506</v>
      </c>
      <c r="D3369" s="14" t="s">
        <v>1014</v>
      </c>
      <c r="E3369" s="16">
        <v>7774876575</v>
      </c>
      <c r="F3369" s="10" t="s">
        <v>3637</v>
      </c>
      <c r="G3369" s="17" t="s">
        <v>3305</v>
      </c>
      <c r="H3369" s="11">
        <v>59000</v>
      </c>
      <c r="I3369" s="19">
        <v>46073</v>
      </c>
      <c r="J3369" s="11">
        <v>5000</v>
      </c>
      <c r="K3369" s="12" t="s">
        <v>20</v>
      </c>
      <c r="L3369" s="12" t="s">
        <v>158</v>
      </c>
    </row>
    <row r="3370" spans="1:13" x14ac:dyDescent="0.25">
      <c r="A3370" s="10" t="s">
        <v>3597</v>
      </c>
      <c r="B3370" s="14">
        <v>202602</v>
      </c>
      <c r="C3370" s="14">
        <v>202506</v>
      </c>
      <c r="D3370" s="14" t="s">
        <v>1014</v>
      </c>
      <c r="E3370" s="16">
        <v>9630898775</v>
      </c>
      <c r="F3370" s="10" t="s">
        <v>3638</v>
      </c>
      <c r="G3370" s="17" t="s">
        <v>3305</v>
      </c>
      <c r="H3370" s="11">
        <v>59000</v>
      </c>
      <c r="I3370" s="19">
        <v>46073</v>
      </c>
      <c r="J3370" s="11">
        <v>5000</v>
      </c>
      <c r="K3370" s="12" t="s">
        <v>20</v>
      </c>
      <c r="L3370" s="12" t="s">
        <v>158</v>
      </c>
    </row>
    <row r="3371" spans="1:13" x14ac:dyDescent="0.25">
      <c r="A3371" s="10" t="s">
        <v>3634</v>
      </c>
      <c r="B3371" s="14">
        <v>202602</v>
      </c>
      <c r="C3371" s="14">
        <v>202506</v>
      </c>
      <c r="D3371" s="14" t="s">
        <v>1014</v>
      </c>
      <c r="E3371" s="16">
        <v>9019577077</v>
      </c>
      <c r="F3371" s="10" t="s">
        <v>3639</v>
      </c>
      <c r="G3371" s="17" t="s">
        <v>3305</v>
      </c>
      <c r="H3371" s="11">
        <v>59000</v>
      </c>
      <c r="I3371" s="19">
        <v>46073</v>
      </c>
      <c r="J3371" s="11">
        <v>5000</v>
      </c>
      <c r="K3371" s="12" t="s">
        <v>20</v>
      </c>
      <c r="L3371" s="12" t="s">
        <v>158</v>
      </c>
    </row>
    <row r="3372" spans="1:13" x14ac:dyDescent="0.25">
      <c r="A3372" s="10" t="s">
        <v>3635</v>
      </c>
      <c r="B3372" s="14">
        <v>202506</v>
      </c>
      <c r="C3372" s="14">
        <v>202506</v>
      </c>
      <c r="D3372" s="14" t="s">
        <v>1014</v>
      </c>
      <c r="E3372" s="16">
        <v>906688510</v>
      </c>
      <c r="F3372" s="10" t="s">
        <v>3640</v>
      </c>
      <c r="G3372" s="17" t="s">
        <v>3305</v>
      </c>
      <c r="H3372" s="11">
        <v>59000</v>
      </c>
      <c r="I3372" s="19">
        <v>46073</v>
      </c>
      <c r="J3372" s="11">
        <v>5000</v>
      </c>
      <c r="K3372" s="12" t="s">
        <v>20</v>
      </c>
      <c r="L3372" s="12" t="s">
        <v>158</v>
      </c>
    </row>
    <row r="3373" spans="1:13" x14ac:dyDescent="0.25">
      <c r="A3373" s="10" t="s">
        <v>3636</v>
      </c>
      <c r="B3373" s="14">
        <v>202602</v>
      </c>
      <c r="C3373" s="14">
        <v>202506</v>
      </c>
      <c r="D3373" s="14" t="s">
        <v>1014</v>
      </c>
      <c r="E3373" s="16"/>
      <c r="F3373" s="10"/>
      <c r="G3373" s="17" t="s">
        <v>3305</v>
      </c>
      <c r="H3373" s="11">
        <v>59000</v>
      </c>
      <c r="I3373" s="19">
        <v>46073</v>
      </c>
      <c r="J3373" s="11">
        <v>5000</v>
      </c>
      <c r="K3373" s="12" t="s">
        <v>20</v>
      </c>
      <c r="L3373" s="12" t="s">
        <v>158</v>
      </c>
    </row>
    <row r="3374" spans="1:13" x14ac:dyDescent="0.25">
      <c r="A3374" s="10" t="s">
        <v>2911</v>
      </c>
      <c r="B3374" s="14">
        <v>202602</v>
      </c>
      <c r="C3374" s="14">
        <v>202506</v>
      </c>
      <c r="D3374" s="14" t="s">
        <v>1014</v>
      </c>
      <c r="E3374" s="16">
        <v>6370882894</v>
      </c>
      <c r="F3374" s="10" t="s">
        <v>2921</v>
      </c>
      <c r="G3374" s="17" t="s">
        <v>3305</v>
      </c>
      <c r="H3374" s="11">
        <v>59000</v>
      </c>
      <c r="I3374" s="19">
        <v>46073</v>
      </c>
      <c r="J3374" s="11">
        <v>5000</v>
      </c>
      <c r="K3374" s="12" t="s">
        <v>20</v>
      </c>
      <c r="L3374" s="12" t="s">
        <v>158</v>
      </c>
    </row>
    <row r="3375" spans="1:13" x14ac:dyDescent="0.25">
      <c r="A3375" s="10" t="s">
        <v>3544</v>
      </c>
      <c r="B3375" s="14">
        <v>202602</v>
      </c>
      <c r="C3375" s="14">
        <v>202602</v>
      </c>
      <c r="D3375" s="14" t="s">
        <v>1015</v>
      </c>
      <c r="E3375" s="16">
        <v>9078199285</v>
      </c>
      <c r="F3375" s="10" t="s">
        <v>3560</v>
      </c>
      <c r="G3375" s="17" t="s">
        <v>1778</v>
      </c>
      <c r="H3375" s="11">
        <v>290000</v>
      </c>
      <c r="I3375" s="19">
        <v>46074</v>
      </c>
      <c r="J3375" s="11">
        <v>5000</v>
      </c>
      <c r="K3375" s="12" t="s">
        <v>20</v>
      </c>
      <c r="L3375" s="12" t="s">
        <v>158</v>
      </c>
    </row>
    <row r="3376" spans="1:13" x14ac:dyDescent="0.25">
      <c r="A3376" s="10" t="s">
        <v>3641</v>
      </c>
      <c r="B3376" s="14">
        <v>202602</v>
      </c>
      <c r="C3376" s="14">
        <v>202506</v>
      </c>
      <c r="D3376" s="14" t="s">
        <v>1014</v>
      </c>
      <c r="E3376" s="16">
        <v>9438366829</v>
      </c>
      <c r="F3376" s="10" t="s">
        <v>3643</v>
      </c>
      <c r="G3376" s="17" t="s">
        <v>3305</v>
      </c>
      <c r="H3376" s="11">
        <v>59000</v>
      </c>
      <c r="I3376" s="19">
        <v>46073</v>
      </c>
      <c r="J3376" s="11">
        <v>5000</v>
      </c>
      <c r="K3376" s="12" t="s">
        <v>20</v>
      </c>
      <c r="L3376" s="12" t="s">
        <v>158</v>
      </c>
    </row>
    <row r="3377" spans="1:13" x14ac:dyDescent="0.25">
      <c r="A3377" s="10" t="s">
        <v>3642</v>
      </c>
      <c r="B3377" s="14">
        <v>202602</v>
      </c>
      <c r="C3377" s="14">
        <v>202506</v>
      </c>
      <c r="D3377" s="14" t="s">
        <v>1014</v>
      </c>
      <c r="E3377" s="16">
        <v>7788021720</v>
      </c>
      <c r="F3377" s="10" t="s">
        <v>3644</v>
      </c>
      <c r="G3377" s="17" t="s">
        <v>3305</v>
      </c>
      <c r="H3377" s="11">
        <v>59000</v>
      </c>
      <c r="I3377" s="19">
        <v>46073</v>
      </c>
      <c r="J3377" s="11">
        <v>5000</v>
      </c>
      <c r="K3377" s="12" t="s">
        <v>20</v>
      </c>
      <c r="L3377" s="12" t="s">
        <v>158</v>
      </c>
    </row>
    <row r="3378" spans="1:13" x14ac:dyDescent="0.25">
      <c r="A3378" s="10" t="s">
        <v>3544</v>
      </c>
      <c r="B3378" s="14">
        <v>202602</v>
      </c>
      <c r="C3378" s="14">
        <v>202602</v>
      </c>
      <c r="D3378" s="14" t="s">
        <v>1015</v>
      </c>
      <c r="E3378" s="16">
        <v>9078199285</v>
      </c>
      <c r="F3378" s="10" t="s">
        <v>3560</v>
      </c>
      <c r="G3378" s="17" t="s">
        <v>1778</v>
      </c>
      <c r="H3378" s="11">
        <v>290000</v>
      </c>
      <c r="I3378" s="19">
        <v>46074</v>
      </c>
      <c r="J3378" s="11">
        <v>285000</v>
      </c>
      <c r="K3378" s="12" t="s">
        <v>20</v>
      </c>
      <c r="L3378" s="12" t="s">
        <v>158</v>
      </c>
    </row>
    <row r="3379" spans="1:13" x14ac:dyDescent="0.25">
      <c r="A3379" s="10" t="s">
        <v>3617</v>
      </c>
      <c r="B3379" s="14">
        <v>202602</v>
      </c>
      <c r="C3379" s="14">
        <v>202602</v>
      </c>
      <c r="D3379" s="14" t="s">
        <v>1015</v>
      </c>
      <c r="E3379" s="16">
        <v>7978378431</v>
      </c>
      <c r="F3379" s="10" t="s">
        <v>3624</v>
      </c>
      <c r="G3379" s="17" t="s">
        <v>1778</v>
      </c>
      <c r="H3379" s="11">
        <v>300000</v>
      </c>
      <c r="I3379" s="19">
        <v>46074</v>
      </c>
      <c r="J3379" s="11">
        <v>98500</v>
      </c>
      <c r="K3379" s="12" t="s">
        <v>717</v>
      </c>
      <c r="L3379" s="12" t="s">
        <v>158</v>
      </c>
      <c r="M3379" t="s">
        <v>2930</v>
      </c>
    </row>
    <row r="3380" spans="1:13" x14ac:dyDescent="0.25">
      <c r="A3380" s="10" t="s">
        <v>3645</v>
      </c>
      <c r="B3380" s="14">
        <v>202602</v>
      </c>
      <c r="C3380" s="14">
        <v>202602</v>
      </c>
      <c r="D3380" s="14" t="s">
        <v>1014</v>
      </c>
      <c r="E3380" s="16">
        <v>8050934441</v>
      </c>
      <c r="F3380" s="10" t="s">
        <v>3646</v>
      </c>
      <c r="G3380" s="17" t="s">
        <v>1778</v>
      </c>
      <c r="H3380" s="11">
        <v>290000</v>
      </c>
      <c r="I3380" s="19">
        <v>46076</v>
      </c>
      <c r="J3380" s="11">
        <v>180000</v>
      </c>
      <c r="K3380" s="12" t="s">
        <v>20</v>
      </c>
      <c r="L3380" s="12" t="s">
        <v>158</v>
      </c>
    </row>
    <row r="3381" spans="1:13" x14ac:dyDescent="0.25">
      <c r="A3381" s="10" t="s">
        <v>3427</v>
      </c>
      <c r="B3381" s="14">
        <v>202512</v>
      </c>
      <c r="C3381" s="14">
        <v>202512</v>
      </c>
      <c r="D3381" s="14" t="s">
        <v>1015</v>
      </c>
      <c r="E3381" s="16">
        <v>7842722674</v>
      </c>
      <c r="F3381" s="10" t="s">
        <v>3431</v>
      </c>
      <c r="G3381" s="17" t="s">
        <v>1778</v>
      </c>
      <c r="H3381" s="11">
        <f t="shared" ref="H3381" si="18">IF(G3381="APIDS+IITG", 350000, IF(G3381="APDA+IITG", 330000, IF(G3381="APIDS", 318600, IF(G3381="APDA", 295000, "0"))))</f>
        <v>318600</v>
      </c>
      <c r="I3381" s="19">
        <v>46076</v>
      </c>
      <c r="J3381" s="11">
        <v>50000</v>
      </c>
      <c r="K3381" s="12" t="s">
        <v>20</v>
      </c>
      <c r="L3381" s="12" t="s">
        <v>158</v>
      </c>
    </row>
    <row r="3382" spans="1:13" x14ac:dyDescent="0.25">
      <c r="A3382" s="10" t="s">
        <v>2037</v>
      </c>
      <c r="B3382" s="14">
        <v>202406</v>
      </c>
      <c r="C3382" s="14">
        <v>202406</v>
      </c>
      <c r="D3382" s="14" t="s">
        <v>1014</v>
      </c>
      <c r="E3382" s="16">
        <v>9111088360</v>
      </c>
      <c r="F3382" s="10" t="s">
        <v>2038</v>
      </c>
      <c r="G3382" s="17" t="s">
        <v>1778</v>
      </c>
      <c r="H3382" s="11">
        <v>318600</v>
      </c>
      <c r="I3382" s="19">
        <v>46076</v>
      </c>
      <c r="J3382" s="11">
        <v>25000</v>
      </c>
      <c r="K3382" s="12" t="s">
        <v>20</v>
      </c>
      <c r="L3382" s="12" t="s">
        <v>158</v>
      </c>
    </row>
    <row r="3383" spans="1:13" x14ac:dyDescent="0.25">
      <c r="A3383" s="10" t="s">
        <v>3500</v>
      </c>
      <c r="B3383" s="14">
        <v>202601</v>
      </c>
      <c r="C3383" s="14">
        <v>202601</v>
      </c>
      <c r="D3383" s="14" t="s">
        <v>1015</v>
      </c>
      <c r="E3383" s="16">
        <v>8815437928</v>
      </c>
      <c r="F3383" s="10" t="s">
        <v>3501</v>
      </c>
      <c r="G3383" s="17" t="s">
        <v>1778</v>
      </c>
      <c r="H3383" s="11">
        <v>290000</v>
      </c>
      <c r="I3383" s="19">
        <v>46076</v>
      </c>
      <c r="J3383" s="11">
        <v>45000</v>
      </c>
      <c r="K3383" s="12" t="s">
        <v>20</v>
      </c>
      <c r="L3383" s="12" t="s">
        <v>158</v>
      </c>
    </row>
    <row r="3384" spans="1:13" x14ac:dyDescent="0.25">
      <c r="A3384" s="10" t="s">
        <v>3526</v>
      </c>
      <c r="B3384" s="14">
        <v>202601</v>
      </c>
      <c r="C3384" s="14">
        <v>202601</v>
      </c>
      <c r="D3384" s="14" t="s">
        <v>1015</v>
      </c>
      <c r="E3384" s="16">
        <v>9090062585</v>
      </c>
      <c r="F3384" s="10" t="s">
        <v>3529</v>
      </c>
      <c r="G3384" s="17" t="s">
        <v>1778</v>
      </c>
      <c r="H3384" s="11">
        <v>290000</v>
      </c>
      <c r="I3384" s="19">
        <v>46076</v>
      </c>
      <c r="J3384" s="11">
        <v>50000</v>
      </c>
      <c r="K3384" s="12" t="s">
        <v>20</v>
      </c>
      <c r="L3384" s="12" t="s">
        <v>158</v>
      </c>
    </row>
    <row r="3385" spans="1:13" x14ac:dyDescent="0.25">
      <c r="A3385" s="10" t="s">
        <v>3647</v>
      </c>
      <c r="B3385" s="14">
        <v>202602</v>
      </c>
      <c r="C3385" s="14">
        <v>202602</v>
      </c>
      <c r="D3385" s="14" t="s">
        <v>1015</v>
      </c>
      <c r="E3385" s="16">
        <v>7064719887</v>
      </c>
      <c r="F3385" s="10" t="s">
        <v>3648</v>
      </c>
      <c r="G3385" s="17" t="s">
        <v>1778</v>
      </c>
      <c r="H3385" s="11">
        <v>290000</v>
      </c>
      <c r="I3385" s="19">
        <v>46077</v>
      </c>
      <c r="J3385" s="11">
        <v>285000</v>
      </c>
      <c r="K3385" s="12" t="s">
        <v>20</v>
      </c>
      <c r="L3385" s="12" t="s">
        <v>158</v>
      </c>
    </row>
    <row r="3386" spans="1:13" x14ac:dyDescent="0.25">
      <c r="A3386" s="10" t="s">
        <v>3649</v>
      </c>
      <c r="B3386" s="14">
        <v>202602</v>
      </c>
      <c r="C3386" s="14">
        <v>202602</v>
      </c>
      <c r="D3386" s="14" t="s">
        <v>1015</v>
      </c>
      <c r="E3386" s="16" t="s">
        <v>3651</v>
      </c>
      <c r="F3386" s="10" t="s">
        <v>3650</v>
      </c>
      <c r="G3386" s="17" t="s">
        <v>1778</v>
      </c>
      <c r="H3386" s="11">
        <v>290000</v>
      </c>
      <c r="I3386" s="19">
        <v>46077</v>
      </c>
      <c r="J3386" s="11">
        <v>20000</v>
      </c>
      <c r="K3386" s="12" t="s">
        <v>20</v>
      </c>
      <c r="L3386" s="12" t="s">
        <v>158</v>
      </c>
    </row>
    <row r="3387" spans="1:13" x14ac:dyDescent="0.25">
      <c r="A3387" s="10" t="s">
        <v>3578</v>
      </c>
      <c r="B3387" s="14">
        <v>202602</v>
      </c>
      <c r="C3387" s="14">
        <v>202602</v>
      </c>
      <c r="D3387" s="14" t="s">
        <v>1014</v>
      </c>
      <c r="E3387" s="16">
        <v>8260965842</v>
      </c>
      <c r="F3387" s="10" t="s">
        <v>3604</v>
      </c>
      <c r="G3387" s="17" t="s">
        <v>3305</v>
      </c>
      <c r="H3387" s="11">
        <v>59000</v>
      </c>
      <c r="I3387" s="19">
        <v>46077</v>
      </c>
      <c r="J3387" s="11">
        <v>59000</v>
      </c>
      <c r="K3387" s="12" t="s">
        <v>20</v>
      </c>
      <c r="L3387" s="12" t="s">
        <v>158</v>
      </c>
    </row>
    <row r="3388" spans="1:13" x14ac:dyDescent="0.25">
      <c r="A3388" s="95" t="s">
        <v>3572</v>
      </c>
      <c r="B3388" s="14">
        <v>202602</v>
      </c>
      <c r="C3388" s="14">
        <v>202602</v>
      </c>
      <c r="D3388" s="14" t="s">
        <v>1014</v>
      </c>
      <c r="E3388" s="100">
        <v>8073549399</v>
      </c>
      <c r="F3388" s="99" t="s">
        <v>3598</v>
      </c>
      <c r="G3388" s="17" t="s">
        <v>3305</v>
      </c>
      <c r="H3388" s="11">
        <v>59000</v>
      </c>
      <c r="I3388" s="19">
        <v>46078</v>
      </c>
      <c r="J3388" s="11">
        <v>59000</v>
      </c>
      <c r="K3388" s="12" t="s">
        <v>20</v>
      </c>
      <c r="L3388" s="12" t="s">
        <v>158</v>
      </c>
    </row>
    <row r="3389" spans="1:13" x14ac:dyDescent="0.25">
      <c r="A3389" s="10" t="s">
        <v>3510</v>
      </c>
      <c r="B3389" s="14">
        <v>202601</v>
      </c>
      <c r="C3389" s="14">
        <v>202601</v>
      </c>
      <c r="D3389" s="14" t="s">
        <v>1015</v>
      </c>
      <c r="E3389" s="16">
        <v>9668635717</v>
      </c>
      <c r="F3389" s="10" t="s">
        <v>3516</v>
      </c>
      <c r="G3389" s="17" t="s">
        <v>1778</v>
      </c>
      <c r="H3389" s="11">
        <v>290000</v>
      </c>
      <c r="I3389" s="19">
        <v>46078</v>
      </c>
      <c r="J3389" s="11">
        <v>71250</v>
      </c>
      <c r="K3389" s="12" t="s">
        <v>20</v>
      </c>
      <c r="L3389" s="12" t="s">
        <v>158</v>
      </c>
    </row>
    <row r="3390" spans="1:13" x14ac:dyDescent="0.25">
      <c r="A3390" s="10" t="s">
        <v>3072</v>
      </c>
      <c r="B3390" s="14">
        <v>202506</v>
      </c>
      <c r="C3390" s="14">
        <v>202506</v>
      </c>
      <c r="D3390" s="14" t="s">
        <v>1015</v>
      </c>
      <c r="E3390" s="16">
        <v>6371155365</v>
      </c>
      <c r="F3390" s="10" t="s">
        <v>3071</v>
      </c>
      <c r="G3390" s="17" t="s">
        <v>1778</v>
      </c>
      <c r="H3390" s="11">
        <v>318600</v>
      </c>
      <c r="I3390" s="19">
        <v>46078</v>
      </c>
      <c r="J3390" s="11">
        <v>30000</v>
      </c>
      <c r="K3390" s="12" t="s">
        <v>20</v>
      </c>
      <c r="L3390" s="12" t="s">
        <v>158</v>
      </c>
    </row>
    <row r="3391" spans="1:13" x14ac:dyDescent="0.25">
      <c r="A3391" s="10" t="s">
        <v>3445</v>
      </c>
      <c r="B3391" s="14">
        <v>202512</v>
      </c>
      <c r="C3391" s="14">
        <v>202512</v>
      </c>
      <c r="D3391" s="14" t="s">
        <v>1015</v>
      </c>
      <c r="E3391" s="16">
        <v>9861014174</v>
      </c>
      <c r="F3391" s="10" t="s">
        <v>3458</v>
      </c>
      <c r="G3391" s="17" t="s">
        <v>1778</v>
      </c>
      <c r="H3391" s="11">
        <v>290000</v>
      </c>
      <c r="I3391" s="19">
        <v>46078</v>
      </c>
      <c r="J3391" s="11">
        <v>95000</v>
      </c>
      <c r="K3391" s="12" t="s">
        <v>20</v>
      </c>
      <c r="L3391" s="12" t="s">
        <v>158</v>
      </c>
    </row>
    <row r="3392" spans="1:13" x14ac:dyDescent="0.25">
      <c r="A3392" s="10" t="s">
        <v>3642</v>
      </c>
      <c r="B3392" s="14">
        <v>202602</v>
      </c>
      <c r="C3392" s="14">
        <v>202506</v>
      </c>
      <c r="D3392" s="14" t="s">
        <v>1014</v>
      </c>
      <c r="E3392" s="16">
        <v>7788021720</v>
      </c>
      <c r="F3392" s="10" t="s">
        <v>3644</v>
      </c>
      <c r="G3392" s="17" t="s">
        <v>3305</v>
      </c>
      <c r="H3392" s="11">
        <v>59000</v>
      </c>
      <c r="I3392" s="19">
        <v>46078</v>
      </c>
      <c r="J3392" s="11">
        <v>45000</v>
      </c>
      <c r="K3392" s="12" t="s">
        <v>20</v>
      </c>
      <c r="L3392" s="12" t="s">
        <v>158</v>
      </c>
    </row>
    <row r="3393" spans="1:13" x14ac:dyDescent="0.25">
      <c r="A3393" s="10" t="s">
        <v>3614</v>
      </c>
      <c r="B3393" s="14">
        <v>202602</v>
      </c>
      <c r="C3393" s="14">
        <v>202602</v>
      </c>
      <c r="D3393" s="14" t="s">
        <v>1015</v>
      </c>
      <c r="E3393" s="16">
        <v>9599281962</v>
      </c>
      <c r="F3393" s="10" t="s">
        <v>3621</v>
      </c>
      <c r="G3393" s="17" t="s">
        <v>1778</v>
      </c>
      <c r="H3393" s="11">
        <v>290000</v>
      </c>
      <c r="I3393" s="19">
        <v>46078</v>
      </c>
      <c r="J3393" s="11">
        <v>37000</v>
      </c>
      <c r="K3393" s="12" t="s">
        <v>20</v>
      </c>
      <c r="L3393" s="12" t="s">
        <v>158</v>
      </c>
    </row>
    <row r="3394" spans="1:13" x14ac:dyDescent="0.25">
      <c r="A3394" s="10" t="s">
        <v>422</v>
      </c>
      <c r="B3394" s="14">
        <v>202602</v>
      </c>
      <c r="C3394" s="14">
        <v>202602</v>
      </c>
      <c r="D3394" s="14" t="s">
        <v>1014</v>
      </c>
      <c r="E3394" s="16">
        <v>7751029895</v>
      </c>
      <c r="F3394" s="10" t="s">
        <v>420</v>
      </c>
      <c r="G3394" s="17" t="s">
        <v>3305</v>
      </c>
      <c r="H3394" s="11">
        <v>59000</v>
      </c>
      <c r="I3394" s="19">
        <v>46078</v>
      </c>
      <c r="J3394" s="11">
        <v>16000</v>
      </c>
      <c r="K3394" s="12" t="s">
        <v>20</v>
      </c>
      <c r="L3394" s="12" t="s">
        <v>158</v>
      </c>
    </row>
    <row r="3395" spans="1:13" x14ac:dyDescent="0.25">
      <c r="A3395" s="10" t="s">
        <v>3543</v>
      </c>
      <c r="B3395" s="14">
        <v>202602</v>
      </c>
      <c r="C3395" s="14">
        <v>202602</v>
      </c>
      <c r="D3395" s="14" t="s">
        <v>1015</v>
      </c>
      <c r="E3395" s="16">
        <v>9692166101</v>
      </c>
      <c r="F3395" s="10" t="s">
        <v>3559</v>
      </c>
      <c r="G3395" s="17" t="s">
        <v>1778</v>
      </c>
      <c r="H3395" s="11">
        <v>290000</v>
      </c>
      <c r="I3395" s="19">
        <v>46079</v>
      </c>
      <c r="J3395" s="11">
        <v>285000</v>
      </c>
      <c r="K3395" s="12" t="s">
        <v>20</v>
      </c>
      <c r="L3395" s="12" t="s">
        <v>158</v>
      </c>
    </row>
    <row r="3396" spans="1:13" x14ac:dyDescent="0.25">
      <c r="A3396" s="10" t="s">
        <v>2997</v>
      </c>
      <c r="B3396" s="14">
        <v>202506</v>
      </c>
      <c r="C3396" s="14">
        <v>202506</v>
      </c>
      <c r="D3396" s="14" t="s">
        <v>1015</v>
      </c>
      <c r="E3396" s="16">
        <v>9337558060</v>
      </c>
      <c r="F3396" s="10" t="s">
        <v>3002</v>
      </c>
      <c r="G3396" s="17" t="s">
        <v>1792</v>
      </c>
      <c r="H3396" s="11">
        <v>270000</v>
      </c>
      <c r="I3396" s="19">
        <v>46079</v>
      </c>
      <c r="J3396" s="11">
        <v>70000</v>
      </c>
      <c r="K3396" s="12" t="s">
        <v>20</v>
      </c>
      <c r="L3396" s="12" t="s">
        <v>158</v>
      </c>
    </row>
    <row r="3397" spans="1:13" x14ac:dyDescent="0.25">
      <c r="A3397" s="27" t="s">
        <v>3652</v>
      </c>
      <c r="B3397" s="48">
        <v>202602</v>
      </c>
      <c r="C3397" s="48">
        <v>202602</v>
      </c>
      <c r="D3397" s="14" t="s">
        <v>1015</v>
      </c>
      <c r="E3397" s="48">
        <v>9438366829</v>
      </c>
      <c r="F3397" s="27" t="s">
        <v>3643</v>
      </c>
      <c r="G3397" s="17" t="s">
        <v>1778</v>
      </c>
      <c r="H3397" s="11">
        <v>270000</v>
      </c>
      <c r="I3397" s="19">
        <v>46080</v>
      </c>
      <c r="J3397" s="53">
        <v>40000</v>
      </c>
      <c r="K3397" s="12" t="s">
        <v>20</v>
      </c>
      <c r="L3397" s="12" t="s">
        <v>158</v>
      </c>
    </row>
    <row r="3398" spans="1:13" x14ac:dyDescent="0.25">
      <c r="A3398" s="10" t="s">
        <v>3541</v>
      </c>
      <c r="B3398" s="14">
        <v>202602</v>
      </c>
      <c r="C3398" s="14">
        <v>202602</v>
      </c>
      <c r="D3398" s="14" t="s">
        <v>1014</v>
      </c>
      <c r="E3398" s="16">
        <v>9124667646</v>
      </c>
      <c r="F3398" s="10" t="s">
        <v>3557</v>
      </c>
      <c r="G3398" s="17" t="s">
        <v>1778</v>
      </c>
      <c r="H3398" s="11">
        <v>290000</v>
      </c>
      <c r="I3398" s="19">
        <v>46080</v>
      </c>
      <c r="J3398" s="11">
        <v>70000</v>
      </c>
      <c r="K3398" s="12" t="s">
        <v>20</v>
      </c>
      <c r="L3398" s="12" t="s">
        <v>158</v>
      </c>
    </row>
    <row r="3399" spans="1:13" x14ac:dyDescent="0.25">
      <c r="A3399" s="10" t="s">
        <v>3542</v>
      </c>
      <c r="B3399" s="14">
        <v>202602</v>
      </c>
      <c r="C3399" s="14">
        <v>202602</v>
      </c>
      <c r="D3399" s="14" t="s">
        <v>1014</v>
      </c>
      <c r="E3399" s="16">
        <v>7978335369</v>
      </c>
      <c r="F3399" s="10" t="s">
        <v>3558</v>
      </c>
      <c r="G3399" s="17" t="s">
        <v>1778</v>
      </c>
      <c r="H3399" s="11">
        <v>290000</v>
      </c>
      <c r="I3399" s="19">
        <v>46080</v>
      </c>
      <c r="J3399" s="11">
        <v>70000</v>
      </c>
      <c r="K3399" s="12" t="s">
        <v>20</v>
      </c>
      <c r="L3399" s="12" t="s">
        <v>158</v>
      </c>
    </row>
    <row r="3400" spans="1:13" x14ac:dyDescent="0.25">
      <c r="A3400" s="10" t="s">
        <v>3581</v>
      </c>
      <c r="B3400" s="14">
        <v>202602</v>
      </c>
      <c r="C3400" s="14">
        <v>202602</v>
      </c>
      <c r="D3400" s="14" t="s">
        <v>1014</v>
      </c>
      <c r="E3400" s="16">
        <v>8144590655</v>
      </c>
      <c r="F3400" s="10" t="s">
        <v>3653</v>
      </c>
      <c r="G3400" s="17" t="s">
        <v>3305</v>
      </c>
      <c r="H3400" s="11">
        <v>59000</v>
      </c>
      <c r="I3400" s="19">
        <v>46080</v>
      </c>
      <c r="J3400" s="11">
        <v>54000</v>
      </c>
      <c r="K3400" s="12" t="s">
        <v>20</v>
      </c>
      <c r="L3400" s="12" t="s">
        <v>158</v>
      </c>
    </row>
    <row r="3401" spans="1:13" x14ac:dyDescent="0.25">
      <c r="A3401" s="10" t="s">
        <v>3587</v>
      </c>
      <c r="B3401" s="14">
        <v>202602</v>
      </c>
      <c r="C3401" s="14">
        <v>202602</v>
      </c>
      <c r="D3401" s="14" t="s">
        <v>1014</v>
      </c>
      <c r="E3401" s="16">
        <v>8919365336</v>
      </c>
      <c r="F3401" s="10" t="s">
        <v>789</v>
      </c>
      <c r="G3401" s="17" t="s">
        <v>3305</v>
      </c>
      <c r="H3401" s="11">
        <v>59000</v>
      </c>
      <c r="I3401" s="19">
        <v>46080</v>
      </c>
      <c r="J3401" s="11">
        <v>18000</v>
      </c>
      <c r="K3401" s="12" t="s">
        <v>20</v>
      </c>
      <c r="L3401" s="12" t="s">
        <v>158</v>
      </c>
    </row>
    <row r="3402" spans="1:13" x14ac:dyDescent="0.25">
      <c r="A3402" s="10" t="s">
        <v>3573</v>
      </c>
      <c r="B3402" s="14">
        <v>202602</v>
      </c>
      <c r="C3402" s="14">
        <v>202602</v>
      </c>
      <c r="D3402" s="14" t="s">
        <v>1014</v>
      </c>
      <c r="E3402" s="16">
        <v>7756836364</v>
      </c>
      <c r="F3402" s="10" t="s">
        <v>3599</v>
      </c>
      <c r="G3402" s="17" t="s">
        <v>3305</v>
      </c>
      <c r="H3402" s="11">
        <v>59000</v>
      </c>
      <c r="I3402" s="19">
        <v>46081</v>
      </c>
      <c r="J3402" s="11">
        <v>54000</v>
      </c>
      <c r="K3402" s="12" t="s">
        <v>20</v>
      </c>
      <c r="L3402" s="12" t="s">
        <v>158</v>
      </c>
    </row>
    <row r="3403" spans="1:13" x14ac:dyDescent="0.25">
      <c r="A3403" s="10" t="s">
        <v>3406</v>
      </c>
      <c r="B3403" s="14">
        <v>202511</v>
      </c>
      <c r="C3403" s="14">
        <v>202511</v>
      </c>
      <c r="D3403" s="14" t="s">
        <v>1015</v>
      </c>
      <c r="E3403" s="16">
        <v>6371204275</v>
      </c>
      <c r="F3403" s="10" t="s">
        <v>3407</v>
      </c>
      <c r="G3403" s="17" t="s">
        <v>1778</v>
      </c>
      <c r="H3403" s="11">
        <v>290000</v>
      </c>
      <c r="I3403" s="19">
        <v>46081</v>
      </c>
      <c r="J3403" s="11">
        <v>90000</v>
      </c>
      <c r="K3403" s="12" t="s">
        <v>717</v>
      </c>
      <c r="L3403" s="12" t="s">
        <v>158</v>
      </c>
      <c r="M3403" t="s">
        <v>3654</v>
      </c>
    </row>
    <row r="3404" spans="1:13" x14ac:dyDescent="0.25">
      <c r="A3404" s="10" t="s">
        <v>3438</v>
      </c>
      <c r="B3404" s="14">
        <v>202512</v>
      </c>
      <c r="C3404" s="14">
        <v>202512</v>
      </c>
      <c r="D3404" s="14" t="s">
        <v>1015</v>
      </c>
      <c r="E3404" s="16">
        <v>8658106255</v>
      </c>
      <c r="F3404" s="10" t="s">
        <v>3451</v>
      </c>
      <c r="G3404" s="17" t="s">
        <v>1778</v>
      </c>
      <c r="H3404" s="11">
        <v>290000</v>
      </c>
      <c r="I3404" s="19">
        <v>46081</v>
      </c>
      <c r="J3404" s="11">
        <v>90000</v>
      </c>
      <c r="K3404" s="12" t="s">
        <v>20</v>
      </c>
      <c r="L3404" s="12" t="s">
        <v>158</v>
      </c>
    </row>
    <row r="3405" spans="1:13" x14ac:dyDescent="0.25">
      <c r="A3405" s="10" t="s">
        <v>3649</v>
      </c>
      <c r="B3405" s="14">
        <v>202602</v>
      </c>
      <c r="C3405" s="14">
        <v>202602</v>
      </c>
      <c r="D3405" s="14" t="s">
        <v>1015</v>
      </c>
      <c r="E3405" s="16" t="s">
        <v>3651</v>
      </c>
      <c r="F3405" s="10" t="s">
        <v>3650</v>
      </c>
      <c r="G3405" s="17" t="s">
        <v>1778</v>
      </c>
      <c r="H3405" s="11">
        <v>290000</v>
      </c>
      <c r="I3405" s="19">
        <v>46083</v>
      </c>
      <c r="J3405" s="11">
        <v>25000</v>
      </c>
      <c r="K3405" s="12" t="s">
        <v>20</v>
      </c>
      <c r="L3405" s="12" t="s">
        <v>158</v>
      </c>
    </row>
    <row r="3406" spans="1:13" x14ac:dyDescent="0.25">
      <c r="A3406" s="10" t="s">
        <v>3079</v>
      </c>
      <c r="B3406" s="14">
        <v>202601</v>
      </c>
      <c r="C3406" s="14">
        <v>202601</v>
      </c>
      <c r="D3406" s="14" t="s">
        <v>1015</v>
      </c>
      <c r="E3406" s="16">
        <v>8018295307</v>
      </c>
      <c r="F3406" s="10" t="s">
        <v>3519</v>
      </c>
      <c r="G3406" s="17" t="s">
        <v>1778</v>
      </c>
      <c r="H3406" s="11">
        <v>290000</v>
      </c>
      <c r="I3406" s="19">
        <v>46083</v>
      </c>
      <c r="J3406" s="11">
        <v>50000</v>
      </c>
      <c r="K3406" s="12" t="s">
        <v>20</v>
      </c>
      <c r="L3406" s="12" t="s">
        <v>158</v>
      </c>
    </row>
    <row r="3407" spans="1:13" x14ac:dyDescent="0.25">
      <c r="A3407" s="10" t="s">
        <v>3615</v>
      </c>
      <c r="B3407" s="14">
        <v>202602</v>
      </c>
      <c r="C3407" s="14">
        <v>202602</v>
      </c>
      <c r="D3407" s="14" t="s">
        <v>1015</v>
      </c>
      <c r="E3407" s="16" t="s">
        <v>3619</v>
      </c>
      <c r="F3407" s="10" t="s">
        <v>3622</v>
      </c>
      <c r="G3407" s="17" t="s">
        <v>1778</v>
      </c>
      <c r="H3407" s="11">
        <v>290000</v>
      </c>
      <c r="I3407" s="19">
        <v>46083</v>
      </c>
      <c r="J3407" s="11">
        <v>50000</v>
      </c>
      <c r="K3407" s="12" t="s">
        <v>20</v>
      </c>
      <c r="L3407" s="12" t="s">
        <v>158</v>
      </c>
    </row>
    <row r="3408" spans="1:13" x14ac:dyDescent="0.25">
      <c r="A3408" s="10" t="s">
        <v>3596</v>
      </c>
      <c r="B3408" s="14">
        <v>202602</v>
      </c>
      <c r="C3408" s="14">
        <v>202506</v>
      </c>
      <c r="D3408" s="14" t="s">
        <v>1014</v>
      </c>
      <c r="E3408" s="16">
        <v>7774876575</v>
      </c>
      <c r="F3408" s="10" t="s">
        <v>3637</v>
      </c>
      <c r="G3408" s="17" t="s">
        <v>3305</v>
      </c>
      <c r="H3408" s="11">
        <v>59000</v>
      </c>
      <c r="I3408" s="19">
        <v>46083</v>
      </c>
      <c r="J3408" s="11">
        <v>54000</v>
      </c>
      <c r="K3408" s="12" t="s">
        <v>20</v>
      </c>
      <c r="L3408" s="12" t="s">
        <v>158</v>
      </c>
    </row>
    <row r="3409" spans="1:12" x14ac:dyDescent="0.25">
      <c r="A3409" s="10" t="s">
        <v>3512</v>
      </c>
      <c r="B3409" s="14">
        <v>202601</v>
      </c>
      <c r="C3409" s="14">
        <v>202601</v>
      </c>
      <c r="D3409" s="14" t="s">
        <v>1015</v>
      </c>
      <c r="E3409" s="16">
        <v>9938872030</v>
      </c>
      <c r="F3409" s="10" t="s">
        <v>3518</v>
      </c>
      <c r="G3409" s="17" t="s">
        <v>1778</v>
      </c>
      <c r="H3409" s="11">
        <v>290000</v>
      </c>
      <c r="I3409" s="19">
        <v>46084</v>
      </c>
      <c r="J3409" s="11">
        <v>71250</v>
      </c>
      <c r="K3409" s="12" t="s">
        <v>20</v>
      </c>
      <c r="L3409" s="12" t="s">
        <v>158</v>
      </c>
    </row>
    <row r="3410" spans="1:12" x14ac:dyDescent="0.25">
      <c r="A3410" s="10" t="s">
        <v>3271</v>
      </c>
      <c r="B3410" s="14">
        <v>202510</v>
      </c>
      <c r="C3410" s="14">
        <v>202510</v>
      </c>
      <c r="D3410" s="14" t="s">
        <v>1015</v>
      </c>
      <c r="E3410" s="16">
        <v>9827001405</v>
      </c>
      <c r="F3410" s="10" t="s">
        <v>3280</v>
      </c>
      <c r="G3410" s="17" t="s">
        <v>1778</v>
      </c>
      <c r="H3410" s="11">
        <v>300000</v>
      </c>
      <c r="I3410" s="19">
        <v>46084</v>
      </c>
      <c r="J3410" s="11">
        <v>40000</v>
      </c>
      <c r="K3410" s="12" t="s">
        <v>20</v>
      </c>
      <c r="L3410" s="12" t="s">
        <v>158</v>
      </c>
    </row>
    <row r="3411" spans="1:12" x14ac:dyDescent="0.25">
      <c r="A3411" s="10" t="s">
        <v>3442</v>
      </c>
      <c r="B3411" s="14">
        <v>202512</v>
      </c>
      <c r="C3411" s="14">
        <v>202512</v>
      </c>
      <c r="D3411" s="14" t="s">
        <v>1015</v>
      </c>
      <c r="E3411" s="16">
        <v>9348569362</v>
      </c>
      <c r="F3411" s="10" t="s">
        <v>3455</v>
      </c>
      <c r="G3411" s="17" t="s">
        <v>1778</v>
      </c>
      <c r="H3411" s="11">
        <v>290000</v>
      </c>
      <c r="I3411" s="19">
        <v>46084</v>
      </c>
      <c r="J3411" s="11">
        <v>70000</v>
      </c>
      <c r="K3411" s="12" t="s">
        <v>20</v>
      </c>
      <c r="L3411" s="12" t="s">
        <v>158</v>
      </c>
    </row>
    <row r="3412" spans="1:12" x14ac:dyDescent="0.25">
      <c r="A3412" s="10" t="s">
        <v>3393</v>
      </c>
      <c r="B3412" s="14">
        <v>202511</v>
      </c>
      <c r="C3412" s="14">
        <v>202511</v>
      </c>
      <c r="D3412" s="14" t="s">
        <v>1015</v>
      </c>
      <c r="E3412" s="16">
        <v>9938905049</v>
      </c>
      <c r="F3412" s="10" t="s">
        <v>3398</v>
      </c>
      <c r="G3412" s="17" t="s">
        <v>1778</v>
      </c>
      <c r="H3412" s="11">
        <v>290000</v>
      </c>
      <c r="I3412" s="19">
        <v>46084</v>
      </c>
      <c r="J3412" s="11">
        <v>50000</v>
      </c>
      <c r="K3412" s="12" t="s">
        <v>20</v>
      </c>
      <c r="L3412" s="12" t="s">
        <v>158</v>
      </c>
    </row>
    <row r="3413" spans="1:12" x14ac:dyDescent="0.25">
      <c r="A3413" s="10" t="s">
        <v>3550</v>
      </c>
      <c r="B3413" s="14">
        <v>202602</v>
      </c>
      <c r="C3413" s="14">
        <v>202602</v>
      </c>
      <c r="D3413" s="14" t="s">
        <v>1015</v>
      </c>
      <c r="E3413" s="16" t="s">
        <v>3552</v>
      </c>
      <c r="F3413" s="10" t="s">
        <v>3566</v>
      </c>
      <c r="G3413" s="17" t="s">
        <v>1778</v>
      </c>
      <c r="H3413" s="11">
        <v>290000</v>
      </c>
      <c r="I3413" s="19">
        <v>46084</v>
      </c>
      <c r="J3413" s="11">
        <v>70000</v>
      </c>
      <c r="K3413" s="12" t="s">
        <v>20</v>
      </c>
      <c r="L3413" s="12" t="s">
        <v>158</v>
      </c>
    </row>
    <row r="3414" spans="1:12" x14ac:dyDescent="0.25">
      <c r="A3414" s="10" t="s">
        <v>3381</v>
      </c>
      <c r="B3414" s="14">
        <v>202511</v>
      </c>
      <c r="C3414" s="14">
        <v>202511</v>
      </c>
      <c r="D3414" s="14" t="s">
        <v>1015</v>
      </c>
      <c r="E3414" s="16">
        <v>9337141213</v>
      </c>
      <c r="F3414" s="10" t="s">
        <v>3387</v>
      </c>
      <c r="G3414" s="17" t="s">
        <v>1778</v>
      </c>
      <c r="H3414" s="11">
        <v>290000</v>
      </c>
      <c r="I3414" s="19">
        <v>46085</v>
      </c>
      <c r="J3414" s="11">
        <v>50000</v>
      </c>
      <c r="K3414" s="12" t="s">
        <v>20</v>
      </c>
      <c r="L3414" s="12" t="s">
        <v>158</v>
      </c>
    </row>
    <row r="3415" spans="1:12" x14ac:dyDescent="0.25">
      <c r="A3415" s="10" t="s">
        <v>3655</v>
      </c>
      <c r="B3415" s="14">
        <v>202602</v>
      </c>
      <c r="C3415" s="14">
        <v>202602</v>
      </c>
      <c r="D3415" s="14" t="s">
        <v>1015</v>
      </c>
      <c r="E3415" s="16">
        <v>9937615573</v>
      </c>
      <c r="F3415" s="10" t="s">
        <v>3656</v>
      </c>
      <c r="G3415" s="17" t="s">
        <v>1778</v>
      </c>
      <c r="H3415" s="11">
        <v>290000</v>
      </c>
      <c r="I3415" s="19">
        <v>46085</v>
      </c>
      <c r="J3415" s="11">
        <v>285000</v>
      </c>
      <c r="K3415" s="12" t="s">
        <v>20</v>
      </c>
      <c r="L3415" s="12" t="s">
        <v>158</v>
      </c>
    </row>
    <row r="3416" spans="1:12" x14ac:dyDescent="0.25">
      <c r="A3416" s="10" t="s">
        <v>3548</v>
      </c>
      <c r="B3416" s="14">
        <v>202602</v>
      </c>
      <c r="C3416" s="14">
        <v>202602</v>
      </c>
      <c r="D3416" s="14" t="s">
        <v>1015</v>
      </c>
      <c r="E3416" s="16" t="s">
        <v>3551</v>
      </c>
      <c r="F3416" s="10" t="s">
        <v>3564</v>
      </c>
      <c r="G3416" s="17" t="s">
        <v>1792</v>
      </c>
      <c r="H3416" s="11">
        <v>270000</v>
      </c>
      <c r="I3416" s="19">
        <v>46086</v>
      </c>
      <c r="J3416" s="11">
        <v>20000</v>
      </c>
      <c r="K3416" s="12" t="s">
        <v>20</v>
      </c>
      <c r="L3416" s="12" t="s">
        <v>158</v>
      </c>
    </row>
    <row r="3417" spans="1:12" x14ac:dyDescent="0.25">
      <c r="A3417" s="10" t="s">
        <v>2361</v>
      </c>
      <c r="B3417" s="14">
        <v>202409</v>
      </c>
      <c r="C3417" s="14">
        <v>202409</v>
      </c>
      <c r="D3417" s="14" t="s">
        <v>1015</v>
      </c>
      <c r="E3417" s="16">
        <v>8658969336</v>
      </c>
      <c r="F3417" s="10" t="s">
        <v>2362</v>
      </c>
      <c r="G3417" s="17" t="s">
        <v>1778</v>
      </c>
      <c r="H3417" s="11">
        <v>313600</v>
      </c>
      <c r="I3417" s="19">
        <v>46086</v>
      </c>
      <c r="J3417" s="11">
        <v>40000</v>
      </c>
      <c r="K3417" s="12" t="s">
        <v>20</v>
      </c>
      <c r="L3417" s="12" t="s">
        <v>158</v>
      </c>
    </row>
    <row r="3418" spans="1:12" x14ac:dyDescent="0.25">
      <c r="A3418" s="10" t="s">
        <v>3409</v>
      </c>
      <c r="B3418" s="14">
        <v>202512</v>
      </c>
      <c r="C3418" s="14">
        <v>202512</v>
      </c>
      <c r="D3418" s="14" t="s">
        <v>1014</v>
      </c>
      <c r="E3418" s="16">
        <v>9566002023</v>
      </c>
      <c r="F3418" s="10"/>
      <c r="G3418" s="17" t="s">
        <v>1778</v>
      </c>
      <c r="H3418" s="11">
        <v>290000</v>
      </c>
      <c r="I3418" s="19">
        <v>46086</v>
      </c>
      <c r="J3418" s="11">
        <v>50000</v>
      </c>
      <c r="K3418" s="12" t="s">
        <v>20</v>
      </c>
      <c r="L3418" s="12" t="s">
        <v>158</v>
      </c>
    </row>
    <row r="3419" spans="1:12" x14ac:dyDescent="0.25">
      <c r="A3419" s="10" t="s">
        <v>2366</v>
      </c>
      <c r="B3419" s="14">
        <v>202410</v>
      </c>
      <c r="C3419" s="14">
        <v>202410</v>
      </c>
      <c r="D3419" s="14" t="s">
        <v>1015</v>
      </c>
      <c r="E3419" s="16">
        <v>7681087808</v>
      </c>
      <c r="F3419" s="10" t="s">
        <v>2369</v>
      </c>
      <c r="G3419" s="17" t="s">
        <v>1778</v>
      </c>
      <c r="H3419" s="11">
        <v>318000</v>
      </c>
      <c r="I3419" s="19">
        <v>46086</v>
      </c>
      <c r="J3419" s="11">
        <v>20000</v>
      </c>
      <c r="K3419" s="12" t="s">
        <v>20</v>
      </c>
      <c r="L3419" s="12" t="s">
        <v>158</v>
      </c>
    </row>
    <row r="3420" spans="1:12" x14ac:dyDescent="0.25">
      <c r="A3420" s="10" t="s">
        <v>3590</v>
      </c>
      <c r="B3420" s="14">
        <v>202602</v>
      </c>
      <c r="C3420" s="14">
        <v>202602</v>
      </c>
      <c r="D3420" s="14" t="s">
        <v>1014</v>
      </c>
      <c r="E3420" s="16">
        <v>9632536626</v>
      </c>
      <c r="F3420" s="10" t="s">
        <v>3608</v>
      </c>
      <c r="G3420" s="17" t="s">
        <v>3305</v>
      </c>
      <c r="H3420" s="11">
        <v>59000</v>
      </c>
      <c r="I3420" s="19">
        <v>46086</v>
      </c>
      <c r="J3420" s="11">
        <v>54000</v>
      </c>
      <c r="K3420" s="12" t="s">
        <v>20</v>
      </c>
      <c r="L3420" s="12" t="s">
        <v>158</v>
      </c>
    </row>
    <row r="3421" spans="1:12" x14ac:dyDescent="0.25">
      <c r="A3421" s="10" t="s">
        <v>3657</v>
      </c>
      <c r="B3421" s="14">
        <v>202602</v>
      </c>
      <c r="C3421" s="14">
        <v>202602</v>
      </c>
      <c r="D3421" s="14" t="s">
        <v>1014</v>
      </c>
      <c r="E3421" s="16">
        <v>7008238291</v>
      </c>
      <c r="F3421" s="10" t="s">
        <v>3658</v>
      </c>
      <c r="G3421" s="17" t="s">
        <v>1778</v>
      </c>
      <c r="H3421" s="11">
        <v>318000</v>
      </c>
      <c r="I3421" s="19">
        <v>46086</v>
      </c>
      <c r="J3421" s="11">
        <f>40000+32250</f>
        <v>72250</v>
      </c>
      <c r="K3421" s="12" t="s">
        <v>20</v>
      </c>
      <c r="L3421" s="12" t="s">
        <v>158</v>
      </c>
    </row>
    <row r="3422" spans="1:12" x14ac:dyDescent="0.25">
      <c r="A3422" s="10" t="s">
        <v>2849</v>
      </c>
      <c r="B3422" s="14">
        <v>202504</v>
      </c>
      <c r="C3422" s="14">
        <v>202504</v>
      </c>
      <c r="D3422" s="14" t="s">
        <v>1014</v>
      </c>
      <c r="E3422" s="16">
        <v>8249310073</v>
      </c>
      <c r="F3422" s="10" t="s">
        <v>2850</v>
      </c>
      <c r="G3422" s="17" t="s">
        <v>1778</v>
      </c>
      <c r="H3422" s="11">
        <v>305000</v>
      </c>
      <c r="I3422" s="19">
        <v>46087</v>
      </c>
      <c r="J3422" s="11">
        <v>60000</v>
      </c>
      <c r="K3422" s="12" t="s">
        <v>20</v>
      </c>
      <c r="L3422" s="12" t="s">
        <v>158</v>
      </c>
    </row>
    <row r="3423" spans="1:12" x14ac:dyDescent="0.25">
      <c r="A3423" s="10" t="s">
        <v>3659</v>
      </c>
      <c r="B3423" s="14">
        <v>202602</v>
      </c>
      <c r="C3423" s="14">
        <v>202602</v>
      </c>
      <c r="D3423" s="14" t="s">
        <v>1014</v>
      </c>
      <c r="E3423" s="16">
        <v>8260521696</v>
      </c>
      <c r="F3423" s="10" t="s">
        <v>3660</v>
      </c>
      <c r="G3423" s="17" t="s">
        <v>1778</v>
      </c>
      <c r="H3423" s="11">
        <v>305000</v>
      </c>
      <c r="I3423" s="19">
        <v>46087</v>
      </c>
      <c r="J3423" s="11">
        <v>285000</v>
      </c>
      <c r="K3423" s="12" t="s">
        <v>20</v>
      </c>
      <c r="L3423" s="12" t="s">
        <v>158</v>
      </c>
    </row>
    <row r="3424" spans="1:12" x14ac:dyDescent="0.25">
      <c r="A3424" s="10" t="s">
        <v>3467</v>
      </c>
      <c r="B3424" s="14">
        <v>202601</v>
      </c>
      <c r="C3424" s="14">
        <v>202601</v>
      </c>
      <c r="D3424" s="14" t="s">
        <v>1015</v>
      </c>
      <c r="E3424" s="16">
        <v>9399486546</v>
      </c>
      <c r="F3424" s="10" t="s">
        <v>3469</v>
      </c>
      <c r="G3424" s="17" t="s">
        <v>1778</v>
      </c>
      <c r="H3424" s="11">
        <v>295000</v>
      </c>
      <c r="I3424" s="19">
        <v>46088</v>
      </c>
      <c r="J3424" s="11">
        <v>67500</v>
      </c>
      <c r="K3424" s="12" t="s">
        <v>20</v>
      </c>
      <c r="L3424" s="12" t="s">
        <v>158</v>
      </c>
    </row>
    <row r="3425" spans="1:13" x14ac:dyDescent="0.25">
      <c r="A3425" s="10" t="s">
        <v>3315</v>
      </c>
      <c r="B3425" s="14">
        <v>202510</v>
      </c>
      <c r="C3425" s="14">
        <v>202510</v>
      </c>
      <c r="D3425" s="14" t="s">
        <v>1015</v>
      </c>
      <c r="E3425" s="16">
        <v>7540916989</v>
      </c>
      <c r="F3425" s="10" t="s">
        <v>3319</v>
      </c>
      <c r="G3425" s="17" t="s">
        <v>1778</v>
      </c>
      <c r="H3425" s="11">
        <v>290000</v>
      </c>
      <c r="I3425" s="19">
        <v>46088</v>
      </c>
      <c r="J3425" s="11">
        <v>50000</v>
      </c>
      <c r="K3425" s="12" t="s">
        <v>20</v>
      </c>
      <c r="L3425" s="12" t="s">
        <v>158</v>
      </c>
    </row>
    <row r="3426" spans="1:13" x14ac:dyDescent="0.25">
      <c r="A3426" s="10" t="s">
        <v>3313</v>
      </c>
      <c r="B3426" s="14">
        <v>202510</v>
      </c>
      <c r="C3426" s="14">
        <v>202510</v>
      </c>
      <c r="D3426" s="14" t="s">
        <v>1015</v>
      </c>
      <c r="E3426" s="16">
        <v>6295695210</v>
      </c>
      <c r="F3426" s="10" t="s">
        <v>3314</v>
      </c>
      <c r="G3426" s="17" t="s">
        <v>1778</v>
      </c>
      <c r="H3426" s="11">
        <v>270000</v>
      </c>
      <c r="I3426" s="19">
        <v>46088</v>
      </c>
      <c r="J3426" s="11">
        <v>10000</v>
      </c>
      <c r="K3426" s="12" t="s">
        <v>20</v>
      </c>
      <c r="L3426" s="12" t="s">
        <v>158</v>
      </c>
    </row>
    <row r="3427" spans="1:13" x14ac:dyDescent="0.25">
      <c r="A3427" s="10" t="s">
        <v>3395</v>
      </c>
      <c r="B3427" s="14">
        <v>202511</v>
      </c>
      <c r="C3427" s="14">
        <v>202511</v>
      </c>
      <c r="D3427" s="14" t="s">
        <v>1014</v>
      </c>
      <c r="E3427" s="16">
        <v>7256058624</v>
      </c>
      <c r="F3427" s="10" t="s">
        <v>3400</v>
      </c>
      <c r="G3427" s="17" t="s">
        <v>1778</v>
      </c>
      <c r="H3427" s="11">
        <v>293000</v>
      </c>
      <c r="I3427" s="19">
        <v>46088</v>
      </c>
      <c r="J3427" s="11">
        <v>50000</v>
      </c>
      <c r="K3427" s="12" t="s">
        <v>20</v>
      </c>
      <c r="L3427" s="12" t="s">
        <v>158</v>
      </c>
    </row>
    <row r="3428" spans="1:13" x14ac:dyDescent="0.25">
      <c r="A3428" s="10" t="s">
        <v>3593</v>
      </c>
      <c r="B3428" s="14">
        <v>202602</v>
      </c>
      <c r="C3428" s="14">
        <v>202602</v>
      </c>
      <c r="D3428" s="14" t="s">
        <v>1014</v>
      </c>
      <c r="E3428" s="16">
        <v>7795633102</v>
      </c>
      <c r="F3428" s="10" t="s">
        <v>3661</v>
      </c>
      <c r="G3428" s="17" t="s">
        <v>3305</v>
      </c>
      <c r="H3428" s="11">
        <v>59000</v>
      </c>
      <c r="I3428" s="19">
        <v>46088</v>
      </c>
      <c r="J3428" s="11">
        <v>25000</v>
      </c>
      <c r="K3428" s="12" t="s">
        <v>20</v>
      </c>
      <c r="L3428" s="12" t="s">
        <v>158</v>
      </c>
    </row>
    <row r="3429" spans="1:13" x14ac:dyDescent="0.25">
      <c r="A3429" s="10" t="s">
        <v>540</v>
      </c>
      <c r="B3429" s="14">
        <v>202302</v>
      </c>
      <c r="C3429" s="14">
        <v>202302</v>
      </c>
      <c r="D3429" s="14" t="s">
        <v>1014</v>
      </c>
      <c r="E3429" s="16">
        <v>8421977650</v>
      </c>
      <c r="F3429" s="10" t="s">
        <v>541</v>
      </c>
      <c r="G3429" s="17" t="s">
        <v>19</v>
      </c>
      <c r="H3429" s="11">
        <v>265500</v>
      </c>
      <c r="I3429" s="19">
        <v>46088</v>
      </c>
      <c r="J3429" s="11">
        <v>15000</v>
      </c>
      <c r="K3429" s="12" t="s">
        <v>20</v>
      </c>
      <c r="L3429" s="12" t="s">
        <v>158</v>
      </c>
    </row>
    <row r="3430" spans="1:13" x14ac:dyDescent="0.25">
      <c r="A3430" s="10" t="s">
        <v>3641</v>
      </c>
      <c r="B3430" s="14">
        <v>202602</v>
      </c>
      <c r="C3430" s="14">
        <v>202506</v>
      </c>
      <c r="D3430" s="14" t="s">
        <v>1014</v>
      </c>
      <c r="E3430" s="16">
        <v>9438366829</v>
      </c>
      <c r="F3430" s="10" t="s">
        <v>3643</v>
      </c>
      <c r="G3430" s="17" t="s">
        <v>3305</v>
      </c>
      <c r="H3430" s="11">
        <v>59000</v>
      </c>
      <c r="I3430" s="19">
        <v>46088</v>
      </c>
      <c r="J3430" s="11">
        <v>51000</v>
      </c>
      <c r="K3430" s="12" t="s">
        <v>717</v>
      </c>
      <c r="L3430" s="12" t="s">
        <v>158</v>
      </c>
      <c r="M3430" t="s">
        <v>3654</v>
      </c>
    </row>
    <row r="3431" spans="1:13" x14ac:dyDescent="0.25">
      <c r="A3431" s="10" t="s">
        <v>3662</v>
      </c>
      <c r="B3431" s="14">
        <v>202602</v>
      </c>
      <c r="C3431" s="14">
        <v>202506</v>
      </c>
      <c r="D3431" s="14" t="s">
        <v>1014</v>
      </c>
      <c r="E3431" s="16">
        <v>6370307714</v>
      </c>
      <c r="F3431" s="10" t="s">
        <v>3663</v>
      </c>
      <c r="G3431" s="17" t="s">
        <v>1778</v>
      </c>
      <c r="H3431" s="11">
        <v>290000</v>
      </c>
      <c r="I3431" s="19">
        <v>46090</v>
      </c>
      <c r="J3431" s="11">
        <v>50000</v>
      </c>
      <c r="K3431" s="12" t="s">
        <v>20</v>
      </c>
      <c r="L3431" s="12" t="s">
        <v>158</v>
      </c>
    </row>
    <row r="3432" spans="1:13" x14ac:dyDescent="0.25">
      <c r="A3432" s="10" t="s">
        <v>3664</v>
      </c>
      <c r="B3432" s="14">
        <v>202602</v>
      </c>
      <c r="C3432" s="14">
        <v>202506</v>
      </c>
      <c r="D3432" s="14" t="s">
        <v>1014</v>
      </c>
      <c r="E3432" s="16">
        <v>8280327119</v>
      </c>
      <c r="F3432" s="10" t="s">
        <v>3665</v>
      </c>
      <c r="G3432" s="17" t="s">
        <v>1778</v>
      </c>
      <c r="H3432" s="11">
        <v>295000</v>
      </c>
      <c r="I3432" s="19">
        <v>46090</v>
      </c>
      <c r="J3432" s="11">
        <v>72500</v>
      </c>
      <c r="K3432" s="12" t="s">
        <v>20</v>
      </c>
      <c r="L3432" s="12" t="s">
        <v>158</v>
      </c>
    </row>
    <row r="3433" spans="1:13" x14ac:dyDescent="0.25">
      <c r="A3433" s="10" t="s">
        <v>3579</v>
      </c>
      <c r="B3433" s="14">
        <v>202602</v>
      </c>
      <c r="C3433" s="14">
        <v>202602</v>
      </c>
      <c r="D3433" s="14" t="s">
        <v>1014</v>
      </c>
      <c r="E3433" s="16">
        <v>9346333647</v>
      </c>
      <c r="F3433" s="10" t="s">
        <v>3605</v>
      </c>
      <c r="G3433" s="17" t="s">
        <v>3305</v>
      </c>
      <c r="H3433" s="11">
        <v>59000</v>
      </c>
      <c r="I3433" s="19">
        <v>46090</v>
      </c>
      <c r="J3433" s="11">
        <v>10000</v>
      </c>
      <c r="K3433" s="12" t="s">
        <v>20</v>
      </c>
      <c r="L3433" s="12" t="s">
        <v>158</v>
      </c>
    </row>
    <row r="3434" spans="1:13" x14ac:dyDescent="0.25">
      <c r="A3434" s="10" t="s">
        <v>3666</v>
      </c>
      <c r="B3434" s="14">
        <v>202602</v>
      </c>
      <c r="C3434" s="14">
        <v>202602</v>
      </c>
      <c r="D3434" s="14" t="s">
        <v>1015</v>
      </c>
      <c r="E3434" s="16" t="s">
        <v>3668</v>
      </c>
      <c r="F3434" s="10" t="s">
        <v>3667</v>
      </c>
      <c r="G3434" s="17" t="s">
        <v>1778</v>
      </c>
      <c r="H3434" s="11">
        <v>290000</v>
      </c>
      <c r="I3434" s="19">
        <v>46090</v>
      </c>
      <c r="J3434" s="11">
        <v>45000</v>
      </c>
      <c r="K3434" s="12" t="s">
        <v>20</v>
      </c>
      <c r="L3434" s="12" t="s">
        <v>158</v>
      </c>
    </row>
    <row r="3435" spans="1:13" x14ac:dyDescent="0.25">
      <c r="A3435" s="10" t="s">
        <v>3669</v>
      </c>
      <c r="B3435" s="14">
        <v>202602</v>
      </c>
      <c r="C3435" s="14">
        <v>202602</v>
      </c>
      <c r="D3435" s="14" t="s">
        <v>1015</v>
      </c>
      <c r="E3435" s="16">
        <v>6370912953</v>
      </c>
      <c r="F3435" s="10" t="s">
        <v>3670</v>
      </c>
      <c r="G3435" s="17" t="s">
        <v>1778</v>
      </c>
      <c r="H3435" s="11">
        <v>290000</v>
      </c>
      <c r="I3435" s="19">
        <v>46091</v>
      </c>
      <c r="J3435" s="11">
        <v>55000</v>
      </c>
      <c r="K3435" s="12" t="s">
        <v>286</v>
      </c>
      <c r="L3435" s="12" t="s">
        <v>158</v>
      </c>
      <c r="M3435" t="s">
        <v>3670</v>
      </c>
    </row>
    <row r="3436" spans="1:13" x14ac:dyDescent="0.25">
      <c r="A3436" s="10" t="s">
        <v>3545</v>
      </c>
      <c r="B3436" s="14">
        <v>202602</v>
      </c>
      <c r="C3436" s="14">
        <v>202602</v>
      </c>
      <c r="D3436" s="14" t="s">
        <v>1015</v>
      </c>
      <c r="E3436" s="16">
        <v>7609878723</v>
      </c>
      <c r="F3436" s="10" t="s">
        <v>3561</v>
      </c>
      <c r="G3436" s="17" t="s">
        <v>1792</v>
      </c>
      <c r="H3436" s="11">
        <v>270000</v>
      </c>
      <c r="I3436" s="19">
        <v>46091</v>
      </c>
      <c r="J3436" s="11">
        <v>50000</v>
      </c>
      <c r="K3436" s="12" t="s">
        <v>717</v>
      </c>
      <c r="L3436" s="12" t="s">
        <v>158</v>
      </c>
      <c r="M3436" t="s">
        <v>3654</v>
      </c>
    </row>
    <row r="3437" spans="1:13" x14ac:dyDescent="0.25">
      <c r="A3437" s="10" t="s">
        <v>3671</v>
      </c>
      <c r="B3437" s="14">
        <v>202602</v>
      </c>
      <c r="C3437" s="14">
        <v>202602</v>
      </c>
      <c r="D3437" s="14" t="s">
        <v>1015</v>
      </c>
      <c r="E3437" s="16">
        <v>7735724155</v>
      </c>
      <c r="F3437" s="10" t="s">
        <v>3672</v>
      </c>
      <c r="G3437" s="17" t="s">
        <v>1778</v>
      </c>
      <c r="H3437" s="11">
        <v>2900000</v>
      </c>
      <c r="I3437" s="19">
        <v>46091</v>
      </c>
      <c r="J3437" s="11">
        <v>105000</v>
      </c>
      <c r="K3437" s="12" t="s">
        <v>20</v>
      </c>
      <c r="L3437" s="12" t="s">
        <v>158</v>
      </c>
    </row>
    <row r="3438" spans="1:13" x14ac:dyDescent="0.25">
      <c r="A3438" s="10" t="s">
        <v>3671</v>
      </c>
      <c r="B3438" s="14">
        <v>202602</v>
      </c>
      <c r="C3438" s="14">
        <v>202602</v>
      </c>
      <c r="D3438" s="14" t="s">
        <v>1015</v>
      </c>
      <c r="E3438" s="16">
        <v>7735724155</v>
      </c>
      <c r="F3438" s="10" t="s">
        <v>3672</v>
      </c>
      <c r="G3438" s="17" t="s">
        <v>1778</v>
      </c>
      <c r="H3438" s="11">
        <v>2900000</v>
      </c>
      <c r="I3438" s="19">
        <v>46092</v>
      </c>
      <c r="J3438" s="11">
        <v>180000</v>
      </c>
      <c r="K3438" s="12" t="s">
        <v>20</v>
      </c>
      <c r="L3438" s="12" t="s">
        <v>158</v>
      </c>
    </row>
    <row r="3439" spans="1:13" x14ac:dyDescent="0.25">
      <c r="A3439" s="10" t="s">
        <v>3549</v>
      </c>
      <c r="B3439" s="14">
        <v>202602</v>
      </c>
      <c r="C3439" s="14">
        <v>202602</v>
      </c>
      <c r="D3439" s="14" t="s">
        <v>1015</v>
      </c>
      <c r="E3439" s="16">
        <v>8260810298</v>
      </c>
      <c r="F3439" s="10" t="s">
        <v>3565</v>
      </c>
      <c r="G3439" s="17" t="s">
        <v>1778</v>
      </c>
      <c r="H3439" s="11">
        <v>2900000</v>
      </c>
      <c r="I3439" s="19">
        <v>46092</v>
      </c>
      <c r="J3439" s="11">
        <v>50000</v>
      </c>
      <c r="K3439" s="12" t="s">
        <v>20</v>
      </c>
      <c r="L3439" s="12" t="s">
        <v>158</v>
      </c>
    </row>
    <row r="3440" spans="1:13" x14ac:dyDescent="0.25">
      <c r="A3440" s="10" t="s">
        <v>3574</v>
      </c>
      <c r="B3440" s="14">
        <v>202602</v>
      </c>
      <c r="C3440" s="14">
        <v>202602</v>
      </c>
      <c r="D3440" s="14" t="s">
        <v>1014</v>
      </c>
      <c r="E3440" s="16">
        <v>8894962499</v>
      </c>
      <c r="F3440" s="10" t="s">
        <v>3600</v>
      </c>
      <c r="G3440" s="17" t="s">
        <v>3305</v>
      </c>
      <c r="H3440" s="11">
        <v>59000</v>
      </c>
      <c r="I3440" s="19">
        <v>46093</v>
      </c>
      <c r="J3440" s="11">
        <v>54000</v>
      </c>
      <c r="K3440" s="12" t="s">
        <v>20</v>
      </c>
      <c r="L3440" s="12" t="s">
        <v>158</v>
      </c>
    </row>
    <row r="3441" spans="1:13" x14ac:dyDescent="0.25">
      <c r="A3441" s="10" t="s">
        <v>3446</v>
      </c>
      <c r="B3441" s="14">
        <v>202512</v>
      </c>
      <c r="C3441" s="14">
        <v>202512</v>
      </c>
      <c r="D3441" s="14" t="s">
        <v>1015</v>
      </c>
      <c r="E3441" s="16">
        <v>9090815303</v>
      </c>
      <c r="F3441" s="10" t="s">
        <v>3459</v>
      </c>
      <c r="G3441" s="17" t="s">
        <v>1778</v>
      </c>
      <c r="H3441" s="11">
        <v>290000</v>
      </c>
      <c r="I3441" s="19">
        <v>46093</v>
      </c>
      <c r="J3441" s="11">
        <v>50000</v>
      </c>
      <c r="K3441" s="12" t="s">
        <v>20</v>
      </c>
      <c r="L3441" s="12" t="s">
        <v>158</v>
      </c>
    </row>
    <row r="3442" spans="1:13" x14ac:dyDescent="0.25">
      <c r="A3442" s="10" t="s">
        <v>3427</v>
      </c>
      <c r="B3442" s="14">
        <v>202512</v>
      </c>
      <c r="C3442" s="14">
        <v>202512</v>
      </c>
      <c r="D3442" s="14" t="s">
        <v>1015</v>
      </c>
      <c r="E3442" s="16">
        <v>7842722674</v>
      </c>
      <c r="F3442" s="10" t="s">
        <v>3431</v>
      </c>
      <c r="G3442" s="17" t="s">
        <v>1778</v>
      </c>
      <c r="H3442" s="11">
        <f t="shared" ref="H3442" si="19">IF(G3442="APIDS+IITG", 350000, IF(G3442="APDA+IITG", 330000, IF(G3442="APIDS", 318600, IF(G3442="APDA", 295000, "0"))))</f>
        <v>318600</v>
      </c>
      <c r="I3442" s="19">
        <v>46093</v>
      </c>
      <c r="J3442" s="11">
        <v>40000</v>
      </c>
      <c r="K3442" s="12" t="s">
        <v>20</v>
      </c>
      <c r="L3442" s="12" t="s">
        <v>158</v>
      </c>
    </row>
    <row r="3443" spans="1:13" x14ac:dyDescent="0.25">
      <c r="A3443" s="10" t="s">
        <v>3545</v>
      </c>
      <c r="B3443" s="14">
        <v>202602</v>
      </c>
      <c r="C3443" s="14">
        <v>202602</v>
      </c>
      <c r="D3443" s="14" t="s">
        <v>1015</v>
      </c>
      <c r="E3443" s="16">
        <v>7609878723</v>
      </c>
      <c r="F3443" s="10" t="s">
        <v>3561</v>
      </c>
      <c r="G3443" s="17" t="s">
        <v>1792</v>
      </c>
      <c r="H3443" s="11">
        <v>270000</v>
      </c>
      <c r="I3443" s="19">
        <v>46093</v>
      </c>
      <c r="J3443" s="11">
        <v>50000</v>
      </c>
      <c r="K3443" s="12" t="s">
        <v>717</v>
      </c>
      <c r="L3443" s="12" t="s">
        <v>158</v>
      </c>
      <c r="M3443" t="s">
        <v>3654</v>
      </c>
    </row>
    <row r="3444" spans="1:13" x14ac:dyDescent="0.25">
      <c r="A3444" s="10" t="s">
        <v>3382</v>
      </c>
      <c r="B3444" s="14">
        <v>202511</v>
      </c>
      <c r="C3444" s="14">
        <v>202511</v>
      </c>
      <c r="D3444" s="14" t="s">
        <v>1015</v>
      </c>
      <c r="E3444" s="16" t="s">
        <v>3386</v>
      </c>
      <c r="F3444" s="10" t="s">
        <v>3388</v>
      </c>
      <c r="G3444" s="17" t="s">
        <v>1778</v>
      </c>
      <c r="H3444" s="11">
        <v>290000</v>
      </c>
      <c r="I3444" s="19">
        <v>46093</v>
      </c>
      <c r="J3444" s="11">
        <v>70000</v>
      </c>
      <c r="K3444" s="12" t="s">
        <v>20</v>
      </c>
      <c r="L3444" s="12" t="s">
        <v>158</v>
      </c>
    </row>
    <row r="3445" spans="1:13" x14ac:dyDescent="0.25">
      <c r="A3445" s="10" t="s">
        <v>3673</v>
      </c>
      <c r="B3445" s="14">
        <v>202603</v>
      </c>
      <c r="C3445" s="14">
        <v>202603</v>
      </c>
      <c r="D3445" s="14" t="s">
        <v>1015</v>
      </c>
      <c r="E3445" s="16">
        <v>9937615573</v>
      </c>
      <c r="F3445" s="10" t="s">
        <v>3678</v>
      </c>
      <c r="G3445" s="17" t="s">
        <v>1778</v>
      </c>
      <c r="H3445" s="11">
        <v>290000</v>
      </c>
      <c r="I3445" s="19">
        <v>46093</v>
      </c>
      <c r="J3445" s="11">
        <v>5000</v>
      </c>
      <c r="K3445" s="12" t="s">
        <v>20</v>
      </c>
      <c r="L3445" s="12" t="s">
        <v>158</v>
      </c>
    </row>
    <row r="3446" spans="1:13" x14ac:dyDescent="0.25">
      <c r="A3446" s="10" t="s">
        <v>3674</v>
      </c>
      <c r="B3446" s="14">
        <v>202603</v>
      </c>
      <c r="C3446" s="14">
        <v>202603</v>
      </c>
      <c r="D3446" s="14" t="s">
        <v>1015</v>
      </c>
      <c r="E3446" s="16">
        <v>7735724155</v>
      </c>
      <c r="F3446" s="10" t="s">
        <v>3672</v>
      </c>
      <c r="G3446" s="17" t="s">
        <v>1778</v>
      </c>
      <c r="H3446" s="11">
        <v>290000</v>
      </c>
      <c r="I3446" s="19">
        <v>46093</v>
      </c>
      <c r="J3446" s="11">
        <v>5000</v>
      </c>
      <c r="K3446" s="12" t="s">
        <v>20</v>
      </c>
      <c r="L3446" s="12" t="s">
        <v>158</v>
      </c>
    </row>
    <row r="3447" spans="1:13" x14ac:dyDescent="0.25">
      <c r="A3447" s="10" t="s">
        <v>3657</v>
      </c>
      <c r="B3447" s="14">
        <v>202603</v>
      </c>
      <c r="C3447" s="14">
        <v>202603</v>
      </c>
      <c r="D3447" s="14" t="s">
        <v>1015</v>
      </c>
      <c r="E3447" s="16">
        <v>7008238291</v>
      </c>
      <c r="F3447" s="10" t="s">
        <v>3658</v>
      </c>
      <c r="G3447" s="17" t="s">
        <v>1778</v>
      </c>
      <c r="H3447" s="11">
        <v>290000</v>
      </c>
      <c r="I3447" s="19">
        <v>46093</v>
      </c>
      <c r="J3447" s="11">
        <v>5000</v>
      </c>
      <c r="K3447" s="12" t="s">
        <v>717</v>
      </c>
      <c r="L3447" s="12" t="s">
        <v>158</v>
      </c>
      <c r="M3447" t="s">
        <v>3654</v>
      </c>
    </row>
    <row r="3448" spans="1:13" x14ac:dyDescent="0.25">
      <c r="A3448" s="10" t="s">
        <v>3662</v>
      </c>
      <c r="B3448" s="14">
        <v>202603</v>
      </c>
      <c r="C3448" s="14">
        <v>202603</v>
      </c>
      <c r="D3448" s="14" t="s">
        <v>1015</v>
      </c>
      <c r="E3448" s="16">
        <v>6370307714</v>
      </c>
      <c r="F3448" s="10" t="s">
        <v>3663</v>
      </c>
      <c r="G3448" s="17" t="s">
        <v>1778</v>
      </c>
      <c r="H3448" s="11">
        <v>290000</v>
      </c>
      <c r="I3448" s="19">
        <v>46093</v>
      </c>
      <c r="J3448" s="11">
        <v>5000</v>
      </c>
      <c r="K3448" s="12" t="s">
        <v>20</v>
      </c>
      <c r="L3448" s="12" t="s">
        <v>158</v>
      </c>
    </row>
    <row r="3449" spans="1:13" x14ac:dyDescent="0.25">
      <c r="A3449" s="10" t="s">
        <v>3664</v>
      </c>
      <c r="B3449" s="14">
        <v>202603</v>
      </c>
      <c r="C3449" s="14">
        <v>202603</v>
      </c>
      <c r="D3449" s="14" t="s">
        <v>1015</v>
      </c>
      <c r="E3449" s="16">
        <v>8280327119</v>
      </c>
      <c r="F3449" s="10" t="s">
        <v>3665</v>
      </c>
      <c r="G3449" s="17" t="s">
        <v>1778</v>
      </c>
      <c r="H3449" s="11">
        <v>290000</v>
      </c>
      <c r="I3449" s="19">
        <v>46093</v>
      </c>
      <c r="J3449" s="11">
        <v>5000</v>
      </c>
      <c r="K3449" s="12" t="s">
        <v>20</v>
      </c>
      <c r="L3449" s="12" t="s">
        <v>158</v>
      </c>
    </row>
    <row r="3450" spans="1:13" x14ac:dyDescent="0.25">
      <c r="A3450" s="10" t="s">
        <v>3675</v>
      </c>
      <c r="B3450" s="14">
        <v>202603</v>
      </c>
      <c r="C3450" s="14">
        <v>202603</v>
      </c>
      <c r="D3450" s="14" t="s">
        <v>1015</v>
      </c>
      <c r="E3450" s="16">
        <v>8260521696</v>
      </c>
      <c r="F3450" s="10" t="s">
        <v>3660</v>
      </c>
      <c r="G3450" s="17" t="s">
        <v>1778</v>
      </c>
      <c r="H3450" s="11">
        <v>290000</v>
      </c>
      <c r="I3450" s="19">
        <v>46093</v>
      </c>
      <c r="J3450" s="11">
        <v>5000</v>
      </c>
      <c r="K3450" s="12" t="s">
        <v>20</v>
      </c>
      <c r="L3450" s="12" t="s">
        <v>158</v>
      </c>
    </row>
    <row r="3451" spans="1:13" x14ac:dyDescent="0.25">
      <c r="A3451" s="10" t="s">
        <v>3676</v>
      </c>
      <c r="B3451" s="14">
        <v>202603</v>
      </c>
      <c r="C3451" s="14">
        <v>202603</v>
      </c>
      <c r="D3451" s="14" t="s">
        <v>1014</v>
      </c>
      <c r="E3451" s="16">
        <v>7588644874</v>
      </c>
      <c r="F3451" s="10" t="s">
        <v>3679</v>
      </c>
      <c r="G3451" s="17" t="s">
        <v>1778</v>
      </c>
      <c r="H3451" s="11">
        <v>290000</v>
      </c>
      <c r="I3451" s="19">
        <v>46093</v>
      </c>
      <c r="J3451" s="11">
        <v>5000</v>
      </c>
      <c r="K3451" s="12" t="s">
        <v>20</v>
      </c>
      <c r="L3451" s="12" t="s">
        <v>158</v>
      </c>
    </row>
    <row r="3452" spans="1:13" x14ac:dyDescent="0.25">
      <c r="A3452" s="10" t="s">
        <v>3677</v>
      </c>
      <c r="B3452" s="14">
        <v>202603</v>
      </c>
      <c r="C3452" s="14">
        <v>202603</v>
      </c>
      <c r="D3452" s="14" t="s">
        <v>1015</v>
      </c>
      <c r="E3452" s="16" t="s">
        <v>3668</v>
      </c>
      <c r="F3452" s="10" t="s">
        <v>3667</v>
      </c>
      <c r="G3452" s="17" t="s">
        <v>1778</v>
      </c>
      <c r="H3452" s="11">
        <v>290000</v>
      </c>
      <c r="I3452" s="19">
        <v>46093</v>
      </c>
      <c r="J3452" s="11">
        <v>5000</v>
      </c>
      <c r="K3452" s="12" t="s">
        <v>20</v>
      </c>
      <c r="L3452" s="12" t="s">
        <v>158</v>
      </c>
    </row>
    <row r="3453" spans="1:13" x14ac:dyDescent="0.25">
      <c r="A3453" s="10" t="s">
        <v>2495</v>
      </c>
      <c r="B3453" s="14">
        <v>202411</v>
      </c>
      <c r="C3453" s="14">
        <v>202411</v>
      </c>
      <c r="D3453" s="14" t="s">
        <v>1015</v>
      </c>
      <c r="E3453" s="16">
        <v>6371313273</v>
      </c>
      <c r="F3453" s="10" t="s">
        <v>2497</v>
      </c>
      <c r="G3453" s="17" t="s">
        <v>1778</v>
      </c>
      <c r="H3453" s="11">
        <v>318000</v>
      </c>
      <c r="I3453" s="19">
        <v>46094</v>
      </c>
      <c r="J3453" s="11">
        <v>35000</v>
      </c>
      <c r="K3453" s="12" t="s">
        <v>20</v>
      </c>
      <c r="L3453" s="12" t="s">
        <v>158</v>
      </c>
    </row>
    <row r="3454" spans="1:13" x14ac:dyDescent="0.25">
      <c r="A3454" s="10" t="s">
        <v>3484</v>
      </c>
      <c r="B3454" s="14">
        <v>202601</v>
      </c>
      <c r="C3454" s="14">
        <v>202601</v>
      </c>
      <c r="D3454" s="14" t="s">
        <v>1014</v>
      </c>
      <c r="E3454" s="16">
        <v>9692879887</v>
      </c>
      <c r="F3454" s="10" t="s">
        <v>3492</v>
      </c>
      <c r="G3454" s="17" t="s">
        <v>1792</v>
      </c>
      <c r="H3454" s="11">
        <v>280000</v>
      </c>
      <c r="I3454" s="19">
        <v>46094</v>
      </c>
      <c r="J3454" s="11">
        <v>50000</v>
      </c>
      <c r="K3454" s="12" t="s">
        <v>20</v>
      </c>
      <c r="L3454" s="12" t="s">
        <v>158</v>
      </c>
    </row>
    <row r="3455" spans="1:13" x14ac:dyDescent="0.25">
      <c r="A3455" s="10" t="s">
        <v>2849</v>
      </c>
      <c r="B3455" s="14">
        <v>202504</v>
      </c>
      <c r="C3455" s="14">
        <v>202504</v>
      </c>
      <c r="D3455" s="14" t="s">
        <v>1014</v>
      </c>
      <c r="E3455" s="16">
        <v>8249310073</v>
      </c>
      <c r="F3455" s="10" t="s">
        <v>2850</v>
      </c>
      <c r="G3455" s="17" t="s">
        <v>1778</v>
      </c>
      <c r="H3455" s="11">
        <v>305000</v>
      </c>
      <c r="I3455" s="19">
        <v>46094</v>
      </c>
      <c r="J3455" s="11">
        <v>40000</v>
      </c>
      <c r="K3455" s="12" t="s">
        <v>20</v>
      </c>
      <c r="L3455" s="12" t="s">
        <v>158</v>
      </c>
    </row>
    <row r="3456" spans="1:13" x14ac:dyDescent="0.25">
      <c r="A3456" s="10" t="s">
        <v>3680</v>
      </c>
      <c r="B3456" s="14">
        <v>202603</v>
      </c>
      <c r="C3456" s="14">
        <v>202603</v>
      </c>
      <c r="D3456" s="14" t="s">
        <v>1014</v>
      </c>
      <c r="E3456" s="16">
        <v>9559148855</v>
      </c>
      <c r="F3456" s="10" t="s">
        <v>3681</v>
      </c>
      <c r="G3456" s="17" t="s">
        <v>3682</v>
      </c>
      <c r="H3456" s="11">
        <v>177000</v>
      </c>
      <c r="I3456" s="19">
        <v>46094</v>
      </c>
      <c r="J3456" s="11">
        <v>165000</v>
      </c>
      <c r="K3456" s="12" t="s">
        <v>20</v>
      </c>
      <c r="L3456" s="12" t="s">
        <v>158</v>
      </c>
    </row>
    <row r="3457" spans="1:13" x14ac:dyDescent="0.25">
      <c r="A3457" s="10" t="s">
        <v>3504</v>
      </c>
      <c r="B3457" s="14">
        <v>202601</v>
      </c>
      <c r="C3457" s="14">
        <v>202601</v>
      </c>
      <c r="D3457" s="14" t="s">
        <v>1015</v>
      </c>
      <c r="E3457" s="16">
        <v>7847056138</v>
      </c>
      <c r="F3457" s="10" t="s">
        <v>3505</v>
      </c>
      <c r="G3457" s="17" t="s">
        <v>1778</v>
      </c>
      <c r="H3457" s="11">
        <v>305000</v>
      </c>
      <c r="I3457" s="19">
        <v>46095</v>
      </c>
      <c r="J3457" s="11">
        <v>50003</v>
      </c>
      <c r="K3457" s="12" t="s">
        <v>717</v>
      </c>
      <c r="L3457" s="12" t="s">
        <v>158</v>
      </c>
      <c r="M3457" t="s">
        <v>3654</v>
      </c>
    </row>
    <row r="3458" spans="1:13" x14ac:dyDescent="0.25">
      <c r="A3458" s="10" t="s">
        <v>3531</v>
      </c>
      <c r="B3458" s="14">
        <v>202601</v>
      </c>
      <c r="C3458" s="14">
        <v>202601</v>
      </c>
      <c r="D3458" s="14" t="s">
        <v>1014</v>
      </c>
      <c r="E3458" s="16">
        <v>6366191660</v>
      </c>
      <c r="F3458" s="10" t="s">
        <v>3520</v>
      </c>
      <c r="G3458" s="17" t="s">
        <v>1778</v>
      </c>
      <c r="H3458" s="11">
        <v>290000</v>
      </c>
      <c r="I3458" s="19">
        <v>46095</v>
      </c>
      <c r="J3458" s="11">
        <v>47500</v>
      </c>
      <c r="K3458" s="12" t="s">
        <v>20</v>
      </c>
      <c r="L3458" s="12" t="s">
        <v>158</v>
      </c>
    </row>
    <row r="3459" spans="1:13" x14ac:dyDescent="0.25">
      <c r="A3459" s="10" t="s">
        <v>3548</v>
      </c>
      <c r="B3459" s="14">
        <v>202602</v>
      </c>
      <c r="C3459" s="14">
        <v>202602</v>
      </c>
      <c r="D3459" s="14" t="s">
        <v>1015</v>
      </c>
      <c r="E3459" s="16">
        <v>7008036927</v>
      </c>
      <c r="F3459" s="10" t="s">
        <v>3564</v>
      </c>
      <c r="G3459" s="17" t="s">
        <v>1792</v>
      </c>
      <c r="H3459" s="11">
        <v>270000</v>
      </c>
      <c r="I3459" s="19">
        <v>46095</v>
      </c>
      <c r="J3459" s="11">
        <v>50000</v>
      </c>
      <c r="K3459" s="12" t="s">
        <v>20</v>
      </c>
      <c r="L3459" s="12" t="s">
        <v>158</v>
      </c>
    </row>
    <row r="3460" spans="1:13" x14ac:dyDescent="0.25">
      <c r="A3460" s="10" t="s">
        <v>3007</v>
      </c>
      <c r="B3460" s="14">
        <v>202506</v>
      </c>
      <c r="C3460" s="14">
        <v>202506</v>
      </c>
      <c r="D3460" s="14" t="s">
        <v>1015</v>
      </c>
      <c r="E3460" s="16">
        <v>8895581013</v>
      </c>
      <c r="F3460" s="10" t="s">
        <v>3008</v>
      </c>
      <c r="G3460" s="17" t="s">
        <v>1792</v>
      </c>
      <c r="H3460" s="11">
        <v>305000</v>
      </c>
      <c r="I3460" s="19">
        <v>46095</v>
      </c>
      <c r="J3460" s="11">
        <v>70000</v>
      </c>
      <c r="K3460" s="12" t="s">
        <v>20</v>
      </c>
      <c r="L3460" s="12" t="s">
        <v>158</v>
      </c>
    </row>
    <row r="3461" spans="1:13" x14ac:dyDescent="0.25">
      <c r="A3461" s="10" t="s">
        <v>3272</v>
      </c>
      <c r="B3461" s="14">
        <v>202510</v>
      </c>
      <c r="C3461" s="14">
        <v>202510</v>
      </c>
      <c r="D3461" s="14" t="s">
        <v>1014</v>
      </c>
      <c r="E3461" s="16">
        <v>7676329548</v>
      </c>
      <c r="F3461" s="10" t="s">
        <v>3281</v>
      </c>
      <c r="G3461" s="17" t="s">
        <v>1778</v>
      </c>
      <c r="H3461" s="11">
        <v>300000</v>
      </c>
      <c r="I3461" s="19">
        <v>46095</v>
      </c>
      <c r="J3461" s="11">
        <v>50000</v>
      </c>
      <c r="K3461" s="12" t="s">
        <v>20</v>
      </c>
      <c r="L3461" s="12" t="s">
        <v>158</v>
      </c>
    </row>
    <row r="3462" spans="1:13" x14ac:dyDescent="0.25">
      <c r="A3462" s="10" t="s">
        <v>3684</v>
      </c>
      <c r="B3462" s="14">
        <v>202603</v>
      </c>
      <c r="C3462" s="14">
        <v>202603</v>
      </c>
      <c r="D3462" s="14" t="s">
        <v>1015</v>
      </c>
      <c r="E3462" s="16">
        <v>9113692975</v>
      </c>
      <c r="F3462" s="10" t="s">
        <v>3683</v>
      </c>
      <c r="G3462" s="17" t="s">
        <v>3685</v>
      </c>
      <c r="H3462" s="11">
        <v>230000</v>
      </c>
      <c r="I3462" s="19">
        <v>46097</v>
      </c>
      <c r="J3462" s="11">
        <v>225000</v>
      </c>
      <c r="K3462" s="12" t="s">
        <v>20</v>
      </c>
      <c r="L3462" s="12" t="s">
        <v>158</v>
      </c>
    </row>
    <row r="3463" spans="1:13" x14ac:dyDescent="0.25">
      <c r="A3463" s="10" t="s">
        <v>3275</v>
      </c>
      <c r="B3463" s="14">
        <v>202510</v>
      </c>
      <c r="C3463" s="14">
        <v>202510</v>
      </c>
      <c r="D3463" s="14" t="s">
        <v>1014</v>
      </c>
      <c r="E3463" s="16">
        <v>8088950824</v>
      </c>
      <c r="F3463" s="10" t="s">
        <v>3284</v>
      </c>
      <c r="G3463" s="17" t="s">
        <v>1778</v>
      </c>
      <c r="H3463" s="11">
        <v>290000</v>
      </c>
      <c r="I3463" s="19">
        <v>46097</v>
      </c>
      <c r="J3463" s="11">
        <v>45000</v>
      </c>
      <c r="K3463" s="12" t="s">
        <v>20</v>
      </c>
      <c r="L3463" s="12" t="s">
        <v>158</v>
      </c>
    </row>
    <row r="3464" spans="1:13" x14ac:dyDescent="0.25">
      <c r="A3464" s="10" t="s">
        <v>3414</v>
      </c>
      <c r="B3464" s="14">
        <v>202512</v>
      </c>
      <c r="C3464" s="14">
        <v>202512</v>
      </c>
      <c r="D3464" s="14" t="s">
        <v>1015</v>
      </c>
      <c r="E3464" s="16">
        <v>7749859195</v>
      </c>
      <c r="F3464" s="10" t="s">
        <v>3419</v>
      </c>
      <c r="G3464" s="17" t="s">
        <v>1778</v>
      </c>
      <c r="H3464" s="11">
        <v>290000</v>
      </c>
      <c r="I3464" s="19">
        <v>46097</v>
      </c>
      <c r="J3464" s="11">
        <v>60000</v>
      </c>
      <c r="K3464" s="12" t="s">
        <v>20</v>
      </c>
      <c r="L3464" s="12" t="s">
        <v>158</v>
      </c>
    </row>
    <row r="3465" spans="1:13" x14ac:dyDescent="0.25">
      <c r="A3465" s="10" t="s">
        <v>3686</v>
      </c>
      <c r="B3465" s="14">
        <v>202603</v>
      </c>
      <c r="C3465" s="14">
        <v>202603</v>
      </c>
      <c r="D3465" s="14" t="s">
        <v>1015</v>
      </c>
      <c r="E3465" s="16">
        <v>6362629228</v>
      </c>
      <c r="F3465" s="10" t="s">
        <v>3687</v>
      </c>
      <c r="G3465" s="17" t="s">
        <v>1778</v>
      </c>
      <c r="H3465" s="11">
        <v>290000</v>
      </c>
      <c r="I3465" s="19">
        <v>46098</v>
      </c>
      <c r="J3465" s="11">
        <v>78333</v>
      </c>
      <c r="K3465" s="12" t="s">
        <v>20</v>
      </c>
      <c r="L3465" s="12" t="s">
        <v>158</v>
      </c>
    </row>
    <row r="3466" spans="1:13" x14ac:dyDescent="0.25">
      <c r="A3466" s="10" t="s">
        <v>3676</v>
      </c>
      <c r="B3466" s="14">
        <v>202603</v>
      </c>
      <c r="C3466" s="14">
        <v>202603</v>
      </c>
      <c r="D3466" s="14" t="s">
        <v>1014</v>
      </c>
      <c r="E3466" s="16">
        <v>7588644874</v>
      </c>
      <c r="F3466" s="10" t="s">
        <v>3679</v>
      </c>
      <c r="G3466" s="17" t="s">
        <v>1778</v>
      </c>
      <c r="H3466" s="11">
        <v>290000</v>
      </c>
      <c r="I3466" s="19">
        <v>46098</v>
      </c>
      <c r="J3466" s="11">
        <v>70000</v>
      </c>
      <c r="K3466" s="12" t="s">
        <v>20</v>
      </c>
      <c r="L3466" s="12" t="s">
        <v>158</v>
      </c>
    </row>
    <row r="3467" spans="1:13" x14ac:dyDescent="0.25">
      <c r="A3467" s="10" t="s">
        <v>3688</v>
      </c>
      <c r="B3467" s="14">
        <v>202603</v>
      </c>
      <c r="C3467" s="14">
        <v>202603</v>
      </c>
      <c r="D3467" s="14" t="s">
        <v>1014</v>
      </c>
      <c r="E3467" s="16"/>
      <c r="F3467" s="10" t="s">
        <v>3606</v>
      </c>
      <c r="G3467" s="17" t="s">
        <v>1778</v>
      </c>
      <c r="H3467" s="11">
        <v>290000</v>
      </c>
      <c r="I3467" s="19">
        <v>46098</v>
      </c>
      <c r="J3467" s="11">
        <v>45000</v>
      </c>
      <c r="K3467" s="12" t="s">
        <v>3689</v>
      </c>
      <c r="L3467" s="12" t="s">
        <v>158</v>
      </c>
    </row>
    <row r="3468" spans="1:13" x14ac:dyDescent="0.25">
      <c r="A3468" s="10" t="s">
        <v>3690</v>
      </c>
      <c r="B3468" s="14">
        <v>202603</v>
      </c>
      <c r="C3468" s="14">
        <v>202603</v>
      </c>
      <c r="D3468" s="14" t="s">
        <v>1014</v>
      </c>
      <c r="E3468" s="16">
        <v>9597250919</v>
      </c>
      <c r="F3468" s="10" t="s">
        <v>3691</v>
      </c>
      <c r="G3468" s="17" t="s">
        <v>3305</v>
      </c>
      <c r="H3468" s="11">
        <v>120000</v>
      </c>
      <c r="I3468" s="19">
        <v>46098</v>
      </c>
      <c r="J3468" s="11">
        <v>89400</v>
      </c>
      <c r="K3468" s="12" t="s">
        <v>20</v>
      </c>
      <c r="L3468" s="12" t="s">
        <v>158</v>
      </c>
    </row>
    <row r="3469" spans="1:13" x14ac:dyDescent="0.25">
      <c r="A3469" s="10" t="s">
        <v>3692</v>
      </c>
      <c r="B3469" s="14">
        <v>202603</v>
      </c>
      <c r="C3469" s="14">
        <v>202603</v>
      </c>
      <c r="D3469" s="14" t="s">
        <v>1014</v>
      </c>
      <c r="E3469" s="16">
        <v>7681883371</v>
      </c>
      <c r="F3469" s="10" t="s">
        <v>3693</v>
      </c>
      <c r="G3469" s="17" t="s">
        <v>3305</v>
      </c>
      <c r="H3469" s="11">
        <v>120000</v>
      </c>
      <c r="I3469" s="19">
        <v>46099</v>
      </c>
      <c r="J3469" s="11">
        <v>285000</v>
      </c>
      <c r="K3469" s="12" t="s">
        <v>20</v>
      </c>
      <c r="L3469" s="12" t="s">
        <v>158</v>
      </c>
    </row>
    <row r="3470" spans="1:13" x14ac:dyDescent="0.25">
      <c r="A3470" s="10" t="s">
        <v>3539</v>
      </c>
      <c r="B3470" s="14">
        <v>202602</v>
      </c>
      <c r="C3470" s="14">
        <v>202602</v>
      </c>
      <c r="D3470" s="14" t="s">
        <v>1015</v>
      </c>
      <c r="E3470" s="16">
        <v>8455075275</v>
      </c>
      <c r="F3470" s="10" t="s">
        <v>3554</v>
      </c>
      <c r="G3470" s="17" t="s">
        <v>1778</v>
      </c>
      <c r="H3470" s="11">
        <v>290000</v>
      </c>
      <c r="I3470" s="19">
        <v>46101</v>
      </c>
      <c r="J3470" s="11">
        <v>100000</v>
      </c>
      <c r="K3470" s="12" t="s">
        <v>20</v>
      </c>
      <c r="L3470" s="12" t="s">
        <v>158</v>
      </c>
    </row>
    <row r="3471" spans="1:13" x14ac:dyDescent="0.25">
      <c r="A3471" s="10" t="s">
        <v>3500</v>
      </c>
      <c r="B3471" s="14">
        <v>202601</v>
      </c>
      <c r="C3471" s="14">
        <v>202601</v>
      </c>
      <c r="D3471" s="14" t="s">
        <v>1015</v>
      </c>
      <c r="E3471" s="16">
        <v>8815437928</v>
      </c>
      <c r="F3471" s="10" t="s">
        <v>3501</v>
      </c>
      <c r="G3471" s="17" t="s">
        <v>1778</v>
      </c>
      <c r="H3471" s="11">
        <v>290000</v>
      </c>
      <c r="I3471" s="19">
        <v>46101</v>
      </c>
      <c r="J3471" s="11">
        <v>45000</v>
      </c>
      <c r="K3471" s="12" t="s">
        <v>20</v>
      </c>
      <c r="L3471" s="12" t="s">
        <v>158</v>
      </c>
    </row>
    <row r="3472" spans="1:13" x14ac:dyDescent="0.25">
      <c r="A3472" s="10" t="s">
        <v>3694</v>
      </c>
      <c r="B3472" s="14">
        <v>202603</v>
      </c>
      <c r="C3472" s="14">
        <v>202603</v>
      </c>
      <c r="D3472" s="14" t="s">
        <v>1015</v>
      </c>
      <c r="E3472" s="16">
        <v>7008418488</v>
      </c>
      <c r="F3472" s="10" t="s">
        <v>3695</v>
      </c>
      <c r="G3472" s="17" t="s">
        <v>1778</v>
      </c>
      <c r="H3472" s="11">
        <v>290000</v>
      </c>
      <c r="I3472" s="19">
        <v>46101</v>
      </c>
      <c r="J3472" s="11">
        <v>15000</v>
      </c>
      <c r="K3472" s="12" t="s">
        <v>20</v>
      </c>
      <c r="L3472" s="12" t="s">
        <v>158</v>
      </c>
    </row>
    <row r="3473" spans="1:12" x14ac:dyDescent="0.25">
      <c r="A3473" s="10" t="s">
        <v>3696</v>
      </c>
      <c r="B3473" s="14">
        <v>202603</v>
      </c>
      <c r="C3473" s="14">
        <v>202603</v>
      </c>
      <c r="D3473" s="14" t="s">
        <v>1015</v>
      </c>
      <c r="E3473" s="16">
        <v>9559148855</v>
      </c>
      <c r="F3473" s="10" t="s">
        <v>3681</v>
      </c>
      <c r="G3473" s="17" t="s">
        <v>3682</v>
      </c>
      <c r="H3473" s="11">
        <v>177000</v>
      </c>
      <c r="I3473" s="19">
        <v>46101</v>
      </c>
      <c r="J3473" s="11">
        <v>5000</v>
      </c>
      <c r="K3473" s="12" t="s">
        <v>20</v>
      </c>
      <c r="L3473" s="12" t="s">
        <v>158</v>
      </c>
    </row>
    <row r="3474" spans="1:12" x14ac:dyDescent="0.25">
      <c r="A3474" s="10" t="s">
        <v>3697</v>
      </c>
      <c r="B3474" s="14">
        <v>202603</v>
      </c>
      <c r="C3474" s="14">
        <v>202603</v>
      </c>
      <c r="D3474" s="14" t="s">
        <v>1015</v>
      </c>
      <c r="E3474" s="16">
        <v>9668971467</v>
      </c>
      <c r="F3474" s="10" t="s">
        <v>3703</v>
      </c>
      <c r="G3474" s="17" t="s">
        <v>1778</v>
      </c>
      <c r="H3474" s="11">
        <v>318600</v>
      </c>
      <c r="I3474" s="19">
        <v>46101</v>
      </c>
      <c r="J3474" s="11">
        <v>5000</v>
      </c>
      <c r="K3474" s="12" t="s">
        <v>20</v>
      </c>
      <c r="L3474" s="12" t="s">
        <v>158</v>
      </c>
    </row>
    <row r="3475" spans="1:12" x14ac:dyDescent="0.25">
      <c r="A3475" s="10" t="s">
        <v>3698</v>
      </c>
      <c r="B3475" s="14">
        <v>202603</v>
      </c>
      <c r="C3475" s="14">
        <v>202603</v>
      </c>
      <c r="D3475" s="14" t="s">
        <v>1015</v>
      </c>
      <c r="E3475" s="16">
        <v>6370323103</v>
      </c>
      <c r="F3475" s="10" t="s">
        <v>3704</v>
      </c>
      <c r="G3475" s="17" t="s">
        <v>1778</v>
      </c>
      <c r="H3475" s="11">
        <v>318600</v>
      </c>
      <c r="I3475" s="19">
        <v>46101</v>
      </c>
      <c r="J3475" s="11">
        <v>5000</v>
      </c>
      <c r="K3475" s="12" t="s">
        <v>20</v>
      </c>
      <c r="L3475" s="12" t="s">
        <v>158</v>
      </c>
    </row>
    <row r="3476" spans="1:12" x14ac:dyDescent="0.25">
      <c r="A3476" s="10" t="s">
        <v>3699</v>
      </c>
      <c r="B3476" s="14">
        <v>202603</v>
      </c>
      <c r="C3476" s="14">
        <v>202603</v>
      </c>
      <c r="D3476" s="14" t="s">
        <v>1015</v>
      </c>
      <c r="E3476" s="16">
        <v>7681883371</v>
      </c>
      <c r="F3476" s="10" t="s">
        <v>3693</v>
      </c>
      <c r="G3476" s="17" t="s">
        <v>1778</v>
      </c>
      <c r="H3476" s="11">
        <v>318600</v>
      </c>
      <c r="I3476" s="19">
        <v>46101</v>
      </c>
      <c r="J3476" s="11">
        <v>5000</v>
      </c>
      <c r="K3476" s="12" t="s">
        <v>20</v>
      </c>
      <c r="L3476" s="12" t="s">
        <v>158</v>
      </c>
    </row>
    <row r="3477" spans="1:12" x14ac:dyDescent="0.25">
      <c r="A3477" s="10" t="s">
        <v>3700</v>
      </c>
      <c r="B3477" s="14">
        <v>202603</v>
      </c>
      <c r="C3477" s="14">
        <v>202603</v>
      </c>
      <c r="D3477" s="14" t="s">
        <v>1015</v>
      </c>
      <c r="E3477" s="16">
        <v>8093628705</v>
      </c>
      <c r="F3477" s="10" t="s">
        <v>3705</v>
      </c>
      <c r="G3477" s="17" t="s">
        <v>1778</v>
      </c>
      <c r="H3477" s="11">
        <v>318600</v>
      </c>
      <c r="I3477" s="19">
        <v>46101</v>
      </c>
      <c r="J3477" s="11">
        <v>5000</v>
      </c>
      <c r="K3477" s="12" t="s">
        <v>20</v>
      </c>
      <c r="L3477" s="12" t="s">
        <v>158</v>
      </c>
    </row>
    <row r="3478" spans="1:12" x14ac:dyDescent="0.25">
      <c r="A3478" s="10" t="s">
        <v>3701</v>
      </c>
      <c r="B3478" s="14">
        <v>202603</v>
      </c>
      <c r="C3478" s="14">
        <v>202603</v>
      </c>
      <c r="D3478" s="14" t="s">
        <v>1015</v>
      </c>
      <c r="E3478" s="16">
        <v>9861982726</v>
      </c>
      <c r="F3478" s="10" t="s">
        <v>3706</v>
      </c>
      <c r="G3478" s="17" t="s">
        <v>1778</v>
      </c>
      <c r="H3478" s="11">
        <v>318600</v>
      </c>
      <c r="I3478" s="19">
        <v>46101</v>
      </c>
      <c r="J3478" s="11">
        <v>5000</v>
      </c>
      <c r="K3478" s="12" t="s">
        <v>20</v>
      </c>
      <c r="L3478" s="12" t="s">
        <v>158</v>
      </c>
    </row>
    <row r="3479" spans="1:12" x14ac:dyDescent="0.25">
      <c r="A3479" s="10" t="s">
        <v>3702</v>
      </c>
      <c r="B3479" s="14">
        <v>202603</v>
      </c>
      <c r="C3479" s="14">
        <v>202603</v>
      </c>
      <c r="D3479" s="14" t="s">
        <v>1015</v>
      </c>
      <c r="E3479" s="16">
        <v>9348863066</v>
      </c>
      <c r="F3479" s="10" t="s">
        <v>3707</v>
      </c>
      <c r="G3479" s="17" t="s">
        <v>1778</v>
      </c>
      <c r="H3479" s="11">
        <v>318600</v>
      </c>
      <c r="I3479" s="19">
        <v>46101</v>
      </c>
      <c r="J3479" s="11">
        <v>5000</v>
      </c>
      <c r="K3479" s="12" t="s">
        <v>20</v>
      </c>
      <c r="L3479" s="12" t="s">
        <v>158</v>
      </c>
    </row>
    <row r="3480" spans="1:12" x14ac:dyDescent="0.25">
      <c r="A3480" s="10" t="s">
        <v>3694</v>
      </c>
      <c r="B3480" s="14">
        <v>202603</v>
      </c>
      <c r="C3480" s="14">
        <v>202603</v>
      </c>
      <c r="D3480" s="14" t="s">
        <v>1015</v>
      </c>
      <c r="E3480" s="16">
        <v>7008418488</v>
      </c>
      <c r="F3480" s="10" t="s">
        <v>3695</v>
      </c>
      <c r="G3480" s="17" t="s">
        <v>1778</v>
      </c>
      <c r="H3480" s="11">
        <v>318600</v>
      </c>
      <c r="I3480" s="19">
        <v>46101</v>
      </c>
      <c r="J3480" s="11">
        <v>5000</v>
      </c>
      <c r="K3480" s="12" t="s">
        <v>20</v>
      </c>
      <c r="L3480" s="12" t="s">
        <v>158</v>
      </c>
    </row>
    <row r="3481" spans="1:12" x14ac:dyDescent="0.25">
      <c r="A3481" s="10" t="s">
        <v>3708</v>
      </c>
      <c r="B3481" s="14">
        <v>202603</v>
      </c>
      <c r="C3481" s="14">
        <v>202603</v>
      </c>
      <c r="D3481" s="14" t="s">
        <v>1014</v>
      </c>
      <c r="E3481" s="16">
        <v>7777073759</v>
      </c>
      <c r="F3481" s="10" t="s">
        <v>3751</v>
      </c>
      <c r="G3481" s="17" t="s">
        <v>3762</v>
      </c>
      <c r="H3481" s="11">
        <v>141600</v>
      </c>
      <c r="I3481" s="19">
        <v>46101</v>
      </c>
      <c r="J3481" s="11">
        <v>5000</v>
      </c>
      <c r="K3481" s="12" t="s">
        <v>20</v>
      </c>
      <c r="L3481" s="12" t="s">
        <v>158</v>
      </c>
    </row>
    <row r="3482" spans="1:12" x14ac:dyDescent="0.25">
      <c r="A3482" s="10" t="s">
        <v>3709</v>
      </c>
      <c r="B3482" s="14">
        <v>202603</v>
      </c>
      <c r="C3482" s="14">
        <v>202603</v>
      </c>
      <c r="D3482" s="14" t="s">
        <v>1014</v>
      </c>
      <c r="E3482" s="16">
        <v>9901861032</v>
      </c>
      <c r="F3482" s="10" t="s">
        <v>3752</v>
      </c>
      <c r="G3482" s="17" t="s">
        <v>3762</v>
      </c>
      <c r="H3482" s="11">
        <v>141600</v>
      </c>
      <c r="I3482" s="19">
        <v>46101</v>
      </c>
      <c r="J3482" s="11">
        <v>5000</v>
      </c>
      <c r="K3482" s="12" t="s">
        <v>20</v>
      </c>
      <c r="L3482" s="12" t="s">
        <v>158</v>
      </c>
    </row>
    <row r="3483" spans="1:12" x14ac:dyDescent="0.25">
      <c r="A3483" s="10" t="s">
        <v>3710</v>
      </c>
      <c r="B3483" s="14">
        <v>202603</v>
      </c>
      <c r="C3483" s="14">
        <v>202603</v>
      </c>
      <c r="D3483" s="14" t="s">
        <v>1015</v>
      </c>
      <c r="E3483" s="16">
        <v>8867907480</v>
      </c>
      <c r="F3483" s="10" t="s">
        <v>3753</v>
      </c>
      <c r="G3483" s="17" t="s">
        <v>3762</v>
      </c>
      <c r="H3483" s="11"/>
      <c r="I3483" s="19">
        <v>46101</v>
      </c>
      <c r="J3483" s="11">
        <v>5000</v>
      </c>
      <c r="K3483" s="12" t="s">
        <v>20</v>
      </c>
      <c r="L3483" s="12" t="s">
        <v>158</v>
      </c>
    </row>
    <row r="3484" spans="1:12" x14ac:dyDescent="0.25">
      <c r="A3484" s="10" t="s">
        <v>475</v>
      </c>
      <c r="B3484" s="14">
        <v>202603</v>
      </c>
      <c r="C3484" s="14">
        <v>202603</v>
      </c>
      <c r="D3484" s="14" t="s">
        <v>1014</v>
      </c>
      <c r="E3484" s="16">
        <v>9611757364</v>
      </c>
      <c r="F3484" s="10" t="s">
        <v>3754</v>
      </c>
      <c r="G3484" s="17" t="s">
        <v>3763</v>
      </c>
      <c r="H3484" s="11">
        <v>259000</v>
      </c>
      <c r="I3484" s="19">
        <v>46101</v>
      </c>
      <c r="J3484" s="11">
        <v>5000</v>
      </c>
      <c r="K3484" s="12" t="s">
        <v>20</v>
      </c>
      <c r="L3484" s="12" t="s">
        <v>158</v>
      </c>
    </row>
    <row r="3485" spans="1:12" x14ac:dyDescent="0.25">
      <c r="A3485" s="10" t="s">
        <v>3711</v>
      </c>
      <c r="B3485" s="14">
        <v>202603</v>
      </c>
      <c r="C3485" s="14">
        <v>202603</v>
      </c>
      <c r="D3485" s="14" t="s">
        <v>1014</v>
      </c>
      <c r="E3485" s="16">
        <v>8377990425</v>
      </c>
      <c r="F3485" s="10" t="s">
        <v>3755</v>
      </c>
      <c r="G3485" s="17" t="s">
        <v>3762</v>
      </c>
      <c r="H3485" s="11">
        <v>141600</v>
      </c>
      <c r="I3485" s="19">
        <v>46101</v>
      </c>
      <c r="J3485" s="11">
        <v>5000</v>
      </c>
      <c r="K3485" s="12" t="s">
        <v>20</v>
      </c>
      <c r="L3485" s="12" t="s">
        <v>158</v>
      </c>
    </row>
    <row r="3486" spans="1:12" x14ac:dyDescent="0.25">
      <c r="A3486" s="10" t="s">
        <v>3712</v>
      </c>
      <c r="B3486" s="14">
        <v>202603</v>
      </c>
      <c r="C3486" s="14">
        <v>202603</v>
      </c>
      <c r="D3486" s="14" t="s">
        <v>1014</v>
      </c>
      <c r="E3486" s="16">
        <v>6370912953</v>
      </c>
      <c r="F3486" s="10"/>
      <c r="G3486" s="17" t="s">
        <v>3762</v>
      </c>
      <c r="H3486" s="11">
        <v>141600</v>
      </c>
      <c r="I3486" s="19">
        <v>46101</v>
      </c>
      <c r="J3486" s="11">
        <v>5000</v>
      </c>
      <c r="K3486" s="12" t="s">
        <v>20</v>
      </c>
      <c r="L3486" s="12" t="s">
        <v>158</v>
      </c>
    </row>
    <row r="3487" spans="1:12" x14ac:dyDescent="0.25">
      <c r="A3487" s="10" t="s">
        <v>3713</v>
      </c>
      <c r="B3487" s="14">
        <v>202603</v>
      </c>
      <c r="C3487" s="14">
        <v>202603</v>
      </c>
      <c r="D3487" s="14" t="s">
        <v>1014</v>
      </c>
      <c r="E3487" s="16">
        <v>6370912953</v>
      </c>
      <c r="F3487" s="10" t="s">
        <v>3670</v>
      </c>
      <c r="G3487" s="17" t="s">
        <v>3762</v>
      </c>
      <c r="H3487" s="11">
        <v>141600</v>
      </c>
      <c r="I3487" s="19">
        <v>46101</v>
      </c>
      <c r="J3487" s="11">
        <v>5000</v>
      </c>
      <c r="K3487" s="12" t="s">
        <v>20</v>
      </c>
      <c r="L3487" s="12" t="s">
        <v>158</v>
      </c>
    </row>
    <row r="3488" spans="1:12" x14ac:dyDescent="0.25">
      <c r="A3488" s="10" t="s">
        <v>3714</v>
      </c>
      <c r="B3488" s="14">
        <v>202603</v>
      </c>
      <c r="C3488" s="14">
        <v>202603</v>
      </c>
      <c r="D3488" s="14" t="s">
        <v>1014</v>
      </c>
      <c r="E3488" s="16">
        <v>6304630055</v>
      </c>
      <c r="F3488" s="10" t="s">
        <v>3756</v>
      </c>
      <c r="G3488" s="17" t="s">
        <v>3762</v>
      </c>
      <c r="H3488" s="11">
        <v>141600</v>
      </c>
      <c r="I3488" s="19">
        <v>46101</v>
      </c>
      <c r="J3488" s="11">
        <v>5000</v>
      </c>
      <c r="K3488" s="12" t="s">
        <v>20</v>
      </c>
      <c r="L3488" s="12" t="s">
        <v>158</v>
      </c>
    </row>
    <row r="3489" spans="1:13" x14ac:dyDescent="0.25">
      <c r="A3489" s="10" t="s">
        <v>3715</v>
      </c>
      <c r="B3489" s="14">
        <v>202603</v>
      </c>
      <c r="C3489" s="14">
        <v>202603</v>
      </c>
      <c r="D3489" s="14" t="s">
        <v>1014</v>
      </c>
      <c r="E3489" s="16">
        <v>6362629228</v>
      </c>
      <c r="F3489" s="10" t="s">
        <v>3757</v>
      </c>
      <c r="G3489" s="17" t="s">
        <v>3763</v>
      </c>
      <c r="H3489" s="11">
        <v>259000</v>
      </c>
      <c r="I3489" s="19">
        <v>46101</v>
      </c>
      <c r="J3489" s="11">
        <v>5000</v>
      </c>
      <c r="K3489" s="12" t="s">
        <v>20</v>
      </c>
      <c r="L3489" s="12" t="s">
        <v>158</v>
      </c>
    </row>
    <row r="3490" spans="1:13" x14ac:dyDescent="0.25">
      <c r="A3490" s="10" t="s">
        <v>439</v>
      </c>
      <c r="B3490" s="14">
        <v>202603</v>
      </c>
      <c r="C3490" s="14">
        <v>202603</v>
      </c>
      <c r="D3490" s="14" t="s">
        <v>1014</v>
      </c>
      <c r="E3490" s="16">
        <v>7389342247</v>
      </c>
      <c r="F3490" s="10" t="s">
        <v>3758</v>
      </c>
      <c r="G3490" s="17" t="s">
        <v>3763</v>
      </c>
      <c r="H3490" s="11">
        <v>259000</v>
      </c>
      <c r="I3490" s="19">
        <v>46101</v>
      </c>
      <c r="J3490" s="11">
        <v>5000</v>
      </c>
      <c r="K3490" s="12" t="s">
        <v>20</v>
      </c>
      <c r="L3490" s="12" t="s">
        <v>158</v>
      </c>
    </row>
    <row r="3491" spans="1:13" x14ac:dyDescent="0.25">
      <c r="A3491" s="10" t="s">
        <v>3716</v>
      </c>
      <c r="B3491" s="14">
        <v>202603</v>
      </c>
      <c r="C3491" s="14">
        <v>202603</v>
      </c>
      <c r="D3491" s="14" t="s">
        <v>1014</v>
      </c>
      <c r="E3491" s="16">
        <v>9597250919</v>
      </c>
      <c r="F3491" s="10" t="s">
        <v>3691</v>
      </c>
      <c r="G3491" s="17" t="s">
        <v>3762</v>
      </c>
      <c r="H3491" s="11">
        <v>141600</v>
      </c>
      <c r="I3491" s="19">
        <v>46101</v>
      </c>
      <c r="J3491" s="11">
        <v>5000</v>
      </c>
      <c r="K3491" s="12" t="s">
        <v>20</v>
      </c>
      <c r="L3491" s="12" t="s">
        <v>158</v>
      </c>
    </row>
    <row r="3492" spans="1:13" x14ac:dyDescent="0.25">
      <c r="A3492" s="10" t="s">
        <v>3717</v>
      </c>
      <c r="B3492" s="14">
        <v>202603</v>
      </c>
      <c r="C3492" s="14">
        <v>202603</v>
      </c>
      <c r="D3492" s="14" t="s">
        <v>1014</v>
      </c>
      <c r="E3492" s="16">
        <v>7064639355</v>
      </c>
      <c r="F3492" s="10" t="s">
        <v>3759</v>
      </c>
      <c r="G3492" s="17" t="s">
        <v>3763</v>
      </c>
      <c r="H3492" s="11">
        <v>259000</v>
      </c>
      <c r="I3492" s="19">
        <v>46101</v>
      </c>
      <c r="J3492" s="11">
        <v>5000</v>
      </c>
      <c r="K3492" s="12" t="s">
        <v>20</v>
      </c>
      <c r="L3492" s="12" t="s">
        <v>158</v>
      </c>
    </row>
    <row r="3493" spans="1:13" x14ac:dyDescent="0.25">
      <c r="A3493" s="10" t="s">
        <v>3718</v>
      </c>
      <c r="B3493" s="14">
        <v>202603</v>
      </c>
      <c r="C3493" s="14">
        <v>202603</v>
      </c>
      <c r="D3493" s="14" t="s">
        <v>1014</v>
      </c>
      <c r="E3493" s="16">
        <v>8103963163</v>
      </c>
      <c r="F3493" s="10" t="s">
        <v>3760</v>
      </c>
      <c r="G3493" s="17" t="s">
        <v>3762</v>
      </c>
      <c r="H3493" s="11">
        <v>141600</v>
      </c>
      <c r="I3493" s="19">
        <v>46101</v>
      </c>
      <c r="J3493" s="11">
        <v>5000</v>
      </c>
      <c r="K3493" s="12" t="s">
        <v>20</v>
      </c>
      <c r="L3493" s="12" t="s">
        <v>158</v>
      </c>
    </row>
    <row r="3494" spans="1:13" x14ac:dyDescent="0.25">
      <c r="A3494" s="10" t="s">
        <v>3584</v>
      </c>
      <c r="B3494" s="14">
        <v>202603</v>
      </c>
      <c r="C3494" s="14">
        <v>202603</v>
      </c>
      <c r="D3494" s="14" t="s">
        <v>1014</v>
      </c>
      <c r="E3494" s="16">
        <v>9030870070</v>
      </c>
      <c r="F3494" s="10" t="s">
        <v>3761</v>
      </c>
      <c r="G3494" s="17" t="s">
        <v>3762</v>
      </c>
      <c r="H3494" s="11">
        <v>141600</v>
      </c>
      <c r="I3494" s="19">
        <v>46101</v>
      </c>
      <c r="J3494" s="11">
        <v>5000</v>
      </c>
      <c r="K3494" s="12" t="s">
        <v>20</v>
      </c>
      <c r="L3494" s="12" t="s">
        <v>158</v>
      </c>
    </row>
    <row r="3495" spans="1:13" x14ac:dyDescent="0.25">
      <c r="A3495" t="s">
        <v>3764</v>
      </c>
      <c r="B3495" s="14">
        <v>202603</v>
      </c>
      <c r="C3495" s="14">
        <v>202603</v>
      </c>
      <c r="D3495" s="14" t="s">
        <v>1014</v>
      </c>
      <c r="E3495">
        <v>7681883371</v>
      </c>
      <c r="G3495" s="96" t="s">
        <v>1778</v>
      </c>
      <c r="H3495" s="53">
        <v>318600</v>
      </c>
      <c r="I3495" s="19">
        <v>46102</v>
      </c>
      <c r="J3495" s="53">
        <v>318000</v>
      </c>
      <c r="K3495" s="12" t="s">
        <v>20</v>
      </c>
      <c r="L3495" s="12" t="s">
        <v>158</v>
      </c>
      <c r="M3495" t="s">
        <v>3765</v>
      </c>
    </row>
    <row r="3496" spans="1:13" x14ac:dyDescent="0.25">
      <c r="A3496" s="10" t="s">
        <v>3697</v>
      </c>
      <c r="B3496" s="14">
        <v>202603</v>
      </c>
      <c r="C3496" s="14">
        <v>202603</v>
      </c>
      <c r="D3496" s="14" t="s">
        <v>1015</v>
      </c>
      <c r="E3496" s="16">
        <v>9668971467</v>
      </c>
      <c r="F3496" s="10" t="s">
        <v>3703</v>
      </c>
      <c r="G3496" s="17" t="s">
        <v>1778</v>
      </c>
      <c r="H3496" s="11">
        <v>318600</v>
      </c>
      <c r="I3496" s="19">
        <v>46102</v>
      </c>
      <c r="J3496" s="11">
        <v>50000</v>
      </c>
      <c r="K3496" s="12" t="s">
        <v>20</v>
      </c>
      <c r="L3496" s="12" t="s">
        <v>158</v>
      </c>
    </row>
    <row r="3497" spans="1:13" x14ac:dyDescent="0.25">
      <c r="A3497" s="10" t="s">
        <v>3116</v>
      </c>
      <c r="B3497" s="14">
        <v>202507</v>
      </c>
      <c r="C3497" s="14">
        <v>202507</v>
      </c>
      <c r="D3497" s="14" t="s">
        <v>1015</v>
      </c>
      <c r="E3497" s="16">
        <v>8260657010</v>
      </c>
      <c r="F3497" s="10" t="s">
        <v>3117</v>
      </c>
      <c r="G3497" s="17" t="s">
        <v>1778</v>
      </c>
      <c r="H3497" s="11">
        <v>300000</v>
      </c>
      <c r="I3497" s="19">
        <v>46104</v>
      </c>
      <c r="J3497" s="11">
        <v>40000</v>
      </c>
      <c r="K3497" s="12" t="s">
        <v>20</v>
      </c>
      <c r="L3497" s="12" t="s">
        <v>158</v>
      </c>
    </row>
    <row r="3498" spans="1:13" x14ac:dyDescent="0.25">
      <c r="A3498" s="10" t="s">
        <v>3576</v>
      </c>
      <c r="B3498" s="14">
        <v>202602</v>
      </c>
      <c r="C3498" s="14">
        <v>202602</v>
      </c>
      <c r="D3498" s="14" t="s">
        <v>1014</v>
      </c>
      <c r="E3498" s="16">
        <v>9438137231</v>
      </c>
      <c r="F3498" s="10" t="s">
        <v>3602</v>
      </c>
      <c r="G3498" s="17" t="s">
        <v>3305</v>
      </c>
      <c r="H3498" s="11">
        <v>59000</v>
      </c>
      <c r="I3498" s="19">
        <v>46104</v>
      </c>
      <c r="J3498" s="11">
        <v>54000</v>
      </c>
      <c r="K3498" s="12" t="s">
        <v>20</v>
      </c>
      <c r="L3498" s="12" t="s">
        <v>158</v>
      </c>
    </row>
    <row r="3499" spans="1:13" x14ac:dyDescent="0.25">
      <c r="A3499" s="10" t="s">
        <v>3526</v>
      </c>
      <c r="B3499" s="14">
        <v>202601</v>
      </c>
      <c r="C3499" s="14">
        <v>202601</v>
      </c>
      <c r="D3499" s="14" t="s">
        <v>1015</v>
      </c>
      <c r="E3499" s="16">
        <v>9090062585</v>
      </c>
      <c r="F3499" s="10" t="s">
        <v>3529</v>
      </c>
      <c r="G3499" s="17" t="s">
        <v>1778</v>
      </c>
      <c r="H3499" s="11">
        <v>290000</v>
      </c>
      <c r="I3499" s="19">
        <v>46104</v>
      </c>
      <c r="J3499" s="11">
        <v>50000</v>
      </c>
      <c r="K3499" s="12" t="s">
        <v>20</v>
      </c>
      <c r="L3499" s="12" t="s">
        <v>158</v>
      </c>
    </row>
    <row r="3500" spans="1:13" x14ac:dyDescent="0.25">
      <c r="A3500" s="10" t="s">
        <v>3642</v>
      </c>
      <c r="B3500" s="14">
        <v>202602</v>
      </c>
      <c r="C3500" s="14">
        <v>202506</v>
      </c>
      <c r="D3500" s="14" t="s">
        <v>1014</v>
      </c>
      <c r="E3500" s="16">
        <v>7788021720</v>
      </c>
      <c r="F3500" s="10" t="s">
        <v>3644</v>
      </c>
      <c r="G3500" s="17" t="s">
        <v>3305</v>
      </c>
      <c r="H3500" s="11">
        <v>59000</v>
      </c>
      <c r="I3500" s="19">
        <v>46104</v>
      </c>
      <c r="J3500" s="11">
        <v>60000</v>
      </c>
      <c r="K3500" s="12" t="s">
        <v>20</v>
      </c>
      <c r="L3500" s="12" t="s">
        <v>158</v>
      </c>
    </row>
    <row r="3501" spans="1:13" x14ac:dyDescent="0.25">
      <c r="A3501" s="10" t="s">
        <v>3510</v>
      </c>
      <c r="B3501" s="14">
        <v>202601</v>
      </c>
      <c r="C3501" s="14">
        <v>202601</v>
      </c>
      <c r="D3501" s="14" t="s">
        <v>1015</v>
      </c>
      <c r="E3501" s="16">
        <v>9668635717</v>
      </c>
      <c r="F3501" s="10" t="s">
        <v>3516</v>
      </c>
      <c r="G3501" s="17" t="s">
        <v>1778</v>
      </c>
      <c r="H3501" s="11">
        <v>290000</v>
      </c>
      <c r="I3501" s="19">
        <v>46105</v>
      </c>
      <c r="J3501" s="11">
        <v>71250</v>
      </c>
      <c r="K3501" s="12" t="s">
        <v>20</v>
      </c>
      <c r="L3501" s="12" t="s">
        <v>158</v>
      </c>
    </row>
    <row r="3502" spans="1:13" x14ac:dyDescent="0.25">
      <c r="A3502" s="10" t="s">
        <v>3766</v>
      </c>
      <c r="B3502" s="14">
        <v>202604</v>
      </c>
      <c r="C3502" s="14">
        <v>202604</v>
      </c>
      <c r="D3502" s="14" t="s">
        <v>1014</v>
      </c>
      <c r="E3502" s="16">
        <v>9157892066</v>
      </c>
      <c r="F3502" s="10" t="s">
        <v>3767</v>
      </c>
      <c r="G3502" s="17" t="s">
        <v>1778</v>
      </c>
      <c r="H3502" s="11">
        <v>290000</v>
      </c>
      <c r="I3502" s="19">
        <v>46105</v>
      </c>
      <c r="J3502" s="11">
        <v>150000</v>
      </c>
      <c r="K3502" s="12" t="s">
        <v>20</v>
      </c>
      <c r="L3502" s="12" t="s">
        <v>158</v>
      </c>
    </row>
    <row r="3503" spans="1:13" x14ac:dyDescent="0.25">
      <c r="A3503" s="10" t="s">
        <v>3411</v>
      </c>
      <c r="B3503" s="14">
        <v>202512</v>
      </c>
      <c r="C3503" s="14">
        <v>202512</v>
      </c>
      <c r="D3503" s="14" t="s">
        <v>1015</v>
      </c>
      <c r="E3503" s="16">
        <v>8308503154</v>
      </c>
      <c r="F3503" s="10" t="s">
        <v>3416</v>
      </c>
      <c r="G3503" s="17" t="s">
        <v>1778</v>
      </c>
      <c r="H3503" s="11">
        <v>290000</v>
      </c>
      <c r="I3503" s="19">
        <v>46106</v>
      </c>
      <c r="J3503" s="11">
        <v>180000</v>
      </c>
      <c r="K3503" s="12" t="s">
        <v>20</v>
      </c>
      <c r="L3503" s="12" t="s">
        <v>158</v>
      </c>
    </row>
    <row r="3504" spans="1:13" x14ac:dyDescent="0.25">
      <c r="A3504" s="10" t="s">
        <v>3617</v>
      </c>
      <c r="B3504" s="14">
        <v>202602</v>
      </c>
      <c r="C3504" s="14">
        <v>202602</v>
      </c>
      <c r="D3504" s="14" t="s">
        <v>1015</v>
      </c>
      <c r="E3504" s="16">
        <v>7978378431</v>
      </c>
      <c r="F3504" s="10" t="s">
        <v>3624</v>
      </c>
      <c r="G3504" s="17" t="s">
        <v>1778</v>
      </c>
      <c r="H3504" s="11">
        <v>300000</v>
      </c>
      <c r="I3504" s="19">
        <v>46106</v>
      </c>
      <c r="J3504" s="11">
        <v>45000</v>
      </c>
      <c r="K3504" s="12" t="s">
        <v>20</v>
      </c>
      <c r="L3504" s="12" t="s">
        <v>158</v>
      </c>
    </row>
    <row r="3505" spans="1:13" x14ac:dyDescent="0.25">
      <c r="A3505" s="10" t="s">
        <v>3160</v>
      </c>
      <c r="B3505" s="14">
        <v>202508</v>
      </c>
      <c r="C3505" s="14">
        <v>202508</v>
      </c>
      <c r="D3505" s="14" t="s">
        <v>1015</v>
      </c>
      <c r="E3505" s="16">
        <v>8339810879</v>
      </c>
      <c r="F3505" s="10" t="s">
        <v>3163</v>
      </c>
      <c r="G3505" s="17" t="s">
        <v>1778</v>
      </c>
      <c r="H3505" s="11">
        <v>290000</v>
      </c>
      <c r="I3505" s="19">
        <v>46106</v>
      </c>
      <c r="J3505" s="11">
        <v>10000</v>
      </c>
      <c r="K3505" s="12" t="s">
        <v>20</v>
      </c>
      <c r="L3505" s="12" t="s">
        <v>158</v>
      </c>
    </row>
    <row r="3506" spans="1:13" x14ac:dyDescent="0.25">
      <c r="A3506" s="10" t="s">
        <v>3712</v>
      </c>
      <c r="B3506" s="14">
        <v>202603</v>
      </c>
      <c r="C3506" s="14">
        <v>202603</v>
      </c>
      <c r="D3506" s="14" t="s">
        <v>1014</v>
      </c>
      <c r="E3506" s="16">
        <v>6370912953</v>
      </c>
      <c r="F3506" s="10"/>
      <c r="G3506" s="17" t="s">
        <v>3762</v>
      </c>
      <c r="H3506" s="11">
        <v>141600</v>
      </c>
      <c r="I3506" s="19">
        <v>46107</v>
      </c>
      <c r="J3506" s="11">
        <v>50000</v>
      </c>
      <c r="K3506" s="12" t="s">
        <v>20</v>
      </c>
      <c r="L3506" s="12" t="s">
        <v>158</v>
      </c>
    </row>
    <row r="3507" spans="1:13" x14ac:dyDescent="0.25">
      <c r="A3507" s="10" t="s">
        <v>3652</v>
      </c>
      <c r="B3507" s="14">
        <v>202602</v>
      </c>
      <c r="C3507" s="14">
        <v>202602</v>
      </c>
      <c r="D3507" s="14" t="s">
        <v>1015</v>
      </c>
      <c r="E3507" s="16">
        <v>9438366829</v>
      </c>
      <c r="F3507" s="10" t="s">
        <v>3643</v>
      </c>
      <c r="G3507" s="17" t="s">
        <v>1778</v>
      </c>
      <c r="H3507" s="11">
        <v>270000</v>
      </c>
      <c r="I3507" s="19">
        <v>46107</v>
      </c>
      <c r="J3507" s="11">
        <v>30000</v>
      </c>
      <c r="K3507" s="12" t="s">
        <v>20</v>
      </c>
      <c r="L3507" s="12" t="s">
        <v>158</v>
      </c>
    </row>
    <row r="3508" spans="1:13" x14ac:dyDescent="0.25">
      <c r="A3508" s="10" t="s">
        <v>3512</v>
      </c>
      <c r="B3508" s="14">
        <v>202601</v>
      </c>
      <c r="C3508" s="14">
        <v>202601</v>
      </c>
      <c r="D3508" s="14" t="s">
        <v>1015</v>
      </c>
      <c r="E3508" s="16">
        <v>9938872030</v>
      </c>
      <c r="F3508" s="10" t="s">
        <v>3518</v>
      </c>
      <c r="G3508" s="17" t="s">
        <v>1778</v>
      </c>
      <c r="H3508" s="11">
        <v>290000</v>
      </c>
      <c r="I3508" s="19">
        <v>46107</v>
      </c>
      <c r="J3508" s="11">
        <v>71250</v>
      </c>
      <c r="K3508" s="12" t="s">
        <v>20</v>
      </c>
      <c r="L3508" s="12" t="s">
        <v>158</v>
      </c>
    </row>
    <row r="3509" spans="1:13" x14ac:dyDescent="0.25">
      <c r="A3509" s="10" t="s">
        <v>3768</v>
      </c>
      <c r="B3509" s="14">
        <v>202603</v>
      </c>
      <c r="C3509" s="14">
        <v>202603</v>
      </c>
      <c r="D3509" s="14" t="s">
        <v>1014</v>
      </c>
      <c r="E3509" s="16">
        <v>7892591362</v>
      </c>
      <c r="F3509" s="10" t="s">
        <v>3955</v>
      </c>
      <c r="G3509" s="17" t="s">
        <v>1778</v>
      </c>
      <c r="H3509" s="11">
        <v>290000</v>
      </c>
      <c r="I3509" s="19">
        <v>46107</v>
      </c>
      <c r="J3509" s="11">
        <v>100000</v>
      </c>
      <c r="K3509" s="12" t="s">
        <v>20</v>
      </c>
      <c r="L3509" s="12" t="s">
        <v>158</v>
      </c>
    </row>
    <row r="3510" spans="1:13" x14ac:dyDescent="0.25">
      <c r="A3510" s="10" t="s">
        <v>3509</v>
      </c>
      <c r="B3510" s="14">
        <v>202601</v>
      </c>
      <c r="C3510" s="14">
        <v>202601</v>
      </c>
      <c r="D3510" s="14" t="s">
        <v>1015</v>
      </c>
      <c r="E3510" s="16">
        <v>8105528528</v>
      </c>
      <c r="F3510" s="10" t="s">
        <v>3515</v>
      </c>
      <c r="G3510" s="17" t="s">
        <v>1778</v>
      </c>
      <c r="H3510" s="11">
        <v>290000</v>
      </c>
      <c r="I3510" s="19">
        <v>46108</v>
      </c>
      <c r="J3510" s="11">
        <v>90000</v>
      </c>
      <c r="K3510" s="12" t="s">
        <v>20</v>
      </c>
      <c r="L3510" s="12" t="s">
        <v>158</v>
      </c>
    </row>
    <row r="3511" spans="1:13" x14ac:dyDescent="0.25">
      <c r="A3511" s="10" t="s">
        <v>3769</v>
      </c>
      <c r="B3511" s="14">
        <v>202603</v>
      </c>
      <c r="C3511" s="14">
        <v>202603</v>
      </c>
      <c r="D3511" s="14" t="s">
        <v>1014</v>
      </c>
      <c r="E3511" s="16">
        <v>9800402178</v>
      </c>
      <c r="F3511" s="10" t="s">
        <v>3770</v>
      </c>
      <c r="G3511" s="17" t="s">
        <v>1792</v>
      </c>
      <c r="H3511" s="11">
        <v>171000</v>
      </c>
      <c r="I3511" s="19">
        <v>46108</v>
      </c>
      <c r="J3511" s="11">
        <v>150000</v>
      </c>
      <c r="K3511" s="12" t="s">
        <v>717</v>
      </c>
      <c r="L3511" s="12" t="s">
        <v>158</v>
      </c>
      <c r="M3511" t="s">
        <v>3773</v>
      </c>
    </row>
    <row r="3512" spans="1:13" x14ac:dyDescent="0.25">
      <c r="A3512" s="10" t="s">
        <v>3711</v>
      </c>
      <c r="B3512" s="14">
        <v>202603</v>
      </c>
      <c r="C3512" s="14">
        <v>202603</v>
      </c>
      <c r="D3512" s="14" t="s">
        <v>1014</v>
      </c>
      <c r="E3512" s="16">
        <v>8377990425</v>
      </c>
      <c r="F3512" s="10" t="s">
        <v>3755</v>
      </c>
      <c r="G3512" s="17" t="s">
        <v>3762</v>
      </c>
      <c r="H3512" s="11">
        <v>141600</v>
      </c>
      <c r="I3512" s="19">
        <v>46109</v>
      </c>
      <c r="J3512" s="11">
        <v>40000</v>
      </c>
      <c r="K3512" s="12" t="s">
        <v>20</v>
      </c>
      <c r="L3512" s="12" t="s">
        <v>158</v>
      </c>
    </row>
    <row r="3513" spans="1:13" x14ac:dyDescent="0.25">
      <c r="A3513" s="10" t="s">
        <v>3542</v>
      </c>
      <c r="B3513" s="14">
        <v>202602</v>
      </c>
      <c r="C3513" s="14">
        <v>202602</v>
      </c>
      <c r="D3513" s="14" t="s">
        <v>1014</v>
      </c>
      <c r="E3513" s="16">
        <v>7978335369</v>
      </c>
      <c r="F3513" s="10" t="s">
        <v>3558</v>
      </c>
      <c r="G3513" s="17" t="s">
        <v>1778</v>
      </c>
      <c r="H3513" s="11">
        <v>290000</v>
      </c>
      <c r="I3513" s="19">
        <v>46109</v>
      </c>
      <c r="J3513" s="11">
        <v>95000</v>
      </c>
      <c r="K3513" s="12" t="s">
        <v>20</v>
      </c>
      <c r="L3513" s="12" t="s">
        <v>158</v>
      </c>
    </row>
    <row r="3514" spans="1:13" x14ac:dyDescent="0.25">
      <c r="A3514" s="10" t="s">
        <v>3694</v>
      </c>
      <c r="B3514" s="14">
        <v>202603</v>
      </c>
      <c r="C3514" s="14">
        <v>202603</v>
      </c>
      <c r="D3514" s="14" t="s">
        <v>1015</v>
      </c>
      <c r="E3514" s="16">
        <v>7008418488</v>
      </c>
      <c r="F3514" s="10" t="s">
        <v>3695</v>
      </c>
      <c r="G3514" s="17" t="s">
        <v>1778</v>
      </c>
      <c r="H3514" s="11">
        <v>290000</v>
      </c>
      <c r="I3514" s="19">
        <v>46109</v>
      </c>
      <c r="J3514" s="11">
        <v>30000</v>
      </c>
      <c r="K3514" s="12" t="s">
        <v>20</v>
      </c>
      <c r="L3514" s="12" t="s">
        <v>158</v>
      </c>
    </row>
    <row r="3515" spans="1:13" x14ac:dyDescent="0.25">
      <c r="A3515" s="10" t="s">
        <v>3440</v>
      </c>
      <c r="B3515" s="14">
        <v>202512</v>
      </c>
      <c r="C3515" s="14">
        <v>202512</v>
      </c>
      <c r="D3515" s="14" t="s">
        <v>1015</v>
      </c>
      <c r="E3515" s="16">
        <v>8763218254</v>
      </c>
      <c r="F3515" s="10" t="s">
        <v>3453</v>
      </c>
      <c r="G3515" s="17" t="s">
        <v>1778</v>
      </c>
      <c r="H3515" s="11">
        <v>290000</v>
      </c>
      <c r="I3515" s="19">
        <v>46111</v>
      </c>
      <c r="J3515" s="11">
        <v>25000</v>
      </c>
      <c r="K3515" s="12" t="s">
        <v>20</v>
      </c>
      <c r="L3515" s="12" t="s">
        <v>158</v>
      </c>
    </row>
    <row r="3516" spans="1:13" x14ac:dyDescent="0.25">
      <c r="A3516" s="10" t="s">
        <v>3771</v>
      </c>
      <c r="B3516" s="14">
        <v>202603</v>
      </c>
      <c r="C3516" s="14">
        <v>202603</v>
      </c>
      <c r="D3516" s="14" t="s">
        <v>1015</v>
      </c>
      <c r="E3516" s="16">
        <v>7978109050</v>
      </c>
      <c r="F3516" s="10" t="s">
        <v>3772</v>
      </c>
      <c r="G3516" s="17" t="s">
        <v>1778</v>
      </c>
      <c r="H3516" s="11">
        <v>290000</v>
      </c>
      <c r="I3516" s="19">
        <v>46111</v>
      </c>
      <c r="J3516" s="11">
        <v>285000</v>
      </c>
      <c r="K3516" s="12" t="s">
        <v>20</v>
      </c>
      <c r="L3516" s="12" t="s">
        <v>158</v>
      </c>
    </row>
    <row r="3517" spans="1:13" x14ac:dyDescent="0.25">
      <c r="A3517" s="10" t="s">
        <v>3079</v>
      </c>
      <c r="B3517" s="14">
        <v>202601</v>
      </c>
      <c r="C3517" s="14">
        <v>202601</v>
      </c>
      <c r="D3517" s="14" t="s">
        <v>1015</v>
      </c>
      <c r="E3517" s="16">
        <v>8018295307</v>
      </c>
      <c r="F3517" s="10" t="s">
        <v>3519</v>
      </c>
      <c r="G3517" s="17" t="s">
        <v>1778</v>
      </c>
      <c r="H3517" s="11">
        <v>290000</v>
      </c>
      <c r="I3517" s="19">
        <v>46112</v>
      </c>
      <c r="J3517" s="11">
        <v>50000</v>
      </c>
      <c r="K3517" s="12" t="s">
        <v>20</v>
      </c>
      <c r="L3517" s="12" t="s">
        <v>158</v>
      </c>
    </row>
    <row r="3518" spans="1:13" x14ac:dyDescent="0.25">
      <c r="A3518" s="10" t="s">
        <v>3718</v>
      </c>
      <c r="B3518" s="14">
        <v>202603</v>
      </c>
      <c r="C3518" s="14">
        <v>202603</v>
      </c>
      <c r="D3518" s="14" t="s">
        <v>1014</v>
      </c>
      <c r="E3518" s="16">
        <v>8103963163</v>
      </c>
      <c r="F3518" s="10" t="s">
        <v>3760</v>
      </c>
      <c r="G3518" s="17" t="s">
        <v>3762</v>
      </c>
      <c r="H3518" s="11">
        <v>141600</v>
      </c>
      <c r="I3518" s="19">
        <v>46112</v>
      </c>
      <c r="J3518" s="11">
        <v>54000</v>
      </c>
      <c r="K3518" s="12" t="s">
        <v>20</v>
      </c>
      <c r="L3518" s="12" t="s">
        <v>158</v>
      </c>
    </row>
    <row r="3519" spans="1:13" x14ac:dyDescent="0.25">
      <c r="A3519" s="10" t="s">
        <v>3774</v>
      </c>
      <c r="B3519" s="14">
        <v>202603</v>
      </c>
      <c r="C3519" s="14">
        <v>202603</v>
      </c>
      <c r="D3519" s="14" t="s">
        <v>1014</v>
      </c>
      <c r="E3519" s="16">
        <v>7389342247</v>
      </c>
      <c r="F3519" s="10" t="s">
        <v>3758</v>
      </c>
      <c r="G3519" s="17" t="s">
        <v>3762</v>
      </c>
      <c r="H3519" s="11">
        <v>225000</v>
      </c>
      <c r="I3519" s="19">
        <v>46112</v>
      </c>
      <c r="J3519" s="11">
        <v>225000</v>
      </c>
      <c r="K3519" s="12" t="s">
        <v>20</v>
      </c>
      <c r="L3519" s="12" t="s">
        <v>158</v>
      </c>
    </row>
    <row r="3520" spans="1:13" x14ac:dyDescent="0.25">
      <c r="A3520" s="10" t="s">
        <v>3440</v>
      </c>
      <c r="B3520" s="14">
        <v>202512</v>
      </c>
      <c r="C3520" s="14">
        <v>202512</v>
      </c>
      <c r="D3520" s="14" t="s">
        <v>1015</v>
      </c>
      <c r="E3520" s="16">
        <v>8763218254</v>
      </c>
      <c r="F3520" s="10" t="s">
        <v>3453</v>
      </c>
      <c r="G3520" s="17" t="s">
        <v>1778</v>
      </c>
      <c r="H3520" s="11">
        <v>290000</v>
      </c>
      <c r="I3520" s="19">
        <v>46113</v>
      </c>
      <c r="J3520" s="11">
        <v>25000</v>
      </c>
      <c r="K3520" s="12" t="s">
        <v>20</v>
      </c>
      <c r="L3520" s="12" t="s">
        <v>158</v>
      </c>
    </row>
    <row r="3521" spans="1:13" x14ac:dyDescent="0.25">
      <c r="A3521" s="10" t="s">
        <v>683</v>
      </c>
      <c r="B3521" s="14" t="s">
        <v>556</v>
      </c>
      <c r="C3521" s="14">
        <v>202304</v>
      </c>
      <c r="D3521" s="14" t="s">
        <v>1014</v>
      </c>
      <c r="E3521" s="16">
        <v>7356154295</v>
      </c>
      <c r="F3521" s="10" t="s">
        <v>684</v>
      </c>
      <c r="G3521" s="17" t="s">
        <v>19</v>
      </c>
      <c r="H3521" s="11">
        <v>250000</v>
      </c>
      <c r="I3521" s="19">
        <v>46113</v>
      </c>
      <c r="J3521" s="11">
        <v>10000</v>
      </c>
      <c r="K3521" s="12" t="s">
        <v>20</v>
      </c>
      <c r="L3521" s="12" t="s">
        <v>158</v>
      </c>
    </row>
    <row r="3522" spans="1:13" x14ac:dyDescent="0.25">
      <c r="A3522" s="10" t="s">
        <v>3548</v>
      </c>
      <c r="B3522" s="14">
        <v>202602</v>
      </c>
      <c r="C3522" s="14">
        <v>202602</v>
      </c>
      <c r="D3522" s="14" t="s">
        <v>1015</v>
      </c>
      <c r="E3522" s="16" t="s">
        <v>3551</v>
      </c>
      <c r="F3522" s="10" t="s">
        <v>3564</v>
      </c>
      <c r="G3522" s="17" t="s">
        <v>1792</v>
      </c>
      <c r="H3522" s="11">
        <v>270000</v>
      </c>
      <c r="I3522" s="19">
        <v>46113</v>
      </c>
      <c r="J3522" s="11">
        <v>50000</v>
      </c>
      <c r="K3522" s="12" t="s">
        <v>717</v>
      </c>
      <c r="L3522" s="12" t="s">
        <v>158</v>
      </c>
      <c r="M3522" t="s">
        <v>3773</v>
      </c>
    </row>
    <row r="3523" spans="1:13" x14ac:dyDescent="0.25">
      <c r="A3523" s="10" t="s">
        <v>3649</v>
      </c>
      <c r="B3523" s="14">
        <v>202602</v>
      </c>
      <c r="C3523" s="14">
        <v>202602</v>
      </c>
      <c r="D3523" s="14" t="s">
        <v>1015</v>
      </c>
      <c r="E3523" s="16" t="s">
        <v>3651</v>
      </c>
      <c r="F3523" s="10" t="s">
        <v>3650</v>
      </c>
      <c r="G3523" s="17" t="s">
        <v>1778</v>
      </c>
      <c r="H3523" s="11">
        <v>290000</v>
      </c>
      <c r="I3523" s="19">
        <v>46113</v>
      </c>
      <c r="J3523" s="11">
        <v>25000</v>
      </c>
      <c r="K3523" s="12" t="s">
        <v>20</v>
      </c>
      <c r="L3523" s="12" t="s">
        <v>158</v>
      </c>
    </row>
    <row r="3524" spans="1:13" x14ac:dyDescent="0.25">
      <c r="A3524" s="10" t="s">
        <v>3271</v>
      </c>
      <c r="B3524" s="14">
        <v>202510</v>
      </c>
      <c r="C3524" s="14">
        <v>202510</v>
      </c>
      <c r="D3524" s="14" t="s">
        <v>1015</v>
      </c>
      <c r="E3524" s="16">
        <v>9827001405</v>
      </c>
      <c r="F3524" s="10" t="s">
        <v>3280</v>
      </c>
      <c r="G3524" s="17" t="s">
        <v>1778</v>
      </c>
      <c r="H3524" s="11">
        <v>300000</v>
      </c>
      <c r="I3524" s="19">
        <v>46113</v>
      </c>
      <c r="J3524" s="11">
        <v>40000</v>
      </c>
      <c r="K3524" s="12" t="s">
        <v>20</v>
      </c>
      <c r="L3524" s="12" t="s">
        <v>158</v>
      </c>
    </row>
    <row r="3525" spans="1:13" x14ac:dyDescent="0.25">
      <c r="A3525" s="10" t="s">
        <v>3615</v>
      </c>
      <c r="B3525" s="14">
        <v>202602</v>
      </c>
      <c r="C3525" s="14">
        <v>202602</v>
      </c>
      <c r="D3525" s="14" t="s">
        <v>1015</v>
      </c>
      <c r="E3525" s="16" t="s">
        <v>3619</v>
      </c>
      <c r="F3525" s="10" t="s">
        <v>3622</v>
      </c>
      <c r="G3525" s="17" t="s">
        <v>1778</v>
      </c>
      <c r="H3525" s="11">
        <v>290000</v>
      </c>
      <c r="I3525" s="19">
        <v>46113</v>
      </c>
      <c r="J3525" s="11">
        <v>50000</v>
      </c>
      <c r="K3525" s="12" t="s">
        <v>20</v>
      </c>
      <c r="L3525" s="12" t="s">
        <v>158</v>
      </c>
    </row>
    <row r="3526" spans="1:13" x14ac:dyDescent="0.25">
      <c r="A3526" s="10" t="s">
        <v>3079</v>
      </c>
      <c r="B3526" s="14">
        <v>202507</v>
      </c>
      <c r="C3526" s="14">
        <v>202507</v>
      </c>
      <c r="D3526" s="14" t="s">
        <v>1015</v>
      </c>
      <c r="E3526" s="16">
        <v>6372923818</v>
      </c>
      <c r="F3526" s="10" t="s">
        <v>3086</v>
      </c>
      <c r="G3526" s="17" t="s">
        <v>1778</v>
      </c>
      <c r="H3526" s="11">
        <v>285000</v>
      </c>
      <c r="I3526" s="19">
        <v>46114</v>
      </c>
      <c r="J3526" s="11">
        <v>50000</v>
      </c>
      <c r="K3526" s="12" t="s">
        <v>20</v>
      </c>
      <c r="L3526" s="12" t="s">
        <v>158</v>
      </c>
    </row>
    <row r="3527" spans="1:13" x14ac:dyDescent="0.25">
      <c r="A3527" s="10" t="s">
        <v>3444</v>
      </c>
      <c r="B3527" s="14">
        <v>202512</v>
      </c>
      <c r="C3527" s="14">
        <v>202512</v>
      </c>
      <c r="D3527" s="14" t="s">
        <v>1014</v>
      </c>
      <c r="E3527" s="16" t="s">
        <v>3462</v>
      </c>
      <c r="F3527" s="10" t="s">
        <v>3457</v>
      </c>
      <c r="G3527" s="17" t="s">
        <v>1778</v>
      </c>
      <c r="H3527" s="11">
        <v>290000</v>
      </c>
      <c r="I3527" s="19">
        <v>46114</v>
      </c>
      <c r="J3527" s="11">
        <v>160000</v>
      </c>
      <c r="K3527" s="12" t="s">
        <v>20</v>
      </c>
      <c r="L3527" s="12" t="s">
        <v>158</v>
      </c>
    </row>
    <row r="3528" spans="1:13" x14ac:dyDescent="0.25">
      <c r="A3528" s="10" t="s">
        <v>3677</v>
      </c>
      <c r="B3528" s="14">
        <v>202603</v>
      </c>
      <c r="C3528" s="14">
        <v>202603</v>
      </c>
      <c r="D3528" s="14" t="s">
        <v>1015</v>
      </c>
      <c r="E3528" s="16" t="s">
        <v>3668</v>
      </c>
      <c r="F3528" s="10" t="s">
        <v>3667</v>
      </c>
      <c r="G3528" s="17" t="s">
        <v>1778</v>
      </c>
      <c r="H3528" s="11">
        <v>290000</v>
      </c>
      <c r="I3528" s="19">
        <v>46115</v>
      </c>
      <c r="J3528" s="11">
        <v>250000</v>
      </c>
      <c r="K3528" s="12" t="s">
        <v>20</v>
      </c>
      <c r="L3528" s="12" t="s">
        <v>158</v>
      </c>
    </row>
    <row r="3529" spans="1:13" x14ac:dyDescent="0.25">
      <c r="A3529" s="10" t="s">
        <v>3775</v>
      </c>
      <c r="B3529" s="14">
        <v>202603</v>
      </c>
      <c r="C3529" s="14">
        <v>202603</v>
      </c>
      <c r="D3529" s="14" t="s">
        <v>1015</v>
      </c>
      <c r="E3529" s="16">
        <v>8249263687</v>
      </c>
      <c r="F3529" s="10" t="s">
        <v>3776</v>
      </c>
      <c r="G3529" s="17" t="s">
        <v>1778</v>
      </c>
      <c r="H3529" s="11">
        <v>290000</v>
      </c>
      <c r="I3529" s="19">
        <v>46116</v>
      </c>
      <c r="J3529" s="11">
        <v>250000</v>
      </c>
      <c r="K3529" s="12" t="s">
        <v>20</v>
      </c>
      <c r="L3529" s="12" t="s">
        <v>158</v>
      </c>
    </row>
    <row r="3530" spans="1:13" x14ac:dyDescent="0.25">
      <c r="A3530" s="10" t="s">
        <v>3714</v>
      </c>
      <c r="B3530" s="14">
        <v>202603</v>
      </c>
      <c r="C3530" s="14">
        <v>202603</v>
      </c>
      <c r="D3530" s="14" t="s">
        <v>1014</v>
      </c>
      <c r="E3530" s="16">
        <v>6304630055</v>
      </c>
      <c r="F3530" s="10" t="s">
        <v>3756</v>
      </c>
      <c r="G3530" s="17" t="s">
        <v>3762</v>
      </c>
      <c r="H3530" s="11">
        <v>141600</v>
      </c>
      <c r="I3530" s="19">
        <v>46118</v>
      </c>
      <c r="J3530" s="11">
        <v>120000</v>
      </c>
      <c r="K3530" s="12" t="s">
        <v>20</v>
      </c>
      <c r="L3530" s="12" t="s">
        <v>158</v>
      </c>
    </row>
    <row r="3531" spans="1:13" x14ac:dyDescent="0.25">
      <c r="A3531" s="10" t="s">
        <v>3579</v>
      </c>
      <c r="B3531" s="14">
        <v>202602</v>
      </c>
      <c r="C3531" s="14">
        <v>202602</v>
      </c>
      <c r="D3531" s="14" t="s">
        <v>1014</v>
      </c>
      <c r="E3531" s="16">
        <v>9346333647</v>
      </c>
      <c r="F3531" s="10" t="s">
        <v>3605</v>
      </c>
      <c r="G3531" s="17" t="s">
        <v>3305</v>
      </c>
      <c r="H3531" s="11">
        <v>59000</v>
      </c>
      <c r="I3531" s="19">
        <v>46118</v>
      </c>
      <c r="J3531" s="11">
        <v>10000</v>
      </c>
      <c r="K3531" s="12" t="s">
        <v>20</v>
      </c>
      <c r="L3531" s="12" t="s">
        <v>158</v>
      </c>
    </row>
    <row r="3532" spans="1:13" x14ac:dyDescent="0.25">
      <c r="A3532" s="10" t="s">
        <v>3409</v>
      </c>
      <c r="B3532" s="14">
        <v>202512</v>
      </c>
      <c r="C3532" s="14">
        <v>202512</v>
      </c>
      <c r="D3532" s="14" t="s">
        <v>1014</v>
      </c>
      <c r="E3532" s="16">
        <v>9566002023</v>
      </c>
      <c r="F3532" s="10"/>
      <c r="G3532" s="17" t="s">
        <v>1778</v>
      </c>
      <c r="H3532" s="11">
        <v>290000</v>
      </c>
      <c r="I3532" s="19">
        <v>46118</v>
      </c>
      <c r="J3532" s="11">
        <v>50000</v>
      </c>
      <c r="K3532" s="12" t="s">
        <v>20</v>
      </c>
      <c r="L3532" s="12" t="s">
        <v>158</v>
      </c>
    </row>
    <row r="3533" spans="1:13" x14ac:dyDescent="0.25">
      <c r="A3533" s="10" t="s">
        <v>3777</v>
      </c>
      <c r="B3533" s="14">
        <v>202512</v>
      </c>
      <c r="C3533" s="14">
        <v>202512</v>
      </c>
      <c r="D3533" s="14" t="s">
        <v>1014</v>
      </c>
      <c r="E3533" s="16"/>
      <c r="F3533" s="10"/>
      <c r="G3533" s="17" t="s">
        <v>1778</v>
      </c>
      <c r="H3533" s="11">
        <v>290000</v>
      </c>
      <c r="I3533" s="19">
        <v>46118</v>
      </c>
      <c r="J3533" s="11">
        <f>20000+15000</f>
        <v>35000</v>
      </c>
      <c r="K3533" s="12" t="s">
        <v>20</v>
      </c>
      <c r="L3533" s="12" t="s">
        <v>158</v>
      </c>
    </row>
    <row r="3534" spans="1:13" x14ac:dyDescent="0.25">
      <c r="A3534" s="10" t="s">
        <v>3337</v>
      </c>
      <c r="B3534" s="14">
        <v>202511</v>
      </c>
      <c r="C3534" s="14">
        <v>202511</v>
      </c>
      <c r="D3534" s="14" t="s">
        <v>1015</v>
      </c>
      <c r="E3534" s="16">
        <v>6006980490</v>
      </c>
      <c r="F3534" s="10" t="s">
        <v>3349</v>
      </c>
      <c r="G3534" s="17" t="s">
        <v>1778</v>
      </c>
      <c r="H3534" s="11">
        <v>290000</v>
      </c>
      <c r="I3534" s="19">
        <v>46119</v>
      </c>
      <c r="J3534" s="11">
        <v>30000</v>
      </c>
      <c r="K3534" s="12" t="s">
        <v>20</v>
      </c>
      <c r="L3534" s="12" t="s">
        <v>158</v>
      </c>
    </row>
    <row r="3535" spans="1:13" x14ac:dyDescent="0.25">
      <c r="A3535" s="10" t="s">
        <v>3778</v>
      </c>
      <c r="B3535" s="14">
        <v>202604</v>
      </c>
      <c r="C3535" s="14">
        <v>202604</v>
      </c>
      <c r="D3535" s="14" t="s">
        <v>1015</v>
      </c>
      <c r="E3535" s="16">
        <v>9861610228</v>
      </c>
      <c r="F3535" s="10" t="s">
        <v>3779</v>
      </c>
      <c r="G3535" s="17" t="s">
        <v>1778</v>
      </c>
      <c r="H3535" s="11">
        <v>290000</v>
      </c>
      <c r="I3535" s="19">
        <v>46119</v>
      </c>
      <c r="J3535" s="11">
        <v>45000</v>
      </c>
      <c r="K3535" s="12" t="s">
        <v>20</v>
      </c>
      <c r="L3535" s="12" t="s">
        <v>158</v>
      </c>
    </row>
    <row r="3536" spans="1:13" x14ac:dyDescent="0.25">
      <c r="A3536" s="10" t="s">
        <v>3467</v>
      </c>
      <c r="B3536" s="14">
        <v>202601</v>
      </c>
      <c r="C3536" s="14">
        <v>202601</v>
      </c>
      <c r="D3536" s="14" t="s">
        <v>1015</v>
      </c>
      <c r="E3536" s="16">
        <v>9399486546</v>
      </c>
      <c r="F3536" s="10" t="s">
        <v>3469</v>
      </c>
      <c r="G3536" s="17" t="s">
        <v>1778</v>
      </c>
      <c r="H3536" s="11">
        <v>295000</v>
      </c>
      <c r="I3536" s="19">
        <v>46119</v>
      </c>
      <c r="J3536" s="11">
        <v>67500</v>
      </c>
      <c r="K3536" s="12" t="s">
        <v>20</v>
      </c>
      <c r="L3536" s="12" t="s">
        <v>158</v>
      </c>
    </row>
    <row r="3537" spans="1:13" x14ac:dyDescent="0.25">
      <c r="A3537" s="10" t="s">
        <v>3315</v>
      </c>
      <c r="B3537" s="14">
        <v>202510</v>
      </c>
      <c r="C3537" s="14">
        <v>202510</v>
      </c>
      <c r="D3537" s="14" t="s">
        <v>1015</v>
      </c>
      <c r="E3537" s="16">
        <v>7540916989</v>
      </c>
      <c r="F3537" s="10" t="s">
        <v>3319</v>
      </c>
      <c r="G3537" s="17" t="s">
        <v>1778</v>
      </c>
      <c r="H3537" s="11">
        <v>290000</v>
      </c>
      <c r="I3537" s="19">
        <v>46119</v>
      </c>
      <c r="J3537" s="11">
        <v>20000</v>
      </c>
      <c r="K3537" s="12" t="s">
        <v>717</v>
      </c>
      <c r="L3537" s="12" t="s">
        <v>158</v>
      </c>
      <c r="M3537" t="s">
        <v>3780</v>
      </c>
    </row>
    <row r="3538" spans="1:13" x14ac:dyDescent="0.25">
      <c r="A3538" s="10" t="s">
        <v>3657</v>
      </c>
      <c r="B3538" s="14">
        <v>202602</v>
      </c>
      <c r="C3538" s="14">
        <v>202602</v>
      </c>
      <c r="D3538" s="14" t="s">
        <v>1014</v>
      </c>
      <c r="E3538" s="16">
        <v>7008238291</v>
      </c>
      <c r="F3538" s="10" t="s">
        <v>3658</v>
      </c>
      <c r="G3538" s="17" t="s">
        <v>1778</v>
      </c>
      <c r="H3538" s="11">
        <v>318000</v>
      </c>
      <c r="I3538" s="19">
        <v>46119</v>
      </c>
      <c r="J3538" s="11">
        <f>40000+32250</f>
        <v>72250</v>
      </c>
      <c r="K3538" s="12" t="s">
        <v>20</v>
      </c>
      <c r="L3538" s="12" t="s">
        <v>158</v>
      </c>
    </row>
    <row r="3539" spans="1:13" x14ac:dyDescent="0.25">
      <c r="A3539" s="10" t="s">
        <v>3188</v>
      </c>
      <c r="B3539" s="14">
        <v>202507</v>
      </c>
      <c r="C3539" s="14">
        <v>202507</v>
      </c>
      <c r="D3539" s="14" t="s">
        <v>1015</v>
      </c>
      <c r="E3539" s="16">
        <v>9439250391</v>
      </c>
      <c r="F3539" s="10" t="s">
        <v>3189</v>
      </c>
      <c r="G3539" s="17" t="s">
        <v>1778</v>
      </c>
      <c r="H3539" s="11">
        <v>290000</v>
      </c>
      <c r="I3539" s="19">
        <v>46119</v>
      </c>
      <c r="J3539" s="11">
        <v>35000</v>
      </c>
      <c r="K3539" s="12" t="s">
        <v>20</v>
      </c>
      <c r="L3539" s="12" t="s">
        <v>158</v>
      </c>
    </row>
    <row r="3540" spans="1:13" x14ac:dyDescent="0.25">
      <c r="A3540" s="10" t="s">
        <v>3781</v>
      </c>
      <c r="B3540" s="14">
        <v>202604</v>
      </c>
      <c r="C3540" s="14">
        <v>202604</v>
      </c>
      <c r="D3540" s="14" t="s">
        <v>1015</v>
      </c>
      <c r="E3540" s="16">
        <v>7815087051</v>
      </c>
      <c r="F3540" s="10" t="s">
        <v>3782</v>
      </c>
      <c r="G3540" s="17" t="s">
        <v>1778</v>
      </c>
      <c r="H3540" s="11">
        <v>290000</v>
      </c>
      <c r="I3540" s="19">
        <v>46120</v>
      </c>
      <c r="J3540" s="11">
        <v>285000</v>
      </c>
      <c r="K3540" s="12" t="s">
        <v>20</v>
      </c>
      <c r="L3540" s="12" t="s">
        <v>158</v>
      </c>
    </row>
    <row r="3541" spans="1:13" x14ac:dyDescent="0.25">
      <c r="A3541" s="10" t="s">
        <v>3783</v>
      </c>
      <c r="B3541" s="14">
        <v>202604</v>
      </c>
      <c r="C3541" s="14">
        <v>202604</v>
      </c>
      <c r="D3541" s="14" t="s">
        <v>1015</v>
      </c>
      <c r="E3541" s="16">
        <v>9348661459</v>
      </c>
      <c r="F3541" s="10" t="s">
        <v>3784</v>
      </c>
      <c r="G3541" s="17" t="s">
        <v>3785</v>
      </c>
      <c r="H3541" s="11">
        <v>250000</v>
      </c>
      <c r="I3541" s="19">
        <v>46121</v>
      </c>
      <c r="J3541" s="11">
        <v>45000</v>
      </c>
      <c r="K3541" s="12" t="s">
        <v>20</v>
      </c>
      <c r="L3541" s="12" t="s">
        <v>158</v>
      </c>
    </row>
    <row r="3542" spans="1:13" x14ac:dyDescent="0.25">
      <c r="A3542" s="10" t="s">
        <v>3786</v>
      </c>
      <c r="B3542" s="14">
        <v>202604</v>
      </c>
      <c r="C3542" s="14">
        <v>202604</v>
      </c>
      <c r="D3542" s="14" t="s">
        <v>1015</v>
      </c>
      <c r="E3542" s="16">
        <v>8249944320</v>
      </c>
      <c r="F3542" s="10" t="s">
        <v>3787</v>
      </c>
      <c r="G3542" s="17" t="s">
        <v>3785</v>
      </c>
      <c r="H3542" s="11">
        <v>250000</v>
      </c>
      <c r="I3542" s="19">
        <v>46121</v>
      </c>
      <c r="J3542" s="11">
        <v>50000</v>
      </c>
      <c r="K3542" s="12" t="s">
        <v>20</v>
      </c>
      <c r="L3542" s="12" t="s">
        <v>158</v>
      </c>
    </row>
    <row r="3543" spans="1:13" x14ac:dyDescent="0.25">
      <c r="A3543" s="10" t="s">
        <v>3788</v>
      </c>
      <c r="B3543" s="14">
        <v>202604</v>
      </c>
      <c r="C3543" s="14">
        <v>202604</v>
      </c>
      <c r="D3543" s="14" t="s">
        <v>1015</v>
      </c>
      <c r="E3543" s="16">
        <v>8327795172</v>
      </c>
      <c r="F3543" s="10" t="s">
        <v>3789</v>
      </c>
      <c r="G3543" s="17" t="s">
        <v>1778</v>
      </c>
      <c r="H3543" s="11">
        <v>290000</v>
      </c>
      <c r="I3543" s="19">
        <v>46121</v>
      </c>
      <c r="J3543" s="11">
        <v>80000</v>
      </c>
      <c r="K3543" s="12" t="s">
        <v>20</v>
      </c>
      <c r="L3543" s="12" t="s">
        <v>158</v>
      </c>
    </row>
    <row r="3544" spans="1:13" x14ac:dyDescent="0.25">
      <c r="A3544" s="10" t="s">
        <v>2495</v>
      </c>
      <c r="B3544" s="14">
        <v>202411</v>
      </c>
      <c r="C3544" s="14">
        <v>202411</v>
      </c>
      <c r="D3544" s="14" t="s">
        <v>1015</v>
      </c>
      <c r="E3544" s="16">
        <v>6371313273</v>
      </c>
      <c r="F3544" s="10" t="s">
        <v>2497</v>
      </c>
      <c r="G3544" s="17" t="s">
        <v>1778</v>
      </c>
      <c r="H3544" s="11">
        <v>318000</v>
      </c>
      <c r="I3544" s="19">
        <v>46121</v>
      </c>
      <c r="J3544" s="11">
        <v>20000</v>
      </c>
      <c r="K3544" s="12" t="s">
        <v>20</v>
      </c>
      <c r="L3544" s="12" t="s">
        <v>158</v>
      </c>
    </row>
    <row r="3545" spans="1:13" x14ac:dyDescent="0.25">
      <c r="A3545" s="10" t="s">
        <v>3790</v>
      </c>
      <c r="B3545" s="14">
        <v>202604</v>
      </c>
      <c r="C3545" s="14">
        <v>202604</v>
      </c>
      <c r="D3545" s="14" t="s">
        <v>1014</v>
      </c>
      <c r="E3545" s="16">
        <v>9157892066</v>
      </c>
      <c r="F3545" s="10" t="s">
        <v>3767</v>
      </c>
      <c r="G3545" s="17" t="s">
        <v>1778</v>
      </c>
      <c r="H3545" s="11">
        <v>318000</v>
      </c>
      <c r="I3545" s="19">
        <v>46121</v>
      </c>
      <c r="J3545" s="11">
        <v>5000</v>
      </c>
      <c r="K3545" s="12" t="s">
        <v>20</v>
      </c>
      <c r="L3545" s="12" t="s">
        <v>158</v>
      </c>
    </row>
    <row r="3546" spans="1:13" x14ac:dyDescent="0.25">
      <c r="A3546" s="10" t="s">
        <v>3791</v>
      </c>
      <c r="B3546" s="14">
        <v>202604</v>
      </c>
      <c r="C3546" s="14">
        <v>202604</v>
      </c>
      <c r="D3546" s="14" t="s">
        <v>1015</v>
      </c>
      <c r="E3546" s="16">
        <v>8018490758</v>
      </c>
      <c r="F3546" s="10" t="s">
        <v>3809</v>
      </c>
      <c r="G3546" s="17" t="s">
        <v>3682</v>
      </c>
      <c r="H3546" s="11">
        <v>318600</v>
      </c>
      <c r="I3546" s="19">
        <v>46121</v>
      </c>
      <c r="J3546" s="11">
        <v>5000</v>
      </c>
      <c r="K3546" s="12" t="s">
        <v>20</v>
      </c>
      <c r="L3546" s="12" t="s">
        <v>158</v>
      </c>
    </row>
    <row r="3547" spans="1:13" x14ac:dyDescent="0.25">
      <c r="A3547" s="10" t="s">
        <v>3792</v>
      </c>
      <c r="B3547" s="14">
        <v>202604</v>
      </c>
      <c r="C3547" s="14">
        <v>202604</v>
      </c>
      <c r="D3547" s="14" t="s">
        <v>1015</v>
      </c>
      <c r="E3547" s="16">
        <v>9348661459</v>
      </c>
      <c r="F3547" s="10" t="s">
        <v>3784</v>
      </c>
      <c r="G3547" s="17" t="s">
        <v>1778</v>
      </c>
      <c r="H3547" s="11">
        <v>318600</v>
      </c>
      <c r="I3547" s="19">
        <v>46121</v>
      </c>
      <c r="J3547" s="11">
        <v>5000</v>
      </c>
      <c r="K3547" s="12" t="s">
        <v>20</v>
      </c>
      <c r="L3547" s="12" t="s">
        <v>158</v>
      </c>
    </row>
    <row r="3548" spans="1:13" x14ac:dyDescent="0.25">
      <c r="A3548" s="10" t="s">
        <v>3793</v>
      </c>
      <c r="B3548" s="14">
        <v>202604</v>
      </c>
      <c r="C3548" s="14">
        <v>202604</v>
      </c>
      <c r="D3548" s="14" t="s">
        <v>1015</v>
      </c>
      <c r="E3548" s="16">
        <v>9438143862</v>
      </c>
      <c r="F3548" s="10" t="s">
        <v>3810</v>
      </c>
      <c r="G3548" s="17" t="s">
        <v>1778</v>
      </c>
      <c r="H3548" s="11">
        <v>318600</v>
      </c>
      <c r="I3548" s="19">
        <v>46121</v>
      </c>
      <c r="J3548" s="11">
        <v>5000</v>
      </c>
      <c r="K3548" s="12" t="s">
        <v>20</v>
      </c>
      <c r="L3548" s="12" t="s">
        <v>158</v>
      </c>
    </row>
    <row r="3549" spans="1:13" x14ac:dyDescent="0.25">
      <c r="A3549" s="10" t="s">
        <v>3794</v>
      </c>
      <c r="B3549" s="14">
        <v>202604</v>
      </c>
      <c r="C3549" s="14">
        <v>202604</v>
      </c>
      <c r="D3549" s="14" t="s">
        <v>1015</v>
      </c>
      <c r="E3549" s="16">
        <v>8249425266</v>
      </c>
      <c r="F3549" s="10" t="s">
        <v>3811</v>
      </c>
      <c r="G3549" s="17" t="s">
        <v>3682</v>
      </c>
      <c r="H3549" s="11">
        <v>177000</v>
      </c>
      <c r="I3549" s="19">
        <v>46121</v>
      </c>
      <c r="J3549" s="11">
        <v>5000</v>
      </c>
      <c r="K3549" s="12" t="s">
        <v>20</v>
      </c>
      <c r="L3549" s="12" t="s">
        <v>158</v>
      </c>
    </row>
    <row r="3550" spans="1:13" x14ac:dyDescent="0.25">
      <c r="A3550" s="10" t="s">
        <v>3795</v>
      </c>
      <c r="B3550" s="14">
        <v>202604</v>
      </c>
      <c r="C3550" s="14">
        <v>202604</v>
      </c>
      <c r="D3550" s="14" t="s">
        <v>1015</v>
      </c>
      <c r="E3550" s="16">
        <v>7978109050</v>
      </c>
      <c r="F3550" s="10" t="s">
        <v>3812</v>
      </c>
      <c r="G3550" s="17" t="s">
        <v>1778</v>
      </c>
      <c r="H3550" s="11">
        <v>318600</v>
      </c>
      <c r="I3550" s="19">
        <v>46121</v>
      </c>
      <c r="J3550" s="11">
        <v>5000</v>
      </c>
      <c r="K3550" s="12" t="s">
        <v>20</v>
      </c>
      <c r="L3550" s="12" t="s">
        <v>158</v>
      </c>
    </row>
    <row r="3551" spans="1:13" x14ac:dyDescent="0.25">
      <c r="A3551" s="10" t="s">
        <v>3796</v>
      </c>
      <c r="B3551" s="14">
        <v>202604</v>
      </c>
      <c r="C3551" s="14">
        <v>202604</v>
      </c>
      <c r="D3551" s="14" t="s">
        <v>1015</v>
      </c>
      <c r="E3551" s="16">
        <v>9124722247</v>
      </c>
      <c r="F3551" s="10" t="s">
        <v>3813</v>
      </c>
      <c r="G3551" s="17" t="s">
        <v>1778</v>
      </c>
      <c r="H3551" s="11">
        <v>318600</v>
      </c>
      <c r="I3551" s="19">
        <v>46121</v>
      </c>
      <c r="J3551" s="11">
        <v>5000</v>
      </c>
      <c r="K3551" s="12" t="s">
        <v>20</v>
      </c>
      <c r="L3551" s="12" t="s">
        <v>158</v>
      </c>
    </row>
    <row r="3552" spans="1:13" x14ac:dyDescent="0.25">
      <c r="A3552" s="10" t="s">
        <v>3797</v>
      </c>
      <c r="B3552" s="14">
        <v>202604</v>
      </c>
      <c r="C3552" s="14">
        <v>202604</v>
      </c>
      <c r="D3552" s="14" t="s">
        <v>1015</v>
      </c>
      <c r="E3552" s="16"/>
      <c r="F3552" s="10" t="s">
        <v>3814</v>
      </c>
      <c r="G3552" s="17" t="s">
        <v>3682</v>
      </c>
      <c r="H3552" s="11">
        <v>177000</v>
      </c>
      <c r="I3552" s="19">
        <v>46121</v>
      </c>
      <c r="J3552" s="11">
        <v>5000</v>
      </c>
      <c r="K3552" s="12" t="s">
        <v>20</v>
      </c>
      <c r="L3552" s="12" t="s">
        <v>158</v>
      </c>
    </row>
    <row r="3553" spans="1:13" x14ac:dyDescent="0.25">
      <c r="A3553" s="10" t="s">
        <v>3798</v>
      </c>
      <c r="B3553" s="14">
        <v>202604</v>
      </c>
      <c r="C3553" s="14">
        <v>202604</v>
      </c>
      <c r="D3553" s="14" t="s">
        <v>1015</v>
      </c>
      <c r="E3553" s="16">
        <v>8249263687</v>
      </c>
      <c r="F3553" s="10" t="s">
        <v>3776</v>
      </c>
      <c r="G3553" s="17" t="s">
        <v>3682</v>
      </c>
      <c r="H3553" s="11">
        <v>295000</v>
      </c>
      <c r="I3553" s="19">
        <v>46121</v>
      </c>
      <c r="J3553" s="11">
        <v>5000</v>
      </c>
      <c r="K3553" s="12" t="s">
        <v>20</v>
      </c>
      <c r="L3553" s="12" t="s">
        <v>158</v>
      </c>
    </row>
    <row r="3554" spans="1:13" x14ac:dyDescent="0.25">
      <c r="A3554" s="10" t="s">
        <v>3788</v>
      </c>
      <c r="B3554" s="14">
        <v>202604</v>
      </c>
      <c r="C3554" s="14">
        <v>202604</v>
      </c>
      <c r="D3554" s="14" t="s">
        <v>1015</v>
      </c>
      <c r="E3554" s="16">
        <v>8327795172</v>
      </c>
      <c r="F3554" s="10" t="s">
        <v>3789</v>
      </c>
      <c r="G3554" s="17" t="s">
        <v>1778</v>
      </c>
      <c r="H3554" s="11">
        <v>318600</v>
      </c>
      <c r="I3554" s="19">
        <v>46121</v>
      </c>
      <c r="J3554" s="11">
        <v>5000</v>
      </c>
      <c r="K3554" s="12" t="s">
        <v>20</v>
      </c>
      <c r="L3554" s="12" t="s">
        <v>158</v>
      </c>
    </row>
    <row r="3555" spans="1:13" x14ac:dyDescent="0.25">
      <c r="A3555" s="10" t="s">
        <v>3799</v>
      </c>
      <c r="B3555" s="14">
        <v>202604</v>
      </c>
      <c r="C3555" s="14">
        <v>202604</v>
      </c>
      <c r="D3555" s="14" t="s">
        <v>1015</v>
      </c>
      <c r="E3555" s="16" t="s">
        <v>3806</v>
      </c>
      <c r="F3555" s="10" t="s">
        <v>3815</v>
      </c>
      <c r="G3555" s="17" t="s">
        <v>1778</v>
      </c>
      <c r="H3555" s="11">
        <v>318600</v>
      </c>
      <c r="I3555" s="19">
        <v>46121</v>
      </c>
      <c r="J3555" s="11">
        <v>5000</v>
      </c>
      <c r="K3555" s="12" t="s">
        <v>20</v>
      </c>
      <c r="L3555" s="12" t="s">
        <v>158</v>
      </c>
    </row>
    <row r="3556" spans="1:13" x14ac:dyDescent="0.25">
      <c r="A3556" s="10" t="s">
        <v>3800</v>
      </c>
      <c r="B3556" s="14">
        <v>202604</v>
      </c>
      <c r="C3556" s="14">
        <v>202604</v>
      </c>
      <c r="D3556" s="14" t="s">
        <v>1014</v>
      </c>
      <c r="E3556" s="16">
        <v>8249525755</v>
      </c>
      <c r="F3556" s="10" t="s">
        <v>3816</v>
      </c>
      <c r="G3556" s="17" t="s">
        <v>1778</v>
      </c>
      <c r="H3556" s="11">
        <v>318600</v>
      </c>
      <c r="I3556" s="19">
        <v>46121</v>
      </c>
      <c r="J3556" s="11">
        <v>5000</v>
      </c>
      <c r="K3556" s="12" t="s">
        <v>20</v>
      </c>
      <c r="L3556" s="12" t="s">
        <v>158</v>
      </c>
    </row>
    <row r="3557" spans="1:13" x14ac:dyDescent="0.25">
      <c r="A3557" s="10" t="s">
        <v>3801</v>
      </c>
      <c r="B3557" s="14">
        <v>202604</v>
      </c>
      <c r="C3557" s="14">
        <v>202604</v>
      </c>
      <c r="D3557" s="14" t="s">
        <v>1015</v>
      </c>
      <c r="E3557" s="16" t="s">
        <v>3807</v>
      </c>
      <c r="F3557" s="10" t="s">
        <v>3817</v>
      </c>
      <c r="G3557" s="17" t="s">
        <v>3682</v>
      </c>
      <c r="H3557" s="11">
        <v>295000</v>
      </c>
      <c r="I3557" s="19">
        <v>46121</v>
      </c>
      <c r="J3557" s="11">
        <v>5000</v>
      </c>
      <c r="K3557" s="12" t="s">
        <v>717</v>
      </c>
      <c r="L3557" s="12" t="s">
        <v>158</v>
      </c>
      <c r="M3557" t="s">
        <v>3773</v>
      </c>
    </row>
    <row r="3558" spans="1:13" x14ac:dyDescent="0.25">
      <c r="A3558" s="10" t="s">
        <v>3802</v>
      </c>
      <c r="B3558" s="14">
        <v>202604</v>
      </c>
      <c r="C3558" s="14">
        <v>202604</v>
      </c>
      <c r="D3558" s="14" t="s">
        <v>1015</v>
      </c>
      <c r="E3558" s="16">
        <v>7978579027</v>
      </c>
      <c r="F3558" s="10" t="s">
        <v>3818</v>
      </c>
      <c r="G3558" s="17" t="s">
        <v>1778</v>
      </c>
      <c r="H3558" s="11">
        <v>318600</v>
      </c>
      <c r="I3558" s="19">
        <v>46121</v>
      </c>
      <c r="J3558" s="11">
        <v>5000</v>
      </c>
      <c r="K3558" s="12" t="s">
        <v>20</v>
      </c>
      <c r="L3558" s="12" t="s">
        <v>158</v>
      </c>
    </row>
    <row r="3559" spans="1:13" x14ac:dyDescent="0.25">
      <c r="A3559" s="10" t="s">
        <v>3786</v>
      </c>
      <c r="B3559" s="14">
        <v>202604</v>
      </c>
      <c r="C3559" s="14">
        <v>202604</v>
      </c>
      <c r="D3559" s="14" t="s">
        <v>1015</v>
      </c>
      <c r="E3559" s="16">
        <v>8249944320</v>
      </c>
      <c r="F3559" s="10" t="s">
        <v>3787</v>
      </c>
      <c r="G3559" s="17" t="s">
        <v>1778</v>
      </c>
      <c r="H3559" s="11">
        <v>318600</v>
      </c>
      <c r="I3559" s="19">
        <v>46121</v>
      </c>
      <c r="J3559" s="11">
        <v>5000</v>
      </c>
      <c r="K3559" s="12" t="s">
        <v>20</v>
      </c>
      <c r="L3559" s="12" t="s">
        <v>158</v>
      </c>
    </row>
    <row r="3560" spans="1:13" x14ac:dyDescent="0.25">
      <c r="A3560" s="10" t="s">
        <v>3803</v>
      </c>
      <c r="B3560" s="14">
        <v>202604</v>
      </c>
      <c r="C3560" s="14">
        <v>202604</v>
      </c>
      <c r="D3560" s="14" t="s">
        <v>1015</v>
      </c>
      <c r="E3560" s="16" t="s">
        <v>3808</v>
      </c>
      <c r="F3560" s="10" t="s">
        <v>3819</v>
      </c>
      <c r="G3560" s="17" t="s">
        <v>1778</v>
      </c>
      <c r="H3560" s="11">
        <v>318600</v>
      </c>
      <c r="I3560" s="19">
        <v>46121</v>
      </c>
      <c r="J3560" s="11">
        <v>5000</v>
      </c>
      <c r="K3560" s="12" t="s">
        <v>20</v>
      </c>
      <c r="L3560" s="12" t="s">
        <v>158</v>
      </c>
    </row>
    <row r="3561" spans="1:13" x14ac:dyDescent="0.25">
      <c r="A3561" s="10" t="s">
        <v>3781</v>
      </c>
      <c r="B3561" s="14">
        <v>202604</v>
      </c>
      <c r="C3561" s="14">
        <v>202604</v>
      </c>
      <c r="D3561" s="14" t="s">
        <v>1015</v>
      </c>
      <c r="E3561" s="16">
        <v>7815087051</v>
      </c>
      <c r="F3561" s="10" t="s">
        <v>3782</v>
      </c>
      <c r="G3561" s="17" t="s">
        <v>1778</v>
      </c>
      <c r="H3561" s="11">
        <v>318600</v>
      </c>
      <c r="I3561" s="19">
        <v>46121</v>
      </c>
      <c r="J3561" s="11">
        <v>5000</v>
      </c>
      <c r="K3561" s="12" t="s">
        <v>20</v>
      </c>
      <c r="L3561" s="12" t="s">
        <v>158</v>
      </c>
    </row>
    <row r="3562" spans="1:13" x14ac:dyDescent="0.25">
      <c r="A3562" s="10" t="s">
        <v>3804</v>
      </c>
      <c r="B3562" s="14">
        <v>202604</v>
      </c>
      <c r="C3562" s="14">
        <v>202604</v>
      </c>
      <c r="D3562" s="14" t="s">
        <v>1015</v>
      </c>
      <c r="E3562" s="16">
        <v>8847856918</v>
      </c>
      <c r="F3562" s="10" t="s">
        <v>3820</v>
      </c>
      <c r="G3562" s="17" t="s">
        <v>1778</v>
      </c>
      <c r="H3562" s="11">
        <v>318600</v>
      </c>
      <c r="I3562" s="19">
        <v>46121</v>
      </c>
      <c r="J3562" s="11">
        <v>5000</v>
      </c>
      <c r="K3562" s="12" t="s">
        <v>20</v>
      </c>
      <c r="L3562" s="12" t="s">
        <v>158</v>
      </c>
    </row>
    <row r="3563" spans="1:13" x14ac:dyDescent="0.25">
      <c r="A3563" s="10" t="s">
        <v>3805</v>
      </c>
      <c r="B3563" s="14">
        <v>202604</v>
      </c>
      <c r="C3563" s="14">
        <v>202604</v>
      </c>
      <c r="D3563" s="14" t="s">
        <v>1015</v>
      </c>
      <c r="E3563" s="16">
        <v>8249206263</v>
      </c>
      <c r="F3563" s="10" t="s">
        <v>3821</v>
      </c>
      <c r="G3563" s="17" t="s">
        <v>1778</v>
      </c>
      <c r="H3563" s="11">
        <v>318600</v>
      </c>
      <c r="I3563" s="19">
        <v>46121</v>
      </c>
      <c r="J3563" s="11">
        <v>5000</v>
      </c>
      <c r="K3563" s="12" t="s">
        <v>20</v>
      </c>
      <c r="L3563" s="12" t="s">
        <v>158</v>
      </c>
    </row>
    <row r="3564" spans="1:13" x14ac:dyDescent="0.25">
      <c r="A3564" s="10" t="s">
        <v>3794</v>
      </c>
      <c r="B3564" s="14">
        <v>202604</v>
      </c>
      <c r="C3564" s="14">
        <v>202604</v>
      </c>
      <c r="D3564" s="14" t="s">
        <v>1015</v>
      </c>
      <c r="E3564" s="16">
        <v>8249425266</v>
      </c>
      <c r="F3564" s="10" t="s">
        <v>3811</v>
      </c>
      <c r="G3564" s="17" t="s">
        <v>3682</v>
      </c>
      <c r="H3564" s="11">
        <v>177000</v>
      </c>
      <c r="I3564" s="19">
        <v>46122</v>
      </c>
      <c r="J3564" s="11">
        <v>145000</v>
      </c>
      <c r="K3564" s="12" t="s">
        <v>20</v>
      </c>
      <c r="L3564" s="12" t="s">
        <v>158</v>
      </c>
    </row>
    <row r="3565" spans="1:13" x14ac:dyDescent="0.25">
      <c r="A3565" s="10" t="s">
        <v>3641</v>
      </c>
      <c r="B3565" s="14">
        <v>202602</v>
      </c>
      <c r="C3565" s="14">
        <v>202506</v>
      </c>
      <c r="D3565" s="14" t="s">
        <v>1014</v>
      </c>
      <c r="E3565" s="16">
        <v>9438366829</v>
      </c>
      <c r="F3565" s="10" t="s">
        <v>3643</v>
      </c>
      <c r="G3565" s="17" t="s">
        <v>3305</v>
      </c>
      <c r="H3565" s="11">
        <v>59000</v>
      </c>
      <c r="I3565" s="19">
        <v>46122</v>
      </c>
      <c r="J3565" s="11">
        <v>40000</v>
      </c>
      <c r="K3565" s="12" t="s">
        <v>20</v>
      </c>
      <c r="L3565" s="12" t="s">
        <v>158</v>
      </c>
    </row>
    <row r="3566" spans="1:13" x14ac:dyDescent="0.25">
      <c r="A3566" s="10" t="s">
        <v>3448</v>
      </c>
      <c r="B3566" s="14">
        <v>202512</v>
      </c>
      <c r="C3566" s="14">
        <v>202512</v>
      </c>
      <c r="D3566" s="14" t="s">
        <v>1015</v>
      </c>
      <c r="E3566" s="16">
        <v>7077629281</v>
      </c>
      <c r="F3566" s="10" t="s">
        <v>3461</v>
      </c>
      <c r="G3566" s="17" t="s">
        <v>1778</v>
      </c>
      <c r="H3566" s="11">
        <v>300000</v>
      </c>
      <c r="I3566" s="19">
        <v>46122</v>
      </c>
      <c r="J3566" s="11">
        <v>91517</v>
      </c>
      <c r="K3566" s="12" t="s">
        <v>20</v>
      </c>
      <c r="L3566" s="12" t="s">
        <v>158</v>
      </c>
    </row>
    <row r="3567" spans="1:13" x14ac:dyDescent="0.25">
      <c r="A3567" s="10" t="s">
        <v>3585</v>
      </c>
      <c r="B3567" s="14">
        <v>202602</v>
      </c>
      <c r="C3567" s="14">
        <v>202602</v>
      </c>
      <c r="D3567" s="14" t="s">
        <v>1014</v>
      </c>
      <c r="E3567" s="16">
        <v>8296392591</v>
      </c>
      <c r="F3567" s="10" t="s">
        <v>2040</v>
      </c>
      <c r="G3567" s="17" t="s">
        <v>3305</v>
      </c>
      <c r="H3567" s="11">
        <v>59000</v>
      </c>
      <c r="I3567" s="19">
        <v>46123</v>
      </c>
      <c r="J3567" s="11">
        <v>40000</v>
      </c>
      <c r="K3567" s="12" t="s">
        <v>20</v>
      </c>
      <c r="L3567" s="12" t="s">
        <v>158</v>
      </c>
    </row>
    <row r="3568" spans="1:13" x14ac:dyDescent="0.25">
      <c r="A3568" s="10" t="s">
        <v>3484</v>
      </c>
      <c r="B3568" s="14">
        <v>202601</v>
      </c>
      <c r="C3568" s="14">
        <v>202601</v>
      </c>
      <c r="D3568" s="14" t="s">
        <v>1014</v>
      </c>
      <c r="E3568" s="16">
        <v>9692879887</v>
      </c>
      <c r="F3568" s="10" t="s">
        <v>3492</v>
      </c>
      <c r="G3568" s="17" t="s">
        <v>1792</v>
      </c>
      <c r="H3568" s="11">
        <v>280000</v>
      </c>
      <c r="I3568" s="19">
        <v>46123</v>
      </c>
      <c r="J3568" s="11">
        <v>40004</v>
      </c>
      <c r="K3568" s="12" t="s">
        <v>20</v>
      </c>
      <c r="L3568" s="12" t="s">
        <v>158</v>
      </c>
    </row>
    <row r="3569" spans="1:13" x14ac:dyDescent="0.25">
      <c r="A3569" s="10" t="s">
        <v>3504</v>
      </c>
      <c r="B3569" s="14">
        <v>202601</v>
      </c>
      <c r="C3569" s="14">
        <v>202601</v>
      </c>
      <c r="D3569" s="14" t="s">
        <v>1015</v>
      </c>
      <c r="E3569" s="16">
        <v>7847056138</v>
      </c>
      <c r="F3569" s="10" t="s">
        <v>3505</v>
      </c>
      <c r="G3569" s="17" t="s">
        <v>1778</v>
      </c>
      <c r="H3569" s="11">
        <v>305000</v>
      </c>
      <c r="I3569" s="19">
        <v>46123</v>
      </c>
      <c r="J3569" s="11">
        <v>50107</v>
      </c>
      <c r="K3569" s="12" t="s">
        <v>20</v>
      </c>
      <c r="L3569" s="12" t="s">
        <v>158</v>
      </c>
    </row>
    <row r="3570" spans="1:13" x14ac:dyDescent="0.25">
      <c r="A3570" s="10" t="s">
        <v>3662</v>
      </c>
      <c r="B3570" s="14">
        <v>202602</v>
      </c>
      <c r="C3570" s="14">
        <v>202506</v>
      </c>
      <c r="D3570" s="14" t="s">
        <v>1014</v>
      </c>
      <c r="E3570" s="16">
        <v>6370307714</v>
      </c>
      <c r="F3570" s="10" t="s">
        <v>3663</v>
      </c>
      <c r="G3570" s="17" t="s">
        <v>1778</v>
      </c>
      <c r="H3570" s="11">
        <v>290000</v>
      </c>
      <c r="I3570" s="19">
        <v>46123</v>
      </c>
      <c r="J3570" s="11">
        <v>50000</v>
      </c>
      <c r="K3570" s="12" t="s">
        <v>20</v>
      </c>
      <c r="L3570" s="12" t="s">
        <v>158</v>
      </c>
    </row>
    <row r="3571" spans="1:13" x14ac:dyDescent="0.25">
      <c r="A3571" s="10" t="s">
        <v>3549</v>
      </c>
      <c r="B3571" s="14">
        <v>202602</v>
      </c>
      <c r="C3571" s="14">
        <v>202602</v>
      </c>
      <c r="D3571" s="14" t="s">
        <v>1015</v>
      </c>
      <c r="E3571" s="16">
        <v>8260810298</v>
      </c>
      <c r="F3571" s="10" t="s">
        <v>3565</v>
      </c>
      <c r="G3571" s="17" t="s">
        <v>1778</v>
      </c>
      <c r="H3571" s="11">
        <v>2900000</v>
      </c>
      <c r="I3571" s="19">
        <v>46123</v>
      </c>
      <c r="J3571" s="11">
        <v>50000</v>
      </c>
      <c r="K3571" s="12" t="s">
        <v>20</v>
      </c>
      <c r="L3571" s="12" t="s">
        <v>158</v>
      </c>
    </row>
    <row r="3572" spans="1:13" x14ac:dyDescent="0.25">
      <c r="A3572" s="10" t="s">
        <v>3550</v>
      </c>
      <c r="B3572" s="14">
        <v>202602</v>
      </c>
      <c r="C3572" s="14">
        <v>202602</v>
      </c>
      <c r="D3572" s="14" t="s">
        <v>1015</v>
      </c>
      <c r="E3572" s="16" t="s">
        <v>3552</v>
      </c>
      <c r="F3572" s="10" t="s">
        <v>3566</v>
      </c>
      <c r="G3572" s="17" t="s">
        <v>1778</v>
      </c>
      <c r="H3572" s="11">
        <v>290000</v>
      </c>
      <c r="I3572" s="19">
        <v>46123</v>
      </c>
      <c r="J3572" s="11">
        <v>70000</v>
      </c>
      <c r="K3572" s="12" t="s">
        <v>20</v>
      </c>
      <c r="L3572" s="12" t="s">
        <v>158</v>
      </c>
    </row>
    <row r="3573" spans="1:13" x14ac:dyDescent="0.25">
      <c r="A3573" s="10" t="s">
        <v>3664</v>
      </c>
      <c r="B3573" s="14">
        <v>202602</v>
      </c>
      <c r="C3573" s="14">
        <v>202506</v>
      </c>
      <c r="D3573" s="14" t="s">
        <v>1014</v>
      </c>
      <c r="E3573" s="16">
        <v>8280327119</v>
      </c>
      <c r="F3573" s="10" t="s">
        <v>3665</v>
      </c>
      <c r="G3573" s="17" t="s">
        <v>1778</v>
      </c>
      <c r="H3573" s="11">
        <v>295000</v>
      </c>
      <c r="I3573" s="19">
        <v>46125</v>
      </c>
      <c r="J3573" s="11">
        <v>72500</v>
      </c>
      <c r="K3573" s="12" t="s">
        <v>20</v>
      </c>
      <c r="L3573" s="12" t="s">
        <v>158</v>
      </c>
    </row>
    <row r="3574" spans="1:13" x14ac:dyDescent="0.25">
      <c r="A3574" s="10" t="s">
        <v>3676</v>
      </c>
      <c r="B3574" s="14">
        <v>202603</v>
      </c>
      <c r="C3574" s="14">
        <v>202603</v>
      </c>
      <c r="D3574" s="14" t="s">
        <v>1014</v>
      </c>
      <c r="E3574" s="16">
        <v>7588644874</v>
      </c>
      <c r="F3574" s="10" t="s">
        <v>3679</v>
      </c>
      <c r="G3574" s="17" t="s">
        <v>1778</v>
      </c>
      <c r="H3574" s="11">
        <v>290000</v>
      </c>
      <c r="I3574" s="19">
        <v>46125</v>
      </c>
      <c r="J3574" s="11">
        <v>70000</v>
      </c>
      <c r="K3574" s="12" t="s">
        <v>20</v>
      </c>
      <c r="L3574" s="12" t="s">
        <v>158</v>
      </c>
    </row>
    <row r="3575" spans="1:13" x14ac:dyDescent="0.25">
      <c r="A3575" s="10" t="s">
        <v>3791</v>
      </c>
      <c r="B3575" s="14">
        <v>202604</v>
      </c>
      <c r="C3575" s="14">
        <v>202604</v>
      </c>
      <c r="D3575" s="14" t="s">
        <v>1015</v>
      </c>
      <c r="E3575" s="16">
        <v>8018490758</v>
      </c>
      <c r="F3575" s="10" t="s">
        <v>3809</v>
      </c>
      <c r="G3575" s="17" t="s">
        <v>3682</v>
      </c>
      <c r="H3575" s="11">
        <v>318600</v>
      </c>
      <c r="I3575" s="19">
        <v>46125</v>
      </c>
      <c r="J3575" s="11">
        <v>45000</v>
      </c>
      <c r="K3575" s="12" t="s">
        <v>20</v>
      </c>
      <c r="L3575" s="12" t="s">
        <v>158</v>
      </c>
    </row>
    <row r="3576" spans="1:13" x14ac:dyDescent="0.25">
      <c r="A3576" s="10" t="s">
        <v>3802</v>
      </c>
      <c r="B3576" s="14">
        <v>202604</v>
      </c>
      <c r="C3576" s="14">
        <v>202604</v>
      </c>
      <c r="D3576" s="14" t="s">
        <v>1015</v>
      </c>
      <c r="E3576" s="16">
        <v>7978579027</v>
      </c>
      <c r="F3576" s="10" t="s">
        <v>3818</v>
      </c>
      <c r="G3576" s="17" t="s">
        <v>1778</v>
      </c>
      <c r="H3576" s="11">
        <v>318600</v>
      </c>
      <c r="I3576" s="19">
        <v>46125</v>
      </c>
      <c r="J3576" s="11">
        <v>50000</v>
      </c>
      <c r="K3576" s="12" t="s">
        <v>20</v>
      </c>
      <c r="L3576" s="12" t="s">
        <v>158</v>
      </c>
    </row>
    <row r="3577" spans="1:13" x14ac:dyDescent="0.25">
      <c r="A3577" s="10" t="s">
        <v>3800</v>
      </c>
      <c r="B3577" s="14">
        <v>202604</v>
      </c>
      <c r="C3577" s="14">
        <v>202604</v>
      </c>
      <c r="D3577" s="14" t="s">
        <v>1014</v>
      </c>
      <c r="E3577" s="16">
        <v>8249525755</v>
      </c>
      <c r="F3577" s="10" t="s">
        <v>3816</v>
      </c>
      <c r="G3577" s="17" t="s">
        <v>1778</v>
      </c>
      <c r="H3577" s="11">
        <v>318600</v>
      </c>
      <c r="I3577" s="19">
        <v>46125</v>
      </c>
      <c r="J3577" s="11">
        <v>45000</v>
      </c>
      <c r="K3577" s="12" t="s">
        <v>20</v>
      </c>
      <c r="L3577" s="12" t="s">
        <v>158</v>
      </c>
    </row>
    <row r="3578" spans="1:13" x14ac:dyDescent="0.25">
      <c r="A3578" s="10" t="s">
        <v>3803</v>
      </c>
      <c r="B3578" s="14">
        <v>202604</v>
      </c>
      <c r="C3578" s="14">
        <v>202604</v>
      </c>
      <c r="D3578" s="14" t="s">
        <v>1015</v>
      </c>
      <c r="E3578" s="16" t="s">
        <v>3808</v>
      </c>
      <c r="F3578" s="10" t="s">
        <v>3819</v>
      </c>
      <c r="G3578" s="17" t="s">
        <v>1778</v>
      </c>
      <c r="H3578" s="11">
        <v>318600</v>
      </c>
      <c r="I3578" s="19">
        <v>46126</v>
      </c>
      <c r="J3578" s="11">
        <v>285000</v>
      </c>
      <c r="K3578" s="12" t="s">
        <v>20</v>
      </c>
      <c r="L3578" s="12" t="s">
        <v>158</v>
      </c>
    </row>
    <row r="3579" spans="1:13" x14ac:dyDescent="0.25">
      <c r="A3579" s="10" t="s">
        <v>3709</v>
      </c>
      <c r="B3579" s="14">
        <v>202603</v>
      </c>
      <c r="C3579" s="14">
        <v>202603</v>
      </c>
      <c r="D3579" s="14" t="s">
        <v>1014</v>
      </c>
      <c r="E3579" s="16">
        <v>9901861032</v>
      </c>
      <c r="F3579" s="10" t="s">
        <v>3752</v>
      </c>
      <c r="G3579" s="17" t="s">
        <v>3762</v>
      </c>
      <c r="H3579" s="11">
        <v>141600</v>
      </c>
      <c r="I3579" s="19">
        <v>46127</v>
      </c>
      <c r="J3579" s="11">
        <v>54000</v>
      </c>
      <c r="K3579" s="12" t="s">
        <v>20</v>
      </c>
      <c r="L3579" s="12" t="s">
        <v>158</v>
      </c>
    </row>
    <row r="3580" spans="1:13" x14ac:dyDescent="0.25">
      <c r="A3580" s="10" t="s">
        <v>3801</v>
      </c>
      <c r="B3580" s="14">
        <v>202604</v>
      </c>
      <c r="C3580" s="14">
        <v>202604</v>
      </c>
      <c r="D3580" s="14" t="s">
        <v>1015</v>
      </c>
      <c r="E3580" s="16" t="s">
        <v>3807</v>
      </c>
      <c r="F3580" s="10" t="s">
        <v>3817</v>
      </c>
      <c r="G3580" s="17" t="s">
        <v>3682</v>
      </c>
      <c r="H3580" s="11">
        <v>295000</v>
      </c>
      <c r="I3580" s="19">
        <v>46127</v>
      </c>
      <c r="J3580" s="11">
        <v>50000</v>
      </c>
      <c r="K3580" s="12" t="s">
        <v>717</v>
      </c>
      <c r="L3580" s="12" t="s">
        <v>158</v>
      </c>
      <c r="M3580" t="s">
        <v>3780</v>
      </c>
    </row>
    <row r="3581" spans="1:13" x14ac:dyDescent="0.25">
      <c r="A3581" s="10" t="s">
        <v>3381</v>
      </c>
      <c r="B3581" s="14">
        <v>202511</v>
      </c>
      <c r="C3581" s="14">
        <v>202511</v>
      </c>
      <c r="D3581" s="14" t="s">
        <v>1015</v>
      </c>
      <c r="E3581" s="16">
        <v>9337141213</v>
      </c>
      <c r="F3581" s="10" t="s">
        <v>3387</v>
      </c>
      <c r="G3581" s="17" t="s">
        <v>1778</v>
      </c>
      <c r="H3581" s="11">
        <v>290000</v>
      </c>
      <c r="I3581" s="19">
        <v>46127</v>
      </c>
      <c r="J3581" s="11">
        <v>100000</v>
      </c>
      <c r="K3581" s="12" t="s">
        <v>20</v>
      </c>
      <c r="L3581" s="12" t="s">
        <v>158</v>
      </c>
    </row>
    <row r="3582" spans="1:13" x14ac:dyDescent="0.25">
      <c r="A3582" s="10" t="s">
        <v>3824</v>
      </c>
      <c r="B3582" s="14">
        <v>202604</v>
      </c>
      <c r="C3582" s="14">
        <v>202604</v>
      </c>
      <c r="D3582" s="14" t="s">
        <v>1014</v>
      </c>
      <c r="E3582" s="16">
        <v>9900262790</v>
      </c>
      <c r="F3582" s="10" t="s">
        <v>3832</v>
      </c>
      <c r="G3582" s="17" t="s">
        <v>3762</v>
      </c>
      <c r="H3582" s="11">
        <v>141600</v>
      </c>
      <c r="I3582" s="19">
        <v>46127</v>
      </c>
      <c r="J3582" s="11">
        <v>5000</v>
      </c>
      <c r="K3582" s="12" t="s">
        <v>20</v>
      </c>
      <c r="L3582" s="12" t="s">
        <v>158</v>
      </c>
    </row>
    <row r="3583" spans="1:13" x14ac:dyDescent="0.25">
      <c r="A3583" s="10" t="s">
        <v>3825</v>
      </c>
      <c r="B3583" s="14">
        <v>202604</v>
      </c>
      <c r="C3583" s="14">
        <v>202604</v>
      </c>
      <c r="D3583" s="14" t="s">
        <v>1014</v>
      </c>
      <c r="E3583" s="16">
        <v>9663738723</v>
      </c>
      <c r="F3583" s="10" t="s">
        <v>3833</v>
      </c>
      <c r="G3583" s="17" t="s">
        <v>3762</v>
      </c>
      <c r="H3583" s="11">
        <v>141600</v>
      </c>
      <c r="I3583" s="19">
        <v>46127</v>
      </c>
      <c r="J3583" s="11">
        <v>5000</v>
      </c>
      <c r="K3583" s="12" t="s">
        <v>20</v>
      </c>
      <c r="L3583" s="12" t="s">
        <v>158</v>
      </c>
    </row>
    <row r="3584" spans="1:13" x14ac:dyDescent="0.25">
      <c r="A3584" s="10" t="s">
        <v>3826</v>
      </c>
      <c r="B3584" s="14">
        <v>202604</v>
      </c>
      <c r="C3584" s="14">
        <v>202604</v>
      </c>
      <c r="D3584" s="14" t="s">
        <v>1014</v>
      </c>
      <c r="E3584" s="16">
        <v>7008293677</v>
      </c>
      <c r="F3584" s="10" t="s">
        <v>3834</v>
      </c>
      <c r="G3584" s="17" t="s">
        <v>3762</v>
      </c>
      <c r="H3584" s="11">
        <v>141600</v>
      </c>
      <c r="I3584" s="19">
        <v>46127</v>
      </c>
      <c r="J3584" s="11">
        <v>5000</v>
      </c>
      <c r="K3584" s="12" t="s">
        <v>20</v>
      </c>
      <c r="L3584" s="12" t="s">
        <v>158</v>
      </c>
    </row>
    <row r="3585" spans="1:12" x14ac:dyDescent="0.25">
      <c r="A3585" s="10" t="s">
        <v>3827</v>
      </c>
      <c r="B3585" s="14">
        <v>202604</v>
      </c>
      <c r="C3585" s="14">
        <v>202604</v>
      </c>
      <c r="D3585" s="14" t="s">
        <v>1014</v>
      </c>
      <c r="E3585" s="16"/>
      <c r="F3585" s="10"/>
      <c r="G3585" s="17" t="s">
        <v>3762</v>
      </c>
      <c r="H3585" s="11">
        <v>141600</v>
      </c>
      <c r="I3585" s="19">
        <v>46127</v>
      </c>
      <c r="J3585" s="11">
        <v>5000</v>
      </c>
      <c r="K3585" s="12" t="s">
        <v>20</v>
      </c>
      <c r="L3585" s="12" t="s">
        <v>158</v>
      </c>
    </row>
    <row r="3586" spans="1:12" x14ac:dyDescent="0.25">
      <c r="A3586" s="10" t="s">
        <v>3828</v>
      </c>
      <c r="B3586" s="14">
        <v>202604</v>
      </c>
      <c r="C3586" s="14">
        <v>202604</v>
      </c>
      <c r="D3586" s="14" t="s">
        <v>1014</v>
      </c>
      <c r="E3586" s="16"/>
      <c r="F3586" s="10"/>
      <c r="G3586" s="17" t="s">
        <v>3762</v>
      </c>
      <c r="H3586" s="11">
        <v>141600</v>
      </c>
      <c r="I3586" s="19">
        <v>46127</v>
      </c>
      <c r="J3586" s="11">
        <v>5000</v>
      </c>
      <c r="K3586" s="12" t="s">
        <v>20</v>
      </c>
      <c r="L3586" s="12" t="s">
        <v>158</v>
      </c>
    </row>
    <row r="3587" spans="1:12" x14ac:dyDescent="0.25">
      <c r="A3587" s="10" t="s">
        <v>3829</v>
      </c>
      <c r="B3587" s="14">
        <v>202604</v>
      </c>
      <c r="C3587" s="14">
        <v>202604</v>
      </c>
      <c r="D3587" s="14" t="s">
        <v>1014</v>
      </c>
      <c r="E3587" s="16">
        <v>9663697565</v>
      </c>
      <c r="F3587" s="10" t="s">
        <v>3835</v>
      </c>
      <c r="G3587" s="17" t="s">
        <v>3762</v>
      </c>
      <c r="H3587" s="11">
        <v>141600</v>
      </c>
      <c r="I3587" s="19">
        <v>46127</v>
      </c>
      <c r="J3587" s="11">
        <v>5000</v>
      </c>
      <c r="K3587" s="12" t="s">
        <v>20</v>
      </c>
      <c r="L3587" s="12" t="s">
        <v>158</v>
      </c>
    </row>
    <row r="3588" spans="1:12" x14ac:dyDescent="0.25">
      <c r="A3588" s="10" t="s">
        <v>3805</v>
      </c>
      <c r="B3588" s="14">
        <v>202604</v>
      </c>
      <c r="C3588" s="14">
        <v>202604</v>
      </c>
      <c r="D3588" s="14" t="s">
        <v>1015</v>
      </c>
      <c r="E3588" s="16">
        <v>8249206263</v>
      </c>
      <c r="F3588" s="10" t="s">
        <v>3821</v>
      </c>
      <c r="G3588" s="17" t="s">
        <v>1778</v>
      </c>
      <c r="H3588" s="11">
        <v>318600</v>
      </c>
      <c r="I3588" s="19">
        <v>46128</v>
      </c>
      <c r="J3588" s="11">
        <v>285000</v>
      </c>
      <c r="K3588" s="12" t="s">
        <v>20</v>
      </c>
      <c r="L3588" s="12" t="s">
        <v>158</v>
      </c>
    </row>
    <row r="3589" spans="1:12" x14ac:dyDescent="0.25">
      <c r="A3589" s="10" t="s">
        <v>3822</v>
      </c>
      <c r="B3589" s="14">
        <v>202604</v>
      </c>
      <c r="C3589" s="14">
        <v>202604</v>
      </c>
      <c r="D3589" s="14" t="s">
        <v>1014</v>
      </c>
      <c r="E3589" s="16">
        <v>9885688046</v>
      </c>
      <c r="F3589" s="10" t="s">
        <v>3830</v>
      </c>
      <c r="G3589" s="17" t="s">
        <v>3762</v>
      </c>
      <c r="H3589" s="11">
        <v>141600</v>
      </c>
      <c r="I3589" s="19">
        <v>46128</v>
      </c>
      <c r="J3589" s="11">
        <v>5000</v>
      </c>
      <c r="K3589" s="12" t="s">
        <v>20</v>
      </c>
      <c r="L3589" s="12" t="s">
        <v>158</v>
      </c>
    </row>
    <row r="3590" spans="1:12" x14ac:dyDescent="0.25">
      <c r="A3590" s="10" t="s">
        <v>3823</v>
      </c>
      <c r="B3590" s="14">
        <v>202604</v>
      </c>
      <c r="C3590" s="14">
        <v>202604</v>
      </c>
      <c r="D3590" s="14" t="s">
        <v>1014</v>
      </c>
      <c r="E3590" s="16">
        <v>9437192980</v>
      </c>
      <c r="F3590" s="10" t="s">
        <v>3831</v>
      </c>
      <c r="G3590" s="17" t="s">
        <v>3762</v>
      </c>
      <c r="H3590" s="11">
        <v>141600</v>
      </c>
      <c r="I3590" s="19">
        <v>46128</v>
      </c>
      <c r="J3590" s="11">
        <v>5000</v>
      </c>
      <c r="K3590" s="12" t="s">
        <v>20</v>
      </c>
      <c r="L3590" s="12" t="s">
        <v>158</v>
      </c>
    </row>
    <row r="3591" spans="1:12" x14ac:dyDescent="0.25">
      <c r="A3591" s="10" t="s">
        <v>3836</v>
      </c>
      <c r="B3591" s="14">
        <v>202604</v>
      </c>
      <c r="C3591" s="14">
        <v>202604</v>
      </c>
      <c r="D3591" s="14" t="s">
        <v>1014</v>
      </c>
      <c r="E3591" s="16">
        <v>7845344335</v>
      </c>
      <c r="F3591" s="10" t="s">
        <v>3837</v>
      </c>
      <c r="G3591" s="17" t="s">
        <v>3762</v>
      </c>
      <c r="H3591" s="11">
        <v>141600</v>
      </c>
      <c r="I3591" s="19">
        <v>46129</v>
      </c>
      <c r="J3591" s="11">
        <v>125000</v>
      </c>
      <c r="K3591" s="12" t="s">
        <v>20</v>
      </c>
      <c r="L3591" s="12" t="s">
        <v>158</v>
      </c>
    </row>
    <row r="3592" spans="1:12" x14ac:dyDescent="0.25">
      <c r="A3592" s="10" t="s">
        <v>3116</v>
      </c>
      <c r="B3592" s="14">
        <v>202507</v>
      </c>
      <c r="C3592" s="14">
        <v>202507</v>
      </c>
      <c r="D3592" s="14" t="s">
        <v>1015</v>
      </c>
      <c r="E3592" s="16">
        <v>8260657010</v>
      </c>
      <c r="F3592" s="10" t="s">
        <v>3117</v>
      </c>
      <c r="G3592" s="17" t="s">
        <v>1778</v>
      </c>
      <c r="H3592" s="11">
        <v>300000</v>
      </c>
      <c r="I3592" s="19">
        <v>46129</v>
      </c>
      <c r="J3592" s="11">
        <v>30000</v>
      </c>
      <c r="K3592" s="12" t="s">
        <v>20</v>
      </c>
      <c r="L3592" s="12" t="s">
        <v>158</v>
      </c>
    </row>
    <row r="3593" spans="1:12" x14ac:dyDescent="0.25">
      <c r="A3593" s="10" t="s">
        <v>3446</v>
      </c>
      <c r="B3593" s="14">
        <v>202512</v>
      </c>
      <c r="C3593" s="14">
        <v>202512</v>
      </c>
      <c r="D3593" s="14" t="s">
        <v>1015</v>
      </c>
      <c r="E3593" s="16">
        <v>9090815303</v>
      </c>
      <c r="F3593" s="10" t="s">
        <v>3459</v>
      </c>
      <c r="G3593" s="17" t="s">
        <v>1778</v>
      </c>
      <c r="H3593" s="11">
        <v>290000</v>
      </c>
      <c r="I3593" s="19">
        <v>46129</v>
      </c>
      <c r="J3593" s="11">
        <v>50000</v>
      </c>
      <c r="K3593" s="12" t="s">
        <v>20</v>
      </c>
      <c r="L3593" s="12" t="s">
        <v>158</v>
      </c>
    </row>
    <row r="3594" spans="1:12" x14ac:dyDescent="0.25">
      <c r="A3594" s="10" t="s">
        <v>3793</v>
      </c>
      <c r="B3594" s="14">
        <v>202604</v>
      </c>
      <c r="C3594" s="14">
        <v>202604</v>
      </c>
      <c r="D3594" s="14" t="s">
        <v>1015</v>
      </c>
      <c r="E3594" s="16">
        <v>9438143862</v>
      </c>
      <c r="F3594" s="10" t="s">
        <v>3810</v>
      </c>
      <c r="G3594" s="17" t="s">
        <v>1778</v>
      </c>
      <c r="H3594" s="11">
        <v>318600</v>
      </c>
      <c r="I3594" s="19">
        <v>46130</v>
      </c>
      <c r="J3594" s="11">
        <v>71250</v>
      </c>
      <c r="K3594" s="12" t="s">
        <v>20</v>
      </c>
      <c r="L3594" s="12" t="s">
        <v>158</v>
      </c>
    </row>
    <row r="3595" spans="1:12" x14ac:dyDescent="0.25">
      <c r="A3595" s="10" t="s">
        <v>3700</v>
      </c>
      <c r="B3595" s="14">
        <v>202603</v>
      </c>
      <c r="C3595" s="14">
        <v>202603</v>
      </c>
      <c r="D3595" s="14" t="s">
        <v>1015</v>
      </c>
      <c r="E3595" s="16">
        <v>8093628705</v>
      </c>
      <c r="F3595" s="10" t="s">
        <v>3705</v>
      </c>
      <c r="G3595" s="17" t="s">
        <v>1778</v>
      </c>
      <c r="H3595" s="11">
        <v>318600</v>
      </c>
      <c r="I3595" s="19">
        <v>46130</v>
      </c>
      <c r="J3595" s="11">
        <v>55000</v>
      </c>
      <c r="K3595" s="12" t="s">
        <v>20</v>
      </c>
      <c r="L3595" s="12" t="s">
        <v>158</v>
      </c>
    </row>
    <row r="3596" spans="1:12" x14ac:dyDescent="0.25">
      <c r="A3596" s="10" t="s">
        <v>3500</v>
      </c>
      <c r="B3596" s="14">
        <v>202601</v>
      </c>
      <c r="C3596" s="14">
        <v>202601</v>
      </c>
      <c r="D3596" s="14" t="s">
        <v>1015</v>
      </c>
      <c r="E3596" s="16">
        <v>8815437928</v>
      </c>
      <c r="F3596" s="10" t="s">
        <v>3501</v>
      </c>
      <c r="G3596" s="17" t="s">
        <v>1778</v>
      </c>
      <c r="H3596" s="11">
        <v>290000</v>
      </c>
      <c r="I3596" s="19">
        <v>46130</v>
      </c>
      <c r="J3596" s="11">
        <v>45000</v>
      </c>
      <c r="K3596" s="12" t="s">
        <v>20</v>
      </c>
      <c r="L3596" s="12" t="s">
        <v>158</v>
      </c>
    </row>
    <row r="3597" spans="1:12" x14ac:dyDescent="0.25">
      <c r="A3597" s="10" t="s">
        <v>3614</v>
      </c>
      <c r="B3597" s="14">
        <v>202602</v>
      </c>
      <c r="C3597" s="14">
        <v>202602</v>
      </c>
      <c r="D3597" s="14" t="s">
        <v>1015</v>
      </c>
      <c r="E3597" s="16">
        <v>9599281962</v>
      </c>
      <c r="F3597" s="10" t="s">
        <v>3621</v>
      </c>
      <c r="G3597" s="17" t="s">
        <v>1778</v>
      </c>
      <c r="H3597" s="11">
        <v>290000</v>
      </c>
      <c r="I3597" s="19">
        <v>46132</v>
      </c>
      <c r="J3597" s="11">
        <v>25000</v>
      </c>
      <c r="K3597" s="12" t="s">
        <v>20</v>
      </c>
      <c r="L3597" s="12" t="s">
        <v>158</v>
      </c>
    </row>
    <row r="3598" spans="1:12" x14ac:dyDescent="0.25">
      <c r="A3598" s="10" t="s">
        <v>3539</v>
      </c>
      <c r="B3598" s="14">
        <v>202602</v>
      </c>
      <c r="C3598" s="14">
        <v>202602</v>
      </c>
      <c r="D3598" s="14" t="s">
        <v>1015</v>
      </c>
      <c r="E3598" s="16">
        <v>8455075275</v>
      </c>
      <c r="F3598" s="10" t="s">
        <v>3554</v>
      </c>
      <c r="G3598" s="17" t="s">
        <v>1778</v>
      </c>
      <c r="H3598" s="11">
        <v>290000</v>
      </c>
      <c r="I3598" s="19">
        <v>46132</v>
      </c>
      <c r="J3598" s="11">
        <v>85000</v>
      </c>
      <c r="K3598" s="12" t="s">
        <v>20</v>
      </c>
      <c r="L3598" s="12" t="s">
        <v>158</v>
      </c>
    </row>
    <row r="3599" spans="1:12" x14ac:dyDescent="0.25">
      <c r="A3599" s="10" t="s">
        <v>3804</v>
      </c>
      <c r="B3599" s="14">
        <v>202604</v>
      </c>
      <c r="C3599" s="14">
        <v>202604</v>
      </c>
      <c r="D3599" s="14" t="s">
        <v>1015</v>
      </c>
      <c r="E3599" s="16">
        <v>8847856918</v>
      </c>
      <c r="F3599" s="10" t="s">
        <v>3820</v>
      </c>
      <c r="G3599" s="17" t="s">
        <v>1778</v>
      </c>
      <c r="H3599" s="11">
        <v>318600</v>
      </c>
      <c r="I3599" s="19">
        <v>46132</v>
      </c>
      <c r="J3599" s="11">
        <v>45000</v>
      </c>
      <c r="K3599" s="12" t="s">
        <v>20</v>
      </c>
      <c r="L3599" s="12" t="s">
        <v>158</v>
      </c>
    </row>
    <row r="3600" spans="1:12" x14ac:dyDescent="0.25">
      <c r="A3600" s="10" t="s">
        <v>3768</v>
      </c>
      <c r="B3600" s="14">
        <v>202603</v>
      </c>
      <c r="C3600" s="14">
        <v>202603</v>
      </c>
      <c r="D3600" s="14" t="s">
        <v>1014</v>
      </c>
      <c r="E3600" s="16">
        <v>7892591362</v>
      </c>
      <c r="F3600" s="10"/>
      <c r="G3600" s="17" t="s">
        <v>1778</v>
      </c>
      <c r="H3600" s="11">
        <v>290000</v>
      </c>
      <c r="I3600" s="19">
        <v>46132</v>
      </c>
      <c r="J3600" s="11">
        <v>50000</v>
      </c>
      <c r="K3600" s="12" t="s">
        <v>20</v>
      </c>
      <c r="L3600" s="12" t="s">
        <v>158</v>
      </c>
    </row>
    <row r="3601" spans="1:12" x14ac:dyDescent="0.25">
      <c r="A3601" s="10" t="s">
        <v>3541</v>
      </c>
      <c r="B3601" s="14">
        <v>202602</v>
      </c>
      <c r="C3601" s="14">
        <v>202602</v>
      </c>
      <c r="D3601" s="14" t="s">
        <v>1014</v>
      </c>
      <c r="E3601" s="16">
        <v>9124667646</v>
      </c>
      <c r="F3601" s="10" t="s">
        <v>3557</v>
      </c>
      <c r="G3601" s="17" t="s">
        <v>1778</v>
      </c>
      <c r="H3601" s="11">
        <v>290000</v>
      </c>
      <c r="I3601" s="19">
        <v>46132</v>
      </c>
      <c r="J3601" s="11">
        <v>95000</v>
      </c>
      <c r="K3601" s="12" t="s">
        <v>20</v>
      </c>
      <c r="L3601" s="12" t="s">
        <v>158</v>
      </c>
    </row>
    <row r="3602" spans="1:12" x14ac:dyDescent="0.25">
      <c r="A3602" s="10" t="s">
        <v>3799</v>
      </c>
      <c r="B3602" s="14">
        <v>202604</v>
      </c>
      <c r="C3602" s="14">
        <v>202604</v>
      </c>
      <c r="D3602" s="14" t="s">
        <v>1015</v>
      </c>
      <c r="E3602" s="16" t="s">
        <v>3806</v>
      </c>
      <c r="F3602" s="10" t="s">
        <v>3815</v>
      </c>
      <c r="G3602" s="17" t="s">
        <v>1778</v>
      </c>
      <c r="H3602" s="11">
        <v>318600</v>
      </c>
      <c r="I3602" s="19">
        <v>46133</v>
      </c>
      <c r="J3602" s="11">
        <v>45000</v>
      </c>
      <c r="K3602" s="12" t="s">
        <v>20</v>
      </c>
      <c r="L3602" s="12" t="s">
        <v>158</v>
      </c>
    </row>
    <row r="3603" spans="1:12" x14ac:dyDescent="0.25">
      <c r="A3603" s="10" t="s">
        <v>3512</v>
      </c>
      <c r="B3603" s="14">
        <v>202601</v>
      </c>
      <c r="C3603" s="14">
        <v>202601</v>
      </c>
      <c r="D3603" s="14" t="s">
        <v>1015</v>
      </c>
      <c r="E3603" s="16">
        <v>9938872030</v>
      </c>
      <c r="F3603" s="10" t="s">
        <v>3518</v>
      </c>
      <c r="G3603" s="17" t="s">
        <v>1778</v>
      </c>
      <c r="H3603" s="11">
        <v>290000</v>
      </c>
      <c r="I3603" s="19">
        <v>46133</v>
      </c>
      <c r="J3603" s="11">
        <v>71250</v>
      </c>
      <c r="K3603" s="12" t="s">
        <v>20</v>
      </c>
      <c r="L3603" s="12" t="s">
        <v>158</v>
      </c>
    </row>
    <row r="3604" spans="1:12" x14ac:dyDescent="0.25">
      <c r="A3604" s="10" t="s">
        <v>3510</v>
      </c>
      <c r="B3604" s="14">
        <v>202601</v>
      </c>
      <c r="C3604" s="14">
        <v>202601</v>
      </c>
      <c r="D3604" s="14" t="s">
        <v>1015</v>
      </c>
      <c r="E3604" s="16">
        <v>9668635717</v>
      </c>
      <c r="F3604" s="10" t="s">
        <v>3516</v>
      </c>
      <c r="G3604" s="17" t="s">
        <v>1778</v>
      </c>
      <c r="H3604" s="11">
        <v>290000</v>
      </c>
      <c r="I3604" s="19">
        <v>46133</v>
      </c>
      <c r="J3604" s="11">
        <v>71250</v>
      </c>
      <c r="K3604" s="12" t="s">
        <v>20</v>
      </c>
      <c r="L3604" s="12" t="s">
        <v>158</v>
      </c>
    </row>
    <row r="3605" spans="1:12" x14ac:dyDescent="0.25">
      <c r="A3605" s="40" t="s">
        <v>3838</v>
      </c>
      <c r="B3605" s="14">
        <v>202604</v>
      </c>
      <c r="C3605" s="14">
        <v>202604</v>
      </c>
      <c r="D3605" s="14" t="s">
        <v>1015</v>
      </c>
      <c r="E3605" s="16">
        <v>7008193677</v>
      </c>
      <c r="F3605" s="10" t="s">
        <v>3834</v>
      </c>
      <c r="G3605" s="17" t="s">
        <v>3305</v>
      </c>
      <c r="H3605" s="52">
        <v>230000</v>
      </c>
      <c r="I3605" s="19">
        <v>46133</v>
      </c>
      <c r="J3605" s="11">
        <v>108000</v>
      </c>
      <c r="K3605" s="12" t="s">
        <v>20</v>
      </c>
      <c r="L3605" s="12" t="s">
        <v>158</v>
      </c>
    </row>
    <row r="3606" spans="1:12" x14ac:dyDescent="0.25">
      <c r="A3606" s="10" t="s">
        <v>3839</v>
      </c>
      <c r="B3606" s="14">
        <v>202604</v>
      </c>
      <c r="C3606" s="14">
        <v>202604</v>
      </c>
      <c r="D3606" s="14" t="s">
        <v>1015</v>
      </c>
      <c r="E3606" s="16">
        <v>7735705170</v>
      </c>
      <c r="F3606" s="10" t="s">
        <v>3840</v>
      </c>
      <c r="G3606" s="17" t="s">
        <v>1778</v>
      </c>
      <c r="H3606" s="11">
        <v>290000</v>
      </c>
      <c r="I3606" s="19">
        <v>46134</v>
      </c>
      <c r="J3606" s="11">
        <v>70000</v>
      </c>
      <c r="K3606" s="12" t="s">
        <v>20</v>
      </c>
      <c r="L3606" s="12" t="s">
        <v>158</v>
      </c>
    </row>
    <row r="3607" spans="1:12" x14ac:dyDescent="0.25">
      <c r="A3607" s="10" t="s">
        <v>3642</v>
      </c>
      <c r="B3607" s="14">
        <v>202602</v>
      </c>
      <c r="C3607" s="14">
        <v>202506</v>
      </c>
      <c r="D3607" s="14" t="s">
        <v>1014</v>
      </c>
      <c r="E3607" s="16">
        <v>7788021720</v>
      </c>
      <c r="F3607" s="10" t="s">
        <v>3644</v>
      </c>
      <c r="G3607" s="17" t="s">
        <v>3305</v>
      </c>
      <c r="H3607" s="11">
        <v>59000</v>
      </c>
      <c r="I3607" s="19">
        <v>46134</v>
      </c>
      <c r="J3607" s="11">
        <v>60000</v>
      </c>
      <c r="K3607" s="12" t="s">
        <v>20</v>
      </c>
      <c r="L3607" s="12" t="s">
        <v>158</v>
      </c>
    </row>
    <row r="3608" spans="1:12" x14ac:dyDescent="0.25">
      <c r="A3608" s="10" t="s">
        <v>3526</v>
      </c>
      <c r="B3608" s="14">
        <v>202601</v>
      </c>
      <c r="C3608" s="14">
        <v>202601</v>
      </c>
      <c r="D3608" s="14" t="s">
        <v>1015</v>
      </c>
      <c r="E3608" s="16">
        <v>9090062585</v>
      </c>
      <c r="F3608" s="10" t="s">
        <v>3529</v>
      </c>
      <c r="G3608" s="17" t="s">
        <v>1778</v>
      </c>
      <c r="H3608" s="11">
        <v>290000</v>
      </c>
      <c r="I3608" s="19">
        <v>46134</v>
      </c>
      <c r="J3608" s="11">
        <v>50000</v>
      </c>
      <c r="K3608" s="12" t="s">
        <v>20</v>
      </c>
      <c r="L3608" s="12" t="s">
        <v>158</v>
      </c>
    </row>
    <row r="3609" spans="1:12" x14ac:dyDescent="0.25">
      <c r="A3609" s="40" t="s">
        <v>3393</v>
      </c>
      <c r="B3609" s="14">
        <v>202511</v>
      </c>
      <c r="C3609" s="14">
        <v>202511</v>
      </c>
      <c r="D3609" s="14" t="s">
        <v>1015</v>
      </c>
      <c r="E3609" s="16">
        <v>9938905049</v>
      </c>
      <c r="F3609" s="10" t="s">
        <v>3398</v>
      </c>
      <c r="G3609" s="17" t="s">
        <v>1778</v>
      </c>
      <c r="H3609" s="11">
        <v>290000</v>
      </c>
      <c r="I3609" s="19">
        <v>46134</v>
      </c>
      <c r="J3609" s="11">
        <v>50000</v>
      </c>
      <c r="K3609" s="12" t="s">
        <v>20</v>
      </c>
      <c r="L3609" s="12" t="s">
        <v>158</v>
      </c>
    </row>
    <row r="3610" spans="1:12" x14ac:dyDescent="0.25">
      <c r="A3610" s="10" t="s">
        <v>3853</v>
      </c>
      <c r="B3610" s="14">
        <v>202604</v>
      </c>
      <c r="C3610" s="14">
        <v>202604</v>
      </c>
      <c r="D3610" s="14" t="s">
        <v>1014</v>
      </c>
      <c r="E3610" s="16">
        <v>8792025209</v>
      </c>
      <c r="F3610" s="10" t="s">
        <v>3853</v>
      </c>
      <c r="G3610" s="17" t="s">
        <v>1778</v>
      </c>
      <c r="H3610" s="11">
        <v>290000</v>
      </c>
      <c r="I3610" s="19">
        <v>46134</v>
      </c>
      <c r="J3610" s="11">
        <v>5000</v>
      </c>
      <c r="K3610" s="12" t="s">
        <v>20</v>
      </c>
      <c r="L3610" s="12" t="s">
        <v>158</v>
      </c>
    </row>
    <row r="3611" spans="1:12" x14ac:dyDescent="0.25">
      <c r="A3611" s="10" t="s">
        <v>4644</v>
      </c>
      <c r="B3611" s="14">
        <v>202604</v>
      </c>
      <c r="C3611" s="14">
        <v>202604</v>
      </c>
      <c r="D3611" s="14" t="s">
        <v>1015</v>
      </c>
      <c r="E3611" s="16">
        <v>7606972935</v>
      </c>
      <c r="F3611" s="10" t="s">
        <v>3854</v>
      </c>
      <c r="G3611" s="17" t="s">
        <v>1778</v>
      </c>
      <c r="H3611" s="11">
        <v>290000</v>
      </c>
      <c r="I3611" s="19">
        <v>46134</v>
      </c>
      <c r="J3611" s="11">
        <v>5000</v>
      </c>
      <c r="K3611" s="12" t="s">
        <v>20</v>
      </c>
      <c r="L3611" s="12" t="s">
        <v>158</v>
      </c>
    </row>
    <row r="3612" spans="1:12" x14ac:dyDescent="0.25">
      <c r="A3612" s="10" t="s">
        <v>3846</v>
      </c>
      <c r="B3612" s="14">
        <v>202604</v>
      </c>
      <c r="C3612" s="14">
        <v>202604</v>
      </c>
      <c r="D3612" s="14" t="s">
        <v>1015</v>
      </c>
      <c r="E3612" s="16">
        <v>9658528254</v>
      </c>
      <c r="F3612" s="10" t="s">
        <v>3846</v>
      </c>
      <c r="G3612" s="17" t="s">
        <v>3682</v>
      </c>
      <c r="H3612" s="11">
        <v>177000</v>
      </c>
      <c r="I3612" s="19">
        <v>46134</v>
      </c>
      <c r="J3612" s="11">
        <v>5000</v>
      </c>
      <c r="K3612" s="12" t="s">
        <v>20</v>
      </c>
      <c r="L3612" s="12" t="s">
        <v>158</v>
      </c>
    </row>
    <row r="3613" spans="1:12" x14ac:dyDescent="0.25">
      <c r="A3613" s="10" t="s">
        <v>3851</v>
      </c>
      <c r="B3613" s="14">
        <v>202604</v>
      </c>
      <c r="C3613" s="14">
        <v>202604</v>
      </c>
      <c r="D3613" s="14" t="s">
        <v>1015</v>
      </c>
      <c r="E3613" s="16">
        <v>8114343366</v>
      </c>
      <c r="F3613" s="10" t="s">
        <v>3852</v>
      </c>
      <c r="G3613" s="17" t="s">
        <v>1778</v>
      </c>
      <c r="H3613" s="11">
        <v>290000</v>
      </c>
      <c r="I3613" s="19">
        <v>46134</v>
      </c>
      <c r="J3613" s="11">
        <v>5000</v>
      </c>
      <c r="K3613" s="12" t="s">
        <v>20</v>
      </c>
      <c r="L3613" s="12" t="s">
        <v>158</v>
      </c>
    </row>
    <row r="3614" spans="1:12" x14ac:dyDescent="0.25">
      <c r="A3614" s="10" t="s">
        <v>3855</v>
      </c>
      <c r="B3614" s="14">
        <v>202604</v>
      </c>
      <c r="C3614" s="14">
        <v>202604</v>
      </c>
      <c r="D3614" s="14" t="s">
        <v>1015</v>
      </c>
      <c r="E3614" s="16">
        <v>8984488318</v>
      </c>
      <c r="F3614" s="10" t="s">
        <v>3865</v>
      </c>
      <c r="G3614" s="17" t="s">
        <v>1778</v>
      </c>
      <c r="H3614" s="11">
        <v>290000</v>
      </c>
      <c r="I3614" s="19">
        <v>46134</v>
      </c>
      <c r="J3614" s="11">
        <v>5000</v>
      </c>
      <c r="K3614" s="12" t="s">
        <v>20</v>
      </c>
      <c r="L3614" s="12" t="s">
        <v>158</v>
      </c>
    </row>
    <row r="3615" spans="1:12" x14ac:dyDescent="0.25">
      <c r="A3615" s="10" t="s">
        <v>3856</v>
      </c>
      <c r="B3615" s="14">
        <v>202604</v>
      </c>
      <c r="C3615" s="14">
        <v>202604</v>
      </c>
      <c r="D3615" s="14" t="s">
        <v>1015</v>
      </c>
      <c r="E3615" s="16">
        <v>7008067169</v>
      </c>
      <c r="F3615" s="10" t="s">
        <v>3866</v>
      </c>
      <c r="G3615" s="17" t="s">
        <v>1778</v>
      </c>
      <c r="H3615" s="11">
        <v>290000</v>
      </c>
      <c r="I3615" s="19">
        <v>46134</v>
      </c>
      <c r="J3615" s="11">
        <v>5000</v>
      </c>
      <c r="K3615" s="12" t="s">
        <v>20</v>
      </c>
      <c r="L3615" s="12" t="s">
        <v>158</v>
      </c>
    </row>
    <row r="3616" spans="1:12" x14ac:dyDescent="0.25">
      <c r="A3616" s="10" t="s">
        <v>3857</v>
      </c>
      <c r="B3616" s="14">
        <v>202604</v>
      </c>
      <c r="C3616" s="14">
        <v>202604</v>
      </c>
      <c r="D3616" s="14" t="s">
        <v>1015</v>
      </c>
      <c r="E3616" s="16">
        <v>9937116404</v>
      </c>
      <c r="F3616" s="10" t="s">
        <v>3867</v>
      </c>
      <c r="G3616" s="17" t="s">
        <v>3682</v>
      </c>
      <c r="H3616" s="11">
        <v>150000</v>
      </c>
      <c r="I3616" s="19">
        <v>46134</v>
      </c>
      <c r="J3616" s="11">
        <v>5000</v>
      </c>
      <c r="K3616" s="12" t="s">
        <v>20</v>
      </c>
      <c r="L3616" s="12" t="s">
        <v>158</v>
      </c>
    </row>
    <row r="3617" spans="1:12" x14ac:dyDescent="0.25">
      <c r="A3617" s="10" t="s">
        <v>3858</v>
      </c>
      <c r="B3617" s="14">
        <v>202604</v>
      </c>
      <c r="C3617" s="14">
        <v>202604</v>
      </c>
      <c r="D3617" s="14" t="s">
        <v>1015</v>
      </c>
      <c r="E3617" s="16">
        <v>9861092629</v>
      </c>
      <c r="F3617" s="10" t="s">
        <v>3868</v>
      </c>
      <c r="G3617" s="17" t="s">
        <v>1778</v>
      </c>
      <c r="H3617" s="11">
        <v>290000</v>
      </c>
      <c r="I3617" s="19">
        <v>46134</v>
      </c>
      <c r="J3617" s="11">
        <v>5000</v>
      </c>
      <c r="K3617" s="12" t="s">
        <v>20</v>
      </c>
      <c r="L3617" s="12" t="s">
        <v>158</v>
      </c>
    </row>
    <row r="3618" spans="1:12" x14ac:dyDescent="0.25">
      <c r="A3618" s="10" t="s">
        <v>3859</v>
      </c>
      <c r="B3618" s="14">
        <v>202604</v>
      </c>
      <c r="C3618" s="14">
        <v>202604</v>
      </c>
      <c r="D3618" s="14" t="s">
        <v>1015</v>
      </c>
      <c r="E3618" s="16" t="s">
        <v>3864</v>
      </c>
      <c r="F3618" s="10" t="s">
        <v>3869</v>
      </c>
      <c r="G3618" s="17" t="s">
        <v>1778</v>
      </c>
      <c r="H3618" s="11">
        <v>290000</v>
      </c>
      <c r="I3618" s="19">
        <v>46134</v>
      </c>
      <c r="J3618" s="11">
        <v>5000</v>
      </c>
      <c r="K3618" s="12" t="s">
        <v>20</v>
      </c>
      <c r="L3618" s="12" t="s">
        <v>158</v>
      </c>
    </row>
    <row r="3619" spans="1:12" x14ac:dyDescent="0.25">
      <c r="A3619" s="10" t="s">
        <v>3870</v>
      </c>
      <c r="B3619" s="14">
        <v>202604</v>
      </c>
      <c r="C3619" s="14">
        <v>202604</v>
      </c>
      <c r="D3619" s="14" t="s">
        <v>1015</v>
      </c>
      <c r="E3619" s="16">
        <v>7655066240</v>
      </c>
      <c r="F3619" s="10" t="s">
        <v>3844</v>
      </c>
      <c r="G3619" s="17" t="s">
        <v>3682</v>
      </c>
      <c r="H3619" s="11">
        <v>165000</v>
      </c>
      <c r="I3619" s="19">
        <v>46134</v>
      </c>
      <c r="J3619" s="11">
        <v>5000</v>
      </c>
      <c r="K3619" s="12" t="s">
        <v>20</v>
      </c>
      <c r="L3619" s="12" t="s">
        <v>158</v>
      </c>
    </row>
    <row r="3620" spans="1:12" x14ac:dyDescent="0.25">
      <c r="A3620" s="10" t="s">
        <v>3860</v>
      </c>
      <c r="B3620" s="14">
        <v>202604</v>
      </c>
      <c r="C3620" s="14">
        <v>202604</v>
      </c>
      <c r="D3620" s="14" t="s">
        <v>1014</v>
      </c>
      <c r="E3620" s="16">
        <v>7046736566</v>
      </c>
      <c r="F3620" s="10" t="s">
        <v>3871</v>
      </c>
      <c r="G3620" s="17" t="s">
        <v>1778</v>
      </c>
      <c r="H3620" s="11">
        <v>290000</v>
      </c>
      <c r="I3620" s="19">
        <v>46134</v>
      </c>
      <c r="J3620" s="11">
        <v>5000</v>
      </c>
      <c r="K3620" s="12" t="s">
        <v>20</v>
      </c>
      <c r="L3620" s="12" t="s">
        <v>158</v>
      </c>
    </row>
    <row r="3621" spans="1:12" x14ac:dyDescent="0.25">
      <c r="A3621" s="10" t="s">
        <v>3861</v>
      </c>
      <c r="B3621" s="14">
        <v>202604</v>
      </c>
      <c r="C3621" s="14">
        <v>202604</v>
      </c>
      <c r="D3621" s="14" t="s">
        <v>1015</v>
      </c>
      <c r="E3621" s="16">
        <v>7021009507</v>
      </c>
      <c r="F3621" s="10" t="s">
        <v>3848</v>
      </c>
      <c r="G3621" s="17" t="s">
        <v>1778</v>
      </c>
      <c r="H3621" s="11">
        <v>290000</v>
      </c>
      <c r="I3621" s="19">
        <v>46134</v>
      </c>
      <c r="J3621" s="11">
        <v>5000</v>
      </c>
      <c r="K3621" s="12" t="s">
        <v>20</v>
      </c>
      <c r="L3621" s="12" t="s">
        <v>158</v>
      </c>
    </row>
    <row r="3622" spans="1:12" x14ac:dyDescent="0.25">
      <c r="A3622" s="10" t="s">
        <v>3841</v>
      </c>
      <c r="B3622" s="14">
        <v>202604</v>
      </c>
      <c r="C3622" s="14">
        <v>202604</v>
      </c>
      <c r="D3622" s="14" t="s">
        <v>1015</v>
      </c>
      <c r="E3622" s="16">
        <v>7750978099</v>
      </c>
      <c r="F3622" s="10" t="s">
        <v>3842</v>
      </c>
      <c r="G3622" s="17" t="s">
        <v>1778</v>
      </c>
      <c r="H3622" s="11">
        <v>290000</v>
      </c>
      <c r="I3622" s="19">
        <v>46134</v>
      </c>
      <c r="J3622" s="11">
        <v>5000</v>
      </c>
      <c r="K3622" s="12" t="s">
        <v>20</v>
      </c>
      <c r="L3622" s="12" t="s">
        <v>158</v>
      </c>
    </row>
    <row r="3623" spans="1:12" x14ac:dyDescent="0.25">
      <c r="A3623" s="10" t="s">
        <v>3862</v>
      </c>
      <c r="B3623" s="14">
        <v>202604</v>
      </c>
      <c r="C3623" s="14">
        <v>202604</v>
      </c>
      <c r="D3623" s="14" t="s">
        <v>1015</v>
      </c>
      <c r="E3623" s="16">
        <v>7077981515</v>
      </c>
      <c r="F3623" s="10" t="s">
        <v>3850</v>
      </c>
      <c r="G3623" s="17" t="s">
        <v>1778</v>
      </c>
      <c r="H3623" s="11">
        <v>290000</v>
      </c>
      <c r="I3623" s="19">
        <v>46134</v>
      </c>
      <c r="J3623" s="11">
        <v>5000</v>
      </c>
      <c r="K3623" s="12" t="s">
        <v>20</v>
      </c>
      <c r="L3623" s="12" t="s">
        <v>158</v>
      </c>
    </row>
    <row r="3624" spans="1:12" x14ac:dyDescent="0.25">
      <c r="A3624" s="10" t="s">
        <v>3863</v>
      </c>
      <c r="B3624" s="14">
        <v>202604</v>
      </c>
      <c r="C3624" s="14">
        <v>202604</v>
      </c>
      <c r="D3624" s="14" t="s">
        <v>1015</v>
      </c>
      <c r="E3624" s="16">
        <v>7008193547</v>
      </c>
      <c r="F3624" s="10" t="s">
        <v>3872</v>
      </c>
      <c r="G3624" s="17" t="s">
        <v>3682</v>
      </c>
      <c r="H3624" s="11">
        <v>177000</v>
      </c>
      <c r="I3624" s="19">
        <v>46134</v>
      </c>
      <c r="J3624" s="11">
        <v>5000</v>
      </c>
      <c r="K3624" s="12" t="s">
        <v>20</v>
      </c>
      <c r="L3624" s="12" t="s">
        <v>158</v>
      </c>
    </row>
    <row r="3625" spans="1:12" x14ac:dyDescent="0.25">
      <c r="A3625" s="10" t="s">
        <v>3768</v>
      </c>
      <c r="B3625" s="14">
        <v>202603</v>
      </c>
      <c r="C3625" s="14">
        <v>202603</v>
      </c>
      <c r="D3625" s="14" t="s">
        <v>1014</v>
      </c>
      <c r="E3625" s="16">
        <v>7892591362</v>
      </c>
      <c r="F3625" s="10"/>
      <c r="G3625" s="17" t="s">
        <v>1778</v>
      </c>
      <c r="H3625" s="11">
        <v>290000</v>
      </c>
      <c r="I3625" s="19">
        <v>46135</v>
      </c>
      <c r="J3625" s="11">
        <v>50000</v>
      </c>
      <c r="K3625" s="12" t="s">
        <v>20</v>
      </c>
      <c r="L3625" s="12" t="s">
        <v>158</v>
      </c>
    </row>
    <row r="3626" spans="1:12" x14ac:dyDescent="0.25">
      <c r="A3626" s="10" t="s">
        <v>3843</v>
      </c>
      <c r="B3626" s="14">
        <v>202604</v>
      </c>
      <c r="C3626" s="14">
        <v>202604</v>
      </c>
      <c r="D3626" s="14" t="s">
        <v>1015</v>
      </c>
      <c r="E3626" s="16">
        <v>7655066240</v>
      </c>
      <c r="F3626" s="10" t="s">
        <v>3844</v>
      </c>
      <c r="G3626" s="17" t="s">
        <v>1778</v>
      </c>
      <c r="H3626" s="11">
        <v>290000</v>
      </c>
      <c r="I3626" s="19">
        <v>46135</v>
      </c>
      <c r="J3626" s="11">
        <v>50000</v>
      </c>
      <c r="K3626" s="12" t="s">
        <v>20</v>
      </c>
      <c r="L3626" s="12" t="s">
        <v>158</v>
      </c>
    </row>
    <row r="3627" spans="1:12" x14ac:dyDescent="0.25">
      <c r="A3627" s="10" t="s">
        <v>3845</v>
      </c>
      <c r="B3627" s="14">
        <v>202604</v>
      </c>
      <c r="C3627" s="14">
        <v>202604</v>
      </c>
      <c r="D3627" s="14" t="s">
        <v>1015</v>
      </c>
      <c r="E3627" s="16">
        <v>9658528254</v>
      </c>
      <c r="F3627" s="10" t="s">
        <v>3846</v>
      </c>
      <c r="G3627" s="17" t="s">
        <v>1778</v>
      </c>
      <c r="H3627" s="11">
        <v>290000</v>
      </c>
      <c r="I3627" s="19">
        <v>46135</v>
      </c>
      <c r="J3627" s="11">
        <v>57333</v>
      </c>
      <c r="K3627" s="12" t="s">
        <v>20</v>
      </c>
      <c r="L3627" s="12" t="s">
        <v>158</v>
      </c>
    </row>
    <row r="3628" spans="1:12" x14ac:dyDescent="0.25">
      <c r="A3628" s="10" t="s">
        <v>3841</v>
      </c>
      <c r="B3628" s="14">
        <v>202604</v>
      </c>
      <c r="C3628" s="14">
        <v>202604</v>
      </c>
      <c r="D3628" s="14" t="s">
        <v>1015</v>
      </c>
      <c r="E3628" s="16">
        <v>7750978099</v>
      </c>
      <c r="F3628" s="10" t="s">
        <v>3842</v>
      </c>
      <c r="G3628" s="17" t="s">
        <v>1778</v>
      </c>
      <c r="H3628" s="11">
        <v>290000</v>
      </c>
      <c r="I3628" s="19">
        <v>46136</v>
      </c>
      <c r="J3628" s="11">
        <v>40000</v>
      </c>
      <c r="K3628" s="12" t="s">
        <v>20</v>
      </c>
      <c r="L3628" s="12" t="s">
        <v>158</v>
      </c>
    </row>
    <row r="3629" spans="1:12" x14ac:dyDescent="0.25">
      <c r="A3629" s="10" t="s">
        <v>3847</v>
      </c>
      <c r="B3629" s="14">
        <v>202604</v>
      </c>
      <c r="C3629" s="14">
        <v>202604</v>
      </c>
      <c r="D3629" s="14" t="s">
        <v>1015</v>
      </c>
      <c r="E3629" s="16">
        <v>7021009507</v>
      </c>
      <c r="F3629" s="10" t="s">
        <v>3848</v>
      </c>
      <c r="G3629" s="17" t="s">
        <v>1778</v>
      </c>
      <c r="H3629" s="11">
        <v>318600</v>
      </c>
      <c r="I3629" s="19">
        <v>46136</v>
      </c>
      <c r="J3629" s="11">
        <v>285000</v>
      </c>
      <c r="K3629" s="12" t="s">
        <v>20</v>
      </c>
      <c r="L3629" s="12" t="s">
        <v>158</v>
      </c>
    </row>
    <row r="3630" spans="1:12" x14ac:dyDescent="0.25">
      <c r="A3630" s="10" t="s">
        <v>3698</v>
      </c>
      <c r="B3630" s="14">
        <v>202603</v>
      </c>
      <c r="C3630" s="14">
        <v>202603</v>
      </c>
      <c r="D3630" s="14" t="s">
        <v>1015</v>
      </c>
      <c r="E3630" s="16">
        <v>6370323103</v>
      </c>
      <c r="F3630" s="10" t="s">
        <v>3704</v>
      </c>
      <c r="G3630" s="17" t="s">
        <v>1778</v>
      </c>
      <c r="H3630" s="11">
        <v>318600</v>
      </c>
      <c r="I3630" s="19">
        <v>46137</v>
      </c>
      <c r="J3630" s="11">
        <v>50000</v>
      </c>
      <c r="K3630" s="12" t="s">
        <v>20</v>
      </c>
      <c r="L3630" s="12" t="s">
        <v>158</v>
      </c>
    </row>
    <row r="3631" spans="1:12" x14ac:dyDescent="0.25">
      <c r="A3631" s="10" t="s">
        <v>3849</v>
      </c>
      <c r="B3631" s="14">
        <v>202604</v>
      </c>
      <c r="C3631" s="14">
        <v>202604</v>
      </c>
      <c r="D3631" s="14" t="s">
        <v>1015</v>
      </c>
      <c r="E3631" s="16">
        <v>7077981515</v>
      </c>
      <c r="F3631" s="10" t="s">
        <v>3850</v>
      </c>
      <c r="G3631" s="17" t="s">
        <v>1778</v>
      </c>
      <c r="H3631" s="11">
        <v>318600</v>
      </c>
      <c r="I3631" s="19">
        <v>46137</v>
      </c>
      <c r="J3631" s="11">
        <v>114500</v>
      </c>
      <c r="K3631" s="12" t="s">
        <v>20</v>
      </c>
      <c r="L3631" s="12" t="s">
        <v>158</v>
      </c>
    </row>
    <row r="3632" spans="1:12" x14ac:dyDescent="0.25">
      <c r="A3632" s="10" t="s">
        <v>3849</v>
      </c>
      <c r="B3632" s="14">
        <v>202604</v>
      </c>
      <c r="C3632" s="14">
        <v>202604</v>
      </c>
      <c r="D3632" s="14" t="s">
        <v>1015</v>
      </c>
      <c r="E3632" s="16">
        <v>7077981515</v>
      </c>
      <c r="F3632" s="10" t="s">
        <v>3850</v>
      </c>
      <c r="G3632" s="17" t="s">
        <v>1778</v>
      </c>
      <c r="H3632" s="11">
        <v>318600</v>
      </c>
      <c r="I3632" s="19">
        <v>46137</v>
      </c>
      <c r="J3632" s="11">
        <v>150000</v>
      </c>
      <c r="K3632" s="12" t="s">
        <v>20</v>
      </c>
      <c r="L3632" s="12" t="s">
        <v>158</v>
      </c>
    </row>
    <row r="3633" spans="1:12" x14ac:dyDescent="0.25">
      <c r="A3633" s="10" t="s">
        <v>3851</v>
      </c>
      <c r="B3633" s="14">
        <v>202604</v>
      </c>
      <c r="C3633" s="14">
        <v>202604</v>
      </c>
      <c r="D3633" s="14" t="s">
        <v>1015</v>
      </c>
      <c r="E3633" s="16">
        <v>6372394426</v>
      </c>
      <c r="F3633" s="10" t="s">
        <v>3852</v>
      </c>
      <c r="G3633" s="17" t="s">
        <v>1778</v>
      </c>
      <c r="H3633" s="11">
        <v>318600</v>
      </c>
      <c r="I3633" s="19">
        <v>46139</v>
      </c>
      <c r="J3633" s="11">
        <v>300000</v>
      </c>
      <c r="K3633" s="12" t="s">
        <v>20</v>
      </c>
      <c r="L3633" s="12" t="s">
        <v>158</v>
      </c>
    </row>
    <row r="3634" spans="1:12" x14ac:dyDescent="0.25">
      <c r="A3634" s="10" t="s">
        <v>3822</v>
      </c>
      <c r="B3634" s="14">
        <v>202604</v>
      </c>
      <c r="C3634" s="14">
        <v>202604</v>
      </c>
      <c r="D3634" s="14" t="s">
        <v>1014</v>
      </c>
      <c r="E3634" s="16">
        <v>9885688046</v>
      </c>
      <c r="F3634" s="10" t="s">
        <v>3830</v>
      </c>
      <c r="G3634" s="17" t="s">
        <v>3762</v>
      </c>
      <c r="H3634" s="11">
        <v>141600</v>
      </c>
      <c r="I3634" s="19">
        <v>46140</v>
      </c>
      <c r="J3634" s="11">
        <v>25000</v>
      </c>
      <c r="K3634" s="12" t="s">
        <v>20</v>
      </c>
      <c r="L3634" s="12" t="s">
        <v>158</v>
      </c>
    </row>
    <row r="3635" spans="1:12" x14ac:dyDescent="0.25">
      <c r="A3635" s="10" t="s">
        <v>3873</v>
      </c>
      <c r="B3635" s="14">
        <v>202604</v>
      </c>
      <c r="C3635" s="14">
        <v>202604</v>
      </c>
      <c r="D3635" s="14" t="s">
        <v>1014</v>
      </c>
      <c r="E3635" s="16">
        <v>9033072682</v>
      </c>
      <c r="F3635" s="10" t="s">
        <v>3874</v>
      </c>
      <c r="G3635" s="17" t="s">
        <v>3762</v>
      </c>
      <c r="H3635" s="11">
        <v>141600</v>
      </c>
      <c r="I3635" s="19">
        <v>46140</v>
      </c>
      <c r="J3635" s="11">
        <v>32000</v>
      </c>
      <c r="K3635" s="12" t="s">
        <v>20</v>
      </c>
      <c r="L3635" s="12" t="s">
        <v>158</v>
      </c>
    </row>
    <row r="3636" spans="1:12" x14ac:dyDescent="0.25">
      <c r="A3636" s="10" t="s">
        <v>3697</v>
      </c>
      <c r="B3636" s="14">
        <v>202603</v>
      </c>
      <c r="C3636" s="14">
        <v>202603</v>
      </c>
      <c r="D3636" s="14" t="s">
        <v>1015</v>
      </c>
      <c r="E3636" s="16">
        <v>9668971467</v>
      </c>
      <c r="F3636" s="10" t="s">
        <v>3703</v>
      </c>
      <c r="G3636" s="17" t="s">
        <v>1778</v>
      </c>
      <c r="H3636" s="11">
        <v>318600</v>
      </c>
      <c r="I3636" s="19">
        <v>46141</v>
      </c>
      <c r="J3636" s="11">
        <v>20000</v>
      </c>
      <c r="K3636" s="12" t="s">
        <v>20</v>
      </c>
      <c r="L3636" s="12" t="s">
        <v>158</v>
      </c>
    </row>
    <row r="3637" spans="1:12" x14ac:dyDescent="0.25">
      <c r="A3637" s="10" t="s">
        <v>3796</v>
      </c>
      <c r="B3637" s="14">
        <v>202604</v>
      </c>
      <c r="C3637" s="14">
        <v>202604</v>
      </c>
      <c r="D3637" s="14" t="s">
        <v>1015</v>
      </c>
      <c r="E3637" s="16">
        <v>9124722247</v>
      </c>
      <c r="F3637" s="10" t="s">
        <v>3813</v>
      </c>
      <c r="G3637" s="17" t="s">
        <v>1778</v>
      </c>
      <c r="H3637" s="11">
        <v>318600</v>
      </c>
      <c r="I3637" s="19">
        <v>46141</v>
      </c>
      <c r="J3637" s="11">
        <v>285000</v>
      </c>
      <c r="K3637" s="12" t="s">
        <v>20</v>
      </c>
      <c r="L3637" s="12" t="s">
        <v>158</v>
      </c>
    </row>
    <row r="3638" spans="1:12" x14ac:dyDescent="0.25">
      <c r="A3638" s="10" t="s">
        <v>3628</v>
      </c>
      <c r="B3638" s="14">
        <v>202602</v>
      </c>
      <c r="C3638" s="14">
        <v>202506</v>
      </c>
      <c r="D3638" s="14" t="s">
        <v>1015</v>
      </c>
      <c r="E3638" s="48">
        <v>7008193547</v>
      </c>
      <c r="F3638" s="27" t="s">
        <v>3872</v>
      </c>
      <c r="G3638" s="17" t="s">
        <v>1778</v>
      </c>
      <c r="H3638" s="11">
        <v>290000</v>
      </c>
      <c r="I3638" s="19">
        <v>46142</v>
      </c>
      <c r="J3638" s="11">
        <v>43000</v>
      </c>
      <c r="K3638" s="12" t="s">
        <v>20</v>
      </c>
      <c r="L3638" s="12" t="s">
        <v>158</v>
      </c>
    </row>
    <row r="3639" spans="1:12" x14ac:dyDescent="0.25">
      <c r="A3639" s="10" t="s">
        <v>422</v>
      </c>
      <c r="B3639" s="14">
        <v>202602</v>
      </c>
      <c r="C3639" s="14">
        <v>202602</v>
      </c>
      <c r="D3639" s="14" t="s">
        <v>1014</v>
      </c>
      <c r="E3639" s="16">
        <v>7751029895</v>
      </c>
      <c r="F3639" s="10" t="s">
        <v>420</v>
      </c>
      <c r="G3639" s="17" t="s">
        <v>3305</v>
      </c>
      <c r="H3639" s="11">
        <v>59000</v>
      </c>
      <c r="I3639" s="19">
        <v>46142</v>
      </c>
      <c r="J3639" s="11">
        <v>5000</v>
      </c>
      <c r="K3639" s="12" t="s">
        <v>20</v>
      </c>
      <c r="L3639" s="12" t="s">
        <v>158</v>
      </c>
    </row>
    <row r="3640" spans="1:12" x14ac:dyDescent="0.25">
      <c r="A3640" s="10" t="s">
        <v>3694</v>
      </c>
      <c r="B3640" s="14">
        <v>202603</v>
      </c>
      <c r="C3640" s="14">
        <v>202603</v>
      </c>
      <c r="D3640" s="14" t="s">
        <v>1015</v>
      </c>
      <c r="E3640" s="16">
        <v>7008418488</v>
      </c>
      <c r="F3640" s="10" t="s">
        <v>3695</v>
      </c>
      <c r="G3640" s="17" t="s">
        <v>1778</v>
      </c>
      <c r="H3640" s="11">
        <v>290000</v>
      </c>
      <c r="I3640" s="19">
        <v>46142</v>
      </c>
      <c r="J3640" s="11">
        <f>5000+15000+30000</f>
        <v>50000</v>
      </c>
      <c r="K3640" s="12" t="s">
        <v>20</v>
      </c>
      <c r="L3640" s="12" t="s">
        <v>158</v>
      </c>
    </row>
    <row r="3641" spans="1:12" x14ac:dyDescent="0.25">
      <c r="A3641" s="10" t="s">
        <v>3876</v>
      </c>
      <c r="B3641" s="14">
        <v>202604</v>
      </c>
      <c r="C3641" s="14">
        <v>202604</v>
      </c>
      <c r="D3641" s="14" t="s">
        <v>1015</v>
      </c>
      <c r="E3641" s="16">
        <v>9060635264</v>
      </c>
      <c r="F3641" s="10" t="s">
        <v>3875</v>
      </c>
      <c r="G3641" s="17" t="s">
        <v>3305</v>
      </c>
      <c r="H3641" s="11">
        <v>59000</v>
      </c>
      <c r="I3641" s="19">
        <v>46142</v>
      </c>
      <c r="J3641" s="11">
        <v>5000</v>
      </c>
      <c r="K3641" s="12" t="s">
        <v>20</v>
      </c>
      <c r="L3641" s="12" t="s">
        <v>158</v>
      </c>
    </row>
    <row r="3642" spans="1:12" x14ac:dyDescent="0.25">
      <c r="A3642" s="10" t="s">
        <v>3213</v>
      </c>
      <c r="B3642" s="14">
        <v>202509</v>
      </c>
      <c r="C3642" s="14">
        <v>202509</v>
      </c>
      <c r="D3642" s="14" t="s">
        <v>1014</v>
      </c>
      <c r="E3642" s="16">
        <v>8917452901</v>
      </c>
      <c r="F3642" s="10" t="s">
        <v>3220</v>
      </c>
      <c r="G3642" s="17" t="s">
        <v>1778</v>
      </c>
      <c r="H3642" s="11">
        <v>290000</v>
      </c>
      <c r="I3642" s="19">
        <v>46142</v>
      </c>
      <c r="J3642" s="11">
        <v>20000</v>
      </c>
      <c r="K3642" s="12" t="s">
        <v>20</v>
      </c>
      <c r="L3642" s="12" t="s">
        <v>158</v>
      </c>
    </row>
    <row r="3643" spans="1:12" x14ac:dyDescent="0.25">
      <c r="A3643" s="10" t="s">
        <v>3877</v>
      </c>
      <c r="B3643" s="14">
        <v>202604</v>
      </c>
      <c r="C3643" s="14">
        <v>202604</v>
      </c>
      <c r="D3643" s="14" t="s">
        <v>1015</v>
      </c>
      <c r="E3643" s="16">
        <v>9148709508</v>
      </c>
      <c r="F3643" s="10" t="s">
        <v>3878</v>
      </c>
      <c r="G3643" s="17" t="s">
        <v>3305</v>
      </c>
      <c r="H3643" s="11">
        <v>59000</v>
      </c>
      <c r="I3643" s="19">
        <v>46142</v>
      </c>
      <c r="J3643" s="11">
        <v>20000</v>
      </c>
      <c r="K3643" s="12" t="s">
        <v>20</v>
      </c>
      <c r="L3643" s="12" t="s">
        <v>158</v>
      </c>
    </row>
    <row r="3644" spans="1:12" x14ac:dyDescent="0.25">
      <c r="A3644" s="10" t="s">
        <v>3879</v>
      </c>
      <c r="B3644" s="14">
        <v>202604</v>
      </c>
      <c r="C3644" s="14">
        <v>202604</v>
      </c>
      <c r="D3644" s="14" t="s">
        <v>1015</v>
      </c>
      <c r="E3644" s="16">
        <v>6372568881</v>
      </c>
      <c r="F3644" s="10" t="s">
        <v>3880</v>
      </c>
      <c r="G3644" s="17" t="s">
        <v>3305</v>
      </c>
      <c r="H3644" s="11">
        <v>59000</v>
      </c>
      <c r="I3644" s="19">
        <v>46142</v>
      </c>
      <c r="J3644" s="11">
        <v>45000</v>
      </c>
      <c r="K3644" s="12" t="s">
        <v>20</v>
      </c>
      <c r="L3644" s="12" t="s">
        <v>158</v>
      </c>
    </row>
    <row r="3645" spans="1:12" x14ac:dyDescent="0.25">
      <c r="A3645" s="10" t="s">
        <v>3855</v>
      </c>
      <c r="B3645" s="14">
        <v>202604</v>
      </c>
      <c r="C3645" s="14">
        <v>202604</v>
      </c>
      <c r="D3645" s="14" t="s">
        <v>1015</v>
      </c>
      <c r="E3645" s="16">
        <v>8984488318</v>
      </c>
      <c r="F3645" s="10" t="s">
        <v>3865</v>
      </c>
      <c r="G3645" s="17" t="s">
        <v>1778</v>
      </c>
      <c r="H3645" s="11">
        <v>290000</v>
      </c>
      <c r="I3645" s="19">
        <v>46143</v>
      </c>
      <c r="J3645" s="11">
        <v>55000</v>
      </c>
      <c r="K3645" s="12" t="s">
        <v>20</v>
      </c>
      <c r="L3645" s="12" t="s">
        <v>158</v>
      </c>
    </row>
    <row r="3646" spans="1:12" x14ac:dyDescent="0.25">
      <c r="A3646" s="10" t="s">
        <v>3440</v>
      </c>
      <c r="B3646" s="14">
        <v>202512</v>
      </c>
      <c r="C3646" s="14">
        <v>202512</v>
      </c>
      <c r="D3646" s="14" t="s">
        <v>1015</v>
      </c>
      <c r="E3646" s="16">
        <v>8763218254</v>
      </c>
      <c r="F3646" s="10" t="s">
        <v>3453</v>
      </c>
      <c r="G3646" s="17" t="s">
        <v>1778</v>
      </c>
      <c r="H3646" s="11">
        <v>290000</v>
      </c>
      <c r="I3646" s="19">
        <v>46143</v>
      </c>
      <c r="J3646" s="11">
        <v>50000</v>
      </c>
      <c r="K3646" s="12" t="s">
        <v>20</v>
      </c>
      <c r="L3646" s="12" t="s">
        <v>158</v>
      </c>
    </row>
    <row r="3647" spans="1:12" x14ac:dyDescent="0.25">
      <c r="A3647" s="10" t="s">
        <v>3856</v>
      </c>
      <c r="B3647" s="14">
        <v>202604</v>
      </c>
      <c r="C3647" s="14">
        <v>202604</v>
      </c>
      <c r="D3647" s="14" t="s">
        <v>1015</v>
      </c>
      <c r="E3647" s="16">
        <v>7008067169</v>
      </c>
      <c r="F3647" s="10" t="s">
        <v>3866</v>
      </c>
      <c r="G3647" s="17" t="s">
        <v>1778</v>
      </c>
      <c r="H3647" s="11">
        <v>290000</v>
      </c>
      <c r="I3647" s="19">
        <v>46143</v>
      </c>
      <c r="J3647" s="11">
        <v>95000</v>
      </c>
      <c r="K3647" s="12" t="s">
        <v>20</v>
      </c>
      <c r="L3647" s="12" t="s">
        <v>158</v>
      </c>
    </row>
    <row r="3648" spans="1:12" x14ac:dyDescent="0.25">
      <c r="A3648" s="10" t="s">
        <v>3857</v>
      </c>
      <c r="B3648" s="14">
        <v>202604</v>
      </c>
      <c r="C3648" s="14">
        <v>202604</v>
      </c>
      <c r="D3648" s="14" t="s">
        <v>1015</v>
      </c>
      <c r="E3648" s="16">
        <v>9937116404</v>
      </c>
      <c r="F3648" s="10" t="s">
        <v>3867</v>
      </c>
      <c r="G3648" s="17" t="s">
        <v>3682</v>
      </c>
      <c r="H3648" s="11">
        <v>150000</v>
      </c>
      <c r="I3648" s="19">
        <v>46143</v>
      </c>
      <c r="J3648" s="11">
        <v>20000</v>
      </c>
      <c r="K3648" s="12" t="s">
        <v>20</v>
      </c>
      <c r="L3648" s="12" t="s">
        <v>158</v>
      </c>
    </row>
    <row r="3649" spans="1:12" x14ac:dyDescent="0.25">
      <c r="A3649" s="10" t="s">
        <v>3881</v>
      </c>
      <c r="B3649" s="14">
        <v>202604</v>
      </c>
      <c r="C3649" s="14">
        <v>202604</v>
      </c>
      <c r="D3649" s="14" t="s">
        <v>1015</v>
      </c>
      <c r="E3649" s="16">
        <v>7978237163</v>
      </c>
      <c r="F3649" s="10" t="s">
        <v>3869</v>
      </c>
      <c r="G3649" s="17" t="s">
        <v>3305</v>
      </c>
      <c r="H3649" s="11">
        <v>59000</v>
      </c>
      <c r="I3649" s="19">
        <v>46143</v>
      </c>
      <c r="J3649" s="11">
        <v>45000</v>
      </c>
      <c r="K3649" s="12" t="s">
        <v>20</v>
      </c>
      <c r="L3649" s="12" t="s">
        <v>158</v>
      </c>
    </row>
    <row r="3650" spans="1:12" x14ac:dyDescent="0.25">
      <c r="A3650" s="10" t="s">
        <v>3858</v>
      </c>
      <c r="B3650" s="14">
        <v>202604</v>
      </c>
      <c r="C3650" s="14">
        <v>202604</v>
      </c>
      <c r="D3650" s="14" t="s">
        <v>1014</v>
      </c>
      <c r="E3650" s="16">
        <v>9861092629</v>
      </c>
      <c r="F3650" s="10" t="s">
        <v>3868</v>
      </c>
      <c r="G3650" s="17" t="s">
        <v>3305</v>
      </c>
      <c r="H3650" s="11">
        <v>59000</v>
      </c>
      <c r="I3650" s="19">
        <v>46144</v>
      </c>
      <c r="J3650" s="11">
        <v>220000</v>
      </c>
      <c r="K3650" s="12" t="s">
        <v>20</v>
      </c>
      <c r="L3650" s="12" t="s">
        <v>158</v>
      </c>
    </row>
    <row r="3651" spans="1:12" x14ac:dyDescent="0.25">
      <c r="A3651" s="10" t="s">
        <v>3887</v>
      </c>
      <c r="B3651" s="14">
        <v>202604</v>
      </c>
      <c r="C3651" s="14">
        <v>202604</v>
      </c>
      <c r="D3651" s="14" t="s">
        <v>1014</v>
      </c>
      <c r="E3651" s="16">
        <v>7845344335</v>
      </c>
      <c r="F3651" s="10" t="s">
        <v>3837</v>
      </c>
      <c r="G3651" s="17" t="s">
        <v>3305</v>
      </c>
      <c r="H3651" s="11">
        <v>59000</v>
      </c>
      <c r="I3651" s="19">
        <v>46144</v>
      </c>
      <c r="J3651" s="11">
        <v>5000</v>
      </c>
      <c r="K3651" s="12" t="s">
        <v>20</v>
      </c>
      <c r="L3651" s="12" t="s">
        <v>158</v>
      </c>
    </row>
    <row r="3652" spans="1:12" x14ac:dyDescent="0.25">
      <c r="A3652" s="10" t="s">
        <v>3876</v>
      </c>
      <c r="B3652" s="14">
        <v>202604</v>
      </c>
      <c r="C3652" s="14">
        <v>202604</v>
      </c>
      <c r="D3652" s="14" t="s">
        <v>1014</v>
      </c>
      <c r="E3652" s="16">
        <v>9060635264</v>
      </c>
      <c r="F3652" s="10" t="s">
        <v>3875</v>
      </c>
      <c r="G3652" s="17" t="s">
        <v>3305</v>
      </c>
      <c r="H3652" s="11">
        <v>59000</v>
      </c>
      <c r="I3652" s="19">
        <v>46144</v>
      </c>
      <c r="J3652" s="11">
        <v>5000</v>
      </c>
      <c r="K3652" s="12" t="s">
        <v>20</v>
      </c>
      <c r="L3652" s="12" t="s">
        <v>158</v>
      </c>
    </row>
    <row r="3653" spans="1:12" x14ac:dyDescent="0.25">
      <c r="A3653" s="10" t="s">
        <v>3882</v>
      </c>
      <c r="B3653" s="14">
        <v>202604</v>
      </c>
      <c r="C3653" s="14">
        <v>202604</v>
      </c>
      <c r="D3653" s="14" t="s">
        <v>1014</v>
      </c>
      <c r="E3653" s="16" t="s">
        <v>3888</v>
      </c>
      <c r="F3653" s="10" t="s">
        <v>3874</v>
      </c>
      <c r="G3653" s="17" t="s">
        <v>3305</v>
      </c>
      <c r="H3653" s="11">
        <v>59000</v>
      </c>
      <c r="I3653" s="19">
        <v>46144</v>
      </c>
      <c r="J3653" s="11">
        <v>5000</v>
      </c>
      <c r="K3653" s="12" t="s">
        <v>20</v>
      </c>
      <c r="L3653" s="12" t="s">
        <v>158</v>
      </c>
    </row>
    <row r="3654" spans="1:12" x14ac:dyDescent="0.25">
      <c r="A3654" s="10" t="s">
        <v>3883</v>
      </c>
      <c r="B3654" s="14">
        <v>202604</v>
      </c>
      <c r="C3654" s="14">
        <v>202604</v>
      </c>
      <c r="D3654" s="14" t="s">
        <v>1014</v>
      </c>
      <c r="E3654" s="16">
        <v>8792025209</v>
      </c>
      <c r="F3654" s="10" t="s">
        <v>3853</v>
      </c>
      <c r="G3654" s="17" t="s">
        <v>3884</v>
      </c>
      <c r="H3654" s="11">
        <v>290000</v>
      </c>
      <c r="I3654" s="19">
        <v>46146</v>
      </c>
      <c r="J3654" s="11">
        <v>109588</v>
      </c>
      <c r="K3654" s="12" t="s">
        <v>20</v>
      </c>
      <c r="L3654" s="12" t="s">
        <v>158</v>
      </c>
    </row>
    <row r="3655" spans="1:12" x14ac:dyDescent="0.25">
      <c r="A3655" s="10" t="s">
        <v>3802</v>
      </c>
      <c r="B3655" s="14">
        <v>202604</v>
      </c>
      <c r="C3655" s="14">
        <v>202604</v>
      </c>
      <c r="D3655" s="14" t="s">
        <v>1015</v>
      </c>
      <c r="E3655" s="16">
        <v>7978579027</v>
      </c>
      <c r="F3655" s="10" t="s">
        <v>3818</v>
      </c>
      <c r="G3655" s="17" t="s">
        <v>1778</v>
      </c>
      <c r="H3655" s="11">
        <v>318600</v>
      </c>
      <c r="I3655" s="19">
        <v>46147</v>
      </c>
      <c r="J3655" s="11">
        <v>50000</v>
      </c>
      <c r="K3655" s="12" t="s">
        <v>20</v>
      </c>
      <c r="L3655" s="12" t="s">
        <v>158</v>
      </c>
    </row>
    <row r="3656" spans="1:12" x14ac:dyDescent="0.25">
      <c r="A3656" s="10" t="s">
        <v>3548</v>
      </c>
      <c r="B3656" s="14">
        <v>202602</v>
      </c>
      <c r="C3656" s="14">
        <v>202602</v>
      </c>
      <c r="D3656" s="14" t="s">
        <v>1015</v>
      </c>
      <c r="E3656" s="16">
        <v>7008036927</v>
      </c>
      <c r="F3656" s="10" t="s">
        <v>3564</v>
      </c>
      <c r="G3656" s="17" t="s">
        <v>1792</v>
      </c>
      <c r="H3656" s="11">
        <v>270000</v>
      </c>
      <c r="I3656" s="19">
        <v>46147</v>
      </c>
      <c r="J3656" s="11">
        <v>50000</v>
      </c>
      <c r="K3656" s="12" t="s">
        <v>20</v>
      </c>
      <c r="L3656" s="12" t="s">
        <v>158</v>
      </c>
    </row>
    <row r="3657" spans="1:12" x14ac:dyDescent="0.25">
      <c r="A3657" s="10" t="s">
        <v>3788</v>
      </c>
      <c r="B3657" s="14">
        <v>202604</v>
      </c>
      <c r="C3657" s="14">
        <v>202604</v>
      </c>
      <c r="D3657" s="14" t="s">
        <v>1015</v>
      </c>
      <c r="E3657" s="16">
        <v>8327795172</v>
      </c>
      <c r="F3657" s="10" t="s">
        <v>3789</v>
      </c>
      <c r="G3657" s="17" t="s">
        <v>1778</v>
      </c>
      <c r="H3657" s="11">
        <v>290000</v>
      </c>
      <c r="I3657" s="19">
        <v>46147</v>
      </c>
      <c r="J3657" s="11">
        <v>50000</v>
      </c>
      <c r="K3657" s="12" t="s">
        <v>20</v>
      </c>
      <c r="L3657" s="12" t="s">
        <v>158</v>
      </c>
    </row>
    <row r="3658" spans="1:12" x14ac:dyDescent="0.25">
      <c r="A3658" s="10" t="s">
        <v>3829</v>
      </c>
      <c r="B3658" s="14">
        <v>202604</v>
      </c>
      <c r="C3658" s="14">
        <v>202604</v>
      </c>
      <c r="D3658" s="14" t="s">
        <v>1014</v>
      </c>
      <c r="E3658" s="16">
        <v>9663697565</v>
      </c>
      <c r="F3658" s="10" t="s">
        <v>3835</v>
      </c>
      <c r="G3658" s="17" t="s">
        <v>3763</v>
      </c>
      <c r="H3658" s="11">
        <v>230000</v>
      </c>
      <c r="I3658" s="19">
        <v>46147</v>
      </c>
      <c r="J3658" s="11">
        <v>71667</v>
      </c>
      <c r="K3658" s="12" t="s">
        <v>20</v>
      </c>
      <c r="L3658" s="12" t="s">
        <v>158</v>
      </c>
    </row>
    <row r="3659" spans="1:12" x14ac:dyDescent="0.25">
      <c r="A3659" s="10" t="s">
        <v>3615</v>
      </c>
      <c r="B3659" s="14">
        <v>202602</v>
      </c>
      <c r="C3659" s="14">
        <v>202602</v>
      </c>
      <c r="D3659" s="14" t="s">
        <v>1015</v>
      </c>
      <c r="E3659" s="16" t="s">
        <v>3619</v>
      </c>
      <c r="F3659" s="10" t="s">
        <v>3622</v>
      </c>
      <c r="G3659" s="17" t="s">
        <v>1778</v>
      </c>
      <c r="H3659" s="11">
        <v>290000</v>
      </c>
      <c r="I3659" s="19">
        <v>46147</v>
      </c>
      <c r="J3659" s="11">
        <v>50000</v>
      </c>
      <c r="K3659" s="12" t="s">
        <v>20</v>
      </c>
      <c r="L3659" s="12" t="s">
        <v>158</v>
      </c>
    </row>
    <row r="3660" spans="1:12" x14ac:dyDescent="0.25">
      <c r="A3660" s="10" t="s">
        <v>3641</v>
      </c>
      <c r="B3660" s="14">
        <v>202602</v>
      </c>
      <c r="C3660" s="14">
        <v>202506</v>
      </c>
      <c r="D3660" s="14" t="s">
        <v>1014</v>
      </c>
      <c r="E3660" s="16">
        <v>9438366829</v>
      </c>
      <c r="F3660" s="10" t="s">
        <v>3643</v>
      </c>
      <c r="G3660" s="17" t="s">
        <v>3305</v>
      </c>
      <c r="H3660" s="11">
        <v>59000</v>
      </c>
      <c r="I3660" s="19">
        <v>46147</v>
      </c>
      <c r="J3660" s="11">
        <v>40000</v>
      </c>
      <c r="K3660" s="12" t="s">
        <v>20</v>
      </c>
      <c r="L3660" s="12" t="s">
        <v>158</v>
      </c>
    </row>
    <row r="3661" spans="1:12" x14ac:dyDescent="0.25">
      <c r="A3661" s="10" t="s">
        <v>3198</v>
      </c>
      <c r="B3661" s="14">
        <v>202509</v>
      </c>
      <c r="C3661" s="14">
        <v>202509</v>
      </c>
      <c r="D3661" s="14" t="s">
        <v>1014</v>
      </c>
      <c r="E3661" s="16">
        <v>9502142433</v>
      </c>
      <c r="F3661" s="10" t="s">
        <v>3204</v>
      </c>
      <c r="G3661" s="17" t="s">
        <v>1778</v>
      </c>
      <c r="H3661" s="11">
        <v>290000</v>
      </c>
      <c r="I3661" s="19">
        <v>46148</v>
      </c>
      <c r="J3661" s="11">
        <v>35000</v>
      </c>
      <c r="K3661" s="12" t="s">
        <v>20</v>
      </c>
      <c r="L3661" s="12" t="s">
        <v>158</v>
      </c>
    </row>
    <row r="3662" spans="1:12" x14ac:dyDescent="0.25">
      <c r="A3662" s="10" t="s">
        <v>3791</v>
      </c>
      <c r="B3662" s="14">
        <v>202604</v>
      </c>
      <c r="C3662" s="14">
        <v>202604</v>
      </c>
      <c r="D3662" s="14" t="s">
        <v>1015</v>
      </c>
      <c r="E3662" s="16">
        <v>8018490758</v>
      </c>
      <c r="F3662" s="10" t="s">
        <v>3809</v>
      </c>
      <c r="G3662" s="17" t="s">
        <v>3682</v>
      </c>
      <c r="H3662" s="11">
        <v>318600</v>
      </c>
      <c r="I3662" s="19">
        <v>46148</v>
      </c>
      <c r="J3662" s="11">
        <v>30000</v>
      </c>
      <c r="K3662" s="12" t="s">
        <v>20</v>
      </c>
      <c r="L3662" s="12" t="s">
        <v>158</v>
      </c>
    </row>
    <row r="3663" spans="1:12" x14ac:dyDescent="0.25">
      <c r="A3663" s="10" t="s">
        <v>3791</v>
      </c>
      <c r="B3663" s="14">
        <v>202604</v>
      </c>
      <c r="C3663" s="14">
        <v>202604</v>
      </c>
      <c r="D3663" s="14" t="s">
        <v>1015</v>
      </c>
      <c r="E3663" s="16">
        <v>8018490758</v>
      </c>
      <c r="F3663" s="10" t="s">
        <v>3809</v>
      </c>
      <c r="G3663" s="17" t="s">
        <v>3682</v>
      </c>
      <c r="H3663" s="11">
        <v>318600</v>
      </c>
      <c r="I3663" s="19">
        <v>46148</v>
      </c>
      <c r="J3663" s="11">
        <v>20000</v>
      </c>
      <c r="K3663" s="12" t="s">
        <v>20</v>
      </c>
      <c r="L3663" s="12" t="s">
        <v>158</v>
      </c>
    </row>
    <row r="3664" spans="1:12" x14ac:dyDescent="0.25">
      <c r="A3664" s="10" t="s">
        <v>3825</v>
      </c>
      <c r="B3664" s="14">
        <v>202604</v>
      </c>
      <c r="C3664" s="14">
        <v>202604</v>
      </c>
      <c r="D3664" s="14" t="s">
        <v>1014</v>
      </c>
      <c r="E3664" s="16">
        <v>9663738723</v>
      </c>
      <c r="F3664" s="10" t="s">
        <v>3833</v>
      </c>
      <c r="G3664" s="17" t="s">
        <v>3762</v>
      </c>
      <c r="H3664" s="11">
        <v>141600</v>
      </c>
      <c r="I3664" s="19">
        <v>46148</v>
      </c>
      <c r="J3664" s="11">
        <v>141600</v>
      </c>
      <c r="K3664" s="12" t="s">
        <v>20</v>
      </c>
      <c r="L3664" s="12" t="s">
        <v>158</v>
      </c>
    </row>
    <row r="3665" spans="1:13" x14ac:dyDescent="0.25">
      <c r="A3665" s="10" t="s">
        <v>3885</v>
      </c>
      <c r="B3665" s="14">
        <v>202604</v>
      </c>
      <c r="C3665" s="14">
        <v>202604</v>
      </c>
      <c r="D3665" s="14" t="s">
        <v>1014</v>
      </c>
      <c r="E3665" s="16">
        <v>9583912218</v>
      </c>
      <c r="F3665" s="10" t="s">
        <v>3886</v>
      </c>
      <c r="G3665" s="17" t="s">
        <v>3682</v>
      </c>
      <c r="H3665" s="11">
        <v>172000</v>
      </c>
      <c r="I3665" s="19">
        <v>46149</v>
      </c>
      <c r="J3665" s="11">
        <v>172000</v>
      </c>
      <c r="K3665" s="12" t="s">
        <v>20</v>
      </c>
      <c r="L3665" s="12" t="s">
        <v>158</v>
      </c>
    </row>
    <row r="3666" spans="1:13" x14ac:dyDescent="0.25">
      <c r="A3666" s="10" t="s">
        <v>3786</v>
      </c>
      <c r="B3666" s="14">
        <v>202604</v>
      </c>
      <c r="C3666" s="14">
        <v>202604</v>
      </c>
      <c r="D3666" s="14" t="s">
        <v>1015</v>
      </c>
      <c r="E3666" s="16">
        <v>8249944320</v>
      </c>
      <c r="F3666" s="10" t="s">
        <v>3787</v>
      </c>
      <c r="G3666" s="17" t="s">
        <v>3785</v>
      </c>
      <c r="H3666" s="11">
        <v>250000</v>
      </c>
      <c r="I3666" s="19">
        <v>46149</v>
      </c>
      <c r="J3666" s="11">
        <v>94000</v>
      </c>
      <c r="K3666" s="12" t="s">
        <v>20</v>
      </c>
      <c r="L3666" s="12" t="s">
        <v>158</v>
      </c>
    </row>
    <row r="3667" spans="1:13" x14ac:dyDescent="0.25">
      <c r="A3667" s="10" t="s">
        <v>540</v>
      </c>
      <c r="B3667" s="14">
        <v>202302</v>
      </c>
      <c r="C3667" s="14">
        <v>202302</v>
      </c>
      <c r="D3667" s="14" t="s">
        <v>1014</v>
      </c>
      <c r="E3667" s="16">
        <v>8421977650</v>
      </c>
      <c r="F3667" s="10" t="s">
        <v>541</v>
      </c>
      <c r="G3667" s="17" t="s">
        <v>19</v>
      </c>
      <c r="H3667" s="11">
        <v>265500</v>
      </c>
      <c r="I3667" s="19">
        <v>46149</v>
      </c>
      <c r="J3667" s="11">
        <v>15000</v>
      </c>
      <c r="K3667" s="12" t="s">
        <v>20</v>
      </c>
      <c r="L3667" s="12" t="s">
        <v>158</v>
      </c>
    </row>
    <row r="3668" spans="1:13" x14ac:dyDescent="0.25">
      <c r="A3668" s="10" t="s">
        <v>3876</v>
      </c>
      <c r="B3668" s="14">
        <v>202604</v>
      </c>
      <c r="C3668" s="14">
        <v>202604</v>
      </c>
      <c r="D3668" s="14" t="s">
        <v>1014</v>
      </c>
      <c r="E3668" s="16">
        <v>9060635264</v>
      </c>
      <c r="F3668" s="10" t="s">
        <v>3875</v>
      </c>
      <c r="G3668" s="17" t="s">
        <v>3762</v>
      </c>
      <c r="H3668" s="11">
        <v>141600</v>
      </c>
      <c r="I3668" s="19">
        <v>46149</v>
      </c>
      <c r="J3668" s="11">
        <v>35000</v>
      </c>
      <c r="K3668" s="12" t="s">
        <v>20</v>
      </c>
      <c r="L3668" s="12" t="s">
        <v>158</v>
      </c>
    </row>
    <row r="3669" spans="1:13" x14ac:dyDescent="0.25">
      <c r="A3669" s="10" t="s">
        <v>2932</v>
      </c>
      <c r="B3669" s="14">
        <v>202505</v>
      </c>
      <c r="C3669" s="14">
        <v>202505</v>
      </c>
      <c r="D3669" s="14" t="s">
        <v>1014</v>
      </c>
      <c r="E3669" s="16">
        <v>6371155612</v>
      </c>
      <c r="F3669" s="10" t="s">
        <v>2934</v>
      </c>
      <c r="G3669" s="17" t="s">
        <v>2006</v>
      </c>
      <c r="H3669" s="11">
        <v>270000</v>
      </c>
      <c r="I3669" s="19">
        <v>46150</v>
      </c>
      <c r="J3669" s="11">
        <v>8000</v>
      </c>
      <c r="K3669" s="12" t="s">
        <v>20</v>
      </c>
      <c r="L3669" s="12" t="s">
        <v>158</v>
      </c>
    </row>
    <row r="3670" spans="1:13" x14ac:dyDescent="0.25">
      <c r="A3670" s="10" t="s">
        <v>3889</v>
      </c>
      <c r="B3670" s="14">
        <v>202605</v>
      </c>
      <c r="C3670" s="14">
        <v>202605</v>
      </c>
      <c r="D3670" s="14" t="s">
        <v>1014</v>
      </c>
      <c r="E3670" s="16">
        <v>7682069597</v>
      </c>
      <c r="F3670" s="10" t="s">
        <v>3903</v>
      </c>
      <c r="G3670" s="17" t="s">
        <v>3682</v>
      </c>
      <c r="H3670" s="11">
        <v>270000</v>
      </c>
      <c r="I3670" s="19">
        <v>46150</v>
      </c>
      <c r="J3670" s="11">
        <v>5000</v>
      </c>
      <c r="K3670" s="12" t="s">
        <v>20</v>
      </c>
      <c r="L3670" s="12" t="s">
        <v>158</v>
      </c>
    </row>
    <row r="3671" spans="1:13" x14ac:dyDescent="0.25">
      <c r="A3671" s="10" t="s">
        <v>3890</v>
      </c>
      <c r="B3671" s="14">
        <v>202605</v>
      </c>
      <c r="C3671" s="14">
        <v>202605</v>
      </c>
      <c r="D3671" s="14" t="s">
        <v>1015</v>
      </c>
      <c r="E3671" s="16">
        <v>6372446260</v>
      </c>
      <c r="F3671" s="10" t="s">
        <v>3904</v>
      </c>
      <c r="G3671" s="17" t="s">
        <v>3682</v>
      </c>
      <c r="H3671" s="11">
        <v>177000</v>
      </c>
      <c r="I3671" s="19">
        <v>46150</v>
      </c>
      <c r="J3671" s="11">
        <v>5000</v>
      </c>
      <c r="K3671" s="12" t="s">
        <v>20</v>
      </c>
      <c r="L3671" s="12" t="s">
        <v>158</v>
      </c>
    </row>
    <row r="3672" spans="1:13" x14ac:dyDescent="0.25">
      <c r="A3672" s="10" t="s">
        <v>3891</v>
      </c>
      <c r="B3672" s="14">
        <v>202605</v>
      </c>
      <c r="C3672" s="14">
        <v>202605</v>
      </c>
      <c r="D3672" s="14" t="s">
        <v>1015</v>
      </c>
      <c r="E3672" s="16">
        <v>7735374661</v>
      </c>
      <c r="F3672" s="10" t="s">
        <v>3905</v>
      </c>
      <c r="G3672" s="17" t="s">
        <v>1778</v>
      </c>
      <c r="H3672" s="11">
        <v>290000</v>
      </c>
      <c r="I3672" s="19">
        <v>46150</v>
      </c>
      <c r="J3672" s="11">
        <v>5000</v>
      </c>
      <c r="K3672" s="12" t="s">
        <v>20</v>
      </c>
      <c r="L3672" s="12" t="s">
        <v>158</v>
      </c>
    </row>
    <row r="3673" spans="1:13" x14ac:dyDescent="0.25">
      <c r="A3673" s="10" t="s">
        <v>3892</v>
      </c>
      <c r="B3673" s="14">
        <v>202605</v>
      </c>
      <c r="C3673" s="14">
        <v>202605</v>
      </c>
      <c r="D3673" s="14" t="s">
        <v>1015</v>
      </c>
      <c r="E3673" s="16">
        <v>7894473018</v>
      </c>
      <c r="F3673" s="10" t="s">
        <v>3906</v>
      </c>
      <c r="G3673" s="17" t="s">
        <v>1778</v>
      </c>
      <c r="H3673" s="11">
        <v>290000</v>
      </c>
      <c r="I3673" s="19">
        <v>46150</v>
      </c>
      <c r="J3673" s="11">
        <v>5000</v>
      </c>
      <c r="K3673" s="12" t="s">
        <v>20</v>
      </c>
      <c r="L3673" s="12" t="s">
        <v>158</v>
      </c>
    </row>
    <row r="3674" spans="1:13" x14ac:dyDescent="0.25">
      <c r="A3674" s="10" t="s">
        <v>3893</v>
      </c>
      <c r="B3674" s="14">
        <v>202605</v>
      </c>
      <c r="C3674" s="14">
        <v>202605</v>
      </c>
      <c r="D3674" s="14" t="s">
        <v>1015</v>
      </c>
      <c r="E3674" s="16">
        <v>6370082350</v>
      </c>
      <c r="F3674" s="10" t="s">
        <v>3907</v>
      </c>
      <c r="G3674" s="17" t="s">
        <v>1778</v>
      </c>
      <c r="H3674" s="11">
        <v>290000</v>
      </c>
      <c r="I3674" s="19">
        <v>46150</v>
      </c>
      <c r="J3674" s="11">
        <v>5000</v>
      </c>
      <c r="K3674" s="12" t="s">
        <v>20</v>
      </c>
      <c r="L3674" s="12" t="s">
        <v>158</v>
      </c>
    </row>
    <row r="3675" spans="1:13" x14ac:dyDescent="0.25">
      <c r="A3675" s="10" t="s">
        <v>3894</v>
      </c>
      <c r="B3675" s="14">
        <v>202605</v>
      </c>
      <c r="C3675" s="14">
        <v>202605</v>
      </c>
      <c r="D3675" s="14" t="s">
        <v>1015</v>
      </c>
      <c r="E3675" s="16">
        <v>8328900060</v>
      </c>
      <c r="F3675" s="10" t="s">
        <v>3908</v>
      </c>
      <c r="G3675" s="17" t="s">
        <v>1778</v>
      </c>
      <c r="H3675" s="11">
        <v>290000</v>
      </c>
      <c r="I3675" s="19">
        <v>46150</v>
      </c>
      <c r="J3675" s="11">
        <v>5000</v>
      </c>
      <c r="K3675" s="12" t="s">
        <v>20</v>
      </c>
      <c r="L3675" s="12" t="s">
        <v>158</v>
      </c>
    </row>
    <row r="3676" spans="1:13" x14ac:dyDescent="0.25">
      <c r="A3676" s="10" t="s">
        <v>3885</v>
      </c>
      <c r="B3676" s="14">
        <v>202605</v>
      </c>
      <c r="C3676" s="14">
        <v>202605</v>
      </c>
      <c r="D3676" s="14" t="s">
        <v>1015</v>
      </c>
      <c r="E3676" s="16">
        <v>9583912218</v>
      </c>
      <c r="F3676" s="10" t="s">
        <v>3886</v>
      </c>
      <c r="G3676" s="17" t="s">
        <v>3682</v>
      </c>
      <c r="H3676" s="11">
        <v>177000</v>
      </c>
      <c r="I3676" s="19">
        <v>46150</v>
      </c>
      <c r="J3676" s="11">
        <v>5000</v>
      </c>
      <c r="K3676" s="12" t="s">
        <v>717</v>
      </c>
      <c r="L3676" s="12" t="s">
        <v>158</v>
      </c>
      <c r="M3676" t="s">
        <v>3917</v>
      </c>
    </row>
    <row r="3677" spans="1:13" x14ac:dyDescent="0.25">
      <c r="A3677" s="10" t="s">
        <v>3895</v>
      </c>
      <c r="B3677" s="14">
        <v>202605</v>
      </c>
      <c r="C3677" s="14">
        <v>202605</v>
      </c>
      <c r="D3677" s="14" t="s">
        <v>1015</v>
      </c>
      <c r="E3677" s="16">
        <v>9556828020</v>
      </c>
      <c r="F3677" s="10" t="s">
        <v>3909</v>
      </c>
      <c r="G3677" s="17" t="s">
        <v>1778</v>
      </c>
      <c r="H3677" s="11">
        <v>290000</v>
      </c>
      <c r="I3677" s="19">
        <v>46150</v>
      </c>
      <c r="J3677" s="11">
        <v>5000</v>
      </c>
      <c r="K3677" s="12" t="s">
        <v>20</v>
      </c>
      <c r="L3677" s="12" t="s">
        <v>158</v>
      </c>
    </row>
    <row r="3678" spans="1:13" x14ac:dyDescent="0.25">
      <c r="A3678" s="10" t="s">
        <v>3896</v>
      </c>
      <c r="B3678" s="14">
        <v>202605</v>
      </c>
      <c r="C3678" s="14">
        <v>202605</v>
      </c>
      <c r="D3678" s="14" t="s">
        <v>1015</v>
      </c>
      <c r="E3678" s="16">
        <v>7008246101</v>
      </c>
      <c r="F3678" s="10" t="s">
        <v>3910</v>
      </c>
      <c r="G3678" s="17" t="s">
        <v>1778</v>
      </c>
      <c r="H3678" s="11">
        <v>290000</v>
      </c>
      <c r="I3678" s="19">
        <v>46150</v>
      </c>
      <c r="J3678" s="11">
        <v>5000</v>
      </c>
      <c r="K3678" s="12" t="s">
        <v>20</v>
      </c>
      <c r="L3678" s="12" t="s">
        <v>158</v>
      </c>
    </row>
    <row r="3679" spans="1:13" x14ac:dyDescent="0.25">
      <c r="A3679" s="10" t="s">
        <v>3897</v>
      </c>
      <c r="B3679" s="14">
        <v>202605</v>
      </c>
      <c r="C3679" s="14">
        <v>202605</v>
      </c>
      <c r="D3679" s="14" t="s">
        <v>1015</v>
      </c>
      <c r="E3679" s="16">
        <v>9883475685</v>
      </c>
      <c r="F3679" s="10" t="s">
        <v>3911</v>
      </c>
      <c r="G3679" s="17" t="s">
        <v>1778</v>
      </c>
      <c r="H3679" s="11">
        <v>290000</v>
      </c>
      <c r="I3679" s="19">
        <v>46150</v>
      </c>
      <c r="J3679" s="11">
        <v>5000</v>
      </c>
      <c r="K3679" s="12" t="s">
        <v>20</v>
      </c>
      <c r="L3679" s="12" t="s">
        <v>158</v>
      </c>
    </row>
    <row r="3680" spans="1:13" x14ac:dyDescent="0.25">
      <c r="A3680" s="10" t="s">
        <v>3899</v>
      </c>
      <c r="B3680" s="14">
        <v>202605</v>
      </c>
      <c r="C3680" s="14">
        <v>202605</v>
      </c>
      <c r="D3680" s="14" t="s">
        <v>1015</v>
      </c>
      <c r="E3680" s="16">
        <v>8260308934</v>
      </c>
      <c r="F3680" s="10" t="s">
        <v>3913</v>
      </c>
      <c r="G3680" s="17" t="s">
        <v>1778</v>
      </c>
      <c r="H3680" s="11">
        <v>290000</v>
      </c>
      <c r="I3680" s="19">
        <v>46150</v>
      </c>
      <c r="J3680" s="11">
        <v>5000</v>
      </c>
      <c r="K3680" s="12" t="s">
        <v>20</v>
      </c>
      <c r="L3680" s="12" t="s">
        <v>158</v>
      </c>
    </row>
    <row r="3681" spans="1:13" x14ac:dyDescent="0.25">
      <c r="A3681" s="10" t="s">
        <v>3900</v>
      </c>
      <c r="B3681" s="14">
        <v>202605</v>
      </c>
      <c r="C3681" s="14">
        <v>202605</v>
      </c>
      <c r="D3681" s="14" t="s">
        <v>1015</v>
      </c>
      <c r="E3681" s="16">
        <v>9090070024</v>
      </c>
      <c r="F3681" s="10" t="s">
        <v>3914</v>
      </c>
      <c r="G3681" s="17" t="s">
        <v>1778</v>
      </c>
      <c r="H3681" s="11">
        <v>290000</v>
      </c>
      <c r="I3681" s="19">
        <v>46150</v>
      </c>
      <c r="J3681" s="11">
        <v>5000</v>
      </c>
      <c r="K3681" s="12" t="s">
        <v>20</v>
      </c>
      <c r="L3681" s="12" t="s">
        <v>158</v>
      </c>
    </row>
    <row r="3682" spans="1:13" x14ac:dyDescent="0.25">
      <c r="A3682" s="10" t="s">
        <v>3901</v>
      </c>
      <c r="B3682" s="14">
        <v>202605</v>
      </c>
      <c r="C3682" s="14">
        <v>202605</v>
      </c>
      <c r="D3682" s="14" t="s">
        <v>1015</v>
      </c>
      <c r="E3682" s="16">
        <v>7609050666</v>
      </c>
      <c r="F3682" s="10" t="s">
        <v>3915</v>
      </c>
      <c r="G3682" s="17" t="s">
        <v>1778</v>
      </c>
      <c r="H3682" s="11">
        <v>290000</v>
      </c>
      <c r="I3682" s="19">
        <v>46150</v>
      </c>
      <c r="J3682" s="11">
        <v>5000</v>
      </c>
      <c r="K3682" s="12" t="s">
        <v>20</v>
      </c>
      <c r="L3682" s="12" t="s">
        <v>158</v>
      </c>
    </row>
    <row r="3683" spans="1:13" x14ac:dyDescent="0.25">
      <c r="A3683" s="10" t="s">
        <v>3902</v>
      </c>
      <c r="B3683" s="14">
        <v>202605</v>
      </c>
      <c r="C3683" s="14">
        <v>202605</v>
      </c>
      <c r="D3683" s="14" t="s">
        <v>1015</v>
      </c>
      <c r="E3683" s="16">
        <v>7790004402</v>
      </c>
      <c r="F3683" s="10" t="s">
        <v>3916</v>
      </c>
      <c r="G3683" s="17" t="s">
        <v>1778</v>
      </c>
      <c r="H3683" s="11">
        <v>290000</v>
      </c>
      <c r="I3683" s="19">
        <v>46150</v>
      </c>
      <c r="J3683" s="11">
        <v>5000</v>
      </c>
      <c r="K3683" s="12" t="s">
        <v>20</v>
      </c>
      <c r="L3683" s="12" t="s">
        <v>158</v>
      </c>
    </row>
    <row r="3684" spans="1:13" x14ac:dyDescent="0.25">
      <c r="A3684" s="10" t="s">
        <v>3414</v>
      </c>
      <c r="B3684" s="14">
        <v>202512</v>
      </c>
      <c r="C3684" s="14">
        <v>202512</v>
      </c>
      <c r="D3684" s="14" t="s">
        <v>1015</v>
      </c>
      <c r="E3684" s="16">
        <v>7749859195</v>
      </c>
      <c r="F3684" s="10" t="s">
        <v>3419</v>
      </c>
      <c r="G3684" s="17" t="s">
        <v>1778</v>
      </c>
      <c r="H3684" s="11">
        <v>290000</v>
      </c>
      <c r="I3684" s="19">
        <v>46150</v>
      </c>
      <c r="J3684" s="11">
        <v>45000</v>
      </c>
      <c r="K3684" s="12" t="s">
        <v>20</v>
      </c>
      <c r="L3684" s="12" t="s">
        <v>158</v>
      </c>
    </row>
    <row r="3685" spans="1:13" x14ac:dyDescent="0.25">
      <c r="A3685" s="10" t="s">
        <v>3801</v>
      </c>
      <c r="B3685" s="14">
        <v>202604</v>
      </c>
      <c r="C3685" s="14">
        <v>202604</v>
      </c>
      <c r="D3685" s="14" t="s">
        <v>1015</v>
      </c>
      <c r="E3685" s="16" t="s">
        <v>3807</v>
      </c>
      <c r="F3685" s="10" t="s">
        <v>3817</v>
      </c>
      <c r="G3685" s="17" t="s">
        <v>3682</v>
      </c>
      <c r="H3685" s="11">
        <v>295000</v>
      </c>
      <c r="I3685" s="19">
        <v>46150</v>
      </c>
      <c r="J3685" s="11">
        <v>50000</v>
      </c>
      <c r="K3685" s="12" t="s">
        <v>717</v>
      </c>
      <c r="L3685" s="12" t="s">
        <v>158</v>
      </c>
      <c r="M3685" t="s">
        <v>3917</v>
      </c>
    </row>
    <row r="3686" spans="1:13" x14ac:dyDescent="0.25">
      <c r="A3686" s="10" t="s">
        <v>3579</v>
      </c>
      <c r="B3686" s="14">
        <v>202602</v>
      </c>
      <c r="C3686" s="14">
        <v>202602</v>
      </c>
      <c r="D3686" s="14" t="s">
        <v>1014</v>
      </c>
      <c r="E3686" s="16">
        <v>9346333647</v>
      </c>
      <c r="F3686" s="10" t="s">
        <v>3605</v>
      </c>
      <c r="G3686" s="17" t="s">
        <v>3305</v>
      </c>
      <c r="H3686" s="11">
        <v>59000</v>
      </c>
      <c r="I3686" s="19">
        <v>46150</v>
      </c>
      <c r="J3686" s="11">
        <v>10000</v>
      </c>
      <c r="K3686" s="12" t="s">
        <v>20</v>
      </c>
      <c r="L3686" s="12" t="s">
        <v>158</v>
      </c>
    </row>
    <row r="3687" spans="1:13" x14ac:dyDescent="0.25">
      <c r="A3687" s="10" t="s">
        <v>3587</v>
      </c>
      <c r="B3687" s="14">
        <v>202602</v>
      </c>
      <c r="C3687" s="14">
        <v>202602</v>
      </c>
      <c r="D3687" s="14" t="s">
        <v>1014</v>
      </c>
      <c r="E3687" s="16">
        <v>8919365336</v>
      </c>
      <c r="F3687" s="10" t="s">
        <v>789</v>
      </c>
      <c r="G3687" s="17" t="s">
        <v>3305</v>
      </c>
      <c r="H3687" s="11">
        <v>59000</v>
      </c>
      <c r="I3687" s="19">
        <v>46150</v>
      </c>
      <c r="J3687" s="11">
        <v>36000</v>
      </c>
      <c r="K3687" s="12" t="s">
        <v>20</v>
      </c>
      <c r="L3687" s="12" t="s">
        <v>158</v>
      </c>
    </row>
    <row r="3688" spans="1:13" x14ac:dyDescent="0.25">
      <c r="A3688" s="10" t="s">
        <v>3778</v>
      </c>
      <c r="B3688" s="14">
        <v>202604</v>
      </c>
      <c r="C3688" s="14">
        <v>202604</v>
      </c>
      <c r="D3688" s="14" t="s">
        <v>1015</v>
      </c>
      <c r="E3688" s="16">
        <v>9861610228</v>
      </c>
      <c r="F3688" s="10" t="s">
        <v>3779</v>
      </c>
      <c r="G3688" s="17" t="s">
        <v>1778</v>
      </c>
      <c r="H3688" s="11">
        <v>290000</v>
      </c>
      <c r="I3688" s="19">
        <v>46151</v>
      </c>
      <c r="J3688" s="11">
        <v>50000</v>
      </c>
      <c r="K3688" s="12" t="s">
        <v>20</v>
      </c>
      <c r="L3688" s="12" t="s">
        <v>158</v>
      </c>
    </row>
    <row r="3689" spans="1:13" x14ac:dyDescent="0.25">
      <c r="A3689" s="10" t="s">
        <v>3919</v>
      </c>
      <c r="B3689" s="14">
        <v>202605</v>
      </c>
      <c r="C3689" s="14">
        <v>202605</v>
      </c>
      <c r="D3689" s="14" t="s">
        <v>1015</v>
      </c>
      <c r="E3689" s="16">
        <v>9853406969</v>
      </c>
      <c r="F3689" s="10" t="s">
        <v>3918</v>
      </c>
      <c r="G3689" s="17" t="s">
        <v>1778</v>
      </c>
      <c r="H3689" s="11">
        <v>290000</v>
      </c>
      <c r="I3689" s="19">
        <v>46151</v>
      </c>
      <c r="J3689" s="11">
        <v>285000</v>
      </c>
      <c r="K3689" s="12" t="s">
        <v>20</v>
      </c>
      <c r="L3689" s="12" t="s">
        <v>158</v>
      </c>
    </row>
    <row r="3690" spans="1:13" x14ac:dyDescent="0.25">
      <c r="A3690" s="10" t="s">
        <v>3657</v>
      </c>
      <c r="B3690" s="14">
        <v>202602</v>
      </c>
      <c r="C3690" s="14">
        <v>202602</v>
      </c>
      <c r="D3690" s="14" t="s">
        <v>1014</v>
      </c>
      <c r="E3690" s="16">
        <v>7008238291</v>
      </c>
      <c r="F3690" s="10" t="s">
        <v>3658</v>
      </c>
      <c r="G3690" s="17" t="s">
        <v>1778</v>
      </c>
      <c r="H3690" s="11">
        <v>318000</v>
      </c>
      <c r="I3690" s="19">
        <v>46153</v>
      </c>
      <c r="J3690" s="11">
        <f>40000+32250</f>
        <v>72250</v>
      </c>
      <c r="K3690" s="12" t="s">
        <v>20</v>
      </c>
      <c r="L3690" s="12" t="s">
        <v>158</v>
      </c>
    </row>
    <row r="3691" spans="1:13" x14ac:dyDescent="0.25">
      <c r="A3691" s="10" t="s">
        <v>3664</v>
      </c>
      <c r="B3691" s="14">
        <v>202602</v>
      </c>
      <c r="C3691" s="14">
        <v>202506</v>
      </c>
      <c r="D3691" s="14" t="s">
        <v>1014</v>
      </c>
      <c r="E3691" s="16">
        <v>8280327119</v>
      </c>
      <c r="F3691" s="10" t="s">
        <v>3665</v>
      </c>
      <c r="G3691" s="17" t="s">
        <v>1778</v>
      </c>
      <c r="H3691" s="11">
        <v>295000</v>
      </c>
      <c r="I3691" s="19">
        <v>46153</v>
      </c>
      <c r="J3691" s="11">
        <v>72500</v>
      </c>
      <c r="K3691" s="12" t="s">
        <v>20</v>
      </c>
      <c r="L3691" s="12" t="s">
        <v>158</v>
      </c>
    </row>
    <row r="3692" spans="1:13" x14ac:dyDescent="0.25">
      <c r="A3692" s="10" t="s">
        <v>3894</v>
      </c>
      <c r="B3692" s="14">
        <v>202605</v>
      </c>
      <c r="C3692" s="14">
        <v>202605</v>
      </c>
      <c r="D3692" s="14" t="s">
        <v>1015</v>
      </c>
      <c r="E3692" s="16">
        <v>8328900060</v>
      </c>
      <c r="F3692" s="10" t="s">
        <v>3908</v>
      </c>
      <c r="G3692" s="17" t="s">
        <v>1778</v>
      </c>
      <c r="H3692" s="11">
        <v>290000</v>
      </c>
      <c r="I3692" s="19">
        <v>46153</v>
      </c>
      <c r="J3692" s="11">
        <v>71250</v>
      </c>
      <c r="K3692" s="12" t="s">
        <v>20</v>
      </c>
      <c r="L3692" s="12" t="s">
        <v>158</v>
      </c>
    </row>
    <row r="3693" spans="1:13" x14ac:dyDescent="0.25">
      <c r="A3693" s="10" t="s">
        <v>3892</v>
      </c>
      <c r="B3693" s="14">
        <v>202605</v>
      </c>
      <c r="C3693" s="14">
        <v>202605</v>
      </c>
      <c r="D3693" s="14" t="s">
        <v>1015</v>
      </c>
      <c r="E3693" s="16">
        <v>7894473018</v>
      </c>
      <c r="F3693" s="10" t="s">
        <v>3906</v>
      </c>
      <c r="G3693" s="17" t="s">
        <v>1778</v>
      </c>
      <c r="H3693" s="11">
        <v>290000</v>
      </c>
      <c r="I3693" s="19">
        <v>46153</v>
      </c>
      <c r="J3693" s="11">
        <v>71250</v>
      </c>
      <c r="K3693" s="12" t="s">
        <v>717</v>
      </c>
      <c r="L3693" s="12" t="s">
        <v>158</v>
      </c>
      <c r="M3693" t="s">
        <v>3917</v>
      </c>
    </row>
    <row r="3694" spans="1:13" x14ac:dyDescent="0.25">
      <c r="A3694" s="10" t="s">
        <v>3337</v>
      </c>
      <c r="B3694" s="14">
        <v>202511</v>
      </c>
      <c r="C3694" s="14">
        <v>202511</v>
      </c>
      <c r="D3694" s="14" t="s">
        <v>1015</v>
      </c>
      <c r="E3694" s="16">
        <v>6006980490</v>
      </c>
      <c r="F3694" s="10" t="s">
        <v>3349</v>
      </c>
      <c r="G3694" s="17" t="s">
        <v>1778</v>
      </c>
      <c r="H3694" s="11">
        <v>290000</v>
      </c>
      <c r="I3694" s="19">
        <v>46153</v>
      </c>
      <c r="J3694" s="11">
        <v>40000</v>
      </c>
      <c r="K3694" s="12" t="s">
        <v>20</v>
      </c>
      <c r="L3694" s="12" t="s">
        <v>158</v>
      </c>
    </row>
    <row r="3695" spans="1:13" x14ac:dyDescent="0.25">
      <c r="A3695" s="10" t="s">
        <v>3893</v>
      </c>
      <c r="B3695" s="14">
        <v>202605</v>
      </c>
      <c r="C3695" s="14">
        <v>202605</v>
      </c>
      <c r="D3695" s="14" t="s">
        <v>1015</v>
      </c>
      <c r="E3695" s="16">
        <v>6370082350</v>
      </c>
      <c r="F3695" s="10" t="s">
        <v>3907</v>
      </c>
      <c r="G3695" s="17" t="s">
        <v>1778</v>
      </c>
      <c r="H3695" s="11">
        <v>290000</v>
      </c>
      <c r="I3695" s="19">
        <v>46154</v>
      </c>
      <c r="J3695" s="11">
        <f>142500/2</f>
        <v>71250</v>
      </c>
      <c r="K3695" s="12" t="s">
        <v>20</v>
      </c>
      <c r="L3695" s="12" t="s">
        <v>158</v>
      </c>
    </row>
    <row r="3696" spans="1:13" x14ac:dyDescent="0.25">
      <c r="A3696" s="10" t="s">
        <v>3896</v>
      </c>
      <c r="B3696" s="14">
        <v>202605</v>
      </c>
      <c r="C3696" s="14">
        <v>202605</v>
      </c>
      <c r="D3696" s="14" t="s">
        <v>1015</v>
      </c>
      <c r="E3696" s="16">
        <v>7008246101</v>
      </c>
      <c r="F3696" s="10" t="s">
        <v>3910</v>
      </c>
      <c r="G3696" s="17" t="s">
        <v>1778</v>
      </c>
      <c r="H3696" s="11">
        <v>290000</v>
      </c>
      <c r="I3696" s="19">
        <v>46154</v>
      </c>
      <c r="J3696" s="11">
        <f>142500/2</f>
        <v>71250</v>
      </c>
      <c r="K3696" s="12" t="s">
        <v>20</v>
      </c>
      <c r="L3696" s="12" t="s">
        <v>158</v>
      </c>
    </row>
    <row r="3697" spans="1:13" x14ac:dyDescent="0.25">
      <c r="A3697" s="10" t="s">
        <v>3649</v>
      </c>
      <c r="B3697" s="14">
        <v>202602</v>
      </c>
      <c r="C3697" s="14">
        <v>202602</v>
      </c>
      <c r="D3697" s="14" t="s">
        <v>1015</v>
      </c>
      <c r="E3697" s="16" t="s">
        <v>3651</v>
      </c>
      <c r="F3697" s="10" t="s">
        <v>3650</v>
      </c>
      <c r="G3697" s="17" t="s">
        <v>1778</v>
      </c>
      <c r="H3697" s="11">
        <v>290000</v>
      </c>
      <c r="I3697" s="19">
        <v>46154</v>
      </c>
      <c r="J3697" s="11">
        <v>20000</v>
      </c>
      <c r="K3697" s="12" t="s">
        <v>20</v>
      </c>
      <c r="L3697" s="12" t="s">
        <v>158</v>
      </c>
    </row>
    <row r="3698" spans="1:13" x14ac:dyDescent="0.25">
      <c r="A3698" s="10" t="s">
        <v>3360</v>
      </c>
      <c r="B3698" s="14">
        <v>202511</v>
      </c>
      <c r="C3698" s="14">
        <v>202511</v>
      </c>
      <c r="D3698" s="14" t="s">
        <v>1015</v>
      </c>
      <c r="E3698" s="16">
        <v>8457990349</v>
      </c>
      <c r="F3698" s="10" t="s">
        <v>3371</v>
      </c>
      <c r="G3698" s="17" t="s">
        <v>1778</v>
      </c>
      <c r="H3698" s="11">
        <v>290000</v>
      </c>
      <c r="I3698" s="19">
        <v>46154</v>
      </c>
      <c r="J3698" s="11">
        <v>50000</v>
      </c>
      <c r="K3698" s="12" t="s">
        <v>20</v>
      </c>
      <c r="L3698" s="12" t="s">
        <v>158</v>
      </c>
    </row>
    <row r="3699" spans="1:13" x14ac:dyDescent="0.25">
      <c r="A3699" s="10" t="s">
        <v>3793</v>
      </c>
      <c r="B3699" s="14">
        <v>202604</v>
      </c>
      <c r="C3699" s="14">
        <v>202604</v>
      </c>
      <c r="D3699" s="14" t="s">
        <v>1015</v>
      </c>
      <c r="E3699" s="16">
        <v>9438143862</v>
      </c>
      <c r="F3699" s="10" t="s">
        <v>3810</v>
      </c>
      <c r="G3699" s="17" t="s">
        <v>1778</v>
      </c>
      <c r="H3699" s="11">
        <v>318600</v>
      </c>
      <c r="I3699" s="19">
        <v>46154</v>
      </c>
      <c r="J3699" s="11">
        <v>71250</v>
      </c>
      <c r="K3699" s="12" t="s">
        <v>20</v>
      </c>
      <c r="L3699" s="12" t="s">
        <v>158</v>
      </c>
    </row>
    <row r="3700" spans="1:13" x14ac:dyDescent="0.25">
      <c r="A3700" s="10" t="s">
        <v>3920</v>
      </c>
      <c r="B3700" s="14">
        <v>202605</v>
      </c>
      <c r="C3700" s="14">
        <v>202605</v>
      </c>
      <c r="D3700" s="14" t="s">
        <v>1015</v>
      </c>
      <c r="E3700" s="16">
        <v>9853406969</v>
      </c>
      <c r="F3700" s="10" t="s">
        <v>3918</v>
      </c>
      <c r="G3700" s="17" t="s">
        <v>1778</v>
      </c>
      <c r="H3700" s="11">
        <v>318600</v>
      </c>
      <c r="I3700" s="19">
        <v>46154</v>
      </c>
      <c r="J3700" s="11">
        <v>5000</v>
      </c>
      <c r="K3700" s="12" t="s">
        <v>20</v>
      </c>
      <c r="L3700" s="12" t="s">
        <v>158</v>
      </c>
    </row>
    <row r="3701" spans="1:13" x14ac:dyDescent="0.25">
      <c r="A3701" s="10" t="s">
        <v>3921</v>
      </c>
      <c r="B3701" s="14">
        <v>202605</v>
      </c>
      <c r="C3701" s="14">
        <v>202605</v>
      </c>
      <c r="D3701" s="14" t="s">
        <v>1015</v>
      </c>
      <c r="E3701" s="16">
        <v>9709265049</v>
      </c>
      <c r="F3701" s="10" t="s">
        <v>3923</v>
      </c>
      <c r="G3701" s="17" t="s">
        <v>1778</v>
      </c>
      <c r="H3701" s="11">
        <v>318600</v>
      </c>
      <c r="I3701" s="19">
        <v>46154</v>
      </c>
      <c r="J3701" s="11">
        <v>5000</v>
      </c>
      <c r="K3701" s="12" t="s">
        <v>20</v>
      </c>
      <c r="L3701" s="12" t="s">
        <v>158</v>
      </c>
    </row>
    <row r="3702" spans="1:13" x14ac:dyDescent="0.25">
      <c r="A3702" s="10" t="s">
        <v>3922</v>
      </c>
      <c r="B3702" s="14">
        <v>202605</v>
      </c>
      <c r="C3702" s="14">
        <v>202605</v>
      </c>
      <c r="D3702" s="14" t="s">
        <v>1015</v>
      </c>
      <c r="E3702" s="16">
        <v>7684872449</v>
      </c>
      <c r="F3702" s="10" t="s">
        <v>3924</v>
      </c>
      <c r="G3702" s="17" t="s">
        <v>1778</v>
      </c>
      <c r="H3702" s="11">
        <v>318600</v>
      </c>
      <c r="I3702" s="19">
        <v>46154</v>
      </c>
      <c r="J3702" s="11">
        <v>5000</v>
      </c>
      <c r="K3702" s="12" t="s">
        <v>20</v>
      </c>
      <c r="L3702" s="12" t="s">
        <v>158</v>
      </c>
    </row>
    <row r="3703" spans="1:13" x14ac:dyDescent="0.25">
      <c r="A3703" s="10" t="s">
        <v>3925</v>
      </c>
      <c r="B3703" s="14">
        <v>202605</v>
      </c>
      <c r="C3703" s="14">
        <v>202605</v>
      </c>
      <c r="D3703" s="14" t="s">
        <v>1014</v>
      </c>
      <c r="E3703" s="16">
        <v>9438745716</v>
      </c>
      <c r="F3703" s="10" t="s">
        <v>3927</v>
      </c>
      <c r="G3703" s="17" t="s">
        <v>3762</v>
      </c>
      <c r="H3703" s="11">
        <v>126000</v>
      </c>
      <c r="I3703" s="19">
        <v>46154</v>
      </c>
      <c r="J3703" s="11">
        <v>5000</v>
      </c>
      <c r="K3703" s="12" t="s">
        <v>20</v>
      </c>
      <c r="L3703" s="12" t="s">
        <v>158</v>
      </c>
    </row>
    <row r="3704" spans="1:13" x14ac:dyDescent="0.25">
      <c r="A3704" s="10" t="s">
        <v>3926</v>
      </c>
      <c r="B3704" s="14">
        <v>202605</v>
      </c>
      <c r="C3704" s="14">
        <v>202605</v>
      </c>
      <c r="D3704" s="14" t="s">
        <v>1014</v>
      </c>
      <c r="E3704" s="16">
        <v>9962902468</v>
      </c>
      <c r="F3704" s="10" t="s">
        <v>3928</v>
      </c>
      <c r="G3704" s="17" t="s">
        <v>3763</v>
      </c>
      <c r="H3704" s="11">
        <v>233000</v>
      </c>
      <c r="I3704" s="19">
        <v>46154</v>
      </c>
      <c r="J3704" s="11">
        <v>5000</v>
      </c>
      <c r="K3704" s="12" t="s">
        <v>20</v>
      </c>
      <c r="L3704" s="12" t="s">
        <v>158</v>
      </c>
    </row>
    <row r="3705" spans="1:13" x14ac:dyDescent="0.25">
      <c r="A3705" s="10" t="s">
        <v>3889</v>
      </c>
      <c r="B3705" s="14">
        <v>202605</v>
      </c>
      <c r="C3705" s="14">
        <v>202605</v>
      </c>
      <c r="D3705" s="14" t="s">
        <v>1014</v>
      </c>
      <c r="E3705" s="16">
        <v>7682069597</v>
      </c>
      <c r="F3705" s="10" t="s">
        <v>3903</v>
      </c>
      <c r="G3705" s="17" t="s">
        <v>3682</v>
      </c>
      <c r="H3705" s="11">
        <v>270000</v>
      </c>
      <c r="I3705" s="19">
        <v>46155</v>
      </c>
      <c r="J3705" s="11">
        <v>265000</v>
      </c>
      <c r="K3705" s="12" t="s">
        <v>20</v>
      </c>
      <c r="L3705" s="12" t="s">
        <v>158</v>
      </c>
    </row>
    <row r="3706" spans="1:13" x14ac:dyDescent="0.25">
      <c r="A3706" s="10" t="s">
        <v>3504</v>
      </c>
      <c r="B3706" s="14">
        <v>202601</v>
      </c>
      <c r="C3706" s="14">
        <v>202601</v>
      </c>
      <c r="D3706" s="14" t="s">
        <v>1015</v>
      </c>
      <c r="E3706" s="16">
        <v>7847056138</v>
      </c>
      <c r="F3706" s="10" t="s">
        <v>3505</v>
      </c>
      <c r="G3706" s="17" t="s">
        <v>1778</v>
      </c>
      <c r="H3706" s="11">
        <v>305000</v>
      </c>
      <c r="I3706" s="19">
        <v>46155</v>
      </c>
      <c r="J3706" s="11">
        <v>50036</v>
      </c>
      <c r="K3706" s="12" t="s">
        <v>20</v>
      </c>
      <c r="L3706" s="12" t="s">
        <v>158</v>
      </c>
    </row>
    <row r="3707" spans="1:13" x14ac:dyDescent="0.25">
      <c r="A3707" s="10" t="s">
        <v>3895</v>
      </c>
      <c r="B3707" s="14">
        <v>202605</v>
      </c>
      <c r="C3707" s="14">
        <v>202605</v>
      </c>
      <c r="D3707" s="14" t="s">
        <v>1015</v>
      </c>
      <c r="E3707" s="16">
        <v>9556828020</v>
      </c>
      <c r="F3707" s="10" t="s">
        <v>3909</v>
      </c>
      <c r="G3707" s="17" t="s">
        <v>1778</v>
      </c>
      <c r="H3707" s="11">
        <v>290000</v>
      </c>
      <c r="I3707" s="19">
        <v>46156</v>
      </c>
      <c r="J3707" s="11">
        <v>285000</v>
      </c>
      <c r="K3707" s="12" t="s">
        <v>20</v>
      </c>
      <c r="L3707" s="12" t="s">
        <v>158</v>
      </c>
    </row>
    <row r="3708" spans="1:13" x14ac:dyDescent="0.25">
      <c r="A3708" s="10" t="s">
        <v>3929</v>
      </c>
      <c r="B3708" s="14">
        <v>202605</v>
      </c>
      <c r="C3708" s="14">
        <v>202605</v>
      </c>
      <c r="D3708" s="14" t="s">
        <v>1015</v>
      </c>
      <c r="E3708" s="16"/>
      <c r="F3708" s="10"/>
      <c r="G3708" s="17" t="s">
        <v>3762</v>
      </c>
      <c r="H3708" s="11">
        <v>177000</v>
      </c>
      <c r="I3708" s="19">
        <v>46156</v>
      </c>
      <c r="J3708" s="11">
        <v>50000</v>
      </c>
      <c r="K3708" s="12" t="s">
        <v>20</v>
      </c>
      <c r="L3708" s="12" t="s">
        <v>158</v>
      </c>
    </row>
    <row r="3709" spans="1:13" x14ac:dyDescent="0.25">
      <c r="A3709" s="10" t="s">
        <v>3617</v>
      </c>
      <c r="B3709" s="14">
        <v>202602</v>
      </c>
      <c r="C3709" s="14">
        <v>202602</v>
      </c>
      <c r="D3709" s="14" t="s">
        <v>1015</v>
      </c>
      <c r="E3709" s="16">
        <v>7978378431</v>
      </c>
      <c r="F3709" s="10" t="s">
        <v>3624</v>
      </c>
      <c r="G3709" s="17" t="s">
        <v>1778</v>
      </c>
      <c r="H3709" s="11">
        <v>300000</v>
      </c>
      <c r="I3709" s="19">
        <v>46157</v>
      </c>
      <c r="J3709" s="11">
        <v>30000</v>
      </c>
      <c r="K3709" s="12" t="s">
        <v>20</v>
      </c>
      <c r="L3709" s="12" t="s">
        <v>158</v>
      </c>
    </row>
    <row r="3710" spans="1:13" x14ac:dyDescent="0.25">
      <c r="A3710" s="10" t="s">
        <v>3902</v>
      </c>
      <c r="B3710" s="14">
        <v>202605</v>
      </c>
      <c r="C3710" s="14">
        <v>202605</v>
      </c>
      <c r="D3710" s="14" t="s">
        <v>1015</v>
      </c>
      <c r="E3710" s="16">
        <v>7790004402</v>
      </c>
      <c r="F3710" s="10" t="s">
        <v>3916</v>
      </c>
      <c r="G3710" s="17" t="s">
        <v>1778</v>
      </c>
      <c r="H3710" s="11">
        <v>290000</v>
      </c>
      <c r="I3710" s="19">
        <v>46157</v>
      </c>
      <c r="J3710" s="11">
        <v>40000</v>
      </c>
      <c r="K3710" s="12" t="s">
        <v>20</v>
      </c>
      <c r="L3710" s="12" t="s">
        <v>158</v>
      </c>
    </row>
    <row r="3711" spans="1:13" x14ac:dyDescent="0.25">
      <c r="A3711" s="10" t="s">
        <v>3891</v>
      </c>
      <c r="B3711" s="14">
        <v>202605</v>
      </c>
      <c r="C3711" s="14">
        <v>202605</v>
      </c>
      <c r="D3711" s="14" t="s">
        <v>1015</v>
      </c>
      <c r="E3711" s="16">
        <v>7735374661</v>
      </c>
      <c r="F3711" s="10" t="s">
        <v>3905</v>
      </c>
      <c r="G3711" s="17" t="s">
        <v>1778</v>
      </c>
      <c r="H3711" s="11">
        <v>290000</v>
      </c>
      <c r="I3711" s="19">
        <v>46157</v>
      </c>
      <c r="J3711" s="11">
        <v>95000</v>
      </c>
      <c r="K3711" s="12" t="s">
        <v>717</v>
      </c>
      <c r="L3711" s="12" t="s">
        <v>158</v>
      </c>
      <c r="M3711" t="s">
        <v>3917</v>
      </c>
    </row>
    <row r="3712" spans="1:13" x14ac:dyDescent="0.25">
      <c r="A3712" s="10" t="s">
        <v>3799</v>
      </c>
      <c r="B3712" s="14">
        <v>202604</v>
      </c>
      <c r="C3712" s="14">
        <v>202604</v>
      </c>
      <c r="D3712" s="14" t="s">
        <v>1015</v>
      </c>
      <c r="E3712" s="16">
        <v>7735374661</v>
      </c>
      <c r="F3712" s="10" t="s">
        <v>3815</v>
      </c>
      <c r="G3712" s="17" t="s">
        <v>1778</v>
      </c>
      <c r="H3712" s="11">
        <v>318600</v>
      </c>
      <c r="I3712" s="19">
        <v>46157</v>
      </c>
      <c r="J3712" s="11">
        <v>50000</v>
      </c>
      <c r="K3712" s="12" t="s">
        <v>20</v>
      </c>
      <c r="L3712" s="12" t="s">
        <v>158</v>
      </c>
    </row>
    <row r="3713" spans="1:12" x14ac:dyDescent="0.25">
      <c r="A3713" s="10" t="s">
        <v>3531</v>
      </c>
      <c r="B3713" s="14">
        <v>202601</v>
      </c>
      <c r="C3713" s="14">
        <v>202601</v>
      </c>
      <c r="D3713" s="14" t="s">
        <v>1014</v>
      </c>
      <c r="E3713" s="16">
        <v>6366191660</v>
      </c>
      <c r="F3713" s="10" t="s">
        <v>3520</v>
      </c>
      <c r="G3713" s="17" t="s">
        <v>1778</v>
      </c>
      <c r="H3713" s="11">
        <v>290000</v>
      </c>
      <c r="I3713" s="19">
        <v>46157</v>
      </c>
      <c r="J3713" s="11">
        <v>47500</v>
      </c>
      <c r="K3713" s="12" t="s">
        <v>20</v>
      </c>
      <c r="L3713" s="12" t="s">
        <v>158</v>
      </c>
    </row>
    <row r="3714" spans="1:12" x14ac:dyDescent="0.25">
      <c r="A3714" s="40" t="s">
        <v>3930</v>
      </c>
      <c r="B3714" s="14">
        <v>202605</v>
      </c>
      <c r="C3714" s="14">
        <v>202605</v>
      </c>
      <c r="D3714" s="14" t="s">
        <v>1015</v>
      </c>
      <c r="E3714" s="16">
        <v>8328961662</v>
      </c>
      <c r="F3714" s="10"/>
      <c r="G3714" s="17" t="s">
        <v>1778</v>
      </c>
      <c r="H3714" s="11">
        <v>290000</v>
      </c>
      <c r="I3714" s="19">
        <v>46157</v>
      </c>
      <c r="J3714" s="11">
        <v>40000</v>
      </c>
      <c r="K3714" s="12" t="s">
        <v>20</v>
      </c>
      <c r="L3714" s="12" t="s">
        <v>158</v>
      </c>
    </row>
    <row r="3715" spans="1:12" x14ac:dyDescent="0.25">
      <c r="A3715" s="10" t="s">
        <v>3676</v>
      </c>
      <c r="B3715" s="14">
        <v>202603</v>
      </c>
      <c r="C3715" s="14">
        <v>202603</v>
      </c>
      <c r="D3715" s="14" t="s">
        <v>1014</v>
      </c>
      <c r="E3715" s="16">
        <v>7588644874</v>
      </c>
      <c r="F3715" s="10" t="s">
        <v>3679</v>
      </c>
      <c r="G3715" s="17" t="s">
        <v>1778</v>
      </c>
      <c r="H3715" s="11">
        <v>290000</v>
      </c>
      <c r="I3715" s="19">
        <v>46158</v>
      </c>
      <c r="J3715" s="11">
        <v>70000</v>
      </c>
      <c r="K3715" s="12" t="s">
        <v>20</v>
      </c>
      <c r="L3715" s="12" t="s">
        <v>158</v>
      </c>
    </row>
    <row r="3716" spans="1:12" x14ac:dyDescent="0.25">
      <c r="A3716" s="10" t="s">
        <v>3446</v>
      </c>
      <c r="B3716" s="14">
        <v>202512</v>
      </c>
      <c r="C3716" s="14">
        <v>202512</v>
      </c>
      <c r="D3716" s="14" t="s">
        <v>1015</v>
      </c>
      <c r="E3716" s="16">
        <v>9090815303</v>
      </c>
      <c r="F3716" s="10" t="s">
        <v>3459</v>
      </c>
      <c r="G3716" s="17" t="s">
        <v>1778</v>
      </c>
      <c r="H3716" s="11">
        <v>290000</v>
      </c>
      <c r="I3716" s="19">
        <v>46158</v>
      </c>
      <c r="J3716" s="11">
        <v>50000</v>
      </c>
      <c r="K3716" s="12" t="s">
        <v>20</v>
      </c>
      <c r="L3716" s="12" t="s">
        <v>158</v>
      </c>
    </row>
    <row r="3717" spans="1:12" x14ac:dyDescent="0.25">
      <c r="A3717" s="10" t="s">
        <v>3662</v>
      </c>
      <c r="B3717" s="14">
        <v>202602</v>
      </c>
      <c r="C3717" s="14">
        <v>202506</v>
      </c>
      <c r="D3717" s="14" t="s">
        <v>1014</v>
      </c>
      <c r="E3717" s="16">
        <v>6370307714</v>
      </c>
      <c r="F3717" s="10" t="s">
        <v>3663</v>
      </c>
      <c r="G3717" s="17" t="s">
        <v>1778</v>
      </c>
      <c r="H3717" s="11">
        <v>290000</v>
      </c>
      <c r="I3717" s="19">
        <v>46158</v>
      </c>
      <c r="J3717" s="11">
        <v>50000</v>
      </c>
      <c r="K3717" s="12" t="s">
        <v>20</v>
      </c>
      <c r="L3717" s="12" t="s">
        <v>158</v>
      </c>
    </row>
    <row r="3718" spans="1:12" x14ac:dyDescent="0.25">
      <c r="A3718" s="10" t="s">
        <v>3079</v>
      </c>
      <c r="B3718" s="14">
        <v>202601</v>
      </c>
      <c r="C3718" s="14">
        <v>202601</v>
      </c>
      <c r="D3718" s="14" t="s">
        <v>1015</v>
      </c>
      <c r="E3718" s="16">
        <v>8018295307</v>
      </c>
      <c r="F3718" s="10" t="s">
        <v>3519</v>
      </c>
      <c r="G3718" s="17" t="s">
        <v>1778</v>
      </c>
      <c r="H3718" s="11">
        <v>290000</v>
      </c>
      <c r="I3718" s="19">
        <v>46158</v>
      </c>
      <c r="J3718" s="11">
        <v>50000</v>
      </c>
      <c r="K3718" s="12" t="s">
        <v>20</v>
      </c>
      <c r="L3718" s="12" t="s">
        <v>158</v>
      </c>
    </row>
    <row r="3719" spans="1:12" x14ac:dyDescent="0.25">
      <c r="A3719" s="10" t="s">
        <v>3921</v>
      </c>
      <c r="B3719" s="14">
        <v>202605</v>
      </c>
      <c r="C3719" s="14">
        <v>202605</v>
      </c>
      <c r="D3719" s="14" t="s">
        <v>1015</v>
      </c>
      <c r="E3719" s="16">
        <v>9709265049</v>
      </c>
      <c r="F3719" s="10" t="s">
        <v>3923</v>
      </c>
      <c r="G3719" s="17" t="s">
        <v>1778</v>
      </c>
      <c r="H3719" s="11">
        <v>318600</v>
      </c>
      <c r="I3719" s="19">
        <v>46160</v>
      </c>
      <c r="J3719" s="11">
        <v>285000</v>
      </c>
      <c r="K3719" s="12" t="s">
        <v>20</v>
      </c>
      <c r="L3719" s="12" t="s">
        <v>158</v>
      </c>
    </row>
    <row r="3720" spans="1:12" x14ac:dyDescent="0.25">
      <c r="A3720" s="10" t="s">
        <v>3931</v>
      </c>
      <c r="B3720" s="14">
        <v>202605</v>
      </c>
      <c r="C3720" s="14">
        <v>202605</v>
      </c>
      <c r="D3720" s="14" t="s">
        <v>1015</v>
      </c>
      <c r="E3720" s="16">
        <v>7606003820</v>
      </c>
      <c r="F3720" s="10" t="s">
        <v>3935</v>
      </c>
      <c r="G3720" s="17" t="s">
        <v>1778</v>
      </c>
      <c r="H3720" s="11">
        <v>290000</v>
      </c>
      <c r="I3720" s="19">
        <v>46160</v>
      </c>
      <c r="J3720" s="11">
        <v>5000</v>
      </c>
      <c r="K3720" s="12" t="s">
        <v>20</v>
      </c>
      <c r="L3720" s="12" t="s">
        <v>158</v>
      </c>
    </row>
    <row r="3721" spans="1:12" x14ac:dyDescent="0.25">
      <c r="A3721" s="10" t="s">
        <v>3932</v>
      </c>
      <c r="B3721" s="14">
        <v>202605</v>
      </c>
      <c r="C3721" s="14">
        <v>202605</v>
      </c>
      <c r="D3721" s="14" t="s">
        <v>1015</v>
      </c>
      <c r="E3721" s="16">
        <v>9007221506</v>
      </c>
      <c r="F3721" s="10" t="s">
        <v>3936</v>
      </c>
      <c r="G3721" s="17" t="s">
        <v>3682</v>
      </c>
      <c r="H3721" s="11">
        <v>165000</v>
      </c>
      <c r="I3721" s="19">
        <v>46160</v>
      </c>
      <c r="J3721" s="11">
        <v>5000</v>
      </c>
      <c r="K3721" s="12" t="s">
        <v>20</v>
      </c>
      <c r="L3721" s="12" t="s">
        <v>158</v>
      </c>
    </row>
    <row r="3722" spans="1:12" x14ac:dyDescent="0.25">
      <c r="A3722" s="10" t="s">
        <v>3933</v>
      </c>
      <c r="B3722" s="14">
        <v>202605</v>
      </c>
      <c r="C3722" s="14">
        <v>202605</v>
      </c>
      <c r="D3722" s="14" t="s">
        <v>1014</v>
      </c>
      <c r="E3722" s="16">
        <v>9938620651</v>
      </c>
      <c r="F3722" s="10" t="s">
        <v>3937</v>
      </c>
      <c r="G3722" s="17" t="s">
        <v>3682</v>
      </c>
      <c r="H3722" s="11">
        <v>270000</v>
      </c>
      <c r="I3722" s="19">
        <v>46160</v>
      </c>
      <c r="J3722" s="11">
        <v>5000</v>
      </c>
      <c r="K3722" s="12" t="s">
        <v>20</v>
      </c>
      <c r="L3722" s="12" t="s">
        <v>158</v>
      </c>
    </row>
    <row r="3723" spans="1:12" x14ac:dyDescent="0.25">
      <c r="A3723" s="10" t="s">
        <v>3934</v>
      </c>
      <c r="B3723" s="14">
        <v>202605</v>
      </c>
      <c r="C3723" s="14">
        <v>202605</v>
      </c>
      <c r="D3723" s="14" t="s">
        <v>1015</v>
      </c>
      <c r="E3723" s="16">
        <v>8377893491</v>
      </c>
      <c r="F3723" s="10" t="s">
        <v>3938</v>
      </c>
      <c r="G3723" s="17" t="s">
        <v>1778</v>
      </c>
      <c r="H3723" s="11">
        <v>290000</v>
      </c>
      <c r="I3723" s="19">
        <v>46160</v>
      </c>
      <c r="J3723" s="11">
        <v>5000</v>
      </c>
      <c r="K3723" s="12" t="s">
        <v>20</v>
      </c>
      <c r="L3723" s="12" t="s">
        <v>158</v>
      </c>
    </row>
    <row r="3724" spans="1:12" x14ac:dyDescent="0.25">
      <c r="A3724" s="10" t="s">
        <v>3383</v>
      </c>
      <c r="B3724" s="14">
        <v>202511</v>
      </c>
      <c r="C3724" s="14">
        <v>202511</v>
      </c>
      <c r="D3724" s="14" t="s">
        <v>1015</v>
      </c>
      <c r="E3724" s="16"/>
      <c r="F3724" s="10"/>
      <c r="G3724" s="17" t="s">
        <v>1778</v>
      </c>
      <c r="H3724" s="11">
        <v>290000</v>
      </c>
      <c r="I3724" s="19">
        <v>46161</v>
      </c>
      <c r="J3724" s="11">
        <v>70000</v>
      </c>
      <c r="K3724" s="12" t="s">
        <v>20</v>
      </c>
      <c r="L3724" s="12" t="s">
        <v>158</v>
      </c>
    </row>
    <row r="3725" spans="1:12" x14ac:dyDescent="0.25">
      <c r="A3725" s="10" t="s">
        <v>3898</v>
      </c>
      <c r="B3725" s="14">
        <v>202605</v>
      </c>
      <c r="C3725" s="14">
        <v>202605</v>
      </c>
      <c r="D3725" s="14" t="s">
        <v>1015</v>
      </c>
      <c r="E3725" s="16">
        <v>8249749374</v>
      </c>
      <c r="F3725" s="10" t="s">
        <v>3912</v>
      </c>
      <c r="G3725" s="17" t="s">
        <v>1778</v>
      </c>
      <c r="H3725" s="11">
        <v>290000</v>
      </c>
      <c r="I3725" s="19">
        <v>46161</v>
      </c>
      <c r="J3725" s="11">
        <v>70000</v>
      </c>
      <c r="K3725" s="12" t="s">
        <v>20</v>
      </c>
      <c r="L3725" s="12" t="s">
        <v>158</v>
      </c>
    </row>
    <row r="3726" spans="1:12" x14ac:dyDescent="0.25">
      <c r="A3726" s="10" t="s">
        <v>3541</v>
      </c>
      <c r="B3726" s="14">
        <v>202602</v>
      </c>
      <c r="C3726" s="14">
        <v>202602</v>
      </c>
      <c r="D3726" s="14" t="s">
        <v>1014</v>
      </c>
      <c r="E3726" s="16">
        <v>9124667646</v>
      </c>
      <c r="F3726" s="10" t="s">
        <v>3557</v>
      </c>
      <c r="G3726" s="17" t="s">
        <v>1778</v>
      </c>
      <c r="H3726" s="11">
        <v>290000</v>
      </c>
      <c r="I3726" s="19">
        <v>46161</v>
      </c>
      <c r="J3726" s="11">
        <v>70000</v>
      </c>
      <c r="K3726" s="12" t="s">
        <v>20</v>
      </c>
      <c r="L3726" s="12" t="s">
        <v>158</v>
      </c>
    </row>
    <row r="3727" spans="1:12" x14ac:dyDescent="0.25">
      <c r="A3727" s="10" t="s">
        <v>3897</v>
      </c>
      <c r="B3727" s="14">
        <v>202605</v>
      </c>
      <c r="C3727" s="14">
        <v>202605</v>
      </c>
      <c r="D3727" s="14" t="s">
        <v>1015</v>
      </c>
      <c r="E3727" s="16">
        <v>9883475685</v>
      </c>
      <c r="F3727" s="10" t="s">
        <v>3911</v>
      </c>
      <c r="G3727" s="17" t="s">
        <v>1778</v>
      </c>
      <c r="H3727" s="11">
        <v>290000</v>
      </c>
      <c r="I3727" s="19">
        <v>46161</v>
      </c>
      <c r="J3727" s="11">
        <v>50000</v>
      </c>
      <c r="K3727" s="12" t="s">
        <v>20</v>
      </c>
      <c r="L3727" s="12" t="s">
        <v>158</v>
      </c>
    </row>
    <row r="3728" spans="1:12" x14ac:dyDescent="0.25">
      <c r="A3728" s="10" t="s">
        <v>3933</v>
      </c>
      <c r="B3728" s="14">
        <v>202605</v>
      </c>
      <c r="C3728" s="14">
        <v>202605</v>
      </c>
      <c r="D3728" s="14" t="s">
        <v>1015</v>
      </c>
      <c r="E3728" s="16">
        <v>9938620651</v>
      </c>
      <c r="F3728" s="10" t="s">
        <v>3937</v>
      </c>
      <c r="G3728" s="17" t="s">
        <v>1778</v>
      </c>
      <c r="H3728" s="11">
        <v>290000</v>
      </c>
      <c r="I3728" s="19">
        <v>46162</v>
      </c>
      <c r="J3728" s="11">
        <v>219000</v>
      </c>
      <c r="K3728" s="12" t="s">
        <v>20</v>
      </c>
      <c r="L3728" s="12" t="s">
        <v>158</v>
      </c>
    </row>
    <row r="3729" spans="1:12" x14ac:dyDescent="0.25">
      <c r="A3729" s="40" t="s">
        <v>3778</v>
      </c>
      <c r="B3729" s="14">
        <v>202604</v>
      </c>
      <c r="C3729" s="14">
        <v>202604</v>
      </c>
      <c r="D3729" s="14" t="s">
        <v>1015</v>
      </c>
      <c r="E3729" s="16">
        <v>9861610228</v>
      </c>
      <c r="F3729" s="10" t="s">
        <v>3779</v>
      </c>
      <c r="G3729" s="17" t="s">
        <v>1778</v>
      </c>
      <c r="H3729" s="11">
        <v>290000</v>
      </c>
      <c r="I3729" s="19">
        <v>46162</v>
      </c>
      <c r="J3729" s="11">
        <v>50000</v>
      </c>
      <c r="K3729" s="12" t="s">
        <v>20</v>
      </c>
      <c r="L3729" s="12" t="s">
        <v>158</v>
      </c>
    </row>
    <row r="3730" spans="1:12" x14ac:dyDescent="0.25">
      <c r="A3730" s="10" t="s">
        <v>3395</v>
      </c>
      <c r="B3730" s="14">
        <v>202511</v>
      </c>
      <c r="C3730" s="14">
        <v>202511</v>
      </c>
      <c r="D3730" s="14" t="s">
        <v>1014</v>
      </c>
      <c r="E3730" s="16">
        <v>7256058624</v>
      </c>
      <c r="F3730" s="10" t="s">
        <v>3400</v>
      </c>
      <c r="G3730" s="17" t="s">
        <v>1778</v>
      </c>
      <c r="H3730" s="11">
        <v>293000</v>
      </c>
      <c r="I3730" s="19">
        <v>46162</v>
      </c>
      <c r="J3730" s="11">
        <v>65000</v>
      </c>
      <c r="K3730" s="12" t="s">
        <v>20</v>
      </c>
      <c r="L3730" s="12" t="s">
        <v>158</v>
      </c>
    </row>
    <row r="3731" spans="1:12" x14ac:dyDescent="0.25">
      <c r="A3731" s="10" t="s">
        <v>3617</v>
      </c>
      <c r="B3731" s="14">
        <v>202602</v>
      </c>
      <c r="C3731" s="14">
        <v>202602</v>
      </c>
      <c r="D3731" s="14" t="s">
        <v>1015</v>
      </c>
      <c r="E3731" s="16">
        <v>7978378431</v>
      </c>
      <c r="F3731" s="10" t="s">
        <v>3624</v>
      </c>
      <c r="G3731" s="17" t="s">
        <v>1778</v>
      </c>
      <c r="H3731" s="11">
        <v>300000</v>
      </c>
      <c r="I3731" s="19">
        <v>46163</v>
      </c>
      <c r="J3731" s="11">
        <v>50000</v>
      </c>
      <c r="K3731" s="12" t="s">
        <v>20</v>
      </c>
      <c r="L3731" s="12" t="s">
        <v>158</v>
      </c>
    </row>
    <row r="3732" spans="1:12" x14ac:dyDescent="0.25">
      <c r="A3732" s="10" t="s">
        <v>3939</v>
      </c>
      <c r="B3732" s="14">
        <v>202605</v>
      </c>
      <c r="C3732" s="14">
        <v>202605</v>
      </c>
      <c r="D3732" s="14" t="s">
        <v>1015</v>
      </c>
      <c r="E3732" s="16" t="s">
        <v>3941</v>
      </c>
      <c r="F3732" s="10" t="s">
        <v>3940</v>
      </c>
      <c r="G3732" s="17" t="s">
        <v>1778</v>
      </c>
      <c r="H3732" s="11">
        <v>300000</v>
      </c>
      <c r="I3732" s="19">
        <v>46163</v>
      </c>
      <c r="J3732" s="11">
        <v>50000</v>
      </c>
      <c r="K3732" s="12" t="s">
        <v>20</v>
      </c>
      <c r="L3732" s="12" t="s">
        <v>158</v>
      </c>
    </row>
    <row r="3733" spans="1:12" x14ac:dyDescent="0.25">
      <c r="A3733" s="10" t="s">
        <v>3839</v>
      </c>
      <c r="B3733" s="14">
        <v>202604</v>
      </c>
      <c r="C3733" s="14">
        <v>202604</v>
      </c>
      <c r="D3733" s="14" t="s">
        <v>1015</v>
      </c>
      <c r="E3733" s="16">
        <v>7735705170</v>
      </c>
      <c r="F3733" s="10" t="s">
        <v>3840</v>
      </c>
      <c r="G3733" s="17" t="s">
        <v>1778</v>
      </c>
      <c r="H3733" s="11">
        <v>290000</v>
      </c>
      <c r="I3733" s="19">
        <v>46163</v>
      </c>
      <c r="J3733" s="11">
        <v>70000</v>
      </c>
      <c r="K3733" s="12" t="s">
        <v>20</v>
      </c>
      <c r="L3733" s="12" t="s">
        <v>158</v>
      </c>
    </row>
    <row r="3734" spans="1:12" x14ac:dyDescent="0.25">
      <c r="A3734" s="10" t="s">
        <v>3500</v>
      </c>
      <c r="B3734" s="14">
        <v>202601</v>
      </c>
      <c r="C3734" s="14">
        <v>202601</v>
      </c>
      <c r="D3734" s="14" t="s">
        <v>1015</v>
      </c>
      <c r="E3734" s="16">
        <v>8815437928</v>
      </c>
      <c r="F3734" s="10" t="s">
        <v>3501</v>
      </c>
      <c r="G3734" s="17" t="s">
        <v>1778</v>
      </c>
      <c r="H3734" s="11">
        <v>290000</v>
      </c>
      <c r="I3734" s="19">
        <v>46163</v>
      </c>
      <c r="J3734" s="11">
        <v>45000</v>
      </c>
      <c r="K3734" s="12" t="s">
        <v>20</v>
      </c>
      <c r="L3734" s="12" t="s">
        <v>158</v>
      </c>
    </row>
    <row r="3735" spans="1:12" x14ac:dyDescent="0.25">
      <c r="A3735" s="10" t="s">
        <v>3942</v>
      </c>
      <c r="B3735" s="14">
        <v>202605</v>
      </c>
      <c r="C3735" s="14">
        <v>202605</v>
      </c>
      <c r="D3735" s="14" t="s">
        <v>1015</v>
      </c>
      <c r="E3735" s="16">
        <v>6371714185</v>
      </c>
      <c r="F3735" s="10" t="s">
        <v>3943</v>
      </c>
      <c r="G3735" s="17" t="s">
        <v>1778</v>
      </c>
      <c r="H3735" s="11">
        <v>290000</v>
      </c>
      <c r="I3735" s="19">
        <v>46163</v>
      </c>
      <c r="J3735" s="11">
        <v>100000</v>
      </c>
      <c r="K3735" s="12" t="s">
        <v>20</v>
      </c>
      <c r="L3735" s="12" t="s">
        <v>158</v>
      </c>
    </row>
    <row r="3736" spans="1:12" x14ac:dyDescent="0.25">
      <c r="A3736" s="10" t="s">
        <v>3942</v>
      </c>
      <c r="B3736" s="14">
        <v>202605</v>
      </c>
      <c r="C3736" s="14">
        <v>202605</v>
      </c>
      <c r="D3736" s="14" t="s">
        <v>1015</v>
      </c>
      <c r="E3736" s="16">
        <v>6371714185</v>
      </c>
      <c r="F3736" s="10" t="s">
        <v>3943</v>
      </c>
      <c r="G3736" s="17" t="s">
        <v>1778</v>
      </c>
      <c r="H3736" s="11">
        <v>290000</v>
      </c>
      <c r="I3736" s="19">
        <v>46164</v>
      </c>
      <c r="J3736" s="11">
        <v>100000</v>
      </c>
      <c r="K3736" s="12" t="s">
        <v>20</v>
      </c>
      <c r="L3736" s="12" t="s">
        <v>158</v>
      </c>
    </row>
    <row r="3737" spans="1:12" x14ac:dyDescent="0.25">
      <c r="A3737" s="10" t="s">
        <v>3934</v>
      </c>
      <c r="B3737" s="14">
        <v>202605</v>
      </c>
      <c r="C3737" s="14">
        <v>202605</v>
      </c>
      <c r="D3737" s="14" t="s">
        <v>1015</v>
      </c>
      <c r="E3737" s="16">
        <v>8377893491</v>
      </c>
      <c r="F3737" s="10" t="s">
        <v>3938</v>
      </c>
      <c r="G3737" s="17" t="s">
        <v>1778</v>
      </c>
      <c r="H3737" s="11">
        <v>290000</v>
      </c>
      <c r="I3737" s="19">
        <v>46164</v>
      </c>
      <c r="J3737" s="11">
        <v>95000</v>
      </c>
      <c r="K3737" s="12" t="s">
        <v>20</v>
      </c>
      <c r="L3737" s="12" t="s">
        <v>158</v>
      </c>
    </row>
    <row r="3738" spans="1:12" x14ac:dyDescent="0.25">
      <c r="A3738" s="10" t="s">
        <v>3550</v>
      </c>
      <c r="B3738" s="14">
        <v>202602</v>
      </c>
      <c r="C3738" s="14">
        <v>202602</v>
      </c>
      <c r="D3738" s="14" t="s">
        <v>1015</v>
      </c>
      <c r="E3738" s="16" t="s">
        <v>3552</v>
      </c>
      <c r="F3738" s="10" t="s">
        <v>3566</v>
      </c>
      <c r="G3738" s="17" t="s">
        <v>1778</v>
      </c>
      <c r="H3738" s="11">
        <v>290000</v>
      </c>
      <c r="I3738" s="19">
        <v>46164</v>
      </c>
      <c r="J3738" s="11">
        <v>70000</v>
      </c>
      <c r="K3738" s="12" t="s">
        <v>20</v>
      </c>
      <c r="L3738" s="12" t="s">
        <v>158</v>
      </c>
    </row>
    <row r="3739" spans="1:12" x14ac:dyDescent="0.25">
      <c r="A3739" s="10" t="s">
        <v>3542</v>
      </c>
      <c r="B3739" s="14">
        <v>202602</v>
      </c>
      <c r="C3739" s="14">
        <v>202602</v>
      </c>
      <c r="D3739" s="14" t="s">
        <v>1014</v>
      </c>
      <c r="E3739" s="16">
        <v>7978335369</v>
      </c>
      <c r="F3739" s="10" t="s">
        <v>3558</v>
      </c>
      <c r="G3739" s="17" t="s">
        <v>1778</v>
      </c>
      <c r="H3739" s="11">
        <v>290000</v>
      </c>
      <c r="I3739" s="19">
        <v>46164</v>
      </c>
      <c r="J3739" s="11">
        <v>50000</v>
      </c>
      <c r="K3739" s="12" t="s">
        <v>20</v>
      </c>
      <c r="L3739" s="12" t="s">
        <v>158</v>
      </c>
    </row>
    <row r="3740" spans="1:12" x14ac:dyDescent="0.25">
      <c r="A3740" s="10" t="s">
        <v>3942</v>
      </c>
      <c r="B3740" s="14">
        <v>202605</v>
      </c>
      <c r="C3740" s="14">
        <v>202605</v>
      </c>
      <c r="D3740" s="14" t="s">
        <v>1015</v>
      </c>
      <c r="E3740" s="16">
        <v>6371714185</v>
      </c>
      <c r="F3740" s="10" t="s">
        <v>3943</v>
      </c>
      <c r="G3740" s="17" t="s">
        <v>1778</v>
      </c>
      <c r="H3740" s="11">
        <v>290000</v>
      </c>
      <c r="I3740" s="19">
        <v>46164</v>
      </c>
      <c r="J3740" s="11">
        <v>75000</v>
      </c>
      <c r="K3740" s="12" t="s">
        <v>20</v>
      </c>
      <c r="L3740" s="12" t="s">
        <v>158</v>
      </c>
    </row>
    <row r="3741" spans="1:12" x14ac:dyDescent="0.25">
      <c r="A3741" s="10" t="s">
        <v>3331</v>
      </c>
      <c r="B3741" s="14">
        <v>202511</v>
      </c>
      <c r="C3741" s="14">
        <v>202511</v>
      </c>
      <c r="D3741" s="14" t="s">
        <v>1015</v>
      </c>
      <c r="E3741" s="16">
        <v>7978419313</v>
      </c>
      <c r="F3741" s="10" t="s">
        <v>3342</v>
      </c>
      <c r="G3741" s="17" t="s">
        <v>1778</v>
      </c>
      <c r="H3741" s="11">
        <v>300000</v>
      </c>
      <c r="I3741" s="19">
        <v>46165</v>
      </c>
      <c r="J3741" s="11">
        <v>50000</v>
      </c>
      <c r="K3741" s="12" t="s">
        <v>20</v>
      </c>
      <c r="L3741" s="12" t="s">
        <v>158</v>
      </c>
    </row>
    <row r="3742" spans="1:12" x14ac:dyDescent="0.25">
      <c r="A3742" s="10" t="s">
        <v>3944</v>
      </c>
      <c r="B3742" s="14">
        <v>202605</v>
      </c>
      <c r="C3742" s="14">
        <v>202605</v>
      </c>
      <c r="D3742" s="14" t="s">
        <v>1015</v>
      </c>
      <c r="E3742" s="16">
        <v>7684872449</v>
      </c>
      <c r="F3742" s="10" t="s">
        <v>3924</v>
      </c>
      <c r="G3742" s="17" t="s">
        <v>1778</v>
      </c>
      <c r="H3742" s="11">
        <v>300000</v>
      </c>
      <c r="I3742" s="19">
        <v>46165</v>
      </c>
      <c r="J3742" s="11">
        <v>95000</v>
      </c>
      <c r="K3742" s="12" t="s">
        <v>20</v>
      </c>
      <c r="L3742" s="12" t="s">
        <v>158</v>
      </c>
    </row>
    <row r="3743" spans="1:12" x14ac:dyDescent="0.25">
      <c r="A3743" s="10" t="s">
        <v>3945</v>
      </c>
      <c r="B3743" s="14">
        <v>202605</v>
      </c>
      <c r="C3743" s="14">
        <v>202605</v>
      </c>
      <c r="D3743" s="14" t="s">
        <v>1015</v>
      </c>
      <c r="E3743" s="16" t="s">
        <v>3946</v>
      </c>
      <c r="F3743" s="10" t="s">
        <v>3854</v>
      </c>
      <c r="G3743" s="17" t="s">
        <v>1778</v>
      </c>
      <c r="H3743" s="11">
        <v>300000</v>
      </c>
      <c r="I3743" s="19">
        <v>46165</v>
      </c>
      <c r="J3743" s="11">
        <v>45000</v>
      </c>
      <c r="K3743" s="12" t="s">
        <v>20</v>
      </c>
      <c r="L3743" s="12" t="s">
        <v>158</v>
      </c>
    </row>
    <row r="3744" spans="1:12" x14ac:dyDescent="0.25">
      <c r="A3744" s="10" t="s">
        <v>3947</v>
      </c>
      <c r="B3744" s="14">
        <v>202605</v>
      </c>
      <c r="C3744" s="14">
        <v>202605</v>
      </c>
      <c r="D3744" s="14" t="s">
        <v>1015</v>
      </c>
      <c r="E3744" s="16">
        <v>9090070024</v>
      </c>
      <c r="F3744" s="10" t="s">
        <v>3948</v>
      </c>
      <c r="G3744" s="17" t="s">
        <v>1778</v>
      </c>
      <c r="H3744" s="11">
        <v>300000</v>
      </c>
      <c r="I3744" s="19">
        <v>46165</v>
      </c>
      <c r="J3744" s="11">
        <v>230000</v>
      </c>
      <c r="K3744" s="12" t="s">
        <v>20</v>
      </c>
      <c r="L3744" s="12" t="s">
        <v>158</v>
      </c>
    </row>
    <row r="3745" spans="1:13" x14ac:dyDescent="0.25">
      <c r="A3745" s="10" t="s">
        <v>3949</v>
      </c>
      <c r="B3745" s="14">
        <v>202605</v>
      </c>
      <c r="C3745" s="14">
        <v>202605</v>
      </c>
      <c r="D3745" s="14" t="s">
        <v>1015</v>
      </c>
      <c r="E3745" s="16">
        <v>6370737260</v>
      </c>
      <c r="F3745" s="10" t="s">
        <v>3950</v>
      </c>
      <c r="G3745" s="17" t="s">
        <v>3785</v>
      </c>
      <c r="H3745" s="11">
        <v>177000</v>
      </c>
      <c r="I3745" s="19">
        <v>46165</v>
      </c>
      <c r="J3745" s="11">
        <v>5000</v>
      </c>
      <c r="K3745" s="12" t="s">
        <v>717</v>
      </c>
      <c r="L3745" s="12" t="s">
        <v>158</v>
      </c>
      <c r="M3745" t="s">
        <v>3953</v>
      </c>
    </row>
    <row r="3746" spans="1:13" x14ac:dyDescent="0.25">
      <c r="A3746" s="10" t="s">
        <v>3951</v>
      </c>
      <c r="B3746" s="14">
        <v>202605</v>
      </c>
      <c r="C3746" s="14">
        <v>202605</v>
      </c>
      <c r="D3746" s="14" t="s">
        <v>1015</v>
      </c>
      <c r="E3746" s="16">
        <v>8456018205</v>
      </c>
      <c r="F3746" s="10" t="s">
        <v>3952</v>
      </c>
      <c r="G3746" s="17" t="s">
        <v>3785</v>
      </c>
      <c r="H3746" s="11">
        <v>177000</v>
      </c>
      <c r="I3746" s="19">
        <v>46165</v>
      </c>
      <c r="J3746" s="11">
        <v>5000</v>
      </c>
      <c r="K3746" s="12" t="s">
        <v>717</v>
      </c>
      <c r="L3746" s="12" t="s">
        <v>158</v>
      </c>
      <c r="M3746" t="s">
        <v>3953</v>
      </c>
    </row>
    <row r="3747" spans="1:13" x14ac:dyDescent="0.25">
      <c r="A3747" s="10" t="s">
        <v>3954</v>
      </c>
      <c r="B3747" s="14">
        <v>202605</v>
      </c>
      <c r="C3747" s="14">
        <v>202605</v>
      </c>
      <c r="D3747" s="14" t="s">
        <v>1015</v>
      </c>
      <c r="E3747" s="16">
        <v>7609050666</v>
      </c>
      <c r="F3747" s="10" t="s">
        <v>3915</v>
      </c>
      <c r="G3747" s="17" t="s">
        <v>1778</v>
      </c>
      <c r="H3747" s="11">
        <v>285000</v>
      </c>
      <c r="I3747" s="19">
        <v>46167</v>
      </c>
      <c r="J3747" s="11">
        <v>285000</v>
      </c>
      <c r="K3747" s="12" t="s">
        <v>20</v>
      </c>
      <c r="L3747" s="12" t="s">
        <v>158</v>
      </c>
    </row>
    <row r="3748" spans="1:13" x14ac:dyDescent="0.25">
      <c r="A3748" s="10" t="s">
        <v>3285</v>
      </c>
      <c r="B3748" s="14">
        <v>202510</v>
      </c>
      <c r="C3748" s="14">
        <v>202510</v>
      </c>
      <c r="D3748" s="14" t="s">
        <v>1015</v>
      </c>
      <c r="E3748" s="16">
        <v>9692157482</v>
      </c>
      <c r="F3748" s="10" t="s">
        <v>3289</v>
      </c>
      <c r="G3748" s="17" t="s">
        <v>1778</v>
      </c>
      <c r="H3748" s="11">
        <v>270000</v>
      </c>
      <c r="I3748" s="19">
        <v>46167</v>
      </c>
      <c r="J3748" s="11">
        <v>35000</v>
      </c>
      <c r="K3748" s="12" t="s">
        <v>20</v>
      </c>
      <c r="L3748" s="12" t="s">
        <v>158</v>
      </c>
    </row>
    <row r="3749" spans="1:13" x14ac:dyDescent="0.25">
      <c r="A3749" s="10" t="s">
        <v>3545</v>
      </c>
      <c r="B3749" s="14">
        <v>202602</v>
      </c>
      <c r="C3749" s="14">
        <v>202602</v>
      </c>
      <c r="D3749" s="14" t="s">
        <v>1015</v>
      </c>
      <c r="E3749" s="16">
        <v>7609878723</v>
      </c>
      <c r="F3749" s="10" t="s">
        <v>3561</v>
      </c>
      <c r="G3749" s="17" t="s">
        <v>1792</v>
      </c>
      <c r="H3749" s="11">
        <v>270000</v>
      </c>
      <c r="I3749" s="19">
        <v>46167</v>
      </c>
      <c r="J3749" s="11">
        <v>50000</v>
      </c>
      <c r="K3749" s="12" t="s">
        <v>20</v>
      </c>
      <c r="L3749" s="12" t="s">
        <v>158</v>
      </c>
    </row>
    <row r="3750" spans="1:13" x14ac:dyDescent="0.25">
      <c r="A3750" s="10" t="s">
        <v>3856</v>
      </c>
      <c r="B3750" s="14">
        <v>202604</v>
      </c>
      <c r="C3750" s="14">
        <v>202604</v>
      </c>
      <c r="D3750" s="14" t="s">
        <v>1015</v>
      </c>
      <c r="E3750" s="16">
        <v>7008067169</v>
      </c>
      <c r="F3750" s="10" t="s">
        <v>3866</v>
      </c>
      <c r="G3750" s="17" t="s">
        <v>1778</v>
      </c>
      <c r="H3750" s="11">
        <v>290000</v>
      </c>
      <c r="I3750" s="19">
        <v>46168</v>
      </c>
      <c r="J3750" s="11">
        <v>95000</v>
      </c>
      <c r="K3750" s="12" t="s">
        <v>20</v>
      </c>
      <c r="L3750" s="12" t="s">
        <v>158</v>
      </c>
    </row>
    <row r="3751" spans="1:13" x14ac:dyDescent="0.25">
      <c r="A3751" s="10" t="s">
        <v>3932</v>
      </c>
      <c r="B3751" s="14">
        <v>202605</v>
      </c>
      <c r="C3751" s="14">
        <v>202605</v>
      </c>
      <c r="D3751" s="14" t="s">
        <v>1015</v>
      </c>
      <c r="E3751" s="16">
        <v>9007221506</v>
      </c>
      <c r="F3751" s="10" t="s">
        <v>3936</v>
      </c>
      <c r="G3751" s="17" t="s">
        <v>3682</v>
      </c>
      <c r="H3751" s="11">
        <v>165000</v>
      </c>
      <c r="I3751" s="19">
        <v>46168</v>
      </c>
      <c r="J3751" s="11">
        <v>50000</v>
      </c>
      <c r="K3751" s="12" t="s">
        <v>20</v>
      </c>
      <c r="L3751" s="12" t="s">
        <v>158</v>
      </c>
    </row>
    <row r="3752" spans="1:13" x14ac:dyDescent="0.25">
      <c r="A3752" s="10" t="s">
        <v>3642</v>
      </c>
      <c r="B3752" s="14">
        <v>202602</v>
      </c>
      <c r="C3752" s="14">
        <v>202506</v>
      </c>
      <c r="D3752" s="14" t="s">
        <v>1014</v>
      </c>
      <c r="E3752" s="16">
        <v>7788021720</v>
      </c>
      <c r="F3752" s="10" t="s">
        <v>3644</v>
      </c>
      <c r="G3752" s="17" t="s">
        <v>3305</v>
      </c>
      <c r="H3752" s="11">
        <v>59000</v>
      </c>
      <c r="I3752" s="19">
        <v>46168</v>
      </c>
      <c r="J3752" s="11">
        <v>60000</v>
      </c>
      <c r="K3752" s="12" t="s">
        <v>20</v>
      </c>
      <c r="L3752" s="12" t="s">
        <v>158</v>
      </c>
    </row>
    <row r="3753" spans="1:13" x14ac:dyDescent="0.25">
      <c r="A3753" s="10" t="s">
        <v>3526</v>
      </c>
      <c r="B3753" s="14">
        <v>202601</v>
      </c>
      <c r="C3753" s="14">
        <v>202601</v>
      </c>
      <c r="D3753" s="14" t="s">
        <v>1015</v>
      </c>
      <c r="E3753" s="16">
        <v>9090062585</v>
      </c>
      <c r="F3753" s="10" t="s">
        <v>3529</v>
      </c>
      <c r="G3753" s="17" t="s">
        <v>1778</v>
      </c>
      <c r="H3753" s="11">
        <v>290000</v>
      </c>
      <c r="I3753" s="19">
        <v>46168</v>
      </c>
      <c r="J3753" s="11">
        <v>50000</v>
      </c>
      <c r="K3753" s="12" t="s">
        <v>20</v>
      </c>
      <c r="L3753" s="12" t="s">
        <v>158</v>
      </c>
    </row>
    <row r="3754" spans="1:13" x14ac:dyDescent="0.25">
      <c r="A3754" s="10" t="s">
        <v>3949</v>
      </c>
      <c r="B3754" s="14">
        <v>202605</v>
      </c>
      <c r="C3754" s="14">
        <v>202605</v>
      </c>
      <c r="D3754" s="14" t="s">
        <v>1015</v>
      </c>
      <c r="E3754" s="16">
        <v>6370737260</v>
      </c>
      <c r="F3754" s="10" t="s">
        <v>3950</v>
      </c>
      <c r="G3754" s="17" t="s">
        <v>1778</v>
      </c>
      <c r="H3754" s="11">
        <v>290000</v>
      </c>
      <c r="I3754" s="19">
        <v>46168</v>
      </c>
      <c r="J3754" s="11">
        <v>55000</v>
      </c>
      <c r="K3754" s="12" t="s">
        <v>20</v>
      </c>
      <c r="L3754" s="12" t="s">
        <v>158</v>
      </c>
    </row>
    <row r="3755" spans="1:13" x14ac:dyDescent="0.25">
      <c r="A3755" s="10" t="s">
        <v>422</v>
      </c>
      <c r="B3755" s="14">
        <v>202602</v>
      </c>
      <c r="C3755" s="14">
        <v>202602</v>
      </c>
      <c r="D3755" s="14" t="s">
        <v>1014</v>
      </c>
      <c r="E3755" s="16">
        <v>7751029895</v>
      </c>
      <c r="F3755" s="10" t="s">
        <v>420</v>
      </c>
      <c r="G3755" s="17" t="s">
        <v>3305</v>
      </c>
      <c r="H3755" s="11">
        <v>59000</v>
      </c>
      <c r="I3755" s="19">
        <v>46168</v>
      </c>
      <c r="J3755" s="11">
        <v>20000</v>
      </c>
      <c r="K3755" s="12" t="s">
        <v>20</v>
      </c>
      <c r="L3755" s="12" t="s">
        <v>158</v>
      </c>
    </row>
    <row r="3756" spans="1:13" x14ac:dyDescent="0.25">
      <c r="A3756" s="10" t="s">
        <v>3768</v>
      </c>
      <c r="B3756" s="14">
        <v>202603</v>
      </c>
      <c r="C3756" s="14">
        <v>202603</v>
      </c>
      <c r="D3756" s="14" t="s">
        <v>1014</v>
      </c>
      <c r="E3756" s="16">
        <v>7892591362</v>
      </c>
      <c r="F3756" s="10" t="s">
        <v>3955</v>
      </c>
      <c r="G3756" s="17" t="s">
        <v>1778</v>
      </c>
      <c r="H3756" s="11">
        <v>290000</v>
      </c>
      <c r="I3756" s="19">
        <v>46169</v>
      </c>
      <c r="J3756" s="11">
        <v>50000</v>
      </c>
      <c r="K3756" s="12" t="s">
        <v>20</v>
      </c>
      <c r="L3756" s="12" t="s">
        <v>158</v>
      </c>
    </row>
    <row r="3757" spans="1:13" x14ac:dyDescent="0.25">
      <c r="A3757" s="10" t="s">
        <v>3899</v>
      </c>
      <c r="B3757" s="14">
        <v>202605</v>
      </c>
      <c r="C3757" s="14">
        <v>202605</v>
      </c>
      <c r="D3757" s="14" t="s">
        <v>1015</v>
      </c>
      <c r="E3757" s="16">
        <v>8260308934</v>
      </c>
      <c r="F3757" s="10" t="s">
        <v>3913</v>
      </c>
      <c r="G3757" s="17" t="s">
        <v>1778</v>
      </c>
      <c r="H3757" s="11">
        <v>290000</v>
      </c>
      <c r="I3757" s="19">
        <v>46169</v>
      </c>
      <c r="J3757" s="11">
        <v>285000</v>
      </c>
      <c r="K3757" s="12" t="s">
        <v>20</v>
      </c>
      <c r="L3757" s="12" t="s">
        <v>158</v>
      </c>
    </row>
    <row r="3758" spans="1:13" x14ac:dyDescent="0.25">
      <c r="A3758" s="10" t="s">
        <v>3614</v>
      </c>
      <c r="B3758" s="14">
        <v>202602</v>
      </c>
      <c r="C3758" s="14">
        <v>202602</v>
      </c>
      <c r="D3758" s="14" t="s">
        <v>1015</v>
      </c>
      <c r="E3758" s="16">
        <v>9599281962</v>
      </c>
      <c r="F3758" s="10" t="s">
        <v>3621</v>
      </c>
      <c r="G3758" s="17" t="s">
        <v>1778</v>
      </c>
      <c r="H3758" s="11">
        <v>290000</v>
      </c>
      <c r="I3758" s="19">
        <v>46170</v>
      </c>
      <c r="J3758" s="11">
        <v>175000</v>
      </c>
      <c r="K3758" s="12" t="s">
        <v>20</v>
      </c>
      <c r="L3758" s="12" t="s">
        <v>158</v>
      </c>
    </row>
    <row r="3759" spans="1:13" x14ac:dyDescent="0.25">
      <c r="A3759" s="10" t="s">
        <v>3628</v>
      </c>
      <c r="B3759" s="14">
        <v>202602</v>
      </c>
      <c r="C3759" s="14">
        <v>202506</v>
      </c>
      <c r="D3759" s="14" t="s">
        <v>1015</v>
      </c>
      <c r="E3759" s="48">
        <v>7008193547</v>
      </c>
      <c r="F3759" s="27" t="s">
        <v>3872</v>
      </c>
      <c r="G3759" s="17" t="s">
        <v>1778</v>
      </c>
      <c r="H3759" s="11">
        <v>290000</v>
      </c>
      <c r="I3759" s="19">
        <v>46170</v>
      </c>
      <c r="J3759" s="11">
        <v>43000</v>
      </c>
      <c r="K3759" s="12" t="s">
        <v>20</v>
      </c>
      <c r="L3759" s="12" t="s">
        <v>158</v>
      </c>
    </row>
    <row r="3760" spans="1:13" x14ac:dyDescent="0.25">
      <c r="A3760" s="10" t="s">
        <v>3843</v>
      </c>
      <c r="B3760" s="14">
        <v>202604</v>
      </c>
      <c r="C3760" s="14">
        <v>202604</v>
      </c>
      <c r="D3760" s="14" t="s">
        <v>1015</v>
      </c>
      <c r="E3760" s="16">
        <v>7655066240</v>
      </c>
      <c r="F3760" s="10" t="s">
        <v>3844</v>
      </c>
      <c r="G3760" s="17" t="s">
        <v>3682</v>
      </c>
      <c r="H3760" s="11">
        <v>165000</v>
      </c>
      <c r="I3760" s="19">
        <v>46170</v>
      </c>
      <c r="J3760" s="11">
        <v>38300</v>
      </c>
      <c r="K3760" s="12" t="s">
        <v>20</v>
      </c>
      <c r="L3760" s="12" t="s">
        <v>158</v>
      </c>
    </row>
    <row r="3761" spans="1:13" x14ac:dyDescent="0.25">
      <c r="A3761" s="10" t="s">
        <v>3931</v>
      </c>
      <c r="B3761" s="14">
        <v>202605</v>
      </c>
      <c r="C3761" s="14">
        <v>202605</v>
      </c>
      <c r="D3761" s="14" t="s">
        <v>1015</v>
      </c>
      <c r="E3761" s="16">
        <v>7606003820</v>
      </c>
      <c r="F3761" s="10" t="s">
        <v>3935</v>
      </c>
      <c r="G3761" s="17" t="s">
        <v>1778</v>
      </c>
      <c r="H3761" s="11">
        <v>290000</v>
      </c>
      <c r="I3761" s="19">
        <v>46170</v>
      </c>
      <c r="J3761" s="11">
        <v>50000</v>
      </c>
      <c r="K3761" s="12" t="s">
        <v>20</v>
      </c>
      <c r="L3761" s="12" t="s">
        <v>158</v>
      </c>
    </row>
    <row r="3762" spans="1:13" x14ac:dyDescent="0.25">
      <c r="A3762" s="10" t="s">
        <v>3956</v>
      </c>
      <c r="B3762" s="14">
        <v>202606</v>
      </c>
      <c r="C3762" s="14">
        <v>202606</v>
      </c>
      <c r="D3762" s="14" t="s">
        <v>1015</v>
      </c>
      <c r="E3762" s="16">
        <v>8249535710</v>
      </c>
      <c r="F3762" s="10" t="s">
        <v>3957</v>
      </c>
      <c r="G3762" s="17" t="s">
        <v>1778</v>
      </c>
      <c r="H3762" s="11">
        <v>290000</v>
      </c>
      <c r="I3762" s="19">
        <v>46170</v>
      </c>
      <c r="J3762" s="11">
        <v>50000</v>
      </c>
      <c r="K3762" s="12" t="s">
        <v>20</v>
      </c>
      <c r="L3762" s="12" t="s">
        <v>158</v>
      </c>
    </row>
    <row r="3763" spans="1:13" x14ac:dyDescent="0.25">
      <c r="A3763" s="10" t="s">
        <v>3715</v>
      </c>
      <c r="B3763" s="14">
        <v>202603</v>
      </c>
      <c r="C3763" s="14">
        <v>202603</v>
      </c>
      <c r="D3763" s="14" t="s">
        <v>1014</v>
      </c>
      <c r="E3763" s="16">
        <v>6362629228</v>
      </c>
      <c r="F3763" s="10" t="s">
        <v>3757</v>
      </c>
      <c r="G3763" s="17" t="s">
        <v>3763</v>
      </c>
      <c r="H3763" s="11">
        <v>259000</v>
      </c>
      <c r="I3763" s="19">
        <v>46171</v>
      </c>
      <c r="J3763" s="11">
        <v>78333</v>
      </c>
      <c r="K3763" s="12" t="s">
        <v>20</v>
      </c>
      <c r="L3763" s="12" t="s">
        <v>158</v>
      </c>
    </row>
    <row r="3764" spans="1:13" x14ac:dyDescent="0.25">
      <c r="A3764" s="10" t="s">
        <v>3783</v>
      </c>
      <c r="B3764" s="14">
        <v>202604</v>
      </c>
      <c r="C3764" s="14">
        <v>202604</v>
      </c>
      <c r="D3764" s="14" t="s">
        <v>1015</v>
      </c>
      <c r="E3764" s="16">
        <v>9348661459</v>
      </c>
      <c r="F3764" s="10" t="s">
        <v>3784</v>
      </c>
      <c r="G3764" s="17" t="s">
        <v>3785</v>
      </c>
      <c r="H3764" s="11">
        <v>250000</v>
      </c>
      <c r="I3764" s="19">
        <v>46171</v>
      </c>
      <c r="J3764" s="11">
        <v>200000</v>
      </c>
      <c r="K3764" s="12" t="s">
        <v>20</v>
      </c>
      <c r="L3764" s="12" t="s">
        <v>158</v>
      </c>
    </row>
    <row r="3765" spans="1:13" x14ac:dyDescent="0.25">
      <c r="A3765" s="10" t="s">
        <v>3845</v>
      </c>
      <c r="B3765" s="14">
        <v>202604</v>
      </c>
      <c r="C3765" s="14">
        <v>202604</v>
      </c>
      <c r="D3765" s="14" t="s">
        <v>1015</v>
      </c>
      <c r="E3765" s="16">
        <v>9658528254</v>
      </c>
      <c r="F3765" s="10" t="s">
        <v>3846</v>
      </c>
      <c r="G3765" s="17" t="s">
        <v>1778</v>
      </c>
      <c r="H3765" s="11">
        <v>290000</v>
      </c>
      <c r="I3765" s="19">
        <v>46171</v>
      </c>
      <c r="J3765" s="11">
        <v>57333</v>
      </c>
      <c r="K3765" s="12" t="s">
        <v>20</v>
      </c>
      <c r="L3765" s="12" t="s">
        <v>158</v>
      </c>
    </row>
    <row r="3766" spans="1:13" x14ac:dyDescent="0.25">
      <c r="A3766" s="10" t="s">
        <v>3838</v>
      </c>
      <c r="B3766" s="14">
        <v>202604</v>
      </c>
      <c r="C3766" s="14">
        <v>202604</v>
      </c>
      <c r="D3766" s="14" t="s">
        <v>1015</v>
      </c>
      <c r="E3766" s="16">
        <v>7008193677</v>
      </c>
      <c r="F3766" s="10" t="s">
        <v>3834</v>
      </c>
      <c r="G3766" s="17" t="s">
        <v>3305</v>
      </c>
      <c r="H3766" s="11">
        <v>230000</v>
      </c>
      <c r="I3766" s="19">
        <v>46172</v>
      </c>
      <c r="J3766" s="11">
        <v>32000</v>
      </c>
      <c r="K3766" s="12" t="s">
        <v>20</v>
      </c>
      <c r="L3766" s="12" t="s">
        <v>158</v>
      </c>
    </row>
    <row r="3767" spans="1:13" x14ac:dyDescent="0.25">
      <c r="A3767" s="10" t="s">
        <v>3838</v>
      </c>
      <c r="B3767" s="14">
        <v>202604</v>
      </c>
      <c r="C3767" s="14">
        <v>202604</v>
      </c>
      <c r="D3767" s="14" t="s">
        <v>1015</v>
      </c>
      <c r="E3767" s="16">
        <v>7008193677</v>
      </c>
      <c r="F3767" s="10" t="s">
        <v>3834</v>
      </c>
      <c r="G3767" s="17" t="s">
        <v>3305</v>
      </c>
      <c r="H3767" s="11">
        <v>230000</v>
      </c>
      <c r="I3767" s="19">
        <v>46172</v>
      </c>
      <c r="J3767" s="11">
        <v>38000</v>
      </c>
      <c r="K3767" s="12" t="s">
        <v>717</v>
      </c>
      <c r="L3767" s="12" t="s">
        <v>158</v>
      </c>
      <c r="M3767" t="s">
        <v>3953</v>
      </c>
    </row>
    <row r="3768" spans="1:13" x14ac:dyDescent="0.25">
      <c r="A3768" s="10" t="s">
        <v>3829</v>
      </c>
      <c r="B3768" s="14">
        <v>202604</v>
      </c>
      <c r="C3768" s="14">
        <v>202604</v>
      </c>
      <c r="D3768" s="14" t="s">
        <v>1014</v>
      </c>
      <c r="E3768" s="16">
        <v>9663697565</v>
      </c>
      <c r="F3768" s="10" t="s">
        <v>3835</v>
      </c>
      <c r="G3768" s="17" t="s">
        <v>3762</v>
      </c>
      <c r="H3768" s="11">
        <v>141600</v>
      </c>
      <c r="I3768" s="19">
        <v>46172</v>
      </c>
      <c r="J3768" s="11">
        <v>76667</v>
      </c>
      <c r="K3768" s="12" t="s">
        <v>20</v>
      </c>
      <c r="L3768" s="12" t="s">
        <v>158</v>
      </c>
    </row>
    <row r="3769" spans="1:13" x14ac:dyDescent="0.25">
      <c r="A3769" s="10" t="s">
        <v>3694</v>
      </c>
      <c r="B3769" s="14">
        <v>202603</v>
      </c>
      <c r="C3769" s="14">
        <v>202603</v>
      </c>
      <c r="D3769" s="14" t="s">
        <v>1015</v>
      </c>
      <c r="E3769" s="16">
        <v>7008418488</v>
      </c>
      <c r="F3769" s="10" t="s">
        <v>3695</v>
      </c>
      <c r="G3769" s="17" t="s">
        <v>1778</v>
      </c>
      <c r="H3769" s="11">
        <v>290000</v>
      </c>
      <c r="I3769" s="19">
        <v>46172</v>
      </c>
      <c r="J3769" s="11">
        <v>50000</v>
      </c>
      <c r="K3769" s="12" t="s">
        <v>20</v>
      </c>
      <c r="L3769" s="12" t="s">
        <v>158</v>
      </c>
    </row>
    <row r="3770" spans="1:13" x14ac:dyDescent="0.25">
      <c r="A3770" s="10" t="s">
        <v>3959</v>
      </c>
      <c r="B3770" s="14">
        <v>202604</v>
      </c>
      <c r="C3770" s="14">
        <v>202604</v>
      </c>
      <c r="D3770" s="14" t="s">
        <v>1014</v>
      </c>
      <c r="E3770" s="16">
        <v>6371151566</v>
      </c>
      <c r="F3770" s="10" t="s">
        <v>3958</v>
      </c>
      <c r="G3770" s="17" t="s">
        <v>1778</v>
      </c>
      <c r="H3770" s="11">
        <v>290000</v>
      </c>
      <c r="I3770" s="19">
        <v>46172</v>
      </c>
      <c r="J3770" s="11">
        <v>50000</v>
      </c>
      <c r="K3770" s="12" t="s">
        <v>20</v>
      </c>
      <c r="L3770" s="12" t="s">
        <v>158</v>
      </c>
    </row>
    <row r="3771" spans="1:13" x14ac:dyDescent="0.25">
      <c r="A3771" s="10" t="s">
        <v>3715</v>
      </c>
      <c r="B3771" s="14">
        <v>202603</v>
      </c>
      <c r="C3771" s="14">
        <v>202603</v>
      </c>
      <c r="D3771" s="14" t="s">
        <v>1014</v>
      </c>
      <c r="E3771" s="16">
        <v>6362629228</v>
      </c>
      <c r="F3771" s="10" t="s">
        <v>3757</v>
      </c>
      <c r="G3771" s="17" t="s">
        <v>3763</v>
      </c>
      <c r="H3771" s="11">
        <v>259000</v>
      </c>
      <c r="I3771" s="19">
        <v>46172</v>
      </c>
      <c r="J3771" s="11">
        <v>78333</v>
      </c>
      <c r="K3771" s="12" t="s">
        <v>20</v>
      </c>
      <c r="L3771" s="12" t="s">
        <v>158</v>
      </c>
    </row>
    <row r="3772" spans="1:13" x14ac:dyDescent="0.25">
      <c r="A3772" s="10" t="s">
        <v>3804</v>
      </c>
      <c r="B3772" s="14">
        <v>202604</v>
      </c>
      <c r="C3772" s="14">
        <v>202604</v>
      </c>
      <c r="D3772" s="14" t="s">
        <v>1015</v>
      </c>
      <c r="E3772" s="16">
        <v>8847856918</v>
      </c>
      <c r="F3772" s="10" t="s">
        <v>3820</v>
      </c>
      <c r="G3772" s="17" t="s">
        <v>1778</v>
      </c>
      <c r="H3772" s="11">
        <v>318600</v>
      </c>
      <c r="I3772" s="19">
        <v>46174</v>
      </c>
      <c r="J3772" s="11">
        <v>30000</v>
      </c>
      <c r="K3772" s="12" t="s">
        <v>20</v>
      </c>
      <c r="L3772" s="12" t="s">
        <v>158</v>
      </c>
    </row>
    <row r="3773" spans="1:13" x14ac:dyDescent="0.25">
      <c r="A3773" s="10" t="s">
        <v>3855</v>
      </c>
      <c r="B3773" s="14">
        <v>202604</v>
      </c>
      <c r="C3773" s="14">
        <v>202604</v>
      </c>
      <c r="D3773" s="14" t="s">
        <v>1015</v>
      </c>
      <c r="E3773" s="16">
        <v>8984488318</v>
      </c>
      <c r="F3773" s="10" t="s">
        <v>3865</v>
      </c>
      <c r="G3773" s="17" t="s">
        <v>1778</v>
      </c>
      <c r="H3773" s="11">
        <v>290000</v>
      </c>
      <c r="I3773" s="19">
        <v>46174</v>
      </c>
      <c r="J3773" s="11">
        <v>55000</v>
      </c>
      <c r="K3773" s="12" t="s">
        <v>20</v>
      </c>
      <c r="L3773" s="12" t="s">
        <v>158</v>
      </c>
    </row>
    <row r="3774" spans="1:13" x14ac:dyDescent="0.25">
      <c r="A3774" s="10" t="s">
        <v>3393</v>
      </c>
      <c r="B3774" s="14">
        <v>202511</v>
      </c>
      <c r="C3774" s="14">
        <v>202511</v>
      </c>
      <c r="D3774" s="14" t="s">
        <v>1015</v>
      </c>
      <c r="E3774" s="16">
        <v>9938905049</v>
      </c>
      <c r="F3774" s="10" t="s">
        <v>3398</v>
      </c>
      <c r="G3774" s="17" t="s">
        <v>1778</v>
      </c>
      <c r="H3774" s="11">
        <v>290000</v>
      </c>
      <c r="I3774" s="19">
        <v>46174</v>
      </c>
      <c r="J3774" s="11">
        <v>40000</v>
      </c>
      <c r="K3774" s="12" t="s">
        <v>20</v>
      </c>
      <c r="L3774" s="12" t="s">
        <v>158</v>
      </c>
    </row>
    <row r="3775" spans="1:13" x14ac:dyDescent="0.25">
      <c r="A3775" s="10" t="s">
        <v>3859</v>
      </c>
      <c r="B3775" s="14">
        <v>202604</v>
      </c>
      <c r="C3775" s="14">
        <v>202604</v>
      </c>
      <c r="D3775" s="14" t="s">
        <v>1015</v>
      </c>
      <c r="E3775" s="16">
        <v>7978237163</v>
      </c>
      <c r="F3775" s="10" t="s">
        <v>3869</v>
      </c>
      <c r="G3775" s="17" t="s">
        <v>1778</v>
      </c>
      <c r="H3775" s="11">
        <v>290000</v>
      </c>
      <c r="I3775" s="19">
        <v>46174</v>
      </c>
      <c r="J3775" s="11">
        <v>50000</v>
      </c>
      <c r="K3775" s="12" t="s">
        <v>20</v>
      </c>
      <c r="L3775" s="12" t="s">
        <v>158</v>
      </c>
    </row>
    <row r="3776" spans="1:13" x14ac:dyDescent="0.25">
      <c r="A3776" s="10" t="s">
        <v>3841</v>
      </c>
      <c r="B3776" s="14">
        <v>202604</v>
      </c>
      <c r="C3776" s="14">
        <v>202604</v>
      </c>
      <c r="D3776" s="14" t="s">
        <v>1015</v>
      </c>
      <c r="E3776" s="16">
        <v>7750978099</v>
      </c>
      <c r="F3776" s="10" t="s">
        <v>3842</v>
      </c>
      <c r="G3776" s="17" t="s">
        <v>1778</v>
      </c>
      <c r="H3776" s="11">
        <v>290000</v>
      </c>
      <c r="I3776" s="19">
        <v>46174</v>
      </c>
      <c r="J3776" s="11">
        <v>60000</v>
      </c>
      <c r="K3776" s="12" t="s">
        <v>20</v>
      </c>
      <c r="L3776" s="12" t="s">
        <v>158</v>
      </c>
    </row>
    <row r="3777" spans="1:13" x14ac:dyDescent="0.25">
      <c r="A3777" s="10" t="s">
        <v>3960</v>
      </c>
      <c r="B3777" s="14">
        <v>202606</v>
      </c>
      <c r="C3777" s="14">
        <v>202606</v>
      </c>
      <c r="D3777" s="14" t="s">
        <v>1015</v>
      </c>
      <c r="E3777" s="16">
        <v>7978017155</v>
      </c>
      <c r="F3777" s="10" t="s">
        <v>3961</v>
      </c>
      <c r="G3777" s="17" t="s">
        <v>1778</v>
      </c>
      <c r="H3777" s="11">
        <v>290000</v>
      </c>
      <c r="I3777" s="19">
        <v>46174</v>
      </c>
      <c r="J3777" s="11">
        <v>50000</v>
      </c>
      <c r="K3777" s="12" t="s">
        <v>717</v>
      </c>
      <c r="L3777" s="12" t="s">
        <v>158</v>
      </c>
      <c r="M3777" t="s">
        <v>3917</v>
      </c>
    </row>
    <row r="3778" spans="1:13" x14ac:dyDescent="0.25">
      <c r="A3778" s="10" t="s">
        <v>3962</v>
      </c>
      <c r="B3778" s="14">
        <v>202605</v>
      </c>
      <c r="C3778" s="14">
        <v>202605</v>
      </c>
      <c r="D3778" s="14" t="s">
        <v>1015</v>
      </c>
      <c r="E3778" s="16">
        <v>8260338924</v>
      </c>
      <c r="F3778" s="10" t="s">
        <v>3963</v>
      </c>
      <c r="G3778" s="17" t="s">
        <v>1778</v>
      </c>
      <c r="H3778" s="11">
        <v>290000</v>
      </c>
      <c r="I3778" s="19">
        <v>46175</v>
      </c>
      <c r="J3778" s="11">
        <v>285000</v>
      </c>
      <c r="K3778" s="12" t="s">
        <v>20</v>
      </c>
      <c r="L3778" s="12" t="s">
        <v>158</v>
      </c>
    </row>
    <row r="3779" spans="1:13" x14ac:dyDescent="0.25">
      <c r="A3779" s="10" t="s">
        <v>3641</v>
      </c>
      <c r="B3779" s="14">
        <v>202602</v>
      </c>
      <c r="C3779" s="14">
        <v>202506</v>
      </c>
      <c r="D3779" s="14" t="s">
        <v>1014</v>
      </c>
      <c r="E3779" s="16">
        <v>9438366829</v>
      </c>
      <c r="F3779" s="10" t="s">
        <v>3643</v>
      </c>
      <c r="G3779" s="17" t="s">
        <v>3305</v>
      </c>
      <c r="H3779" s="11">
        <v>59000</v>
      </c>
      <c r="I3779" s="19">
        <v>46175</v>
      </c>
      <c r="J3779" s="11">
        <v>40000</v>
      </c>
      <c r="K3779" s="12" t="s">
        <v>20</v>
      </c>
      <c r="L3779" s="12" t="s">
        <v>158</v>
      </c>
    </row>
    <row r="3780" spans="1:13" x14ac:dyDescent="0.25">
      <c r="A3780" s="10" t="s">
        <v>3964</v>
      </c>
      <c r="B3780" s="14">
        <v>202506</v>
      </c>
      <c r="C3780" s="14">
        <v>202506</v>
      </c>
      <c r="D3780" s="14" t="s">
        <v>1014</v>
      </c>
      <c r="E3780" s="16">
        <v>9692717403</v>
      </c>
      <c r="F3780" s="10" t="s">
        <v>3964</v>
      </c>
      <c r="G3780" s="17" t="s">
        <v>1778</v>
      </c>
      <c r="H3780" s="11">
        <v>290000</v>
      </c>
      <c r="I3780" s="19">
        <v>46176</v>
      </c>
      <c r="J3780" s="11">
        <v>5000</v>
      </c>
      <c r="K3780" s="12" t="s">
        <v>20</v>
      </c>
      <c r="L3780" s="12" t="s">
        <v>158</v>
      </c>
    </row>
    <row r="3781" spans="1:13" x14ac:dyDescent="0.25">
      <c r="A3781" s="10" t="s">
        <v>3965</v>
      </c>
      <c r="B3781" s="14">
        <v>202506</v>
      </c>
      <c r="C3781" s="14">
        <v>202506</v>
      </c>
      <c r="D3781" s="14" t="s">
        <v>1014</v>
      </c>
      <c r="E3781" s="16">
        <v>8871250061</v>
      </c>
      <c r="F3781" s="10"/>
      <c r="G3781" s="17" t="s">
        <v>3682</v>
      </c>
      <c r="H3781" s="11">
        <v>270000</v>
      </c>
      <c r="I3781" s="19">
        <v>46176</v>
      </c>
      <c r="J3781" s="11">
        <v>5000</v>
      </c>
      <c r="K3781" s="12" t="s">
        <v>20</v>
      </c>
      <c r="L3781" s="12" t="s">
        <v>158</v>
      </c>
    </row>
    <row r="3782" spans="1:13" x14ac:dyDescent="0.25">
      <c r="A3782" s="10" t="s">
        <v>3966</v>
      </c>
      <c r="B3782" s="14">
        <v>202506</v>
      </c>
      <c r="C3782" s="14">
        <v>202506</v>
      </c>
      <c r="D3782" s="14" t="s">
        <v>1014</v>
      </c>
      <c r="E3782" s="16">
        <v>8686266226</v>
      </c>
      <c r="F3782" s="10" t="s">
        <v>3966</v>
      </c>
      <c r="G3782" s="17" t="s">
        <v>3682</v>
      </c>
      <c r="H3782" s="11">
        <v>165000</v>
      </c>
      <c r="I3782" s="19">
        <v>46176</v>
      </c>
      <c r="J3782" s="11">
        <v>5000</v>
      </c>
      <c r="K3782" s="12" t="s">
        <v>20</v>
      </c>
      <c r="L3782" s="12" t="s">
        <v>158</v>
      </c>
    </row>
    <row r="3783" spans="1:13" x14ac:dyDescent="0.25">
      <c r="A3783" s="10" t="s">
        <v>3967</v>
      </c>
      <c r="B3783" s="14">
        <v>202506</v>
      </c>
      <c r="C3783" s="14">
        <v>202506</v>
      </c>
      <c r="D3783" s="14" t="s">
        <v>1014</v>
      </c>
      <c r="E3783" s="16">
        <v>6200167188</v>
      </c>
      <c r="F3783" s="10" t="s">
        <v>4102</v>
      </c>
      <c r="G3783" s="17" t="s">
        <v>1778</v>
      </c>
      <c r="H3783" s="11">
        <v>290000</v>
      </c>
      <c r="I3783" s="19">
        <v>46176</v>
      </c>
      <c r="J3783" s="11">
        <v>5000</v>
      </c>
      <c r="K3783" s="12" t="s">
        <v>20</v>
      </c>
      <c r="L3783" s="12" t="s">
        <v>158</v>
      </c>
    </row>
    <row r="3784" spans="1:13" x14ac:dyDescent="0.25">
      <c r="A3784" s="10" t="s">
        <v>3968</v>
      </c>
      <c r="B3784" s="14">
        <v>202506</v>
      </c>
      <c r="C3784" s="14">
        <v>202506</v>
      </c>
      <c r="D3784" s="14" t="s">
        <v>1014</v>
      </c>
      <c r="E3784" s="16" t="s">
        <v>3981</v>
      </c>
      <c r="F3784" s="10" t="s">
        <v>3968</v>
      </c>
      <c r="G3784" s="17" t="s">
        <v>1778</v>
      </c>
      <c r="H3784" s="11">
        <v>290000</v>
      </c>
      <c r="I3784" s="19">
        <v>46176</v>
      </c>
      <c r="J3784" s="11">
        <v>5000</v>
      </c>
      <c r="K3784" s="12" t="s">
        <v>20</v>
      </c>
      <c r="L3784" s="12" t="s">
        <v>158</v>
      </c>
    </row>
    <row r="3785" spans="1:13" x14ac:dyDescent="0.25">
      <c r="A3785" s="10" t="s">
        <v>3969</v>
      </c>
      <c r="B3785" s="14">
        <v>202506</v>
      </c>
      <c r="C3785" s="14">
        <v>202506</v>
      </c>
      <c r="D3785" s="14" t="s">
        <v>1014</v>
      </c>
      <c r="E3785" s="16">
        <v>7978758883</v>
      </c>
      <c r="F3785" s="10" t="s">
        <v>3969</v>
      </c>
      <c r="G3785" s="17" t="s">
        <v>1778</v>
      </c>
      <c r="H3785" s="11">
        <v>290000</v>
      </c>
      <c r="I3785" s="19">
        <v>46176</v>
      </c>
      <c r="J3785" s="11">
        <v>5000</v>
      </c>
      <c r="K3785" s="12" t="s">
        <v>20</v>
      </c>
      <c r="L3785" s="12" t="s">
        <v>158</v>
      </c>
    </row>
    <row r="3786" spans="1:13" x14ac:dyDescent="0.25">
      <c r="A3786" s="10" t="s">
        <v>3970</v>
      </c>
      <c r="B3786" s="14">
        <v>202506</v>
      </c>
      <c r="C3786" s="14">
        <v>202506</v>
      </c>
      <c r="D3786" s="14" t="s">
        <v>1014</v>
      </c>
      <c r="E3786" s="16">
        <v>7978017155</v>
      </c>
      <c r="F3786" s="10" t="s">
        <v>3970</v>
      </c>
      <c r="G3786" s="17" t="s">
        <v>1778</v>
      </c>
      <c r="H3786" s="11">
        <v>290000</v>
      </c>
      <c r="I3786" s="19">
        <v>46176</v>
      </c>
      <c r="J3786" s="11">
        <v>5000</v>
      </c>
      <c r="K3786" s="12" t="s">
        <v>717</v>
      </c>
      <c r="L3786" s="12" t="s">
        <v>158</v>
      </c>
    </row>
    <row r="3787" spans="1:13" x14ac:dyDescent="0.25">
      <c r="A3787" s="10" t="s">
        <v>3971</v>
      </c>
      <c r="B3787" s="14">
        <v>202506</v>
      </c>
      <c r="C3787" s="14">
        <v>202506</v>
      </c>
      <c r="D3787" s="14" t="s">
        <v>1014</v>
      </c>
      <c r="E3787" s="16">
        <v>8917374533</v>
      </c>
      <c r="F3787" s="10" t="s">
        <v>3971</v>
      </c>
      <c r="G3787" s="17" t="s">
        <v>1778</v>
      </c>
      <c r="H3787" s="11">
        <v>290000</v>
      </c>
      <c r="I3787" s="19">
        <v>46176</v>
      </c>
      <c r="J3787" s="11">
        <v>5000</v>
      </c>
      <c r="K3787" s="12" t="s">
        <v>20</v>
      </c>
      <c r="L3787" s="12" t="s">
        <v>158</v>
      </c>
    </row>
    <row r="3788" spans="1:13" x14ac:dyDescent="0.25">
      <c r="A3788" s="10" t="s">
        <v>3972</v>
      </c>
      <c r="B3788" s="14">
        <v>202506</v>
      </c>
      <c r="C3788" s="14">
        <v>202506</v>
      </c>
      <c r="D3788" s="14" t="s">
        <v>1014</v>
      </c>
      <c r="E3788" s="16">
        <v>9692839258</v>
      </c>
      <c r="F3788" s="10" t="s">
        <v>3972</v>
      </c>
      <c r="G3788" s="17" t="s">
        <v>1778</v>
      </c>
      <c r="H3788" s="11">
        <v>290000</v>
      </c>
      <c r="I3788" s="19">
        <v>46176</v>
      </c>
      <c r="J3788" s="11">
        <v>5000</v>
      </c>
      <c r="K3788" s="12" t="s">
        <v>20</v>
      </c>
      <c r="L3788" s="12" t="s">
        <v>158</v>
      </c>
    </row>
    <row r="3789" spans="1:13" x14ac:dyDescent="0.25">
      <c r="A3789" s="10" t="s">
        <v>3973</v>
      </c>
      <c r="B3789" s="14">
        <v>202506</v>
      </c>
      <c r="C3789" s="14">
        <v>202506</v>
      </c>
      <c r="D3789" s="14" t="s">
        <v>1015</v>
      </c>
      <c r="E3789" s="16">
        <v>6371581508</v>
      </c>
      <c r="F3789" s="27" t="s">
        <v>4031</v>
      </c>
      <c r="G3789" s="17" t="s">
        <v>1778</v>
      </c>
      <c r="H3789" s="11">
        <v>290000</v>
      </c>
      <c r="I3789" s="19">
        <v>46176</v>
      </c>
      <c r="J3789" s="11">
        <v>5000</v>
      </c>
      <c r="K3789" s="12" t="s">
        <v>20</v>
      </c>
      <c r="L3789" s="12" t="s">
        <v>158</v>
      </c>
    </row>
    <row r="3790" spans="1:13" x14ac:dyDescent="0.25">
      <c r="A3790" s="10" t="s">
        <v>3974</v>
      </c>
      <c r="B3790" s="14">
        <v>202506</v>
      </c>
      <c r="C3790" s="14">
        <v>202506</v>
      </c>
      <c r="D3790" s="14" t="s">
        <v>1015</v>
      </c>
      <c r="E3790" s="16">
        <v>9040495688</v>
      </c>
      <c r="F3790" s="10" t="s">
        <v>3974</v>
      </c>
      <c r="G3790" s="17" t="s">
        <v>3682</v>
      </c>
      <c r="H3790" s="11">
        <v>165000</v>
      </c>
      <c r="I3790" s="19">
        <v>46176</v>
      </c>
      <c r="J3790" s="11">
        <v>5000</v>
      </c>
      <c r="K3790" s="12" t="s">
        <v>20</v>
      </c>
      <c r="L3790" s="12" t="s">
        <v>158</v>
      </c>
    </row>
    <row r="3791" spans="1:13" x14ac:dyDescent="0.25">
      <c r="A3791" s="10" t="s">
        <v>3975</v>
      </c>
      <c r="B3791" s="14">
        <v>202506</v>
      </c>
      <c r="C3791" s="14">
        <v>202506</v>
      </c>
      <c r="D3791" s="14" t="s">
        <v>1015</v>
      </c>
      <c r="E3791" s="16">
        <v>7008791371</v>
      </c>
      <c r="F3791" s="10" t="s">
        <v>3975</v>
      </c>
      <c r="G3791" s="17" t="s">
        <v>3682</v>
      </c>
      <c r="H3791" s="11">
        <v>165000</v>
      </c>
      <c r="I3791" s="19">
        <v>46176</v>
      </c>
      <c r="J3791" s="11">
        <v>5000</v>
      </c>
      <c r="K3791" s="12" t="s">
        <v>20</v>
      </c>
      <c r="L3791" s="12" t="s">
        <v>158</v>
      </c>
    </row>
    <row r="3792" spans="1:13" x14ac:dyDescent="0.25">
      <c r="A3792" s="10" t="s">
        <v>3976</v>
      </c>
      <c r="B3792" s="14">
        <v>202506</v>
      </c>
      <c r="C3792" s="14">
        <v>202506</v>
      </c>
      <c r="D3792" s="14" t="s">
        <v>1015</v>
      </c>
      <c r="E3792" s="16">
        <v>8093942988</v>
      </c>
      <c r="F3792" s="10" t="s">
        <v>3976</v>
      </c>
      <c r="G3792" s="17" t="s">
        <v>3682</v>
      </c>
      <c r="H3792" s="11">
        <v>165000</v>
      </c>
      <c r="I3792" s="19">
        <v>46176</v>
      </c>
      <c r="J3792" s="11">
        <v>5000</v>
      </c>
      <c r="K3792" s="12" t="s">
        <v>20</v>
      </c>
      <c r="L3792" s="12" t="s">
        <v>158</v>
      </c>
    </row>
    <row r="3793" spans="1:13" x14ac:dyDescent="0.25">
      <c r="A3793" s="10" t="s">
        <v>3977</v>
      </c>
      <c r="B3793" s="14">
        <v>202506</v>
      </c>
      <c r="C3793" s="14">
        <v>202506</v>
      </c>
      <c r="D3793" s="14" t="s">
        <v>1015</v>
      </c>
      <c r="E3793" s="16">
        <v>6370824893</v>
      </c>
      <c r="F3793" s="10" t="s">
        <v>3977</v>
      </c>
      <c r="G3793" s="17" t="s">
        <v>1778</v>
      </c>
      <c r="H3793" s="11">
        <v>300000</v>
      </c>
      <c r="I3793" s="19">
        <v>46176</v>
      </c>
      <c r="J3793" s="11">
        <v>5000</v>
      </c>
      <c r="K3793" s="12" t="s">
        <v>717</v>
      </c>
      <c r="L3793" s="12" t="s">
        <v>158</v>
      </c>
      <c r="M3793" t="s">
        <v>3917</v>
      </c>
    </row>
    <row r="3794" spans="1:13" x14ac:dyDescent="0.25">
      <c r="A3794" s="10" t="s">
        <v>3978</v>
      </c>
      <c r="B3794" s="14">
        <v>202506</v>
      </c>
      <c r="C3794" s="14">
        <v>202506</v>
      </c>
      <c r="D3794" s="14" t="s">
        <v>1015</v>
      </c>
      <c r="E3794" s="16">
        <v>8093400229</v>
      </c>
      <c r="F3794" s="10" t="s">
        <v>3978</v>
      </c>
      <c r="G3794" s="17" t="s">
        <v>1778</v>
      </c>
      <c r="H3794" s="11">
        <v>290000</v>
      </c>
      <c r="I3794" s="19">
        <v>46176</v>
      </c>
      <c r="J3794" s="11">
        <v>5000</v>
      </c>
      <c r="K3794" s="12" t="s">
        <v>20</v>
      </c>
      <c r="L3794" s="12" t="s">
        <v>158</v>
      </c>
    </row>
    <row r="3795" spans="1:13" x14ac:dyDescent="0.25">
      <c r="A3795" s="10" t="s">
        <v>3979</v>
      </c>
      <c r="B3795" s="14">
        <v>202506</v>
      </c>
      <c r="C3795" s="14">
        <v>202506</v>
      </c>
      <c r="D3795" s="14" t="s">
        <v>1014</v>
      </c>
      <c r="E3795" s="16">
        <v>7008878148</v>
      </c>
      <c r="F3795" s="10" t="s">
        <v>3979</v>
      </c>
      <c r="G3795" s="17" t="s">
        <v>1778</v>
      </c>
      <c r="H3795" s="11">
        <v>290000</v>
      </c>
      <c r="I3795" s="19">
        <v>46176</v>
      </c>
      <c r="J3795" s="11">
        <v>5000</v>
      </c>
      <c r="K3795" s="12" t="s">
        <v>20</v>
      </c>
      <c r="L3795" s="12" t="s">
        <v>158</v>
      </c>
    </row>
    <row r="3796" spans="1:13" x14ac:dyDescent="0.25">
      <c r="A3796" s="10" t="s">
        <v>3980</v>
      </c>
      <c r="B3796" s="14">
        <v>202506</v>
      </c>
      <c r="C3796" s="14">
        <v>202506</v>
      </c>
      <c r="D3796" s="14" t="s">
        <v>1014</v>
      </c>
      <c r="E3796" s="16">
        <v>9845331357</v>
      </c>
      <c r="F3796" s="10" t="s">
        <v>3980</v>
      </c>
      <c r="G3796" s="17" t="s">
        <v>3682</v>
      </c>
      <c r="H3796" s="11"/>
      <c r="I3796" s="19">
        <v>46176</v>
      </c>
      <c r="J3796" s="11">
        <v>5000</v>
      </c>
      <c r="K3796" s="12" t="s">
        <v>20</v>
      </c>
      <c r="L3796" s="12" t="s">
        <v>158</v>
      </c>
    </row>
    <row r="3797" spans="1:13" x14ac:dyDescent="0.25">
      <c r="A3797" s="10" t="s">
        <v>3853</v>
      </c>
      <c r="B3797" s="14">
        <v>202604</v>
      </c>
      <c r="C3797" s="14">
        <v>202604</v>
      </c>
      <c r="D3797" s="14" t="s">
        <v>1014</v>
      </c>
      <c r="E3797" s="16">
        <v>8792025209</v>
      </c>
      <c r="F3797" s="10" t="s">
        <v>3853</v>
      </c>
      <c r="G3797" s="17" t="s">
        <v>1778</v>
      </c>
      <c r="H3797" s="11">
        <v>290000</v>
      </c>
      <c r="I3797" s="19">
        <v>46176</v>
      </c>
      <c r="J3797" s="11">
        <v>90000</v>
      </c>
      <c r="K3797" s="12" t="s">
        <v>20</v>
      </c>
      <c r="L3797" s="12" t="s">
        <v>158</v>
      </c>
    </row>
    <row r="3798" spans="1:13" x14ac:dyDescent="0.25">
      <c r="A3798" s="10" t="s">
        <v>3615</v>
      </c>
      <c r="B3798" s="14">
        <v>202602</v>
      </c>
      <c r="C3798" s="14">
        <v>202602</v>
      </c>
      <c r="D3798" s="14" t="s">
        <v>1015</v>
      </c>
      <c r="E3798" s="16" t="s">
        <v>3619</v>
      </c>
      <c r="F3798" s="10" t="s">
        <v>3622</v>
      </c>
      <c r="G3798" s="17" t="s">
        <v>1778</v>
      </c>
      <c r="H3798" s="11">
        <v>290000</v>
      </c>
      <c r="I3798" s="19">
        <v>46176</v>
      </c>
      <c r="J3798" s="11">
        <v>5000</v>
      </c>
      <c r="K3798" s="12" t="s">
        <v>20</v>
      </c>
      <c r="L3798" s="12" t="s">
        <v>158</v>
      </c>
    </row>
    <row r="3799" spans="1:13" x14ac:dyDescent="0.25">
      <c r="A3799" s="10" t="s">
        <v>3853</v>
      </c>
      <c r="B3799" s="14">
        <v>202604</v>
      </c>
      <c r="C3799" s="14">
        <v>202604</v>
      </c>
      <c r="D3799" s="14" t="s">
        <v>1014</v>
      </c>
      <c r="E3799" s="16">
        <v>8792025209</v>
      </c>
      <c r="F3799" s="10" t="s">
        <v>3853</v>
      </c>
      <c r="G3799" s="17" t="s">
        <v>1778</v>
      </c>
      <c r="H3799" s="11">
        <v>290000</v>
      </c>
      <c r="I3799" s="19">
        <v>46176</v>
      </c>
      <c r="J3799" s="11">
        <v>10000</v>
      </c>
      <c r="K3799" s="12" t="s">
        <v>20</v>
      </c>
      <c r="L3799" s="12" t="s">
        <v>158</v>
      </c>
    </row>
    <row r="3800" spans="1:13" x14ac:dyDescent="0.25">
      <c r="A3800" s="10" t="s">
        <v>3800</v>
      </c>
      <c r="B3800" s="14">
        <v>202604</v>
      </c>
      <c r="C3800" s="14">
        <v>202604</v>
      </c>
      <c r="D3800" s="14" t="s">
        <v>1014</v>
      </c>
      <c r="E3800" s="16">
        <v>8249525755</v>
      </c>
      <c r="F3800" s="10" t="s">
        <v>3816</v>
      </c>
      <c r="G3800" s="17" t="s">
        <v>1778</v>
      </c>
      <c r="H3800" s="11">
        <v>318600</v>
      </c>
      <c r="I3800" s="19">
        <v>46176</v>
      </c>
      <c r="J3800" s="11">
        <v>90000</v>
      </c>
      <c r="K3800" s="12" t="s">
        <v>20</v>
      </c>
      <c r="L3800" s="12" t="s">
        <v>158</v>
      </c>
    </row>
    <row r="3801" spans="1:13" x14ac:dyDescent="0.25">
      <c r="A3801" s="10" t="s">
        <v>3966</v>
      </c>
      <c r="B3801" s="14">
        <v>202606</v>
      </c>
      <c r="C3801" s="14">
        <v>202606</v>
      </c>
      <c r="D3801" s="14" t="s">
        <v>1015</v>
      </c>
      <c r="E3801" s="16">
        <v>8686266226</v>
      </c>
      <c r="F3801" s="10" t="s">
        <v>3982</v>
      </c>
      <c r="G3801" s="17" t="s">
        <v>1778</v>
      </c>
      <c r="H3801" s="11">
        <v>318600</v>
      </c>
      <c r="I3801" s="19">
        <v>46177</v>
      </c>
      <c r="J3801" s="11">
        <v>165000</v>
      </c>
      <c r="K3801" s="12" t="s">
        <v>20</v>
      </c>
      <c r="L3801" s="12" t="s">
        <v>158</v>
      </c>
    </row>
    <row r="3802" spans="1:13" x14ac:dyDescent="0.25">
      <c r="A3802" s="10" t="s">
        <v>3857</v>
      </c>
      <c r="B3802" s="14">
        <v>202604</v>
      </c>
      <c r="C3802" s="14">
        <v>202604</v>
      </c>
      <c r="D3802" s="14" t="s">
        <v>1015</v>
      </c>
      <c r="E3802" s="16">
        <v>9937116404</v>
      </c>
      <c r="F3802" s="10" t="s">
        <v>3867</v>
      </c>
      <c r="G3802" s="17" t="s">
        <v>3682</v>
      </c>
      <c r="H3802" s="11">
        <v>150000</v>
      </c>
      <c r="I3802" s="19">
        <v>46177</v>
      </c>
      <c r="J3802" s="11">
        <v>50000</v>
      </c>
      <c r="K3802" s="12" t="s">
        <v>20</v>
      </c>
      <c r="L3802" s="12" t="s">
        <v>158</v>
      </c>
    </row>
    <row r="3803" spans="1:13" x14ac:dyDescent="0.25">
      <c r="A3803" s="10" t="s">
        <v>3894</v>
      </c>
      <c r="B3803" s="14">
        <v>202605</v>
      </c>
      <c r="C3803" s="14">
        <v>202605</v>
      </c>
      <c r="D3803" s="14" t="s">
        <v>1015</v>
      </c>
      <c r="E3803" s="16">
        <v>8328900060</v>
      </c>
      <c r="F3803" s="10" t="s">
        <v>3908</v>
      </c>
      <c r="G3803" s="17" t="s">
        <v>1778</v>
      </c>
      <c r="H3803" s="11">
        <v>290000</v>
      </c>
      <c r="I3803" s="19">
        <v>46177</v>
      </c>
      <c r="J3803" s="11">
        <v>71250</v>
      </c>
      <c r="K3803" s="12" t="s">
        <v>20</v>
      </c>
      <c r="L3803" s="12" t="s">
        <v>158</v>
      </c>
    </row>
    <row r="3804" spans="1:13" x14ac:dyDescent="0.25">
      <c r="A3804" s="10" t="s">
        <v>3969</v>
      </c>
      <c r="B3804" s="14">
        <v>202605</v>
      </c>
      <c r="C3804" s="14">
        <v>202605</v>
      </c>
      <c r="D3804" s="14" t="s">
        <v>1015</v>
      </c>
      <c r="E3804" s="16">
        <v>7978758883</v>
      </c>
      <c r="F3804" s="10" t="s">
        <v>3983</v>
      </c>
      <c r="G3804" s="17" t="s">
        <v>1778</v>
      </c>
      <c r="H3804" s="11">
        <v>290000</v>
      </c>
      <c r="I3804" s="19">
        <v>46177</v>
      </c>
      <c r="J3804" s="11">
        <v>71255</v>
      </c>
      <c r="K3804" s="12" t="s">
        <v>20</v>
      </c>
      <c r="L3804" s="12" t="s">
        <v>158</v>
      </c>
    </row>
    <row r="3805" spans="1:13" x14ac:dyDescent="0.25">
      <c r="A3805" s="10" t="s">
        <v>4020</v>
      </c>
      <c r="B3805" s="14">
        <v>202605</v>
      </c>
      <c r="C3805" s="14">
        <v>202605</v>
      </c>
      <c r="D3805" s="14" t="s">
        <v>1015</v>
      </c>
      <c r="E3805" s="16">
        <v>7204390193</v>
      </c>
      <c r="F3805" s="10" t="s">
        <v>4115</v>
      </c>
      <c r="G3805" s="17" t="s">
        <v>1778</v>
      </c>
      <c r="H3805" s="11">
        <v>290000</v>
      </c>
      <c r="I3805" s="19">
        <v>46178</v>
      </c>
      <c r="J3805" s="11">
        <v>285000</v>
      </c>
      <c r="K3805" s="12" t="s">
        <v>20</v>
      </c>
      <c r="L3805" s="12" t="s">
        <v>158</v>
      </c>
    </row>
    <row r="3806" spans="1:13" x14ac:dyDescent="0.25">
      <c r="A3806" s="10" t="s">
        <v>3700</v>
      </c>
      <c r="B3806" s="14">
        <v>202606</v>
      </c>
      <c r="C3806" s="14">
        <v>202606</v>
      </c>
      <c r="D3806" s="14" t="s">
        <v>1015</v>
      </c>
      <c r="E3806" s="16">
        <v>8093628705</v>
      </c>
      <c r="F3806" s="10" t="s">
        <v>3705</v>
      </c>
      <c r="G3806" s="17" t="s">
        <v>1778</v>
      </c>
      <c r="H3806" s="11">
        <v>290000</v>
      </c>
      <c r="I3806" s="19">
        <v>46178</v>
      </c>
      <c r="J3806" s="11">
        <v>70000</v>
      </c>
      <c r="K3806" s="12" t="s">
        <v>20</v>
      </c>
      <c r="L3806" s="12" t="s">
        <v>158</v>
      </c>
    </row>
    <row r="3807" spans="1:13" x14ac:dyDescent="0.25">
      <c r="A3807" s="10" t="s">
        <v>3804</v>
      </c>
      <c r="B3807" s="14">
        <v>202604</v>
      </c>
      <c r="C3807" s="14">
        <v>202604</v>
      </c>
      <c r="D3807" s="14" t="s">
        <v>1015</v>
      </c>
      <c r="E3807" s="16">
        <v>8847856918</v>
      </c>
      <c r="F3807" s="10" t="s">
        <v>3820</v>
      </c>
      <c r="G3807" s="17" t="s">
        <v>1778</v>
      </c>
      <c r="H3807" s="11">
        <v>318600</v>
      </c>
      <c r="I3807" s="19">
        <v>46179</v>
      </c>
      <c r="J3807" s="11">
        <v>50000</v>
      </c>
      <c r="K3807" s="12" t="s">
        <v>20</v>
      </c>
      <c r="L3807" s="12" t="s">
        <v>158</v>
      </c>
    </row>
    <row r="3808" spans="1:13" x14ac:dyDescent="0.25">
      <c r="A3808" s="10" t="s">
        <v>3893</v>
      </c>
      <c r="B3808" s="14">
        <v>202605</v>
      </c>
      <c r="C3808" s="14">
        <v>202605</v>
      </c>
      <c r="D3808" s="14" t="s">
        <v>1015</v>
      </c>
      <c r="E3808" s="16">
        <v>6370082350</v>
      </c>
      <c r="F3808" s="10" t="s">
        <v>3907</v>
      </c>
      <c r="G3808" s="17" t="s">
        <v>1778</v>
      </c>
      <c r="H3808" s="11">
        <v>290000</v>
      </c>
      <c r="I3808" s="19">
        <v>46179</v>
      </c>
      <c r="J3808" s="11">
        <f>427500/2</f>
        <v>213750</v>
      </c>
      <c r="K3808" s="12" t="s">
        <v>20</v>
      </c>
      <c r="L3808" s="12" t="s">
        <v>158</v>
      </c>
    </row>
    <row r="3809" spans="1:12" x14ac:dyDescent="0.25">
      <c r="A3809" s="10" t="s">
        <v>3317</v>
      </c>
      <c r="B3809" s="14">
        <v>202510</v>
      </c>
      <c r="C3809" s="14">
        <v>202510</v>
      </c>
      <c r="D3809" s="14" t="s">
        <v>1015</v>
      </c>
      <c r="E3809" s="16">
        <v>9861066126</v>
      </c>
      <c r="F3809" s="10"/>
      <c r="G3809" s="17" t="s">
        <v>1778</v>
      </c>
      <c r="H3809" s="11">
        <v>290000</v>
      </c>
      <c r="I3809" s="19">
        <v>46179</v>
      </c>
      <c r="J3809" s="11">
        <v>25250</v>
      </c>
      <c r="K3809" s="12" t="s">
        <v>20</v>
      </c>
      <c r="L3809" s="12" t="s">
        <v>158</v>
      </c>
    </row>
    <row r="3810" spans="1:12" x14ac:dyDescent="0.25">
      <c r="A3810" s="10" t="s">
        <v>3965</v>
      </c>
      <c r="B3810" s="14">
        <v>202506</v>
      </c>
      <c r="C3810" s="14">
        <v>202506</v>
      </c>
      <c r="D3810" s="14" t="s">
        <v>1014</v>
      </c>
      <c r="E3810" s="16">
        <v>8871250061</v>
      </c>
      <c r="F3810" s="10" t="s">
        <v>3965</v>
      </c>
      <c r="G3810" s="17" t="s">
        <v>3682</v>
      </c>
      <c r="H3810" s="11">
        <v>270000</v>
      </c>
      <c r="I3810" s="19">
        <v>46179</v>
      </c>
      <c r="J3810" s="11">
        <v>66250</v>
      </c>
      <c r="K3810" s="12" t="s">
        <v>20</v>
      </c>
      <c r="L3810" s="12" t="s">
        <v>158</v>
      </c>
    </row>
    <row r="3811" spans="1:12" x14ac:dyDescent="0.25">
      <c r="A3811" s="10" t="s">
        <v>3896</v>
      </c>
      <c r="B3811" s="14">
        <v>202605</v>
      </c>
      <c r="C3811" s="14">
        <v>202605</v>
      </c>
      <c r="D3811" s="14" t="s">
        <v>1015</v>
      </c>
      <c r="E3811" s="16">
        <v>7008246101</v>
      </c>
      <c r="F3811" s="10" t="s">
        <v>3910</v>
      </c>
      <c r="G3811" s="17" t="s">
        <v>1778</v>
      </c>
      <c r="H3811" s="11">
        <v>290000</v>
      </c>
      <c r="I3811" s="19">
        <v>46181</v>
      </c>
      <c r="J3811" s="11">
        <f>427500/2</f>
        <v>213750</v>
      </c>
      <c r="K3811" s="12" t="s">
        <v>20</v>
      </c>
      <c r="L3811" s="12" t="s">
        <v>158</v>
      </c>
    </row>
    <row r="3812" spans="1:12" x14ac:dyDescent="0.25">
      <c r="A3812" s="10" t="s">
        <v>3897</v>
      </c>
      <c r="B3812" s="14">
        <v>202605</v>
      </c>
      <c r="C3812" s="14">
        <v>202605</v>
      </c>
      <c r="D3812" s="14" t="s">
        <v>1015</v>
      </c>
      <c r="E3812" s="16">
        <v>9883475685</v>
      </c>
      <c r="F3812" s="10" t="s">
        <v>3911</v>
      </c>
      <c r="G3812" s="17" t="s">
        <v>1778</v>
      </c>
      <c r="H3812" s="11">
        <v>290000</v>
      </c>
      <c r="I3812" s="19">
        <v>46181</v>
      </c>
      <c r="J3812" s="11">
        <v>65000</v>
      </c>
      <c r="K3812" s="12" t="s">
        <v>20</v>
      </c>
      <c r="L3812" s="12" t="s">
        <v>158</v>
      </c>
    </row>
    <row r="3813" spans="1:12" x14ac:dyDescent="0.25">
      <c r="A3813" s="10" t="s">
        <v>3786</v>
      </c>
      <c r="B3813" s="14">
        <v>202604</v>
      </c>
      <c r="C3813" s="14">
        <v>202604</v>
      </c>
      <c r="D3813" s="14" t="s">
        <v>1015</v>
      </c>
      <c r="E3813" s="16">
        <v>8249944320</v>
      </c>
      <c r="F3813" s="10" t="s">
        <v>3787</v>
      </c>
      <c r="G3813" s="17" t="s">
        <v>3785</v>
      </c>
      <c r="H3813" s="11">
        <v>250000</v>
      </c>
      <c r="I3813" s="19">
        <v>46181</v>
      </c>
      <c r="J3813" s="11">
        <v>73000</v>
      </c>
      <c r="K3813" s="12" t="s">
        <v>20</v>
      </c>
      <c r="L3813" s="12" t="s">
        <v>158</v>
      </c>
    </row>
    <row r="3814" spans="1:12" x14ac:dyDescent="0.25">
      <c r="A3814" s="10" t="s">
        <v>3984</v>
      </c>
      <c r="B3814" s="14">
        <v>202604</v>
      </c>
      <c r="C3814" s="14">
        <v>202604</v>
      </c>
      <c r="D3814" s="14" t="s">
        <v>1015</v>
      </c>
      <c r="E3814" s="16">
        <v>8108457687</v>
      </c>
      <c r="F3814" s="10" t="s">
        <v>3985</v>
      </c>
      <c r="G3814" s="17" t="s">
        <v>3762</v>
      </c>
      <c r="H3814" s="11">
        <v>141000</v>
      </c>
      <c r="I3814" s="19">
        <v>46182</v>
      </c>
      <c r="J3814" s="11">
        <v>40000</v>
      </c>
      <c r="K3814" s="12" t="s">
        <v>20</v>
      </c>
      <c r="L3814" s="12" t="s">
        <v>158</v>
      </c>
    </row>
    <row r="3815" spans="1:12" x14ac:dyDescent="0.25">
      <c r="A3815" s="10" t="s">
        <v>3986</v>
      </c>
      <c r="B3815" s="14">
        <v>202506</v>
      </c>
      <c r="C3815" s="14">
        <v>202506</v>
      </c>
      <c r="D3815" s="14" t="s">
        <v>1014</v>
      </c>
      <c r="E3815" s="16">
        <v>7205702003</v>
      </c>
      <c r="F3815" s="10" t="s">
        <v>3987</v>
      </c>
      <c r="G3815" s="17" t="s">
        <v>1778</v>
      </c>
      <c r="H3815" s="11">
        <v>290000</v>
      </c>
      <c r="I3815" s="19">
        <v>46182</v>
      </c>
      <c r="J3815" s="11">
        <v>50000</v>
      </c>
      <c r="K3815" s="12" t="s">
        <v>20</v>
      </c>
      <c r="L3815" s="12" t="s">
        <v>158</v>
      </c>
    </row>
    <row r="3816" spans="1:12" x14ac:dyDescent="0.25">
      <c r="A3816" s="10" t="s">
        <v>3988</v>
      </c>
      <c r="B3816" s="14">
        <v>202506</v>
      </c>
      <c r="C3816" s="14">
        <v>202506</v>
      </c>
      <c r="D3816" s="14" t="s">
        <v>1014</v>
      </c>
      <c r="E3816" s="16">
        <v>9901010628</v>
      </c>
      <c r="F3816" s="10" t="s">
        <v>3992</v>
      </c>
      <c r="G3816" s="17" t="s">
        <v>3762</v>
      </c>
      <c r="H3816" s="11">
        <v>126000</v>
      </c>
      <c r="I3816" s="19">
        <v>46182</v>
      </c>
      <c r="J3816" s="11">
        <v>5000</v>
      </c>
      <c r="K3816" s="12" t="s">
        <v>20</v>
      </c>
      <c r="L3816" s="12" t="s">
        <v>158</v>
      </c>
    </row>
    <row r="3817" spans="1:12" x14ac:dyDescent="0.25">
      <c r="A3817" s="10" t="s">
        <v>3984</v>
      </c>
      <c r="B3817" s="14">
        <v>202506</v>
      </c>
      <c r="C3817" s="14">
        <v>202506</v>
      </c>
      <c r="D3817" s="14" t="s">
        <v>1014</v>
      </c>
      <c r="E3817" s="16">
        <v>8108457687</v>
      </c>
      <c r="F3817" s="10" t="s">
        <v>3985</v>
      </c>
      <c r="G3817" s="17" t="s">
        <v>3762</v>
      </c>
      <c r="H3817" s="11">
        <v>126000</v>
      </c>
      <c r="I3817" s="19">
        <v>46182</v>
      </c>
      <c r="J3817" s="11">
        <v>5000</v>
      </c>
      <c r="K3817" s="12" t="s">
        <v>20</v>
      </c>
      <c r="L3817" s="12" t="s">
        <v>158</v>
      </c>
    </row>
    <row r="3818" spans="1:12" x14ac:dyDescent="0.25">
      <c r="A3818" s="10" t="s">
        <v>3989</v>
      </c>
      <c r="B3818" s="14">
        <v>202506</v>
      </c>
      <c r="C3818" s="14">
        <v>202506</v>
      </c>
      <c r="D3818" s="14" t="s">
        <v>1014</v>
      </c>
      <c r="E3818" s="16">
        <v>8178898887</v>
      </c>
      <c r="F3818" s="10" t="s">
        <v>3993</v>
      </c>
      <c r="G3818" s="17" t="s">
        <v>3762</v>
      </c>
      <c r="H3818" s="11">
        <v>126000</v>
      </c>
      <c r="I3818" s="19">
        <v>46182</v>
      </c>
      <c r="J3818" s="11">
        <v>5000</v>
      </c>
      <c r="K3818" s="12" t="s">
        <v>20</v>
      </c>
      <c r="L3818" s="12" t="s">
        <v>158</v>
      </c>
    </row>
    <row r="3819" spans="1:12" x14ac:dyDescent="0.25">
      <c r="A3819" s="10" t="s">
        <v>3990</v>
      </c>
      <c r="B3819" s="14">
        <v>202506</v>
      </c>
      <c r="C3819" s="14">
        <v>202506</v>
      </c>
      <c r="D3819" s="14" t="s">
        <v>1014</v>
      </c>
      <c r="E3819" s="16">
        <v>8105322288</v>
      </c>
      <c r="F3819" s="10" t="s">
        <v>3994</v>
      </c>
      <c r="G3819" s="17" t="s">
        <v>3763</v>
      </c>
      <c r="H3819" s="11">
        <v>233000</v>
      </c>
      <c r="I3819" s="19">
        <v>46182</v>
      </c>
      <c r="J3819" s="11">
        <v>5000</v>
      </c>
      <c r="K3819" s="12" t="s">
        <v>20</v>
      </c>
      <c r="L3819" s="12" t="s">
        <v>158</v>
      </c>
    </row>
    <row r="3820" spans="1:12" x14ac:dyDescent="0.25">
      <c r="A3820" s="10" t="s">
        <v>3991</v>
      </c>
      <c r="B3820" s="14">
        <v>202506</v>
      </c>
      <c r="C3820" s="14">
        <v>202506</v>
      </c>
      <c r="D3820" s="14" t="s">
        <v>1014</v>
      </c>
      <c r="E3820" s="16">
        <v>7981153085</v>
      </c>
      <c r="F3820" s="10" t="s">
        <v>3995</v>
      </c>
      <c r="G3820" s="17" t="s">
        <v>3762</v>
      </c>
      <c r="H3820" s="11">
        <v>141000</v>
      </c>
      <c r="I3820" s="19">
        <v>46182</v>
      </c>
      <c r="J3820" s="11">
        <v>5000</v>
      </c>
      <c r="K3820" s="12" t="s">
        <v>20</v>
      </c>
      <c r="L3820" s="12" t="s">
        <v>158</v>
      </c>
    </row>
    <row r="3821" spans="1:12" x14ac:dyDescent="0.25">
      <c r="A3821" s="10" t="s">
        <v>3996</v>
      </c>
      <c r="B3821" s="14">
        <v>202506</v>
      </c>
      <c r="C3821" s="14">
        <v>202506</v>
      </c>
      <c r="D3821" s="14" t="s">
        <v>1014</v>
      </c>
      <c r="E3821" s="16">
        <v>7978954041</v>
      </c>
      <c r="F3821" s="10" t="s">
        <v>3997</v>
      </c>
      <c r="G3821" s="17" t="s">
        <v>3762</v>
      </c>
      <c r="H3821" s="11">
        <v>290000</v>
      </c>
      <c r="I3821" s="19">
        <v>46182</v>
      </c>
      <c r="J3821" s="11">
        <v>5000</v>
      </c>
      <c r="K3821" s="12" t="s">
        <v>20</v>
      </c>
      <c r="L3821" s="12" t="s">
        <v>158</v>
      </c>
    </row>
    <row r="3822" spans="1:12" x14ac:dyDescent="0.25">
      <c r="A3822" s="10" t="s">
        <v>3996</v>
      </c>
      <c r="B3822" s="14">
        <v>202506</v>
      </c>
      <c r="C3822" s="14">
        <v>202506</v>
      </c>
      <c r="D3822" s="14" t="s">
        <v>1014</v>
      </c>
      <c r="E3822" s="16">
        <v>7978954041</v>
      </c>
      <c r="F3822" s="10" t="s">
        <v>3997</v>
      </c>
      <c r="G3822" s="17" t="s">
        <v>3762</v>
      </c>
      <c r="H3822" s="11">
        <v>290000</v>
      </c>
      <c r="I3822" s="19">
        <v>46182</v>
      </c>
      <c r="J3822" s="11">
        <v>280000</v>
      </c>
      <c r="K3822" s="12" t="s">
        <v>20</v>
      </c>
      <c r="L3822" s="12" t="s">
        <v>158</v>
      </c>
    </row>
    <row r="3823" spans="1:12" x14ac:dyDescent="0.25">
      <c r="A3823" s="10" t="s">
        <v>3998</v>
      </c>
      <c r="B3823" s="14">
        <v>202604</v>
      </c>
      <c r="C3823" s="14">
        <v>202604</v>
      </c>
      <c r="D3823" s="14" t="s">
        <v>1014</v>
      </c>
      <c r="E3823" s="16">
        <v>8917374533</v>
      </c>
      <c r="F3823" s="10" t="s">
        <v>3999</v>
      </c>
      <c r="G3823" s="17" t="s">
        <v>1778</v>
      </c>
      <c r="H3823" s="11">
        <v>290000</v>
      </c>
      <c r="I3823" s="19">
        <v>46183</v>
      </c>
      <c r="J3823" s="11">
        <v>68750</v>
      </c>
      <c r="K3823" s="12" t="s">
        <v>689</v>
      </c>
      <c r="L3823" s="12" t="s">
        <v>158</v>
      </c>
    </row>
    <row r="3824" spans="1:12" x14ac:dyDescent="0.25">
      <c r="A3824" s="10" t="s">
        <v>3891</v>
      </c>
      <c r="B3824" s="14">
        <v>202605</v>
      </c>
      <c r="C3824" s="14">
        <v>202605</v>
      </c>
      <c r="D3824" s="14" t="s">
        <v>1015</v>
      </c>
      <c r="E3824" s="16">
        <v>7735374661</v>
      </c>
      <c r="F3824" s="10" t="s">
        <v>3905</v>
      </c>
      <c r="G3824" s="17" t="s">
        <v>1778</v>
      </c>
      <c r="H3824" s="11">
        <v>290000</v>
      </c>
      <c r="I3824" s="19">
        <v>46183</v>
      </c>
      <c r="J3824" s="11">
        <v>95000</v>
      </c>
      <c r="K3824" s="12" t="s">
        <v>20</v>
      </c>
      <c r="L3824" s="12" t="s">
        <v>158</v>
      </c>
    </row>
    <row r="3825" spans="1:13" x14ac:dyDescent="0.25">
      <c r="A3825" s="10" t="s">
        <v>2571</v>
      </c>
      <c r="B3825" s="14">
        <v>202501</v>
      </c>
      <c r="C3825" s="14">
        <v>202501</v>
      </c>
      <c r="D3825" s="14" t="s">
        <v>1015</v>
      </c>
      <c r="E3825" s="16">
        <v>8249086255</v>
      </c>
      <c r="F3825" s="10" t="s">
        <v>2574</v>
      </c>
      <c r="G3825" s="17" t="s">
        <v>2577</v>
      </c>
      <c r="H3825" s="11">
        <v>177000</v>
      </c>
      <c r="I3825" s="19">
        <v>46183</v>
      </c>
      <c r="J3825" s="11">
        <v>50000</v>
      </c>
      <c r="K3825" s="12" t="s">
        <v>20</v>
      </c>
      <c r="L3825" s="12" t="s">
        <v>158</v>
      </c>
    </row>
    <row r="3826" spans="1:13" x14ac:dyDescent="0.25">
      <c r="A3826" s="10" t="s">
        <v>3967</v>
      </c>
      <c r="B3826" s="14">
        <v>202506</v>
      </c>
      <c r="C3826" s="14">
        <v>202506</v>
      </c>
      <c r="D3826" s="14" t="s">
        <v>1014</v>
      </c>
      <c r="E3826" s="16">
        <v>6200167188</v>
      </c>
      <c r="F3826" s="10" t="s">
        <v>4102</v>
      </c>
      <c r="G3826" s="17" t="s">
        <v>1778</v>
      </c>
      <c r="H3826" s="11">
        <v>290000</v>
      </c>
      <c r="I3826" s="19">
        <v>46183</v>
      </c>
      <c r="J3826" s="11">
        <v>53333</v>
      </c>
      <c r="K3826" s="12" t="s">
        <v>20</v>
      </c>
      <c r="L3826" s="12" t="s">
        <v>158</v>
      </c>
    </row>
    <row r="3827" spans="1:13" x14ac:dyDescent="0.25">
      <c r="A3827" s="10" t="s">
        <v>3016</v>
      </c>
      <c r="B3827" s="14">
        <v>202506</v>
      </c>
      <c r="C3827" s="14">
        <v>202506</v>
      </c>
      <c r="D3827" s="14" t="s">
        <v>1015</v>
      </c>
      <c r="E3827" s="16">
        <v>9861924025</v>
      </c>
      <c r="F3827" s="10" t="s">
        <v>3017</v>
      </c>
      <c r="G3827" s="17" t="s">
        <v>1778</v>
      </c>
      <c r="H3827" s="11">
        <v>295000</v>
      </c>
      <c r="I3827" s="19">
        <v>46183</v>
      </c>
      <c r="J3827" s="11">
        <v>50000</v>
      </c>
      <c r="K3827" s="12" t="s">
        <v>20</v>
      </c>
      <c r="L3827" s="12" t="s">
        <v>158</v>
      </c>
    </row>
    <row r="3828" spans="1:13" x14ac:dyDescent="0.25">
      <c r="A3828" s="10" t="s">
        <v>3801</v>
      </c>
      <c r="B3828" s="14">
        <v>202604</v>
      </c>
      <c r="C3828" s="14">
        <v>202604</v>
      </c>
      <c r="D3828" s="14" t="s">
        <v>1015</v>
      </c>
      <c r="E3828" s="16" t="s">
        <v>3807</v>
      </c>
      <c r="F3828" s="10" t="s">
        <v>3817</v>
      </c>
      <c r="G3828" s="17" t="s">
        <v>3682</v>
      </c>
      <c r="H3828" s="11">
        <v>295000</v>
      </c>
      <c r="I3828" s="19">
        <v>46183</v>
      </c>
      <c r="J3828" s="11">
        <v>90000</v>
      </c>
      <c r="K3828" s="12" t="s">
        <v>20</v>
      </c>
      <c r="L3828" s="12" t="s">
        <v>158</v>
      </c>
    </row>
    <row r="3829" spans="1:13" x14ac:dyDescent="0.25">
      <c r="A3829" s="10" t="s">
        <v>3991</v>
      </c>
      <c r="B3829" s="14">
        <v>202506</v>
      </c>
      <c r="C3829" s="14">
        <v>202506</v>
      </c>
      <c r="D3829" s="14" t="s">
        <v>1014</v>
      </c>
      <c r="E3829" s="16">
        <v>7981153085</v>
      </c>
      <c r="F3829" s="10" t="s">
        <v>3995</v>
      </c>
      <c r="G3829" s="17" t="s">
        <v>3762</v>
      </c>
      <c r="H3829" s="11">
        <v>141000</v>
      </c>
      <c r="I3829" s="19">
        <v>46184</v>
      </c>
      <c r="J3829" s="11">
        <v>136000</v>
      </c>
      <c r="K3829" s="12" t="s">
        <v>20</v>
      </c>
      <c r="L3829" s="12" t="s">
        <v>158</v>
      </c>
    </row>
    <row r="3830" spans="1:13" x14ac:dyDescent="0.25">
      <c r="A3830" s="10" t="s">
        <v>4000</v>
      </c>
      <c r="B3830" s="14">
        <v>202506</v>
      </c>
      <c r="C3830" s="14">
        <v>202506</v>
      </c>
      <c r="D3830" s="14" t="s">
        <v>1014</v>
      </c>
      <c r="E3830" s="16">
        <v>9902793156</v>
      </c>
      <c r="F3830" s="10" t="s">
        <v>4001</v>
      </c>
      <c r="G3830" s="17" t="s">
        <v>3682</v>
      </c>
      <c r="H3830" s="11">
        <v>177000</v>
      </c>
      <c r="I3830" s="19">
        <v>46184</v>
      </c>
      <c r="J3830" s="11">
        <v>45000</v>
      </c>
      <c r="K3830" s="12" t="s">
        <v>20</v>
      </c>
      <c r="L3830" s="12" t="s">
        <v>158</v>
      </c>
    </row>
    <row r="3831" spans="1:13" x14ac:dyDescent="0.25">
      <c r="A3831" s="10" t="s">
        <v>3978</v>
      </c>
      <c r="B3831" s="14">
        <v>202506</v>
      </c>
      <c r="C3831" s="14">
        <v>202506</v>
      </c>
      <c r="D3831" s="14" t="s">
        <v>1015</v>
      </c>
      <c r="E3831" s="16">
        <v>8093400229</v>
      </c>
      <c r="F3831" s="10" t="s">
        <v>3978</v>
      </c>
      <c r="G3831" s="17" t="s">
        <v>1778</v>
      </c>
      <c r="H3831" s="11">
        <v>290000</v>
      </c>
      <c r="I3831" s="19">
        <v>46184</v>
      </c>
      <c r="J3831" s="11">
        <v>45000</v>
      </c>
      <c r="K3831" s="12" t="s">
        <v>20</v>
      </c>
      <c r="L3831" s="12" t="s">
        <v>158</v>
      </c>
    </row>
    <row r="3832" spans="1:13" x14ac:dyDescent="0.25">
      <c r="A3832" s="10" t="s">
        <v>4002</v>
      </c>
      <c r="B3832" s="14">
        <v>202506</v>
      </c>
      <c r="C3832" s="14">
        <v>202506</v>
      </c>
      <c r="D3832" s="14" t="s">
        <v>1015</v>
      </c>
      <c r="E3832" s="16">
        <v>7978289752</v>
      </c>
      <c r="F3832" s="50" t="s">
        <v>4003</v>
      </c>
      <c r="G3832" s="17" t="s">
        <v>1778</v>
      </c>
      <c r="H3832" s="11">
        <v>290000</v>
      </c>
      <c r="I3832" s="19">
        <v>46184</v>
      </c>
      <c r="J3832" s="11">
        <v>51666</v>
      </c>
      <c r="K3832" s="12" t="s">
        <v>20</v>
      </c>
      <c r="L3832" s="12" t="s">
        <v>158</v>
      </c>
    </row>
    <row r="3833" spans="1:13" x14ac:dyDescent="0.25">
      <c r="A3833" s="10" t="s">
        <v>3802</v>
      </c>
      <c r="B3833" s="14">
        <v>202604</v>
      </c>
      <c r="C3833" s="14">
        <v>202604</v>
      </c>
      <c r="D3833" s="14" t="s">
        <v>1015</v>
      </c>
      <c r="E3833" s="16">
        <v>7978579027</v>
      </c>
      <c r="F3833" s="10" t="s">
        <v>3818</v>
      </c>
      <c r="G3833" s="17" t="s">
        <v>1778</v>
      </c>
      <c r="H3833" s="11">
        <v>318600</v>
      </c>
      <c r="I3833" s="19">
        <v>46184</v>
      </c>
      <c r="J3833" s="11">
        <v>50000</v>
      </c>
      <c r="K3833" s="12" t="s">
        <v>20</v>
      </c>
      <c r="L3833" s="12" t="s">
        <v>158</v>
      </c>
    </row>
    <row r="3834" spans="1:13" x14ac:dyDescent="0.25">
      <c r="A3834" s="10" t="s">
        <v>3977</v>
      </c>
      <c r="B3834" s="14">
        <v>202506</v>
      </c>
      <c r="C3834" s="14">
        <v>202506</v>
      </c>
      <c r="D3834" s="14" t="s">
        <v>1015</v>
      </c>
      <c r="E3834" s="16">
        <v>6370824893</v>
      </c>
      <c r="F3834" s="10" t="s">
        <v>3977</v>
      </c>
      <c r="G3834" s="17" t="s">
        <v>1778</v>
      </c>
      <c r="H3834" s="11">
        <v>300000</v>
      </c>
      <c r="I3834" s="19">
        <v>46184</v>
      </c>
      <c r="J3834" s="11">
        <v>45000</v>
      </c>
      <c r="K3834" s="12" t="s">
        <v>717</v>
      </c>
      <c r="L3834" s="12" t="s">
        <v>158</v>
      </c>
      <c r="M3834" t="s">
        <v>3917</v>
      </c>
    </row>
    <row r="3835" spans="1:13" x14ac:dyDescent="0.25">
      <c r="A3835" s="10" t="s">
        <v>3067</v>
      </c>
      <c r="B3835" s="14">
        <v>202507</v>
      </c>
      <c r="C3835" s="14">
        <v>202507</v>
      </c>
      <c r="D3835" s="14" t="s">
        <v>1015</v>
      </c>
      <c r="E3835" s="16">
        <v>7978615737</v>
      </c>
      <c r="F3835" s="10" t="s">
        <v>3068</v>
      </c>
      <c r="G3835" s="17" t="s">
        <v>1778</v>
      </c>
      <c r="H3835" s="11">
        <v>290000</v>
      </c>
      <c r="I3835" s="19">
        <v>46185</v>
      </c>
      <c r="J3835" s="11">
        <v>50000</v>
      </c>
      <c r="K3835" s="12" t="s">
        <v>20</v>
      </c>
      <c r="L3835" s="12" t="s">
        <v>158</v>
      </c>
    </row>
    <row r="3836" spans="1:13" x14ac:dyDescent="0.25">
      <c r="A3836" s="40" t="s">
        <v>3925</v>
      </c>
      <c r="B3836" s="41">
        <v>202605</v>
      </c>
      <c r="C3836" s="41">
        <v>202605</v>
      </c>
      <c r="D3836" s="41" t="s">
        <v>1014</v>
      </c>
      <c r="E3836" s="76">
        <v>9438745716</v>
      </c>
      <c r="F3836" s="40" t="s">
        <v>3927</v>
      </c>
      <c r="G3836" s="78" t="s">
        <v>3762</v>
      </c>
      <c r="H3836" s="79">
        <v>126000</v>
      </c>
      <c r="I3836" s="80">
        <v>46185</v>
      </c>
      <c r="J3836" s="79">
        <v>40333</v>
      </c>
      <c r="K3836" s="42" t="s">
        <v>20</v>
      </c>
      <c r="L3836" s="42" t="s">
        <v>158</v>
      </c>
    </row>
    <row r="3837" spans="1:13" x14ac:dyDescent="0.25">
      <c r="A3837" s="10" t="s">
        <v>4004</v>
      </c>
      <c r="B3837" s="14">
        <v>202606</v>
      </c>
      <c r="C3837" s="14">
        <v>202606</v>
      </c>
      <c r="D3837" s="14" t="s">
        <v>1015</v>
      </c>
      <c r="E3837" s="16">
        <v>8093942988</v>
      </c>
      <c r="F3837" s="10" t="s">
        <v>4005</v>
      </c>
      <c r="G3837" s="17" t="s">
        <v>3682</v>
      </c>
      <c r="H3837" s="11">
        <v>165000</v>
      </c>
      <c r="I3837" s="19">
        <v>46185</v>
      </c>
      <c r="J3837" s="11">
        <v>40000</v>
      </c>
      <c r="K3837" s="12" t="s">
        <v>20</v>
      </c>
      <c r="L3837" s="12" t="s">
        <v>158</v>
      </c>
    </row>
    <row r="3838" spans="1:13" x14ac:dyDescent="0.25">
      <c r="A3838" s="10" t="s">
        <v>3898</v>
      </c>
      <c r="B3838" s="14">
        <v>202605</v>
      </c>
      <c r="C3838" s="14">
        <v>202605</v>
      </c>
      <c r="D3838" s="14" t="s">
        <v>1015</v>
      </c>
      <c r="E3838" s="16">
        <v>8249749374</v>
      </c>
      <c r="F3838" s="10" t="s">
        <v>3912</v>
      </c>
      <c r="G3838" s="17" t="s">
        <v>1778</v>
      </c>
      <c r="H3838" s="11">
        <v>290000</v>
      </c>
      <c r="I3838" s="19">
        <v>46185</v>
      </c>
      <c r="J3838" s="11">
        <v>100000</v>
      </c>
      <c r="K3838" s="12" t="s">
        <v>20</v>
      </c>
      <c r="L3838" s="12" t="s">
        <v>158</v>
      </c>
    </row>
    <row r="3839" spans="1:13" x14ac:dyDescent="0.25">
      <c r="A3839" s="10" t="s">
        <v>4006</v>
      </c>
      <c r="B3839" s="14">
        <v>202606</v>
      </c>
      <c r="C3839" s="14">
        <v>202606</v>
      </c>
      <c r="D3839" s="14" t="s">
        <v>1015</v>
      </c>
      <c r="E3839" s="16">
        <v>9040152767</v>
      </c>
      <c r="F3839" s="10" t="s">
        <v>4007</v>
      </c>
      <c r="G3839" s="17" t="s">
        <v>1778</v>
      </c>
      <c r="H3839" s="11">
        <v>290000</v>
      </c>
      <c r="I3839" s="19">
        <v>46185</v>
      </c>
      <c r="J3839" s="11">
        <v>50000</v>
      </c>
      <c r="K3839" s="12" t="s">
        <v>20</v>
      </c>
      <c r="L3839" s="12" t="s">
        <v>158</v>
      </c>
    </row>
    <row r="3840" spans="1:13" x14ac:dyDescent="0.25">
      <c r="A3840" s="10" t="s">
        <v>3664</v>
      </c>
      <c r="B3840" s="14">
        <v>202602</v>
      </c>
      <c r="C3840" s="14">
        <v>202506</v>
      </c>
      <c r="D3840" s="14" t="s">
        <v>1014</v>
      </c>
      <c r="E3840" s="16">
        <v>8280327119</v>
      </c>
      <c r="F3840" s="10" t="s">
        <v>3665</v>
      </c>
      <c r="G3840" s="17" t="s">
        <v>1778</v>
      </c>
      <c r="H3840" s="11">
        <v>295000</v>
      </c>
      <c r="I3840" s="19">
        <v>46185</v>
      </c>
      <c r="J3840" s="11">
        <v>72500</v>
      </c>
      <c r="K3840" s="12" t="s">
        <v>20</v>
      </c>
      <c r="L3840" s="12" t="s">
        <v>158</v>
      </c>
    </row>
    <row r="3841" spans="1:12" x14ac:dyDescent="0.25">
      <c r="A3841" s="10" t="s">
        <v>3509</v>
      </c>
      <c r="B3841" s="14">
        <v>202601</v>
      </c>
      <c r="C3841" s="14">
        <v>202601</v>
      </c>
      <c r="D3841" s="14" t="s">
        <v>1015</v>
      </c>
      <c r="E3841" s="16">
        <v>8105528528</v>
      </c>
      <c r="F3841" s="10" t="s">
        <v>3515</v>
      </c>
      <c r="G3841" s="17" t="s">
        <v>1778</v>
      </c>
      <c r="H3841" s="11">
        <v>290000</v>
      </c>
      <c r="I3841" s="19">
        <v>46186</v>
      </c>
      <c r="J3841" s="11">
        <v>45000</v>
      </c>
      <c r="K3841" s="12" t="s">
        <v>20</v>
      </c>
      <c r="L3841" s="12" t="s">
        <v>158</v>
      </c>
    </row>
    <row r="3842" spans="1:12" x14ac:dyDescent="0.25">
      <c r="A3842" s="10" t="s">
        <v>3213</v>
      </c>
      <c r="B3842" s="14">
        <v>202509</v>
      </c>
      <c r="C3842" s="14">
        <v>202509</v>
      </c>
      <c r="D3842" s="14" t="s">
        <v>1014</v>
      </c>
      <c r="E3842" s="16">
        <v>8917452901</v>
      </c>
      <c r="F3842" s="10" t="s">
        <v>3220</v>
      </c>
      <c r="G3842" s="17" t="s">
        <v>1778</v>
      </c>
      <c r="H3842" s="11">
        <v>290000</v>
      </c>
      <c r="I3842" s="19">
        <v>46186</v>
      </c>
      <c r="J3842" s="11">
        <v>20000</v>
      </c>
      <c r="K3842" s="12" t="s">
        <v>20</v>
      </c>
      <c r="L3842" s="12" t="s">
        <v>158</v>
      </c>
    </row>
    <row r="3843" spans="1:12" x14ac:dyDescent="0.25">
      <c r="A3843" s="10" t="s">
        <v>3079</v>
      </c>
      <c r="B3843" s="14">
        <v>202601</v>
      </c>
      <c r="C3843" s="14">
        <v>202601</v>
      </c>
      <c r="D3843" s="14" t="s">
        <v>1015</v>
      </c>
      <c r="E3843" s="16">
        <v>8018295307</v>
      </c>
      <c r="F3843" s="10" t="s">
        <v>3519</v>
      </c>
      <c r="G3843" s="17" t="s">
        <v>1778</v>
      </c>
      <c r="H3843" s="11">
        <v>290000</v>
      </c>
      <c r="I3843" s="19">
        <v>46186</v>
      </c>
      <c r="J3843" s="11">
        <v>40000</v>
      </c>
      <c r="K3843" s="12" t="s">
        <v>20</v>
      </c>
      <c r="L3843" s="12" t="s">
        <v>158</v>
      </c>
    </row>
    <row r="3844" spans="1:12" x14ac:dyDescent="0.25">
      <c r="A3844" s="10" t="s">
        <v>3313</v>
      </c>
      <c r="B3844" s="14">
        <v>202510</v>
      </c>
      <c r="C3844" s="14">
        <v>202510</v>
      </c>
      <c r="D3844" s="14" t="s">
        <v>1015</v>
      </c>
      <c r="E3844" s="16">
        <v>6295695210</v>
      </c>
      <c r="F3844" s="10" t="s">
        <v>3314</v>
      </c>
      <c r="G3844" s="17" t="s">
        <v>1778</v>
      </c>
      <c r="H3844" s="11">
        <v>270000</v>
      </c>
      <c r="I3844" s="19">
        <v>46186</v>
      </c>
      <c r="J3844" s="11">
        <v>5000</v>
      </c>
      <c r="K3844" s="12" t="s">
        <v>20</v>
      </c>
      <c r="L3844" s="12" t="s">
        <v>158</v>
      </c>
    </row>
    <row r="3845" spans="1:12" x14ac:dyDescent="0.25">
      <c r="A3845" s="10" t="s">
        <v>4008</v>
      </c>
      <c r="B3845" s="14">
        <v>202606</v>
      </c>
      <c r="C3845" s="14">
        <v>202606</v>
      </c>
      <c r="D3845" s="14" t="s">
        <v>1015</v>
      </c>
      <c r="E3845" s="16">
        <v>7684077050</v>
      </c>
      <c r="F3845" s="10" t="s">
        <v>4009</v>
      </c>
      <c r="G3845" s="17" t="s">
        <v>1778</v>
      </c>
      <c r="H3845" s="11">
        <v>290000</v>
      </c>
      <c r="I3845" s="19">
        <v>46186</v>
      </c>
      <c r="J3845" s="11">
        <v>50000</v>
      </c>
      <c r="K3845" s="12" t="s">
        <v>717</v>
      </c>
      <c r="L3845" s="12" t="s">
        <v>158</v>
      </c>
    </row>
    <row r="3846" spans="1:12" x14ac:dyDescent="0.25">
      <c r="A3846" s="10" t="s">
        <v>3973</v>
      </c>
      <c r="B3846" s="14">
        <v>202506</v>
      </c>
      <c r="C3846" s="14">
        <v>202506</v>
      </c>
      <c r="D3846" s="14" t="s">
        <v>1015</v>
      </c>
      <c r="E3846" s="16">
        <v>6371581508</v>
      </c>
      <c r="F3846" s="10" t="s">
        <v>3973</v>
      </c>
      <c r="G3846" s="17" t="s">
        <v>1778</v>
      </c>
      <c r="H3846" s="11">
        <v>290000</v>
      </c>
      <c r="I3846" s="19">
        <v>46186</v>
      </c>
      <c r="J3846" s="11">
        <f>50000+34900</f>
        <v>84900</v>
      </c>
      <c r="K3846" s="12" t="s">
        <v>20</v>
      </c>
      <c r="L3846" s="12" t="s">
        <v>158</v>
      </c>
    </row>
    <row r="3847" spans="1:12" x14ac:dyDescent="0.25">
      <c r="A3847" s="10" t="s">
        <v>3549</v>
      </c>
      <c r="B3847" s="14">
        <v>202602</v>
      </c>
      <c r="C3847" s="14">
        <v>202602</v>
      </c>
      <c r="D3847" s="14" t="s">
        <v>1015</v>
      </c>
      <c r="E3847" s="16">
        <v>8260810298</v>
      </c>
      <c r="F3847" s="10" t="s">
        <v>3565</v>
      </c>
      <c r="G3847" s="17" t="s">
        <v>1778</v>
      </c>
      <c r="H3847" s="11">
        <v>2900000</v>
      </c>
      <c r="I3847" s="19">
        <v>46186</v>
      </c>
      <c r="J3847" s="11">
        <v>50000</v>
      </c>
      <c r="K3847" s="12" t="s">
        <v>20</v>
      </c>
      <c r="L3847" s="12" t="s">
        <v>158</v>
      </c>
    </row>
    <row r="3848" spans="1:12" x14ac:dyDescent="0.25">
      <c r="A3848" s="10" t="s">
        <v>4010</v>
      </c>
      <c r="B3848" s="14">
        <v>202606</v>
      </c>
      <c r="C3848" s="14">
        <v>202606</v>
      </c>
      <c r="D3848" s="14" t="s">
        <v>1015</v>
      </c>
      <c r="E3848" s="16">
        <v>8249685221</v>
      </c>
      <c r="F3848" s="10" t="s">
        <v>4011</v>
      </c>
      <c r="G3848" s="17" t="s">
        <v>1778</v>
      </c>
      <c r="H3848" s="11">
        <v>2900000</v>
      </c>
      <c r="I3848" s="19">
        <v>46186</v>
      </c>
      <c r="J3848" s="11">
        <v>50000</v>
      </c>
      <c r="K3848" s="12" t="s">
        <v>20</v>
      </c>
      <c r="L3848" s="12" t="s">
        <v>158</v>
      </c>
    </row>
    <row r="3849" spans="1:12" x14ac:dyDescent="0.25">
      <c r="A3849" s="10" t="s">
        <v>606</v>
      </c>
      <c r="B3849" s="14">
        <v>202606</v>
      </c>
      <c r="C3849" s="14">
        <v>202606</v>
      </c>
      <c r="D3849" s="14" t="s">
        <v>1015</v>
      </c>
      <c r="E3849" s="16">
        <v>9583901963</v>
      </c>
      <c r="F3849" s="10" t="s">
        <v>4012</v>
      </c>
      <c r="G3849" s="17" t="s">
        <v>1778</v>
      </c>
      <c r="H3849" s="11">
        <v>2900000</v>
      </c>
      <c r="I3849" s="19">
        <v>46188</v>
      </c>
      <c r="J3849" s="11">
        <v>285000</v>
      </c>
      <c r="K3849" s="12" t="s">
        <v>20</v>
      </c>
      <c r="L3849" s="12" t="s">
        <v>158</v>
      </c>
    </row>
    <row r="3850" spans="1:12" x14ac:dyDescent="0.25">
      <c r="A3850" s="10" t="s">
        <v>3975</v>
      </c>
      <c r="B3850" s="14">
        <v>202506</v>
      </c>
      <c r="C3850" s="14">
        <v>202506</v>
      </c>
      <c r="D3850" s="14" t="s">
        <v>1015</v>
      </c>
      <c r="E3850" s="16">
        <v>7008791371</v>
      </c>
      <c r="F3850" s="10" t="s">
        <v>3975</v>
      </c>
      <c r="G3850" s="17" t="s">
        <v>3682</v>
      </c>
      <c r="H3850" s="11">
        <v>165000</v>
      </c>
      <c r="I3850" s="19">
        <v>46188</v>
      </c>
      <c r="J3850" s="11">
        <v>160000</v>
      </c>
      <c r="K3850" s="12" t="s">
        <v>20</v>
      </c>
      <c r="L3850" s="12" t="s">
        <v>158</v>
      </c>
    </row>
    <row r="3851" spans="1:12" x14ac:dyDescent="0.25">
      <c r="A3851" s="40" t="s">
        <v>3989</v>
      </c>
      <c r="B3851" s="41">
        <v>202506</v>
      </c>
      <c r="C3851" s="41">
        <v>202506</v>
      </c>
      <c r="D3851" s="41" t="s">
        <v>1014</v>
      </c>
      <c r="E3851" s="76">
        <v>8178898887</v>
      </c>
      <c r="F3851" s="40" t="s">
        <v>3993</v>
      </c>
      <c r="G3851" s="78" t="s">
        <v>3762</v>
      </c>
      <c r="H3851" s="79">
        <v>126000</v>
      </c>
      <c r="I3851" s="80">
        <v>46189</v>
      </c>
      <c r="J3851" s="79">
        <v>60000</v>
      </c>
      <c r="K3851" s="42" t="s">
        <v>20</v>
      </c>
      <c r="L3851" s="42" t="s">
        <v>158</v>
      </c>
    </row>
    <row r="3852" spans="1:12" x14ac:dyDescent="0.25">
      <c r="A3852" s="10" t="s">
        <v>3974</v>
      </c>
      <c r="B3852" s="14">
        <v>202506</v>
      </c>
      <c r="C3852" s="14">
        <v>202506</v>
      </c>
      <c r="D3852" s="14" t="s">
        <v>1015</v>
      </c>
      <c r="E3852" s="16">
        <v>9040495688</v>
      </c>
      <c r="F3852" s="10"/>
      <c r="G3852" s="17" t="s">
        <v>3682</v>
      </c>
      <c r="H3852" s="11">
        <v>165000</v>
      </c>
      <c r="I3852" s="19">
        <v>46189</v>
      </c>
      <c r="J3852" s="11">
        <v>40000</v>
      </c>
      <c r="K3852" s="12" t="s">
        <v>20</v>
      </c>
      <c r="L3852" s="12" t="s">
        <v>158</v>
      </c>
    </row>
    <row r="3853" spans="1:12" x14ac:dyDescent="0.25">
      <c r="A3853" s="10" t="s">
        <v>4010</v>
      </c>
      <c r="B3853" s="14">
        <v>202606</v>
      </c>
      <c r="C3853" s="14">
        <v>202606</v>
      </c>
      <c r="D3853" s="14" t="s">
        <v>1015</v>
      </c>
      <c r="E3853" s="16">
        <v>8249685221</v>
      </c>
      <c r="F3853" s="10" t="s">
        <v>4011</v>
      </c>
      <c r="G3853" s="17" t="s">
        <v>1778</v>
      </c>
      <c r="H3853" s="11">
        <v>2900000</v>
      </c>
      <c r="I3853" s="19">
        <v>46189</v>
      </c>
      <c r="J3853" s="11">
        <v>48000</v>
      </c>
      <c r="K3853" s="12" t="s">
        <v>20</v>
      </c>
      <c r="L3853" s="12" t="s">
        <v>158</v>
      </c>
    </row>
    <row r="3854" spans="1:12" x14ac:dyDescent="0.25">
      <c r="A3854" s="10" t="s">
        <v>3676</v>
      </c>
      <c r="B3854" s="14">
        <v>202603</v>
      </c>
      <c r="C3854" s="14">
        <v>202603</v>
      </c>
      <c r="D3854" s="14" t="s">
        <v>1014</v>
      </c>
      <c r="E3854" s="16">
        <v>7588644874</v>
      </c>
      <c r="F3854" s="10" t="s">
        <v>3679</v>
      </c>
      <c r="G3854" s="17" t="s">
        <v>1778</v>
      </c>
      <c r="H3854" s="11">
        <v>290000</v>
      </c>
      <c r="I3854" s="19">
        <v>46189</v>
      </c>
      <c r="J3854" s="11">
        <v>75000</v>
      </c>
      <c r="K3854" s="12" t="s">
        <v>20</v>
      </c>
      <c r="L3854" s="12" t="s">
        <v>158</v>
      </c>
    </row>
    <row r="3855" spans="1:12" x14ac:dyDescent="0.25">
      <c r="A3855" s="10" t="s">
        <v>3979</v>
      </c>
      <c r="B3855" s="14">
        <v>202606</v>
      </c>
      <c r="C3855" s="14">
        <v>202606</v>
      </c>
      <c r="D3855" s="14" t="s">
        <v>1014</v>
      </c>
      <c r="E3855" s="16">
        <v>7008878148</v>
      </c>
      <c r="F3855" s="10" t="s">
        <v>4030</v>
      </c>
      <c r="G3855" s="17" t="s">
        <v>1778</v>
      </c>
      <c r="H3855" s="11">
        <v>290000</v>
      </c>
      <c r="I3855" s="19">
        <v>46189</v>
      </c>
      <c r="J3855" s="11">
        <f>28250+23750</f>
        <v>52000</v>
      </c>
      <c r="K3855" s="12" t="s">
        <v>20</v>
      </c>
      <c r="L3855" s="12" t="s">
        <v>158</v>
      </c>
    </row>
    <row r="3856" spans="1:12" x14ac:dyDescent="0.25">
      <c r="A3856" s="10" t="s">
        <v>4013</v>
      </c>
      <c r="B3856" s="14">
        <v>202606</v>
      </c>
      <c r="C3856" s="14">
        <v>202606</v>
      </c>
      <c r="D3856" s="14" t="s">
        <v>1014</v>
      </c>
      <c r="E3856" s="16">
        <v>8073287357</v>
      </c>
      <c r="F3856" s="10" t="s">
        <v>4022</v>
      </c>
      <c r="G3856" s="17" t="s">
        <v>1778</v>
      </c>
      <c r="H3856" s="11">
        <v>290000</v>
      </c>
      <c r="I3856" s="19">
        <v>46189</v>
      </c>
      <c r="J3856" s="11">
        <v>5000</v>
      </c>
      <c r="K3856" s="12" t="s">
        <v>20</v>
      </c>
      <c r="L3856" s="12" t="s">
        <v>158</v>
      </c>
    </row>
    <row r="3857" spans="1:12" x14ac:dyDescent="0.25">
      <c r="A3857" s="10" t="s">
        <v>4014</v>
      </c>
      <c r="B3857" s="14">
        <v>202606</v>
      </c>
      <c r="C3857" s="14">
        <v>202606</v>
      </c>
      <c r="D3857" s="14" t="s">
        <v>1015</v>
      </c>
      <c r="E3857" s="16">
        <v>8918699230</v>
      </c>
      <c r="F3857" s="10" t="s">
        <v>4023</v>
      </c>
      <c r="G3857" s="17" t="s">
        <v>1778</v>
      </c>
      <c r="H3857" s="11">
        <v>290000</v>
      </c>
      <c r="I3857" s="19">
        <v>46189</v>
      </c>
      <c r="J3857" s="11">
        <v>5000</v>
      </c>
      <c r="K3857" s="12" t="s">
        <v>20</v>
      </c>
      <c r="L3857" s="12" t="s">
        <v>158</v>
      </c>
    </row>
    <row r="3858" spans="1:12" x14ac:dyDescent="0.25">
      <c r="A3858" s="10" t="s">
        <v>4015</v>
      </c>
      <c r="B3858" s="14">
        <v>202606</v>
      </c>
      <c r="C3858" s="14">
        <v>202606</v>
      </c>
      <c r="D3858" s="14" t="s">
        <v>1015</v>
      </c>
      <c r="E3858" s="16">
        <v>9437384703</v>
      </c>
      <c r="F3858" s="10" t="s">
        <v>4024</v>
      </c>
      <c r="G3858" s="17" t="s">
        <v>1778</v>
      </c>
      <c r="H3858" s="11">
        <v>290000</v>
      </c>
      <c r="I3858" s="19">
        <v>46189</v>
      </c>
      <c r="J3858" s="11">
        <v>5000</v>
      </c>
      <c r="K3858" s="12" t="s">
        <v>20</v>
      </c>
      <c r="L3858" s="12" t="s">
        <v>158</v>
      </c>
    </row>
    <row r="3859" spans="1:12" x14ac:dyDescent="0.25">
      <c r="A3859" s="10" t="s">
        <v>4016</v>
      </c>
      <c r="B3859" s="14">
        <v>202606</v>
      </c>
      <c r="C3859" s="14">
        <v>202606</v>
      </c>
      <c r="D3859" s="14" t="s">
        <v>1015</v>
      </c>
      <c r="E3859" s="16">
        <v>7606085167</v>
      </c>
      <c r="F3859" s="10" t="s">
        <v>4025</v>
      </c>
      <c r="G3859" s="17" t="s">
        <v>1778</v>
      </c>
      <c r="H3859" s="11">
        <v>290000</v>
      </c>
      <c r="I3859" s="19">
        <v>46189</v>
      </c>
      <c r="J3859" s="11">
        <v>5000</v>
      </c>
      <c r="K3859" s="12" t="s">
        <v>20</v>
      </c>
      <c r="L3859" s="12" t="s">
        <v>158</v>
      </c>
    </row>
    <row r="3860" spans="1:12" x14ac:dyDescent="0.25">
      <c r="A3860" s="10" t="s">
        <v>4017</v>
      </c>
      <c r="B3860" s="14">
        <v>202606</v>
      </c>
      <c r="C3860" s="14">
        <v>202606</v>
      </c>
      <c r="D3860" s="14" t="s">
        <v>1015</v>
      </c>
      <c r="E3860" s="16">
        <v>9556108506</v>
      </c>
      <c r="F3860" s="10" t="s">
        <v>4026</v>
      </c>
      <c r="G3860" s="17" t="s">
        <v>1778</v>
      </c>
      <c r="H3860" s="11">
        <v>290000</v>
      </c>
      <c r="I3860" s="19">
        <v>46189</v>
      </c>
      <c r="J3860" s="11">
        <v>5000</v>
      </c>
      <c r="K3860" s="12" t="s">
        <v>20</v>
      </c>
      <c r="L3860" s="12" t="s">
        <v>158</v>
      </c>
    </row>
    <row r="3861" spans="1:12" x14ac:dyDescent="0.25">
      <c r="A3861" s="10" t="s">
        <v>4018</v>
      </c>
      <c r="B3861" s="14">
        <v>202606</v>
      </c>
      <c r="C3861" s="14">
        <v>202606</v>
      </c>
      <c r="D3861" s="14" t="s">
        <v>1015</v>
      </c>
      <c r="E3861" s="16" t="s">
        <v>4021</v>
      </c>
      <c r="F3861" s="10" t="s">
        <v>4027</v>
      </c>
      <c r="G3861" s="17" t="s">
        <v>1778</v>
      </c>
      <c r="H3861" s="11">
        <v>300000</v>
      </c>
      <c r="I3861" s="19">
        <v>46189</v>
      </c>
      <c r="J3861" s="11">
        <v>5000</v>
      </c>
      <c r="K3861" s="12" t="s">
        <v>20</v>
      </c>
      <c r="L3861" s="12" t="s">
        <v>158</v>
      </c>
    </row>
    <row r="3862" spans="1:12" x14ac:dyDescent="0.25">
      <c r="A3862" s="10" t="s">
        <v>4019</v>
      </c>
      <c r="B3862" s="14">
        <v>202606</v>
      </c>
      <c r="C3862" s="14">
        <v>202606</v>
      </c>
      <c r="D3862" s="14" t="s">
        <v>1015</v>
      </c>
      <c r="E3862" s="16">
        <v>9337160115</v>
      </c>
      <c r="F3862" s="10" t="s">
        <v>4028</v>
      </c>
      <c r="G3862" s="17" t="s">
        <v>3682</v>
      </c>
      <c r="H3862" s="11">
        <v>170000</v>
      </c>
      <c r="I3862" s="19">
        <v>46189</v>
      </c>
      <c r="J3862" s="11">
        <v>5000</v>
      </c>
      <c r="K3862" s="12" t="s">
        <v>20</v>
      </c>
      <c r="L3862" s="12" t="s">
        <v>158</v>
      </c>
    </row>
    <row r="3863" spans="1:12" x14ac:dyDescent="0.25">
      <c r="A3863" s="10" t="s">
        <v>4020</v>
      </c>
      <c r="B3863" s="14">
        <v>202606</v>
      </c>
      <c r="C3863" s="14">
        <v>202606</v>
      </c>
      <c r="D3863" s="14" t="s">
        <v>1014</v>
      </c>
      <c r="E3863" s="16">
        <v>7204390193</v>
      </c>
      <c r="F3863" s="10" t="s">
        <v>4029</v>
      </c>
      <c r="G3863" s="17" t="s">
        <v>1778</v>
      </c>
      <c r="H3863" s="11">
        <v>290000</v>
      </c>
      <c r="I3863" s="19">
        <v>46189</v>
      </c>
      <c r="J3863" s="11">
        <v>5000</v>
      </c>
      <c r="K3863" s="12" t="s">
        <v>20</v>
      </c>
      <c r="L3863" s="12" t="s">
        <v>158</v>
      </c>
    </row>
    <row r="3864" spans="1:12" x14ac:dyDescent="0.25">
      <c r="A3864" s="10" t="s">
        <v>3949</v>
      </c>
      <c r="B3864" s="14">
        <v>202605</v>
      </c>
      <c r="C3864" s="14">
        <v>202605</v>
      </c>
      <c r="D3864" s="14" t="s">
        <v>1015</v>
      </c>
      <c r="E3864" s="16">
        <v>6370737260</v>
      </c>
      <c r="F3864" s="10" t="s">
        <v>3950</v>
      </c>
      <c r="G3864" s="17" t="s">
        <v>3785</v>
      </c>
      <c r="H3864" s="11">
        <v>177000</v>
      </c>
      <c r="I3864" s="19">
        <v>46190</v>
      </c>
      <c r="J3864" s="11">
        <v>100000</v>
      </c>
      <c r="K3864" s="12" t="s">
        <v>20</v>
      </c>
      <c r="L3864" s="12" t="s">
        <v>158</v>
      </c>
    </row>
    <row r="3865" spans="1:12" x14ac:dyDescent="0.25">
      <c r="A3865" s="10" t="s">
        <v>3932</v>
      </c>
      <c r="B3865" s="14">
        <v>202605</v>
      </c>
      <c r="C3865" s="14">
        <v>202605</v>
      </c>
      <c r="D3865" s="14" t="s">
        <v>1015</v>
      </c>
      <c r="E3865" s="16">
        <v>9007221506</v>
      </c>
      <c r="F3865" s="10" t="s">
        <v>3936</v>
      </c>
      <c r="G3865" s="17" t="s">
        <v>3682</v>
      </c>
      <c r="H3865" s="11">
        <v>165000</v>
      </c>
      <c r="I3865" s="19">
        <v>46190</v>
      </c>
      <c r="J3865" s="11">
        <v>70000</v>
      </c>
      <c r="K3865" s="12" t="s">
        <v>20</v>
      </c>
      <c r="L3865" s="12" t="s">
        <v>158</v>
      </c>
    </row>
    <row r="3866" spans="1:12" x14ac:dyDescent="0.25">
      <c r="A3866" s="10" t="s">
        <v>4010</v>
      </c>
      <c r="B3866" s="14">
        <v>202606</v>
      </c>
      <c r="C3866" s="14">
        <v>202606</v>
      </c>
      <c r="D3866" s="14" t="s">
        <v>1015</v>
      </c>
      <c r="E3866" s="16">
        <v>8249685221</v>
      </c>
      <c r="F3866" s="10" t="s">
        <v>4011</v>
      </c>
      <c r="G3866" s="17" t="s">
        <v>1778</v>
      </c>
      <c r="H3866" s="11">
        <v>2900000</v>
      </c>
      <c r="I3866" s="19">
        <v>46190</v>
      </c>
      <c r="J3866" s="11">
        <v>48000</v>
      </c>
      <c r="K3866" s="12" t="s">
        <v>20</v>
      </c>
      <c r="L3866" s="12" t="s">
        <v>158</v>
      </c>
    </row>
    <row r="3867" spans="1:12" x14ac:dyDescent="0.25">
      <c r="A3867" s="10" t="s">
        <v>3973</v>
      </c>
      <c r="B3867" s="14">
        <v>202506</v>
      </c>
      <c r="C3867" s="14">
        <v>202506</v>
      </c>
      <c r="D3867" s="14" t="s">
        <v>1015</v>
      </c>
      <c r="E3867" s="16">
        <v>6371581508</v>
      </c>
      <c r="F3867" s="10" t="s">
        <v>4031</v>
      </c>
      <c r="G3867" s="17" t="s">
        <v>1778</v>
      </c>
      <c r="H3867" s="11">
        <v>290000</v>
      </c>
      <c r="I3867" s="19">
        <v>46191</v>
      </c>
      <c r="J3867" s="11">
        <v>200000</v>
      </c>
      <c r="K3867" s="12" t="s">
        <v>20</v>
      </c>
      <c r="L3867" s="12" t="s">
        <v>158</v>
      </c>
    </row>
    <row r="3868" spans="1:12" x14ac:dyDescent="0.25">
      <c r="A3868" s="10" t="s">
        <v>3959</v>
      </c>
      <c r="B3868" s="14">
        <v>202604</v>
      </c>
      <c r="C3868" s="14">
        <v>202604</v>
      </c>
      <c r="D3868" s="14" t="s">
        <v>1014</v>
      </c>
      <c r="E3868" s="16">
        <v>6371151566</v>
      </c>
      <c r="F3868" s="10" t="s">
        <v>3958</v>
      </c>
      <c r="G3868" s="17" t="s">
        <v>1778</v>
      </c>
      <c r="H3868" s="11">
        <v>290000</v>
      </c>
      <c r="I3868" s="19">
        <v>46191</v>
      </c>
      <c r="J3868" s="11">
        <v>50000</v>
      </c>
      <c r="K3868" s="12" t="s">
        <v>20</v>
      </c>
      <c r="L3868" s="12" t="s">
        <v>158</v>
      </c>
    </row>
    <row r="3869" spans="1:12" x14ac:dyDescent="0.25">
      <c r="A3869" s="10" t="s">
        <v>4004</v>
      </c>
      <c r="B3869" s="14">
        <v>202506</v>
      </c>
      <c r="C3869" s="14">
        <v>202506</v>
      </c>
      <c r="D3869" s="14" t="s">
        <v>1015</v>
      </c>
      <c r="E3869" s="16">
        <v>8093942988</v>
      </c>
      <c r="F3869" s="10" t="s">
        <v>4005</v>
      </c>
      <c r="G3869" s="17" t="s">
        <v>3682</v>
      </c>
      <c r="H3869" s="11">
        <v>165000</v>
      </c>
      <c r="I3869" s="19">
        <v>46191</v>
      </c>
      <c r="J3869" s="11">
        <v>5000</v>
      </c>
      <c r="K3869" s="12" t="s">
        <v>689</v>
      </c>
      <c r="L3869" s="12" t="s">
        <v>158</v>
      </c>
    </row>
    <row r="3870" spans="1:12" x14ac:dyDescent="0.25">
      <c r="A3870" s="10" t="s">
        <v>3977</v>
      </c>
      <c r="B3870" s="14">
        <v>202506</v>
      </c>
      <c r="C3870" s="14">
        <v>202506</v>
      </c>
      <c r="D3870" s="14" t="s">
        <v>1015</v>
      </c>
      <c r="E3870" s="16">
        <v>6370824893</v>
      </c>
      <c r="F3870" s="10" t="s">
        <v>4039</v>
      </c>
      <c r="G3870" s="17" t="s">
        <v>1778</v>
      </c>
      <c r="H3870" s="11">
        <v>300000</v>
      </c>
      <c r="I3870" s="19">
        <v>46191</v>
      </c>
      <c r="J3870" s="11">
        <v>5000</v>
      </c>
      <c r="K3870" s="12" t="s">
        <v>689</v>
      </c>
      <c r="L3870" s="12" t="s">
        <v>158</v>
      </c>
    </row>
    <row r="3871" spans="1:12" x14ac:dyDescent="0.25">
      <c r="A3871" s="10" t="s">
        <v>3978</v>
      </c>
      <c r="B3871" s="14">
        <v>202506</v>
      </c>
      <c r="C3871" s="14">
        <v>202506</v>
      </c>
      <c r="D3871" s="14" t="s">
        <v>1015</v>
      </c>
      <c r="E3871" s="16">
        <v>8093400229</v>
      </c>
      <c r="F3871" s="10" t="s">
        <v>4040</v>
      </c>
      <c r="G3871" s="17" t="s">
        <v>1778</v>
      </c>
      <c r="H3871" s="11">
        <v>290000</v>
      </c>
      <c r="I3871" s="19">
        <v>46191</v>
      </c>
      <c r="J3871" s="11">
        <v>5000</v>
      </c>
      <c r="K3871" s="12" t="s">
        <v>689</v>
      </c>
      <c r="L3871" s="12" t="s">
        <v>158</v>
      </c>
    </row>
    <row r="3872" spans="1:12" x14ac:dyDescent="0.25">
      <c r="A3872" s="10" t="s">
        <v>4032</v>
      </c>
      <c r="B3872" s="14">
        <v>202506</v>
      </c>
      <c r="C3872" s="14">
        <v>202506</v>
      </c>
      <c r="D3872" s="14" t="s">
        <v>1015</v>
      </c>
      <c r="E3872" s="16">
        <v>7008878148</v>
      </c>
      <c r="F3872" s="10" t="s">
        <v>4030</v>
      </c>
      <c r="G3872" s="17" t="s">
        <v>1778</v>
      </c>
      <c r="H3872" s="11">
        <v>290000</v>
      </c>
      <c r="I3872" s="19">
        <v>46191</v>
      </c>
      <c r="J3872" s="11">
        <v>5000</v>
      </c>
      <c r="K3872" s="12" t="s">
        <v>689</v>
      </c>
      <c r="L3872" s="12" t="s">
        <v>158</v>
      </c>
    </row>
    <row r="3873" spans="1:13" x14ac:dyDescent="0.25">
      <c r="A3873" s="10" t="s">
        <v>4000</v>
      </c>
      <c r="B3873" s="14">
        <v>202506</v>
      </c>
      <c r="C3873" s="14">
        <v>202506</v>
      </c>
      <c r="D3873" s="14" t="s">
        <v>1015</v>
      </c>
      <c r="E3873" s="16">
        <v>9902793156</v>
      </c>
      <c r="F3873" s="10" t="s">
        <v>4001</v>
      </c>
      <c r="G3873" s="17" t="s">
        <v>3682</v>
      </c>
      <c r="H3873" s="11">
        <v>140000</v>
      </c>
      <c r="I3873" s="19">
        <v>46191</v>
      </c>
      <c r="J3873" s="11">
        <v>5000</v>
      </c>
      <c r="K3873" s="12" t="s">
        <v>689</v>
      </c>
      <c r="L3873" s="12" t="s">
        <v>158</v>
      </c>
    </row>
    <row r="3874" spans="1:13" x14ac:dyDescent="0.25">
      <c r="A3874" s="10" t="s">
        <v>4033</v>
      </c>
      <c r="B3874" s="14">
        <v>202506</v>
      </c>
      <c r="C3874" s="14">
        <v>202506</v>
      </c>
      <c r="D3874" s="14" t="s">
        <v>1015</v>
      </c>
      <c r="E3874" s="16">
        <v>7205702003</v>
      </c>
      <c r="F3874" s="10" t="s">
        <v>3987</v>
      </c>
      <c r="G3874" s="17" t="s">
        <v>1778</v>
      </c>
      <c r="H3874" s="11">
        <v>290000</v>
      </c>
      <c r="I3874" s="19">
        <v>46191</v>
      </c>
      <c r="J3874" s="11">
        <v>5000</v>
      </c>
      <c r="K3874" s="12" t="s">
        <v>689</v>
      </c>
      <c r="L3874" s="12" t="s">
        <v>158</v>
      </c>
    </row>
    <row r="3875" spans="1:13" x14ac:dyDescent="0.25">
      <c r="A3875" s="10" t="s">
        <v>4006</v>
      </c>
      <c r="B3875" s="14">
        <v>202506</v>
      </c>
      <c r="C3875" s="14">
        <v>202506</v>
      </c>
      <c r="D3875" s="14" t="s">
        <v>1015</v>
      </c>
      <c r="E3875" s="16">
        <v>9040152767</v>
      </c>
      <c r="F3875" s="10" t="s">
        <v>4007</v>
      </c>
      <c r="G3875" s="17" t="s">
        <v>1778</v>
      </c>
      <c r="H3875" s="11">
        <v>290000</v>
      </c>
      <c r="I3875" s="19">
        <v>46191</v>
      </c>
      <c r="J3875" s="11">
        <v>5000</v>
      </c>
      <c r="K3875" s="12" t="s">
        <v>689</v>
      </c>
      <c r="L3875" s="12" t="s">
        <v>158</v>
      </c>
    </row>
    <row r="3876" spans="1:13" x14ac:dyDescent="0.25">
      <c r="A3876" s="10" t="s">
        <v>4034</v>
      </c>
      <c r="B3876" s="14">
        <v>202506</v>
      </c>
      <c r="C3876" s="14">
        <v>202506</v>
      </c>
      <c r="D3876" s="14" t="s">
        <v>1015</v>
      </c>
      <c r="E3876" s="16">
        <v>8249342509</v>
      </c>
      <c r="F3876" s="10" t="s">
        <v>4041</v>
      </c>
      <c r="G3876" s="17" t="s">
        <v>1778</v>
      </c>
      <c r="H3876" s="11">
        <v>290000</v>
      </c>
      <c r="I3876" s="19">
        <v>46191</v>
      </c>
      <c r="J3876" s="11">
        <v>5000</v>
      </c>
      <c r="K3876" s="12" t="s">
        <v>689</v>
      </c>
      <c r="L3876" s="12" t="s">
        <v>158</v>
      </c>
    </row>
    <row r="3877" spans="1:13" x14ac:dyDescent="0.25">
      <c r="A3877" s="10" t="s">
        <v>4035</v>
      </c>
      <c r="B3877" s="14">
        <v>202506</v>
      </c>
      <c r="C3877" s="14">
        <v>202506</v>
      </c>
      <c r="D3877" s="14" t="s">
        <v>1015</v>
      </c>
      <c r="E3877" s="16" t="s">
        <v>4045</v>
      </c>
      <c r="F3877" s="10" t="s">
        <v>4003</v>
      </c>
      <c r="G3877" s="17" t="s">
        <v>3682</v>
      </c>
      <c r="H3877" s="11">
        <v>160000</v>
      </c>
      <c r="I3877" s="19">
        <v>46191</v>
      </c>
      <c r="J3877" s="11">
        <v>5000</v>
      </c>
      <c r="K3877" s="12" t="s">
        <v>689</v>
      </c>
      <c r="L3877" s="12" t="s">
        <v>158</v>
      </c>
    </row>
    <row r="3878" spans="1:13" x14ac:dyDescent="0.25">
      <c r="A3878" s="10" t="s">
        <v>4036</v>
      </c>
      <c r="B3878" s="14">
        <v>202506</v>
      </c>
      <c r="C3878" s="14">
        <v>202506</v>
      </c>
      <c r="D3878" s="14" t="s">
        <v>1015</v>
      </c>
      <c r="E3878" s="16">
        <v>9583901863</v>
      </c>
      <c r="F3878" s="10" t="s">
        <v>4042</v>
      </c>
      <c r="G3878" s="17" t="s">
        <v>1778</v>
      </c>
      <c r="H3878" s="11">
        <v>290000</v>
      </c>
      <c r="I3878" s="19">
        <v>46191</v>
      </c>
      <c r="J3878" s="11">
        <v>5000</v>
      </c>
      <c r="K3878" s="12" t="s">
        <v>689</v>
      </c>
      <c r="L3878" s="12" t="s">
        <v>158</v>
      </c>
    </row>
    <row r="3879" spans="1:13" x14ac:dyDescent="0.25">
      <c r="A3879" s="10" t="s">
        <v>4037</v>
      </c>
      <c r="B3879" s="14">
        <v>202506</v>
      </c>
      <c r="C3879" s="14">
        <v>202506</v>
      </c>
      <c r="D3879" s="14" t="s">
        <v>1015</v>
      </c>
      <c r="E3879" s="16">
        <v>8249826052</v>
      </c>
      <c r="F3879" s="10" t="s">
        <v>4043</v>
      </c>
      <c r="G3879" s="17" t="s">
        <v>1778</v>
      </c>
      <c r="H3879" s="11">
        <v>290000</v>
      </c>
      <c r="I3879" s="19">
        <v>46191</v>
      </c>
      <c r="J3879" s="11">
        <v>5000</v>
      </c>
      <c r="K3879" s="12" t="s">
        <v>689</v>
      </c>
      <c r="L3879" s="12" t="s">
        <v>158</v>
      </c>
    </row>
    <row r="3880" spans="1:13" x14ac:dyDescent="0.25">
      <c r="A3880" s="10" t="s">
        <v>4010</v>
      </c>
      <c r="B3880" s="14">
        <v>202506</v>
      </c>
      <c r="C3880" s="14">
        <v>202506</v>
      </c>
      <c r="D3880" s="14" t="s">
        <v>1015</v>
      </c>
      <c r="E3880" s="16">
        <v>8249685221</v>
      </c>
      <c r="F3880" s="10" t="s">
        <v>4011</v>
      </c>
      <c r="G3880" s="17" t="s">
        <v>1778</v>
      </c>
      <c r="H3880" s="11">
        <v>290000</v>
      </c>
      <c r="I3880" s="19">
        <v>46191</v>
      </c>
      <c r="J3880" s="11">
        <v>5000</v>
      </c>
      <c r="K3880" s="12" t="s">
        <v>689</v>
      </c>
      <c r="L3880" s="12" t="s">
        <v>158</v>
      </c>
    </row>
    <row r="3881" spans="1:13" x14ac:dyDescent="0.25">
      <c r="A3881" s="10" t="s">
        <v>4038</v>
      </c>
      <c r="B3881" s="14">
        <v>202506</v>
      </c>
      <c r="C3881" s="14">
        <v>202506</v>
      </c>
      <c r="D3881" s="14" t="s">
        <v>1015</v>
      </c>
      <c r="E3881" s="16">
        <v>6371245935</v>
      </c>
      <c r="F3881" s="10" t="s">
        <v>4044</v>
      </c>
      <c r="G3881" s="17" t="s">
        <v>3682</v>
      </c>
      <c r="H3881" s="11">
        <v>165000</v>
      </c>
      <c r="I3881" s="19">
        <v>46191</v>
      </c>
      <c r="J3881" s="11">
        <v>5000</v>
      </c>
      <c r="K3881" s="12" t="s">
        <v>689</v>
      </c>
      <c r="L3881" s="12" t="s">
        <v>158</v>
      </c>
    </row>
    <row r="3882" spans="1:13" x14ac:dyDescent="0.25">
      <c r="A3882" s="10" t="s">
        <v>3617</v>
      </c>
      <c r="B3882" s="14">
        <v>202602</v>
      </c>
      <c r="C3882" s="14">
        <v>202602</v>
      </c>
      <c r="D3882" s="14" t="s">
        <v>1015</v>
      </c>
      <c r="E3882" s="16">
        <v>7978378431</v>
      </c>
      <c r="F3882" s="10" t="s">
        <v>3624</v>
      </c>
      <c r="G3882" s="17" t="s">
        <v>1778</v>
      </c>
      <c r="H3882" s="11">
        <v>300000</v>
      </c>
      <c r="I3882" s="19">
        <v>46192</v>
      </c>
      <c r="J3882" s="11">
        <v>55000</v>
      </c>
      <c r="K3882" s="12" t="s">
        <v>20</v>
      </c>
      <c r="L3882" s="12" t="s">
        <v>158</v>
      </c>
    </row>
    <row r="3883" spans="1:13" x14ac:dyDescent="0.25">
      <c r="A3883" s="10" t="s">
        <v>3922</v>
      </c>
      <c r="B3883" s="14">
        <v>202605</v>
      </c>
      <c r="C3883" s="14">
        <v>202605</v>
      </c>
      <c r="D3883" s="14" t="s">
        <v>1015</v>
      </c>
      <c r="E3883" s="16">
        <v>7684872449</v>
      </c>
      <c r="F3883" s="10" t="s">
        <v>3924</v>
      </c>
      <c r="G3883" s="17" t="s">
        <v>1778</v>
      </c>
      <c r="H3883" s="11">
        <v>318600</v>
      </c>
      <c r="I3883" s="19">
        <v>46192</v>
      </c>
      <c r="J3883" s="11">
        <v>95000</v>
      </c>
      <c r="K3883" s="12" t="s">
        <v>20</v>
      </c>
      <c r="L3883" s="12" t="s">
        <v>158</v>
      </c>
    </row>
    <row r="3884" spans="1:13" x14ac:dyDescent="0.25">
      <c r="A3884" s="10" t="s">
        <v>4046</v>
      </c>
      <c r="B3884" s="14">
        <v>202606</v>
      </c>
      <c r="C3884" s="14">
        <v>202606</v>
      </c>
      <c r="D3884" s="14" t="s">
        <v>1015</v>
      </c>
      <c r="E3884" s="16">
        <v>7077702524</v>
      </c>
      <c r="F3884" s="10" t="s">
        <v>4047</v>
      </c>
      <c r="G3884" s="17" t="s">
        <v>1778</v>
      </c>
      <c r="H3884" s="11">
        <v>318600</v>
      </c>
      <c r="I3884" s="19">
        <v>46192</v>
      </c>
      <c r="J3884" s="11">
        <v>26500</v>
      </c>
      <c r="K3884" s="12" t="s">
        <v>20</v>
      </c>
      <c r="L3884" s="12" t="s">
        <v>158</v>
      </c>
    </row>
    <row r="3885" spans="1:13" x14ac:dyDescent="0.25">
      <c r="A3885" s="10" t="s">
        <v>4046</v>
      </c>
      <c r="B3885" s="14">
        <v>202606</v>
      </c>
      <c r="C3885" s="14">
        <v>202606</v>
      </c>
      <c r="D3885" s="14" t="s">
        <v>1015</v>
      </c>
      <c r="E3885" s="16">
        <v>7077702524</v>
      </c>
      <c r="F3885" s="10" t="s">
        <v>4047</v>
      </c>
      <c r="G3885" s="17" t="s">
        <v>1778</v>
      </c>
      <c r="H3885" s="11">
        <v>318600</v>
      </c>
      <c r="I3885" s="19">
        <v>46192</v>
      </c>
      <c r="J3885" s="11">
        <v>20000</v>
      </c>
      <c r="K3885" s="12" t="s">
        <v>717</v>
      </c>
      <c r="L3885" s="12" t="s">
        <v>158</v>
      </c>
      <c r="M3885" t="s">
        <v>3917</v>
      </c>
    </row>
    <row r="3886" spans="1:13" x14ac:dyDescent="0.25">
      <c r="A3886" s="10" t="s">
        <v>4048</v>
      </c>
      <c r="B3886" s="14">
        <v>202606</v>
      </c>
      <c r="C3886" s="14">
        <v>202606</v>
      </c>
      <c r="D3886" s="14" t="s">
        <v>1015</v>
      </c>
      <c r="E3886" s="16">
        <v>8580509531</v>
      </c>
      <c r="F3886" s="10" t="s">
        <v>4049</v>
      </c>
      <c r="G3886" s="17" t="s">
        <v>1778</v>
      </c>
      <c r="H3886" s="11">
        <v>318600</v>
      </c>
      <c r="I3886" s="19">
        <v>46192</v>
      </c>
      <c r="J3886" s="11">
        <v>100000</v>
      </c>
      <c r="K3886" s="12" t="s">
        <v>20</v>
      </c>
      <c r="L3886" s="12" t="s">
        <v>158</v>
      </c>
    </row>
    <row r="3887" spans="1:13" x14ac:dyDescent="0.25">
      <c r="A3887" s="10" t="s">
        <v>4050</v>
      </c>
      <c r="B3887" s="14">
        <v>202606</v>
      </c>
      <c r="C3887" s="14">
        <v>202606</v>
      </c>
      <c r="D3887" s="14" t="s">
        <v>1015</v>
      </c>
      <c r="E3887" s="16">
        <v>7047347141</v>
      </c>
      <c r="F3887" s="10" t="s">
        <v>4060</v>
      </c>
      <c r="G3887" s="17" t="s">
        <v>4068</v>
      </c>
      <c r="H3887" s="11">
        <v>165000</v>
      </c>
      <c r="I3887" s="19">
        <v>46192</v>
      </c>
      <c r="J3887" s="11">
        <v>5000</v>
      </c>
      <c r="K3887" s="12" t="s">
        <v>20</v>
      </c>
      <c r="L3887" s="12" t="s">
        <v>158</v>
      </c>
    </row>
    <row r="3888" spans="1:13" x14ac:dyDescent="0.25">
      <c r="A3888" s="10" t="s">
        <v>4048</v>
      </c>
      <c r="B3888" s="14">
        <v>202606</v>
      </c>
      <c r="C3888" s="14">
        <v>202606</v>
      </c>
      <c r="D3888" s="14" t="s">
        <v>1014</v>
      </c>
      <c r="E3888" s="16">
        <v>8580509531</v>
      </c>
      <c r="F3888" s="10" t="s">
        <v>4061</v>
      </c>
      <c r="G3888" s="17" t="s">
        <v>1778</v>
      </c>
      <c r="H3888" s="11">
        <v>320000</v>
      </c>
      <c r="I3888" s="19">
        <v>46192</v>
      </c>
      <c r="J3888" s="11">
        <v>5000</v>
      </c>
      <c r="K3888" s="12" t="s">
        <v>20</v>
      </c>
      <c r="L3888" s="12" t="s">
        <v>158</v>
      </c>
    </row>
    <row r="3889" spans="1:12" x14ac:dyDescent="0.25">
      <c r="A3889" s="10" t="s">
        <v>4051</v>
      </c>
      <c r="B3889" s="14">
        <v>202606</v>
      </c>
      <c r="C3889" s="14">
        <v>202606</v>
      </c>
      <c r="D3889" s="14" t="s">
        <v>1015</v>
      </c>
      <c r="E3889" s="16" t="s">
        <v>4057</v>
      </c>
      <c r="F3889" s="10" t="s">
        <v>4062</v>
      </c>
      <c r="G3889" s="17" t="s">
        <v>1778</v>
      </c>
      <c r="H3889" s="11">
        <v>290000</v>
      </c>
      <c r="I3889" s="19">
        <v>46192</v>
      </c>
      <c r="J3889" s="11">
        <v>5000</v>
      </c>
      <c r="K3889" s="12" t="s">
        <v>20</v>
      </c>
      <c r="L3889" s="12" t="s">
        <v>158</v>
      </c>
    </row>
    <row r="3890" spans="1:12" x14ac:dyDescent="0.25">
      <c r="A3890" s="10" t="s">
        <v>4046</v>
      </c>
      <c r="B3890" s="14">
        <v>202606</v>
      </c>
      <c r="C3890" s="14">
        <v>202606</v>
      </c>
      <c r="D3890" s="14" t="s">
        <v>1015</v>
      </c>
      <c r="E3890" s="16">
        <v>7077702524</v>
      </c>
      <c r="F3890" s="10" t="s">
        <v>4047</v>
      </c>
      <c r="G3890" s="17" t="s">
        <v>1778</v>
      </c>
      <c r="H3890" s="11">
        <v>290000</v>
      </c>
      <c r="I3890" s="19">
        <v>46192</v>
      </c>
      <c r="J3890" s="11">
        <v>5000</v>
      </c>
      <c r="K3890" s="12" t="s">
        <v>20</v>
      </c>
      <c r="L3890" s="12" t="s">
        <v>158</v>
      </c>
    </row>
    <row r="3891" spans="1:12" x14ac:dyDescent="0.25">
      <c r="A3891" s="10" t="s">
        <v>4052</v>
      </c>
      <c r="B3891" s="14">
        <v>202606</v>
      </c>
      <c r="C3891" s="14">
        <v>202606</v>
      </c>
      <c r="D3891" s="14" t="s">
        <v>1015</v>
      </c>
      <c r="E3891" s="16">
        <v>9078387859</v>
      </c>
      <c r="F3891" s="10" t="s">
        <v>4063</v>
      </c>
      <c r="G3891" s="17" t="s">
        <v>1778</v>
      </c>
      <c r="H3891" s="11">
        <v>290000</v>
      </c>
      <c r="I3891" s="19">
        <v>46192</v>
      </c>
      <c r="J3891" s="11">
        <v>5000</v>
      </c>
      <c r="K3891" s="12" t="s">
        <v>20</v>
      </c>
      <c r="L3891" s="12" t="s">
        <v>158</v>
      </c>
    </row>
    <row r="3892" spans="1:12" x14ac:dyDescent="0.25">
      <c r="A3892" s="10" t="s">
        <v>4053</v>
      </c>
      <c r="B3892" s="14">
        <v>202606</v>
      </c>
      <c r="C3892" s="14">
        <v>202606</v>
      </c>
      <c r="D3892" s="14" t="s">
        <v>1015</v>
      </c>
      <c r="E3892" s="16" t="s">
        <v>4058</v>
      </c>
      <c r="F3892" s="10" t="s">
        <v>4064</v>
      </c>
      <c r="G3892" s="17" t="s">
        <v>4068</v>
      </c>
      <c r="H3892" s="11">
        <v>165000</v>
      </c>
      <c r="I3892" s="19">
        <v>46192</v>
      </c>
      <c r="J3892" s="11">
        <v>5000</v>
      </c>
      <c r="K3892" s="12" t="s">
        <v>20</v>
      </c>
      <c r="L3892" s="12" t="s">
        <v>158</v>
      </c>
    </row>
    <row r="3893" spans="1:12" x14ac:dyDescent="0.25">
      <c r="A3893" s="10" t="s">
        <v>4054</v>
      </c>
      <c r="B3893" s="14">
        <v>202606</v>
      </c>
      <c r="C3893" s="14">
        <v>202606</v>
      </c>
      <c r="D3893" s="14" t="s">
        <v>1014</v>
      </c>
      <c r="E3893" s="16">
        <v>8580770338</v>
      </c>
      <c r="F3893" s="10" t="s">
        <v>4065</v>
      </c>
      <c r="G3893" s="17" t="s">
        <v>1778</v>
      </c>
      <c r="H3893" s="11">
        <v>320000</v>
      </c>
      <c r="I3893" s="19">
        <v>46192</v>
      </c>
      <c r="J3893" s="11">
        <v>5000</v>
      </c>
      <c r="K3893" s="12" t="s">
        <v>20</v>
      </c>
      <c r="L3893" s="12" t="s">
        <v>158</v>
      </c>
    </row>
    <row r="3894" spans="1:12" x14ac:dyDescent="0.25">
      <c r="A3894" s="10" t="s">
        <v>4055</v>
      </c>
      <c r="B3894" s="14">
        <v>202606</v>
      </c>
      <c r="C3894" s="14">
        <v>202606</v>
      </c>
      <c r="D3894" s="14" t="s">
        <v>1015</v>
      </c>
      <c r="E3894" s="16" t="s">
        <v>4059</v>
      </c>
      <c r="F3894" s="10" t="s">
        <v>4066</v>
      </c>
      <c r="G3894" s="17" t="s">
        <v>1778</v>
      </c>
      <c r="H3894" s="11">
        <v>290000</v>
      </c>
      <c r="I3894" s="19">
        <v>46192</v>
      </c>
      <c r="J3894" s="11">
        <v>5000</v>
      </c>
      <c r="K3894" s="12" t="s">
        <v>20</v>
      </c>
      <c r="L3894" s="12" t="s">
        <v>158</v>
      </c>
    </row>
    <row r="3895" spans="1:12" x14ac:dyDescent="0.25">
      <c r="A3895" s="10" t="s">
        <v>4056</v>
      </c>
      <c r="B3895" s="14">
        <v>202606</v>
      </c>
      <c r="C3895" s="14">
        <v>202606</v>
      </c>
      <c r="D3895" s="14" t="s">
        <v>1014</v>
      </c>
      <c r="E3895" s="16">
        <v>9938628422</v>
      </c>
      <c r="F3895" s="10" t="s">
        <v>4067</v>
      </c>
      <c r="G3895" s="17" t="s">
        <v>3682</v>
      </c>
      <c r="H3895" s="11">
        <v>270000</v>
      </c>
      <c r="I3895" s="19">
        <v>46192</v>
      </c>
      <c r="J3895" s="11">
        <v>5000</v>
      </c>
      <c r="K3895" s="12" t="s">
        <v>20</v>
      </c>
      <c r="L3895" s="12" t="s">
        <v>158</v>
      </c>
    </row>
    <row r="3896" spans="1:12" x14ac:dyDescent="0.25">
      <c r="A3896" s="10" t="s">
        <v>4054</v>
      </c>
      <c r="B3896" s="14">
        <v>202606</v>
      </c>
      <c r="C3896" s="14">
        <v>202606</v>
      </c>
      <c r="D3896" s="14" t="s">
        <v>1014</v>
      </c>
      <c r="E3896" s="16">
        <v>8580770338</v>
      </c>
      <c r="F3896" s="10" t="s">
        <v>4065</v>
      </c>
      <c r="G3896" s="17" t="s">
        <v>1778</v>
      </c>
      <c r="H3896" s="11">
        <v>320000</v>
      </c>
      <c r="I3896" s="19">
        <v>46193</v>
      </c>
      <c r="J3896" s="11">
        <v>90000</v>
      </c>
      <c r="K3896" s="12" t="s">
        <v>20</v>
      </c>
      <c r="L3896" s="12" t="s">
        <v>158</v>
      </c>
    </row>
    <row r="3897" spans="1:12" x14ac:dyDescent="0.25">
      <c r="A3897" s="10" t="s">
        <v>4054</v>
      </c>
      <c r="B3897" s="14">
        <v>202606</v>
      </c>
      <c r="C3897" s="14">
        <v>202606</v>
      </c>
      <c r="D3897" s="14" t="s">
        <v>1014</v>
      </c>
      <c r="E3897" s="16">
        <v>8580770338</v>
      </c>
      <c r="F3897" s="10" t="s">
        <v>4065</v>
      </c>
      <c r="G3897" s="17" t="s">
        <v>1778</v>
      </c>
      <c r="H3897" s="11">
        <v>320000</v>
      </c>
      <c r="I3897" s="19">
        <v>46193</v>
      </c>
      <c r="J3897" s="11">
        <v>15000</v>
      </c>
      <c r="K3897" s="12" t="s">
        <v>20</v>
      </c>
      <c r="L3897" s="12" t="s">
        <v>158</v>
      </c>
    </row>
    <row r="3898" spans="1:12" x14ac:dyDescent="0.25">
      <c r="A3898" s="10" t="s">
        <v>3863</v>
      </c>
      <c r="B3898" s="14">
        <v>202604</v>
      </c>
      <c r="C3898" s="14">
        <v>202604</v>
      </c>
      <c r="D3898" s="14" t="s">
        <v>1015</v>
      </c>
      <c r="E3898" s="16">
        <v>7008193547</v>
      </c>
      <c r="F3898" s="10" t="s">
        <v>3872</v>
      </c>
      <c r="G3898" s="17" t="s">
        <v>3682</v>
      </c>
      <c r="H3898" s="11">
        <v>177000</v>
      </c>
      <c r="I3898" s="19">
        <v>46193</v>
      </c>
      <c r="J3898" s="11">
        <v>43000</v>
      </c>
      <c r="K3898" s="12" t="s">
        <v>20</v>
      </c>
      <c r="L3898" s="12" t="s">
        <v>158</v>
      </c>
    </row>
    <row r="3899" spans="1:12" x14ac:dyDescent="0.25">
      <c r="A3899" s="10" t="s">
        <v>3799</v>
      </c>
      <c r="B3899" s="14">
        <v>202604</v>
      </c>
      <c r="C3899" s="14">
        <v>202604</v>
      </c>
      <c r="D3899" s="14" t="s">
        <v>1015</v>
      </c>
      <c r="E3899" s="16" t="s">
        <v>3806</v>
      </c>
      <c r="F3899" s="10" t="s">
        <v>3815</v>
      </c>
      <c r="G3899" s="17" t="s">
        <v>1778</v>
      </c>
      <c r="H3899" s="11">
        <v>318600</v>
      </c>
      <c r="I3899" s="19">
        <v>46193</v>
      </c>
      <c r="J3899" s="11">
        <v>50000</v>
      </c>
      <c r="K3899" s="12" t="s">
        <v>20</v>
      </c>
      <c r="L3899" s="12" t="s">
        <v>158</v>
      </c>
    </row>
    <row r="3900" spans="1:12" x14ac:dyDescent="0.25">
      <c r="A3900" s="10" t="s">
        <v>3934</v>
      </c>
      <c r="B3900" s="14">
        <v>202605</v>
      </c>
      <c r="C3900" s="14">
        <v>202605</v>
      </c>
      <c r="D3900" s="14" t="s">
        <v>1015</v>
      </c>
      <c r="E3900" s="16">
        <v>8377893491</v>
      </c>
      <c r="F3900" s="10" t="s">
        <v>3938</v>
      </c>
      <c r="G3900" s="17" t="s">
        <v>1778</v>
      </c>
      <c r="H3900" s="11">
        <v>290000</v>
      </c>
      <c r="I3900" s="19">
        <v>46193</v>
      </c>
      <c r="J3900" s="11">
        <v>95000</v>
      </c>
      <c r="K3900" s="12" t="s">
        <v>20</v>
      </c>
      <c r="L3900" s="12" t="s">
        <v>158</v>
      </c>
    </row>
    <row r="3901" spans="1:12" x14ac:dyDescent="0.25">
      <c r="A3901" s="10" t="s">
        <v>3856</v>
      </c>
      <c r="B3901" s="14">
        <v>202604</v>
      </c>
      <c r="C3901" s="14">
        <v>202604</v>
      </c>
      <c r="D3901" s="14" t="s">
        <v>1015</v>
      </c>
      <c r="E3901" s="16">
        <v>7008067169</v>
      </c>
      <c r="F3901" s="10" t="s">
        <v>3866</v>
      </c>
      <c r="G3901" s="17" t="s">
        <v>1778</v>
      </c>
      <c r="H3901" s="11">
        <v>290000</v>
      </c>
      <c r="I3901" s="19">
        <v>46193</v>
      </c>
      <c r="J3901" s="11">
        <v>95000</v>
      </c>
      <c r="K3901" s="12" t="s">
        <v>20</v>
      </c>
      <c r="L3901" s="12" t="s">
        <v>158</v>
      </c>
    </row>
    <row r="3902" spans="1:12" x14ac:dyDescent="0.25">
      <c r="A3902" s="10" t="s">
        <v>4013</v>
      </c>
      <c r="B3902" s="14">
        <v>202606</v>
      </c>
      <c r="C3902" s="14">
        <v>202606</v>
      </c>
      <c r="D3902" s="14" t="s">
        <v>1014</v>
      </c>
      <c r="E3902" s="16">
        <v>8073287357</v>
      </c>
      <c r="F3902" s="10" t="s">
        <v>4022</v>
      </c>
      <c r="G3902" s="17" t="s">
        <v>1778</v>
      </c>
      <c r="H3902" s="11">
        <v>290000</v>
      </c>
      <c r="I3902" s="19">
        <v>46195</v>
      </c>
      <c r="J3902" s="11">
        <v>285000</v>
      </c>
      <c r="K3902" s="12" t="s">
        <v>20</v>
      </c>
      <c r="L3902" s="12" t="s">
        <v>158</v>
      </c>
    </row>
    <row r="3903" spans="1:12" x14ac:dyDescent="0.25">
      <c r="A3903" s="10" t="s">
        <v>3617</v>
      </c>
      <c r="B3903" s="14">
        <v>202602</v>
      </c>
      <c r="C3903" s="14">
        <v>202602</v>
      </c>
      <c r="D3903" s="14" t="s">
        <v>1015</v>
      </c>
      <c r="E3903" s="16">
        <v>7978378431</v>
      </c>
      <c r="F3903" s="10" t="s">
        <v>3624</v>
      </c>
      <c r="G3903" s="17" t="s">
        <v>1778</v>
      </c>
      <c r="H3903" s="11">
        <v>300000</v>
      </c>
      <c r="I3903" s="19">
        <v>46195</v>
      </c>
      <c r="J3903" s="11">
        <v>20000</v>
      </c>
      <c r="K3903" s="12" t="s">
        <v>20</v>
      </c>
      <c r="L3903" s="12" t="s">
        <v>158</v>
      </c>
    </row>
    <row r="3904" spans="1:12" x14ac:dyDescent="0.25">
      <c r="A3904" s="103" t="s">
        <v>4018</v>
      </c>
      <c r="B3904" s="41">
        <v>202606</v>
      </c>
      <c r="C3904" s="41">
        <v>202606</v>
      </c>
      <c r="D3904" s="41" t="s">
        <v>1015</v>
      </c>
      <c r="E3904" s="104">
        <v>9337160115</v>
      </c>
      <c r="F3904" s="105" t="s">
        <v>4027</v>
      </c>
      <c r="G3904" s="78" t="s">
        <v>1778</v>
      </c>
      <c r="H3904" s="79">
        <v>300000</v>
      </c>
      <c r="I3904" s="80">
        <v>46195</v>
      </c>
      <c r="J3904" s="79">
        <v>15000</v>
      </c>
      <c r="K3904" s="42" t="s">
        <v>20</v>
      </c>
      <c r="L3904" s="42" t="s">
        <v>158</v>
      </c>
    </row>
    <row r="3905" spans="1:13" x14ac:dyDescent="0.25">
      <c r="A3905" s="10" t="s">
        <v>4015</v>
      </c>
      <c r="B3905" s="14">
        <v>202606</v>
      </c>
      <c r="C3905" s="14">
        <v>202606</v>
      </c>
      <c r="D3905" s="14" t="s">
        <v>1015</v>
      </c>
      <c r="E3905" s="16">
        <v>9437384703</v>
      </c>
      <c r="F3905" s="10" t="s">
        <v>4024</v>
      </c>
      <c r="G3905" s="17" t="s">
        <v>1778</v>
      </c>
      <c r="H3905" s="11">
        <v>290000</v>
      </c>
      <c r="I3905" s="19">
        <v>46195</v>
      </c>
      <c r="J3905" s="11">
        <v>60000</v>
      </c>
      <c r="K3905" s="12" t="s">
        <v>20</v>
      </c>
      <c r="L3905" s="12" t="s">
        <v>158</v>
      </c>
    </row>
    <row r="3906" spans="1:13" x14ac:dyDescent="0.25">
      <c r="A3906" s="10" t="s">
        <v>4014</v>
      </c>
      <c r="B3906" s="14">
        <v>202606</v>
      </c>
      <c r="C3906" s="14">
        <v>202606</v>
      </c>
      <c r="D3906" s="14" t="s">
        <v>1015</v>
      </c>
      <c r="E3906" s="16">
        <v>8918699230</v>
      </c>
      <c r="F3906" s="10" t="s">
        <v>4023</v>
      </c>
      <c r="G3906" s="17" t="s">
        <v>1778</v>
      </c>
      <c r="H3906" s="11">
        <v>290000</v>
      </c>
      <c r="I3906" s="19">
        <v>46195</v>
      </c>
      <c r="J3906" s="11">
        <v>50000</v>
      </c>
      <c r="K3906" s="12" t="s">
        <v>717</v>
      </c>
      <c r="L3906" s="12" t="s">
        <v>158</v>
      </c>
      <c r="M3906" t="s">
        <v>3917</v>
      </c>
    </row>
    <row r="3907" spans="1:13" x14ac:dyDescent="0.25">
      <c r="A3907" s="10" t="s">
        <v>3615</v>
      </c>
      <c r="B3907" s="14">
        <v>202602</v>
      </c>
      <c r="C3907" s="14">
        <v>202602</v>
      </c>
      <c r="D3907" s="14" t="s">
        <v>1015</v>
      </c>
      <c r="E3907" s="16" t="s">
        <v>3619</v>
      </c>
      <c r="F3907" s="10" t="s">
        <v>3622</v>
      </c>
      <c r="G3907" s="17" t="s">
        <v>1778</v>
      </c>
      <c r="H3907" s="11">
        <v>290000</v>
      </c>
      <c r="I3907" s="19">
        <v>46196</v>
      </c>
      <c r="J3907" s="11">
        <v>50000</v>
      </c>
      <c r="K3907" s="12" t="s">
        <v>20</v>
      </c>
      <c r="L3907" s="12" t="s">
        <v>158</v>
      </c>
    </row>
    <row r="3908" spans="1:13" x14ac:dyDescent="0.25">
      <c r="A3908" s="10" t="s">
        <v>3964</v>
      </c>
      <c r="B3908" s="14">
        <v>202506</v>
      </c>
      <c r="C3908" s="14">
        <v>202506</v>
      </c>
      <c r="D3908" s="14" t="s">
        <v>1014</v>
      </c>
      <c r="E3908" s="16">
        <v>9692717403</v>
      </c>
      <c r="F3908" s="10" t="s">
        <v>3964</v>
      </c>
      <c r="G3908" s="17" t="s">
        <v>1778</v>
      </c>
      <c r="H3908" s="11">
        <v>290000</v>
      </c>
      <c r="I3908" s="19">
        <v>46196</v>
      </c>
      <c r="J3908" s="11">
        <v>200000</v>
      </c>
      <c r="K3908" s="12" t="s">
        <v>20</v>
      </c>
      <c r="L3908" s="12" t="s">
        <v>158</v>
      </c>
    </row>
    <row r="3909" spans="1:13" x14ac:dyDescent="0.25">
      <c r="A3909" s="10" t="s">
        <v>3446</v>
      </c>
      <c r="B3909" s="14">
        <v>202512</v>
      </c>
      <c r="C3909" s="14">
        <v>202512</v>
      </c>
      <c r="D3909" s="14" t="s">
        <v>1015</v>
      </c>
      <c r="E3909" s="16">
        <v>9090815303</v>
      </c>
      <c r="F3909" s="10" t="s">
        <v>3459</v>
      </c>
      <c r="G3909" s="17" t="s">
        <v>1778</v>
      </c>
      <c r="H3909" s="11">
        <v>290000</v>
      </c>
      <c r="I3909" s="19">
        <v>46196</v>
      </c>
      <c r="J3909" s="11">
        <v>50000</v>
      </c>
      <c r="K3909" s="12" t="s">
        <v>20</v>
      </c>
      <c r="L3909" s="12" t="s">
        <v>158</v>
      </c>
    </row>
    <row r="3910" spans="1:13" x14ac:dyDescent="0.25">
      <c r="A3910" s="10" t="s">
        <v>3766</v>
      </c>
      <c r="B3910" s="14">
        <v>202604</v>
      </c>
      <c r="C3910" s="14">
        <v>202604</v>
      </c>
      <c r="D3910" s="14" t="s">
        <v>1014</v>
      </c>
      <c r="E3910" s="16">
        <v>9157892066</v>
      </c>
      <c r="F3910" s="10" t="s">
        <v>3767</v>
      </c>
      <c r="G3910" s="17" t="s">
        <v>1778</v>
      </c>
      <c r="H3910" s="11">
        <v>290000</v>
      </c>
      <c r="I3910" s="19">
        <v>46197</v>
      </c>
      <c r="J3910" s="11">
        <v>120000</v>
      </c>
      <c r="K3910" s="12" t="s">
        <v>20</v>
      </c>
      <c r="L3910" s="12" t="s">
        <v>158</v>
      </c>
    </row>
    <row r="3911" spans="1:13" x14ac:dyDescent="0.25">
      <c r="A3911" s="10" t="s">
        <v>4018</v>
      </c>
      <c r="B3911" s="14">
        <v>202606</v>
      </c>
      <c r="C3911" s="14">
        <v>202606</v>
      </c>
      <c r="D3911" s="14" t="s">
        <v>1015</v>
      </c>
      <c r="E3911" s="16">
        <v>8926171768</v>
      </c>
      <c r="F3911" s="10" t="s">
        <v>4027</v>
      </c>
      <c r="G3911" s="17" t="s">
        <v>1778</v>
      </c>
      <c r="H3911" s="11">
        <v>290000</v>
      </c>
      <c r="I3911" s="19">
        <v>46197</v>
      </c>
      <c r="J3911" s="11">
        <v>130000</v>
      </c>
      <c r="K3911" s="12" t="s">
        <v>717</v>
      </c>
      <c r="L3911" s="12" t="s">
        <v>158</v>
      </c>
      <c r="M3911" t="s">
        <v>3917</v>
      </c>
    </row>
    <row r="3912" spans="1:13" x14ac:dyDescent="0.25">
      <c r="A3912" s="10" t="s">
        <v>4019</v>
      </c>
      <c r="B3912" s="14">
        <v>202606</v>
      </c>
      <c r="C3912" s="14">
        <v>202606</v>
      </c>
      <c r="D3912" s="14" t="s">
        <v>1015</v>
      </c>
      <c r="E3912" s="16">
        <v>9337160115</v>
      </c>
      <c r="F3912" s="10" t="s">
        <v>4028</v>
      </c>
      <c r="G3912" s="17" t="s">
        <v>3682</v>
      </c>
      <c r="H3912" s="11">
        <v>170000</v>
      </c>
      <c r="I3912" s="19">
        <v>46197</v>
      </c>
      <c r="J3912" s="11">
        <v>55000</v>
      </c>
      <c r="K3912" s="12" t="s">
        <v>20</v>
      </c>
      <c r="L3912" s="12" t="s">
        <v>158</v>
      </c>
    </row>
    <row r="3913" spans="1:13" x14ac:dyDescent="0.25">
      <c r="A3913" s="10" t="s">
        <v>4069</v>
      </c>
      <c r="B3913" s="14">
        <v>202606</v>
      </c>
      <c r="C3913" s="14">
        <v>202606</v>
      </c>
      <c r="D3913" s="14" t="s">
        <v>1015</v>
      </c>
      <c r="E3913" s="16">
        <v>6370582950</v>
      </c>
      <c r="F3913" s="10" t="s">
        <v>4072</v>
      </c>
      <c r="G3913" s="17" t="s">
        <v>1778</v>
      </c>
      <c r="H3913" s="11">
        <v>290000</v>
      </c>
      <c r="I3913" s="19">
        <v>46197</v>
      </c>
      <c r="J3913" s="11">
        <v>5000</v>
      </c>
      <c r="K3913" s="12" t="s">
        <v>20</v>
      </c>
      <c r="L3913" s="12" t="s">
        <v>158</v>
      </c>
    </row>
    <row r="3914" spans="1:13" x14ac:dyDescent="0.25">
      <c r="A3914" s="10" t="s">
        <v>4070</v>
      </c>
      <c r="B3914" s="14">
        <v>202606</v>
      </c>
      <c r="C3914" s="14">
        <v>202606</v>
      </c>
      <c r="D3914" s="14" t="s">
        <v>1015</v>
      </c>
      <c r="E3914" s="16">
        <v>8144851160</v>
      </c>
      <c r="F3914" s="10" t="s">
        <v>4073</v>
      </c>
      <c r="G3914" s="17" t="s">
        <v>3682</v>
      </c>
      <c r="H3914" s="11">
        <v>165000</v>
      </c>
      <c r="I3914" s="19">
        <v>46197</v>
      </c>
      <c r="J3914" s="11">
        <v>5000</v>
      </c>
      <c r="K3914" s="12" t="s">
        <v>20</v>
      </c>
      <c r="L3914" s="12" t="s">
        <v>158</v>
      </c>
    </row>
    <row r="3915" spans="1:13" x14ac:dyDescent="0.25">
      <c r="A3915" s="10" t="s">
        <v>4071</v>
      </c>
      <c r="B3915" s="14">
        <v>202606</v>
      </c>
      <c r="C3915" s="14">
        <v>202606</v>
      </c>
      <c r="D3915" s="14" t="s">
        <v>1015</v>
      </c>
      <c r="E3915" s="16">
        <v>9558822443</v>
      </c>
      <c r="F3915" s="10" t="s">
        <v>4074</v>
      </c>
      <c r="G3915" s="17" t="s">
        <v>1778</v>
      </c>
      <c r="H3915" s="11">
        <v>290000</v>
      </c>
      <c r="I3915" s="19">
        <v>46197</v>
      </c>
      <c r="J3915" s="11">
        <v>5000</v>
      </c>
      <c r="K3915" s="12" t="s">
        <v>20</v>
      </c>
      <c r="L3915" s="12" t="s">
        <v>158</v>
      </c>
    </row>
    <row r="3916" spans="1:13" x14ac:dyDescent="0.25">
      <c r="A3916" s="10" t="s">
        <v>3657</v>
      </c>
      <c r="B3916" s="14">
        <v>202602</v>
      </c>
      <c r="C3916" s="14">
        <v>202602</v>
      </c>
      <c r="D3916" s="14" t="s">
        <v>1014</v>
      </c>
      <c r="E3916" s="16">
        <v>7008238291</v>
      </c>
      <c r="F3916" s="10" t="s">
        <v>3658</v>
      </c>
      <c r="G3916" s="17" t="s">
        <v>1778</v>
      </c>
      <c r="H3916" s="11">
        <v>318000</v>
      </c>
      <c r="I3916" s="19">
        <v>46198</v>
      </c>
      <c r="J3916" s="11">
        <v>68250</v>
      </c>
      <c r="K3916" s="12" t="s">
        <v>20</v>
      </c>
      <c r="L3916" s="12" t="s">
        <v>158</v>
      </c>
    </row>
    <row r="3917" spans="1:13" x14ac:dyDescent="0.25">
      <c r="A3917" s="10" t="s">
        <v>4017</v>
      </c>
      <c r="B3917" s="14">
        <v>202606</v>
      </c>
      <c r="C3917" s="14">
        <v>202606</v>
      </c>
      <c r="D3917" s="14" t="s">
        <v>1015</v>
      </c>
      <c r="E3917" s="16">
        <v>9556108506</v>
      </c>
      <c r="F3917" s="10" t="s">
        <v>4026</v>
      </c>
      <c r="G3917" s="17" t="s">
        <v>1778</v>
      </c>
      <c r="H3917" s="11">
        <v>290000</v>
      </c>
      <c r="I3917" s="19">
        <v>46198</v>
      </c>
      <c r="J3917" s="11">
        <v>219000</v>
      </c>
      <c r="K3917" s="12" t="s">
        <v>20</v>
      </c>
      <c r="L3917" s="12" t="s">
        <v>158</v>
      </c>
    </row>
    <row r="3918" spans="1:13" x14ac:dyDescent="0.25">
      <c r="A3918" s="10" t="s">
        <v>3956</v>
      </c>
      <c r="B3918" s="14">
        <v>202606</v>
      </c>
      <c r="C3918" s="14">
        <v>202606</v>
      </c>
      <c r="D3918" s="14" t="s">
        <v>1015</v>
      </c>
      <c r="E3918" s="16">
        <v>8249535710</v>
      </c>
      <c r="F3918" s="10" t="s">
        <v>3957</v>
      </c>
      <c r="G3918" s="17" t="s">
        <v>1778</v>
      </c>
      <c r="H3918" s="11">
        <v>290000</v>
      </c>
      <c r="I3918" s="19">
        <v>46198</v>
      </c>
      <c r="J3918" s="11">
        <v>60000</v>
      </c>
      <c r="K3918" s="12" t="s">
        <v>20</v>
      </c>
      <c r="L3918" s="12" t="s">
        <v>158</v>
      </c>
    </row>
    <row r="3919" spans="1:13" x14ac:dyDescent="0.25">
      <c r="A3919" s="10" t="s">
        <v>4053</v>
      </c>
      <c r="B3919" s="14">
        <v>202606</v>
      </c>
      <c r="C3919" s="14">
        <v>202606</v>
      </c>
      <c r="D3919" s="14" t="s">
        <v>1015</v>
      </c>
      <c r="E3919" s="16">
        <v>8455932636</v>
      </c>
      <c r="F3919" s="10" t="s">
        <v>4064</v>
      </c>
      <c r="G3919" s="17" t="s">
        <v>4068</v>
      </c>
      <c r="H3919" s="11">
        <v>165000</v>
      </c>
      <c r="I3919" s="19">
        <v>46199</v>
      </c>
      <c r="J3919" s="11">
        <v>50000</v>
      </c>
      <c r="K3919" s="12" t="s">
        <v>20</v>
      </c>
      <c r="L3919" s="12" t="s">
        <v>158</v>
      </c>
    </row>
    <row r="3920" spans="1:13" x14ac:dyDescent="0.25">
      <c r="A3920" s="10" t="s">
        <v>3649</v>
      </c>
      <c r="B3920" s="14">
        <v>202602</v>
      </c>
      <c r="C3920" s="14">
        <v>202602</v>
      </c>
      <c r="D3920" s="14" t="s">
        <v>1015</v>
      </c>
      <c r="E3920" s="16" t="s">
        <v>3651</v>
      </c>
      <c r="F3920" s="10" t="s">
        <v>3650</v>
      </c>
      <c r="G3920" s="17" t="s">
        <v>1778</v>
      </c>
      <c r="H3920" s="11">
        <v>290000</v>
      </c>
      <c r="I3920" s="19">
        <v>46199</v>
      </c>
      <c r="J3920" s="11">
        <v>20000</v>
      </c>
      <c r="K3920" s="12" t="s">
        <v>20</v>
      </c>
      <c r="L3920" s="12" t="s">
        <v>158</v>
      </c>
    </row>
    <row r="3921" spans="1:12" x14ac:dyDescent="0.25">
      <c r="A3921" s="10" t="s">
        <v>3839</v>
      </c>
      <c r="B3921" s="14">
        <v>202604</v>
      </c>
      <c r="C3921" s="14">
        <v>202604</v>
      </c>
      <c r="D3921" s="14" t="s">
        <v>1015</v>
      </c>
      <c r="E3921" s="16">
        <v>7735705170</v>
      </c>
      <c r="F3921" s="10" t="s">
        <v>3840</v>
      </c>
      <c r="G3921" s="17" t="s">
        <v>1778</v>
      </c>
      <c r="H3921" s="11">
        <v>290000</v>
      </c>
      <c r="I3921" s="19">
        <v>46199</v>
      </c>
      <c r="J3921" s="11">
        <v>70000</v>
      </c>
      <c r="K3921" s="12" t="s">
        <v>20</v>
      </c>
      <c r="L3921" s="12" t="s">
        <v>158</v>
      </c>
    </row>
    <row r="3922" spans="1:12" x14ac:dyDescent="0.25">
      <c r="A3922" s="10" t="s">
        <v>4051</v>
      </c>
      <c r="B3922" s="14">
        <v>202606</v>
      </c>
      <c r="C3922" s="14">
        <v>202606</v>
      </c>
      <c r="D3922" s="14" t="s">
        <v>1015</v>
      </c>
      <c r="E3922" s="16" t="s">
        <v>4057</v>
      </c>
      <c r="F3922" s="10" t="s">
        <v>4062</v>
      </c>
      <c r="G3922" s="17" t="s">
        <v>1778</v>
      </c>
      <c r="H3922" s="11">
        <v>290000</v>
      </c>
      <c r="I3922" s="19">
        <v>46199</v>
      </c>
      <c r="J3922" s="11">
        <v>95000</v>
      </c>
      <c r="K3922" s="12" t="s">
        <v>20</v>
      </c>
      <c r="L3922" s="12" t="s">
        <v>158</v>
      </c>
    </row>
    <row r="3923" spans="1:12" x14ac:dyDescent="0.25">
      <c r="A3923" s="10" t="s">
        <v>4071</v>
      </c>
      <c r="B3923" s="14">
        <v>202606</v>
      </c>
      <c r="C3923" s="14">
        <v>202606</v>
      </c>
      <c r="D3923" s="14" t="s">
        <v>1015</v>
      </c>
      <c r="E3923" s="16">
        <v>9558822443</v>
      </c>
      <c r="F3923" s="10" t="s">
        <v>4074</v>
      </c>
      <c r="G3923" s="17" t="s">
        <v>1778</v>
      </c>
      <c r="H3923" s="11">
        <v>290000</v>
      </c>
      <c r="I3923" s="19">
        <v>46199</v>
      </c>
      <c r="J3923" s="11">
        <v>95000</v>
      </c>
      <c r="K3923" s="12" t="s">
        <v>20</v>
      </c>
      <c r="L3923" s="12" t="s">
        <v>158</v>
      </c>
    </row>
    <row r="3924" spans="1:12" x14ac:dyDescent="0.25">
      <c r="A3924" s="10" t="s">
        <v>4050</v>
      </c>
      <c r="B3924" s="14">
        <v>202606</v>
      </c>
      <c r="C3924" s="14">
        <v>202606</v>
      </c>
      <c r="D3924" s="14" t="s">
        <v>1015</v>
      </c>
      <c r="E3924" s="16">
        <v>7047347141</v>
      </c>
      <c r="F3924" s="10" t="s">
        <v>4060</v>
      </c>
      <c r="G3924" s="17" t="s">
        <v>4068</v>
      </c>
      <c r="H3924" s="11">
        <v>165000</v>
      </c>
      <c r="I3924" s="19">
        <v>46199</v>
      </c>
      <c r="J3924" s="11">
        <v>20000</v>
      </c>
      <c r="K3924" s="12" t="s">
        <v>20</v>
      </c>
      <c r="L3924" s="12" t="s">
        <v>158</v>
      </c>
    </row>
    <row r="3925" spans="1:12" x14ac:dyDescent="0.25">
      <c r="A3925" s="10" t="s">
        <v>4076</v>
      </c>
      <c r="B3925" s="14">
        <v>202606</v>
      </c>
      <c r="C3925" s="14">
        <v>202606</v>
      </c>
      <c r="D3925" s="14" t="s">
        <v>1015</v>
      </c>
      <c r="E3925" s="102">
        <v>8878064469</v>
      </c>
      <c r="F3925" s="101" t="s">
        <v>4077</v>
      </c>
      <c r="G3925" s="17" t="s">
        <v>4068</v>
      </c>
      <c r="H3925" s="11">
        <v>165000</v>
      </c>
      <c r="I3925" s="19">
        <v>46200</v>
      </c>
      <c r="J3925" s="11">
        <v>155000</v>
      </c>
      <c r="K3925" s="12" t="s">
        <v>20</v>
      </c>
      <c r="L3925" s="12" t="s">
        <v>158</v>
      </c>
    </row>
    <row r="3926" spans="1:12" x14ac:dyDescent="0.25">
      <c r="A3926" s="10" t="s">
        <v>3383</v>
      </c>
      <c r="B3926" s="14">
        <v>202511</v>
      </c>
      <c r="C3926" s="14">
        <v>202511</v>
      </c>
      <c r="D3926" s="14" t="s">
        <v>1015</v>
      </c>
      <c r="E3926" s="16"/>
      <c r="F3926" s="10"/>
      <c r="G3926" s="17" t="s">
        <v>1778</v>
      </c>
      <c r="H3926" s="11">
        <v>290000</v>
      </c>
      <c r="I3926" s="19">
        <v>46200</v>
      </c>
      <c r="J3926" s="11">
        <v>35000</v>
      </c>
      <c r="K3926" s="12" t="s">
        <v>20</v>
      </c>
      <c r="L3926" s="12" t="s">
        <v>158</v>
      </c>
    </row>
    <row r="3927" spans="1:12" x14ac:dyDescent="0.25">
      <c r="A3927" s="10" t="s">
        <v>3331</v>
      </c>
      <c r="B3927" s="14">
        <v>202511</v>
      </c>
      <c r="C3927" s="14">
        <v>202511</v>
      </c>
      <c r="D3927" s="14" t="s">
        <v>1015</v>
      </c>
      <c r="E3927" s="16">
        <v>7978419313</v>
      </c>
      <c r="F3927" s="10" t="s">
        <v>3342</v>
      </c>
      <c r="G3927" s="17" t="s">
        <v>1778</v>
      </c>
      <c r="H3927" s="11">
        <v>300000</v>
      </c>
      <c r="I3927" s="19">
        <v>46200</v>
      </c>
      <c r="J3927" s="11">
        <v>50000</v>
      </c>
      <c r="K3927" s="12" t="s">
        <v>20</v>
      </c>
      <c r="L3927" s="12" t="s">
        <v>158</v>
      </c>
    </row>
    <row r="3928" spans="1:12" x14ac:dyDescent="0.25">
      <c r="A3928" s="10" t="s">
        <v>3484</v>
      </c>
      <c r="B3928" s="14">
        <v>202601</v>
      </c>
      <c r="C3928" s="14">
        <v>202601</v>
      </c>
      <c r="D3928" s="14" t="s">
        <v>1014</v>
      </c>
      <c r="E3928" s="16">
        <v>9692879887</v>
      </c>
      <c r="F3928" s="10" t="s">
        <v>3492</v>
      </c>
      <c r="G3928" s="17" t="s">
        <v>1792</v>
      </c>
      <c r="H3928" s="11">
        <v>280000</v>
      </c>
      <c r="I3928" s="19">
        <v>46202</v>
      </c>
      <c r="J3928" s="11">
        <v>25000</v>
      </c>
      <c r="K3928" s="12" t="s">
        <v>20</v>
      </c>
      <c r="L3928" s="12" t="s">
        <v>158</v>
      </c>
    </row>
    <row r="3929" spans="1:12" s="81" customFormat="1" x14ac:dyDescent="0.25">
      <c r="A3929" s="40" t="s">
        <v>3079</v>
      </c>
      <c r="B3929" s="41">
        <v>202507</v>
      </c>
      <c r="C3929" s="41">
        <v>202507</v>
      </c>
      <c r="D3929" s="41" t="s">
        <v>1015</v>
      </c>
      <c r="E3929" s="76">
        <v>6372923818</v>
      </c>
      <c r="F3929" s="40" t="s">
        <v>3086</v>
      </c>
      <c r="G3929" s="78" t="s">
        <v>1778</v>
      </c>
      <c r="H3929" s="79">
        <v>285000</v>
      </c>
      <c r="I3929" s="80">
        <v>46202</v>
      </c>
      <c r="J3929" s="79">
        <v>50000</v>
      </c>
      <c r="K3929" s="42" t="s">
        <v>20</v>
      </c>
      <c r="L3929" s="42" t="s">
        <v>158</v>
      </c>
    </row>
    <row r="3930" spans="1:12" x14ac:dyDescent="0.25">
      <c r="A3930" s="10" t="s">
        <v>3526</v>
      </c>
      <c r="B3930" s="14">
        <v>202601</v>
      </c>
      <c r="C3930" s="14">
        <v>202601</v>
      </c>
      <c r="D3930" s="14" t="s">
        <v>1015</v>
      </c>
      <c r="E3930" s="16">
        <v>9090062585</v>
      </c>
      <c r="F3930" s="10" t="s">
        <v>3529</v>
      </c>
      <c r="G3930" s="17" t="s">
        <v>1778</v>
      </c>
      <c r="H3930" s="11">
        <v>290000</v>
      </c>
      <c r="I3930" s="19">
        <v>46202</v>
      </c>
      <c r="J3930" s="11">
        <v>40000</v>
      </c>
      <c r="K3930" s="12" t="s">
        <v>20</v>
      </c>
      <c r="L3930" s="12" t="s">
        <v>158</v>
      </c>
    </row>
    <row r="3931" spans="1:12" x14ac:dyDescent="0.25">
      <c r="A3931" s="10" t="s">
        <v>3700</v>
      </c>
      <c r="B3931" s="14">
        <v>202603</v>
      </c>
      <c r="C3931" s="14">
        <v>202603</v>
      </c>
      <c r="D3931" s="14" t="s">
        <v>1015</v>
      </c>
      <c r="E3931" s="16">
        <v>8093628705</v>
      </c>
      <c r="F3931" s="10" t="s">
        <v>3705</v>
      </c>
      <c r="G3931" s="17" t="s">
        <v>1778</v>
      </c>
      <c r="H3931" s="11">
        <v>318600</v>
      </c>
      <c r="I3931" s="19">
        <v>46202</v>
      </c>
      <c r="J3931" s="11">
        <v>40000</v>
      </c>
      <c r="K3931" s="12" t="s">
        <v>20</v>
      </c>
      <c r="L3931" s="12" t="s">
        <v>158</v>
      </c>
    </row>
    <row r="3932" spans="1:12" x14ac:dyDescent="0.25">
      <c r="A3932" s="10" t="s">
        <v>3694</v>
      </c>
      <c r="B3932" s="14">
        <v>202603</v>
      </c>
      <c r="C3932" s="14">
        <v>202603</v>
      </c>
      <c r="D3932" s="14" t="s">
        <v>1015</v>
      </c>
      <c r="E3932" s="16">
        <v>7008418488</v>
      </c>
      <c r="F3932" s="10" t="s">
        <v>3695</v>
      </c>
      <c r="G3932" s="17" t="s">
        <v>1778</v>
      </c>
      <c r="H3932" s="11">
        <v>290000</v>
      </c>
      <c r="I3932" s="19">
        <v>46202</v>
      </c>
      <c r="J3932" s="11">
        <v>50000</v>
      </c>
      <c r="K3932" s="12" t="s">
        <v>20</v>
      </c>
      <c r="L3932" s="12" t="s">
        <v>158</v>
      </c>
    </row>
    <row r="3933" spans="1:12" x14ac:dyDescent="0.25">
      <c r="A3933" s="10" t="s">
        <v>4078</v>
      </c>
      <c r="B3933" s="14">
        <v>202607</v>
      </c>
      <c r="C3933" s="14">
        <v>202607</v>
      </c>
      <c r="D3933" s="14" t="s">
        <v>1015</v>
      </c>
      <c r="E3933" s="16">
        <v>7894774070</v>
      </c>
      <c r="F3933" s="10" t="s">
        <v>4090</v>
      </c>
      <c r="G3933" s="17" t="s">
        <v>1778</v>
      </c>
      <c r="H3933" s="11">
        <v>290000</v>
      </c>
      <c r="I3933" s="19">
        <v>46202</v>
      </c>
      <c r="J3933" s="11">
        <v>5000</v>
      </c>
      <c r="K3933" s="12" t="s">
        <v>20</v>
      </c>
      <c r="L3933" s="12" t="s">
        <v>158</v>
      </c>
    </row>
    <row r="3934" spans="1:12" x14ac:dyDescent="0.25">
      <c r="A3934" s="10" t="s">
        <v>4079</v>
      </c>
      <c r="B3934" s="14">
        <v>202607</v>
      </c>
      <c r="C3934" s="14">
        <v>202607</v>
      </c>
      <c r="D3934" s="14" t="s">
        <v>1015</v>
      </c>
      <c r="E3934" s="16">
        <v>9337106233</v>
      </c>
      <c r="F3934" s="10" t="s">
        <v>4091</v>
      </c>
      <c r="G3934" s="17" t="s">
        <v>4068</v>
      </c>
      <c r="H3934" s="11">
        <v>165000</v>
      </c>
      <c r="I3934" s="19">
        <v>46202</v>
      </c>
      <c r="J3934" s="11">
        <v>5000</v>
      </c>
      <c r="K3934" s="12" t="s">
        <v>20</v>
      </c>
      <c r="L3934" s="12" t="s">
        <v>158</v>
      </c>
    </row>
    <row r="3935" spans="1:12" x14ac:dyDescent="0.25">
      <c r="A3935" s="10" t="s">
        <v>4080</v>
      </c>
      <c r="B3935" s="14">
        <v>202607</v>
      </c>
      <c r="C3935" s="14">
        <v>202607</v>
      </c>
      <c r="D3935" s="14" t="s">
        <v>1015</v>
      </c>
      <c r="E3935" s="16">
        <v>8329463922</v>
      </c>
      <c r="F3935" s="10" t="s">
        <v>4092</v>
      </c>
      <c r="G3935" s="17" t="s">
        <v>1778</v>
      </c>
      <c r="H3935" s="11">
        <v>290000</v>
      </c>
      <c r="I3935" s="19">
        <v>46202</v>
      </c>
      <c r="J3935" s="11">
        <v>5000</v>
      </c>
      <c r="K3935" s="12" t="s">
        <v>20</v>
      </c>
      <c r="L3935" s="12" t="s">
        <v>158</v>
      </c>
    </row>
    <row r="3936" spans="1:12" x14ac:dyDescent="0.25">
      <c r="A3936" s="10" t="s">
        <v>4081</v>
      </c>
      <c r="B3936" s="14">
        <v>202607</v>
      </c>
      <c r="C3936" s="14">
        <v>202607</v>
      </c>
      <c r="D3936" s="14" t="s">
        <v>1015</v>
      </c>
      <c r="E3936" s="16">
        <v>7848988019</v>
      </c>
      <c r="F3936" s="10" t="s">
        <v>4093</v>
      </c>
      <c r="G3936" s="17" t="s">
        <v>4068</v>
      </c>
      <c r="H3936" s="11">
        <v>165000</v>
      </c>
      <c r="I3936" s="19">
        <v>46202</v>
      </c>
      <c r="J3936" s="11">
        <v>5000</v>
      </c>
      <c r="K3936" s="12" t="s">
        <v>20</v>
      </c>
      <c r="L3936" s="12" t="s">
        <v>158</v>
      </c>
    </row>
    <row r="3937" spans="1:13" x14ac:dyDescent="0.25">
      <c r="A3937" s="10" t="s">
        <v>4082</v>
      </c>
      <c r="B3937" s="14">
        <v>202607</v>
      </c>
      <c r="C3937" s="14">
        <v>202607</v>
      </c>
      <c r="D3937" s="14" t="s">
        <v>1015</v>
      </c>
      <c r="E3937" s="16">
        <v>7978781779</v>
      </c>
      <c r="F3937" s="10" t="s">
        <v>4094</v>
      </c>
      <c r="G3937" s="17" t="s">
        <v>4068</v>
      </c>
      <c r="H3937" s="11">
        <v>165000</v>
      </c>
      <c r="I3937" s="19">
        <v>46202</v>
      </c>
      <c r="J3937" s="11">
        <v>5000</v>
      </c>
      <c r="K3937" s="12" t="s">
        <v>20</v>
      </c>
      <c r="L3937" s="12" t="s">
        <v>158</v>
      </c>
    </row>
    <row r="3938" spans="1:13" x14ac:dyDescent="0.25">
      <c r="A3938" s="10" t="s">
        <v>4083</v>
      </c>
      <c r="B3938" s="14">
        <v>202607</v>
      </c>
      <c r="C3938" s="14">
        <v>202607</v>
      </c>
      <c r="D3938" s="14" t="s">
        <v>1014</v>
      </c>
      <c r="E3938" s="16"/>
      <c r="F3938" s="10"/>
      <c r="G3938" s="17" t="s">
        <v>1778</v>
      </c>
      <c r="H3938" s="11">
        <v>290000</v>
      </c>
      <c r="I3938" s="19">
        <v>46202</v>
      </c>
      <c r="J3938" s="11">
        <v>5000</v>
      </c>
      <c r="K3938" s="12" t="s">
        <v>20</v>
      </c>
      <c r="L3938" s="12" t="s">
        <v>158</v>
      </c>
    </row>
    <row r="3939" spans="1:13" x14ac:dyDescent="0.25">
      <c r="A3939" s="10" t="s">
        <v>4084</v>
      </c>
      <c r="B3939" s="14">
        <v>202607</v>
      </c>
      <c r="C3939" s="14">
        <v>202607</v>
      </c>
      <c r="D3939" s="14" t="s">
        <v>1015</v>
      </c>
      <c r="E3939" s="16">
        <v>9556509857</v>
      </c>
      <c r="F3939" s="10" t="s">
        <v>4095</v>
      </c>
      <c r="G3939" s="17" t="s">
        <v>1778</v>
      </c>
      <c r="H3939" s="11">
        <v>290000</v>
      </c>
      <c r="I3939" s="19">
        <v>46202</v>
      </c>
      <c r="J3939" s="11">
        <v>5000</v>
      </c>
      <c r="K3939" s="12" t="s">
        <v>20</v>
      </c>
      <c r="L3939" s="12" t="s">
        <v>158</v>
      </c>
    </row>
    <row r="3940" spans="1:13" x14ac:dyDescent="0.25">
      <c r="A3940" s="10" t="s">
        <v>4075</v>
      </c>
      <c r="B3940" s="14">
        <v>202607</v>
      </c>
      <c r="C3940" s="14">
        <v>202607</v>
      </c>
      <c r="D3940" s="14" t="s">
        <v>1015</v>
      </c>
      <c r="E3940" s="16">
        <v>7903348695</v>
      </c>
      <c r="F3940" s="10" t="s">
        <v>4096</v>
      </c>
      <c r="G3940" s="17" t="s">
        <v>1778</v>
      </c>
      <c r="H3940" s="11">
        <v>290000</v>
      </c>
      <c r="I3940" s="19">
        <v>46202</v>
      </c>
      <c r="J3940" s="11">
        <v>5000</v>
      </c>
      <c r="K3940" s="12" t="s">
        <v>20</v>
      </c>
      <c r="L3940" s="12" t="s">
        <v>158</v>
      </c>
    </row>
    <row r="3941" spans="1:13" x14ac:dyDescent="0.25">
      <c r="A3941" s="10" t="s">
        <v>4085</v>
      </c>
      <c r="B3941" s="14">
        <v>202607</v>
      </c>
      <c r="C3941" s="14">
        <v>202607</v>
      </c>
      <c r="D3941" s="14" t="s">
        <v>1015</v>
      </c>
      <c r="E3941" s="16">
        <v>7504218655</v>
      </c>
      <c r="F3941" s="10" t="s">
        <v>4097</v>
      </c>
      <c r="G3941" s="17" t="s">
        <v>1778</v>
      </c>
      <c r="H3941" s="11">
        <v>300000</v>
      </c>
      <c r="I3941" s="19">
        <v>46202</v>
      </c>
      <c r="J3941" s="11">
        <v>5000</v>
      </c>
      <c r="K3941" s="12" t="s">
        <v>20</v>
      </c>
      <c r="L3941" s="12" t="s">
        <v>158</v>
      </c>
    </row>
    <row r="3942" spans="1:13" x14ac:dyDescent="0.25">
      <c r="A3942" s="10" t="s">
        <v>4086</v>
      </c>
      <c r="B3942" s="14">
        <v>202607</v>
      </c>
      <c r="C3942" s="14">
        <v>202607</v>
      </c>
      <c r="D3942" s="14" t="s">
        <v>1015</v>
      </c>
      <c r="E3942" s="16">
        <v>8895067958</v>
      </c>
      <c r="F3942" s="10"/>
      <c r="G3942" s="17" t="s">
        <v>1778</v>
      </c>
      <c r="H3942" s="11">
        <v>300000</v>
      </c>
      <c r="I3942" s="19">
        <v>46202</v>
      </c>
      <c r="J3942" s="11">
        <v>5000</v>
      </c>
      <c r="K3942" s="12" t="s">
        <v>20</v>
      </c>
      <c r="L3942" s="12" t="s">
        <v>158</v>
      </c>
    </row>
    <row r="3943" spans="1:13" x14ac:dyDescent="0.25">
      <c r="A3943" s="10" t="s">
        <v>4087</v>
      </c>
      <c r="B3943" s="14">
        <v>202607</v>
      </c>
      <c r="C3943" s="14">
        <v>202607</v>
      </c>
      <c r="D3943" s="14" t="s">
        <v>1015</v>
      </c>
      <c r="E3943" s="16">
        <v>9326940617</v>
      </c>
      <c r="F3943" s="10" t="s">
        <v>4098</v>
      </c>
      <c r="G3943" s="17" t="s">
        <v>1778</v>
      </c>
      <c r="H3943" s="11">
        <v>290000</v>
      </c>
      <c r="I3943" s="19">
        <v>46202</v>
      </c>
      <c r="J3943" s="11">
        <v>5000</v>
      </c>
      <c r="K3943" s="12" t="s">
        <v>20</v>
      </c>
      <c r="L3943" s="12" t="s">
        <v>158</v>
      </c>
    </row>
    <row r="3944" spans="1:13" x14ac:dyDescent="0.25">
      <c r="A3944" s="10" t="s">
        <v>4088</v>
      </c>
      <c r="B3944" s="14">
        <v>202607</v>
      </c>
      <c r="C3944" s="14">
        <v>202607</v>
      </c>
      <c r="D3944" s="14" t="s">
        <v>1015</v>
      </c>
      <c r="E3944" s="16">
        <v>6372595059</v>
      </c>
      <c r="F3944" s="10" t="s">
        <v>4099</v>
      </c>
      <c r="G3944" s="17" t="s">
        <v>4068</v>
      </c>
      <c r="H3944" s="11">
        <v>165000</v>
      </c>
      <c r="I3944" s="19">
        <v>46202</v>
      </c>
      <c r="J3944" s="11">
        <v>5000</v>
      </c>
      <c r="K3944" s="12" t="s">
        <v>20</v>
      </c>
      <c r="L3944" s="12" t="s">
        <v>158</v>
      </c>
    </row>
    <row r="3945" spans="1:13" x14ac:dyDescent="0.25">
      <c r="A3945" s="10" t="s">
        <v>4089</v>
      </c>
      <c r="B3945" s="14">
        <v>202607</v>
      </c>
      <c r="C3945" s="14">
        <v>202607</v>
      </c>
      <c r="D3945" s="14" t="s">
        <v>1015</v>
      </c>
      <c r="E3945" s="16">
        <v>7077667449</v>
      </c>
      <c r="F3945" s="10" t="s">
        <v>4100</v>
      </c>
      <c r="G3945" s="17" t="s">
        <v>4068</v>
      </c>
      <c r="H3945" s="11">
        <v>165000</v>
      </c>
      <c r="I3945" s="19">
        <v>46202</v>
      </c>
      <c r="J3945" s="11">
        <v>5000</v>
      </c>
      <c r="K3945" s="12" t="s">
        <v>20</v>
      </c>
      <c r="L3945" s="12" t="s">
        <v>158</v>
      </c>
    </row>
    <row r="3946" spans="1:13" x14ac:dyDescent="0.25">
      <c r="A3946" s="10" t="s">
        <v>3642</v>
      </c>
      <c r="B3946" s="14">
        <v>202602</v>
      </c>
      <c r="C3946" s="14">
        <v>202506</v>
      </c>
      <c r="D3946" s="14" t="s">
        <v>1014</v>
      </c>
      <c r="E3946" s="16">
        <v>7788021720</v>
      </c>
      <c r="F3946" s="10" t="s">
        <v>3644</v>
      </c>
      <c r="G3946" s="17" t="s">
        <v>3305</v>
      </c>
      <c r="H3946" s="11">
        <v>59000</v>
      </c>
      <c r="I3946" s="19">
        <v>46203</v>
      </c>
      <c r="J3946" s="11">
        <v>60000</v>
      </c>
      <c r="K3946" s="12" t="s">
        <v>20</v>
      </c>
      <c r="L3946" s="12" t="s">
        <v>158</v>
      </c>
    </row>
    <row r="3947" spans="1:13" x14ac:dyDescent="0.25">
      <c r="A3947" s="10" t="s">
        <v>3855</v>
      </c>
      <c r="B3947" s="14">
        <v>202604</v>
      </c>
      <c r="C3947" s="14">
        <v>202604</v>
      </c>
      <c r="D3947" s="14" t="s">
        <v>1015</v>
      </c>
      <c r="E3947" s="16">
        <v>8984488318</v>
      </c>
      <c r="F3947" s="10" t="s">
        <v>3865</v>
      </c>
      <c r="G3947" s="17" t="s">
        <v>1778</v>
      </c>
      <c r="H3947" s="11">
        <v>290000</v>
      </c>
      <c r="I3947" s="19">
        <v>46203</v>
      </c>
      <c r="J3947" s="11">
        <v>55000</v>
      </c>
      <c r="K3947" s="12" t="s">
        <v>20</v>
      </c>
      <c r="L3947" s="12" t="s">
        <v>158</v>
      </c>
    </row>
    <row r="3948" spans="1:13" x14ac:dyDescent="0.25">
      <c r="A3948" s="10" t="s">
        <v>3791</v>
      </c>
      <c r="B3948" s="14">
        <v>202604</v>
      </c>
      <c r="C3948" s="14">
        <v>202604</v>
      </c>
      <c r="D3948" s="14" t="s">
        <v>1015</v>
      </c>
      <c r="E3948" s="16">
        <v>8018490758</v>
      </c>
      <c r="F3948" s="10" t="s">
        <v>3809</v>
      </c>
      <c r="G3948" s="17" t="s">
        <v>3682</v>
      </c>
      <c r="H3948" s="11">
        <v>318600</v>
      </c>
      <c r="I3948" s="19">
        <v>46203</v>
      </c>
      <c r="J3948" s="11">
        <v>50000</v>
      </c>
      <c r="K3948" s="12" t="s">
        <v>20</v>
      </c>
      <c r="L3948" s="12" t="s">
        <v>158</v>
      </c>
    </row>
    <row r="3949" spans="1:13" x14ac:dyDescent="0.25">
      <c r="A3949" s="10" t="s">
        <v>3360</v>
      </c>
      <c r="B3949" s="14">
        <v>202511</v>
      </c>
      <c r="C3949" s="14">
        <v>202511</v>
      </c>
      <c r="D3949" s="14" t="s">
        <v>1015</v>
      </c>
      <c r="E3949" s="16">
        <v>8457990349</v>
      </c>
      <c r="F3949" s="10" t="s">
        <v>3371</v>
      </c>
      <c r="G3949" s="17" t="s">
        <v>1778</v>
      </c>
      <c r="H3949" s="11">
        <v>290000</v>
      </c>
      <c r="I3949" s="19">
        <v>46203</v>
      </c>
      <c r="J3949" s="11">
        <v>35000</v>
      </c>
      <c r="K3949" s="12" t="s">
        <v>20</v>
      </c>
      <c r="L3949" s="12" t="s">
        <v>158</v>
      </c>
    </row>
    <row r="3950" spans="1:13" x14ac:dyDescent="0.25">
      <c r="A3950" s="10" t="s">
        <v>3844</v>
      </c>
      <c r="B3950" s="14">
        <v>202604</v>
      </c>
      <c r="C3950" s="14">
        <v>202604</v>
      </c>
      <c r="D3950" s="14" t="s">
        <v>1015</v>
      </c>
      <c r="E3950" s="16">
        <v>7655066240</v>
      </c>
      <c r="F3950" s="10" t="s">
        <v>3870</v>
      </c>
      <c r="G3950" s="17" t="s">
        <v>3682</v>
      </c>
      <c r="H3950" s="11">
        <v>165000</v>
      </c>
      <c r="I3950" s="19">
        <v>46203</v>
      </c>
      <c r="J3950" s="11">
        <v>38300</v>
      </c>
      <c r="K3950" s="12" t="s">
        <v>20</v>
      </c>
      <c r="L3950" s="12" t="s">
        <v>158</v>
      </c>
    </row>
    <row r="3951" spans="1:13" x14ac:dyDescent="0.25">
      <c r="A3951" s="10" t="s">
        <v>4055</v>
      </c>
      <c r="B3951" s="14">
        <v>202606</v>
      </c>
      <c r="C3951" s="14">
        <v>202606</v>
      </c>
      <c r="D3951" s="14" t="s">
        <v>1015</v>
      </c>
      <c r="E3951" s="16">
        <v>7008713895</v>
      </c>
      <c r="F3951" s="10" t="s">
        <v>4066</v>
      </c>
      <c r="G3951" s="17" t="s">
        <v>1778</v>
      </c>
      <c r="H3951" s="11">
        <v>290000</v>
      </c>
      <c r="I3951" s="19">
        <v>46203</v>
      </c>
      <c r="J3951" s="11">
        <v>75000</v>
      </c>
      <c r="K3951" s="12" t="s">
        <v>20</v>
      </c>
      <c r="L3951" s="12" t="s">
        <v>158</v>
      </c>
      <c r="M3951" t="s">
        <v>4101</v>
      </c>
    </row>
    <row r="3952" spans="1:13" x14ac:dyDescent="0.25">
      <c r="A3952" s="10" t="s">
        <v>3395</v>
      </c>
      <c r="B3952" s="14">
        <v>202511</v>
      </c>
      <c r="C3952" s="14">
        <v>202511</v>
      </c>
      <c r="D3952" s="14" t="s">
        <v>1014</v>
      </c>
      <c r="E3952" s="16">
        <v>7256058624</v>
      </c>
      <c r="F3952" s="10" t="s">
        <v>3400</v>
      </c>
      <c r="G3952" s="17" t="s">
        <v>1778</v>
      </c>
      <c r="H3952" s="11">
        <v>293000</v>
      </c>
      <c r="I3952" s="19">
        <v>46203</v>
      </c>
      <c r="J3952" s="11">
        <v>35000</v>
      </c>
      <c r="K3952" s="12" t="s">
        <v>20</v>
      </c>
      <c r="L3952" s="12" t="s">
        <v>158</v>
      </c>
    </row>
    <row r="3953" spans="1:12" x14ac:dyDescent="0.25">
      <c r="A3953" s="10" t="s">
        <v>3883</v>
      </c>
      <c r="B3953" s="14">
        <v>202604</v>
      </c>
      <c r="C3953" s="14">
        <v>202604</v>
      </c>
      <c r="D3953" s="14" t="s">
        <v>1014</v>
      </c>
      <c r="E3953" s="16">
        <v>8792025209</v>
      </c>
      <c r="F3953" s="10" t="s">
        <v>3853</v>
      </c>
      <c r="G3953" s="17" t="s">
        <v>3884</v>
      </c>
      <c r="H3953" s="11">
        <v>290000</v>
      </c>
      <c r="I3953" s="19">
        <v>46204</v>
      </c>
      <c r="J3953" s="11">
        <v>85000</v>
      </c>
      <c r="K3953" s="12" t="s">
        <v>20</v>
      </c>
      <c r="L3953" s="12" t="s">
        <v>158</v>
      </c>
    </row>
    <row r="3954" spans="1:12" x14ac:dyDescent="0.25">
      <c r="A3954" s="10" t="s">
        <v>3793</v>
      </c>
      <c r="B3954" s="14">
        <v>202604</v>
      </c>
      <c r="C3954" s="14">
        <v>202604</v>
      </c>
      <c r="D3954" s="14" t="s">
        <v>1015</v>
      </c>
      <c r="E3954" s="16">
        <v>9438143862</v>
      </c>
      <c r="F3954" s="10" t="s">
        <v>3810</v>
      </c>
      <c r="G3954" s="17" t="s">
        <v>1778</v>
      </c>
      <c r="H3954" s="11">
        <v>318600</v>
      </c>
      <c r="I3954" s="19">
        <v>46204</v>
      </c>
      <c r="J3954" s="11">
        <v>71250</v>
      </c>
      <c r="K3954" s="12" t="s">
        <v>20</v>
      </c>
      <c r="L3954" s="12" t="s">
        <v>158</v>
      </c>
    </row>
    <row r="3955" spans="1:12" x14ac:dyDescent="0.25">
      <c r="A3955" s="10" t="s">
        <v>3845</v>
      </c>
      <c r="B3955" s="14">
        <v>202604</v>
      </c>
      <c r="C3955" s="14">
        <v>202604</v>
      </c>
      <c r="D3955" s="14" t="s">
        <v>1015</v>
      </c>
      <c r="E3955" s="16">
        <v>9658528254</v>
      </c>
      <c r="F3955" s="10" t="s">
        <v>3846</v>
      </c>
      <c r="G3955" s="17" t="s">
        <v>1778</v>
      </c>
      <c r="H3955" s="11">
        <v>290000</v>
      </c>
      <c r="I3955" s="19">
        <v>46204</v>
      </c>
      <c r="J3955" s="11">
        <v>57333</v>
      </c>
      <c r="K3955" s="12" t="s">
        <v>20</v>
      </c>
      <c r="L3955" s="12" t="s">
        <v>158</v>
      </c>
    </row>
    <row r="3956" spans="1:12" x14ac:dyDescent="0.25">
      <c r="A3956" s="10" t="s">
        <v>3877</v>
      </c>
      <c r="B3956" s="14">
        <v>202604</v>
      </c>
      <c r="C3956" s="14">
        <v>202604</v>
      </c>
      <c r="D3956" s="14" t="s">
        <v>1015</v>
      </c>
      <c r="E3956" s="16">
        <v>9148709508</v>
      </c>
      <c r="F3956" s="10" t="s">
        <v>3878</v>
      </c>
      <c r="G3956" s="17" t="s">
        <v>3305</v>
      </c>
      <c r="H3956" s="11">
        <v>59000</v>
      </c>
      <c r="I3956" s="19">
        <v>46204</v>
      </c>
      <c r="J3956" s="11">
        <v>20000</v>
      </c>
      <c r="K3956" s="12" t="s">
        <v>20</v>
      </c>
      <c r="L3956" s="12" t="s">
        <v>158</v>
      </c>
    </row>
    <row r="3957" spans="1:12" x14ac:dyDescent="0.25">
      <c r="A3957" s="10" t="s">
        <v>3841</v>
      </c>
      <c r="B3957" s="14">
        <v>202604</v>
      </c>
      <c r="C3957" s="14">
        <v>202604</v>
      </c>
      <c r="D3957" s="14" t="s">
        <v>1015</v>
      </c>
      <c r="E3957" s="16">
        <v>7750978099</v>
      </c>
      <c r="F3957" s="10" t="s">
        <v>3842</v>
      </c>
      <c r="G3957" s="17" t="s">
        <v>1778</v>
      </c>
      <c r="H3957" s="11">
        <v>290000</v>
      </c>
      <c r="I3957" s="19">
        <v>46204</v>
      </c>
      <c r="J3957" s="11">
        <v>60000</v>
      </c>
      <c r="K3957" s="12" t="s">
        <v>20</v>
      </c>
      <c r="L3957" s="12" t="s">
        <v>158</v>
      </c>
    </row>
    <row r="3958" spans="1:12" x14ac:dyDescent="0.25">
      <c r="A3958" s="10" t="s">
        <v>4086</v>
      </c>
      <c r="B3958" s="14">
        <v>202607</v>
      </c>
      <c r="C3958" s="14">
        <v>202607</v>
      </c>
      <c r="D3958" s="14" t="s">
        <v>1015</v>
      </c>
      <c r="E3958" s="16">
        <v>8895067958</v>
      </c>
      <c r="F3958" s="10"/>
      <c r="G3958" s="17" t="s">
        <v>1778</v>
      </c>
      <c r="H3958" s="11">
        <v>300000</v>
      </c>
      <c r="I3958" s="19">
        <v>46205</v>
      </c>
      <c r="J3958" s="11">
        <v>150000</v>
      </c>
      <c r="K3958" s="12" t="s">
        <v>20</v>
      </c>
      <c r="L3958" s="12" t="s">
        <v>158</v>
      </c>
    </row>
    <row r="3959" spans="1:12" x14ac:dyDescent="0.25">
      <c r="A3959" s="10" t="s">
        <v>4075</v>
      </c>
      <c r="B3959" s="14">
        <v>202607</v>
      </c>
      <c r="C3959" s="14">
        <v>202607</v>
      </c>
      <c r="D3959" s="14" t="s">
        <v>1015</v>
      </c>
      <c r="E3959" s="16">
        <v>7903348695</v>
      </c>
      <c r="F3959" s="10" t="s">
        <v>4096</v>
      </c>
      <c r="G3959" s="17" t="s">
        <v>1778</v>
      </c>
      <c r="H3959" s="11">
        <v>290000</v>
      </c>
      <c r="I3959" s="19">
        <v>46205</v>
      </c>
      <c r="J3959" s="11">
        <v>200000</v>
      </c>
      <c r="K3959" s="12" t="s">
        <v>20</v>
      </c>
      <c r="L3959" s="12" t="s">
        <v>158</v>
      </c>
    </row>
    <row r="3960" spans="1:12" x14ac:dyDescent="0.25">
      <c r="A3960" s="10" t="s">
        <v>4080</v>
      </c>
      <c r="B3960" s="14">
        <v>202607</v>
      </c>
      <c r="C3960" s="14">
        <v>202607</v>
      </c>
      <c r="D3960" s="14" t="s">
        <v>1015</v>
      </c>
      <c r="E3960" s="16">
        <v>8329463922</v>
      </c>
      <c r="F3960" s="10" t="s">
        <v>4092</v>
      </c>
      <c r="G3960" s="17" t="s">
        <v>1778</v>
      </c>
      <c r="H3960" s="11">
        <v>290000</v>
      </c>
      <c r="I3960" s="19">
        <v>46206</v>
      </c>
      <c r="J3960" s="11">
        <v>285000</v>
      </c>
      <c r="K3960" s="12" t="s">
        <v>20</v>
      </c>
      <c r="L3960" s="12" t="s">
        <v>158</v>
      </c>
    </row>
    <row r="3961" spans="1:12" x14ac:dyDescent="0.25">
      <c r="A3961" s="10" t="s">
        <v>3863</v>
      </c>
      <c r="B3961" s="14">
        <v>202604</v>
      </c>
      <c r="C3961" s="14">
        <v>202604</v>
      </c>
      <c r="D3961" s="14" t="s">
        <v>1015</v>
      </c>
      <c r="E3961" s="16">
        <v>7008193547</v>
      </c>
      <c r="F3961" s="10" t="s">
        <v>3872</v>
      </c>
      <c r="G3961" s="17" t="s">
        <v>3682</v>
      </c>
      <c r="H3961" s="11">
        <v>177000</v>
      </c>
      <c r="I3961" s="19">
        <v>46206</v>
      </c>
      <c r="J3961" s="11">
        <v>43000</v>
      </c>
      <c r="K3961" s="12" t="s">
        <v>20</v>
      </c>
      <c r="L3961" s="12" t="s">
        <v>158</v>
      </c>
    </row>
    <row r="3962" spans="1:12" x14ac:dyDescent="0.25">
      <c r="A3962" s="10" t="s">
        <v>3545</v>
      </c>
      <c r="B3962" s="14">
        <v>202602</v>
      </c>
      <c r="C3962" s="14">
        <v>202602</v>
      </c>
      <c r="D3962" s="14" t="s">
        <v>1015</v>
      </c>
      <c r="E3962" s="16">
        <v>7609878723</v>
      </c>
      <c r="F3962" s="10" t="s">
        <v>3561</v>
      </c>
      <c r="G3962" s="17" t="s">
        <v>1792</v>
      </c>
      <c r="H3962" s="11">
        <v>270000</v>
      </c>
      <c r="I3962" s="19">
        <v>46206</v>
      </c>
      <c r="J3962" s="11">
        <v>65000</v>
      </c>
      <c r="K3962" s="12" t="s">
        <v>20</v>
      </c>
      <c r="L3962" s="12" t="s">
        <v>158</v>
      </c>
    </row>
    <row r="3963" spans="1:12" x14ac:dyDescent="0.25">
      <c r="A3963" s="10" t="s">
        <v>3881</v>
      </c>
      <c r="B3963" s="14">
        <v>202604</v>
      </c>
      <c r="C3963" s="14">
        <v>202604</v>
      </c>
      <c r="D3963" s="14" t="s">
        <v>1015</v>
      </c>
      <c r="E3963" s="16">
        <v>7978237163</v>
      </c>
      <c r="F3963" s="10" t="s">
        <v>3869</v>
      </c>
      <c r="G3963" s="17" t="s">
        <v>3305</v>
      </c>
      <c r="H3963" s="11">
        <v>59000</v>
      </c>
      <c r="I3963" s="19">
        <v>46207</v>
      </c>
      <c r="J3963" s="11">
        <v>50000</v>
      </c>
      <c r="K3963" s="12" t="s">
        <v>20</v>
      </c>
      <c r="L3963" s="12" t="s">
        <v>158</v>
      </c>
    </row>
    <row r="3964" spans="1:12" x14ac:dyDescent="0.25">
      <c r="A3964" s="10" t="s">
        <v>4079</v>
      </c>
      <c r="B3964" s="14">
        <v>202607</v>
      </c>
      <c r="C3964" s="14">
        <v>202607</v>
      </c>
      <c r="D3964" s="14" t="s">
        <v>1015</v>
      </c>
      <c r="E3964" s="16">
        <v>9337106233</v>
      </c>
      <c r="F3964" s="10" t="s">
        <v>4091</v>
      </c>
      <c r="G3964" s="17" t="s">
        <v>4068</v>
      </c>
      <c r="H3964" s="11">
        <v>165000</v>
      </c>
      <c r="I3964" s="19">
        <v>46207</v>
      </c>
      <c r="J3964" s="11">
        <v>160000</v>
      </c>
      <c r="K3964" s="12" t="s">
        <v>20</v>
      </c>
      <c r="L3964" s="12" t="s">
        <v>158</v>
      </c>
    </row>
    <row r="3965" spans="1:12" x14ac:dyDescent="0.25">
      <c r="A3965" s="10" t="s">
        <v>3778</v>
      </c>
      <c r="B3965" s="14">
        <v>202604</v>
      </c>
      <c r="C3965" s="14">
        <v>202604</v>
      </c>
      <c r="D3965" s="14" t="s">
        <v>1015</v>
      </c>
      <c r="E3965" s="16">
        <v>9861610228</v>
      </c>
      <c r="F3965" s="10" t="s">
        <v>3779</v>
      </c>
      <c r="G3965" s="17" t="s">
        <v>1778</v>
      </c>
      <c r="H3965" s="11">
        <v>290000</v>
      </c>
      <c r="I3965" s="19">
        <v>46207</v>
      </c>
      <c r="J3965" s="11">
        <v>9000</v>
      </c>
      <c r="K3965" s="12" t="s">
        <v>20</v>
      </c>
      <c r="L3965" s="12" t="s">
        <v>158</v>
      </c>
    </row>
    <row r="3966" spans="1:12" x14ac:dyDescent="0.25">
      <c r="A3966" s="10" t="s">
        <v>4017</v>
      </c>
      <c r="B3966" s="14">
        <v>202606</v>
      </c>
      <c r="C3966" s="14">
        <v>202606</v>
      </c>
      <c r="D3966" s="14" t="s">
        <v>1015</v>
      </c>
      <c r="E3966" s="16">
        <v>9556108506</v>
      </c>
      <c r="F3966" s="10" t="s">
        <v>4026</v>
      </c>
      <c r="G3966" s="17" t="s">
        <v>1778</v>
      </c>
      <c r="H3966" s="11">
        <v>290000</v>
      </c>
      <c r="I3966" s="19">
        <v>46207</v>
      </c>
      <c r="J3966" s="11">
        <v>21966</v>
      </c>
      <c r="K3966" s="12" t="s">
        <v>20</v>
      </c>
      <c r="L3966" s="12" t="s">
        <v>158</v>
      </c>
    </row>
    <row r="3967" spans="1:12" x14ac:dyDescent="0.25">
      <c r="A3967" s="10" t="s">
        <v>3967</v>
      </c>
      <c r="B3967" s="14">
        <v>202506</v>
      </c>
      <c r="C3967" s="14">
        <v>202506</v>
      </c>
      <c r="D3967" s="14" t="s">
        <v>1014</v>
      </c>
      <c r="E3967" s="16">
        <v>6200167188</v>
      </c>
      <c r="F3967" s="10" t="s">
        <v>4102</v>
      </c>
      <c r="G3967" s="17" t="s">
        <v>1778</v>
      </c>
      <c r="H3967" s="11">
        <v>290000</v>
      </c>
      <c r="I3967" s="19">
        <v>46207</v>
      </c>
      <c r="J3967" s="11">
        <v>53333</v>
      </c>
      <c r="K3967" s="12" t="s">
        <v>20</v>
      </c>
      <c r="L3967" s="12" t="s">
        <v>158</v>
      </c>
    </row>
    <row r="3968" spans="1:12" x14ac:dyDescent="0.25">
      <c r="A3968" s="10" t="s">
        <v>4116</v>
      </c>
      <c r="B3968" s="14">
        <v>202607</v>
      </c>
      <c r="C3968" s="14">
        <v>202607</v>
      </c>
      <c r="D3968" s="14" t="s">
        <v>1015</v>
      </c>
      <c r="E3968" s="16">
        <v>9437589091</v>
      </c>
      <c r="F3968" s="10" t="s">
        <v>4131</v>
      </c>
      <c r="G3968" s="17" t="s">
        <v>1778</v>
      </c>
      <c r="H3968" s="11">
        <v>290000</v>
      </c>
      <c r="I3968" s="19">
        <v>46207</v>
      </c>
      <c r="J3968" s="11">
        <v>5000</v>
      </c>
      <c r="K3968" s="12" t="s">
        <v>20</v>
      </c>
      <c r="L3968" s="12" t="s">
        <v>158</v>
      </c>
    </row>
    <row r="3969" spans="1:12" x14ac:dyDescent="0.25">
      <c r="A3969" s="10" t="s">
        <v>4113</v>
      </c>
      <c r="B3969" s="14">
        <v>202607</v>
      </c>
      <c r="C3969" s="14">
        <v>202607</v>
      </c>
      <c r="D3969" s="14" t="s">
        <v>1015</v>
      </c>
      <c r="E3969" s="16">
        <v>8658644980</v>
      </c>
      <c r="F3969" s="10" t="s">
        <v>4114</v>
      </c>
      <c r="G3969" s="17" t="s">
        <v>1778</v>
      </c>
      <c r="H3969" s="11">
        <v>290000</v>
      </c>
      <c r="I3969" s="19">
        <v>46207</v>
      </c>
      <c r="J3969" s="11">
        <v>5000</v>
      </c>
      <c r="K3969" s="12" t="s">
        <v>20</v>
      </c>
      <c r="L3969" s="12" t="s">
        <v>158</v>
      </c>
    </row>
    <row r="3970" spans="1:12" x14ac:dyDescent="0.25">
      <c r="A3970" s="10" t="s">
        <v>4117</v>
      </c>
      <c r="B3970" s="14">
        <v>202607</v>
      </c>
      <c r="C3970" s="14">
        <v>202607</v>
      </c>
      <c r="D3970" s="14" t="s">
        <v>1015</v>
      </c>
      <c r="E3970" s="16" t="s">
        <v>4128</v>
      </c>
      <c r="F3970" s="10" t="s">
        <v>4132</v>
      </c>
      <c r="G3970" s="17" t="s">
        <v>1778</v>
      </c>
      <c r="H3970" s="11">
        <v>290000</v>
      </c>
      <c r="I3970" s="19">
        <v>46207</v>
      </c>
      <c r="J3970" s="11">
        <v>5000</v>
      </c>
      <c r="K3970" s="12" t="s">
        <v>20</v>
      </c>
      <c r="L3970" s="12" t="s">
        <v>158</v>
      </c>
    </row>
    <row r="3971" spans="1:12" x14ac:dyDescent="0.25">
      <c r="A3971" s="10" t="s">
        <v>4118</v>
      </c>
      <c r="B3971" s="14">
        <v>202607</v>
      </c>
      <c r="C3971" s="14">
        <v>202607</v>
      </c>
      <c r="D3971" s="14" t="s">
        <v>1015</v>
      </c>
      <c r="E3971" s="16">
        <v>9620639636</v>
      </c>
      <c r="F3971" s="10" t="s">
        <v>4133</v>
      </c>
      <c r="G3971" s="17" t="s">
        <v>1778</v>
      </c>
      <c r="H3971" s="11">
        <v>290000</v>
      </c>
      <c r="I3971" s="19">
        <v>46207</v>
      </c>
      <c r="J3971" s="11">
        <v>5000</v>
      </c>
      <c r="K3971" s="12" t="s">
        <v>20</v>
      </c>
      <c r="L3971" s="12" t="s">
        <v>158</v>
      </c>
    </row>
    <row r="3972" spans="1:12" x14ac:dyDescent="0.25">
      <c r="A3972" s="10" t="s">
        <v>4119</v>
      </c>
      <c r="B3972" s="14">
        <v>202607</v>
      </c>
      <c r="C3972" s="14">
        <v>202607</v>
      </c>
      <c r="D3972" s="14" t="s">
        <v>1015</v>
      </c>
      <c r="E3972" s="16">
        <v>8984338066</v>
      </c>
      <c r="F3972" s="10" t="s">
        <v>4134</v>
      </c>
      <c r="G3972" s="17" t="s">
        <v>4068</v>
      </c>
      <c r="H3972" s="11">
        <v>165000</v>
      </c>
      <c r="I3972" s="19">
        <v>46207</v>
      </c>
      <c r="J3972" s="11">
        <v>5000</v>
      </c>
      <c r="K3972" s="12" t="s">
        <v>20</v>
      </c>
      <c r="L3972" s="12" t="s">
        <v>158</v>
      </c>
    </row>
    <row r="3973" spans="1:12" x14ac:dyDescent="0.25">
      <c r="A3973" s="10" t="s">
        <v>4076</v>
      </c>
      <c r="B3973" s="14">
        <v>202607</v>
      </c>
      <c r="C3973" s="14">
        <v>202607</v>
      </c>
      <c r="D3973" s="14" t="s">
        <v>1014</v>
      </c>
      <c r="E3973" s="16">
        <v>8878064469</v>
      </c>
      <c r="F3973" s="10" t="s">
        <v>4077</v>
      </c>
      <c r="G3973" s="17" t="s">
        <v>4068</v>
      </c>
      <c r="H3973" s="11">
        <v>160000</v>
      </c>
      <c r="I3973" s="19">
        <v>46207</v>
      </c>
      <c r="J3973" s="11">
        <v>5000</v>
      </c>
      <c r="K3973" s="12" t="s">
        <v>20</v>
      </c>
      <c r="L3973" s="12" t="s">
        <v>158</v>
      </c>
    </row>
    <row r="3974" spans="1:12" x14ac:dyDescent="0.25">
      <c r="A3974" s="10" t="s">
        <v>4120</v>
      </c>
      <c r="B3974" s="14">
        <v>202607</v>
      </c>
      <c r="C3974" s="14">
        <v>202607</v>
      </c>
      <c r="D3974" s="14" t="s">
        <v>1015</v>
      </c>
      <c r="E3974" s="16" t="s">
        <v>4129</v>
      </c>
      <c r="F3974" s="10" t="s">
        <v>4135</v>
      </c>
      <c r="G3974" s="17" t="s">
        <v>1778</v>
      </c>
      <c r="H3974" s="11">
        <v>290000</v>
      </c>
      <c r="I3974" s="19">
        <v>46207</v>
      </c>
      <c r="J3974" s="11">
        <v>5000</v>
      </c>
      <c r="K3974" s="12" t="s">
        <v>20</v>
      </c>
      <c r="L3974" s="12" t="s">
        <v>158</v>
      </c>
    </row>
    <row r="3975" spans="1:12" x14ac:dyDescent="0.25">
      <c r="A3975" s="10" t="s">
        <v>4121</v>
      </c>
      <c r="B3975" s="14">
        <v>202607</v>
      </c>
      <c r="C3975" s="14">
        <v>202607</v>
      </c>
      <c r="D3975" s="14" t="s">
        <v>1015</v>
      </c>
      <c r="E3975" s="16">
        <v>952121283</v>
      </c>
      <c r="F3975" s="10" t="s">
        <v>4136</v>
      </c>
      <c r="G3975" s="17" t="s">
        <v>1778</v>
      </c>
      <c r="H3975" s="11">
        <v>290000</v>
      </c>
      <c r="I3975" s="19">
        <v>46207</v>
      </c>
      <c r="J3975" s="11">
        <v>5000</v>
      </c>
      <c r="K3975" s="12" t="s">
        <v>20</v>
      </c>
      <c r="L3975" s="12" t="s">
        <v>158</v>
      </c>
    </row>
    <row r="3976" spans="1:12" x14ac:dyDescent="0.25">
      <c r="A3976" s="10" t="s">
        <v>4122</v>
      </c>
      <c r="B3976" s="14">
        <v>202607</v>
      </c>
      <c r="C3976" s="14">
        <v>202607</v>
      </c>
      <c r="D3976" s="14" t="s">
        <v>1014</v>
      </c>
      <c r="E3976" s="16">
        <v>8018514484</v>
      </c>
      <c r="F3976" s="10" t="s">
        <v>4137</v>
      </c>
      <c r="G3976" s="17" t="s">
        <v>1778</v>
      </c>
      <c r="H3976" s="11">
        <v>290000</v>
      </c>
      <c r="I3976" s="19">
        <v>46207</v>
      </c>
      <c r="J3976" s="11">
        <v>5000</v>
      </c>
      <c r="K3976" s="12" t="s">
        <v>20</v>
      </c>
      <c r="L3976" s="12" t="s">
        <v>158</v>
      </c>
    </row>
    <row r="3977" spans="1:12" x14ac:dyDescent="0.25">
      <c r="A3977" s="10" t="s">
        <v>4109</v>
      </c>
      <c r="B3977" s="14">
        <v>202607</v>
      </c>
      <c r="C3977" s="14">
        <v>202607</v>
      </c>
      <c r="D3977" s="14" t="s">
        <v>1015</v>
      </c>
      <c r="E3977" s="16">
        <v>9337784383</v>
      </c>
      <c r="F3977" s="10" t="s">
        <v>4110</v>
      </c>
      <c r="G3977" s="17" t="s">
        <v>4068</v>
      </c>
      <c r="H3977" s="11">
        <v>165000</v>
      </c>
      <c r="I3977" s="19">
        <v>46207</v>
      </c>
      <c r="J3977" s="11">
        <v>5000</v>
      </c>
      <c r="K3977" s="12" t="s">
        <v>20</v>
      </c>
      <c r="L3977" s="12" t="s">
        <v>158</v>
      </c>
    </row>
    <row r="3978" spans="1:12" x14ac:dyDescent="0.25">
      <c r="A3978" s="10" t="s">
        <v>4123</v>
      </c>
      <c r="B3978" s="14">
        <v>202607</v>
      </c>
      <c r="C3978" s="14">
        <v>202607</v>
      </c>
      <c r="D3978" s="14" t="s">
        <v>1015</v>
      </c>
      <c r="E3978" s="16">
        <v>7008953814</v>
      </c>
      <c r="F3978" s="10" t="s">
        <v>4138</v>
      </c>
      <c r="G3978" s="17" t="s">
        <v>4068</v>
      </c>
      <c r="H3978" s="11">
        <v>165000</v>
      </c>
      <c r="I3978" s="19">
        <v>46207</v>
      </c>
      <c r="J3978" s="11">
        <v>5000</v>
      </c>
      <c r="K3978" s="12" t="s">
        <v>20</v>
      </c>
      <c r="L3978" s="12" t="s">
        <v>158</v>
      </c>
    </row>
    <row r="3979" spans="1:12" x14ac:dyDescent="0.25">
      <c r="A3979" s="10" t="s">
        <v>4124</v>
      </c>
      <c r="B3979" s="14">
        <v>202607</v>
      </c>
      <c r="C3979" s="14">
        <v>202607</v>
      </c>
      <c r="D3979" s="14" t="s">
        <v>1015</v>
      </c>
      <c r="E3979" s="16" t="s">
        <v>4130</v>
      </c>
      <c r="F3979" s="10" t="s">
        <v>4139</v>
      </c>
      <c r="G3979" s="17" t="s">
        <v>1778</v>
      </c>
      <c r="H3979" s="11">
        <v>290000</v>
      </c>
      <c r="I3979" s="19">
        <v>46207</v>
      </c>
      <c r="J3979" s="11">
        <v>5000</v>
      </c>
      <c r="K3979" s="12" t="s">
        <v>20</v>
      </c>
      <c r="L3979" s="12" t="s">
        <v>158</v>
      </c>
    </row>
    <row r="3980" spans="1:12" x14ac:dyDescent="0.25">
      <c r="A3980" s="10" t="s">
        <v>4125</v>
      </c>
      <c r="B3980" s="14">
        <v>202607</v>
      </c>
      <c r="C3980" s="14">
        <v>202607</v>
      </c>
      <c r="D3980" s="14" t="s">
        <v>1015</v>
      </c>
      <c r="E3980" s="16">
        <v>8923362552</v>
      </c>
      <c r="F3980" s="10" t="s">
        <v>4140</v>
      </c>
      <c r="G3980" s="17" t="s">
        <v>1778</v>
      </c>
      <c r="H3980" s="11">
        <v>320000</v>
      </c>
      <c r="I3980" s="19">
        <v>46207</v>
      </c>
      <c r="J3980" s="11">
        <v>5000</v>
      </c>
      <c r="K3980" s="12" t="s">
        <v>20</v>
      </c>
      <c r="L3980" s="12" t="s">
        <v>158</v>
      </c>
    </row>
    <row r="3981" spans="1:12" x14ac:dyDescent="0.25">
      <c r="A3981" s="10" t="s">
        <v>4126</v>
      </c>
      <c r="B3981" s="14">
        <v>202607</v>
      </c>
      <c r="C3981" s="14">
        <v>202607</v>
      </c>
      <c r="D3981" s="14" t="s">
        <v>1015</v>
      </c>
      <c r="E3981" s="16">
        <v>8583906145</v>
      </c>
      <c r="F3981" s="10" t="s">
        <v>4141</v>
      </c>
      <c r="G3981" s="17" t="s">
        <v>4068</v>
      </c>
      <c r="H3981" s="11">
        <v>165000</v>
      </c>
      <c r="I3981" s="19">
        <v>46207</v>
      </c>
      <c r="J3981" s="11">
        <v>5000</v>
      </c>
      <c r="K3981" s="12" t="s">
        <v>20</v>
      </c>
      <c r="L3981" s="12" t="s">
        <v>158</v>
      </c>
    </row>
    <row r="3982" spans="1:12" x14ac:dyDescent="0.25">
      <c r="A3982" s="10" t="s">
        <v>4127</v>
      </c>
      <c r="B3982" s="14">
        <v>202607</v>
      </c>
      <c r="C3982" s="14">
        <v>202607</v>
      </c>
      <c r="D3982" s="14" t="s">
        <v>1014</v>
      </c>
      <c r="E3982" s="16">
        <v>7359773603</v>
      </c>
      <c r="F3982" s="10" t="s">
        <v>4142</v>
      </c>
      <c r="G3982" s="17" t="s">
        <v>1778</v>
      </c>
      <c r="H3982" s="11">
        <v>290000</v>
      </c>
      <c r="I3982" s="19">
        <v>46207</v>
      </c>
      <c r="J3982" s="11">
        <v>5000</v>
      </c>
      <c r="K3982" s="12" t="s">
        <v>20</v>
      </c>
      <c r="L3982" s="12" t="s">
        <v>158</v>
      </c>
    </row>
    <row r="3983" spans="1:12" x14ac:dyDescent="0.25">
      <c r="A3983" s="10" t="s">
        <v>3800</v>
      </c>
      <c r="B3983" s="14">
        <v>202604</v>
      </c>
      <c r="C3983" s="14">
        <v>202604</v>
      </c>
      <c r="D3983" s="14" t="s">
        <v>1014</v>
      </c>
      <c r="E3983" s="16">
        <v>8249525755</v>
      </c>
      <c r="F3983" s="10" t="s">
        <v>3816</v>
      </c>
      <c r="G3983" s="17" t="s">
        <v>1778</v>
      </c>
      <c r="H3983" s="11">
        <v>318600</v>
      </c>
      <c r="I3983" s="19">
        <v>46209</v>
      </c>
      <c r="J3983" s="11">
        <v>50000</v>
      </c>
      <c r="K3983" s="12" t="s">
        <v>20</v>
      </c>
      <c r="L3983" s="12" t="s">
        <v>158</v>
      </c>
    </row>
    <row r="3984" spans="1:12" x14ac:dyDescent="0.25">
      <c r="A3984" s="10" t="s">
        <v>3969</v>
      </c>
      <c r="B3984" s="14">
        <v>202506</v>
      </c>
      <c r="C3984" s="14">
        <v>202506</v>
      </c>
      <c r="D3984" s="14" t="s">
        <v>1014</v>
      </c>
      <c r="E3984" s="16">
        <v>7978758883</v>
      </c>
      <c r="F3984" s="10" t="s">
        <v>3969</v>
      </c>
      <c r="G3984" s="17" t="s">
        <v>1778</v>
      </c>
      <c r="H3984" s="11">
        <v>290000</v>
      </c>
      <c r="I3984" s="19">
        <v>46209</v>
      </c>
      <c r="J3984" s="11">
        <v>71250</v>
      </c>
      <c r="K3984" s="12" t="s">
        <v>20</v>
      </c>
      <c r="L3984" s="12" t="s">
        <v>158</v>
      </c>
    </row>
    <row r="3985" spans="1:12" x14ac:dyDescent="0.25">
      <c r="A3985" s="10" t="s">
        <v>4113</v>
      </c>
      <c r="B3985" s="14">
        <v>202607</v>
      </c>
      <c r="C3985" s="14">
        <v>202607</v>
      </c>
      <c r="D3985" s="14" t="s">
        <v>1015</v>
      </c>
      <c r="E3985" s="16">
        <v>8658644980</v>
      </c>
      <c r="F3985" s="106" t="s">
        <v>4114</v>
      </c>
      <c r="G3985" s="17" t="s">
        <v>1778</v>
      </c>
      <c r="H3985" s="11">
        <v>290000</v>
      </c>
      <c r="I3985" s="19">
        <v>46209</v>
      </c>
      <c r="J3985" s="11">
        <v>71250</v>
      </c>
      <c r="K3985" s="12" t="s">
        <v>20</v>
      </c>
      <c r="L3985" s="12" t="s">
        <v>158</v>
      </c>
    </row>
    <row r="3986" spans="1:12" x14ac:dyDescent="0.25">
      <c r="A3986" s="10" t="s">
        <v>4109</v>
      </c>
      <c r="B3986" s="14">
        <v>202607</v>
      </c>
      <c r="C3986" s="14">
        <v>202607</v>
      </c>
      <c r="D3986" s="14" t="s">
        <v>1015</v>
      </c>
      <c r="E3986" s="16">
        <v>9337784383</v>
      </c>
      <c r="F3986" s="10" t="s">
        <v>4110</v>
      </c>
      <c r="G3986" s="17" t="s">
        <v>4068</v>
      </c>
      <c r="H3986" s="11">
        <v>165000</v>
      </c>
      <c r="I3986" s="19">
        <v>46209</v>
      </c>
      <c r="J3986" s="11">
        <v>165000</v>
      </c>
      <c r="K3986" s="12" t="s">
        <v>20</v>
      </c>
      <c r="L3986" s="12" t="s">
        <v>158</v>
      </c>
    </row>
    <row r="3987" spans="1:12" x14ac:dyDescent="0.25">
      <c r="A3987" s="10" t="s">
        <v>4111</v>
      </c>
      <c r="B3987" s="14">
        <v>202607</v>
      </c>
      <c r="C3987" s="14">
        <v>202607</v>
      </c>
      <c r="D3987" s="14" t="s">
        <v>1015</v>
      </c>
      <c r="E3987" s="16">
        <v>7381179309</v>
      </c>
      <c r="F3987" s="10" t="s">
        <v>4112</v>
      </c>
      <c r="G3987" s="17" t="s">
        <v>1778</v>
      </c>
      <c r="H3987" s="11">
        <v>290000</v>
      </c>
      <c r="I3987" s="19">
        <v>46210</v>
      </c>
      <c r="J3987" s="11">
        <v>285000</v>
      </c>
      <c r="K3987" s="12" t="s">
        <v>20</v>
      </c>
      <c r="L3987" s="12" t="s">
        <v>158</v>
      </c>
    </row>
    <row r="3988" spans="1:12" x14ac:dyDescent="0.25">
      <c r="A3988" s="10" t="s">
        <v>4084</v>
      </c>
      <c r="B3988" s="14">
        <v>202607</v>
      </c>
      <c r="C3988" s="14">
        <v>202607</v>
      </c>
      <c r="D3988" s="14" t="s">
        <v>1015</v>
      </c>
      <c r="E3988" s="16">
        <v>9556509857</v>
      </c>
      <c r="F3988" s="10" t="s">
        <v>4095</v>
      </c>
      <c r="G3988" s="17" t="s">
        <v>1778</v>
      </c>
      <c r="H3988" s="11">
        <v>290000</v>
      </c>
      <c r="I3988" s="19">
        <v>46210</v>
      </c>
      <c r="J3988" s="11">
        <v>71250</v>
      </c>
      <c r="K3988" s="12" t="s">
        <v>20</v>
      </c>
      <c r="L3988" s="12" t="s">
        <v>158</v>
      </c>
    </row>
    <row r="3989" spans="1:12" x14ac:dyDescent="0.25">
      <c r="A3989" s="10" t="s">
        <v>4055</v>
      </c>
      <c r="B3989" s="14">
        <v>202606</v>
      </c>
      <c r="C3989" s="14">
        <v>202606</v>
      </c>
      <c r="D3989" s="14" t="s">
        <v>1015</v>
      </c>
      <c r="E3989" s="16">
        <v>7008713895</v>
      </c>
      <c r="F3989" s="10" t="s">
        <v>4066</v>
      </c>
      <c r="G3989" s="17" t="s">
        <v>1778</v>
      </c>
      <c r="H3989" s="11">
        <v>290000</v>
      </c>
      <c r="I3989" s="19">
        <v>46211</v>
      </c>
      <c r="J3989" s="11">
        <v>150000</v>
      </c>
      <c r="K3989" s="12" t="s">
        <v>717</v>
      </c>
      <c r="L3989" s="12" t="s">
        <v>158</v>
      </c>
    </row>
    <row r="3990" spans="1:12" x14ac:dyDescent="0.25">
      <c r="A3990" s="10" t="s">
        <v>4014</v>
      </c>
      <c r="B3990" s="14">
        <v>202606</v>
      </c>
      <c r="C3990" s="14">
        <v>202606</v>
      </c>
      <c r="D3990" s="14" t="s">
        <v>1015</v>
      </c>
      <c r="E3990" s="16">
        <v>8918699230</v>
      </c>
      <c r="F3990" s="10" t="s">
        <v>4023</v>
      </c>
      <c r="G3990" s="17" t="s">
        <v>1778</v>
      </c>
      <c r="H3990" s="11">
        <v>290000</v>
      </c>
      <c r="I3990" s="19">
        <v>46211</v>
      </c>
      <c r="J3990" s="11">
        <v>50000</v>
      </c>
      <c r="K3990" s="12" t="s">
        <v>717</v>
      </c>
      <c r="L3990" s="12" t="s">
        <v>158</v>
      </c>
    </row>
    <row r="3991" spans="1:12" x14ac:dyDescent="0.25">
      <c r="A3991" s="10" t="s">
        <v>4088</v>
      </c>
      <c r="B3991" s="14">
        <v>202607</v>
      </c>
      <c r="C3991" s="14">
        <v>202607</v>
      </c>
      <c r="D3991" s="14" t="s">
        <v>1015</v>
      </c>
      <c r="E3991" s="16">
        <v>6372595059</v>
      </c>
      <c r="F3991" s="10" t="s">
        <v>4099</v>
      </c>
      <c r="G3991" s="17" t="s">
        <v>4068</v>
      </c>
      <c r="H3991" s="11">
        <v>165000</v>
      </c>
      <c r="I3991" s="19">
        <v>46211</v>
      </c>
      <c r="J3991" s="11">
        <v>160000</v>
      </c>
      <c r="K3991" s="12" t="s">
        <v>20</v>
      </c>
      <c r="L3991" s="12" t="s">
        <v>158</v>
      </c>
    </row>
    <row r="3992" spans="1:12" x14ac:dyDescent="0.25">
      <c r="A3992" s="10" t="s">
        <v>4118</v>
      </c>
      <c r="B3992" s="14">
        <v>202607</v>
      </c>
      <c r="C3992" s="14">
        <v>202607</v>
      </c>
      <c r="D3992" s="14" t="s">
        <v>1015</v>
      </c>
      <c r="E3992" s="16">
        <v>9620639636</v>
      </c>
      <c r="F3992" s="10" t="s">
        <v>4133</v>
      </c>
      <c r="G3992" s="17" t="s">
        <v>1778</v>
      </c>
      <c r="H3992" s="11">
        <v>290000</v>
      </c>
      <c r="I3992" s="19">
        <v>46212</v>
      </c>
      <c r="J3992" s="11">
        <v>219175</v>
      </c>
      <c r="K3992" s="12" t="s">
        <v>20</v>
      </c>
      <c r="L3992" s="12" t="s">
        <v>158</v>
      </c>
    </row>
    <row r="3993" spans="1:12" x14ac:dyDescent="0.25">
      <c r="A3993" s="40" t="s">
        <v>4143</v>
      </c>
      <c r="B3993" s="14">
        <v>202607</v>
      </c>
      <c r="C3993" s="14">
        <v>202607</v>
      </c>
      <c r="D3993" s="14" t="s">
        <v>1015</v>
      </c>
      <c r="E3993" s="16">
        <v>6372873755</v>
      </c>
      <c r="F3993" s="10" t="s">
        <v>4144</v>
      </c>
      <c r="G3993" s="17" t="s">
        <v>1778</v>
      </c>
      <c r="H3993" s="11">
        <v>290000</v>
      </c>
      <c r="I3993" s="19">
        <v>46212</v>
      </c>
      <c r="J3993" s="11">
        <v>130000</v>
      </c>
      <c r="K3993" s="12" t="s">
        <v>20</v>
      </c>
      <c r="L3993" s="12" t="s">
        <v>158</v>
      </c>
    </row>
    <row r="3994" spans="1:12" x14ac:dyDescent="0.25">
      <c r="A3994" s="10" t="s">
        <v>3791</v>
      </c>
      <c r="B3994" s="14">
        <v>202604</v>
      </c>
      <c r="C3994" s="14">
        <v>202604</v>
      </c>
      <c r="D3994" s="14" t="s">
        <v>1015</v>
      </c>
      <c r="E3994" s="16">
        <v>8018490758</v>
      </c>
      <c r="F3994" s="10" t="s">
        <v>3809</v>
      </c>
      <c r="G3994" s="17" t="s">
        <v>3682</v>
      </c>
      <c r="H3994" s="11">
        <v>318600</v>
      </c>
      <c r="I3994" s="19">
        <v>46213</v>
      </c>
      <c r="J3994" s="11">
        <v>50000</v>
      </c>
      <c r="K3994" s="12" t="s">
        <v>20</v>
      </c>
      <c r="L3994" s="12" t="s">
        <v>158</v>
      </c>
    </row>
    <row r="3995" spans="1:12" x14ac:dyDescent="0.25">
      <c r="A3995" s="10" t="s">
        <v>3788</v>
      </c>
      <c r="B3995" s="14">
        <v>202604</v>
      </c>
      <c r="C3995" s="14">
        <v>202604</v>
      </c>
      <c r="D3995" s="14" t="s">
        <v>1015</v>
      </c>
      <c r="E3995" s="16">
        <v>8327795172</v>
      </c>
      <c r="F3995" s="10" t="s">
        <v>3789</v>
      </c>
      <c r="G3995" s="17" t="s">
        <v>1778</v>
      </c>
      <c r="H3995" s="11">
        <v>290000</v>
      </c>
      <c r="I3995" s="19">
        <v>46213</v>
      </c>
      <c r="J3995" s="11">
        <v>50000</v>
      </c>
      <c r="K3995" s="12" t="s">
        <v>20</v>
      </c>
      <c r="L3995" s="12" t="s">
        <v>158</v>
      </c>
    </row>
    <row r="3996" spans="1:12" x14ac:dyDescent="0.25">
      <c r="A3996" s="40" t="s">
        <v>540</v>
      </c>
      <c r="B3996" s="14">
        <v>202302</v>
      </c>
      <c r="C3996" s="14">
        <v>202302</v>
      </c>
      <c r="D3996" s="14" t="s">
        <v>1014</v>
      </c>
      <c r="E3996" s="16">
        <v>8421977650</v>
      </c>
      <c r="F3996" s="10" t="s">
        <v>541</v>
      </c>
      <c r="G3996" s="17" t="s">
        <v>19</v>
      </c>
      <c r="H3996" s="11">
        <v>265500</v>
      </c>
      <c r="I3996" s="19">
        <v>46213</v>
      </c>
      <c r="J3996" s="11">
        <v>15000</v>
      </c>
      <c r="K3996" s="12" t="s">
        <v>20</v>
      </c>
      <c r="L3996" s="12" t="s">
        <v>158</v>
      </c>
    </row>
    <row r="3997" spans="1:12" x14ac:dyDescent="0.25">
      <c r="A3997" s="10" t="s">
        <v>3894</v>
      </c>
      <c r="B3997" s="14">
        <v>202605</v>
      </c>
      <c r="C3997" s="14">
        <v>202605</v>
      </c>
      <c r="D3997" s="14" t="s">
        <v>1015</v>
      </c>
      <c r="E3997" s="16">
        <v>8328900060</v>
      </c>
      <c r="F3997" s="10" t="s">
        <v>3908</v>
      </c>
      <c r="G3997" s="17" t="s">
        <v>1778</v>
      </c>
      <c r="H3997" s="11">
        <v>290000</v>
      </c>
      <c r="I3997" s="19">
        <v>46213</v>
      </c>
      <c r="J3997" s="11">
        <v>71250</v>
      </c>
      <c r="K3997" s="12" t="s">
        <v>20</v>
      </c>
      <c r="L3997" s="12" t="s">
        <v>158</v>
      </c>
    </row>
    <row r="3998" spans="1:12" x14ac:dyDescent="0.25">
      <c r="A3998" s="10" t="s">
        <v>4032</v>
      </c>
      <c r="B3998" s="14">
        <v>202506</v>
      </c>
      <c r="C3998" s="14">
        <v>202506</v>
      </c>
      <c r="D3998" s="14" t="s">
        <v>1015</v>
      </c>
      <c r="E3998" s="16">
        <v>7008878148</v>
      </c>
      <c r="F3998" s="10" t="s">
        <v>4030</v>
      </c>
      <c r="G3998" s="17" t="s">
        <v>1778</v>
      </c>
      <c r="H3998" s="11">
        <v>290000</v>
      </c>
      <c r="I3998" s="19">
        <v>46213</v>
      </c>
      <c r="J3998" s="11">
        <v>52000</v>
      </c>
      <c r="K3998" s="12" t="s">
        <v>689</v>
      </c>
      <c r="L3998" s="12" t="s">
        <v>158</v>
      </c>
    </row>
    <row r="3999" spans="1:12" x14ac:dyDescent="0.25">
      <c r="A3999" s="10" t="s">
        <v>3977</v>
      </c>
      <c r="B3999" s="14">
        <v>202506</v>
      </c>
      <c r="C3999" s="14">
        <v>202506</v>
      </c>
      <c r="D3999" s="14" t="s">
        <v>1015</v>
      </c>
      <c r="E3999" s="16">
        <v>6370824893</v>
      </c>
      <c r="F3999" s="10" t="s">
        <v>3977</v>
      </c>
      <c r="G3999" s="17" t="s">
        <v>1778</v>
      </c>
      <c r="H3999" s="11">
        <v>300000</v>
      </c>
      <c r="I3999" s="19">
        <v>46213</v>
      </c>
      <c r="J3999" s="11">
        <v>62500</v>
      </c>
      <c r="K3999" s="12" t="s">
        <v>717</v>
      </c>
      <c r="L3999" s="12" t="s">
        <v>158</v>
      </c>
    </row>
    <row r="4000" spans="1:12" x14ac:dyDescent="0.25">
      <c r="A4000" s="10" t="s">
        <v>4000</v>
      </c>
      <c r="B4000" s="14">
        <v>202506</v>
      </c>
      <c r="C4000" s="14">
        <v>202506</v>
      </c>
      <c r="D4000" s="14" t="s">
        <v>1014</v>
      </c>
      <c r="E4000" s="16">
        <v>9902793156</v>
      </c>
      <c r="F4000" s="10" t="s">
        <v>4001</v>
      </c>
      <c r="G4000" s="17" t="s">
        <v>3682</v>
      </c>
      <c r="H4000" s="11">
        <v>177000</v>
      </c>
      <c r="I4000" s="19">
        <v>46214</v>
      </c>
      <c r="J4000" s="11">
        <v>50000</v>
      </c>
      <c r="K4000" s="12" t="s">
        <v>20</v>
      </c>
      <c r="L4000" s="12" t="s">
        <v>158</v>
      </c>
    </row>
    <row r="4001" spans="1:13" x14ac:dyDescent="0.25">
      <c r="A4001" s="10" t="s">
        <v>3898</v>
      </c>
      <c r="B4001" s="14">
        <v>202605</v>
      </c>
      <c r="C4001" s="14">
        <v>202605</v>
      </c>
      <c r="D4001" s="14" t="s">
        <v>1015</v>
      </c>
      <c r="E4001" s="16">
        <v>8249749374</v>
      </c>
      <c r="F4001" s="10" t="s">
        <v>3912</v>
      </c>
      <c r="G4001" s="17" t="s">
        <v>1778</v>
      </c>
      <c r="H4001" s="11">
        <v>290000</v>
      </c>
      <c r="I4001" s="19">
        <v>46214</v>
      </c>
      <c r="J4001" s="11">
        <v>50000</v>
      </c>
      <c r="K4001" s="12" t="s">
        <v>20</v>
      </c>
      <c r="L4001" s="12" t="s">
        <v>158</v>
      </c>
    </row>
    <row r="4002" spans="1:13" x14ac:dyDescent="0.25">
      <c r="A4002" s="10" t="s">
        <v>3184</v>
      </c>
      <c r="B4002" s="14">
        <v>202508</v>
      </c>
      <c r="C4002" s="14">
        <v>202508</v>
      </c>
      <c r="D4002" s="14" t="s">
        <v>1015</v>
      </c>
      <c r="E4002" s="16">
        <v>8328914323</v>
      </c>
      <c r="F4002" s="10" t="s">
        <v>3185</v>
      </c>
      <c r="G4002" s="17" t="s">
        <v>1778</v>
      </c>
      <c r="H4002" s="11">
        <v>290000</v>
      </c>
      <c r="I4002" s="19">
        <v>46214</v>
      </c>
      <c r="J4002" s="11">
        <v>50000</v>
      </c>
      <c r="K4002" s="12" t="s">
        <v>20</v>
      </c>
      <c r="L4002" s="12" t="s">
        <v>158</v>
      </c>
    </row>
    <row r="4003" spans="1:13" x14ac:dyDescent="0.25">
      <c r="A4003" s="10" t="s">
        <v>3974</v>
      </c>
      <c r="B4003" s="14">
        <v>202506</v>
      </c>
      <c r="C4003" s="14">
        <v>202506</v>
      </c>
      <c r="D4003" s="14" t="s">
        <v>1015</v>
      </c>
      <c r="E4003" s="16">
        <v>9040495688</v>
      </c>
      <c r="F4003" s="10" t="s">
        <v>3974</v>
      </c>
      <c r="G4003" s="17" t="s">
        <v>3682</v>
      </c>
      <c r="H4003" s="11">
        <v>165000</v>
      </c>
      <c r="I4003" s="19">
        <v>46214</v>
      </c>
      <c r="J4003" s="11">
        <v>40000</v>
      </c>
      <c r="K4003" s="12" t="s">
        <v>20</v>
      </c>
      <c r="L4003" s="12" t="s">
        <v>158</v>
      </c>
    </row>
    <row r="4004" spans="1:13" x14ac:dyDescent="0.25">
      <c r="A4004" s="10" t="s">
        <v>4126</v>
      </c>
      <c r="B4004" s="14">
        <v>202607</v>
      </c>
      <c r="C4004" s="14">
        <v>202607</v>
      </c>
      <c r="D4004" s="14" t="s">
        <v>1015</v>
      </c>
      <c r="E4004" s="16">
        <v>8583906145</v>
      </c>
      <c r="F4004" s="10" t="s">
        <v>4141</v>
      </c>
      <c r="G4004" s="17" t="s">
        <v>4068</v>
      </c>
      <c r="H4004" s="11">
        <v>165000</v>
      </c>
      <c r="I4004" s="19">
        <v>46214</v>
      </c>
      <c r="J4004" s="11">
        <v>50000</v>
      </c>
      <c r="K4004" s="12" t="s">
        <v>20</v>
      </c>
      <c r="L4004" s="12" t="s">
        <v>158</v>
      </c>
    </row>
    <row r="4005" spans="1:13" x14ac:dyDescent="0.25">
      <c r="A4005" s="40" t="s">
        <v>3988</v>
      </c>
      <c r="B4005" s="14">
        <v>202506</v>
      </c>
      <c r="C4005" s="14">
        <v>202506</v>
      </c>
      <c r="D4005" s="14" t="s">
        <v>1014</v>
      </c>
      <c r="E4005" s="76">
        <v>9901010628</v>
      </c>
      <c r="F4005" s="10" t="s">
        <v>3992</v>
      </c>
      <c r="G4005" s="17" t="s">
        <v>3762</v>
      </c>
      <c r="H4005" s="11">
        <v>126000</v>
      </c>
      <c r="I4005" s="19">
        <v>46214</v>
      </c>
      <c r="J4005" s="11">
        <v>40000</v>
      </c>
      <c r="K4005" s="12" t="s">
        <v>20</v>
      </c>
      <c r="L4005" s="12" t="s">
        <v>158</v>
      </c>
    </row>
    <row r="4006" spans="1:13" x14ac:dyDescent="0.25">
      <c r="A4006" s="10" t="s">
        <v>3972</v>
      </c>
      <c r="B4006" s="14">
        <v>202506</v>
      </c>
      <c r="C4006" s="14">
        <v>202506</v>
      </c>
      <c r="D4006" s="14" t="s">
        <v>1014</v>
      </c>
      <c r="E4006" s="16">
        <v>9692839258</v>
      </c>
      <c r="F4006" s="10" t="s">
        <v>3972</v>
      </c>
      <c r="G4006" s="17" t="s">
        <v>1778</v>
      </c>
      <c r="H4006" s="11">
        <v>290000</v>
      </c>
      <c r="I4006" s="19">
        <v>46214</v>
      </c>
      <c r="J4006" s="11">
        <v>95000</v>
      </c>
      <c r="K4006" s="12" t="s">
        <v>717</v>
      </c>
      <c r="L4006" s="12" t="s">
        <v>158</v>
      </c>
      <c r="M4006" t="s">
        <v>3917</v>
      </c>
    </row>
    <row r="4007" spans="1:13" x14ac:dyDescent="0.25">
      <c r="A4007" s="10" t="s">
        <v>3960</v>
      </c>
      <c r="B4007" s="14">
        <v>202606</v>
      </c>
      <c r="C4007" s="14">
        <v>202606</v>
      </c>
      <c r="D4007" s="14" t="s">
        <v>1015</v>
      </c>
      <c r="E4007" s="16">
        <v>7978017155</v>
      </c>
      <c r="F4007" s="10" t="s">
        <v>3961</v>
      </c>
      <c r="G4007" s="17" t="s">
        <v>1778</v>
      </c>
      <c r="H4007" s="11">
        <v>290000</v>
      </c>
      <c r="I4007" s="19">
        <v>46216</v>
      </c>
      <c r="J4007" s="11">
        <v>50000</v>
      </c>
      <c r="K4007" s="12" t="s">
        <v>717</v>
      </c>
      <c r="L4007" s="12" t="s">
        <v>158</v>
      </c>
      <c r="M4007" t="s">
        <v>3917</v>
      </c>
    </row>
    <row r="4008" spans="1:13" x14ac:dyDescent="0.25">
      <c r="A4008" s="10" t="s">
        <v>4087</v>
      </c>
      <c r="B4008" s="14">
        <v>202607</v>
      </c>
      <c r="C4008" s="14">
        <v>202607</v>
      </c>
      <c r="D4008" s="14" t="s">
        <v>1015</v>
      </c>
      <c r="E4008" s="16">
        <v>9326940617</v>
      </c>
      <c r="F4008" s="10" t="s">
        <v>4098</v>
      </c>
      <c r="G4008" s="17" t="s">
        <v>1778</v>
      </c>
      <c r="H4008" s="11">
        <v>290000</v>
      </c>
      <c r="I4008" s="19">
        <v>46216</v>
      </c>
      <c r="J4008" s="11">
        <v>285000</v>
      </c>
      <c r="K4008" s="12" t="s">
        <v>20</v>
      </c>
      <c r="L4008" s="12" t="s">
        <v>158</v>
      </c>
    </row>
    <row r="4009" spans="1:13" x14ac:dyDescent="0.25">
      <c r="A4009" s="10" t="s">
        <v>4004</v>
      </c>
      <c r="B4009" s="14">
        <v>202606</v>
      </c>
      <c r="C4009" s="14">
        <v>202606</v>
      </c>
      <c r="D4009" s="14" t="s">
        <v>1015</v>
      </c>
      <c r="E4009" s="16">
        <v>8093942988</v>
      </c>
      <c r="F4009" s="10" t="s">
        <v>4005</v>
      </c>
      <c r="G4009" s="17" t="s">
        <v>3682</v>
      </c>
      <c r="H4009" s="11">
        <v>165000</v>
      </c>
      <c r="I4009" s="19">
        <v>46216</v>
      </c>
      <c r="J4009" s="11">
        <v>40000</v>
      </c>
      <c r="K4009" s="12" t="s">
        <v>20</v>
      </c>
      <c r="L4009" s="12" t="s">
        <v>158</v>
      </c>
    </row>
    <row r="4010" spans="1:13" x14ac:dyDescent="0.25">
      <c r="A4010" s="10" t="s">
        <v>4146</v>
      </c>
      <c r="B4010" s="14">
        <v>202606</v>
      </c>
      <c r="C4010" s="14">
        <v>202606</v>
      </c>
      <c r="D4010" s="14" t="s">
        <v>1015</v>
      </c>
      <c r="E4010" s="16">
        <v>7749983133</v>
      </c>
      <c r="F4010" s="10" t="s">
        <v>4147</v>
      </c>
      <c r="G4010" s="17" t="s">
        <v>3682</v>
      </c>
      <c r="H4010" s="11">
        <v>165000</v>
      </c>
      <c r="I4010" s="19">
        <v>46216</v>
      </c>
      <c r="J4010" s="11">
        <v>25000</v>
      </c>
      <c r="K4010" s="12" t="s">
        <v>20</v>
      </c>
      <c r="L4010" s="12" t="s">
        <v>158</v>
      </c>
    </row>
    <row r="4011" spans="1:13" x14ac:dyDescent="0.25">
      <c r="A4011" s="10" t="s">
        <v>4686</v>
      </c>
      <c r="B4011" s="14">
        <v>202607</v>
      </c>
      <c r="C4011" s="14">
        <v>202607</v>
      </c>
      <c r="D4011" s="14" t="s">
        <v>1015</v>
      </c>
      <c r="E4011" s="16">
        <v>6358944343</v>
      </c>
      <c r="F4011" s="10" t="s">
        <v>4687</v>
      </c>
      <c r="G4011" s="17" t="s">
        <v>1778</v>
      </c>
      <c r="H4011" s="11">
        <v>290000</v>
      </c>
      <c r="I4011" s="19">
        <v>46217</v>
      </c>
      <c r="J4011" s="11">
        <v>95000</v>
      </c>
      <c r="K4011" s="12" t="s">
        <v>20</v>
      </c>
      <c r="L4011" s="12" t="s">
        <v>158</v>
      </c>
    </row>
    <row r="4012" spans="1:13" x14ac:dyDescent="0.25">
      <c r="A4012" s="10" t="s">
        <v>3804</v>
      </c>
      <c r="B4012" s="14">
        <v>202604</v>
      </c>
      <c r="C4012" s="14">
        <v>202604</v>
      </c>
      <c r="D4012" s="14" t="s">
        <v>1015</v>
      </c>
      <c r="E4012" s="16">
        <v>8847856918</v>
      </c>
      <c r="F4012" s="10" t="s">
        <v>3820</v>
      </c>
      <c r="G4012" s="17" t="s">
        <v>1778</v>
      </c>
      <c r="H4012" s="11">
        <v>318600</v>
      </c>
      <c r="I4012" s="19">
        <v>46217</v>
      </c>
      <c r="J4012" s="11">
        <v>50000</v>
      </c>
      <c r="K4012" s="12" t="s">
        <v>20</v>
      </c>
      <c r="L4012" s="12" t="s">
        <v>158</v>
      </c>
    </row>
    <row r="4013" spans="1:13" x14ac:dyDescent="0.25">
      <c r="A4013" s="10" t="s">
        <v>4127</v>
      </c>
      <c r="B4013" s="14">
        <v>202607</v>
      </c>
      <c r="C4013" s="14">
        <v>202607</v>
      </c>
      <c r="D4013" s="14" t="s">
        <v>1014</v>
      </c>
      <c r="E4013" s="16">
        <v>7359773603</v>
      </c>
      <c r="F4013" s="10" t="s">
        <v>4142</v>
      </c>
      <c r="G4013" s="17" t="s">
        <v>1778</v>
      </c>
      <c r="H4013" s="11">
        <v>290000</v>
      </c>
      <c r="I4013" s="19">
        <v>46217</v>
      </c>
      <c r="J4013" s="11">
        <v>95000</v>
      </c>
      <c r="K4013" s="12" t="s">
        <v>20</v>
      </c>
      <c r="L4013" s="12" t="s">
        <v>158</v>
      </c>
    </row>
    <row r="4014" spans="1:13" x14ac:dyDescent="0.25">
      <c r="A4014" s="10" t="s">
        <v>3877</v>
      </c>
      <c r="B4014" s="14">
        <v>202604</v>
      </c>
      <c r="C4014" s="14">
        <v>202604</v>
      </c>
      <c r="D4014" s="14" t="s">
        <v>1015</v>
      </c>
      <c r="E4014" s="16">
        <v>9148709508</v>
      </c>
      <c r="F4014" s="10" t="s">
        <v>3878</v>
      </c>
      <c r="G4014" s="17" t="s">
        <v>3305</v>
      </c>
      <c r="H4014" s="11">
        <v>59000</v>
      </c>
      <c r="I4014" s="19">
        <v>46217</v>
      </c>
      <c r="J4014" s="11">
        <v>14000</v>
      </c>
      <c r="K4014" s="12" t="s">
        <v>20</v>
      </c>
      <c r="L4014" s="12" t="s">
        <v>158</v>
      </c>
    </row>
    <row r="4015" spans="1:13" x14ac:dyDescent="0.25">
      <c r="A4015" s="10" t="s">
        <v>2832</v>
      </c>
      <c r="B4015" s="14">
        <v>202504</v>
      </c>
      <c r="C4015" s="14">
        <v>202504</v>
      </c>
      <c r="D4015" s="14" t="s">
        <v>1014</v>
      </c>
      <c r="E4015" s="16">
        <v>9361378163</v>
      </c>
      <c r="F4015" s="10" t="s">
        <v>2833</v>
      </c>
      <c r="G4015" s="17" t="s">
        <v>1792</v>
      </c>
      <c r="H4015" s="11">
        <v>295000</v>
      </c>
      <c r="I4015" s="19">
        <v>46217</v>
      </c>
      <c r="J4015" s="11">
        <v>30000</v>
      </c>
      <c r="K4015" s="12" t="s">
        <v>20</v>
      </c>
      <c r="L4015" s="12" t="s">
        <v>158</v>
      </c>
    </row>
    <row r="4016" spans="1:13" x14ac:dyDescent="0.25">
      <c r="A4016" s="10" t="s">
        <v>4089</v>
      </c>
      <c r="B4016" s="14">
        <v>202607</v>
      </c>
      <c r="C4016" s="14">
        <v>202607</v>
      </c>
      <c r="D4016" s="14" t="s">
        <v>1015</v>
      </c>
      <c r="E4016" s="16">
        <v>7077667449</v>
      </c>
      <c r="F4016" s="10" t="s">
        <v>4100</v>
      </c>
      <c r="G4016" s="17" t="s">
        <v>4068</v>
      </c>
      <c r="H4016" s="11">
        <v>165000</v>
      </c>
      <c r="I4016" s="19">
        <v>46218</v>
      </c>
      <c r="J4016" s="11">
        <v>160000</v>
      </c>
      <c r="K4016" s="12" t="s">
        <v>20</v>
      </c>
      <c r="L4016" s="12" t="s">
        <v>158</v>
      </c>
    </row>
    <row r="4017" spans="1:12" x14ac:dyDescent="0.25">
      <c r="A4017" s="10" t="s">
        <v>3978</v>
      </c>
      <c r="B4017" s="14">
        <v>202506</v>
      </c>
      <c r="C4017" s="14">
        <v>202506</v>
      </c>
      <c r="D4017" s="14" t="s">
        <v>1015</v>
      </c>
      <c r="E4017" s="16">
        <v>8093400229</v>
      </c>
      <c r="F4017" s="10"/>
      <c r="G4017" s="17" t="s">
        <v>1778</v>
      </c>
      <c r="H4017" s="11">
        <v>290000</v>
      </c>
      <c r="I4017" s="19">
        <v>46218</v>
      </c>
      <c r="J4017" s="11">
        <v>50000</v>
      </c>
      <c r="K4017" s="12" t="s">
        <v>20</v>
      </c>
      <c r="L4017" s="12" t="s">
        <v>158</v>
      </c>
    </row>
    <row r="4018" spans="1:12" x14ac:dyDescent="0.25">
      <c r="A4018" s="10" t="s">
        <v>4688</v>
      </c>
      <c r="B4018" s="14">
        <v>202607</v>
      </c>
      <c r="C4018" s="14">
        <v>202607</v>
      </c>
      <c r="D4018" s="14" t="s">
        <v>1015</v>
      </c>
      <c r="E4018" s="16">
        <v>8260460343</v>
      </c>
      <c r="F4018" s="10" t="s">
        <v>4689</v>
      </c>
      <c r="G4018" s="17" t="s">
        <v>1778</v>
      </c>
      <c r="H4018" s="11">
        <v>320000</v>
      </c>
      <c r="I4018" s="19">
        <v>46218</v>
      </c>
      <c r="J4018" s="11">
        <v>48000</v>
      </c>
      <c r="K4018" s="12" t="s">
        <v>20</v>
      </c>
      <c r="L4018" s="12" t="s">
        <v>158</v>
      </c>
    </row>
    <row r="4019" spans="1:12" x14ac:dyDescent="0.25">
      <c r="A4019" s="10" t="s">
        <v>4118</v>
      </c>
      <c r="B4019" s="14">
        <v>202607</v>
      </c>
      <c r="C4019" s="14">
        <v>202607</v>
      </c>
      <c r="D4019" s="14" t="s">
        <v>1015</v>
      </c>
      <c r="E4019" s="16">
        <v>9620639636</v>
      </c>
      <c r="F4019" s="10" t="s">
        <v>4133</v>
      </c>
      <c r="G4019" s="17" t="s">
        <v>1778</v>
      </c>
      <c r="H4019" s="11">
        <v>290000</v>
      </c>
      <c r="I4019" s="19">
        <v>46218</v>
      </c>
      <c r="J4019" s="11">
        <v>65825</v>
      </c>
      <c r="K4019" s="12" t="s">
        <v>20</v>
      </c>
      <c r="L4019" s="12" t="s">
        <v>158</v>
      </c>
    </row>
    <row r="4020" spans="1:12" x14ac:dyDescent="0.25">
      <c r="A4020" s="10" t="s">
        <v>3971</v>
      </c>
      <c r="B4020" s="14">
        <v>202506</v>
      </c>
      <c r="C4020" s="14">
        <v>202506</v>
      </c>
      <c r="D4020" s="14" t="s">
        <v>1014</v>
      </c>
      <c r="E4020" s="16">
        <v>8917374533</v>
      </c>
      <c r="F4020" s="10" t="s">
        <v>3971</v>
      </c>
      <c r="G4020" s="17" t="s">
        <v>1778</v>
      </c>
      <c r="H4020" s="11">
        <v>290000</v>
      </c>
      <c r="I4020" s="19">
        <v>46218</v>
      </c>
      <c r="J4020" s="11">
        <v>68750</v>
      </c>
      <c r="K4020" s="12" t="s">
        <v>20</v>
      </c>
      <c r="L4020" s="12" t="s">
        <v>158</v>
      </c>
    </row>
    <row r="4021" spans="1:12" x14ac:dyDescent="0.25">
      <c r="A4021" s="10" t="s">
        <v>4069</v>
      </c>
      <c r="B4021" s="14">
        <v>202606</v>
      </c>
      <c r="C4021" s="14">
        <v>202606</v>
      </c>
      <c r="D4021" s="14" t="s">
        <v>1015</v>
      </c>
      <c r="E4021" s="16">
        <v>6370582950</v>
      </c>
      <c r="F4021" s="10" t="s">
        <v>4072</v>
      </c>
      <c r="G4021" s="17" t="s">
        <v>1778</v>
      </c>
      <c r="H4021" s="11">
        <v>290000</v>
      </c>
      <c r="I4021" s="19">
        <v>46219</v>
      </c>
      <c r="J4021" s="11">
        <v>285000</v>
      </c>
      <c r="K4021" s="12" t="s">
        <v>20</v>
      </c>
      <c r="L4021" s="12" t="s">
        <v>158</v>
      </c>
    </row>
    <row r="4022" spans="1:12" x14ac:dyDescent="0.25">
      <c r="A4022" s="10" t="s">
        <v>4124</v>
      </c>
      <c r="B4022" s="14">
        <v>202607</v>
      </c>
      <c r="C4022" s="14">
        <v>202607</v>
      </c>
      <c r="D4022" s="14" t="s">
        <v>1015</v>
      </c>
      <c r="E4022" s="16">
        <v>8260696993</v>
      </c>
      <c r="F4022" s="106" t="s">
        <v>4139</v>
      </c>
      <c r="G4022" s="17" t="s">
        <v>1778</v>
      </c>
      <c r="H4022" s="11">
        <v>290000</v>
      </c>
      <c r="I4022" s="19">
        <v>46219</v>
      </c>
      <c r="J4022" s="11">
        <v>95000</v>
      </c>
      <c r="K4022" s="12" t="s">
        <v>20</v>
      </c>
      <c r="L4022" s="12" t="s">
        <v>158</v>
      </c>
    </row>
    <row r="4023" spans="1:12" x14ac:dyDescent="0.25">
      <c r="A4023" s="10" t="s">
        <v>3947</v>
      </c>
      <c r="B4023" s="14">
        <v>202605</v>
      </c>
      <c r="C4023" s="14">
        <v>202605</v>
      </c>
      <c r="D4023" s="14" t="s">
        <v>1015</v>
      </c>
      <c r="E4023" s="16">
        <v>9090070024</v>
      </c>
      <c r="F4023" s="10" t="s">
        <v>3948</v>
      </c>
      <c r="G4023" s="17" t="s">
        <v>1778</v>
      </c>
      <c r="H4023" s="11">
        <v>300000</v>
      </c>
      <c r="I4023" s="19">
        <v>46220</v>
      </c>
      <c r="J4023" s="11">
        <v>10000</v>
      </c>
      <c r="K4023" s="12" t="s">
        <v>20</v>
      </c>
      <c r="L4023" s="12" t="s">
        <v>158</v>
      </c>
    </row>
    <row r="4024" spans="1:12" x14ac:dyDescent="0.25">
      <c r="A4024" s="10" t="s">
        <v>3700</v>
      </c>
      <c r="B4024" s="14">
        <v>202603</v>
      </c>
      <c r="C4024" s="14">
        <v>202603</v>
      </c>
      <c r="D4024" s="14" t="s">
        <v>1015</v>
      </c>
      <c r="E4024" s="16">
        <v>8093628705</v>
      </c>
      <c r="F4024" s="10" t="s">
        <v>3705</v>
      </c>
      <c r="G4024" s="17" t="s">
        <v>1778</v>
      </c>
      <c r="H4024" s="11">
        <v>318600</v>
      </c>
      <c r="I4024" s="19">
        <v>46220</v>
      </c>
      <c r="J4024" s="11">
        <v>40000</v>
      </c>
      <c r="K4024" s="12" t="s">
        <v>20</v>
      </c>
      <c r="L4024" s="12" t="s">
        <v>158</v>
      </c>
    </row>
    <row r="4025" spans="1:12" x14ac:dyDescent="0.25">
      <c r="A4025" s="10" t="s">
        <v>4054</v>
      </c>
      <c r="B4025" s="14">
        <v>202606</v>
      </c>
      <c r="C4025" s="14">
        <v>202606</v>
      </c>
      <c r="D4025" s="14" t="s">
        <v>1014</v>
      </c>
      <c r="E4025" s="16">
        <v>8580770338</v>
      </c>
      <c r="F4025" s="10" t="s">
        <v>4065</v>
      </c>
      <c r="G4025" s="17" t="s">
        <v>1778</v>
      </c>
      <c r="H4025" s="11">
        <v>320000</v>
      </c>
      <c r="I4025" s="19">
        <v>46220</v>
      </c>
      <c r="J4025" s="11">
        <v>95000</v>
      </c>
      <c r="K4025" s="12" t="s">
        <v>20</v>
      </c>
      <c r="L4025" s="12" t="s">
        <v>158</v>
      </c>
    </row>
    <row r="4026" spans="1:12" x14ac:dyDescent="0.25">
      <c r="A4026" s="10" t="s">
        <v>4123</v>
      </c>
      <c r="B4026" s="14">
        <v>202607</v>
      </c>
      <c r="C4026" s="14">
        <v>202607</v>
      </c>
      <c r="D4026" s="14" t="s">
        <v>1015</v>
      </c>
      <c r="E4026" s="16">
        <v>7008953814</v>
      </c>
      <c r="F4026" s="10" t="s">
        <v>4138</v>
      </c>
      <c r="G4026" s="17" t="s">
        <v>4068</v>
      </c>
      <c r="H4026" s="11">
        <v>165000</v>
      </c>
      <c r="I4026" s="19">
        <v>46220</v>
      </c>
      <c r="J4026" s="11">
        <v>165000</v>
      </c>
      <c r="K4026" s="12" t="s">
        <v>20</v>
      </c>
      <c r="L4026" s="12" t="s">
        <v>158</v>
      </c>
    </row>
    <row r="4027" spans="1:12" x14ac:dyDescent="0.25">
      <c r="A4027" s="10" t="s">
        <v>4116</v>
      </c>
      <c r="B4027" s="14">
        <v>202607</v>
      </c>
      <c r="C4027" s="14">
        <v>202607</v>
      </c>
      <c r="D4027" s="14" t="s">
        <v>1015</v>
      </c>
      <c r="E4027" s="16">
        <v>9437589091</v>
      </c>
      <c r="F4027" s="10" t="s">
        <v>4131</v>
      </c>
      <c r="G4027" s="17" t="s">
        <v>1778</v>
      </c>
      <c r="H4027" s="11">
        <v>290000</v>
      </c>
      <c r="I4027" s="19">
        <v>46221</v>
      </c>
      <c r="J4027" s="11">
        <v>285000</v>
      </c>
      <c r="K4027" s="12" t="s">
        <v>20</v>
      </c>
      <c r="L4027" s="12" t="s">
        <v>158</v>
      </c>
    </row>
    <row r="4028" spans="1:12" x14ac:dyDescent="0.25">
      <c r="A4028" s="10" t="s">
        <v>4085</v>
      </c>
      <c r="B4028" s="14">
        <v>202607</v>
      </c>
      <c r="C4028" s="14">
        <v>202607</v>
      </c>
      <c r="D4028" s="14" t="s">
        <v>1015</v>
      </c>
      <c r="E4028" s="16">
        <v>7504218655</v>
      </c>
      <c r="F4028" s="10" t="s">
        <v>4097</v>
      </c>
      <c r="G4028" s="17" t="s">
        <v>1778</v>
      </c>
      <c r="H4028" s="11">
        <v>300000</v>
      </c>
      <c r="I4028" s="19">
        <v>46221</v>
      </c>
      <c r="J4028" s="11">
        <v>65000</v>
      </c>
      <c r="K4028" s="12" t="s">
        <v>20</v>
      </c>
      <c r="L4028" s="12" t="s">
        <v>158</v>
      </c>
    </row>
    <row r="4029" spans="1:12" x14ac:dyDescent="0.25">
      <c r="A4029" s="10" t="s">
        <v>4692</v>
      </c>
      <c r="B4029" s="14">
        <v>202607</v>
      </c>
      <c r="C4029" s="14">
        <v>202607</v>
      </c>
      <c r="D4029" s="14" t="s">
        <v>1015</v>
      </c>
      <c r="E4029" s="16">
        <v>8923362552</v>
      </c>
      <c r="F4029" s="10" t="s">
        <v>4140</v>
      </c>
      <c r="G4029" s="17" t="s">
        <v>1778</v>
      </c>
      <c r="H4029" s="11">
        <v>320000</v>
      </c>
      <c r="I4029" s="19">
        <v>46223</v>
      </c>
      <c r="J4029" s="11">
        <v>73750</v>
      </c>
      <c r="K4029" s="12" t="s">
        <v>20</v>
      </c>
      <c r="L4029" s="12" t="s">
        <v>158</v>
      </c>
    </row>
    <row r="4030" spans="1:12" x14ac:dyDescent="0.25">
      <c r="A4030" s="10" t="s">
        <v>4690</v>
      </c>
      <c r="B4030" s="14">
        <v>202607</v>
      </c>
      <c r="C4030" s="14">
        <v>202607</v>
      </c>
      <c r="D4030" s="14" t="s">
        <v>1015</v>
      </c>
      <c r="E4030" s="16">
        <v>7064639355</v>
      </c>
      <c r="F4030" s="10" t="s">
        <v>3759</v>
      </c>
      <c r="G4030" s="17" t="s">
        <v>4691</v>
      </c>
      <c r="H4030" s="11">
        <v>250000</v>
      </c>
      <c r="I4030" s="19">
        <v>46223</v>
      </c>
      <c r="J4030" s="11">
        <v>200000</v>
      </c>
      <c r="K4030" s="12" t="s">
        <v>20</v>
      </c>
      <c r="L4030" s="12" t="s">
        <v>158</v>
      </c>
    </row>
    <row r="4031" spans="1:12" x14ac:dyDescent="0.25">
      <c r="A4031" s="10" t="s">
        <v>4015</v>
      </c>
      <c r="B4031" s="14">
        <v>202606</v>
      </c>
      <c r="C4031" s="14">
        <v>202606</v>
      </c>
      <c r="D4031" s="14" t="s">
        <v>1015</v>
      </c>
      <c r="E4031" s="16">
        <v>9437384703</v>
      </c>
      <c r="F4031" s="10" t="s">
        <v>4024</v>
      </c>
      <c r="G4031" s="17" t="s">
        <v>1778</v>
      </c>
      <c r="H4031" s="11">
        <v>290000</v>
      </c>
      <c r="I4031" s="19">
        <v>46223</v>
      </c>
      <c r="J4031" s="11">
        <v>60000</v>
      </c>
      <c r="K4031" s="12" t="s">
        <v>20</v>
      </c>
      <c r="L4031" s="12" t="s">
        <v>158</v>
      </c>
    </row>
    <row r="4032" spans="1:12" x14ac:dyDescent="0.25">
      <c r="A4032" s="10" t="s">
        <v>4048</v>
      </c>
      <c r="B4032" s="14">
        <v>202606</v>
      </c>
      <c r="C4032" s="14">
        <v>202606</v>
      </c>
      <c r="D4032" s="14" t="s">
        <v>1015</v>
      </c>
      <c r="E4032" s="16">
        <v>8580509531</v>
      </c>
      <c r="F4032" s="10" t="s">
        <v>4049</v>
      </c>
      <c r="G4032" s="17" t="s">
        <v>1778</v>
      </c>
      <c r="H4032" s="11">
        <v>318600</v>
      </c>
      <c r="I4032" s="19">
        <v>46224</v>
      </c>
      <c r="J4032" s="11">
        <v>105000</v>
      </c>
      <c r="K4032" s="12" t="s">
        <v>20</v>
      </c>
      <c r="L4032" s="12" t="s">
        <v>158</v>
      </c>
    </row>
    <row r="4033" spans="1:12" x14ac:dyDescent="0.25">
      <c r="A4033" s="10" t="s">
        <v>4693</v>
      </c>
      <c r="B4033" s="14">
        <v>202607</v>
      </c>
      <c r="C4033" s="14">
        <v>202607</v>
      </c>
      <c r="D4033" s="14" t="s">
        <v>4709</v>
      </c>
      <c r="E4033" s="16">
        <v>7749983133</v>
      </c>
      <c r="F4033" s="10" t="s">
        <v>4147</v>
      </c>
      <c r="G4033" s="17" t="s">
        <v>1778</v>
      </c>
      <c r="H4033" s="11">
        <v>300000</v>
      </c>
      <c r="I4033" s="19">
        <v>46224</v>
      </c>
      <c r="J4033" s="11">
        <v>5000</v>
      </c>
      <c r="K4033" s="12" t="s">
        <v>20</v>
      </c>
      <c r="L4033" s="12" t="s">
        <v>2073</v>
      </c>
    </row>
    <row r="4034" spans="1:12" x14ac:dyDescent="0.25">
      <c r="A4034" s="10" t="s">
        <v>4694</v>
      </c>
      <c r="B4034" s="14">
        <v>202607</v>
      </c>
      <c r="C4034" s="14">
        <v>202607</v>
      </c>
      <c r="D4034" s="14" t="s">
        <v>1015</v>
      </c>
      <c r="E4034" s="16">
        <v>8249947928</v>
      </c>
      <c r="F4034" s="10" t="s">
        <v>4710</v>
      </c>
      <c r="G4034" s="17" t="s">
        <v>1778</v>
      </c>
      <c r="H4034" s="11">
        <v>318600</v>
      </c>
      <c r="I4034" s="19">
        <v>46224</v>
      </c>
      <c r="J4034" s="11">
        <v>5000</v>
      </c>
      <c r="K4034" s="12" t="s">
        <v>20</v>
      </c>
      <c r="L4034" s="12" t="s">
        <v>2437</v>
      </c>
    </row>
    <row r="4035" spans="1:12" x14ac:dyDescent="0.25">
      <c r="A4035" s="10" t="s">
        <v>4695</v>
      </c>
      <c r="B4035" s="14">
        <v>202607</v>
      </c>
      <c r="C4035" s="14">
        <v>202607</v>
      </c>
      <c r="D4035" s="14" t="s">
        <v>1015</v>
      </c>
      <c r="E4035" s="16">
        <v>8249905192</v>
      </c>
      <c r="F4035" s="10" t="s">
        <v>4711</v>
      </c>
      <c r="G4035" s="17" t="s">
        <v>1778</v>
      </c>
      <c r="H4035" s="11">
        <v>318600</v>
      </c>
      <c r="I4035" s="19">
        <v>46224</v>
      </c>
      <c r="J4035" s="11">
        <v>5000</v>
      </c>
      <c r="K4035" s="12" t="s">
        <v>20</v>
      </c>
      <c r="L4035" s="12" t="s">
        <v>2437</v>
      </c>
    </row>
    <row r="4036" spans="1:12" x14ac:dyDescent="0.25">
      <c r="A4036" s="10" t="s">
        <v>4688</v>
      </c>
      <c r="B4036" s="14">
        <v>202607</v>
      </c>
      <c r="C4036" s="14">
        <v>202607</v>
      </c>
      <c r="D4036" s="14" t="s">
        <v>1015</v>
      </c>
      <c r="E4036" s="16">
        <v>8260460343</v>
      </c>
      <c r="F4036" s="10" t="s">
        <v>4689</v>
      </c>
      <c r="G4036" s="17" t="s">
        <v>1778</v>
      </c>
      <c r="H4036" s="11">
        <v>320000</v>
      </c>
      <c r="I4036" s="19">
        <v>46224</v>
      </c>
      <c r="J4036" s="11">
        <v>5000</v>
      </c>
      <c r="K4036" s="12" t="s">
        <v>20</v>
      </c>
      <c r="L4036" s="12" t="s">
        <v>2073</v>
      </c>
    </row>
    <row r="4037" spans="1:12" x14ac:dyDescent="0.25">
      <c r="A4037" s="10" t="s">
        <v>4696</v>
      </c>
      <c r="B4037" s="14">
        <v>202607</v>
      </c>
      <c r="C4037" s="14">
        <v>202607</v>
      </c>
      <c r="D4037" s="14" t="s">
        <v>1015</v>
      </c>
      <c r="E4037" s="16">
        <v>6372873755</v>
      </c>
      <c r="F4037" s="10" t="s">
        <v>4144</v>
      </c>
      <c r="G4037" s="17" t="s">
        <v>1778</v>
      </c>
      <c r="H4037" s="11">
        <v>290000</v>
      </c>
      <c r="I4037" s="19">
        <v>46224</v>
      </c>
      <c r="J4037" s="11">
        <v>5000</v>
      </c>
      <c r="K4037" s="12" t="s">
        <v>20</v>
      </c>
      <c r="L4037" s="12" t="s">
        <v>2073</v>
      </c>
    </row>
    <row r="4038" spans="1:12" x14ac:dyDescent="0.25">
      <c r="A4038" s="10" t="s">
        <v>4697</v>
      </c>
      <c r="B4038" s="14">
        <v>202607</v>
      </c>
      <c r="C4038" s="14">
        <v>202607</v>
      </c>
      <c r="D4038" s="14" t="s">
        <v>1015</v>
      </c>
      <c r="E4038" s="16">
        <v>7058466616</v>
      </c>
      <c r="F4038" s="10" t="s">
        <v>4712</v>
      </c>
      <c r="G4038" s="17" t="s">
        <v>1778</v>
      </c>
      <c r="H4038" s="11">
        <v>290000</v>
      </c>
      <c r="I4038" s="19">
        <v>46224</v>
      </c>
      <c r="J4038" s="11">
        <v>5000</v>
      </c>
      <c r="K4038" s="12" t="s">
        <v>20</v>
      </c>
      <c r="L4038" s="12" t="s">
        <v>4723</v>
      </c>
    </row>
    <row r="4039" spans="1:12" x14ac:dyDescent="0.25">
      <c r="A4039" s="10" t="s">
        <v>4698</v>
      </c>
      <c r="B4039" s="14">
        <v>202607</v>
      </c>
      <c r="C4039" s="14">
        <v>202607</v>
      </c>
      <c r="D4039" s="14" t="s">
        <v>1014</v>
      </c>
      <c r="E4039" s="16">
        <v>7019792084</v>
      </c>
      <c r="F4039" s="10" t="s">
        <v>4713</v>
      </c>
      <c r="G4039" s="17" t="s">
        <v>3682</v>
      </c>
      <c r="H4039" s="11">
        <v>270000</v>
      </c>
      <c r="I4039" s="19">
        <v>46224</v>
      </c>
      <c r="J4039" s="11">
        <v>5000</v>
      </c>
      <c r="K4039" s="12" t="s">
        <v>20</v>
      </c>
      <c r="L4039" s="12" t="s">
        <v>4724</v>
      </c>
    </row>
    <row r="4040" spans="1:12" x14ac:dyDescent="0.25">
      <c r="A4040" s="10" t="s">
        <v>4699</v>
      </c>
      <c r="B4040" s="14">
        <v>202607</v>
      </c>
      <c r="C4040" s="14">
        <v>202607</v>
      </c>
      <c r="D4040" s="14" t="s">
        <v>1015</v>
      </c>
      <c r="E4040" s="16">
        <v>6371614015</v>
      </c>
      <c r="F4040" s="10" t="s">
        <v>4714</v>
      </c>
      <c r="G4040" s="17" t="s">
        <v>1778</v>
      </c>
      <c r="H4040" s="11">
        <v>320000</v>
      </c>
      <c r="I4040" s="19">
        <v>46224</v>
      </c>
      <c r="J4040" s="11">
        <v>5000</v>
      </c>
      <c r="K4040" s="12" t="s">
        <v>20</v>
      </c>
      <c r="L4040" s="12" t="s">
        <v>2073</v>
      </c>
    </row>
    <row r="4041" spans="1:12" x14ac:dyDescent="0.25">
      <c r="A4041" s="10" t="s">
        <v>4700</v>
      </c>
      <c r="B4041" s="14">
        <v>202607</v>
      </c>
      <c r="C4041" s="14">
        <v>202607</v>
      </c>
      <c r="D4041" s="14" t="s">
        <v>1014</v>
      </c>
      <c r="E4041" s="16">
        <v>9348412832</v>
      </c>
      <c r="F4041" s="10" t="s">
        <v>4715</v>
      </c>
      <c r="G4041" s="17" t="s">
        <v>3682</v>
      </c>
      <c r="H4041" s="11">
        <v>275000</v>
      </c>
      <c r="I4041" s="19">
        <v>46224</v>
      </c>
      <c r="J4041" s="11">
        <v>5000</v>
      </c>
      <c r="K4041" s="12" t="s">
        <v>20</v>
      </c>
      <c r="L4041" s="12" t="s">
        <v>2009</v>
      </c>
    </row>
    <row r="4042" spans="1:12" x14ac:dyDescent="0.25">
      <c r="A4042" s="10" t="s">
        <v>4701</v>
      </c>
      <c r="B4042" s="14">
        <v>202607</v>
      </c>
      <c r="C4042" s="14">
        <v>202607</v>
      </c>
      <c r="D4042" s="14" t="s">
        <v>1015</v>
      </c>
      <c r="E4042" s="16">
        <v>9434883252</v>
      </c>
      <c r="F4042" s="10" t="s">
        <v>4716</v>
      </c>
      <c r="G4042" s="17" t="s">
        <v>1778</v>
      </c>
      <c r="H4042" s="11">
        <v>320000</v>
      </c>
      <c r="I4042" s="19">
        <v>46224</v>
      </c>
      <c r="J4042" s="11">
        <v>5000</v>
      </c>
      <c r="K4042" s="12" t="s">
        <v>20</v>
      </c>
      <c r="L4042" s="12" t="s">
        <v>2073</v>
      </c>
    </row>
    <row r="4043" spans="1:12" x14ac:dyDescent="0.25">
      <c r="A4043" s="10" t="s">
        <v>4702</v>
      </c>
      <c r="B4043" s="14">
        <v>202607</v>
      </c>
      <c r="C4043" s="14">
        <v>202607</v>
      </c>
      <c r="D4043" s="14" t="s">
        <v>1015</v>
      </c>
      <c r="E4043" s="16">
        <v>9439507232</v>
      </c>
      <c r="F4043" s="10" t="s">
        <v>4717</v>
      </c>
      <c r="G4043" s="17" t="s">
        <v>1778</v>
      </c>
      <c r="H4043" s="11">
        <v>318600</v>
      </c>
      <c r="I4043" s="19">
        <v>46224</v>
      </c>
      <c r="J4043" s="11">
        <v>5000</v>
      </c>
      <c r="K4043" s="12" t="s">
        <v>20</v>
      </c>
      <c r="L4043" s="12" t="s">
        <v>2437</v>
      </c>
    </row>
    <row r="4044" spans="1:12" x14ac:dyDescent="0.25">
      <c r="A4044" s="10" t="s">
        <v>4703</v>
      </c>
      <c r="B4044" s="14">
        <v>202607</v>
      </c>
      <c r="C4044" s="14">
        <v>202607</v>
      </c>
      <c r="D4044" s="14" t="s">
        <v>1015</v>
      </c>
      <c r="E4044" s="16">
        <v>9810881693</v>
      </c>
      <c r="F4044" s="10"/>
      <c r="G4044" s="17" t="s">
        <v>1778</v>
      </c>
      <c r="H4044" s="11">
        <v>318600</v>
      </c>
      <c r="I4044" s="19">
        <v>46224</v>
      </c>
      <c r="J4044" s="11">
        <v>5000</v>
      </c>
      <c r="K4044" s="12" t="s">
        <v>20</v>
      </c>
      <c r="L4044" s="12" t="s">
        <v>2437</v>
      </c>
    </row>
    <row r="4045" spans="1:12" x14ac:dyDescent="0.25">
      <c r="A4045" s="10" t="s">
        <v>4704</v>
      </c>
      <c r="B4045" s="14">
        <v>202607</v>
      </c>
      <c r="C4045" s="14">
        <v>202607</v>
      </c>
      <c r="D4045" s="14" t="s">
        <v>1015</v>
      </c>
      <c r="E4045" s="16">
        <v>7205102119</v>
      </c>
      <c r="F4045" s="10" t="s">
        <v>4718</v>
      </c>
      <c r="G4045" s="17" t="s">
        <v>1778</v>
      </c>
      <c r="H4045" s="11">
        <v>320000</v>
      </c>
      <c r="I4045" s="19">
        <v>46224</v>
      </c>
      <c r="J4045" s="11">
        <v>5000</v>
      </c>
      <c r="K4045" s="12" t="s">
        <v>20</v>
      </c>
      <c r="L4045" s="12" t="s">
        <v>2073</v>
      </c>
    </row>
    <row r="4046" spans="1:12" x14ac:dyDescent="0.25">
      <c r="A4046" s="10" t="s">
        <v>4705</v>
      </c>
      <c r="B4046" s="14">
        <v>202607</v>
      </c>
      <c r="C4046" s="14">
        <v>202607</v>
      </c>
      <c r="D4046" s="14" t="s">
        <v>1015</v>
      </c>
      <c r="E4046" s="16">
        <v>7848056546</v>
      </c>
      <c r="F4046" s="10" t="s">
        <v>4719</v>
      </c>
      <c r="G4046" s="17" t="s">
        <v>1778</v>
      </c>
      <c r="H4046" s="11">
        <v>320000</v>
      </c>
      <c r="I4046" s="19">
        <v>46224</v>
      </c>
      <c r="J4046" s="11">
        <v>5000</v>
      </c>
      <c r="K4046" s="12" t="s">
        <v>20</v>
      </c>
      <c r="L4046" s="12" t="s">
        <v>2073</v>
      </c>
    </row>
    <row r="4047" spans="1:12" x14ac:dyDescent="0.25">
      <c r="A4047" s="10" t="s">
        <v>4706</v>
      </c>
      <c r="B4047" s="14">
        <v>202607</v>
      </c>
      <c r="C4047" s="14">
        <v>202607</v>
      </c>
      <c r="D4047" s="14" t="s">
        <v>1015</v>
      </c>
      <c r="E4047" s="16">
        <v>8971930905</v>
      </c>
      <c r="F4047" s="10" t="s">
        <v>4720</v>
      </c>
      <c r="G4047" s="17" t="s">
        <v>4068</v>
      </c>
      <c r="H4047" s="11">
        <v>50000</v>
      </c>
      <c r="I4047" s="19">
        <v>46224</v>
      </c>
      <c r="J4047" s="11">
        <v>5000</v>
      </c>
      <c r="K4047" s="12" t="s">
        <v>20</v>
      </c>
      <c r="L4047" s="12" t="s">
        <v>2073</v>
      </c>
    </row>
    <row r="4048" spans="1:12" x14ac:dyDescent="0.25">
      <c r="A4048" s="10" t="s">
        <v>4707</v>
      </c>
      <c r="B4048" s="14">
        <v>202607</v>
      </c>
      <c r="C4048" s="14">
        <v>202607</v>
      </c>
      <c r="D4048" s="14" t="s">
        <v>1015</v>
      </c>
      <c r="E4048" s="16">
        <v>8249389761</v>
      </c>
      <c r="F4048" s="10" t="s">
        <v>4721</v>
      </c>
      <c r="G4048" s="17" t="s">
        <v>1778</v>
      </c>
      <c r="H4048" s="11">
        <v>318000</v>
      </c>
      <c r="I4048" s="19">
        <v>46224</v>
      </c>
      <c r="J4048" s="11">
        <v>5000</v>
      </c>
      <c r="K4048" s="12" t="s">
        <v>20</v>
      </c>
      <c r="L4048" s="12" t="s">
        <v>2437</v>
      </c>
    </row>
    <row r="4049" spans="1:13" x14ac:dyDescent="0.25">
      <c r="A4049" s="10" t="s">
        <v>4708</v>
      </c>
      <c r="B4049" s="14">
        <v>202607</v>
      </c>
      <c r="C4049" s="14">
        <v>202607</v>
      </c>
      <c r="D4049" s="14" t="s">
        <v>1015</v>
      </c>
      <c r="E4049" s="16">
        <v>6370225656</v>
      </c>
      <c r="F4049" s="10" t="s">
        <v>4722</v>
      </c>
      <c r="G4049" s="17" t="s">
        <v>1778</v>
      </c>
      <c r="H4049" s="11">
        <v>318000</v>
      </c>
      <c r="I4049" s="19">
        <v>46224</v>
      </c>
      <c r="J4049" s="11">
        <v>5000</v>
      </c>
      <c r="K4049" s="12" t="s">
        <v>20</v>
      </c>
      <c r="L4049" s="12" t="s">
        <v>2437</v>
      </c>
    </row>
    <row r="4050" spans="1:13" x14ac:dyDescent="0.25">
      <c r="A4050" s="10" t="s">
        <v>4701</v>
      </c>
      <c r="B4050" s="14">
        <v>202607</v>
      </c>
      <c r="C4050" s="14">
        <v>202607</v>
      </c>
      <c r="D4050" s="14" t="s">
        <v>1015</v>
      </c>
      <c r="E4050" s="16">
        <v>9434883252</v>
      </c>
      <c r="F4050" s="10" t="s">
        <v>4716</v>
      </c>
      <c r="G4050" s="17" t="s">
        <v>1778</v>
      </c>
      <c r="H4050" s="11">
        <v>320000</v>
      </c>
      <c r="I4050" s="19">
        <v>46224</v>
      </c>
      <c r="J4050" s="11">
        <v>63000</v>
      </c>
      <c r="K4050" s="12" t="s">
        <v>20</v>
      </c>
      <c r="L4050" s="12" t="s">
        <v>158</v>
      </c>
    </row>
    <row r="4051" spans="1:13" x14ac:dyDescent="0.25">
      <c r="A4051" s="10" t="s">
        <v>4051</v>
      </c>
      <c r="B4051" s="14">
        <v>202606</v>
      </c>
      <c r="C4051" s="14">
        <v>202606</v>
      </c>
      <c r="D4051" s="14" t="s">
        <v>1015</v>
      </c>
      <c r="E4051" s="16" t="s">
        <v>4057</v>
      </c>
      <c r="F4051" s="10" t="s">
        <v>4062</v>
      </c>
      <c r="G4051" s="17" t="s">
        <v>1778</v>
      </c>
      <c r="H4051" s="11">
        <v>290000</v>
      </c>
      <c r="I4051" s="19">
        <v>46224</v>
      </c>
      <c r="J4051" s="11">
        <v>95000</v>
      </c>
      <c r="K4051" s="12" t="s">
        <v>20</v>
      </c>
      <c r="L4051" s="12" t="s">
        <v>158</v>
      </c>
    </row>
    <row r="4052" spans="1:13" x14ac:dyDescent="0.25">
      <c r="A4052" s="10" t="s">
        <v>4725</v>
      </c>
      <c r="B4052" s="14">
        <v>202607</v>
      </c>
      <c r="C4052" s="14">
        <v>202607</v>
      </c>
      <c r="D4052" s="14" t="s">
        <v>1015</v>
      </c>
      <c r="E4052" s="16" t="s">
        <v>4727</v>
      </c>
      <c r="F4052" s="10" t="s">
        <v>4726</v>
      </c>
      <c r="G4052" s="17" t="s">
        <v>1778</v>
      </c>
      <c r="H4052" s="11">
        <v>290000</v>
      </c>
      <c r="I4052" s="19">
        <v>46225</v>
      </c>
      <c r="J4052" s="11">
        <v>285000</v>
      </c>
      <c r="K4052" s="12" t="s">
        <v>20</v>
      </c>
      <c r="L4052" s="12" t="s">
        <v>158</v>
      </c>
    </row>
    <row r="4053" spans="1:13" x14ac:dyDescent="0.25">
      <c r="A4053" s="10" t="s">
        <v>3870</v>
      </c>
      <c r="B4053" s="14">
        <v>202604</v>
      </c>
      <c r="C4053" s="14">
        <v>202604</v>
      </c>
      <c r="D4053" s="14" t="s">
        <v>1015</v>
      </c>
      <c r="E4053" s="16">
        <v>7655066240</v>
      </c>
      <c r="F4053" s="10" t="s">
        <v>3844</v>
      </c>
      <c r="G4053" s="17" t="s">
        <v>3682</v>
      </c>
      <c r="H4053" s="11">
        <v>165000</v>
      </c>
      <c r="I4053" s="19">
        <v>46225</v>
      </c>
      <c r="J4053" s="11">
        <v>38400</v>
      </c>
      <c r="K4053" s="12" t="s">
        <v>20</v>
      </c>
      <c r="L4053" s="12" t="s">
        <v>158</v>
      </c>
    </row>
    <row r="4054" spans="1:13" x14ac:dyDescent="0.25">
      <c r="A4054" s="10" t="s">
        <v>4706</v>
      </c>
      <c r="B4054" s="14">
        <v>202607</v>
      </c>
      <c r="C4054" s="14">
        <v>202607</v>
      </c>
      <c r="D4054" s="14" t="s">
        <v>1015</v>
      </c>
      <c r="E4054" s="16">
        <v>8971930905</v>
      </c>
      <c r="F4054" s="10" t="s">
        <v>4720</v>
      </c>
      <c r="G4054" s="17" t="s">
        <v>4068</v>
      </c>
      <c r="H4054" s="11">
        <v>50000</v>
      </c>
      <c r="I4054" s="19">
        <v>46225</v>
      </c>
      <c r="J4054" s="11">
        <v>50000</v>
      </c>
      <c r="K4054" s="12" t="s">
        <v>717</v>
      </c>
      <c r="L4054" s="12" t="s">
        <v>158</v>
      </c>
      <c r="M4054" t="s">
        <v>4728</v>
      </c>
    </row>
    <row r="4055" spans="1:13" x14ac:dyDescent="0.25">
      <c r="A4055" s="10" t="s">
        <v>4730</v>
      </c>
      <c r="B4055" s="14">
        <v>202607</v>
      </c>
      <c r="C4055" s="14">
        <v>202607</v>
      </c>
      <c r="D4055" s="14" t="s">
        <v>1015</v>
      </c>
      <c r="E4055" s="16">
        <v>7683978996</v>
      </c>
      <c r="F4055" s="10" t="s">
        <v>4729</v>
      </c>
      <c r="G4055" s="17" t="s">
        <v>1778</v>
      </c>
      <c r="H4055" s="11">
        <v>50000</v>
      </c>
      <c r="I4055" s="19">
        <v>46226</v>
      </c>
      <c r="J4055" s="11">
        <v>75000</v>
      </c>
      <c r="K4055" s="12" t="s">
        <v>20</v>
      </c>
      <c r="L4055" s="12" t="s">
        <v>158</v>
      </c>
    </row>
    <row r="4056" spans="1:13" x14ac:dyDescent="0.25">
      <c r="A4056" s="10" t="s">
        <v>4704</v>
      </c>
      <c r="B4056" s="14">
        <v>202607</v>
      </c>
      <c r="C4056" s="14">
        <v>202607</v>
      </c>
      <c r="D4056" s="14" t="s">
        <v>1015</v>
      </c>
      <c r="E4056" s="16">
        <v>7205102119</v>
      </c>
      <c r="F4056" s="10" t="s">
        <v>4718</v>
      </c>
      <c r="G4056" s="17" t="s">
        <v>1778</v>
      </c>
      <c r="H4056" s="11">
        <v>320000</v>
      </c>
      <c r="I4056" s="19">
        <v>46226</v>
      </c>
      <c r="J4056" s="11">
        <v>280000</v>
      </c>
      <c r="K4056" s="12" t="s">
        <v>20</v>
      </c>
      <c r="L4056" s="12" t="s">
        <v>158</v>
      </c>
    </row>
    <row r="4057" spans="1:13" x14ac:dyDescent="0.25">
      <c r="A4057" s="10" t="s">
        <v>4731</v>
      </c>
      <c r="B4057" s="14">
        <v>202606</v>
      </c>
      <c r="C4057" s="14">
        <v>202606</v>
      </c>
      <c r="D4057" s="14" t="s">
        <v>1015</v>
      </c>
      <c r="E4057" s="16">
        <v>9558822443</v>
      </c>
      <c r="F4057" s="10" t="s">
        <v>4074</v>
      </c>
      <c r="G4057" s="17" t="s">
        <v>1778</v>
      </c>
      <c r="H4057" s="11">
        <v>290000</v>
      </c>
      <c r="I4057" s="19">
        <v>46227</v>
      </c>
      <c r="J4057" s="11">
        <v>95000</v>
      </c>
      <c r="K4057" s="12" t="s">
        <v>20</v>
      </c>
      <c r="L4057" s="12" t="s">
        <v>158</v>
      </c>
    </row>
    <row r="4058" spans="1:13" x14ac:dyDescent="0.25">
      <c r="A4058" s="10" t="s">
        <v>4690</v>
      </c>
      <c r="B4058" s="14">
        <v>202607</v>
      </c>
      <c r="C4058" s="14">
        <v>202607</v>
      </c>
      <c r="D4058" s="14" t="s">
        <v>1015</v>
      </c>
      <c r="E4058" s="16">
        <v>7064639355</v>
      </c>
      <c r="F4058" s="10" t="s">
        <v>3759</v>
      </c>
      <c r="G4058" s="17" t="s">
        <v>4691</v>
      </c>
      <c r="H4058" s="11">
        <v>250000</v>
      </c>
      <c r="I4058" s="19">
        <v>46227</v>
      </c>
      <c r="J4058" s="11">
        <v>50000</v>
      </c>
      <c r="K4058" s="12" t="s">
        <v>20</v>
      </c>
      <c r="L4058" s="12" t="s">
        <v>158</v>
      </c>
    </row>
    <row r="4059" spans="1:13" x14ac:dyDescent="0.25">
      <c r="A4059" s="10" t="s">
        <v>4019</v>
      </c>
      <c r="B4059" s="14">
        <v>202606</v>
      </c>
      <c r="C4059" s="14">
        <v>202606</v>
      </c>
      <c r="D4059" s="14" t="s">
        <v>1015</v>
      </c>
      <c r="E4059" s="16">
        <v>9337160115</v>
      </c>
      <c r="F4059" s="10" t="s">
        <v>4028</v>
      </c>
      <c r="G4059" s="17" t="s">
        <v>3682</v>
      </c>
      <c r="H4059" s="11">
        <v>170000</v>
      </c>
      <c r="I4059" s="19">
        <v>46227</v>
      </c>
      <c r="J4059" s="11">
        <v>33000</v>
      </c>
      <c r="K4059" s="12" t="s">
        <v>20</v>
      </c>
      <c r="L4059" s="12" t="s">
        <v>158</v>
      </c>
    </row>
    <row r="4060" spans="1:13" x14ac:dyDescent="0.25">
      <c r="A4060" s="10" t="s">
        <v>4082</v>
      </c>
      <c r="B4060" s="14">
        <v>202607</v>
      </c>
      <c r="C4060" s="14">
        <v>202607</v>
      </c>
      <c r="D4060" s="14" t="s">
        <v>1015</v>
      </c>
      <c r="E4060" s="16">
        <v>7978781779</v>
      </c>
      <c r="F4060" s="10" t="s">
        <v>4094</v>
      </c>
      <c r="G4060" s="17" t="s">
        <v>4068</v>
      </c>
      <c r="H4060" s="11">
        <v>165000</v>
      </c>
      <c r="I4060" s="19">
        <v>46227</v>
      </c>
      <c r="J4060" s="11">
        <v>165000</v>
      </c>
      <c r="K4060" s="12" t="s">
        <v>20</v>
      </c>
      <c r="L4060" s="12" t="s">
        <v>158</v>
      </c>
    </row>
    <row r="4061" spans="1:13" x14ac:dyDescent="0.25">
      <c r="A4061" s="10" t="s">
        <v>4694</v>
      </c>
      <c r="B4061" s="14">
        <v>202607</v>
      </c>
      <c r="C4061" s="14">
        <v>202607</v>
      </c>
      <c r="D4061" s="14" t="s">
        <v>1015</v>
      </c>
      <c r="E4061" s="16">
        <v>8249947928</v>
      </c>
      <c r="F4061" s="10" t="s">
        <v>4710</v>
      </c>
      <c r="G4061" s="17" t="s">
        <v>1778</v>
      </c>
      <c r="H4061" s="11">
        <v>318600</v>
      </c>
      <c r="I4061" s="19">
        <v>46228</v>
      </c>
      <c r="J4061" s="11">
        <v>235000</v>
      </c>
      <c r="K4061" s="12" t="s">
        <v>20</v>
      </c>
      <c r="L4061" s="12" t="s">
        <v>158</v>
      </c>
    </row>
    <row r="4062" spans="1:13" x14ac:dyDescent="0.25">
      <c r="A4062" s="10" t="s">
        <v>4037</v>
      </c>
      <c r="B4062" s="14">
        <v>202506</v>
      </c>
      <c r="C4062" s="14">
        <v>202506</v>
      </c>
      <c r="D4062" s="14" t="s">
        <v>1015</v>
      </c>
      <c r="E4062" s="16">
        <v>8249826052</v>
      </c>
      <c r="F4062" s="10" t="s">
        <v>4043</v>
      </c>
      <c r="G4062" s="17" t="s">
        <v>1778</v>
      </c>
      <c r="H4062" s="11">
        <v>290000</v>
      </c>
      <c r="I4062" s="19">
        <v>46228</v>
      </c>
      <c r="J4062" s="11">
        <v>50000</v>
      </c>
      <c r="K4062" s="12" t="s">
        <v>689</v>
      </c>
      <c r="L4062" s="12" t="s">
        <v>158</v>
      </c>
    </row>
    <row r="4063" spans="1:13" x14ac:dyDescent="0.25">
      <c r="A4063" s="10" t="s">
        <v>4053</v>
      </c>
      <c r="B4063" s="14">
        <v>202606</v>
      </c>
      <c r="C4063" s="14">
        <v>202606</v>
      </c>
      <c r="D4063" s="14" t="s">
        <v>1015</v>
      </c>
      <c r="E4063" s="16">
        <v>8455932636</v>
      </c>
      <c r="F4063" s="10" t="s">
        <v>4064</v>
      </c>
      <c r="G4063" s="17" t="s">
        <v>4068</v>
      </c>
      <c r="H4063" s="11">
        <v>165000</v>
      </c>
      <c r="I4063" s="19">
        <v>46228</v>
      </c>
      <c r="J4063" s="11">
        <v>50000</v>
      </c>
      <c r="K4063" s="12" t="s">
        <v>20</v>
      </c>
      <c r="L4063" s="12" t="s">
        <v>158</v>
      </c>
    </row>
    <row r="4064" spans="1:13" x14ac:dyDescent="0.25">
      <c r="A4064" s="10" t="s">
        <v>4693</v>
      </c>
      <c r="B4064" s="14">
        <v>202607</v>
      </c>
      <c r="C4064" s="14">
        <v>202607</v>
      </c>
      <c r="D4064" s="14" t="s">
        <v>4709</v>
      </c>
      <c r="E4064" s="16">
        <v>7749983133</v>
      </c>
      <c r="F4064" s="10" t="s">
        <v>4147</v>
      </c>
      <c r="G4064" s="17" t="s">
        <v>1778</v>
      </c>
      <c r="H4064" s="11">
        <v>300000</v>
      </c>
      <c r="I4064" s="19">
        <v>46230</v>
      </c>
      <c r="J4064" s="11">
        <v>50000</v>
      </c>
      <c r="K4064" s="12" t="s">
        <v>20</v>
      </c>
      <c r="L4064" s="12" t="s">
        <v>158</v>
      </c>
    </row>
    <row r="4065" spans="1:12" x14ac:dyDescent="0.25">
      <c r="A4065" s="10" t="s">
        <v>4693</v>
      </c>
      <c r="B4065" s="14">
        <v>202607</v>
      </c>
      <c r="C4065" s="14">
        <v>202607</v>
      </c>
      <c r="D4065" s="14" t="s">
        <v>4709</v>
      </c>
      <c r="E4065" s="16">
        <v>7749983133</v>
      </c>
      <c r="F4065" s="10" t="s">
        <v>4147</v>
      </c>
      <c r="G4065" s="17" t="s">
        <v>1778</v>
      </c>
      <c r="H4065" s="11">
        <v>300000</v>
      </c>
      <c r="I4065" s="19">
        <v>46230</v>
      </c>
      <c r="J4065" s="11">
        <v>50000</v>
      </c>
      <c r="K4065" s="12" t="s">
        <v>20</v>
      </c>
      <c r="L4065" s="12" t="s">
        <v>158</v>
      </c>
    </row>
    <row r="4066" spans="1:12" x14ac:dyDescent="0.25">
      <c r="A4066" s="10" t="s">
        <v>4046</v>
      </c>
      <c r="B4066" s="14">
        <v>202606</v>
      </c>
      <c r="C4066" s="14">
        <v>202606</v>
      </c>
      <c r="D4066" s="14" t="s">
        <v>1015</v>
      </c>
      <c r="E4066" s="16">
        <v>7077702524</v>
      </c>
      <c r="F4066" s="10" t="s">
        <v>4047</v>
      </c>
      <c r="G4066" s="17" t="s">
        <v>1778</v>
      </c>
      <c r="H4066" s="11">
        <v>318600</v>
      </c>
      <c r="I4066" s="19">
        <v>46230</v>
      </c>
      <c r="J4066" s="11">
        <v>39000</v>
      </c>
      <c r="K4066" s="12" t="s">
        <v>20</v>
      </c>
      <c r="L4066" s="12" t="s">
        <v>158</v>
      </c>
    </row>
    <row r="4067" spans="1:12" x14ac:dyDescent="0.25">
      <c r="A4067" s="10" t="s">
        <v>3934</v>
      </c>
      <c r="B4067" s="14">
        <v>202605</v>
      </c>
      <c r="C4067" s="14">
        <v>202605</v>
      </c>
      <c r="D4067" s="14" t="s">
        <v>1015</v>
      </c>
      <c r="E4067" s="16">
        <v>8377893491</v>
      </c>
      <c r="F4067" s="10" t="s">
        <v>3938</v>
      </c>
      <c r="G4067" s="17" t="s">
        <v>1778</v>
      </c>
      <c r="H4067" s="11">
        <v>290000</v>
      </c>
      <c r="I4067" s="19">
        <v>46230</v>
      </c>
      <c r="J4067" s="11">
        <v>95000</v>
      </c>
      <c r="K4067" s="12" t="s">
        <v>20</v>
      </c>
      <c r="L4067" s="12" t="s">
        <v>158</v>
      </c>
    </row>
    <row r="4068" spans="1:12" x14ac:dyDescent="0.25">
      <c r="A4068" s="10" t="s">
        <v>3959</v>
      </c>
      <c r="B4068" s="14">
        <v>202604</v>
      </c>
      <c r="C4068" s="14">
        <v>202604</v>
      </c>
      <c r="D4068" s="14" t="s">
        <v>1014</v>
      </c>
      <c r="E4068" s="16">
        <v>6371151566</v>
      </c>
      <c r="F4068" s="10" t="s">
        <v>3958</v>
      </c>
      <c r="G4068" s="17" t="s">
        <v>1778</v>
      </c>
      <c r="H4068" s="11">
        <v>290000</v>
      </c>
      <c r="I4068" s="19">
        <v>46230</v>
      </c>
      <c r="J4068" s="11">
        <v>60000</v>
      </c>
      <c r="K4068" s="12" t="s">
        <v>20</v>
      </c>
      <c r="L4068" s="12" t="s">
        <v>158</v>
      </c>
    </row>
    <row r="4069" spans="1:12" x14ac:dyDescent="0.25">
      <c r="A4069" s="10" t="s">
        <v>4695</v>
      </c>
      <c r="B4069" s="14">
        <v>202607</v>
      </c>
      <c r="C4069" s="14">
        <v>202607</v>
      </c>
      <c r="D4069" s="14" t="s">
        <v>1015</v>
      </c>
      <c r="E4069" s="16">
        <v>8249905192</v>
      </c>
      <c r="F4069" s="10" t="s">
        <v>4711</v>
      </c>
      <c r="G4069" s="17" t="s">
        <v>1778</v>
      </c>
      <c r="H4069" s="11">
        <v>318600</v>
      </c>
      <c r="I4069" s="19">
        <v>46230</v>
      </c>
      <c r="J4069" s="11">
        <v>50000</v>
      </c>
      <c r="K4069" s="12" t="s">
        <v>20</v>
      </c>
      <c r="L4069" s="12" t="s">
        <v>158</v>
      </c>
    </row>
    <row r="4070" spans="1:12" x14ac:dyDescent="0.25">
      <c r="A4070" s="10" t="s">
        <v>4699</v>
      </c>
      <c r="B4070" s="14">
        <v>202607</v>
      </c>
      <c r="C4070" s="14">
        <v>202607</v>
      </c>
      <c r="D4070" s="14" t="s">
        <v>1015</v>
      </c>
      <c r="E4070" s="16">
        <v>6371614015</v>
      </c>
      <c r="F4070" s="10" t="s">
        <v>4714</v>
      </c>
      <c r="G4070" s="17" t="s">
        <v>1778</v>
      </c>
      <c r="H4070" s="11">
        <v>320000</v>
      </c>
      <c r="I4070" s="19">
        <v>46231</v>
      </c>
      <c r="J4070" s="11">
        <v>315000</v>
      </c>
      <c r="K4070" s="12" t="s">
        <v>20</v>
      </c>
      <c r="L4070" s="12" t="s">
        <v>158</v>
      </c>
    </row>
    <row r="4071" spans="1:12" x14ac:dyDescent="0.25">
      <c r="A4071" s="10" t="s">
        <v>3965</v>
      </c>
      <c r="B4071" s="14">
        <v>202506</v>
      </c>
      <c r="C4071" s="14">
        <v>202506</v>
      </c>
      <c r="D4071" s="14" t="s">
        <v>1014</v>
      </c>
      <c r="E4071" s="16">
        <v>8871250061</v>
      </c>
      <c r="F4071" s="10"/>
      <c r="G4071" s="17" t="s">
        <v>3682</v>
      </c>
      <c r="H4071" s="11">
        <v>270000</v>
      </c>
      <c r="I4071" s="19">
        <v>46231</v>
      </c>
      <c r="J4071" s="11">
        <v>66250</v>
      </c>
      <c r="K4071" s="12" t="s">
        <v>20</v>
      </c>
      <c r="L4071" s="12" t="s">
        <v>158</v>
      </c>
    </row>
    <row r="4072" spans="1:12" x14ac:dyDescent="0.25">
      <c r="A4072" s="10" t="s">
        <v>3549</v>
      </c>
      <c r="B4072" s="14">
        <v>202602</v>
      </c>
      <c r="C4072" s="14">
        <v>202602</v>
      </c>
      <c r="D4072" s="14" t="s">
        <v>1015</v>
      </c>
      <c r="E4072" s="16">
        <v>8260810298</v>
      </c>
      <c r="F4072" s="10" t="s">
        <v>3565</v>
      </c>
      <c r="G4072" s="17" t="s">
        <v>1778</v>
      </c>
      <c r="H4072" s="11">
        <v>290000</v>
      </c>
      <c r="I4072" s="19">
        <v>46232</v>
      </c>
      <c r="J4072" s="11">
        <v>40000</v>
      </c>
      <c r="K4072" s="12" t="s">
        <v>20</v>
      </c>
      <c r="L4072" s="12" t="s">
        <v>158</v>
      </c>
    </row>
    <row r="4073" spans="1:12" x14ac:dyDescent="0.25">
      <c r="A4073" s="10" t="s">
        <v>3986</v>
      </c>
      <c r="B4073" s="14">
        <v>202506</v>
      </c>
      <c r="C4073" s="14">
        <v>202506</v>
      </c>
      <c r="D4073" s="14" t="s">
        <v>1015</v>
      </c>
      <c r="E4073" s="16">
        <v>7205702003</v>
      </c>
      <c r="F4073" s="10" t="s">
        <v>3987</v>
      </c>
      <c r="G4073" s="17" t="s">
        <v>1778</v>
      </c>
      <c r="H4073" s="11">
        <v>290000</v>
      </c>
      <c r="I4073" s="19">
        <v>46232</v>
      </c>
      <c r="J4073" s="11">
        <v>50000</v>
      </c>
      <c r="K4073" s="12" t="s">
        <v>20</v>
      </c>
      <c r="L4073" s="12" t="s">
        <v>158</v>
      </c>
    </row>
    <row r="4074" spans="1:12" x14ac:dyDescent="0.25">
      <c r="A4074" s="10" t="s">
        <v>4732</v>
      </c>
      <c r="B4074" s="14">
        <v>202607</v>
      </c>
      <c r="C4074" s="14">
        <v>202607</v>
      </c>
      <c r="D4074" s="14" t="s">
        <v>1015</v>
      </c>
      <c r="E4074" s="16">
        <v>9439138142</v>
      </c>
      <c r="F4074" s="10" t="s">
        <v>4733</v>
      </c>
      <c r="G4074" s="17" t="s">
        <v>1778</v>
      </c>
      <c r="H4074" s="11">
        <v>290000</v>
      </c>
      <c r="I4074" s="19">
        <v>46232</v>
      </c>
      <c r="J4074" s="11">
        <v>315000</v>
      </c>
      <c r="K4074" s="12" t="s">
        <v>20</v>
      </c>
      <c r="L4074" s="12" t="s">
        <v>158</v>
      </c>
    </row>
    <row r="4075" spans="1:12" x14ac:dyDescent="0.25">
      <c r="A4075" s="10" t="s">
        <v>4707</v>
      </c>
      <c r="B4075" s="14">
        <v>202607</v>
      </c>
      <c r="C4075" s="14">
        <v>202607</v>
      </c>
      <c r="D4075" s="14" t="s">
        <v>1015</v>
      </c>
      <c r="E4075" s="16">
        <v>8249389761</v>
      </c>
      <c r="F4075" s="10" t="s">
        <v>4721</v>
      </c>
      <c r="G4075" s="17" t="s">
        <v>1778</v>
      </c>
      <c r="H4075" s="11">
        <v>318000</v>
      </c>
      <c r="I4075" s="19">
        <v>46233</v>
      </c>
      <c r="J4075" s="11">
        <v>99000</v>
      </c>
      <c r="K4075" s="12" t="s">
        <v>20</v>
      </c>
      <c r="L4075" s="12" t="s">
        <v>158</v>
      </c>
    </row>
    <row r="4076" spans="1:12" x14ac:dyDescent="0.25">
      <c r="A4076" s="10" t="s">
        <v>3891</v>
      </c>
      <c r="B4076" s="14">
        <v>202605</v>
      </c>
      <c r="C4076" s="14">
        <v>202605</v>
      </c>
      <c r="D4076" s="14" t="s">
        <v>1015</v>
      </c>
      <c r="E4076" s="16">
        <v>7735374661</v>
      </c>
      <c r="F4076" s="10" t="s">
        <v>3905</v>
      </c>
      <c r="G4076" s="17" t="s">
        <v>1778</v>
      </c>
      <c r="H4076" s="11">
        <v>290000</v>
      </c>
      <c r="I4076" s="19">
        <v>46233</v>
      </c>
      <c r="J4076" s="11">
        <v>95000</v>
      </c>
      <c r="K4076" s="12" t="s">
        <v>20</v>
      </c>
      <c r="L4076" s="12" t="s">
        <v>158</v>
      </c>
    </row>
    <row r="4077" spans="1:12" x14ac:dyDescent="0.25">
      <c r="A4077" s="10" t="s">
        <v>4707</v>
      </c>
      <c r="B4077" s="14">
        <v>202607</v>
      </c>
      <c r="C4077" s="14">
        <v>202607</v>
      </c>
      <c r="D4077" s="14" t="s">
        <v>1015</v>
      </c>
      <c r="E4077" s="16">
        <v>8249389761</v>
      </c>
      <c r="F4077" s="10" t="s">
        <v>4721</v>
      </c>
      <c r="G4077" s="17" t="s">
        <v>1778</v>
      </c>
      <c r="H4077" s="11">
        <v>318000</v>
      </c>
      <c r="I4077" s="19">
        <v>46233</v>
      </c>
      <c r="J4077" s="11">
        <v>99000</v>
      </c>
      <c r="K4077" s="12" t="s">
        <v>20</v>
      </c>
      <c r="L4077" s="12" t="s">
        <v>158</v>
      </c>
    </row>
    <row r="4078" spans="1:12" x14ac:dyDescent="0.25">
      <c r="A4078" s="10" t="s">
        <v>3641</v>
      </c>
      <c r="B4078" s="14">
        <v>202602</v>
      </c>
      <c r="C4078" s="14">
        <v>202506</v>
      </c>
      <c r="D4078" s="14" t="s">
        <v>1014</v>
      </c>
      <c r="E4078" s="16">
        <v>9438366829</v>
      </c>
      <c r="F4078" s="10" t="s">
        <v>3643</v>
      </c>
      <c r="G4078" s="17" t="s">
        <v>3305</v>
      </c>
      <c r="H4078" s="11">
        <v>59000</v>
      </c>
      <c r="I4078" s="19">
        <v>46233</v>
      </c>
      <c r="J4078" s="11">
        <v>74000</v>
      </c>
      <c r="K4078" s="12" t="s">
        <v>20</v>
      </c>
      <c r="L4078" s="12" t="s">
        <v>158</v>
      </c>
    </row>
    <row r="4079" spans="1:12" x14ac:dyDescent="0.25">
      <c r="A4079" s="10" t="s">
        <v>4050</v>
      </c>
      <c r="B4079" s="14">
        <v>202606</v>
      </c>
      <c r="C4079" s="14">
        <v>202606</v>
      </c>
      <c r="D4079" s="14" t="s">
        <v>1015</v>
      </c>
      <c r="E4079" s="16">
        <v>7047347141</v>
      </c>
      <c r="F4079" s="10" t="s">
        <v>4060</v>
      </c>
      <c r="G4079" s="17" t="s">
        <v>4068</v>
      </c>
      <c r="H4079" s="11">
        <v>165000</v>
      </c>
      <c r="I4079" s="19">
        <v>46234</v>
      </c>
      <c r="J4079" s="11">
        <v>110000</v>
      </c>
      <c r="K4079" s="12" t="s">
        <v>20</v>
      </c>
      <c r="L4079" s="12" t="s">
        <v>158</v>
      </c>
    </row>
    <row r="4080" spans="1:12" x14ac:dyDescent="0.25">
      <c r="A4080" s="10" t="s">
        <v>3799</v>
      </c>
      <c r="B4080" s="14">
        <v>202604</v>
      </c>
      <c r="C4080" s="14">
        <v>202604</v>
      </c>
      <c r="D4080" s="14" t="s">
        <v>1015</v>
      </c>
      <c r="E4080" s="16" t="s">
        <v>3806</v>
      </c>
      <c r="F4080" s="10" t="s">
        <v>3815</v>
      </c>
      <c r="G4080" s="17" t="s">
        <v>1778</v>
      </c>
      <c r="H4080" s="11">
        <v>318600</v>
      </c>
      <c r="I4080" s="19">
        <v>46234</v>
      </c>
      <c r="J4080" s="11">
        <v>45000</v>
      </c>
      <c r="K4080" s="12" t="s">
        <v>20</v>
      </c>
      <c r="L4080" s="12" t="s">
        <v>158</v>
      </c>
    </row>
    <row r="4081" spans="1:12" x14ac:dyDescent="0.25">
      <c r="A4081" s="10" t="s">
        <v>3922</v>
      </c>
      <c r="B4081" s="14">
        <v>202605</v>
      </c>
      <c r="C4081" s="14">
        <v>202605</v>
      </c>
      <c r="D4081" s="14" t="s">
        <v>1015</v>
      </c>
      <c r="E4081" s="16">
        <v>7684872449</v>
      </c>
      <c r="F4081" s="10" t="s">
        <v>3924</v>
      </c>
      <c r="G4081" s="17" t="s">
        <v>1778</v>
      </c>
      <c r="H4081" s="11">
        <v>318600</v>
      </c>
      <c r="I4081" s="19">
        <v>46234</v>
      </c>
      <c r="J4081" s="11">
        <v>45000</v>
      </c>
      <c r="K4081" s="12" t="s">
        <v>20</v>
      </c>
      <c r="L4081" s="12" t="s">
        <v>158</v>
      </c>
    </row>
    <row r="4082" spans="1:12" x14ac:dyDescent="0.25">
      <c r="A4082" s="10" t="s">
        <v>4734</v>
      </c>
      <c r="B4082" s="14">
        <v>202608</v>
      </c>
      <c r="C4082" s="14">
        <v>202608</v>
      </c>
      <c r="D4082" s="14" t="s">
        <v>1014</v>
      </c>
      <c r="E4082" s="16">
        <v>7978920053</v>
      </c>
      <c r="F4082" s="10" t="s">
        <v>4746</v>
      </c>
      <c r="G4082" s="17" t="s">
        <v>1778</v>
      </c>
      <c r="H4082" s="11">
        <v>310000</v>
      </c>
      <c r="I4082" s="19">
        <v>46234</v>
      </c>
      <c r="J4082" s="11">
        <v>5000</v>
      </c>
      <c r="K4082" s="12" t="s">
        <v>20</v>
      </c>
      <c r="L4082" s="12" t="s">
        <v>158</v>
      </c>
    </row>
    <row r="4083" spans="1:12" x14ac:dyDescent="0.25">
      <c r="A4083" s="10" t="s">
        <v>4735</v>
      </c>
      <c r="B4083" s="14">
        <v>202608</v>
      </c>
      <c r="C4083" s="14">
        <v>202608</v>
      </c>
      <c r="D4083" s="14" t="s">
        <v>1015</v>
      </c>
      <c r="E4083" s="16">
        <v>8895644857</v>
      </c>
      <c r="F4083" s="10" t="s">
        <v>4747</v>
      </c>
      <c r="G4083" s="17" t="s">
        <v>1778</v>
      </c>
      <c r="H4083" s="11">
        <v>320000</v>
      </c>
      <c r="I4083" s="19">
        <v>46234</v>
      </c>
      <c r="J4083" s="11">
        <v>5000</v>
      </c>
      <c r="K4083" s="12" t="s">
        <v>20</v>
      </c>
      <c r="L4083" s="12" t="s">
        <v>158</v>
      </c>
    </row>
    <row r="4084" spans="1:12" x14ac:dyDescent="0.25">
      <c r="A4084" s="10" t="s">
        <v>4725</v>
      </c>
      <c r="B4084" s="14">
        <v>202608</v>
      </c>
      <c r="C4084" s="14">
        <v>202608</v>
      </c>
      <c r="D4084" s="14" t="s">
        <v>1014</v>
      </c>
      <c r="E4084" s="16" t="s">
        <v>4727</v>
      </c>
      <c r="F4084" s="10" t="s">
        <v>4726</v>
      </c>
      <c r="G4084" s="17" t="s">
        <v>1778</v>
      </c>
      <c r="H4084" s="11">
        <v>310000</v>
      </c>
      <c r="I4084" s="19">
        <v>46234</v>
      </c>
      <c r="J4084" s="11">
        <v>5000</v>
      </c>
      <c r="K4084" s="12" t="s">
        <v>20</v>
      </c>
      <c r="L4084" s="12" t="s">
        <v>158</v>
      </c>
    </row>
    <row r="4085" spans="1:12" x14ac:dyDescent="0.25">
      <c r="A4085" s="10" t="s">
        <v>4736</v>
      </c>
      <c r="B4085" s="14">
        <v>202608</v>
      </c>
      <c r="C4085" s="14">
        <v>202608</v>
      </c>
      <c r="D4085" s="14" t="s">
        <v>1015</v>
      </c>
      <c r="E4085" s="16">
        <v>6371596185</v>
      </c>
      <c r="F4085" s="10" t="s">
        <v>4748</v>
      </c>
      <c r="G4085" s="17" t="s">
        <v>1778</v>
      </c>
      <c r="H4085" s="11">
        <v>318600</v>
      </c>
      <c r="I4085" s="19">
        <v>46234</v>
      </c>
      <c r="J4085" s="11">
        <v>5000</v>
      </c>
      <c r="K4085" s="12" t="s">
        <v>20</v>
      </c>
      <c r="L4085" s="12" t="s">
        <v>158</v>
      </c>
    </row>
    <row r="4086" spans="1:12" x14ac:dyDescent="0.25">
      <c r="A4086" s="10" t="s">
        <v>4737</v>
      </c>
      <c r="B4086" s="14">
        <v>202608</v>
      </c>
      <c r="C4086" s="14">
        <v>202608</v>
      </c>
      <c r="D4086" s="14" t="s">
        <v>1015</v>
      </c>
      <c r="E4086" s="16">
        <v>7735358958</v>
      </c>
      <c r="F4086" s="10" t="s">
        <v>4749</v>
      </c>
      <c r="G4086" s="17" t="s">
        <v>1778</v>
      </c>
      <c r="H4086" s="11">
        <v>318600</v>
      </c>
      <c r="I4086" s="19">
        <v>46234</v>
      </c>
      <c r="J4086" s="11">
        <v>5000</v>
      </c>
      <c r="K4086" s="12" t="s">
        <v>20</v>
      </c>
      <c r="L4086" s="12" t="s">
        <v>158</v>
      </c>
    </row>
    <row r="4087" spans="1:12" x14ac:dyDescent="0.25">
      <c r="A4087" s="10" t="s">
        <v>4738</v>
      </c>
      <c r="B4087" s="14">
        <v>202608</v>
      </c>
      <c r="C4087" s="14">
        <v>202608</v>
      </c>
      <c r="D4087" s="14" t="s">
        <v>1015</v>
      </c>
      <c r="E4087" s="16">
        <v>7978610994</v>
      </c>
      <c r="F4087" s="10" t="s">
        <v>4750</v>
      </c>
      <c r="G4087" s="17" t="s">
        <v>1778</v>
      </c>
      <c r="H4087" s="11">
        <v>320000</v>
      </c>
      <c r="I4087" s="19">
        <v>46234</v>
      </c>
      <c r="J4087" s="11">
        <v>5000</v>
      </c>
      <c r="K4087" s="12" t="s">
        <v>20</v>
      </c>
      <c r="L4087" s="12" t="s">
        <v>158</v>
      </c>
    </row>
    <row r="4088" spans="1:12" x14ac:dyDescent="0.25">
      <c r="A4088" s="10" t="s">
        <v>4739</v>
      </c>
      <c r="B4088" s="14">
        <v>202608</v>
      </c>
      <c r="C4088" s="14">
        <v>202608</v>
      </c>
      <c r="D4088" s="14" t="s">
        <v>1015</v>
      </c>
      <c r="E4088" s="16">
        <v>6372112578</v>
      </c>
      <c r="F4088" s="10" t="s">
        <v>4751</v>
      </c>
      <c r="G4088" s="17" t="s">
        <v>1778</v>
      </c>
      <c r="H4088" s="11">
        <v>320000</v>
      </c>
      <c r="I4088" s="19">
        <v>46234</v>
      </c>
      <c r="J4088" s="11">
        <v>5000</v>
      </c>
      <c r="K4088" s="12" t="s">
        <v>20</v>
      </c>
      <c r="L4088" s="12" t="s">
        <v>158</v>
      </c>
    </row>
    <row r="4089" spans="1:12" x14ac:dyDescent="0.25">
      <c r="A4089" s="10" t="s">
        <v>4740</v>
      </c>
      <c r="B4089" s="14">
        <v>202608</v>
      </c>
      <c r="C4089" s="14">
        <v>202608</v>
      </c>
      <c r="D4089" s="14" t="s">
        <v>1015</v>
      </c>
      <c r="E4089" s="16">
        <v>9668248670</v>
      </c>
      <c r="F4089" s="10" t="s">
        <v>4752</v>
      </c>
      <c r="G4089" s="17" t="s">
        <v>3682</v>
      </c>
      <c r="H4089" s="11">
        <v>270000</v>
      </c>
      <c r="I4089" s="19">
        <v>46234</v>
      </c>
      <c r="J4089" s="11">
        <v>5000</v>
      </c>
      <c r="K4089" s="12" t="s">
        <v>20</v>
      </c>
      <c r="L4089" s="12" t="s">
        <v>158</v>
      </c>
    </row>
    <row r="4090" spans="1:12" x14ac:dyDescent="0.25">
      <c r="A4090" s="10" t="s">
        <v>4741</v>
      </c>
      <c r="B4090" s="14">
        <v>202608</v>
      </c>
      <c r="C4090" s="14">
        <v>202608</v>
      </c>
      <c r="D4090" s="14" t="s">
        <v>1015</v>
      </c>
      <c r="E4090" s="16">
        <v>7327949954</v>
      </c>
      <c r="F4090" s="10" t="s">
        <v>4753</v>
      </c>
      <c r="G4090" s="17" t="s">
        <v>1778</v>
      </c>
      <c r="H4090" s="11">
        <v>320000</v>
      </c>
      <c r="I4090" s="19">
        <v>46234</v>
      </c>
      <c r="J4090" s="11">
        <v>5000</v>
      </c>
      <c r="K4090" s="12" t="s">
        <v>20</v>
      </c>
      <c r="L4090" s="12" t="s">
        <v>158</v>
      </c>
    </row>
    <row r="4091" spans="1:12" x14ac:dyDescent="0.25">
      <c r="A4091" s="10" t="s">
        <v>4742</v>
      </c>
      <c r="B4091" s="14">
        <v>202608</v>
      </c>
      <c r="C4091" s="14">
        <v>202608</v>
      </c>
      <c r="D4091" s="14" t="s">
        <v>1015</v>
      </c>
      <c r="E4091" s="16">
        <v>6371302147</v>
      </c>
      <c r="F4091" s="10" t="s">
        <v>4754</v>
      </c>
      <c r="G4091" s="17" t="s">
        <v>1778</v>
      </c>
      <c r="H4091" s="11">
        <v>320000</v>
      </c>
      <c r="I4091" s="19">
        <v>46234</v>
      </c>
      <c r="J4091" s="11">
        <v>5000</v>
      </c>
      <c r="K4091" s="12" t="s">
        <v>20</v>
      </c>
      <c r="L4091" s="12" t="s">
        <v>158</v>
      </c>
    </row>
    <row r="4092" spans="1:12" x14ac:dyDescent="0.25">
      <c r="A4092" s="10" t="s">
        <v>4743</v>
      </c>
      <c r="B4092" s="14">
        <v>202608</v>
      </c>
      <c r="C4092" s="14">
        <v>202608</v>
      </c>
      <c r="D4092" s="14" t="s">
        <v>1015</v>
      </c>
      <c r="E4092" s="16">
        <v>9174565355</v>
      </c>
      <c r="F4092" s="10" t="s">
        <v>4755</v>
      </c>
      <c r="G4092" s="17" t="s">
        <v>1778</v>
      </c>
      <c r="H4092" s="11">
        <v>320000</v>
      </c>
      <c r="I4092" s="19">
        <v>46234</v>
      </c>
      <c r="J4092" s="11">
        <v>5000</v>
      </c>
      <c r="K4092" s="12" t="s">
        <v>20</v>
      </c>
      <c r="L4092" s="12" t="s">
        <v>158</v>
      </c>
    </row>
    <row r="4093" spans="1:12" x14ac:dyDescent="0.25">
      <c r="A4093" s="10" t="s">
        <v>4744</v>
      </c>
      <c r="B4093" s="14">
        <v>202608</v>
      </c>
      <c r="C4093" s="14">
        <v>202608</v>
      </c>
      <c r="D4093" s="14" t="s">
        <v>1015</v>
      </c>
      <c r="E4093" s="16">
        <v>7735271254</v>
      </c>
      <c r="F4093" s="10" t="s">
        <v>4756</v>
      </c>
      <c r="G4093" s="17" t="s">
        <v>1778</v>
      </c>
      <c r="H4093" s="11">
        <v>320000</v>
      </c>
      <c r="I4093" s="19">
        <v>46234</v>
      </c>
      <c r="J4093" s="11">
        <v>5000</v>
      </c>
      <c r="K4093" s="12" t="s">
        <v>20</v>
      </c>
      <c r="L4093" s="12" t="s">
        <v>158</v>
      </c>
    </row>
    <row r="4094" spans="1:12" x14ac:dyDescent="0.25">
      <c r="A4094" s="10" t="s">
        <v>4745</v>
      </c>
      <c r="B4094" s="14">
        <v>202608</v>
      </c>
      <c r="C4094" s="14">
        <v>202608</v>
      </c>
      <c r="D4094" s="14" t="s">
        <v>1015</v>
      </c>
      <c r="E4094" s="16">
        <v>7077603955</v>
      </c>
      <c r="F4094" s="10" t="s">
        <v>4757</v>
      </c>
      <c r="G4094" s="17" t="s">
        <v>1778</v>
      </c>
      <c r="H4094" s="11">
        <v>320000</v>
      </c>
      <c r="I4094" s="19">
        <v>46234</v>
      </c>
      <c r="J4094" s="11">
        <v>5000</v>
      </c>
      <c r="K4094" s="12" t="s">
        <v>20</v>
      </c>
      <c r="L4094" s="12" t="s">
        <v>158</v>
      </c>
    </row>
    <row r="4095" spans="1:12" x14ac:dyDescent="0.25">
      <c r="A4095" s="10" t="s">
        <v>4732</v>
      </c>
      <c r="B4095" s="14">
        <v>202608</v>
      </c>
      <c r="C4095" s="14">
        <v>202608</v>
      </c>
      <c r="D4095" s="14" t="s">
        <v>1015</v>
      </c>
      <c r="E4095" s="16">
        <v>9439138142</v>
      </c>
      <c r="F4095" s="10" t="s">
        <v>4733</v>
      </c>
      <c r="G4095" s="17" t="s">
        <v>1778</v>
      </c>
      <c r="H4095" s="11">
        <v>320000</v>
      </c>
      <c r="I4095" s="19">
        <v>46234</v>
      </c>
      <c r="J4095" s="11">
        <v>5000</v>
      </c>
      <c r="K4095" s="12" t="s">
        <v>20</v>
      </c>
      <c r="L4095" s="12" t="s">
        <v>158</v>
      </c>
    </row>
    <row r="4096" spans="1:12" x14ac:dyDescent="0.25">
      <c r="A4096" s="10" t="s">
        <v>3210</v>
      </c>
      <c r="B4096" s="14">
        <v>202608</v>
      </c>
      <c r="C4096" s="14">
        <v>202608</v>
      </c>
      <c r="D4096" s="14" t="s">
        <v>1014</v>
      </c>
      <c r="E4096" s="16">
        <v>9949261315</v>
      </c>
      <c r="F4096" s="10" t="s">
        <v>4763</v>
      </c>
      <c r="G4096" s="17" t="s">
        <v>3762</v>
      </c>
      <c r="H4096" s="11">
        <v>140000</v>
      </c>
      <c r="I4096" s="19">
        <v>46234</v>
      </c>
      <c r="J4096" s="11">
        <v>5000</v>
      </c>
      <c r="K4096" s="12" t="s">
        <v>20</v>
      </c>
      <c r="L4096" s="12" t="s">
        <v>158</v>
      </c>
    </row>
    <row r="4097" spans="1:12" x14ac:dyDescent="0.25">
      <c r="A4097" s="10" t="s">
        <v>4758</v>
      </c>
      <c r="B4097" s="14">
        <v>202608</v>
      </c>
      <c r="C4097" s="14">
        <v>202608</v>
      </c>
      <c r="D4097" s="14" t="s">
        <v>1014</v>
      </c>
      <c r="E4097" s="16">
        <v>6302586494</v>
      </c>
      <c r="F4097" s="10" t="s">
        <v>4764</v>
      </c>
      <c r="G4097" s="17" t="s">
        <v>3763</v>
      </c>
      <c r="H4097" s="11">
        <v>220000</v>
      </c>
      <c r="I4097" s="19">
        <v>46234</v>
      </c>
      <c r="J4097" s="11">
        <v>5000</v>
      </c>
      <c r="K4097" s="12" t="s">
        <v>20</v>
      </c>
      <c r="L4097" s="12" t="s">
        <v>158</v>
      </c>
    </row>
    <row r="4098" spans="1:12" x14ac:dyDescent="0.25">
      <c r="A4098" s="10" t="s">
        <v>4759</v>
      </c>
      <c r="B4098" s="14">
        <v>202608</v>
      </c>
      <c r="C4098" s="14">
        <v>202608</v>
      </c>
      <c r="D4098" s="14" t="s">
        <v>1014</v>
      </c>
      <c r="E4098" s="16">
        <v>7064639355</v>
      </c>
      <c r="F4098" s="10" t="s">
        <v>4765</v>
      </c>
      <c r="G4098" s="17" t="s">
        <v>3763</v>
      </c>
      <c r="H4098" s="11">
        <v>235000</v>
      </c>
      <c r="I4098" s="19">
        <v>46234</v>
      </c>
      <c r="J4098" s="11">
        <v>5000</v>
      </c>
      <c r="K4098" s="12" t="s">
        <v>20</v>
      </c>
      <c r="L4098" s="12" t="s">
        <v>158</v>
      </c>
    </row>
    <row r="4099" spans="1:12" x14ac:dyDescent="0.25">
      <c r="A4099" s="10" t="s">
        <v>4760</v>
      </c>
      <c r="B4099" s="14">
        <v>202608</v>
      </c>
      <c r="C4099" s="14">
        <v>202608</v>
      </c>
      <c r="D4099" s="14" t="s">
        <v>1014</v>
      </c>
      <c r="E4099" s="16">
        <v>7325802105</v>
      </c>
      <c r="F4099" s="10" t="s">
        <v>4766</v>
      </c>
      <c r="G4099" s="17" t="s">
        <v>3763</v>
      </c>
      <c r="H4099" s="11">
        <v>259600</v>
      </c>
      <c r="I4099" s="19">
        <v>46234</v>
      </c>
      <c r="J4099" s="11">
        <v>5000</v>
      </c>
      <c r="K4099" s="12" t="s">
        <v>20</v>
      </c>
      <c r="L4099" s="12" t="s">
        <v>158</v>
      </c>
    </row>
    <row r="4100" spans="1:12" x14ac:dyDescent="0.25">
      <c r="A4100" s="10" t="s">
        <v>4761</v>
      </c>
      <c r="B4100" s="14">
        <v>202608</v>
      </c>
      <c r="C4100" s="14">
        <v>202608</v>
      </c>
      <c r="D4100" s="14" t="s">
        <v>1014</v>
      </c>
      <c r="E4100" s="16">
        <v>8961210089</v>
      </c>
      <c r="F4100" s="10" t="s">
        <v>4767</v>
      </c>
      <c r="G4100" s="17" t="s">
        <v>3763</v>
      </c>
      <c r="H4100" s="11">
        <v>240000</v>
      </c>
      <c r="I4100" s="19">
        <v>46234</v>
      </c>
      <c r="J4100" s="11">
        <v>5000</v>
      </c>
      <c r="K4100" s="12" t="s">
        <v>20</v>
      </c>
      <c r="L4100" s="12" t="s">
        <v>158</v>
      </c>
    </row>
    <row r="4101" spans="1:12" x14ac:dyDescent="0.25">
      <c r="A4101" s="10" t="s">
        <v>4762</v>
      </c>
      <c r="B4101" s="14">
        <v>202608</v>
      </c>
      <c r="C4101" s="14">
        <v>202608</v>
      </c>
      <c r="D4101" s="14" t="s">
        <v>1014</v>
      </c>
      <c r="E4101" s="16">
        <v>9663264477</v>
      </c>
      <c r="F4101" s="10" t="s">
        <v>4768</v>
      </c>
      <c r="G4101" s="17" t="s">
        <v>3763</v>
      </c>
      <c r="H4101" s="11">
        <v>240000</v>
      </c>
      <c r="I4101" s="19">
        <v>46234</v>
      </c>
      <c r="J4101" s="11">
        <v>5000</v>
      </c>
      <c r="K4101" s="12" t="s">
        <v>20</v>
      </c>
      <c r="L4101" s="12" t="s">
        <v>158</v>
      </c>
    </row>
    <row r="4102" spans="1:12" x14ac:dyDescent="0.25">
      <c r="A4102" s="10" t="s">
        <v>4708</v>
      </c>
      <c r="B4102" s="14">
        <v>202607</v>
      </c>
      <c r="C4102" s="14">
        <v>202607</v>
      </c>
      <c r="D4102" s="14" t="s">
        <v>1015</v>
      </c>
      <c r="E4102" s="16">
        <v>6370225656</v>
      </c>
      <c r="F4102" s="10" t="s">
        <v>4722</v>
      </c>
      <c r="G4102" s="17" t="s">
        <v>1778</v>
      </c>
      <c r="H4102" s="11">
        <v>318000</v>
      </c>
      <c r="I4102" s="19">
        <v>46235</v>
      </c>
      <c r="J4102" s="11">
        <v>100000</v>
      </c>
      <c r="K4102" s="12" t="s">
        <v>20</v>
      </c>
      <c r="L4102" s="12" t="s">
        <v>158</v>
      </c>
    </row>
    <row r="4103" spans="1:12" x14ac:dyDescent="0.25">
      <c r="A4103" s="10" t="s">
        <v>4046</v>
      </c>
      <c r="B4103" s="14">
        <v>202606</v>
      </c>
      <c r="C4103" s="14">
        <v>202606</v>
      </c>
      <c r="D4103" s="14" t="s">
        <v>1015</v>
      </c>
      <c r="E4103" s="16">
        <v>7077702524</v>
      </c>
      <c r="F4103" s="10" t="s">
        <v>4047</v>
      </c>
      <c r="G4103" s="17" t="s">
        <v>1778</v>
      </c>
      <c r="H4103" s="11">
        <v>318600</v>
      </c>
      <c r="I4103" s="19">
        <v>46235</v>
      </c>
      <c r="J4103" s="11">
        <v>11000</v>
      </c>
      <c r="K4103" s="12" t="s">
        <v>20</v>
      </c>
      <c r="L4103" s="12" t="s">
        <v>158</v>
      </c>
    </row>
    <row r="4104" spans="1:12" x14ac:dyDescent="0.25">
      <c r="A4104" s="10" t="s">
        <v>4740</v>
      </c>
      <c r="B4104" s="14">
        <v>202608</v>
      </c>
      <c r="C4104" s="14">
        <v>202608</v>
      </c>
      <c r="D4104" s="14" t="s">
        <v>1015</v>
      </c>
      <c r="E4104" s="16">
        <v>9668248670</v>
      </c>
      <c r="F4104" s="10" t="s">
        <v>4752</v>
      </c>
      <c r="G4104" s="17" t="s">
        <v>3682</v>
      </c>
      <c r="H4104" s="11">
        <v>270000</v>
      </c>
      <c r="I4104" s="19">
        <v>46235</v>
      </c>
      <c r="J4104" s="11">
        <v>66250</v>
      </c>
      <c r="K4104" s="12" t="s">
        <v>20</v>
      </c>
      <c r="L4104" s="12" t="s">
        <v>158</v>
      </c>
    </row>
    <row r="4105" spans="1:12" x14ac:dyDescent="0.25">
      <c r="A4105" s="10" t="s">
        <v>4760</v>
      </c>
      <c r="B4105" s="14">
        <v>202608</v>
      </c>
      <c r="C4105" s="14">
        <v>202608</v>
      </c>
      <c r="D4105" s="14" t="s">
        <v>1014</v>
      </c>
      <c r="E4105" s="16">
        <v>7325802105</v>
      </c>
      <c r="F4105" s="10" t="s">
        <v>4766</v>
      </c>
      <c r="G4105" s="17" t="s">
        <v>3763</v>
      </c>
      <c r="H4105" s="11">
        <v>259600</v>
      </c>
      <c r="I4105" s="19">
        <v>46235</v>
      </c>
      <c r="J4105" s="11">
        <f>50000+21667</f>
        <v>71667</v>
      </c>
      <c r="K4105" s="12" t="s">
        <v>20</v>
      </c>
      <c r="L4105" s="12" t="s">
        <v>158</v>
      </c>
    </row>
    <row r="4106" spans="1:12" x14ac:dyDescent="0.25">
      <c r="A4106" s="10" t="s">
        <v>4707</v>
      </c>
      <c r="B4106" s="14">
        <v>202607</v>
      </c>
      <c r="C4106" s="14">
        <v>202607</v>
      </c>
      <c r="D4106" s="14" t="s">
        <v>1015</v>
      </c>
      <c r="E4106" s="16">
        <v>8249389761</v>
      </c>
      <c r="F4106" s="10" t="s">
        <v>4721</v>
      </c>
      <c r="G4106" s="17" t="s">
        <v>1778</v>
      </c>
      <c r="H4106" s="11">
        <v>318000</v>
      </c>
      <c r="I4106" s="19">
        <v>46237</v>
      </c>
      <c r="J4106" s="11">
        <v>87000</v>
      </c>
      <c r="K4106" s="12" t="s">
        <v>20</v>
      </c>
      <c r="L4106" s="12" t="s">
        <v>158</v>
      </c>
    </row>
    <row r="4107" spans="1:12" x14ac:dyDescent="0.25">
      <c r="A4107" s="10" t="s">
        <v>3102</v>
      </c>
      <c r="B4107" s="14">
        <v>202507</v>
      </c>
      <c r="C4107" s="14">
        <v>202507</v>
      </c>
      <c r="D4107" s="14" t="s">
        <v>1015</v>
      </c>
      <c r="E4107" s="16">
        <v>9981934661</v>
      </c>
      <c r="F4107" s="10" t="s">
        <v>3103</v>
      </c>
      <c r="G4107" s="17" t="s">
        <v>1778</v>
      </c>
      <c r="H4107" s="11">
        <v>300000</v>
      </c>
      <c r="I4107" s="19">
        <v>46237</v>
      </c>
      <c r="J4107" s="11">
        <v>30000</v>
      </c>
      <c r="K4107" s="12" t="s">
        <v>20</v>
      </c>
      <c r="L4107" s="12" t="s">
        <v>158</v>
      </c>
    </row>
    <row r="4108" spans="1:12" x14ac:dyDescent="0.25">
      <c r="A4108" s="10" t="s">
        <v>4761</v>
      </c>
      <c r="B4108" s="14">
        <v>202608</v>
      </c>
      <c r="C4108" s="14">
        <v>202608</v>
      </c>
      <c r="D4108" s="14" t="s">
        <v>1014</v>
      </c>
      <c r="E4108" s="16">
        <v>8961210089</v>
      </c>
      <c r="F4108" s="10" t="s">
        <v>4767</v>
      </c>
      <c r="G4108" s="17" t="s">
        <v>3763</v>
      </c>
      <c r="H4108" s="11">
        <v>240000</v>
      </c>
      <c r="I4108" s="19">
        <v>46237</v>
      </c>
      <c r="J4108" s="11">
        <v>240000</v>
      </c>
      <c r="K4108" s="12" t="s">
        <v>20</v>
      </c>
      <c r="L4108" s="12" t="s">
        <v>158</v>
      </c>
    </row>
    <row r="4109" spans="1:12" x14ac:dyDescent="0.25">
      <c r="A4109" s="10" t="s">
        <v>3579</v>
      </c>
      <c r="B4109" s="14">
        <v>202602</v>
      </c>
      <c r="C4109" s="14">
        <v>202602</v>
      </c>
      <c r="D4109" s="14" t="s">
        <v>1014</v>
      </c>
      <c r="E4109" s="16">
        <v>9346333647</v>
      </c>
      <c r="F4109" s="10" t="s">
        <v>3605</v>
      </c>
      <c r="G4109" s="17" t="s">
        <v>3305</v>
      </c>
      <c r="H4109" s="11">
        <v>59000</v>
      </c>
      <c r="I4109" s="19">
        <v>46238</v>
      </c>
      <c r="J4109" s="11">
        <v>10000</v>
      </c>
      <c r="K4109" s="12" t="s">
        <v>20</v>
      </c>
      <c r="L4109" s="12" t="s">
        <v>158</v>
      </c>
    </row>
    <row r="4110" spans="1:12" x14ac:dyDescent="0.25">
      <c r="A4110" s="10" t="s">
        <v>4770</v>
      </c>
      <c r="B4110" s="14">
        <v>202608</v>
      </c>
      <c r="C4110" s="14">
        <v>202608</v>
      </c>
      <c r="D4110" s="14" t="s">
        <v>1015</v>
      </c>
      <c r="E4110" s="16"/>
      <c r="F4110" s="10" t="s">
        <v>4769</v>
      </c>
      <c r="G4110" s="17" t="s">
        <v>1778</v>
      </c>
      <c r="H4110" s="11">
        <v>300000</v>
      </c>
      <c r="I4110" s="19">
        <v>46238</v>
      </c>
      <c r="J4110" s="11">
        <v>164384</v>
      </c>
      <c r="K4110" s="12" t="s">
        <v>20</v>
      </c>
      <c r="L4110" s="12" t="s">
        <v>158</v>
      </c>
    </row>
    <row r="4111" spans="1:12" x14ac:dyDescent="0.25">
      <c r="A4111" s="10" t="s">
        <v>3531</v>
      </c>
      <c r="B4111" s="14">
        <v>202601</v>
      </c>
      <c r="C4111" s="14">
        <v>202601</v>
      </c>
      <c r="D4111" s="14" t="s">
        <v>1014</v>
      </c>
      <c r="E4111" s="16">
        <v>6366191660</v>
      </c>
      <c r="F4111" s="10" t="s">
        <v>3520</v>
      </c>
      <c r="G4111" s="17" t="s">
        <v>1778</v>
      </c>
      <c r="H4111" s="11">
        <v>290000</v>
      </c>
      <c r="I4111" s="19">
        <v>46238</v>
      </c>
      <c r="J4111" s="11">
        <v>47500</v>
      </c>
      <c r="K4111" s="12" t="s">
        <v>20</v>
      </c>
      <c r="L4111" s="12" t="s">
        <v>158</v>
      </c>
    </row>
    <row r="4112" spans="1:12" x14ac:dyDescent="0.25">
      <c r="A4112" s="10" t="s">
        <v>3969</v>
      </c>
      <c r="B4112" s="14">
        <v>202506</v>
      </c>
      <c r="C4112" s="14">
        <v>202506</v>
      </c>
      <c r="D4112" s="14" t="s">
        <v>1014</v>
      </c>
      <c r="E4112" s="16">
        <v>7978758883</v>
      </c>
      <c r="F4112" s="10" t="s">
        <v>3969</v>
      </c>
      <c r="G4112" s="17" t="s">
        <v>1778</v>
      </c>
      <c r="H4112" s="11">
        <v>290000</v>
      </c>
      <c r="I4112" s="19">
        <v>46238</v>
      </c>
      <c r="J4112" s="11">
        <v>71250</v>
      </c>
      <c r="K4112" s="12" t="s">
        <v>20</v>
      </c>
      <c r="L4112" s="12" t="s">
        <v>158</v>
      </c>
    </row>
    <row r="4113" spans="1:13" x14ac:dyDescent="0.25">
      <c r="A4113" s="10" t="s">
        <v>3841</v>
      </c>
      <c r="B4113" s="14">
        <v>202604</v>
      </c>
      <c r="C4113" s="14">
        <v>202604</v>
      </c>
      <c r="D4113" s="14" t="s">
        <v>1015</v>
      </c>
      <c r="E4113" s="16">
        <v>7750978099</v>
      </c>
      <c r="F4113" s="10" t="s">
        <v>3842</v>
      </c>
      <c r="G4113" s="17" t="s">
        <v>1778</v>
      </c>
      <c r="H4113" s="11">
        <v>290000</v>
      </c>
      <c r="I4113" s="19">
        <v>46238</v>
      </c>
      <c r="J4113" s="11">
        <v>60000</v>
      </c>
      <c r="K4113" s="12" t="s">
        <v>20</v>
      </c>
      <c r="L4113" s="12" t="s">
        <v>158</v>
      </c>
    </row>
    <row r="4114" spans="1:13" x14ac:dyDescent="0.25">
      <c r="A4114" s="10" t="s">
        <v>3897</v>
      </c>
      <c r="B4114" s="14">
        <v>202605</v>
      </c>
      <c r="C4114" s="14">
        <v>202605</v>
      </c>
      <c r="D4114" s="14" t="s">
        <v>1015</v>
      </c>
      <c r="E4114" s="16">
        <v>9883475685</v>
      </c>
      <c r="F4114" s="10" t="s">
        <v>3911</v>
      </c>
      <c r="G4114" s="17" t="s">
        <v>1778</v>
      </c>
      <c r="H4114" s="11">
        <v>290000</v>
      </c>
      <c r="I4114" s="19">
        <v>46238</v>
      </c>
      <c r="J4114" s="11">
        <v>45000</v>
      </c>
      <c r="K4114" s="12" t="s">
        <v>20</v>
      </c>
      <c r="L4114" s="12" t="s">
        <v>158</v>
      </c>
    </row>
    <row r="4115" spans="1:13" x14ac:dyDescent="0.25">
      <c r="A4115" s="10" t="s">
        <v>4697</v>
      </c>
      <c r="B4115" s="14">
        <v>202607</v>
      </c>
      <c r="C4115" s="14">
        <v>202607</v>
      </c>
      <c r="D4115" s="14" t="s">
        <v>1015</v>
      </c>
      <c r="E4115" s="16">
        <v>7058466616</v>
      </c>
      <c r="F4115" s="10" t="s">
        <v>4712</v>
      </c>
      <c r="G4115" s="17" t="s">
        <v>1778</v>
      </c>
      <c r="H4115" s="11">
        <v>290000</v>
      </c>
      <c r="I4115" s="19">
        <v>46239</v>
      </c>
      <c r="J4115" s="11">
        <v>285000</v>
      </c>
      <c r="K4115" s="12" t="s">
        <v>20</v>
      </c>
      <c r="L4115" s="12" t="s">
        <v>158</v>
      </c>
    </row>
    <row r="4116" spans="1:13" x14ac:dyDescent="0.25">
      <c r="A4116" s="10" t="s">
        <v>3859</v>
      </c>
      <c r="B4116" s="14">
        <v>202604</v>
      </c>
      <c r="C4116" s="14">
        <v>202604</v>
      </c>
      <c r="D4116" s="14" t="s">
        <v>1015</v>
      </c>
      <c r="E4116" s="16">
        <v>7978237163</v>
      </c>
      <c r="F4116" s="10" t="s">
        <v>3869</v>
      </c>
      <c r="G4116" s="17" t="s">
        <v>1778</v>
      </c>
      <c r="H4116" s="11">
        <v>290000</v>
      </c>
      <c r="I4116" s="19">
        <v>46239</v>
      </c>
      <c r="J4116" s="11">
        <v>40000</v>
      </c>
      <c r="K4116" s="12" t="s">
        <v>20</v>
      </c>
      <c r="L4116" s="12" t="s">
        <v>158</v>
      </c>
    </row>
    <row r="4117" spans="1:13" x14ac:dyDescent="0.25">
      <c r="A4117" s="10" t="s">
        <v>3694</v>
      </c>
      <c r="B4117" s="14">
        <v>202603</v>
      </c>
      <c r="C4117" s="14">
        <v>202603</v>
      </c>
      <c r="D4117" s="14" t="s">
        <v>1015</v>
      </c>
      <c r="E4117" s="16">
        <v>7008418488</v>
      </c>
      <c r="F4117" s="10" t="s">
        <v>3695</v>
      </c>
      <c r="G4117" s="17" t="s">
        <v>1778</v>
      </c>
      <c r="H4117" s="11">
        <v>290000</v>
      </c>
      <c r="I4117" s="19">
        <v>46239</v>
      </c>
      <c r="J4117" s="11">
        <v>60000</v>
      </c>
      <c r="K4117" s="12" t="s">
        <v>20</v>
      </c>
      <c r="L4117" s="12" t="s">
        <v>158</v>
      </c>
    </row>
    <row r="4118" spans="1:13" x14ac:dyDescent="0.25">
      <c r="A4118" s="10" t="s">
        <v>4701</v>
      </c>
      <c r="B4118" s="14">
        <v>202607</v>
      </c>
      <c r="C4118" s="14">
        <v>202607</v>
      </c>
      <c r="D4118" s="14" t="s">
        <v>1015</v>
      </c>
      <c r="E4118" s="16">
        <v>9434883252</v>
      </c>
      <c r="F4118" s="10" t="s">
        <v>4716</v>
      </c>
      <c r="G4118" s="17" t="s">
        <v>1778</v>
      </c>
      <c r="H4118" s="11">
        <v>320000</v>
      </c>
      <c r="I4118" s="19">
        <v>46240</v>
      </c>
      <c r="J4118" s="11">
        <v>63000</v>
      </c>
      <c r="K4118" s="12" t="s">
        <v>20</v>
      </c>
      <c r="L4118" s="12" t="s">
        <v>158</v>
      </c>
    </row>
    <row r="4119" spans="1:13" x14ac:dyDescent="0.25">
      <c r="A4119" s="10" t="s">
        <v>3408</v>
      </c>
      <c r="B4119" s="14">
        <v>202512</v>
      </c>
      <c r="C4119" s="14">
        <v>202512</v>
      </c>
      <c r="D4119" s="14" t="s">
        <v>1014</v>
      </c>
      <c r="E4119" s="16">
        <v>9752861091</v>
      </c>
      <c r="F4119" s="10" t="s">
        <v>3415</v>
      </c>
      <c r="G4119" s="17" t="s">
        <v>1792</v>
      </c>
      <c r="H4119" s="11">
        <v>295000</v>
      </c>
      <c r="I4119" s="19">
        <v>46240</v>
      </c>
      <c r="J4119" s="11">
        <v>40000</v>
      </c>
      <c r="K4119" s="12" t="s">
        <v>20</v>
      </c>
      <c r="L4119" s="12" t="s">
        <v>158</v>
      </c>
    </row>
    <row r="4120" spans="1:13" x14ac:dyDescent="0.25">
      <c r="A4120" s="10" t="s">
        <v>540</v>
      </c>
      <c r="B4120" s="14">
        <v>202302</v>
      </c>
      <c r="C4120" s="14">
        <v>202302</v>
      </c>
      <c r="D4120" s="14" t="s">
        <v>1014</v>
      </c>
      <c r="E4120" s="16">
        <v>8421977650</v>
      </c>
      <c r="F4120" s="10" t="s">
        <v>541</v>
      </c>
      <c r="G4120" s="17" t="s">
        <v>19</v>
      </c>
      <c r="H4120" s="11">
        <v>265500</v>
      </c>
      <c r="I4120" s="19">
        <v>46240</v>
      </c>
      <c r="J4120" s="11">
        <v>15000</v>
      </c>
      <c r="K4120" s="12" t="s">
        <v>20</v>
      </c>
      <c r="L4120" s="12" t="s">
        <v>158</v>
      </c>
    </row>
    <row r="4121" spans="1:13" x14ac:dyDescent="0.25">
      <c r="A4121" s="10" t="s">
        <v>3960</v>
      </c>
      <c r="B4121" s="14">
        <v>202606</v>
      </c>
      <c r="C4121" s="14">
        <v>202606</v>
      </c>
      <c r="D4121" s="14" t="s">
        <v>1015</v>
      </c>
      <c r="E4121" s="16">
        <v>7978017155</v>
      </c>
      <c r="F4121" s="10" t="s">
        <v>3961</v>
      </c>
      <c r="G4121" s="17" t="s">
        <v>1778</v>
      </c>
      <c r="H4121" s="11">
        <v>290000</v>
      </c>
      <c r="I4121" s="19">
        <v>46240</v>
      </c>
      <c r="J4121" s="11">
        <v>60000</v>
      </c>
      <c r="K4121" s="12" t="s">
        <v>717</v>
      </c>
      <c r="L4121" s="12" t="s">
        <v>158</v>
      </c>
      <c r="M4121" t="s">
        <v>3917</v>
      </c>
    </row>
    <row r="4122" spans="1:13" x14ac:dyDescent="0.25">
      <c r="A4122" s="10" t="s">
        <v>3188</v>
      </c>
      <c r="B4122" s="14">
        <v>202507</v>
      </c>
      <c r="C4122" s="14">
        <v>202507</v>
      </c>
      <c r="D4122" s="14" t="s">
        <v>1015</v>
      </c>
      <c r="E4122" s="16">
        <v>9439250391</v>
      </c>
      <c r="F4122" s="10" t="s">
        <v>3189</v>
      </c>
      <c r="G4122" s="17" t="s">
        <v>1778</v>
      </c>
      <c r="H4122" s="11">
        <v>290000</v>
      </c>
      <c r="I4122" s="19">
        <v>46240</v>
      </c>
      <c r="J4122" s="11">
        <v>10000</v>
      </c>
      <c r="K4122" s="12" t="s">
        <v>20</v>
      </c>
      <c r="L4122" s="12" t="s">
        <v>158</v>
      </c>
    </row>
    <row r="4123" spans="1:13" x14ac:dyDescent="0.25">
      <c r="A4123" s="10" t="s">
        <v>4052</v>
      </c>
      <c r="B4123" s="14">
        <v>202606</v>
      </c>
      <c r="C4123" s="14">
        <v>202606</v>
      </c>
      <c r="D4123" s="14" t="s">
        <v>1015</v>
      </c>
      <c r="E4123" s="16">
        <v>9078387859</v>
      </c>
      <c r="F4123" s="10" t="s">
        <v>4063</v>
      </c>
      <c r="G4123" s="17" t="s">
        <v>1778</v>
      </c>
      <c r="H4123" s="11">
        <v>290000</v>
      </c>
      <c r="I4123" s="19">
        <v>46240</v>
      </c>
      <c r="J4123" s="11">
        <v>29000</v>
      </c>
      <c r="K4123" s="12" t="s">
        <v>20</v>
      </c>
      <c r="L4123" s="12" t="s">
        <v>158</v>
      </c>
    </row>
    <row r="4124" spans="1:13" x14ac:dyDescent="0.25">
      <c r="A4124" s="10" t="s">
        <v>4084</v>
      </c>
      <c r="B4124" s="14">
        <v>202607</v>
      </c>
      <c r="C4124" s="14">
        <v>202607</v>
      </c>
      <c r="D4124" s="14" t="s">
        <v>1015</v>
      </c>
      <c r="E4124" s="16">
        <v>9556509857</v>
      </c>
      <c r="F4124" s="10" t="s">
        <v>4095</v>
      </c>
      <c r="G4124" s="17" t="s">
        <v>1778</v>
      </c>
      <c r="H4124" s="11">
        <v>290000</v>
      </c>
      <c r="I4124" s="19">
        <v>46240</v>
      </c>
      <c r="J4124" s="11">
        <v>71250</v>
      </c>
      <c r="K4124" s="12" t="s">
        <v>20</v>
      </c>
      <c r="L4124" s="12" t="s">
        <v>158</v>
      </c>
    </row>
    <row r="4125" spans="1:13" x14ac:dyDescent="0.25">
      <c r="A4125" s="10" t="s">
        <v>3986</v>
      </c>
      <c r="B4125" s="14">
        <v>202506</v>
      </c>
      <c r="C4125" s="14">
        <v>202506</v>
      </c>
      <c r="D4125" s="14" t="s">
        <v>1014</v>
      </c>
      <c r="E4125" s="16">
        <v>7205702003</v>
      </c>
      <c r="F4125" s="10" t="s">
        <v>3987</v>
      </c>
      <c r="G4125" s="17" t="s">
        <v>1778</v>
      </c>
      <c r="H4125" s="11">
        <v>290000</v>
      </c>
      <c r="I4125" s="19">
        <v>46240</v>
      </c>
      <c r="J4125" s="11">
        <v>50000</v>
      </c>
      <c r="K4125" s="12" t="s">
        <v>20</v>
      </c>
      <c r="L4125" s="12" t="s">
        <v>158</v>
      </c>
    </row>
    <row r="4126" spans="1:13" x14ac:dyDescent="0.25">
      <c r="A4126" s="10" t="s">
        <v>4771</v>
      </c>
      <c r="B4126" s="14">
        <v>202606</v>
      </c>
      <c r="C4126" s="14">
        <v>202606</v>
      </c>
      <c r="D4126" s="14" t="s">
        <v>1015</v>
      </c>
      <c r="E4126" s="16">
        <v>7894225071</v>
      </c>
      <c r="F4126" s="10" t="s">
        <v>4772</v>
      </c>
      <c r="G4126" s="17" t="s">
        <v>1778</v>
      </c>
      <c r="H4126" s="11">
        <v>290000</v>
      </c>
      <c r="I4126" s="19">
        <v>46241</v>
      </c>
      <c r="J4126" s="11">
        <v>300000</v>
      </c>
      <c r="K4126" s="12" t="s">
        <v>20</v>
      </c>
      <c r="L4126" s="12" t="s">
        <v>158</v>
      </c>
    </row>
    <row r="4127" spans="1:13" x14ac:dyDescent="0.25">
      <c r="A4127" s="10" t="s">
        <v>4743</v>
      </c>
      <c r="B4127" s="14">
        <v>202608</v>
      </c>
      <c r="C4127" s="14">
        <v>202608</v>
      </c>
      <c r="D4127" s="14" t="s">
        <v>1015</v>
      </c>
      <c r="E4127" s="16">
        <v>9174565355</v>
      </c>
      <c r="F4127" s="10" t="s">
        <v>4755</v>
      </c>
      <c r="G4127" s="17" t="s">
        <v>1778</v>
      </c>
      <c r="H4127" s="11">
        <v>320000</v>
      </c>
      <c r="I4127" s="19">
        <v>46241</v>
      </c>
      <c r="J4127" s="11">
        <v>78750</v>
      </c>
      <c r="K4127" s="12" t="s">
        <v>20</v>
      </c>
      <c r="L4127" s="12" t="s">
        <v>158</v>
      </c>
    </row>
    <row r="4128" spans="1:13" x14ac:dyDescent="0.25">
      <c r="A4128" s="10" t="s">
        <v>4734</v>
      </c>
      <c r="B4128" s="14">
        <v>202608</v>
      </c>
      <c r="C4128" s="14">
        <v>202608</v>
      </c>
      <c r="D4128" s="14" t="s">
        <v>1014</v>
      </c>
      <c r="E4128" s="16">
        <v>7978920053</v>
      </c>
      <c r="F4128" s="10" t="s">
        <v>4746</v>
      </c>
      <c r="G4128" s="17" t="s">
        <v>1778</v>
      </c>
      <c r="H4128" s="11">
        <v>310000</v>
      </c>
      <c r="I4128" s="19">
        <v>46242</v>
      </c>
      <c r="J4128" s="11">
        <v>100000</v>
      </c>
      <c r="K4128" s="12" t="s">
        <v>20</v>
      </c>
      <c r="L4128" s="12" t="s">
        <v>158</v>
      </c>
    </row>
    <row r="4129" spans="1:12" x14ac:dyDescent="0.25">
      <c r="A4129" s="10" t="s">
        <v>3894</v>
      </c>
      <c r="B4129" s="14">
        <v>202605</v>
      </c>
      <c r="C4129" s="14">
        <v>202605</v>
      </c>
      <c r="D4129" s="14" t="s">
        <v>1015</v>
      </c>
      <c r="E4129" s="16">
        <v>8328900060</v>
      </c>
      <c r="F4129" s="10" t="s">
        <v>3908</v>
      </c>
      <c r="G4129" s="17" t="s">
        <v>1778</v>
      </c>
      <c r="H4129" s="11">
        <v>290000</v>
      </c>
      <c r="I4129" s="19">
        <v>46242</v>
      </c>
      <c r="J4129" s="11">
        <v>71250</v>
      </c>
      <c r="K4129" s="12" t="s">
        <v>20</v>
      </c>
      <c r="L4129" s="12" t="s">
        <v>158</v>
      </c>
    </row>
    <row r="4130" spans="1:12" x14ac:dyDescent="0.25">
      <c r="A4130" s="10" t="s">
        <v>4773</v>
      </c>
      <c r="B4130" s="14">
        <v>202607</v>
      </c>
      <c r="C4130" s="14">
        <v>202607</v>
      </c>
      <c r="D4130" s="14" t="s">
        <v>1015</v>
      </c>
      <c r="E4130" s="16">
        <v>9434883252</v>
      </c>
      <c r="F4130" s="10" t="s">
        <v>4716</v>
      </c>
      <c r="G4130" s="17" t="s">
        <v>1778</v>
      </c>
      <c r="H4130" s="11">
        <v>290000</v>
      </c>
      <c r="I4130" s="19">
        <v>46242</v>
      </c>
      <c r="J4130" s="11">
        <v>63000</v>
      </c>
      <c r="K4130" s="12" t="s">
        <v>20</v>
      </c>
      <c r="L4130" s="12" t="s">
        <v>158</v>
      </c>
    </row>
    <row r="4131" spans="1:12" x14ac:dyDescent="0.25">
      <c r="A4131" s="10" t="s">
        <v>3974</v>
      </c>
      <c r="B4131" s="14">
        <v>202506</v>
      </c>
      <c r="C4131" s="14">
        <v>202506</v>
      </c>
      <c r="D4131" s="14" t="s">
        <v>1015</v>
      </c>
      <c r="E4131" s="16">
        <v>9040495688</v>
      </c>
      <c r="F4131" s="10" t="s">
        <v>3974</v>
      </c>
      <c r="G4131" s="17" t="s">
        <v>3682</v>
      </c>
      <c r="H4131" s="11">
        <v>165000</v>
      </c>
      <c r="I4131" s="19">
        <v>46242</v>
      </c>
      <c r="J4131" s="11">
        <v>40000</v>
      </c>
      <c r="K4131" s="12" t="s">
        <v>20</v>
      </c>
      <c r="L4131" s="12" t="s">
        <v>158</v>
      </c>
    </row>
    <row r="4132" spans="1:12" x14ac:dyDescent="0.25">
      <c r="A4132" s="10" t="s">
        <v>3998</v>
      </c>
      <c r="B4132" s="14">
        <v>202604</v>
      </c>
      <c r="C4132" s="14">
        <v>202604</v>
      </c>
      <c r="D4132" s="14" t="s">
        <v>1014</v>
      </c>
      <c r="E4132" s="16">
        <v>8917374533</v>
      </c>
      <c r="F4132" s="10" t="s">
        <v>3999</v>
      </c>
      <c r="G4132" s="17" t="s">
        <v>1778</v>
      </c>
      <c r="H4132" s="11">
        <v>290000</v>
      </c>
      <c r="I4132" s="19">
        <v>46242</v>
      </c>
      <c r="J4132" s="11">
        <v>68750</v>
      </c>
      <c r="K4132" s="12" t="s">
        <v>689</v>
      </c>
      <c r="L4132" s="12" t="s">
        <v>158</v>
      </c>
    </row>
    <row r="4133" spans="1:12" x14ac:dyDescent="0.25">
      <c r="A4133" s="10" t="s">
        <v>4017</v>
      </c>
      <c r="B4133" s="14">
        <v>202606</v>
      </c>
      <c r="C4133" s="14">
        <v>202606</v>
      </c>
      <c r="D4133" s="14" t="s">
        <v>1015</v>
      </c>
      <c r="E4133" s="16">
        <v>9556108506</v>
      </c>
      <c r="F4133" s="10" t="s">
        <v>4026</v>
      </c>
      <c r="G4133" s="17" t="s">
        <v>1778</v>
      </c>
      <c r="H4133" s="11">
        <v>290000</v>
      </c>
      <c r="I4133" s="19">
        <v>46244</v>
      </c>
      <c r="J4133" s="11">
        <v>21966</v>
      </c>
      <c r="K4133" s="12" t="s">
        <v>20</v>
      </c>
      <c r="L4133" s="12" t="s">
        <v>158</v>
      </c>
    </row>
    <row r="4134" spans="1:12" x14ac:dyDescent="0.25">
      <c r="A4134" s="10" t="s">
        <v>3967</v>
      </c>
      <c r="B4134" s="14">
        <v>202506</v>
      </c>
      <c r="C4134" s="14">
        <v>202506</v>
      </c>
      <c r="D4134" s="14" t="s">
        <v>1014</v>
      </c>
      <c r="E4134" s="16">
        <v>6200167188</v>
      </c>
      <c r="F4134" s="10" t="s">
        <v>4102</v>
      </c>
      <c r="G4134" s="17" t="s">
        <v>1778</v>
      </c>
      <c r="H4134" s="11">
        <v>290000</v>
      </c>
      <c r="I4134" s="19">
        <v>46244</v>
      </c>
      <c r="J4134" s="11">
        <v>53334</v>
      </c>
      <c r="K4134" s="12" t="s">
        <v>20</v>
      </c>
      <c r="L4134" s="12" t="s">
        <v>158</v>
      </c>
    </row>
    <row r="4135" spans="1:12" x14ac:dyDescent="0.25">
      <c r="A4135" s="10" t="s">
        <v>4004</v>
      </c>
      <c r="B4135" s="14">
        <v>202606</v>
      </c>
      <c r="C4135" s="14">
        <v>202606</v>
      </c>
      <c r="D4135" s="14" t="s">
        <v>1015</v>
      </c>
      <c r="E4135" s="16">
        <v>8093942988</v>
      </c>
      <c r="F4135" s="10" t="s">
        <v>4005</v>
      </c>
      <c r="G4135" s="17" t="s">
        <v>3682</v>
      </c>
      <c r="H4135" s="11">
        <v>165000</v>
      </c>
      <c r="I4135" s="19">
        <v>46244</v>
      </c>
      <c r="J4135" s="11">
        <v>40000</v>
      </c>
      <c r="K4135" s="12" t="s">
        <v>20</v>
      </c>
      <c r="L4135" s="12" t="s">
        <v>158</v>
      </c>
    </row>
    <row r="4136" spans="1:12" x14ac:dyDescent="0.25">
      <c r="A4136" s="10" t="s">
        <v>4125</v>
      </c>
      <c r="B4136" s="14">
        <v>202607</v>
      </c>
      <c r="C4136" s="14">
        <v>202607</v>
      </c>
      <c r="D4136" s="14" t="s">
        <v>1015</v>
      </c>
      <c r="E4136" s="16">
        <v>8923362552</v>
      </c>
      <c r="F4136" s="10" t="s">
        <v>4140</v>
      </c>
      <c r="G4136" s="17" t="s">
        <v>1778</v>
      </c>
      <c r="H4136" s="11">
        <v>320000</v>
      </c>
      <c r="I4136" s="19">
        <v>46244</v>
      </c>
      <c r="J4136" s="11">
        <v>72700</v>
      </c>
      <c r="K4136" s="12" t="s">
        <v>20</v>
      </c>
      <c r="L4136" s="12" t="s">
        <v>158</v>
      </c>
    </row>
    <row r="4137" spans="1:12" x14ac:dyDescent="0.25">
      <c r="A4137" s="10" t="s">
        <v>3839</v>
      </c>
      <c r="B4137" s="14">
        <v>202604</v>
      </c>
      <c r="C4137" s="14">
        <v>202604</v>
      </c>
      <c r="D4137" s="14" t="s">
        <v>1015</v>
      </c>
      <c r="E4137" s="16">
        <v>7735705170</v>
      </c>
      <c r="F4137" s="10" t="s">
        <v>3840</v>
      </c>
      <c r="G4137" s="17" t="s">
        <v>1778</v>
      </c>
      <c r="H4137" s="11">
        <v>290000</v>
      </c>
      <c r="I4137" s="19">
        <v>46244</v>
      </c>
      <c r="J4137" s="11">
        <v>70000</v>
      </c>
      <c r="K4137" s="12" t="s">
        <v>20</v>
      </c>
      <c r="L4137" s="12" t="s">
        <v>158</v>
      </c>
    </row>
    <row r="4138" spans="1:12" x14ac:dyDescent="0.25">
      <c r="A4138" s="10" t="s">
        <v>4086</v>
      </c>
      <c r="B4138" s="14">
        <v>202607</v>
      </c>
      <c r="C4138" s="14">
        <v>202607</v>
      </c>
      <c r="D4138" s="14" t="s">
        <v>1015</v>
      </c>
      <c r="E4138" s="16">
        <v>8895067958</v>
      </c>
      <c r="F4138" s="10"/>
      <c r="G4138" s="17" t="s">
        <v>1778</v>
      </c>
      <c r="H4138" s="11">
        <v>300000</v>
      </c>
      <c r="I4138" s="19">
        <v>46244</v>
      </c>
      <c r="J4138" s="11">
        <v>29000</v>
      </c>
      <c r="K4138" s="12" t="s">
        <v>20</v>
      </c>
      <c r="L4138" s="12" t="s">
        <v>158</v>
      </c>
    </row>
    <row r="4139" spans="1:12" x14ac:dyDescent="0.25">
      <c r="A4139" s="10" t="s">
        <v>4644</v>
      </c>
      <c r="B4139" s="14">
        <v>202604</v>
      </c>
      <c r="C4139" s="14">
        <v>202604</v>
      </c>
      <c r="D4139" s="14" t="s">
        <v>1015</v>
      </c>
      <c r="E4139" s="16">
        <v>7606972935</v>
      </c>
      <c r="F4139" s="10" t="s">
        <v>3854</v>
      </c>
      <c r="G4139" s="17" t="s">
        <v>1778</v>
      </c>
      <c r="H4139" s="11">
        <v>290000</v>
      </c>
      <c r="I4139" s="19">
        <v>46244</v>
      </c>
      <c r="J4139" s="11">
        <v>50000</v>
      </c>
      <c r="K4139" s="12" t="s">
        <v>20</v>
      </c>
      <c r="L4139" s="12" t="s">
        <v>158</v>
      </c>
    </row>
    <row r="4140" spans="1:12" x14ac:dyDescent="0.25">
      <c r="A4140" s="10" t="s">
        <v>3857</v>
      </c>
      <c r="B4140" s="14">
        <v>202604</v>
      </c>
      <c r="C4140" s="14">
        <v>202604</v>
      </c>
      <c r="D4140" s="14" t="s">
        <v>1015</v>
      </c>
      <c r="E4140" s="16">
        <v>9937116404</v>
      </c>
      <c r="F4140" s="10" t="s">
        <v>3867</v>
      </c>
      <c r="G4140" s="17" t="s">
        <v>3682</v>
      </c>
      <c r="H4140" s="11">
        <v>150000</v>
      </c>
      <c r="I4140" s="19">
        <v>46244</v>
      </c>
      <c r="J4140" s="11">
        <v>30000</v>
      </c>
      <c r="K4140" s="12" t="s">
        <v>20</v>
      </c>
      <c r="L4140" s="12" t="s">
        <v>158</v>
      </c>
    </row>
    <row r="4141" spans="1:12" x14ac:dyDescent="0.25">
      <c r="A4141" s="10" t="s">
        <v>4686</v>
      </c>
      <c r="B4141" s="14">
        <v>202607</v>
      </c>
      <c r="C4141" s="14">
        <v>202607</v>
      </c>
      <c r="D4141" s="14" t="s">
        <v>1015</v>
      </c>
      <c r="E4141" s="16">
        <v>6358944343</v>
      </c>
      <c r="F4141" s="10" t="s">
        <v>4687</v>
      </c>
      <c r="G4141" s="17" t="s">
        <v>1778</v>
      </c>
      <c r="H4141" s="11">
        <v>290000</v>
      </c>
      <c r="I4141" s="19">
        <v>46245</v>
      </c>
      <c r="J4141" s="11">
        <v>100000</v>
      </c>
      <c r="K4141" s="12" t="s">
        <v>20</v>
      </c>
      <c r="L4141" s="12" t="s">
        <v>158</v>
      </c>
    </row>
    <row r="4142" spans="1:12" x14ac:dyDescent="0.25">
      <c r="A4142" s="10" t="s">
        <v>4000</v>
      </c>
      <c r="B4142" s="14">
        <v>202506</v>
      </c>
      <c r="C4142" s="14">
        <v>202506</v>
      </c>
      <c r="D4142" s="14" t="s">
        <v>1014</v>
      </c>
      <c r="E4142" s="16">
        <v>9902793156</v>
      </c>
      <c r="F4142" s="10" t="s">
        <v>4001</v>
      </c>
      <c r="G4142" s="17" t="s">
        <v>3682</v>
      </c>
      <c r="H4142" s="11">
        <v>177000</v>
      </c>
      <c r="I4142" s="19">
        <v>46245</v>
      </c>
      <c r="J4142" s="11">
        <v>40000</v>
      </c>
      <c r="K4142" s="12" t="s">
        <v>20</v>
      </c>
      <c r="L4142" s="12" t="s">
        <v>158</v>
      </c>
    </row>
    <row r="4143" spans="1:12" x14ac:dyDescent="0.25">
      <c r="A4143" s="10" t="s">
        <v>3892</v>
      </c>
      <c r="B4143" s="14">
        <v>202605</v>
      </c>
      <c r="C4143" s="14">
        <v>202605</v>
      </c>
      <c r="D4143" s="14" t="s">
        <v>1015</v>
      </c>
      <c r="E4143" s="16">
        <v>7894473018</v>
      </c>
      <c r="F4143" s="10" t="s">
        <v>3906</v>
      </c>
      <c r="G4143" s="17" t="s">
        <v>1778</v>
      </c>
      <c r="H4143" s="11">
        <v>290000</v>
      </c>
      <c r="I4143" s="19">
        <v>46245</v>
      </c>
      <c r="J4143" s="11">
        <v>71250</v>
      </c>
      <c r="K4143" s="12" t="s">
        <v>20</v>
      </c>
      <c r="L4143" s="12" t="s">
        <v>158</v>
      </c>
    </row>
    <row r="4144" spans="1:12" x14ac:dyDescent="0.25">
      <c r="A4144" s="10" t="s">
        <v>4744</v>
      </c>
      <c r="B4144" s="14">
        <v>202608</v>
      </c>
      <c r="C4144" s="14">
        <v>202608</v>
      </c>
      <c r="D4144" s="14" t="s">
        <v>1015</v>
      </c>
      <c r="E4144" s="16">
        <v>7735271254</v>
      </c>
      <c r="F4144" s="10" t="s">
        <v>4756</v>
      </c>
      <c r="G4144" s="17" t="s">
        <v>1778</v>
      </c>
      <c r="H4144" s="11">
        <v>320000</v>
      </c>
      <c r="I4144" s="19">
        <v>46245</v>
      </c>
      <c r="J4144" s="11">
        <v>63000</v>
      </c>
      <c r="K4144" s="12" t="s">
        <v>20</v>
      </c>
      <c r="L4144" s="12" t="s">
        <v>158</v>
      </c>
    </row>
    <row r="4145" spans="1:12" x14ac:dyDescent="0.25">
      <c r="A4145" s="10" t="s">
        <v>4738</v>
      </c>
      <c r="B4145" s="14">
        <v>202608</v>
      </c>
      <c r="C4145" s="14">
        <v>202608</v>
      </c>
      <c r="D4145" s="14" t="s">
        <v>1015</v>
      </c>
      <c r="E4145" s="16">
        <v>7978610994</v>
      </c>
      <c r="F4145" s="10" t="s">
        <v>4750</v>
      </c>
      <c r="G4145" s="17" t="s">
        <v>1778</v>
      </c>
      <c r="H4145" s="11">
        <v>320000</v>
      </c>
      <c r="I4145" s="19">
        <v>46245</v>
      </c>
      <c r="J4145" s="11">
        <v>50000</v>
      </c>
      <c r="K4145" s="12" t="s">
        <v>20</v>
      </c>
      <c r="L4145" s="12" t="s">
        <v>158</v>
      </c>
    </row>
    <row r="4146" spans="1:12" x14ac:dyDescent="0.25">
      <c r="A4146" s="10" t="s">
        <v>4056</v>
      </c>
      <c r="B4146" s="14">
        <v>202608</v>
      </c>
      <c r="C4146" s="14">
        <v>202608</v>
      </c>
      <c r="D4146" s="14" t="s">
        <v>1014</v>
      </c>
      <c r="E4146" s="16">
        <v>9938628422</v>
      </c>
      <c r="F4146" s="10" t="s">
        <v>4778</v>
      </c>
      <c r="G4146" s="17" t="s">
        <v>3682</v>
      </c>
      <c r="H4146" s="11">
        <v>270000</v>
      </c>
      <c r="I4146" s="19">
        <v>46245</v>
      </c>
      <c r="J4146" s="11">
        <v>5000</v>
      </c>
      <c r="K4146" s="12" t="s">
        <v>20</v>
      </c>
      <c r="L4146" s="12" t="s">
        <v>158</v>
      </c>
    </row>
    <row r="4147" spans="1:12" x14ac:dyDescent="0.25">
      <c r="A4147" s="10" t="s">
        <v>4774</v>
      </c>
      <c r="B4147" s="14">
        <v>202608</v>
      </c>
      <c r="C4147" s="14">
        <v>202608</v>
      </c>
      <c r="D4147" s="14" t="s">
        <v>1015</v>
      </c>
      <c r="E4147" s="16">
        <v>8144633021</v>
      </c>
      <c r="F4147" s="10" t="s">
        <v>4779</v>
      </c>
      <c r="G4147" s="17" t="s">
        <v>1778</v>
      </c>
      <c r="H4147" s="11">
        <v>318600</v>
      </c>
      <c r="I4147" s="19">
        <v>46245</v>
      </c>
      <c r="J4147" s="11">
        <v>5000</v>
      </c>
      <c r="K4147" s="12" t="s">
        <v>20</v>
      </c>
      <c r="L4147" s="12" t="s">
        <v>158</v>
      </c>
    </row>
    <row r="4148" spans="1:12" x14ac:dyDescent="0.25">
      <c r="A4148" s="10" t="s">
        <v>4775</v>
      </c>
      <c r="B4148" s="14">
        <v>202608</v>
      </c>
      <c r="C4148" s="14">
        <v>202608</v>
      </c>
      <c r="D4148" s="14" t="s">
        <v>1015</v>
      </c>
      <c r="E4148" s="16">
        <v>7536984549</v>
      </c>
      <c r="F4148" s="10" t="s">
        <v>4780</v>
      </c>
      <c r="G4148" s="17" t="s">
        <v>1778</v>
      </c>
      <c r="H4148" s="11">
        <v>318600</v>
      </c>
      <c r="I4148" s="19">
        <v>46245</v>
      </c>
      <c r="J4148" s="11">
        <v>5000</v>
      </c>
      <c r="K4148" s="12" t="s">
        <v>20</v>
      </c>
      <c r="L4148" s="12" t="s">
        <v>158</v>
      </c>
    </row>
    <row r="4149" spans="1:12" x14ac:dyDescent="0.25">
      <c r="A4149" s="10" t="s">
        <v>4776</v>
      </c>
      <c r="B4149" s="14">
        <v>202608</v>
      </c>
      <c r="C4149" s="14">
        <v>202608</v>
      </c>
      <c r="D4149" s="14" t="s">
        <v>1015</v>
      </c>
      <c r="E4149" s="16">
        <v>7377732738</v>
      </c>
      <c r="F4149" s="10" t="s">
        <v>4781</v>
      </c>
      <c r="G4149" s="17" t="s">
        <v>1778</v>
      </c>
      <c r="H4149" s="11">
        <v>318600</v>
      </c>
      <c r="I4149" s="19">
        <v>46245</v>
      </c>
      <c r="J4149" s="11">
        <v>5000</v>
      </c>
      <c r="K4149" s="12" t="s">
        <v>20</v>
      </c>
      <c r="L4149" s="12" t="s">
        <v>158</v>
      </c>
    </row>
    <row r="4150" spans="1:12" x14ac:dyDescent="0.25">
      <c r="A4150" s="10" t="s">
        <v>4777</v>
      </c>
      <c r="B4150" s="14">
        <v>202608</v>
      </c>
      <c r="C4150" s="14">
        <v>202608</v>
      </c>
      <c r="D4150" s="14" t="s">
        <v>1015</v>
      </c>
      <c r="E4150" s="16">
        <v>7978403102</v>
      </c>
      <c r="F4150" s="10" t="s">
        <v>4782</v>
      </c>
      <c r="G4150" s="17" t="s">
        <v>1778</v>
      </c>
      <c r="H4150" s="11">
        <v>320000</v>
      </c>
      <c r="I4150" s="19">
        <v>46245</v>
      </c>
      <c r="J4150" s="11">
        <v>5000</v>
      </c>
      <c r="K4150" s="12" t="s">
        <v>20</v>
      </c>
      <c r="L4150" s="12" t="s">
        <v>158</v>
      </c>
    </row>
    <row r="4151" spans="1:12" x14ac:dyDescent="0.25">
      <c r="A4151" s="10" t="s">
        <v>4742</v>
      </c>
      <c r="B4151" s="14">
        <v>202608</v>
      </c>
      <c r="C4151" s="14">
        <v>202608</v>
      </c>
      <c r="D4151" s="14" t="s">
        <v>1015</v>
      </c>
      <c r="E4151" s="16">
        <v>6371302147</v>
      </c>
      <c r="F4151" s="10" t="s">
        <v>4754</v>
      </c>
      <c r="G4151" s="17" t="s">
        <v>1778</v>
      </c>
      <c r="H4151" s="11">
        <v>320000</v>
      </c>
      <c r="I4151" s="19">
        <v>46246</v>
      </c>
      <c r="J4151" s="11">
        <v>285000</v>
      </c>
      <c r="K4151" s="12" t="s">
        <v>20</v>
      </c>
      <c r="L4151" s="12" t="s">
        <v>158</v>
      </c>
    </row>
    <row r="4152" spans="1:12" x14ac:dyDescent="0.25">
      <c r="A4152" s="10" t="s">
        <v>4127</v>
      </c>
      <c r="B4152" s="14">
        <v>202607</v>
      </c>
      <c r="C4152" s="14">
        <v>202607</v>
      </c>
      <c r="D4152" s="14" t="s">
        <v>1014</v>
      </c>
      <c r="E4152" s="16">
        <v>7359773603</v>
      </c>
      <c r="F4152" s="10" t="s">
        <v>4142</v>
      </c>
      <c r="G4152" s="17" t="s">
        <v>1778</v>
      </c>
      <c r="H4152" s="11">
        <v>290000</v>
      </c>
      <c r="I4152" s="19">
        <v>46246</v>
      </c>
      <c r="J4152" s="11">
        <v>95000</v>
      </c>
      <c r="K4152" s="12" t="s">
        <v>20</v>
      </c>
      <c r="L4152" s="12" t="s">
        <v>158</v>
      </c>
    </row>
    <row r="4153" spans="1:12" x14ac:dyDescent="0.25">
      <c r="A4153" s="10" t="s">
        <v>4738</v>
      </c>
      <c r="B4153" s="14">
        <v>202608</v>
      </c>
      <c r="C4153" s="14">
        <v>202608</v>
      </c>
      <c r="D4153" s="14" t="s">
        <v>1015</v>
      </c>
      <c r="E4153" s="16">
        <v>7978610994</v>
      </c>
      <c r="F4153" s="10" t="s">
        <v>4750</v>
      </c>
      <c r="G4153" s="17" t="s">
        <v>1778</v>
      </c>
      <c r="H4153" s="11">
        <v>320000</v>
      </c>
      <c r="I4153" s="19">
        <v>46247</v>
      </c>
      <c r="J4153" s="11">
        <v>28750</v>
      </c>
      <c r="K4153" s="12" t="s">
        <v>20</v>
      </c>
      <c r="L4153" s="12" t="s">
        <v>158</v>
      </c>
    </row>
    <row r="4154" spans="1:12" x14ac:dyDescent="0.25">
      <c r="A4154" s="10" t="s">
        <v>4124</v>
      </c>
      <c r="B4154" s="14">
        <v>202607</v>
      </c>
      <c r="C4154" s="14">
        <v>202607</v>
      </c>
      <c r="D4154" s="14" t="s">
        <v>1015</v>
      </c>
      <c r="E4154" s="16" t="s">
        <v>4130</v>
      </c>
      <c r="F4154" s="10" t="s">
        <v>4139</v>
      </c>
      <c r="G4154" s="17" t="s">
        <v>1778</v>
      </c>
      <c r="H4154" s="11">
        <v>290000</v>
      </c>
      <c r="I4154" s="19">
        <v>46247</v>
      </c>
      <c r="J4154" s="11">
        <v>95000</v>
      </c>
      <c r="K4154" s="12" t="s">
        <v>20</v>
      </c>
      <c r="L4154" s="12" t="s">
        <v>158</v>
      </c>
    </row>
    <row r="4155" spans="1:12" x14ac:dyDescent="0.25">
      <c r="A4155" s="10" t="s">
        <v>4032</v>
      </c>
      <c r="B4155" s="14">
        <v>202506</v>
      </c>
      <c r="C4155" s="14">
        <v>202506</v>
      </c>
      <c r="D4155" s="14" t="s">
        <v>1015</v>
      </c>
      <c r="E4155" s="16">
        <v>7008878148</v>
      </c>
      <c r="F4155" s="10" t="s">
        <v>4030</v>
      </c>
      <c r="G4155" s="17" t="s">
        <v>1778</v>
      </c>
      <c r="H4155" s="11">
        <v>290000</v>
      </c>
      <c r="I4155" s="19">
        <v>46247</v>
      </c>
      <c r="J4155" s="11">
        <v>52000</v>
      </c>
      <c r="K4155" s="12" t="s">
        <v>689</v>
      </c>
      <c r="L4155" s="12" t="s">
        <v>158</v>
      </c>
    </row>
    <row r="4156" spans="1:12" x14ac:dyDescent="0.25">
      <c r="A4156" s="10" t="s">
        <v>3956</v>
      </c>
      <c r="B4156" s="14">
        <v>202606</v>
      </c>
      <c r="C4156" s="14">
        <v>202606</v>
      </c>
      <c r="D4156" s="14" t="s">
        <v>1015</v>
      </c>
      <c r="E4156" s="16">
        <v>8249535710</v>
      </c>
      <c r="F4156" s="10" t="s">
        <v>3957</v>
      </c>
      <c r="G4156" s="17" t="s">
        <v>1778</v>
      </c>
      <c r="H4156" s="11">
        <v>290000</v>
      </c>
      <c r="I4156" s="19">
        <v>46247</v>
      </c>
      <c r="J4156" s="11">
        <v>55000</v>
      </c>
      <c r="K4156" s="12" t="s">
        <v>20</v>
      </c>
      <c r="L4156" s="12" t="s">
        <v>158</v>
      </c>
    </row>
    <row r="4157" spans="1:12" s="121" customFormat="1" x14ac:dyDescent="0.25">
      <c r="A4157" s="114" t="s">
        <v>3972</v>
      </c>
      <c r="B4157" s="115">
        <v>202506</v>
      </c>
      <c r="C4157" s="115">
        <v>202506</v>
      </c>
      <c r="D4157" s="115" t="s">
        <v>1014</v>
      </c>
      <c r="E4157" s="116">
        <v>9692839258</v>
      </c>
      <c r="F4157" s="114"/>
      <c r="G4157" s="117" t="s">
        <v>1778</v>
      </c>
      <c r="H4157" s="118">
        <v>290000</v>
      </c>
      <c r="I4157" s="119">
        <v>46247</v>
      </c>
      <c r="J4157" s="118">
        <v>72500</v>
      </c>
      <c r="K4157" s="120" t="s">
        <v>20</v>
      </c>
      <c r="L4157" s="120" t="s">
        <v>158</v>
      </c>
    </row>
    <row r="4158" spans="1:12" x14ac:dyDescent="0.25">
      <c r="A4158" s="10" t="s">
        <v>3965</v>
      </c>
      <c r="B4158" s="14">
        <v>202506</v>
      </c>
      <c r="C4158" s="14">
        <v>202506</v>
      </c>
      <c r="D4158" s="14" t="s">
        <v>1014</v>
      </c>
      <c r="E4158" s="16">
        <v>8871250061</v>
      </c>
      <c r="F4158" s="10"/>
      <c r="G4158" s="17" t="s">
        <v>3682</v>
      </c>
      <c r="H4158" s="11">
        <v>270000</v>
      </c>
      <c r="I4158" s="19">
        <v>46247</v>
      </c>
      <c r="J4158" s="11">
        <v>62250</v>
      </c>
      <c r="K4158" s="12" t="s">
        <v>20</v>
      </c>
      <c r="L4158" s="12" t="s">
        <v>158</v>
      </c>
    </row>
    <row r="4159" spans="1:12" x14ac:dyDescent="0.25">
      <c r="A4159" s="10" t="s">
        <v>4737</v>
      </c>
      <c r="B4159" s="14">
        <v>202608</v>
      </c>
      <c r="C4159" s="14">
        <v>202608</v>
      </c>
      <c r="D4159" s="14" t="s">
        <v>1015</v>
      </c>
      <c r="E4159" s="16">
        <v>7735358958</v>
      </c>
      <c r="F4159" s="10" t="s">
        <v>4749</v>
      </c>
      <c r="G4159" s="17" t="s">
        <v>1778</v>
      </c>
      <c r="H4159" s="11">
        <v>318600</v>
      </c>
      <c r="I4159" s="19">
        <v>46248</v>
      </c>
      <c r="J4159" s="11">
        <v>50000</v>
      </c>
      <c r="K4159" s="12" t="s">
        <v>20</v>
      </c>
      <c r="L4159" s="12" t="s">
        <v>158</v>
      </c>
    </row>
    <row r="4160" spans="1:12" x14ac:dyDescent="0.25">
      <c r="A4160" s="10" t="s">
        <v>4737</v>
      </c>
      <c r="B4160" s="14">
        <v>202608</v>
      </c>
      <c r="C4160" s="14">
        <v>202608</v>
      </c>
      <c r="D4160" s="14" t="s">
        <v>1015</v>
      </c>
      <c r="E4160" s="16">
        <v>7735358958</v>
      </c>
      <c r="F4160" s="10" t="s">
        <v>4749</v>
      </c>
      <c r="G4160" s="17" t="s">
        <v>1778</v>
      </c>
      <c r="H4160" s="11">
        <v>318600</v>
      </c>
      <c r="I4160" s="19">
        <v>46248</v>
      </c>
      <c r="J4160" s="11">
        <v>23250</v>
      </c>
      <c r="K4160" s="12" t="s">
        <v>20</v>
      </c>
      <c r="L4160" s="12" t="s">
        <v>158</v>
      </c>
    </row>
    <row r="4161" spans="1:13" x14ac:dyDescent="0.25">
      <c r="A4161" s="10" t="s">
        <v>4783</v>
      </c>
      <c r="B4161" s="14">
        <v>202608</v>
      </c>
      <c r="C4161" s="14">
        <v>202608</v>
      </c>
      <c r="D4161" s="14" t="s">
        <v>1015</v>
      </c>
      <c r="E4161" s="16">
        <v>9938628422</v>
      </c>
      <c r="F4161" s="10" t="s">
        <v>4778</v>
      </c>
      <c r="G4161" s="17" t="s">
        <v>1778</v>
      </c>
      <c r="H4161" s="11">
        <v>318600</v>
      </c>
      <c r="I4161" s="19">
        <v>46248</v>
      </c>
      <c r="J4161" s="11">
        <v>238000</v>
      </c>
      <c r="K4161" s="12" t="s">
        <v>20</v>
      </c>
      <c r="L4161" s="12" t="s">
        <v>158</v>
      </c>
    </row>
    <row r="4162" spans="1:13" x14ac:dyDescent="0.25">
      <c r="A4162" s="10" t="s">
        <v>4784</v>
      </c>
      <c r="B4162" s="14">
        <v>202608</v>
      </c>
      <c r="C4162" s="14">
        <v>202608</v>
      </c>
      <c r="D4162" s="14" t="s">
        <v>1015</v>
      </c>
      <c r="E4162" s="16"/>
      <c r="F4162" s="10"/>
      <c r="G4162" s="17" t="s">
        <v>1778</v>
      </c>
      <c r="H4162" s="11">
        <v>318600</v>
      </c>
      <c r="I4162" s="19">
        <v>46248</v>
      </c>
      <c r="J4162" s="11">
        <v>45000</v>
      </c>
      <c r="K4162" s="12" t="s">
        <v>20</v>
      </c>
      <c r="L4162" s="12" t="s">
        <v>158</v>
      </c>
    </row>
    <row r="4163" spans="1:13" x14ac:dyDescent="0.25">
      <c r="A4163" s="10" t="s">
        <v>4735</v>
      </c>
      <c r="B4163" s="14">
        <v>202608</v>
      </c>
      <c r="C4163" s="14">
        <v>202608</v>
      </c>
      <c r="D4163" s="14" t="s">
        <v>1015</v>
      </c>
      <c r="E4163" s="16">
        <v>8895644857</v>
      </c>
      <c r="F4163" s="10" t="s">
        <v>4747</v>
      </c>
      <c r="G4163" s="17" t="s">
        <v>1778</v>
      </c>
      <c r="H4163" s="11">
        <v>320000</v>
      </c>
      <c r="I4163" s="19">
        <v>46249</v>
      </c>
      <c r="J4163" s="11">
        <v>315000</v>
      </c>
      <c r="K4163" s="12" t="s">
        <v>20</v>
      </c>
      <c r="L4163" s="12" t="s">
        <v>158</v>
      </c>
    </row>
    <row r="4164" spans="1:13" x14ac:dyDescent="0.25">
      <c r="A4164" s="10" t="s">
        <v>741</v>
      </c>
      <c r="B4164" s="14">
        <v>202608</v>
      </c>
      <c r="C4164" s="14">
        <v>202608</v>
      </c>
      <c r="D4164" s="14" t="s">
        <v>1015</v>
      </c>
      <c r="E4164" s="16">
        <v>6370997267</v>
      </c>
      <c r="F4164" s="10" t="s">
        <v>742</v>
      </c>
      <c r="G4164" s="17" t="s">
        <v>4785</v>
      </c>
      <c r="H4164" s="11">
        <v>200000</v>
      </c>
      <c r="I4164" s="19">
        <v>46249</v>
      </c>
      <c r="J4164" s="11">
        <v>100000</v>
      </c>
      <c r="K4164" s="12" t="s">
        <v>717</v>
      </c>
      <c r="L4164" s="12" t="s">
        <v>158</v>
      </c>
      <c r="M4164" t="s">
        <v>4786</v>
      </c>
    </row>
    <row r="4165" spans="1:13" x14ac:dyDescent="0.25">
      <c r="A4165" s="10" t="s">
        <v>4787</v>
      </c>
      <c r="B4165" s="14">
        <v>202608</v>
      </c>
      <c r="C4165" s="14">
        <v>202608</v>
      </c>
      <c r="D4165" s="14" t="s">
        <v>1015</v>
      </c>
      <c r="E4165" s="16">
        <v>7064166700</v>
      </c>
      <c r="F4165" s="10" t="s">
        <v>4788</v>
      </c>
      <c r="G4165" s="17" t="s">
        <v>1778</v>
      </c>
      <c r="H4165" s="11">
        <v>318600</v>
      </c>
      <c r="I4165" s="19">
        <v>46251</v>
      </c>
      <c r="J4165" s="11">
        <v>100000</v>
      </c>
      <c r="K4165" s="12" t="s">
        <v>717</v>
      </c>
      <c r="L4165" s="12" t="s">
        <v>158</v>
      </c>
      <c r="M4165" t="s">
        <v>4789</v>
      </c>
    </row>
    <row r="4166" spans="1:13" x14ac:dyDescent="0.25">
      <c r="A4166" s="10" t="s">
        <v>4787</v>
      </c>
      <c r="B4166" s="14">
        <v>202608</v>
      </c>
      <c r="C4166" s="14">
        <v>202608</v>
      </c>
      <c r="D4166" s="14" t="s">
        <v>1015</v>
      </c>
      <c r="E4166" s="16">
        <v>7064166700</v>
      </c>
      <c r="F4166" s="10" t="s">
        <v>4788</v>
      </c>
      <c r="G4166" s="17" t="s">
        <v>1778</v>
      </c>
      <c r="H4166" s="11">
        <v>318600</v>
      </c>
      <c r="I4166" s="19">
        <v>46251</v>
      </c>
      <c r="J4166" s="11">
        <v>15000</v>
      </c>
      <c r="K4166" s="12" t="s">
        <v>717</v>
      </c>
      <c r="L4166" s="12" t="s">
        <v>158</v>
      </c>
    </row>
    <row r="4167" spans="1:13" x14ac:dyDescent="0.25">
      <c r="A4167" s="10" t="s">
        <v>4745</v>
      </c>
      <c r="B4167" s="14">
        <v>202608</v>
      </c>
      <c r="C4167" s="14">
        <v>202608</v>
      </c>
      <c r="D4167" s="14" t="s">
        <v>1015</v>
      </c>
      <c r="E4167" s="16">
        <v>7077603955</v>
      </c>
      <c r="F4167" s="10" t="s">
        <v>4757</v>
      </c>
      <c r="G4167" s="17" t="s">
        <v>1778</v>
      </c>
      <c r="H4167" s="11">
        <v>320000</v>
      </c>
      <c r="I4167" s="19">
        <v>46251</v>
      </c>
      <c r="J4167" s="11">
        <v>315000</v>
      </c>
      <c r="K4167" s="12" t="s">
        <v>20</v>
      </c>
      <c r="L4167" s="12" t="s">
        <v>158</v>
      </c>
    </row>
    <row r="4168" spans="1:13" x14ac:dyDescent="0.25">
      <c r="A4168" s="10" t="s">
        <v>1994</v>
      </c>
      <c r="B4168" s="14">
        <v>202608</v>
      </c>
      <c r="C4168" s="14">
        <v>202608</v>
      </c>
      <c r="D4168" s="14" t="s">
        <v>1015</v>
      </c>
      <c r="E4168" s="16">
        <v>8117964156</v>
      </c>
      <c r="F4168" s="10" t="s">
        <v>1995</v>
      </c>
      <c r="G4168" s="17" t="s">
        <v>1778</v>
      </c>
      <c r="H4168" s="11">
        <v>290000</v>
      </c>
      <c r="I4168" s="19">
        <v>46252</v>
      </c>
      <c r="J4168" s="11">
        <v>315000</v>
      </c>
      <c r="K4168" s="12" t="s">
        <v>20</v>
      </c>
      <c r="L4168" s="12" t="s">
        <v>158</v>
      </c>
    </row>
    <row r="4169" spans="1:13" x14ac:dyDescent="0.25">
      <c r="A4169" s="10" t="s">
        <v>2366</v>
      </c>
      <c r="B4169" s="14">
        <v>202410</v>
      </c>
      <c r="C4169" s="14">
        <v>202410</v>
      </c>
      <c r="D4169" s="14" t="s">
        <v>1015</v>
      </c>
      <c r="E4169" s="16" t="s">
        <v>2366</v>
      </c>
      <c r="F4169" s="10" t="s">
        <v>2369</v>
      </c>
      <c r="G4169" s="17" t="s">
        <v>1778</v>
      </c>
      <c r="H4169" s="11">
        <v>318000</v>
      </c>
      <c r="I4169" s="19">
        <v>46252</v>
      </c>
      <c r="J4169" s="11">
        <v>25000</v>
      </c>
      <c r="K4169" s="12" t="s">
        <v>20</v>
      </c>
      <c r="L4169" s="12" t="s">
        <v>158</v>
      </c>
    </row>
    <row r="4170" spans="1:13" x14ac:dyDescent="0.25">
      <c r="A4170" s="114" t="s">
        <v>3802</v>
      </c>
      <c r="B4170" s="115">
        <v>202604</v>
      </c>
      <c r="C4170" s="115">
        <v>202604</v>
      </c>
      <c r="D4170" s="115" t="s">
        <v>1015</v>
      </c>
      <c r="E4170" s="116">
        <v>7978579027</v>
      </c>
      <c r="F4170" s="114" t="s">
        <v>3818</v>
      </c>
      <c r="G4170" s="117" t="s">
        <v>1778</v>
      </c>
      <c r="H4170" s="118">
        <v>318600</v>
      </c>
      <c r="I4170" s="119">
        <v>46252</v>
      </c>
      <c r="J4170" s="118">
        <v>50000</v>
      </c>
      <c r="K4170" s="120" t="s">
        <v>20</v>
      </c>
      <c r="L4170" s="120" t="s">
        <v>158</v>
      </c>
    </row>
    <row r="4171" spans="1:13" x14ac:dyDescent="0.25">
      <c r="A4171" s="10" t="s">
        <v>3549</v>
      </c>
      <c r="B4171" s="14">
        <v>202602</v>
      </c>
      <c r="C4171" s="14">
        <v>202602</v>
      </c>
      <c r="D4171" s="14" t="s">
        <v>1015</v>
      </c>
      <c r="E4171" s="16">
        <v>8260810298</v>
      </c>
      <c r="F4171" s="10" t="s">
        <v>3565</v>
      </c>
      <c r="G4171" s="17" t="s">
        <v>1778</v>
      </c>
      <c r="H4171" s="11">
        <v>2900000</v>
      </c>
      <c r="I4171" s="19">
        <v>46252</v>
      </c>
      <c r="J4171" s="11">
        <v>40000</v>
      </c>
      <c r="K4171" s="12" t="s">
        <v>20</v>
      </c>
      <c r="L4171" s="12" t="s">
        <v>158</v>
      </c>
    </row>
    <row r="4172" spans="1:13" x14ac:dyDescent="0.25">
      <c r="A4172" s="10" t="s">
        <v>4790</v>
      </c>
      <c r="B4172" s="14">
        <v>202608</v>
      </c>
      <c r="C4172" s="14">
        <v>202608</v>
      </c>
      <c r="D4172" s="14" t="s">
        <v>1015</v>
      </c>
      <c r="E4172" s="16">
        <v>8101014751</v>
      </c>
      <c r="F4172" s="10" t="s">
        <v>4804</v>
      </c>
      <c r="G4172" s="17" t="s">
        <v>1778</v>
      </c>
      <c r="H4172" s="11">
        <v>320000</v>
      </c>
      <c r="I4172" s="19">
        <v>46253</v>
      </c>
      <c r="J4172" s="11">
        <v>5000</v>
      </c>
      <c r="K4172" s="12" t="s">
        <v>20</v>
      </c>
      <c r="L4172" s="12" t="s">
        <v>158</v>
      </c>
    </row>
    <row r="4173" spans="1:13" x14ac:dyDescent="0.25">
      <c r="A4173" s="10" t="s">
        <v>4791</v>
      </c>
      <c r="B4173" s="14">
        <v>202608</v>
      </c>
      <c r="C4173" s="14">
        <v>202608</v>
      </c>
      <c r="D4173" s="14" t="s">
        <v>1014</v>
      </c>
      <c r="E4173" s="16">
        <v>9687641531</v>
      </c>
      <c r="F4173" s="10" t="s">
        <v>4805</v>
      </c>
      <c r="G4173" s="17" t="s">
        <v>1778</v>
      </c>
      <c r="H4173" s="11">
        <v>320000</v>
      </c>
      <c r="I4173" s="19">
        <v>46253</v>
      </c>
      <c r="J4173" s="11">
        <v>5000</v>
      </c>
      <c r="K4173" s="12" t="s">
        <v>20</v>
      </c>
      <c r="L4173" s="12" t="s">
        <v>158</v>
      </c>
    </row>
    <row r="4174" spans="1:13" x14ac:dyDescent="0.25">
      <c r="A4174" s="10" t="s">
        <v>4792</v>
      </c>
      <c r="B4174" s="14">
        <v>202608</v>
      </c>
      <c r="C4174" s="14">
        <v>202608</v>
      </c>
      <c r="D4174" s="14" t="s">
        <v>1015</v>
      </c>
      <c r="E4174" s="16">
        <v>8984148522</v>
      </c>
      <c r="F4174" s="10" t="s">
        <v>4806</v>
      </c>
      <c r="G4174" s="17" t="s">
        <v>1778</v>
      </c>
      <c r="H4174" s="11">
        <v>318600</v>
      </c>
      <c r="I4174" s="19">
        <v>46253</v>
      </c>
      <c r="J4174" s="11">
        <v>5000</v>
      </c>
      <c r="K4174" s="12" t="s">
        <v>717</v>
      </c>
      <c r="L4174" s="12" t="s">
        <v>158</v>
      </c>
      <c r="M4174" t="s">
        <v>4789</v>
      </c>
    </row>
    <row r="4175" spans="1:13" x14ac:dyDescent="0.25">
      <c r="A4175" s="10" t="s">
        <v>4793</v>
      </c>
      <c r="B4175" s="14">
        <v>202608</v>
      </c>
      <c r="C4175" s="14">
        <v>202608</v>
      </c>
      <c r="D4175" s="14" t="s">
        <v>1015</v>
      </c>
      <c r="E4175" s="16">
        <v>8260956867</v>
      </c>
      <c r="F4175" s="10" t="s">
        <v>4807</v>
      </c>
      <c r="G4175" s="17" t="s">
        <v>1778</v>
      </c>
      <c r="H4175" s="11">
        <v>310000</v>
      </c>
      <c r="I4175" s="19">
        <v>46253</v>
      </c>
      <c r="J4175" s="11">
        <v>5000</v>
      </c>
      <c r="K4175" s="12" t="s">
        <v>20</v>
      </c>
      <c r="L4175" s="12" t="s">
        <v>158</v>
      </c>
    </row>
    <row r="4176" spans="1:13" x14ac:dyDescent="0.25">
      <c r="A4176" s="10" t="s">
        <v>1994</v>
      </c>
      <c r="B4176" s="14">
        <v>202608</v>
      </c>
      <c r="C4176" s="14">
        <v>202608</v>
      </c>
      <c r="D4176" s="14" t="s">
        <v>1014</v>
      </c>
      <c r="E4176" s="16">
        <v>8117964156</v>
      </c>
      <c r="F4176" s="10" t="s">
        <v>1995</v>
      </c>
      <c r="G4176" s="17" t="s">
        <v>1778</v>
      </c>
      <c r="H4176" s="11">
        <v>320000</v>
      </c>
      <c r="I4176" s="19">
        <v>46253</v>
      </c>
      <c r="J4176" s="11">
        <v>5000</v>
      </c>
      <c r="K4176" s="12" t="s">
        <v>20</v>
      </c>
      <c r="L4176" s="12" t="s">
        <v>158</v>
      </c>
    </row>
    <row r="4177" spans="1:12" x14ac:dyDescent="0.25">
      <c r="A4177" s="10" t="s">
        <v>4794</v>
      </c>
      <c r="B4177" s="14">
        <v>202608</v>
      </c>
      <c r="C4177" s="14">
        <v>202608</v>
      </c>
      <c r="D4177" s="14" t="s">
        <v>1015</v>
      </c>
      <c r="E4177" s="16">
        <v>7606002995</v>
      </c>
      <c r="F4177" s="10"/>
      <c r="G4177" s="17" t="s">
        <v>1778</v>
      </c>
      <c r="H4177" s="11">
        <v>318600</v>
      </c>
      <c r="I4177" s="19">
        <v>46253</v>
      </c>
      <c r="J4177" s="11">
        <v>5000</v>
      </c>
      <c r="K4177" s="12" t="s">
        <v>20</v>
      </c>
      <c r="L4177" s="12" t="s">
        <v>158</v>
      </c>
    </row>
    <row r="4178" spans="1:12" x14ac:dyDescent="0.25">
      <c r="A4178" s="10" t="s">
        <v>4795</v>
      </c>
      <c r="B4178" s="14">
        <v>202608</v>
      </c>
      <c r="C4178" s="14">
        <v>202608</v>
      </c>
      <c r="D4178" s="14" t="s">
        <v>1015</v>
      </c>
      <c r="E4178" s="16">
        <v>9556393048</v>
      </c>
      <c r="F4178" s="10" t="s">
        <v>4808</v>
      </c>
      <c r="G4178" s="17" t="s">
        <v>1778</v>
      </c>
      <c r="H4178" s="11">
        <v>320000</v>
      </c>
      <c r="I4178" s="19">
        <v>46253</v>
      </c>
      <c r="J4178" s="11">
        <v>5000</v>
      </c>
      <c r="K4178" s="12" t="s">
        <v>20</v>
      </c>
      <c r="L4178" s="12" t="s">
        <v>158</v>
      </c>
    </row>
    <row r="4179" spans="1:12" x14ac:dyDescent="0.25">
      <c r="A4179" s="10" t="s">
        <v>4796</v>
      </c>
      <c r="B4179" s="14">
        <v>202608</v>
      </c>
      <c r="C4179" s="14">
        <v>202608</v>
      </c>
      <c r="D4179" s="14" t="s">
        <v>1015</v>
      </c>
      <c r="E4179" s="16">
        <v>9040545105</v>
      </c>
      <c r="F4179" s="10" t="s">
        <v>4809</v>
      </c>
      <c r="G4179" s="17"/>
      <c r="H4179" s="11"/>
      <c r="I4179" s="19">
        <v>46253</v>
      </c>
      <c r="J4179" s="11">
        <v>5000</v>
      </c>
      <c r="K4179" s="12" t="s">
        <v>20</v>
      </c>
      <c r="L4179" s="12" t="s">
        <v>158</v>
      </c>
    </row>
    <row r="4180" spans="1:12" x14ac:dyDescent="0.25">
      <c r="A4180" s="10" t="s">
        <v>4797</v>
      </c>
      <c r="B4180" s="14">
        <v>202608</v>
      </c>
      <c r="C4180" s="14">
        <v>202608</v>
      </c>
      <c r="D4180" s="14" t="s">
        <v>1014</v>
      </c>
      <c r="E4180" s="16">
        <v>9827646089</v>
      </c>
      <c r="F4180" s="10" t="s">
        <v>4810</v>
      </c>
      <c r="G4180" s="17" t="s">
        <v>3682</v>
      </c>
      <c r="H4180" s="11">
        <v>270000</v>
      </c>
      <c r="I4180" s="19">
        <v>46253</v>
      </c>
      <c r="J4180" s="11">
        <v>5000</v>
      </c>
      <c r="K4180" s="12" t="s">
        <v>20</v>
      </c>
      <c r="L4180" s="12" t="s">
        <v>158</v>
      </c>
    </row>
    <row r="4181" spans="1:12" x14ac:dyDescent="0.25">
      <c r="A4181" s="10" t="s">
        <v>4798</v>
      </c>
      <c r="B4181" s="14">
        <v>202608</v>
      </c>
      <c r="C4181" s="14">
        <v>202608</v>
      </c>
      <c r="D4181" s="14" t="s">
        <v>1015</v>
      </c>
      <c r="E4181" s="16">
        <v>7327848707</v>
      </c>
      <c r="F4181" s="10" t="s">
        <v>4811</v>
      </c>
      <c r="G4181" s="17" t="s">
        <v>3682</v>
      </c>
      <c r="H4181" s="11">
        <v>270000</v>
      </c>
      <c r="I4181" s="19">
        <v>46253</v>
      </c>
      <c r="J4181" s="11">
        <v>5000</v>
      </c>
      <c r="K4181" s="12" t="s">
        <v>20</v>
      </c>
      <c r="L4181" s="12" t="s">
        <v>158</v>
      </c>
    </row>
    <row r="4182" spans="1:12" x14ac:dyDescent="0.25">
      <c r="A4182" s="10" t="s">
        <v>4787</v>
      </c>
      <c r="B4182" s="14">
        <v>202608</v>
      </c>
      <c r="C4182" s="14">
        <v>202608</v>
      </c>
      <c r="D4182" s="14" t="s">
        <v>1015</v>
      </c>
      <c r="E4182" s="16">
        <v>7064166700</v>
      </c>
      <c r="F4182" s="10" t="s">
        <v>4788</v>
      </c>
      <c r="G4182" s="17" t="s">
        <v>1778</v>
      </c>
      <c r="H4182" s="11">
        <v>320000</v>
      </c>
      <c r="I4182" s="19">
        <v>46253</v>
      </c>
      <c r="J4182" s="11">
        <v>5000</v>
      </c>
      <c r="K4182" s="12" t="s">
        <v>20</v>
      </c>
      <c r="L4182" s="12" t="s">
        <v>158</v>
      </c>
    </row>
    <row r="4183" spans="1:12" x14ac:dyDescent="0.25">
      <c r="A4183" s="10" t="s">
        <v>4799</v>
      </c>
      <c r="B4183" s="14">
        <v>202608</v>
      </c>
      <c r="C4183" s="14">
        <v>202608</v>
      </c>
      <c r="D4183" s="14" t="s">
        <v>1015</v>
      </c>
      <c r="E4183" s="16">
        <v>8904810312</v>
      </c>
      <c r="F4183" s="10" t="s">
        <v>4812</v>
      </c>
      <c r="G4183" s="17" t="s">
        <v>1778</v>
      </c>
      <c r="H4183" s="11">
        <v>320000</v>
      </c>
      <c r="I4183" s="19">
        <v>46253</v>
      </c>
      <c r="J4183" s="11">
        <v>5000</v>
      </c>
      <c r="K4183" s="12" t="s">
        <v>20</v>
      </c>
      <c r="L4183" s="12" t="s">
        <v>158</v>
      </c>
    </row>
    <row r="4184" spans="1:12" x14ac:dyDescent="0.25">
      <c r="A4184" s="10" t="s">
        <v>3487</v>
      </c>
      <c r="B4184" s="14">
        <v>202608</v>
      </c>
      <c r="C4184" s="14">
        <v>202608</v>
      </c>
      <c r="D4184" s="14" t="s">
        <v>1015</v>
      </c>
      <c r="E4184" s="16">
        <v>9348780432</v>
      </c>
      <c r="F4184" s="10" t="s">
        <v>4813</v>
      </c>
      <c r="G4184" s="17" t="s">
        <v>1778</v>
      </c>
      <c r="H4184" s="11">
        <v>320000</v>
      </c>
      <c r="I4184" s="19">
        <v>46253</v>
      </c>
      <c r="J4184" s="11">
        <v>5000</v>
      </c>
      <c r="K4184" s="12" t="s">
        <v>20</v>
      </c>
      <c r="L4184" s="12" t="s">
        <v>158</v>
      </c>
    </row>
    <row r="4185" spans="1:12" x14ac:dyDescent="0.25">
      <c r="A4185" s="10" t="s">
        <v>4800</v>
      </c>
      <c r="B4185" s="14">
        <v>202608</v>
      </c>
      <c r="C4185" s="14">
        <v>202608</v>
      </c>
      <c r="D4185" s="14" t="s">
        <v>1015</v>
      </c>
      <c r="E4185" s="16">
        <v>7008088205</v>
      </c>
      <c r="F4185" s="10" t="s">
        <v>4814</v>
      </c>
      <c r="G4185" s="17" t="s">
        <v>1778</v>
      </c>
      <c r="H4185" s="11">
        <v>318600</v>
      </c>
      <c r="I4185" s="19">
        <v>46253</v>
      </c>
      <c r="J4185" s="11">
        <v>5000</v>
      </c>
      <c r="K4185" s="12" t="s">
        <v>20</v>
      </c>
      <c r="L4185" s="12" t="s">
        <v>158</v>
      </c>
    </row>
    <row r="4186" spans="1:12" x14ac:dyDescent="0.25">
      <c r="A4186" s="10" t="s">
        <v>4801</v>
      </c>
      <c r="B4186" s="14">
        <v>202608</v>
      </c>
      <c r="C4186" s="14">
        <v>202608</v>
      </c>
      <c r="D4186" s="14" t="s">
        <v>1015</v>
      </c>
      <c r="E4186" s="16">
        <v>9937654127</v>
      </c>
      <c r="F4186" s="10" t="s">
        <v>4815</v>
      </c>
      <c r="G4186" s="17" t="s">
        <v>1778</v>
      </c>
      <c r="H4186" s="11">
        <v>318600</v>
      </c>
      <c r="I4186" s="19">
        <v>46253</v>
      </c>
      <c r="J4186" s="11">
        <v>5000</v>
      </c>
      <c r="K4186" s="12" t="s">
        <v>20</v>
      </c>
      <c r="L4186" s="12" t="s">
        <v>158</v>
      </c>
    </row>
    <row r="4187" spans="1:12" x14ac:dyDescent="0.25">
      <c r="A4187" s="10" t="s">
        <v>741</v>
      </c>
      <c r="B4187" s="14">
        <v>202608</v>
      </c>
      <c r="C4187" s="14">
        <v>202608</v>
      </c>
      <c r="D4187" s="14" t="s">
        <v>1014</v>
      </c>
      <c r="E4187" s="16">
        <v>6370997267</v>
      </c>
      <c r="F4187" s="10" t="s">
        <v>742</v>
      </c>
      <c r="G4187" s="17" t="s">
        <v>4785</v>
      </c>
      <c r="H4187" s="11">
        <v>200000</v>
      </c>
      <c r="I4187" s="19">
        <v>46253</v>
      </c>
      <c r="J4187" s="11">
        <v>5000</v>
      </c>
      <c r="K4187" s="12" t="s">
        <v>20</v>
      </c>
      <c r="L4187" s="12" t="s">
        <v>158</v>
      </c>
    </row>
    <row r="4188" spans="1:12" x14ac:dyDescent="0.25">
      <c r="A4188" s="10" t="s">
        <v>4802</v>
      </c>
      <c r="B4188" s="14">
        <v>202608</v>
      </c>
      <c r="C4188" s="14">
        <v>202608</v>
      </c>
      <c r="D4188" s="14" t="s">
        <v>1014</v>
      </c>
      <c r="E4188" s="16">
        <v>6362271064</v>
      </c>
      <c r="F4188" s="10" t="s">
        <v>4816</v>
      </c>
      <c r="G4188" s="17" t="s">
        <v>4785</v>
      </c>
      <c r="H4188" s="11">
        <v>238000</v>
      </c>
      <c r="I4188" s="19">
        <v>46253</v>
      </c>
      <c r="J4188" s="11">
        <v>5000</v>
      </c>
      <c r="K4188" s="12" t="s">
        <v>20</v>
      </c>
      <c r="L4188" s="12" t="s">
        <v>158</v>
      </c>
    </row>
    <row r="4189" spans="1:12" x14ac:dyDescent="0.25">
      <c r="A4189" s="10" t="s">
        <v>4803</v>
      </c>
      <c r="B4189" s="14">
        <v>202608</v>
      </c>
      <c r="C4189" s="14">
        <v>202608</v>
      </c>
      <c r="D4189" s="14" t="s">
        <v>1014</v>
      </c>
      <c r="E4189" s="16">
        <v>8062836481</v>
      </c>
      <c r="F4189" s="10" t="s">
        <v>4817</v>
      </c>
      <c r="G4189" s="17" t="s">
        <v>4785</v>
      </c>
      <c r="H4189" s="11">
        <v>270000</v>
      </c>
      <c r="I4189" s="19">
        <v>46253</v>
      </c>
      <c r="J4189" s="11">
        <v>5000</v>
      </c>
      <c r="K4189" s="12" t="s">
        <v>20</v>
      </c>
      <c r="L4189" s="12" t="s">
        <v>158</v>
      </c>
    </row>
    <row r="4190" spans="1:12" x14ac:dyDescent="0.25">
      <c r="A4190" s="10" t="s">
        <v>3487</v>
      </c>
      <c r="B4190" s="14">
        <v>202608</v>
      </c>
      <c r="C4190" s="14">
        <v>202608</v>
      </c>
      <c r="D4190" s="14" t="s">
        <v>1015</v>
      </c>
      <c r="E4190" s="16">
        <v>9348780432</v>
      </c>
      <c r="F4190" s="10" t="s">
        <v>4813</v>
      </c>
      <c r="G4190" s="17" t="s">
        <v>1778</v>
      </c>
      <c r="H4190" s="11">
        <v>320000</v>
      </c>
      <c r="I4190" s="19">
        <v>46253</v>
      </c>
      <c r="J4190" s="11">
        <v>219178</v>
      </c>
      <c r="K4190" s="12" t="s">
        <v>20</v>
      </c>
      <c r="L4190" s="12" t="s">
        <v>158</v>
      </c>
    </row>
    <row r="4191" spans="1:12" s="121" customFormat="1" x14ac:dyDescent="0.25">
      <c r="A4191" s="114" t="s">
        <v>4793</v>
      </c>
      <c r="B4191" s="115">
        <v>202608</v>
      </c>
      <c r="C4191" s="115">
        <v>202608</v>
      </c>
      <c r="D4191" s="115" t="s">
        <v>1015</v>
      </c>
      <c r="E4191" s="116">
        <v>8260956867</v>
      </c>
      <c r="F4191" s="114" t="s">
        <v>4807</v>
      </c>
      <c r="G4191" s="117" t="s">
        <v>1778</v>
      </c>
      <c r="H4191" s="118">
        <v>310000</v>
      </c>
      <c r="I4191" s="119">
        <v>46253</v>
      </c>
      <c r="J4191" s="118">
        <v>55000</v>
      </c>
      <c r="K4191" s="120" t="s">
        <v>20</v>
      </c>
      <c r="L4191" s="120" t="s">
        <v>158</v>
      </c>
    </row>
    <row r="4192" spans="1:12" x14ac:dyDescent="0.25">
      <c r="A4192" s="10" t="s">
        <v>4795</v>
      </c>
      <c r="B4192" s="14">
        <v>202608</v>
      </c>
      <c r="C4192" s="14">
        <v>202608</v>
      </c>
      <c r="D4192" s="14" t="s">
        <v>1015</v>
      </c>
      <c r="E4192" s="16">
        <v>9556393048</v>
      </c>
      <c r="F4192" s="10" t="s">
        <v>4808</v>
      </c>
      <c r="G4192" s="17" t="s">
        <v>1778</v>
      </c>
      <c r="H4192" s="11">
        <v>320000</v>
      </c>
      <c r="I4192" s="19">
        <v>46254</v>
      </c>
      <c r="J4192" s="11">
        <v>315000</v>
      </c>
      <c r="K4192" s="12" t="s">
        <v>20</v>
      </c>
      <c r="L4192" s="12" t="s">
        <v>158</v>
      </c>
    </row>
    <row r="4193" spans="1:13" x14ac:dyDescent="0.25">
      <c r="A4193" s="10" t="s">
        <v>4790</v>
      </c>
      <c r="B4193" s="14">
        <v>202608</v>
      </c>
      <c r="C4193" s="14">
        <v>202608</v>
      </c>
      <c r="D4193" s="14" t="s">
        <v>1015</v>
      </c>
      <c r="E4193" s="16">
        <v>8101014751</v>
      </c>
      <c r="F4193" s="10" t="s">
        <v>4804</v>
      </c>
      <c r="G4193" s="17" t="s">
        <v>1778</v>
      </c>
      <c r="H4193" s="11">
        <v>320000</v>
      </c>
      <c r="I4193" s="19">
        <v>46254</v>
      </c>
      <c r="J4193" s="11">
        <v>110000</v>
      </c>
      <c r="K4193" s="12" t="s">
        <v>20</v>
      </c>
      <c r="L4193" s="12" t="s">
        <v>158</v>
      </c>
    </row>
    <row r="4194" spans="1:13" x14ac:dyDescent="0.25">
      <c r="A4194" s="10" t="s">
        <v>2366</v>
      </c>
      <c r="B4194" s="14">
        <v>202410</v>
      </c>
      <c r="C4194" s="14">
        <v>202410</v>
      </c>
      <c r="D4194" s="14" t="s">
        <v>1015</v>
      </c>
      <c r="E4194" s="16" t="s">
        <v>2366</v>
      </c>
      <c r="F4194" s="10" t="s">
        <v>2369</v>
      </c>
      <c r="G4194" s="17" t="s">
        <v>1778</v>
      </c>
      <c r="H4194" s="11">
        <v>318000</v>
      </c>
      <c r="I4194" s="19">
        <v>46255</v>
      </c>
      <c r="J4194" s="11">
        <v>25000</v>
      </c>
      <c r="K4194" s="12" t="s">
        <v>20</v>
      </c>
      <c r="L4194" s="12" t="s">
        <v>158</v>
      </c>
    </row>
    <row r="4195" spans="1:13" x14ac:dyDescent="0.25">
      <c r="A4195" s="10" t="s">
        <v>4790</v>
      </c>
      <c r="B4195" s="14">
        <v>202608</v>
      </c>
      <c r="C4195" s="14">
        <v>202608</v>
      </c>
      <c r="D4195" s="14" t="s">
        <v>1015</v>
      </c>
      <c r="E4195" s="16">
        <v>8101014751</v>
      </c>
      <c r="F4195" s="10" t="s">
        <v>4804</v>
      </c>
      <c r="G4195" s="17" t="s">
        <v>1778</v>
      </c>
      <c r="H4195" s="11">
        <v>320000</v>
      </c>
      <c r="I4195" s="19">
        <v>46255</v>
      </c>
      <c r="J4195" s="11">
        <v>100000</v>
      </c>
      <c r="K4195" s="12" t="s">
        <v>20</v>
      </c>
      <c r="L4195" s="12" t="s">
        <v>158</v>
      </c>
    </row>
    <row r="4196" spans="1:13" x14ac:dyDescent="0.25">
      <c r="A4196" s="10" t="s">
        <v>3804</v>
      </c>
      <c r="B4196" s="14">
        <v>202604</v>
      </c>
      <c r="C4196" s="14">
        <v>202604</v>
      </c>
      <c r="D4196" s="14" t="s">
        <v>1015</v>
      </c>
      <c r="E4196" s="16">
        <v>8847856918</v>
      </c>
      <c r="F4196" s="10" t="s">
        <v>3820</v>
      </c>
      <c r="G4196" s="17" t="s">
        <v>1778</v>
      </c>
      <c r="H4196" s="11">
        <v>318600</v>
      </c>
      <c r="I4196" s="19">
        <v>46255</v>
      </c>
      <c r="J4196" s="11">
        <v>50000</v>
      </c>
      <c r="K4196" s="12" t="s">
        <v>20</v>
      </c>
      <c r="L4196" s="12" t="s">
        <v>158</v>
      </c>
    </row>
    <row r="4197" spans="1:13" x14ac:dyDescent="0.25">
      <c r="A4197" s="10" t="s">
        <v>4803</v>
      </c>
      <c r="B4197" s="14">
        <v>202608</v>
      </c>
      <c r="C4197" s="14">
        <v>202608</v>
      </c>
      <c r="D4197" s="14" t="s">
        <v>1014</v>
      </c>
      <c r="E4197" s="16">
        <v>8062836481</v>
      </c>
      <c r="F4197" s="10" t="s">
        <v>4817</v>
      </c>
      <c r="G4197" s="17" t="s">
        <v>4785</v>
      </c>
      <c r="H4197" s="11">
        <v>295000</v>
      </c>
      <c r="I4197" s="19">
        <v>46255</v>
      </c>
      <c r="J4197" s="11">
        <v>120000</v>
      </c>
      <c r="K4197" s="12" t="s">
        <v>20</v>
      </c>
      <c r="L4197" s="12" t="s">
        <v>158</v>
      </c>
    </row>
    <row r="4198" spans="1:13" x14ac:dyDescent="0.25">
      <c r="A4198" s="10" t="s">
        <v>4085</v>
      </c>
      <c r="B4198" s="14">
        <v>202607</v>
      </c>
      <c r="C4198" s="14">
        <v>202607</v>
      </c>
      <c r="D4198" s="14" t="s">
        <v>1015</v>
      </c>
      <c r="E4198" s="16">
        <v>7504218655</v>
      </c>
      <c r="F4198" s="10" t="s">
        <v>4097</v>
      </c>
      <c r="G4198" s="17" t="s">
        <v>1778</v>
      </c>
      <c r="H4198" s="11">
        <v>300000</v>
      </c>
      <c r="I4198" s="19">
        <v>46255</v>
      </c>
      <c r="J4198" s="11">
        <v>65000</v>
      </c>
      <c r="K4198" s="12" t="s">
        <v>20</v>
      </c>
      <c r="L4198" s="12" t="s">
        <v>158</v>
      </c>
    </row>
    <row r="4199" spans="1:13" x14ac:dyDescent="0.25">
      <c r="A4199" s="10" t="s">
        <v>4126</v>
      </c>
      <c r="B4199" s="14">
        <v>202607</v>
      </c>
      <c r="C4199" s="14">
        <v>202607</v>
      </c>
      <c r="D4199" s="14" t="s">
        <v>1015</v>
      </c>
      <c r="E4199" s="16">
        <v>8583906145</v>
      </c>
      <c r="F4199" s="10" t="s">
        <v>4141</v>
      </c>
      <c r="G4199" s="17" t="s">
        <v>4068</v>
      </c>
      <c r="H4199" s="11">
        <v>165000</v>
      </c>
      <c r="I4199" s="19">
        <v>46256</v>
      </c>
      <c r="J4199" s="11">
        <v>50000</v>
      </c>
      <c r="K4199" s="12" t="s">
        <v>20</v>
      </c>
      <c r="L4199" s="12" t="s">
        <v>158</v>
      </c>
    </row>
    <row r="4200" spans="1:13" x14ac:dyDescent="0.25">
      <c r="A4200" s="10" t="s">
        <v>4048</v>
      </c>
      <c r="B4200" s="14">
        <v>202606</v>
      </c>
      <c r="C4200" s="14">
        <v>202606</v>
      </c>
      <c r="D4200" s="14" t="s">
        <v>1015</v>
      </c>
      <c r="E4200" s="16">
        <v>8580509531</v>
      </c>
      <c r="F4200" s="10" t="s">
        <v>4049</v>
      </c>
      <c r="G4200" s="17" t="s">
        <v>1778</v>
      </c>
      <c r="H4200" s="11">
        <v>318600</v>
      </c>
      <c r="I4200" s="19">
        <v>46256</v>
      </c>
      <c r="J4200" s="11">
        <v>90000</v>
      </c>
      <c r="K4200" s="12" t="s">
        <v>20</v>
      </c>
      <c r="L4200" s="12" t="s">
        <v>158</v>
      </c>
    </row>
    <row r="4201" spans="1:13" x14ac:dyDescent="0.25">
      <c r="A4201" s="10" t="s">
        <v>4054</v>
      </c>
      <c r="B4201" s="14">
        <v>202606</v>
      </c>
      <c r="C4201" s="14">
        <v>202606</v>
      </c>
      <c r="D4201" s="14" t="s">
        <v>1014</v>
      </c>
      <c r="E4201" s="16">
        <v>8580770338</v>
      </c>
      <c r="F4201" s="10" t="s">
        <v>4065</v>
      </c>
      <c r="G4201" s="17" t="s">
        <v>1778</v>
      </c>
      <c r="H4201" s="11">
        <v>320000</v>
      </c>
      <c r="I4201" s="19">
        <v>46256</v>
      </c>
      <c r="J4201" s="11">
        <v>90000</v>
      </c>
      <c r="K4201" s="12" t="s">
        <v>20</v>
      </c>
      <c r="L4201" s="12" t="s">
        <v>158</v>
      </c>
    </row>
    <row r="4202" spans="1:13" x14ac:dyDescent="0.25">
      <c r="A4202" s="10" t="s">
        <v>4798</v>
      </c>
      <c r="B4202" s="14">
        <v>202608</v>
      </c>
      <c r="C4202" s="14">
        <v>202608</v>
      </c>
      <c r="D4202" s="14" t="s">
        <v>1015</v>
      </c>
      <c r="E4202" s="16">
        <v>7327848707</v>
      </c>
      <c r="F4202" s="10" t="s">
        <v>4811</v>
      </c>
      <c r="G4202" s="17" t="s">
        <v>3682</v>
      </c>
      <c r="H4202" s="11">
        <v>270000</v>
      </c>
      <c r="I4202" s="19">
        <v>46256</v>
      </c>
      <c r="J4202" s="11">
        <v>100000</v>
      </c>
      <c r="K4202" s="12" t="s">
        <v>717</v>
      </c>
      <c r="L4202" s="12" t="s">
        <v>158</v>
      </c>
      <c r="M4202" t="s">
        <v>4818</v>
      </c>
    </row>
    <row r="4203" spans="1:13" x14ac:dyDescent="0.25">
      <c r="A4203" s="10" t="s">
        <v>4015</v>
      </c>
      <c r="B4203" s="14">
        <v>202606</v>
      </c>
      <c r="C4203" s="14">
        <v>202606</v>
      </c>
      <c r="D4203" s="14" t="s">
        <v>1015</v>
      </c>
      <c r="E4203" s="16">
        <v>9437384703</v>
      </c>
      <c r="F4203" s="10" t="s">
        <v>4024</v>
      </c>
      <c r="G4203" s="17" t="s">
        <v>1778</v>
      </c>
      <c r="H4203" s="11">
        <v>290000</v>
      </c>
      <c r="I4203" s="19">
        <v>46256</v>
      </c>
      <c r="J4203" s="11">
        <v>60000</v>
      </c>
      <c r="K4203" s="12" t="s">
        <v>20</v>
      </c>
      <c r="L4203" s="12" t="s">
        <v>158</v>
      </c>
    </row>
    <row r="4204" spans="1:13" x14ac:dyDescent="0.25">
      <c r="A4204" s="10" t="s">
        <v>741</v>
      </c>
      <c r="B4204" s="14">
        <v>202608</v>
      </c>
      <c r="C4204" s="14">
        <v>202608</v>
      </c>
      <c r="D4204" s="14" t="s">
        <v>1015</v>
      </c>
      <c r="E4204" s="16">
        <v>6370997267</v>
      </c>
      <c r="F4204" s="10" t="s">
        <v>742</v>
      </c>
      <c r="G4204" s="17" t="s">
        <v>4785</v>
      </c>
      <c r="H4204" s="11">
        <v>200000</v>
      </c>
      <c r="I4204" s="19">
        <v>46256</v>
      </c>
      <c r="J4204" s="11">
        <v>50000</v>
      </c>
      <c r="K4204" s="12" t="s">
        <v>717</v>
      </c>
      <c r="L4204" s="12" t="s">
        <v>158</v>
      </c>
      <c r="M4204" t="s">
        <v>4819</v>
      </c>
    </row>
    <row r="4205" spans="1:13" x14ac:dyDescent="0.25">
      <c r="A4205" s="10" t="s">
        <v>4791</v>
      </c>
      <c r="B4205" s="14">
        <v>202608</v>
      </c>
      <c r="C4205" s="14">
        <v>202608</v>
      </c>
      <c r="D4205" s="14" t="s">
        <v>1014</v>
      </c>
      <c r="E4205" s="16">
        <v>9687641531</v>
      </c>
      <c r="F4205" s="10" t="s">
        <v>4805</v>
      </c>
      <c r="G4205" s="17" t="s">
        <v>1778</v>
      </c>
      <c r="H4205" s="11">
        <v>320000</v>
      </c>
      <c r="I4205" s="19">
        <v>46258</v>
      </c>
      <c r="J4205" s="11">
        <v>315000</v>
      </c>
      <c r="K4205" s="12" t="s">
        <v>20</v>
      </c>
      <c r="L4205" s="12" t="s">
        <v>158</v>
      </c>
    </row>
    <row r="4206" spans="1:13" x14ac:dyDescent="0.25">
      <c r="A4206" s="10" t="s">
        <v>3615</v>
      </c>
      <c r="B4206" s="14">
        <v>202602</v>
      </c>
      <c r="C4206" s="14">
        <v>202602</v>
      </c>
      <c r="D4206" s="14" t="s">
        <v>1015</v>
      </c>
      <c r="E4206" s="16" t="s">
        <v>3619</v>
      </c>
      <c r="F4206" s="10" t="s">
        <v>3622</v>
      </c>
      <c r="G4206" s="17" t="s">
        <v>1778</v>
      </c>
      <c r="H4206" s="11">
        <v>290000</v>
      </c>
      <c r="I4206" s="19">
        <v>46258</v>
      </c>
      <c r="J4206" s="11">
        <v>50000</v>
      </c>
      <c r="K4206" s="12" t="s">
        <v>20</v>
      </c>
      <c r="L4206" s="12" t="s">
        <v>158</v>
      </c>
    </row>
    <row r="4207" spans="1:13" x14ac:dyDescent="0.25">
      <c r="A4207" s="10" t="s">
        <v>3541</v>
      </c>
      <c r="B4207" s="14">
        <v>202602</v>
      </c>
      <c r="C4207" s="14">
        <v>202602</v>
      </c>
      <c r="D4207" s="14" t="s">
        <v>1014</v>
      </c>
      <c r="E4207" s="16">
        <v>9124667646</v>
      </c>
      <c r="F4207" s="10" t="s">
        <v>3557</v>
      </c>
      <c r="G4207" s="17" t="s">
        <v>1778</v>
      </c>
      <c r="H4207" s="11">
        <v>290000</v>
      </c>
      <c r="I4207" s="19">
        <v>46258</v>
      </c>
      <c r="J4207" s="11">
        <v>30000</v>
      </c>
      <c r="K4207" s="12" t="s">
        <v>20</v>
      </c>
      <c r="L4207" s="12" t="s">
        <v>158</v>
      </c>
    </row>
    <row r="4208" spans="1:13" ht="13.5" customHeight="1" x14ac:dyDescent="0.25">
      <c r="A4208" s="10" t="s">
        <v>4820</v>
      </c>
      <c r="B4208" s="14">
        <v>202608</v>
      </c>
      <c r="C4208" s="14">
        <v>202608</v>
      </c>
      <c r="D4208" s="14" t="s">
        <v>1014</v>
      </c>
      <c r="E4208" s="16">
        <v>9630553895</v>
      </c>
      <c r="F4208" s="10" t="s">
        <v>4822</v>
      </c>
      <c r="G4208" s="17" t="s">
        <v>4785</v>
      </c>
      <c r="H4208" s="11">
        <v>177000</v>
      </c>
      <c r="I4208" s="19">
        <v>46258</v>
      </c>
      <c r="J4208" s="11">
        <v>5000</v>
      </c>
      <c r="K4208" s="12" t="s">
        <v>20</v>
      </c>
      <c r="L4208" s="12" t="s">
        <v>158</v>
      </c>
    </row>
    <row r="4209" spans="1:12" ht="13.5" customHeight="1" x14ac:dyDescent="0.25">
      <c r="A4209" s="10" t="s">
        <v>203</v>
      </c>
      <c r="B4209" s="14">
        <v>202608</v>
      </c>
      <c r="C4209" s="14">
        <v>202608</v>
      </c>
      <c r="D4209" s="14" t="s">
        <v>1014</v>
      </c>
      <c r="E4209" s="16">
        <v>8910156010</v>
      </c>
      <c r="F4209" s="10" t="s">
        <v>204</v>
      </c>
      <c r="G4209" s="17" t="s">
        <v>4785</v>
      </c>
      <c r="H4209" s="11">
        <v>177000</v>
      </c>
      <c r="I4209" s="19">
        <v>46258</v>
      </c>
      <c r="J4209" s="11">
        <v>5000</v>
      </c>
      <c r="K4209" s="12" t="s">
        <v>20</v>
      </c>
      <c r="L4209" s="12" t="s">
        <v>158</v>
      </c>
    </row>
    <row r="4210" spans="1:12" ht="13.5" customHeight="1" x14ac:dyDescent="0.25">
      <c r="A4210" s="10" t="s">
        <v>4821</v>
      </c>
      <c r="B4210" s="14">
        <v>202608</v>
      </c>
      <c r="C4210" s="14">
        <v>202608</v>
      </c>
      <c r="D4210" s="14" t="s">
        <v>1014</v>
      </c>
      <c r="E4210" s="16">
        <v>9114046906</v>
      </c>
      <c r="F4210" s="10" t="s">
        <v>4823</v>
      </c>
      <c r="G4210" s="17" t="s">
        <v>4785</v>
      </c>
      <c r="H4210" s="11">
        <v>177000</v>
      </c>
      <c r="I4210" s="19">
        <v>46258</v>
      </c>
      <c r="J4210" s="11">
        <v>5000</v>
      </c>
      <c r="K4210" s="12" t="s">
        <v>20</v>
      </c>
      <c r="L4210" s="12" t="s">
        <v>158</v>
      </c>
    </row>
    <row r="4211" spans="1:12" ht="13.5" customHeight="1" x14ac:dyDescent="0.25">
      <c r="A4211" s="10" t="s">
        <v>4801</v>
      </c>
      <c r="B4211" s="14">
        <v>202608</v>
      </c>
      <c r="C4211" s="14">
        <v>202608</v>
      </c>
      <c r="D4211" s="14" t="s">
        <v>1015</v>
      </c>
      <c r="E4211" s="16">
        <v>9937654127</v>
      </c>
      <c r="F4211" s="10" t="s">
        <v>4815</v>
      </c>
      <c r="G4211" s="17" t="s">
        <v>1778</v>
      </c>
      <c r="H4211" s="11">
        <v>318600</v>
      </c>
      <c r="I4211" s="19">
        <v>46259</v>
      </c>
      <c r="J4211" s="11">
        <v>285000</v>
      </c>
      <c r="K4211" s="12" t="s">
        <v>20</v>
      </c>
      <c r="L4211" s="12" t="s">
        <v>158</v>
      </c>
    </row>
    <row r="4212" spans="1:12" ht="13.5" customHeight="1" x14ac:dyDescent="0.25">
      <c r="A4212" s="10" t="s">
        <v>4824</v>
      </c>
      <c r="B4212" s="14">
        <v>202608</v>
      </c>
      <c r="C4212" s="14">
        <v>202608</v>
      </c>
      <c r="D4212" s="14" t="s">
        <v>1015</v>
      </c>
      <c r="E4212" s="16"/>
      <c r="F4212" s="10"/>
      <c r="G4212" s="17" t="s">
        <v>1778</v>
      </c>
      <c r="H4212" s="11">
        <v>320000</v>
      </c>
      <c r="I4212" s="19">
        <v>46259</v>
      </c>
      <c r="J4212" s="11">
        <v>50000</v>
      </c>
      <c r="K4212" s="12" t="s">
        <v>20</v>
      </c>
      <c r="L4212" s="12" t="s">
        <v>158</v>
      </c>
    </row>
    <row r="4213" spans="1:12" ht="13.5" customHeight="1" x14ac:dyDescent="0.25">
      <c r="A4213" s="10" t="s">
        <v>4051</v>
      </c>
      <c r="B4213" s="14">
        <v>202606</v>
      </c>
      <c r="C4213" s="14">
        <v>202606</v>
      </c>
      <c r="D4213" s="14" t="s">
        <v>1015</v>
      </c>
      <c r="E4213" s="16">
        <v>6367385337</v>
      </c>
      <c r="F4213" s="10" t="s">
        <v>4062</v>
      </c>
      <c r="G4213" s="17" t="s">
        <v>1778</v>
      </c>
      <c r="H4213" s="11">
        <v>290000</v>
      </c>
      <c r="I4213" s="19">
        <v>46260</v>
      </c>
      <c r="J4213" s="11">
        <v>95000</v>
      </c>
      <c r="K4213" s="12" t="s">
        <v>20</v>
      </c>
      <c r="L4213" s="12" t="s">
        <v>158</v>
      </c>
    </row>
    <row r="4214" spans="1:12" ht="13.5" customHeight="1" x14ac:dyDescent="0.25">
      <c r="A4214" s="10" t="s">
        <v>4054</v>
      </c>
      <c r="B4214" s="14">
        <v>202606</v>
      </c>
      <c r="C4214" s="14">
        <v>202606</v>
      </c>
      <c r="D4214" s="14" t="s">
        <v>1014</v>
      </c>
      <c r="E4214" s="16">
        <v>8580770338</v>
      </c>
      <c r="F4214" s="10" t="s">
        <v>4065</v>
      </c>
      <c r="G4214" s="17" t="s">
        <v>1778</v>
      </c>
      <c r="H4214" s="11">
        <v>320000</v>
      </c>
      <c r="I4214" s="19">
        <v>46260</v>
      </c>
      <c r="J4214" s="11">
        <v>15000</v>
      </c>
      <c r="K4214" s="12" t="s">
        <v>20</v>
      </c>
      <c r="L4214" s="12" t="s">
        <v>158</v>
      </c>
    </row>
    <row r="4215" spans="1:12" ht="13.5" customHeight="1" x14ac:dyDescent="0.25">
      <c r="A4215" s="10" t="s">
        <v>3793</v>
      </c>
      <c r="B4215" s="14">
        <v>202604</v>
      </c>
      <c r="C4215" s="14">
        <v>202604</v>
      </c>
      <c r="D4215" s="14" t="s">
        <v>1015</v>
      </c>
      <c r="E4215" s="16">
        <v>9438143862</v>
      </c>
      <c r="F4215" s="10" t="s">
        <v>3810</v>
      </c>
      <c r="G4215" s="17" t="s">
        <v>1778</v>
      </c>
      <c r="H4215" s="11">
        <v>318600</v>
      </c>
      <c r="I4215" s="19">
        <v>46260</v>
      </c>
      <c r="J4215" s="11">
        <v>71250</v>
      </c>
      <c r="K4215" s="12" t="s">
        <v>20</v>
      </c>
      <c r="L4215" s="12" t="s">
        <v>158</v>
      </c>
    </row>
    <row r="4216" spans="1:12" ht="13.5" customHeight="1" x14ac:dyDescent="0.25">
      <c r="A4216" s="10" t="s">
        <v>4777</v>
      </c>
      <c r="B4216" s="14">
        <v>202608</v>
      </c>
      <c r="C4216" s="14">
        <v>202608</v>
      </c>
      <c r="D4216" s="14" t="s">
        <v>1015</v>
      </c>
      <c r="E4216" s="16">
        <v>7978403102</v>
      </c>
      <c r="F4216" s="10" t="s">
        <v>4782</v>
      </c>
      <c r="G4216" s="17" t="s">
        <v>1778</v>
      </c>
      <c r="H4216" s="11">
        <v>320000</v>
      </c>
      <c r="I4216" s="19">
        <v>46260</v>
      </c>
      <c r="J4216" s="11">
        <v>100000</v>
      </c>
      <c r="K4216" s="12" t="s">
        <v>20</v>
      </c>
      <c r="L4216" s="12" t="s">
        <v>158</v>
      </c>
    </row>
    <row r="4217" spans="1:12" ht="13.5" customHeight="1" x14ac:dyDescent="0.25">
      <c r="A4217" s="10" t="s">
        <v>4793</v>
      </c>
      <c r="B4217" s="14">
        <v>202608</v>
      </c>
      <c r="C4217" s="14">
        <v>202608</v>
      </c>
      <c r="D4217" s="14" t="s">
        <v>1015</v>
      </c>
      <c r="E4217" s="16">
        <v>8260956867</v>
      </c>
      <c r="F4217" s="10" t="s">
        <v>4807</v>
      </c>
      <c r="G4217" s="17" t="s">
        <v>1778</v>
      </c>
      <c r="H4217" s="11">
        <v>310000</v>
      </c>
      <c r="I4217" s="19">
        <v>46260</v>
      </c>
      <c r="J4217" s="11">
        <v>100000</v>
      </c>
      <c r="K4217" s="12" t="s">
        <v>20</v>
      </c>
      <c r="L4217" s="12" t="s">
        <v>158</v>
      </c>
    </row>
    <row r="4218" spans="1:12" ht="13.5" customHeight="1" x14ac:dyDescent="0.25">
      <c r="A4218" s="10" t="s">
        <v>4800</v>
      </c>
      <c r="B4218" s="14">
        <v>202608</v>
      </c>
      <c r="C4218" s="14">
        <v>202608</v>
      </c>
      <c r="D4218" s="14" t="s">
        <v>1015</v>
      </c>
      <c r="E4218" s="16">
        <v>7008088205</v>
      </c>
      <c r="F4218" s="10" t="s">
        <v>4814</v>
      </c>
      <c r="G4218" s="17" t="s">
        <v>1778</v>
      </c>
      <c r="H4218" s="11">
        <v>318600</v>
      </c>
      <c r="I4218" s="19">
        <v>46261</v>
      </c>
      <c r="J4218" s="11">
        <v>50000</v>
      </c>
      <c r="K4218" s="12" t="s">
        <v>20</v>
      </c>
      <c r="L4218" s="12" t="s">
        <v>158</v>
      </c>
    </row>
    <row r="4219" spans="1:12" ht="13.5" customHeight="1" x14ac:dyDescent="0.25">
      <c r="A4219" s="10" t="s">
        <v>4799</v>
      </c>
      <c r="B4219" s="14">
        <v>202608</v>
      </c>
      <c r="C4219" s="14">
        <v>202608</v>
      </c>
      <c r="D4219" s="14" t="s">
        <v>1015</v>
      </c>
      <c r="E4219" s="16">
        <v>8904810312</v>
      </c>
      <c r="F4219" s="10" t="s">
        <v>4812</v>
      </c>
      <c r="G4219" s="17" t="s">
        <v>1778</v>
      </c>
      <c r="H4219" s="11">
        <v>320000</v>
      </c>
      <c r="I4219" s="19">
        <v>46261</v>
      </c>
      <c r="J4219" s="11">
        <v>245000</v>
      </c>
      <c r="K4219" s="12" t="s">
        <v>20</v>
      </c>
      <c r="L4219" s="12" t="s">
        <v>158</v>
      </c>
    </row>
    <row r="4220" spans="1:12" ht="13.5" customHeight="1" x14ac:dyDescent="0.25">
      <c r="A4220" s="10" t="s">
        <v>4776</v>
      </c>
      <c r="B4220" s="14">
        <v>202608</v>
      </c>
      <c r="C4220" s="14">
        <v>202608</v>
      </c>
      <c r="D4220" s="14" t="s">
        <v>1015</v>
      </c>
      <c r="E4220" s="16">
        <v>7377732738</v>
      </c>
      <c r="F4220" s="10" t="s">
        <v>4781</v>
      </c>
      <c r="G4220" s="17" t="s">
        <v>1778</v>
      </c>
      <c r="H4220" s="11">
        <v>318600</v>
      </c>
      <c r="I4220" s="19">
        <v>46261</v>
      </c>
      <c r="J4220" s="11">
        <v>50000</v>
      </c>
      <c r="K4220" s="12" t="s">
        <v>20</v>
      </c>
      <c r="L4220" s="12" t="s">
        <v>158</v>
      </c>
    </row>
    <row r="4221" spans="1:12" ht="13.5" customHeight="1" x14ac:dyDescent="0.25">
      <c r="A4221" s="10" t="s">
        <v>4018</v>
      </c>
      <c r="B4221" s="14">
        <v>202606</v>
      </c>
      <c r="C4221" s="14">
        <v>202606</v>
      </c>
      <c r="D4221" s="14" t="s">
        <v>1015</v>
      </c>
      <c r="E4221" s="16" t="s">
        <v>4021</v>
      </c>
      <c r="F4221" s="10" t="s">
        <v>4027</v>
      </c>
      <c r="G4221" s="17" t="s">
        <v>1778</v>
      </c>
      <c r="H4221" s="11">
        <v>300000</v>
      </c>
      <c r="I4221" s="19">
        <v>46261</v>
      </c>
      <c r="J4221" s="11">
        <v>70000</v>
      </c>
      <c r="K4221" s="12" t="s">
        <v>20</v>
      </c>
      <c r="L4221" s="12" t="s">
        <v>158</v>
      </c>
    </row>
    <row r="4222" spans="1:12" ht="13.5" customHeight="1" x14ac:dyDescent="0.25">
      <c r="A4222" s="10" t="s">
        <v>4825</v>
      </c>
      <c r="B4222" s="14">
        <v>202608</v>
      </c>
      <c r="C4222" s="14">
        <v>202608</v>
      </c>
      <c r="D4222" s="14" t="s">
        <v>1015</v>
      </c>
      <c r="E4222" s="16">
        <v>7787806162</v>
      </c>
      <c r="F4222" s="10" t="s">
        <v>4826</v>
      </c>
      <c r="G4222" s="17" t="s">
        <v>1778</v>
      </c>
      <c r="H4222" s="11">
        <v>300000</v>
      </c>
      <c r="I4222" s="19">
        <v>46262</v>
      </c>
      <c r="J4222" s="11">
        <v>300000</v>
      </c>
      <c r="K4222" s="12" t="s">
        <v>20</v>
      </c>
      <c r="L4222" s="12" t="s">
        <v>158</v>
      </c>
    </row>
    <row r="4223" spans="1:12" ht="13.5" customHeight="1" x14ac:dyDescent="0.25">
      <c r="A4223" s="10" t="s">
        <v>3791</v>
      </c>
      <c r="B4223" s="14">
        <v>202604</v>
      </c>
      <c r="C4223" s="14">
        <v>202604</v>
      </c>
      <c r="D4223" s="14" t="s">
        <v>1015</v>
      </c>
      <c r="E4223" s="16">
        <v>8018490758</v>
      </c>
      <c r="F4223" s="10" t="s">
        <v>3809</v>
      </c>
      <c r="G4223" s="17" t="s">
        <v>3682</v>
      </c>
      <c r="H4223" s="11">
        <v>318600</v>
      </c>
      <c r="I4223" s="19">
        <v>46262</v>
      </c>
      <c r="J4223" s="11">
        <v>50000</v>
      </c>
      <c r="K4223" s="12" t="s">
        <v>20</v>
      </c>
      <c r="L4223" s="12" t="s">
        <v>158</v>
      </c>
    </row>
    <row r="4224" spans="1:12" ht="13.5" customHeight="1" x14ac:dyDescent="0.25">
      <c r="A4224" s="10" t="s">
        <v>4824</v>
      </c>
      <c r="B4224" s="14">
        <v>202608</v>
      </c>
      <c r="C4224" s="14">
        <v>202608</v>
      </c>
      <c r="D4224" s="14" t="s">
        <v>1015</v>
      </c>
      <c r="E4224" s="16"/>
      <c r="F4224" s="10"/>
      <c r="G4224" s="17" t="s">
        <v>1778</v>
      </c>
      <c r="H4224" s="11">
        <v>320000</v>
      </c>
      <c r="I4224" s="19">
        <v>46262</v>
      </c>
      <c r="J4224" s="11">
        <v>50000</v>
      </c>
      <c r="K4224" s="12" t="s">
        <v>20</v>
      </c>
      <c r="L4224" s="12" t="s">
        <v>158</v>
      </c>
    </row>
    <row r="4225" spans="1:12" ht="13.5" customHeight="1" x14ac:dyDescent="0.25">
      <c r="A4225" s="10" t="s">
        <v>4688</v>
      </c>
      <c r="B4225" s="14">
        <v>202607</v>
      </c>
      <c r="C4225" s="14">
        <v>202607</v>
      </c>
      <c r="D4225" s="14" t="s">
        <v>1015</v>
      </c>
      <c r="E4225" s="16">
        <v>8260460343</v>
      </c>
      <c r="F4225" s="10" t="s">
        <v>4689</v>
      </c>
      <c r="G4225" s="17" t="s">
        <v>1778</v>
      </c>
      <c r="H4225" s="11">
        <v>320000</v>
      </c>
      <c r="I4225" s="19">
        <v>46263</v>
      </c>
      <c r="J4225" s="11">
        <v>82000</v>
      </c>
      <c r="K4225" s="12" t="s">
        <v>20</v>
      </c>
      <c r="L4225" s="12" t="s">
        <v>158</v>
      </c>
    </row>
    <row r="4226" spans="1:12" ht="13.5" customHeight="1" x14ac:dyDescent="0.25">
      <c r="A4226" s="10" t="s">
        <v>4827</v>
      </c>
      <c r="B4226" s="14">
        <v>202608</v>
      </c>
      <c r="C4226" s="14">
        <v>202608</v>
      </c>
      <c r="D4226" s="14" t="s">
        <v>1015</v>
      </c>
      <c r="E4226" s="16">
        <v>9778153360</v>
      </c>
      <c r="F4226" s="10" t="s">
        <v>4828</v>
      </c>
      <c r="G4226" s="17" t="s">
        <v>1778</v>
      </c>
      <c r="H4226" s="11">
        <v>320000</v>
      </c>
      <c r="I4226" s="19">
        <v>46263</v>
      </c>
      <c r="J4226" s="11">
        <v>5000</v>
      </c>
      <c r="K4226" s="12" t="s">
        <v>20</v>
      </c>
      <c r="L4226" s="12" t="s">
        <v>158</v>
      </c>
    </row>
    <row r="4227" spans="1:12" ht="13.5" customHeight="1" x14ac:dyDescent="0.25">
      <c r="A4227" s="10" t="s">
        <v>4827</v>
      </c>
      <c r="B4227" s="14">
        <v>202608</v>
      </c>
      <c r="C4227" s="14">
        <v>202608</v>
      </c>
      <c r="D4227" s="14" t="s">
        <v>1015</v>
      </c>
      <c r="E4227" s="16">
        <v>9778153360</v>
      </c>
      <c r="F4227" s="10" t="s">
        <v>4828</v>
      </c>
      <c r="G4227" s="17" t="s">
        <v>1778</v>
      </c>
      <c r="H4227" s="11">
        <v>320000</v>
      </c>
      <c r="I4227" s="19">
        <v>46263</v>
      </c>
      <c r="J4227" s="11">
        <v>315000</v>
      </c>
      <c r="K4227" s="12" t="s">
        <v>20</v>
      </c>
      <c r="L4227" s="12" t="s">
        <v>158</v>
      </c>
    </row>
    <row r="4228" spans="1:12" ht="13.5" customHeight="1" x14ac:dyDescent="0.25">
      <c r="A4228" s="10" t="s">
        <v>4048</v>
      </c>
      <c r="B4228" s="14">
        <v>202606</v>
      </c>
      <c r="C4228" s="14">
        <v>202606</v>
      </c>
      <c r="D4228" s="14" t="s">
        <v>1015</v>
      </c>
      <c r="E4228" s="16">
        <v>8580509531</v>
      </c>
      <c r="F4228" s="10" t="s">
        <v>4049</v>
      </c>
      <c r="G4228" s="17" t="s">
        <v>1778</v>
      </c>
      <c r="H4228" s="11">
        <v>318600</v>
      </c>
      <c r="I4228" s="19">
        <v>46265</v>
      </c>
      <c r="J4228" s="11">
        <v>25000</v>
      </c>
      <c r="K4228" s="12" t="s">
        <v>20</v>
      </c>
      <c r="L4228" s="12" t="s">
        <v>158</v>
      </c>
    </row>
    <row r="4229" spans="1:12" ht="13.5" customHeight="1" x14ac:dyDescent="0.25">
      <c r="A4229" s="10" t="s">
        <v>4794</v>
      </c>
      <c r="B4229" s="14">
        <v>202608</v>
      </c>
      <c r="C4229" s="14">
        <v>202608</v>
      </c>
      <c r="D4229" s="14" t="s">
        <v>1015</v>
      </c>
      <c r="E4229" s="16">
        <v>7606002995</v>
      </c>
      <c r="F4229" s="10" t="s">
        <v>4829</v>
      </c>
      <c r="G4229" s="17" t="s">
        <v>1778</v>
      </c>
      <c r="H4229" s="11">
        <v>318600</v>
      </c>
      <c r="I4229" s="19">
        <v>46265</v>
      </c>
      <c r="J4229" s="11">
        <v>78000</v>
      </c>
      <c r="K4229" s="12" t="s">
        <v>20</v>
      </c>
      <c r="L4229" s="12" t="s">
        <v>158</v>
      </c>
    </row>
    <row r="4230" spans="1:12" ht="13.5" customHeight="1" x14ac:dyDescent="0.25">
      <c r="A4230" s="10" t="s">
        <v>4794</v>
      </c>
      <c r="B4230" s="14">
        <v>202608</v>
      </c>
      <c r="C4230" s="14">
        <v>202608</v>
      </c>
      <c r="D4230" s="14" t="s">
        <v>1015</v>
      </c>
      <c r="E4230" s="16">
        <v>7606002995</v>
      </c>
      <c r="F4230" s="10" t="s">
        <v>4829</v>
      </c>
      <c r="G4230" s="17" t="s">
        <v>1778</v>
      </c>
      <c r="H4230" s="11">
        <v>318600</v>
      </c>
      <c r="I4230" s="19">
        <v>46265</v>
      </c>
      <c r="J4230" s="11">
        <v>5000</v>
      </c>
      <c r="K4230" s="12" t="s">
        <v>20</v>
      </c>
      <c r="L4230" s="12" t="s">
        <v>158</v>
      </c>
    </row>
    <row r="4231" spans="1:12" ht="13.5" customHeight="1" x14ac:dyDescent="0.25">
      <c r="A4231" s="10" t="s">
        <v>4830</v>
      </c>
      <c r="B4231" s="14">
        <v>202210</v>
      </c>
      <c r="C4231" s="14">
        <v>202210</v>
      </c>
      <c r="D4231" s="14" t="s">
        <v>1014</v>
      </c>
      <c r="E4231" s="16">
        <v>8908919548</v>
      </c>
      <c r="F4231" s="10" t="s">
        <v>472</v>
      </c>
      <c r="G4231" s="17" t="s">
        <v>1778</v>
      </c>
      <c r="H4231" s="11">
        <v>318600</v>
      </c>
      <c r="I4231" s="19">
        <v>46265</v>
      </c>
      <c r="J4231" s="11">
        <v>50000</v>
      </c>
      <c r="K4231" s="12" t="s">
        <v>20</v>
      </c>
      <c r="L4231" s="12" t="s">
        <v>158</v>
      </c>
    </row>
    <row r="4232" spans="1:12" ht="13.5" customHeight="1" x14ac:dyDescent="0.25">
      <c r="A4232" s="10" t="s">
        <v>3067</v>
      </c>
      <c r="B4232" s="14">
        <v>202507</v>
      </c>
      <c r="C4232" s="14">
        <v>202507</v>
      </c>
      <c r="D4232" s="14" t="s">
        <v>1015</v>
      </c>
      <c r="E4232" s="16">
        <v>7978615737</v>
      </c>
      <c r="F4232" s="10" t="s">
        <v>3068</v>
      </c>
      <c r="G4232" s="17" t="s">
        <v>1778</v>
      </c>
      <c r="H4232" s="11">
        <v>290000</v>
      </c>
      <c r="I4232" s="19">
        <v>46265</v>
      </c>
      <c r="J4232" s="11">
        <v>15000</v>
      </c>
      <c r="K4232" s="12" t="s">
        <v>20</v>
      </c>
      <c r="L4232" s="12" t="s">
        <v>158</v>
      </c>
    </row>
    <row r="4233" spans="1:12" ht="13.5" customHeight="1" x14ac:dyDescent="0.25">
      <c r="A4233" s="10" t="s">
        <v>4831</v>
      </c>
      <c r="B4233" s="14">
        <v>202608</v>
      </c>
      <c r="C4233" s="14">
        <v>202608</v>
      </c>
      <c r="D4233" s="14" t="s">
        <v>1015</v>
      </c>
      <c r="E4233" s="16">
        <v>8076676860</v>
      </c>
      <c r="F4233" s="10" t="s">
        <v>4832</v>
      </c>
      <c r="G4233" s="17" t="s">
        <v>3682</v>
      </c>
      <c r="H4233" s="11">
        <v>290000</v>
      </c>
      <c r="I4233" s="19">
        <v>46265</v>
      </c>
      <c r="J4233" s="11">
        <v>70000</v>
      </c>
      <c r="K4233" s="12" t="s">
        <v>20</v>
      </c>
      <c r="L4233" s="12" t="s">
        <v>158</v>
      </c>
    </row>
    <row r="4234" spans="1:12" ht="13.5" customHeight="1" x14ac:dyDescent="0.25">
      <c r="A4234" s="10" t="s">
        <v>4833</v>
      </c>
      <c r="B4234" s="14">
        <v>202608</v>
      </c>
      <c r="C4234" s="14">
        <v>202608</v>
      </c>
      <c r="D4234" s="14" t="s">
        <v>1015</v>
      </c>
      <c r="E4234" s="16">
        <v>7008099494</v>
      </c>
      <c r="F4234" s="10" t="s">
        <v>4834</v>
      </c>
      <c r="G4234" s="17" t="s">
        <v>1778</v>
      </c>
      <c r="H4234" s="11">
        <v>290000</v>
      </c>
      <c r="I4234" s="19">
        <v>46265</v>
      </c>
      <c r="J4234" s="11">
        <v>75000</v>
      </c>
      <c r="K4234" s="12" t="s">
        <v>20</v>
      </c>
      <c r="L4234" s="12" t="s">
        <v>158</v>
      </c>
    </row>
    <row r="4235" spans="1:12" x14ac:dyDescent="0.25">
      <c r="A4235" s="10" t="s">
        <v>4419</v>
      </c>
      <c r="B4235" s="14">
        <v>202608</v>
      </c>
      <c r="C4235" s="14">
        <v>202608</v>
      </c>
      <c r="D4235" s="14" t="s">
        <v>1015</v>
      </c>
      <c r="E4235" s="16">
        <v>8260676413</v>
      </c>
      <c r="F4235" s="10" t="s">
        <v>4835</v>
      </c>
      <c r="G4235" s="17" t="s">
        <v>1778</v>
      </c>
      <c r="H4235" s="11">
        <v>290000</v>
      </c>
      <c r="I4235" s="19">
        <v>46266</v>
      </c>
      <c r="J4235" s="11">
        <f>200000+115000</f>
        <v>315000</v>
      </c>
      <c r="K4235" s="12" t="s">
        <v>20</v>
      </c>
      <c r="L4235" s="12" t="s">
        <v>158</v>
      </c>
    </row>
    <row r="4236" spans="1:12" x14ac:dyDescent="0.25">
      <c r="A4236" s="10" t="s">
        <v>4760</v>
      </c>
      <c r="B4236" s="14">
        <v>202608</v>
      </c>
      <c r="C4236" s="14">
        <v>202608</v>
      </c>
      <c r="D4236" s="14" t="s">
        <v>1014</v>
      </c>
      <c r="E4236" s="16">
        <v>7325802105</v>
      </c>
      <c r="F4236" s="10" t="s">
        <v>4766</v>
      </c>
      <c r="G4236" s="17" t="s">
        <v>3763</v>
      </c>
      <c r="H4236" s="11">
        <v>259600</v>
      </c>
      <c r="I4236" s="19">
        <v>46266</v>
      </c>
      <c r="J4236" s="11">
        <f>50000+21667</f>
        <v>71667</v>
      </c>
      <c r="K4236" s="12" t="s">
        <v>20</v>
      </c>
      <c r="L4236" s="12" t="s">
        <v>158</v>
      </c>
    </row>
    <row r="4237" spans="1:12" x14ac:dyDescent="0.25">
      <c r="A4237" s="10" t="s">
        <v>4836</v>
      </c>
      <c r="B4237" s="14">
        <v>202608</v>
      </c>
      <c r="C4237" s="14">
        <v>202608</v>
      </c>
      <c r="D4237" s="14" t="s">
        <v>1015</v>
      </c>
      <c r="E4237" s="16">
        <v>9337443473</v>
      </c>
      <c r="F4237" s="10" t="s">
        <v>4845</v>
      </c>
      <c r="G4237" s="17" t="s">
        <v>1778</v>
      </c>
      <c r="H4237" s="11">
        <v>320000</v>
      </c>
      <c r="I4237" s="19">
        <v>46267</v>
      </c>
      <c r="J4237" s="11">
        <v>5000</v>
      </c>
      <c r="K4237" s="12" t="s">
        <v>20</v>
      </c>
      <c r="L4237" s="12" t="s">
        <v>158</v>
      </c>
    </row>
    <row r="4238" spans="1:12" x14ac:dyDescent="0.25">
      <c r="A4238" s="10" t="s">
        <v>4833</v>
      </c>
      <c r="B4238" s="14">
        <v>202608</v>
      </c>
      <c r="C4238" s="14">
        <v>202608</v>
      </c>
      <c r="D4238" s="14" t="s">
        <v>1015</v>
      </c>
      <c r="E4238" s="16">
        <v>7008099494</v>
      </c>
      <c r="F4238" s="10" t="s">
        <v>4834</v>
      </c>
      <c r="G4238" s="17" t="s">
        <v>1778</v>
      </c>
      <c r="H4238" s="11">
        <v>320000</v>
      </c>
      <c r="I4238" s="19">
        <v>46267</v>
      </c>
      <c r="J4238" s="11">
        <v>5000</v>
      </c>
      <c r="K4238" s="12" t="s">
        <v>20</v>
      </c>
      <c r="L4238" s="12" t="s">
        <v>158</v>
      </c>
    </row>
    <row r="4239" spans="1:12" x14ac:dyDescent="0.25">
      <c r="A4239" s="10" t="s">
        <v>4837</v>
      </c>
      <c r="B4239" s="14">
        <v>202608</v>
      </c>
      <c r="C4239" s="14">
        <v>202608</v>
      </c>
      <c r="D4239" s="14" t="s">
        <v>1015</v>
      </c>
      <c r="E4239" s="16">
        <v>8144328733</v>
      </c>
      <c r="F4239" s="10" t="s">
        <v>4846</v>
      </c>
      <c r="G4239" s="17" t="s">
        <v>1778</v>
      </c>
      <c r="H4239" s="11">
        <v>320000</v>
      </c>
      <c r="I4239" s="19">
        <v>46267</v>
      </c>
      <c r="J4239" s="11">
        <v>5000</v>
      </c>
      <c r="K4239" s="12" t="s">
        <v>20</v>
      </c>
      <c r="L4239" s="12" t="s">
        <v>158</v>
      </c>
    </row>
    <row r="4240" spans="1:12" x14ac:dyDescent="0.25">
      <c r="A4240" s="10" t="s">
        <v>4831</v>
      </c>
      <c r="B4240" s="14">
        <v>202608</v>
      </c>
      <c r="C4240" s="14">
        <v>202608</v>
      </c>
      <c r="D4240" s="14" t="s">
        <v>1015</v>
      </c>
      <c r="E4240" s="16">
        <v>8076676860</v>
      </c>
      <c r="F4240" s="10" t="s">
        <v>4832</v>
      </c>
      <c r="G4240" s="17" t="s">
        <v>3682</v>
      </c>
      <c r="H4240" s="11">
        <v>290000</v>
      </c>
      <c r="I4240" s="19">
        <v>46267</v>
      </c>
      <c r="J4240" s="11">
        <v>5000</v>
      </c>
      <c r="K4240" s="12" t="s">
        <v>20</v>
      </c>
      <c r="L4240" s="12" t="s">
        <v>158</v>
      </c>
    </row>
    <row r="4241" spans="1:12" x14ac:dyDescent="0.25">
      <c r="A4241" s="10" t="s">
        <v>4419</v>
      </c>
      <c r="B4241" s="14">
        <v>202608</v>
      </c>
      <c r="C4241" s="14">
        <v>202608</v>
      </c>
      <c r="D4241" s="14" t="s">
        <v>1015</v>
      </c>
      <c r="E4241" s="16">
        <v>8260676413</v>
      </c>
      <c r="F4241" s="10" t="s">
        <v>4835</v>
      </c>
      <c r="G4241" s="17" t="s">
        <v>1778</v>
      </c>
      <c r="H4241" s="11">
        <v>320000</v>
      </c>
      <c r="I4241" s="19">
        <v>46267</v>
      </c>
      <c r="J4241" s="11">
        <v>5000</v>
      </c>
      <c r="K4241" s="12" t="s">
        <v>20</v>
      </c>
      <c r="L4241" s="12" t="s">
        <v>158</v>
      </c>
    </row>
    <row r="4242" spans="1:12" x14ac:dyDescent="0.25">
      <c r="A4242" s="10" t="s">
        <v>4838</v>
      </c>
      <c r="B4242" s="14">
        <v>202608</v>
      </c>
      <c r="C4242" s="14">
        <v>202608</v>
      </c>
      <c r="D4242" s="14" t="s">
        <v>1014</v>
      </c>
      <c r="E4242" s="16" t="s">
        <v>4844</v>
      </c>
      <c r="F4242" s="10" t="s">
        <v>4847</v>
      </c>
      <c r="G4242" s="17" t="s">
        <v>3682</v>
      </c>
      <c r="H4242" s="11">
        <v>270000</v>
      </c>
      <c r="I4242" s="19">
        <v>46267</v>
      </c>
      <c r="J4242" s="11">
        <v>5000</v>
      </c>
      <c r="K4242" s="12" t="s">
        <v>20</v>
      </c>
      <c r="L4242" s="12" t="s">
        <v>158</v>
      </c>
    </row>
    <row r="4243" spans="1:12" x14ac:dyDescent="0.25">
      <c r="A4243" s="10" t="s">
        <v>4839</v>
      </c>
      <c r="B4243" s="14">
        <v>202608</v>
      </c>
      <c r="C4243" s="14">
        <v>202608</v>
      </c>
      <c r="D4243" s="14" t="s">
        <v>1014</v>
      </c>
      <c r="E4243" s="16">
        <v>7787806162</v>
      </c>
      <c r="F4243" s="10" t="s">
        <v>4826</v>
      </c>
      <c r="G4243" s="17" t="s">
        <v>1778</v>
      </c>
      <c r="H4243" s="11">
        <v>320000</v>
      </c>
      <c r="I4243" s="19">
        <v>46267</v>
      </c>
      <c r="J4243" s="11">
        <v>5000</v>
      </c>
      <c r="K4243" s="12" t="s">
        <v>20</v>
      </c>
      <c r="L4243" s="12" t="s">
        <v>158</v>
      </c>
    </row>
    <row r="4244" spans="1:12" x14ac:dyDescent="0.25">
      <c r="A4244" s="10" t="s">
        <v>4840</v>
      </c>
      <c r="B4244" s="14">
        <v>202608</v>
      </c>
      <c r="C4244" s="14">
        <v>202608</v>
      </c>
      <c r="D4244" s="14" t="s">
        <v>1015</v>
      </c>
      <c r="E4244" s="16">
        <v>9894279303</v>
      </c>
      <c r="F4244" s="10" t="s">
        <v>4848</v>
      </c>
      <c r="G4244" s="17" t="s">
        <v>3682</v>
      </c>
      <c r="H4244" s="11">
        <v>270000</v>
      </c>
      <c r="I4244" s="19">
        <v>46267</v>
      </c>
      <c r="J4244" s="11">
        <v>5000</v>
      </c>
      <c r="K4244" s="12" t="s">
        <v>20</v>
      </c>
      <c r="L4244" s="12" t="s">
        <v>158</v>
      </c>
    </row>
    <row r="4245" spans="1:12" x14ac:dyDescent="0.25">
      <c r="A4245" s="10" t="s">
        <v>4841</v>
      </c>
      <c r="B4245" s="14">
        <v>202608</v>
      </c>
      <c r="C4245" s="14">
        <v>202608</v>
      </c>
      <c r="D4245" s="14" t="s">
        <v>1015</v>
      </c>
      <c r="E4245" s="16">
        <v>9668359111</v>
      </c>
      <c r="F4245" s="10" t="s">
        <v>4849</v>
      </c>
      <c r="G4245" s="17" t="s">
        <v>1778</v>
      </c>
      <c r="H4245" s="11">
        <v>320000</v>
      </c>
      <c r="I4245" s="19">
        <v>46267</v>
      </c>
      <c r="J4245" s="11">
        <v>5000</v>
      </c>
      <c r="K4245" s="12" t="s">
        <v>20</v>
      </c>
      <c r="L4245" s="12" t="s">
        <v>158</v>
      </c>
    </row>
    <row r="4246" spans="1:12" x14ac:dyDescent="0.25">
      <c r="A4246" s="10" t="s">
        <v>4842</v>
      </c>
      <c r="B4246" s="14">
        <v>202608</v>
      </c>
      <c r="C4246" s="14">
        <v>202608</v>
      </c>
      <c r="D4246" s="14" t="s">
        <v>1015</v>
      </c>
      <c r="E4246" s="16">
        <v>8456024532</v>
      </c>
      <c r="F4246" s="10" t="s">
        <v>4850</v>
      </c>
      <c r="G4246" s="17" t="s">
        <v>1778</v>
      </c>
      <c r="H4246" s="11">
        <v>320000</v>
      </c>
      <c r="I4246" s="19">
        <v>46267</v>
      </c>
      <c r="J4246" s="11">
        <v>5000</v>
      </c>
      <c r="K4246" s="12" t="s">
        <v>20</v>
      </c>
      <c r="L4246" s="12" t="s">
        <v>158</v>
      </c>
    </row>
    <row r="4247" spans="1:12" x14ac:dyDescent="0.25">
      <c r="A4247" s="10" t="s">
        <v>4827</v>
      </c>
      <c r="B4247" s="14">
        <v>202608</v>
      </c>
      <c r="C4247" s="14">
        <v>202608</v>
      </c>
      <c r="D4247" s="14" t="s">
        <v>1015</v>
      </c>
      <c r="E4247" s="16">
        <v>9778153360</v>
      </c>
      <c r="F4247" s="10" t="s">
        <v>4828</v>
      </c>
      <c r="G4247" s="17" t="s">
        <v>1778</v>
      </c>
      <c r="H4247" s="11">
        <v>320000</v>
      </c>
      <c r="I4247" s="19">
        <v>46267</v>
      </c>
      <c r="J4247" s="11">
        <v>5000</v>
      </c>
      <c r="K4247" s="12" t="s">
        <v>20</v>
      </c>
      <c r="L4247" s="12" t="s">
        <v>158</v>
      </c>
    </row>
    <row r="4248" spans="1:12" x14ac:dyDescent="0.25">
      <c r="A4248" s="10" t="s">
        <v>4843</v>
      </c>
      <c r="B4248" s="14">
        <v>202608</v>
      </c>
      <c r="C4248" s="14">
        <v>202608</v>
      </c>
      <c r="D4248" s="14" t="s">
        <v>1015</v>
      </c>
      <c r="E4248" s="16">
        <v>9972021302</v>
      </c>
      <c r="F4248" s="10" t="s">
        <v>4851</v>
      </c>
      <c r="G4248" s="17" t="s">
        <v>1778</v>
      </c>
      <c r="H4248" s="11">
        <v>320000</v>
      </c>
      <c r="I4248" s="19">
        <v>46267</v>
      </c>
      <c r="J4248" s="11">
        <v>5000</v>
      </c>
      <c r="K4248" s="12" t="s">
        <v>20</v>
      </c>
      <c r="L4248" s="12" t="s">
        <v>158</v>
      </c>
    </row>
    <row r="4249" spans="1:12" x14ac:dyDescent="0.25">
      <c r="A4249" s="10" t="s">
        <v>4837</v>
      </c>
      <c r="B4249" s="14">
        <v>202608</v>
      </c>
      <c r="C4249" s="14">
        <v>202608</v>
      </c>
      <c r="D4249" s="14" t="s">
        <v>1015</v>
      </c>
      <c r="E4249" s="16">
        <v>8144328733</v>
      </c>
      <c r="F4249" s="10" t="s">
        <v>4846</v>
      </c>
      <c r="G4249" s="17" t="s">
        <v>1778</v>
      </c>
      <c r="H4249" s="11">
        <v>320000</v>
      </c>
      <c r="I4249" s="19">
        <v>46267</v>
      </c>
      <c r="J4249" s="11">
        <v>204000</v>
      </c>
      <c r="K4249" s="12" t="s">
        <v>20</v>
      </c>
      <c r="L4249" s="12" t="s">
        <v>158</v>
      </c>
    </row>
    <row r="4250" spans="1:12" x14ac:dyDescent="0.25">
      <c r="A4250" s="10" t="s">
        <v>4695</v>
      </c>
      <c r="B4250" s="14">
        <v>202607</v>
      </c>
      <c r="C4250" s="14">
        <v>202607</v>
      </c>
      <c r="D4250" s="14" t="s">
        <v>1015</v>
      </c>
      <c r="E4250" s="16">
        <v>8249905192</v>
      </c>
      <c r="F4250" s="10" t="s">
        <v>4711</v>
      </c>
      <c r="G4250" s="17" t="s">
        <v>1778</v>
      </c>
      <c r="H4250" s="11">
        <v>318600</v>
      </c>
      <c r="I4250" s="19">
        <v>46267</v>
      </c>
      <c r="J4250" s="11">
        <v>50000</v>
      </c>
      <c r="K4250" s="12" t="s">
        <v>20</v>
      </c>
      <c r="L4250" s="12" t="s">
        <v>158</v>
      </c>
    </row>
    <row r="4251" spans="1:12" x14ac:dyDescent="0.25">
      <c r="A4251" s="10" t="s">
        <v>4740</v>
      </c>
      <c r="B4251" s="14">
        <v>202608</v>
      </c>
      <c r="C4251" s="14">
        <v>202608</v>
      </c>
      <c r="D4251" s="14" t="s">
        <v>1015</v>
      </c>
      <c r="E4251" s="16">
        <v>9668248670</v>
      </c>
      <c r="F4251" s="10" t="s">
        <v>4752</v>
      </c>
      <c r="G4251" s="17" t="s">
        <v>3682</v>
      </c>
      <c r="H4251" s="11">
        <v>270000</v>
      </c>
      <c r="I4251" s="19">
        <v>46268</v>
      </c>
      <c r="J4251" s="11">
        <v>66250</v>
      </c>
      <c r="K4251" s="12" t="s">
        <v>20</v>
      </c>
      <c r="L4251" s="12" t="s">
        <v>158</v>
      </c>
    </row>
    <row r="4252" spans="1:12" x14ac:dyDescent="0.25">
      <c r="A4252" s="10" t="s">
        <v>4842</v>
      </c>
      <c r="B4252" s="14">
        <v>202608</v>
      </c>
      <c r="C4252" s="14">
        <v>202608</v>
      </c>
      <c r="D4252" s="14" t="s">
        <v>1015</v>
      </c>
      <c r="E4252" s="16">
        <v>8456024532</v>
      </c>
      <c r="F4252" s="10" t="s">
        <v>4850</v>
      </c>
      <c r="G4252" s="17" t="s">
        <v>1778</v>
      </c>
      <c r="H4252" s="11">
        <v>320000</v>
      </c>
      <c r="I4252" s="19">
        <v>46268</v>
      </c>
      <c r="J4252" s="11">
        <v>50000</v>
      </c>
      <c r="K4252" s="12" t="s">
        <v>20</v>
      </c>
      <c r="L4252" s="12" t="s">
        <v>158</v>
      </c>
    </row>
    <row r="4253" spans="1:12" x14ac:dyDescent="0.25">
      <c r="A4253" s="10" t="s">
        <v>4841</v>
      </c>
      <c r="B4253" s="14">
        <v>202608</v>
      </c>
      <c r="C4253" s="14">
        <v>202608</v>
      </c>
      <c r="D4253" s="14" t="s">
        <v>1015</v>
      </c>
      <c r="E4253" s="16">
        <v>9668359111</v>
      </c>
      <c r="F4253" s="10" t="s">
        <v>4849</v>
      </c>
      <c r="G4253" s="17" t="s">
        <v>1778</v>
      </c>
      <c r="H4253" s="11">
        <v>320000</v>
      </c>
      <c r="I4253" s="19">
        <v>46268</v>
      </c>
      <c r="J4253" s="11">
        <v>78750</v>
      </c>
      <c r="K4253" s="12" t="s">
        <v>20</v>
      </c>
      <c r="L4253" s="12" t="s">
        <v>158</v>
      </c>
    </row>
    <row r="4254" spans="1:12" x14ac:dyDescent="0.25">
      <c r="A4254" s="10" t="s">
        <v>4852</v>
      </c>
      <c r="B4254" s="14">
        <v>202608</v>
      </c>
      <c r="C4254" s="14">
        <v>202608</v>
      </c>
      <c r="D4254" s="14" t="s">
        <v>1014</v>
      </c>
      <c r="E4254" s="16">
        <v>9538476476</v>
      </c>
      <c r="F4254" s="10" t="s">
        <v>4858</v>
      </c>
      <c r="G4254" s="17" t="s">
        <v>4785</v>
      </c>
      <c r="H4254" s="11">
        <v>295000</v>
      </c>
      <c r="I4254" s="19">
        <v>46268</v>
      </c>
      <c r="J4254" s="11">
        <v>5000</v>
      </c>
      <c r="K4254" s="12" t="s">
        <v>20</v>
      </c>
      <c r="L4254" s="12" t="s">
        <v>158</v>
      </c>
    </row>
    <row r="4255" spans="1:12" x14ac:dyDescent="0.25">
      <c r="A4255" s="10" t="s">
        <v>4853</v>
      </c>
      <c r="B4255" s="14">
        <v>202608</v>
      </c>
      <c r="C4255" s="14">
        <v>202608</v>
      </c>
      <c r="D4255" s="14" t="s">
        <v>1014</v>
      </c>
      <c r="E4255" s="16">
        <v>9559055633</v>
      </c>
      <c r="F4255" s="10" t="s">
        <v>4859</v>
      </c>
      <c r="G4255" s="17" t="s">
        <v>4785</v>
      </c>
      <c r="H4255" s="11">
        <v>177000</v>
      </c>
      <c r="I4255" s="19">
        <v>46268</v>
      </c>
      <c r="J4255" s="11">
        <v>5000</v>
      </c>
      <c r="K4255" s="12" t="s">
        <v>20</v>
      </c>
      <c r="L4255" s="12" t="s">
        <v>158</v>
      </c>
    </row>
    <row r="4256" spans="1:12" x14ac:dyDescent="0.25">
      <c r="A4256" s="10" t="s">
        <v>4854</v>
      </c>
      <c r="B4256" s="14">
        <v>202608</v>
      </c>
      <c r="C4256" s="14">
        <v>202608</v>
      </c>
      <c r="D4256" s="14" t="s">
        <v>1014</v>
      </c>
      <c r="E4256" s="16">
        <v>6201323342</v>
      </c>
      <c r="F4256" s="10" t="s">
        <v>4860</v>
      </c>
      <c r="G4256" s="17" t="s">
        <v>4785</v>
      </c>
      <c r="H4256" s="11">
        <v>177000</v>
      </c>
      <c r="I4256" s="19">
        <v>46268</v>
      </c>
      <c r="J4256" s="11">
        <v>5000</v>
      </c>
      <c r="K4256" s="12" t="s">
        <v>20</v>
      </c>
      <c r="L4256" s="12" t="s">
        <v>158</v>
      </c>
    </row>
    <row r="4257" spans="1:13" x14ac:dyDescent="0.25">
      <c r="A4257" s="10" t="s">
        <v>4855</v>
      </c>
      <c r="B4257" s="14">
        <v>202608</v>
      </c>
      <c r="C4257" s="14">
        <v>202608</v>
      </c>
      <c r="D4257" s="14" t="s">
        <v>1014</v>
      </c>
      <c r="E4257" s="16">
        <v>9063028653</v>
      </c>
      <c r="F4257" s="10" t="s">
        <v>4861</v>
      </c>
      <c r="G4257" s="17" t="s">
        <v>4785</v>
      </c>
      <c r="H4257" s="11">
        <v>261000</v>
      </c>
      <c r="I4257" s="19">
        <v>46268</v>
      </c>
      <c r="J4257" s="11">
        <v>5000</v>
      </c>
      <c r="K4257" s="12" t="s">
        <v>20</v>
      </c>
      <c r="L4257" s="12" t="s">
        <v>158</v>
      </c>
    </row>
    <row r="4258" spans="1:13" x14ac:dyDescent="0.25">
      <c r="A4258" s="10" t="s">
        <v>4856</v>
      </c>
      <c r="B4258" s="14">
        <v>202608</v>
      </c>
      <c r="C4258" s="14">
        <v>202608</v>
      </c>
      <c r="D4258" s="14" t="s">
        <v>1014</v>
      </c>
      <c r="E4258" s="16">
        <v>8926122354</v>
      </c>
      <c r="F4258" s="10" t="s">
        <v>4862</v>
      </c>
      <c r="G4258" s="17" t="s">
        <v>4785</v>
      </c>
      <c r="H4258" s="11">
        <v>270000</v>
      </c>
      <c r="I4258" s="19">
        <v>46268</v>
      </c>
      <c r="J4258" s="11">
        <v>5000</v>
      </c>
      <c r="K4258" s="12" t="s">
        <v>20</v>
      </c>
      <c r="L4258" s="12" t="s">
        <v>158</v>
      </c>
    </row>
    <row r="4259" spans="1:13" x14ac:dyDescent="0.25">
      <c r="A4259" s="10" t="s">
        <v>4857</v>
      </c>
      <c r="B4259" s="14">
        <v>202608</v>
      </c>
      <c r="C4259" s="14">
        <v>202608</v>
      </c>
      <c r="D4259" s="14" t="s">
        <v>1014</v>
      </c>
      <c r="E4259" s="16">
        <v>8999532724</v>
      </c>
      <c r="F4259" s="10" t="s">
        <v>4299</v>
      </c>
      <c r="G4259" s="17" t="s">
        <v>4785</v>
      </c>
      <c r="H4259" s="11">
        <v>177000</v>
      </c>
      <c r="I4259" s="19">
        <v>46268</v>
      </c>
      <c r="J4259" s="11">
        <v>5000</v>
      </c>
      <c r="K4259" s="12" t="s">
        <v>20</v>
      </c>
      <c r="L4259" s="12" t="s">
        <v>158</v>
      </c>
    </row>
    <row r="4260" spans="1:13" x14ac:dyDescent="0.25">
      <c r="A4260" s="10" t="s">
        <v>4863</v>
      </c>
      <c r="B4260" s="14">
        <v>202608</v>
      </c>
      <c r="C4260" s="14">
        <v>202608</v>
      </c>
      <c r="D4260" s="14" t="s">
        <v>1014</v>
      </c>
      <c r="E4260" s="16">
        <v>7240501070</v>
      </c>
      <c r="F4260" s="10" t="s">
        <v>4864</v>
      </c>
      <c r="G4260" s="17" t="s">
        <v>4785</v>
      </c>
      <c r="H4260" s="11">
        <v>177000</v>
      </c>
      <c r="I4260" s="19">
        <v>46268</v>
      </c>
      <c r="J4260" s="11">
        <v>150000</v>
      </c>
      <c r="K4260" s="12" t="s">
        <v>20</v>
      </c>
      <c r="L4260" s="12" t="s">
        <v>158</v>
      </c>
    </row>
    <row r="4261" spans="1:13" x14ac:dyDescent="0.25">
      <c r="A4261" s="10" t="s">
        <v>4086</v>
      </c>
      <c r="B4261" s="14">
        <v>202607</v>
      </c>
      <c r="C4261" s="14">
        <v>202607</v>
      </c>
      <c r="D4261" s="14" t="s">
        <v>1015</v>
      </c>
      <c r="E4261" s="16">
        <v>8895067958</v>
      </c>
      <c r="F4261" s="10"/>
      <c r="G4261" s="17" t="s">
        <v>1778</v>
      </c>
      <c r="H4261" s="11">
        <v>300000</v>
      </c>
      <c r="I4261" s="19">
        <v>46269</v>
      </c>
      <c r="J4261" s="11">
        <v>29000</v>
      </c>
      <c r="K4261" s="12" t="s">
        <v>20</v>
      </c>
      <c r="L4261" s="12" t="s">
        <v>158</v>
      </c>
    </row>
    <row r="4262" spans="1:13" x14ac:dyDescent="0.25">
      <c r="A4262" s="10" t="s">
        <v>4738</v>
      </c>
      <c r="B4262" s="14">
        <v>202608</v>
      </c>
      <c r="C4262" s="14">
        <v>202608</v>
      </c>
      <c r="D4262" s="14" t="s">
        <v>1015</v>
      </c>
      <c r="E4262" s="16">
        <v>7978610994</v>
      </c>
      <c r="F4262" s="10" t="s">
        <v>4750</v>
      </c>
      <c r="G4262" s="17" t="s">
        <v>1778</v>
      </c>
      <c r="H4262" s="11">
        <v>320000</v>
      </c>
      <c r="I4262" s="19">
        <v>46269</v>
      </c>
      <c r="J4262" s="11">
        <v>50000</v>
      </c>
      <c r="K4262" s="12" t="s">
        <v>20</v>
      </c>
      <c r="L4262" s="12" t="s">
        <v>158</v>
      </c>
    </row>
    <row r="4263" spans="1:13" x14ac:dyDescent="0.25">
      <c r="A4263" s="10" t="s">
        <v>4838</v>
      </c>
      <c r="B4263" s="14">
        <v>202608</v>
      </c>
      <c r="C4263" s="14">
        <v>202608</v>
      </c>
      <c r="D4263" s="14" t="s">
        <v>1014</v>
      </c>
      <c r="E4263" s="16" t="s">
        <v>4844</v>
      </c>
      <c r="F4263" s="10" t="s">
        <v>4847</v>
      </c>
      <c r="G4263" s="17" t="s">
        <v>3682</v>
      </c>
      <c r="H4263" s="11">
        <v>270000</v>
      </c>
      <c r="I4263" s="19">
        <v>46269</v>
      </c>
      <c r="J4263" s="11">
        <v>265000</v>
      </c>
      <c r="K4263" s="12" t="s">
        <v>20</v>
      </c>
      <c r="L4263" s="12" t="s">
        <v>158</v>
      </c>
    </row>
    <row r="4264" spans="1:13" x14ac:dyDescent="0.25">
      <c r="A4264" s="10" t="s">
        <v>4737</v>
      </c>
      <c r="B4264" s="14">
        <v>202608</v>
      </c>
      <c r="C4264" s="14">
        <v>202608</v>
      </c>
      <c r="D4264" s="14" t="s">
        <v>1015</v>
      </c>
      <c r="E4264" s="16">
        <v>7735358958</v>
      </c>
      <c r="F4264" s="10" t="s">
        <v>4749</v>
      </c>
      <c r="G4264" s="17" t="s">
        <v>1778</v>
      </c>
      <c r="H4264" s="11">
        <v>318600</v>
      </c>
      <c r="I4264" s="19">
        <v>46270</v>
      </c>
      <c r="J4264" s="11">
        <f>50000+28250</f>
        <v>78250</v>
      </c>
      <c r="K4264" s="12" t="s">
        <v>20</v>
      </c>
      <c r="L4264" s="12" t="s">
        <v>158</v>
      </c>
    </row>
    <row r="4265" spans="1:13" x14ac:dyDescent="0.25">
      <c r="A4265" s="10" t="s">
        <v>4702</v>
      </c>
      <c r="B4265" s="14">
        <v>202607</v>
      </c>
      <c r="C4265" s="14">
        <v>202607</v>
      </c>
      <c r="D4265" s="14" t="s">
        <v>1015</v>
      </c>
      <c r="E4265" s="16">
        <v>9439507232</v>
      </c>
      <c r="F4265" s="10" t="s">
        <v>4717</v>
      </c>
      <c r="G4265" s="17" t="s">
        <v>1778</v>
      </c>
      <c r="H4265" s="11">
        <v>318600</v>
      </c>
      <c r="I4265" s="19">
        <v>46270</v>
      </c>
      <c r="J4265" s="11">
        <v>40205</v>
      </c>
      <c r="K4265" s="12" t="s">
        <v>717</v>
      </c>
      <c r="L4265" s="12" t="s">
        <v>158</v>
      </c>
      <c r="M4265" t="s">
        <v>4789</v>
      </c>
    </row>
    <row r="4266" spans="1:13" x14ac:dyDescent="0.25">
      <c r="A4266" s="10" t="s">
        <v>4821</v>
      </c>
      <c r="B4266" s="14">
        <v>202608</v>
      </c>
      <c r="C4266" s="14">
        <v>202608</v>
      </c>
      <c r="D4266" s="14" t="s">
        <v>1014</v>
      </c>
      <c r="E4266" s="16">
        <v>9114046906</v>
      </c>
      <c r="F4266" s="10" t="s">
        <v>4823</v>
      </c>
      <c r="G4266" s="17" t="s">
        <v>4785</v>
      </c>
      <c r="H4266" s="11">
        <v>177000</v>
      </c>
      <c r="I4266" s="19">
        <v>46270</v>
      </c>
      <c r="J4266" s="11">
        <v>54333</v>
      </c>
      <c r="K4266" s="12" t="s">
        <v>20</v>
      </c>
      <c r="L4266" s="12" t="s">
        <v>158</v>
      </c>
    </row>
    <row r="4267" spans="1:13" x14ac:dyDescent="0.25">
      <c r="A4267" s="10" t="s">
        <v>3800</v>
      </c>
      <c r="B4267" s="14">
        <v>202604</v>
      </c>
      <c r="C4267" s="14">
        <v>202604</v>
      </c>
      <c r="D4267" s="14" t="s">
        <v>1014</v>
      </c>
      <c r="E4267" s="16">
        <v>8249525755</v>
      </c>
      <c r="F4267" s="10" t="s">
        <v>3816</v>
      </c>
      <c r="G4267" s="17" t="s">
        <v>1778</v>
      </c>
      <c r="H4267" s="11">
        <v>318600</v>
      </c>
      <c r="I4267" s="19">
        <v>46270</v>
      </c>
      <c r="J4267" s="11">
        <v>50000</v>
      </c>
      <c r="K4267" s="12" t="s">
        <v>20</v>
      </c>
      <c r="L4267" s="12" t="s">
        <v>158</v>
      </c>
    </row>
    <row r="4268" spans="1:13" x14ac:dyDescent="0.25">
      <c r="A4268" s="10" t="s">
        <v>4743</v>
      </c>
      <c r="B4268" s="14">
        <v>202608</v>
      </c>
      <c r="C4268" s="14">
        <v>202608</v>
      </c>
      <c r="D4268" s="14" t="s">
        <v>1015</v>
      </c>
      <c r="E4268" s="16">
        <v>9174565355</v>
      </c>
      <c r="F4268" s="10" t="s">
        <v>4755</v>
      </c>
      <c r="G4268" s="17" t="s">
        <v>1778</v>
      </c>
      <c r="H4268" s="11">
        <v>320000</v>
      </c>
      <c r="I4268" s="19">
        <v>46270</v>
      </c>
      <c r="J4268" s="11">
        <v>78750</v>
      </c>
      <c r="K4268" s="12" t="s">
        <v>20</v>
      </c>
      <c r="L4268" s="12" t="s">
        <v>158</v>
      </c>
    </row>
    <row r="4269" spans="1:13" x14ac:dyDescent="0.25">
      <c r="A4269" s="10" t="s">
        <v>4686</v>
      </c>
      <c r="B4269" s="14">
        <v>202607</v>
      </c>
      <c r="C4269" s="14">
        <v>202607</v>
      </c>
      <c r="D4269" s="14" t="s">
        <v>1015</v>
      </c>
      <c r="E4269" s="16">
        <v>6358944343</v>
      </c>
      <c r="F4269" s="10" t="s">
        <v>4687</v>
      </c>
      <c r="G4269" s="17" t="s">
        <v>1778</v>
      </c>
      <c r="H4269" s="11">
        <v>290000</v>
      </c>
      <c r="I4269" s="19">
        <v>46272</v>
      </c>
      <c r="J4269" s="11">
        <v>90000</v>
      </c>
      <c r="K4269" s="12" t="s">
        <v>20</v>
      </c>
      <c r="L4269" s="12" t="s">
        <v>158</v>
      </c>
    </row>
    <row r="4270" spans="1:13" x14ac:dyDescent="0.25">
      <c r="A4270" s="10" t="s">
        <v>3969</v>
      </c>
      <c r="B4270" s="14">
        <v>202506</v>
      </c>
      <c r="C4270" s="14">
        <v>202506</v>
      </c>
      <c r="D4270" s="14" t="s">
        <v>1014</v>
      </c>
      <c r="E4270" s="16">
        <v>7978758883</v>
      </c>
      <c r="F4270" s="10" t="s">
        <v>3969</v>
      </c>
      <c r="G4270" s="17" t="s">
        <v>1778</v>
      </c>
      <c r="H4270" s="11">
        <v>290000</v>
      </c>
      <c r="I4270" s="19">
        <v>46272</v>
      </c>
      <c r="J4270" s="11">
        <v>71250</v>
      </c>
      <c r="K4270" s="12" t="s">
        <v>20</v>
      </c>
      <c r="L4270" s="12" t="s">
        <v>158</v>
      </c>
    </row>
    <row r="4271" spans="1:13" x14ac:dyDescent="0.25">
      <c r="A4271" s="40" t="s">
        <v>4143</v>
      </c>
      <c r="B4271" s="14">
        <v>202607</v>
      </c>
      <c r="C4271" s="14">
        <v>202607</v>
      </c>
      <c r="D4271" s="14" t="s">
        <v>1015</v>
      </c>
      <c r="E4271" s="16">
        <v>6372873755</v>
      </c>
      <c r="F4271" s="10" t="s">
        <v>4144</v>
      </c>
      <c r="G4271" s="17" t="s">
        <v>1778</v>
      </c>
      <c r="H4271" s="11">
        <v>290000</v>
      </c>
      <c r="I4271" s="19">
        <v>46272</v>
      </c>
      <c r="J4271" s="11">
        <v>65000</v>
      </c>
      <c r="K4271" s="12" t="s">
        <v>20</v>
      </c>
      <c r="L4271" s="12" t="s">
        <v>158</v>
      </c>
    </row>
    <row r="4272" spans="1:13" x14ac:dyDescent="0.25">
      <c r="A4272" s="10" t="s">
        <v>4793</v>
      </c>
      <c r="B4272" s="14">
        <v>202608</v>
      </c>
      <c r="C4272" s="14">
        <v>202608</v>
      </c>
      <c r="D4272" s="14" t="s">
        <v>1015</v>
      </c>
      <c r="E4272" s="16">
        <v>8260956867</v>
      </c>
      <c r="F4272" s="10" t="s">
        <v>4807</v>
      </c>
      <c r="G4272" s="17" t="s">
        <v>1778</v>
      </c>
      <c r="H4272" s="11">
        <v>310000</v>
      </c>
      <c r="I4272" s="19">
        <v>46272</v>
      </c>
      <c r="J4272" s="11">
        <v>100000</v>
      </c>
      <c r="K4272" s="12" t="s">
        <v>20</v>
      </c>
      <c r="L4272" s="12" t="s">
        <v>158</v>
      </c>
    </row>
    <row r="4273" spans="1:12" x14ac:dyDescent="0.25">
      <c r="A4273" s="10" t="s">
        <v>4744</v>
      </c>
      <c r="B4273" s="14">
        <v>202608</v>
      </c>
      <c r="C4273" s="14">
        <v>202608</v>
      </c>
      <c r="D4273" s="14" t="s">
        <v>1015</v>
      </c>
      <c r="E4273" s="16">
        <v>7735271254</v>
      </c>
      <c r="F4273" s="10" t="s">
        <v>4756</v>
      </c>
      <c r="G4273" s="17" t="s">
        <v>1778</v>
      </c>
      <c r="H4273" s="11">
        <v>320000</v>
      </c>
      <c r="I4273" s="19">
        <v>46272</v>
      </c>
      <c r="J4273" s="11">
        <v>63000</v>
      </c>
      <c r="K4273" s="12" t="s">
        <v>20</v>
      </c>
      <c r="L4273" s="12" t="s">
        <v>158</v>
      </c>
    </row>
    <row r="4274" spans="1:12" x14ac:dyDescent="0.25">
      <c r="A4274" s="10" t="s">
        <v>4032</v>
      </c>
      <c r="B4274" s="14">
        <v>202506</v>
      </c>
      <c r="C4274" s="14">
        <v>202506</v>
      </c>
      <c r="D4274" s="14" t="s">
        <v>1015</v>
      </c>
      <c r="E4274" s="16">
        <v>7008878148</v>
      </c>
      <c r="F4274" s="10" t="s">
        <v>4030</v>
      </c>
      <c r="G4274" s="17" t="s">
        <v>1778</v>
      </c>
      <c r="H4274" s="11">
        <v>290000</v>
      </c>
      <c r="I4274" s="19">
        <v>46272</v>
      </c>
      <c r="J4274" s="11">
        <v>52000</v>
      </c>
      <c r="K4274" s="12" t="s">
        <v>689</v>
      </c>
      <c r="L4274" s="12" t="s">
        <v>158</v>
      </c>
    </row>
    <row r="4275" spans="1:12" x14ac:dyDescent="0.25">
      <c r="A4275" s="10" t="s">
        <v>4840</v>
      </c>
      <c r="B4275" s="14">
        <v>202608</v>
      </c>
      <c r="C4275" s="14">
        <v>202608</v>
      </c>
      <c r="D4275" s="14" t="s">
        <v>1015</v>
      </c>
      <c r="E4275" s="16">
        <v>9894279303</v>
      </c>
      <c r="F4275" s="10" t="s">
        <v>4848</v>
      </c>
      <c r="G4275" s="17" t="s">
        <v>3682</v>
      </c>
      <c r="H4275" s="11">
        <v>270000</v>
      </c>
      <c r="I4275" s="19">
        <v>46273</v>
      </c>
      <c r="J4275" s="11">
        <v>219178</v>
      </c>
      <c r="K4275" s="12" t="s">
        <v>20</v>
      </c>
      <c r="L4275" s="12" t="s">
        <v>158</v>
      </c>
    </row>
    <row r="4276" spans="1:12" x14ac:dyDescent="0.25">
      <c r="A4276" s="10" t="s">
        <v>4852</v>
      </c>
      <c r="B4276" s="14">
        <v>202608</v>
      </c>
      <c r="C4276" s="14">
        <v>202608</v>
      </c>
      <c r="D4276" s="14" t="s">
        <v>1014</v>
      </c>
      <c r="E4276" s="16">
        <v>9538476476</v>
      </c>
      <c r="F4276" s="10" t="s">
        <v>4858</v>
      </c>
      <c r="G4276" s="17" t="s">
        <v>4785</v>
      </c>
      <c r="H4276" s="11">
        <v>295000</v>
      </c>
      <c r="I4276" s="19">
        <v>46273</v>
      </c>
      <c r="J4276" s="11">
        <v>100000</v>
      </c>
      <c r="K4276" s="12" t="s">
        <v>20</v>
      </c>
      <c r="L4276" s="12" t="s">
        <v>158</v>
      </c>
    </row>
    <row r="4277" spans="1:12" x14ac:dyDescent="0.25">
      <c r="A4277" s="10" t="s">
        <v>4017</v>
      </c>
      <c r="B4277" s="14">
        <v>202606</v>
      </c>
      <c r="C4277" s="14">
        <v>202606</v>
      </c>
      <c r="D4277" s="14" t="s">
        <v>1015</v>
      </c>
      <c r="E4277" s="16">
        <v>9556108506</v>
      </c>
      <c r="F4277" s="10" t="s">
        <v>4026</v>
      </c>
      <c r="G4277" s="17" t="s">
        <v>1778</v>
      </c>
      <c r="H4277" s="11">
        <v>290000</v>
      </c>
      <c r="I4277" s="19">
        <v>46273</v>
      </c>
      <c r="J4277" s="11">
        <v>21966</v>
      </c>
      <c r="K4277" s="12" t="s">
        <v>20</v>
      </c>
      <c r="L4277" s="12" t="s">
        <v>158</v>
      </c>
    </row>
    <row r="4278" spans="1:12" x14ac:dyDescent="0.25">
      <c r="A4278" s="10" t="s">
        <v>4046</v>
      </c>
      <c r="B4278" s="14">
        <v>202606</v>
      </c>
      <c r="C4278" s="14">
        <v>202606</v>
      </c>
      <c r="D4278" s="14" t="s">
        <v>1015</v>
      </c>
      <c r="E4278" s="16">
        <v>7077702524</v>
      </c>
      <c r="F4278" s="10" t="s">
        <v>4047</v>
      </c>
      <c r="G4278" s="17" t="s">
        <v>1778</v>
      </c>
      <c r="H4278" s="11">
        <v>318600</v>
      </c>
      <c r="I4278" s="19">
        <v>46273</v>
      </c>
      <c r="J4278" s="11">
        <v>30000</v>
      </c>
      <c r="K4278" s="12" t="s">
        <v>20</v>
      </c>
      <c r="L4278" s="12" t="s">
        <v>158</v>
      </c>
    </row>
    <row r="4279" spans="1:12" x14ac:dyDescent="0.25">
      <c r="A4279" s="10" t="s">
        <v>4734</v>
      </c>
      <c r="B4279" s="14">
        <v>202608</v>
      </c>
      <c r="C4279" s="14">
        <v>202608</v>
      </c>
      <c r="D4279" s="14" t="s">
        <v>1014</v>
      </c>
      <c r="E4279" s="16">
        <v>7978920053</v>
      </c>
      <c r="F4279" s="10" t="s">
        <v>4746</v>
      </c>
      <c r="G4279" s="17" t="s">
        <v>1778</v>
      </c>
      <c r="H4279" s="11">
        <v>310000</v>
      </c>
      <c r="I4279" s="19">
        <v>46274</v>
      </c>
      <c r="J4279" s="11">
        <v>100000</v>
      </c>
      <c r="K4279" s="12" t="s">
        <v>20</v>
      </c>
      <c r="L4279" s="12" t="s">
        <v>158</v>
      </c>
    </row>
    <row r="4280" spans="1:12" x14ac:dyDescent="0.25">
      <c r="A4280" s="10" t="s">
        <v>3986</v>
      </c>
      <c r="B4280" s="14">
        <v>202506</v>
      </c>
      <c r="C4280" s="14">
        <v>202506</v>
      </c>
      <c r="D4280" s="14" t="s">
        <v>1014</v>
      </c>
      <c r="E4280" s="16">
        <v>7205702003</v>
      </c>
      <c r="F4280" s="10" t="s">
        <v>3987</v>
      </c>
      <c r="G4280" s="17" t="s">
        <v>1778</v>
      </c>
      <c r="H4280" s="11">
        <v>290000</v>
      </c>
      <c r="I4280" s="19">
        <v>46274</v>
      </c>
      <c r="J4280" s="11">
        <v>80000</v>
      </c>
      <c r="K4280" s="12" t="s">
        <v>20</v>
      </c>
      <c r="L4280" s="12" t="s">
        <v>158</v>
      </c>
    </row>
    <row r="4281" spans="1:12" x14ac:dyDescent="0.25">
      <c r="A4281" s="10" t="s">
        <v>4774</v>
      </c>
      <c r="B4281" s="14">
        <v>202608</v>
      </c>
      <c r="C4281" s="14">
        <v>202608</v>
      </c>
      <c r="D4281" s="14" t="s">
        <v>1015</v>
      </c>
      <c r="E4281" s="16">
        <v>8144633021</v>
      </c>
      <c r="F4281" s="10" t="s">
        <v>4779</v>
      </c>
      <c r="G4281" s="17" t="s">
        <v>1778</v>
      </c>
      <c r="H4281" s="11">
        <v>318600</v>
      </c>
      <c r="I4281" s="19">
        <v>46274</v>
      </c>
      <c r="J4281" s="11">
        <v>50000</v>
      </c>
      <c r="K4281" s="12" t="s">
        <v>20</v>
      </c>
      <c r="L4281" s="12" t="s">
        <v>158</v>
      </c>
    </row>
    <row r="4282" spans="1:12" x14ac:dyDescent="0.25">
      <c r="A4282" s="10" t="s">
        <v>203</v>
      </c>
      <c r="B4282" s="14">
        <v>202608</v>
      </c>
      <c r="C4282" s="14">
        <v>202608</v>
      </c>
      <c r="D4282" s="14" t="s">
        <v>1014</v>
      </c>
      <c r="E4282" s="16">
        <v>8910156010</v>
      </c>
      <c r="F4282" s="10" t="s">
        <v>204</v>
      </c>
      <c r="G4282" s="17" t="s">
        <v>4785</v>
      </c>
      <c r="H4282" s="11">
        <v>177000</v>
      </c>
      <c r="I4282" s="19">
        <v>46274</v>
      </c>
      <c r="J4282" s="11">
        <v>45000</v>
      </c>
      <c r="K4282" s="12" t="s">
        <v>20</v>
      </c>
      <c r="L4282" s="12" t="s">
        <v>158</v>
      </c>
    </row>
    <row r="4283" spans="1:12" x14ac:dyDescent="0.25">
      <c r="A4283" s="10" t="s">
        <v>4084</v>
      </c>
      <c r="B4283" s="14">
        <v>202607</v>
      </c>
      <c r="C4283" s="14">
        <v>202607</v>
      </c>
      <c r="D4283" s="14" t="s">
        <v>1015</v>
      </c>
      <c r="E4283" s="16">
        <v>9556509857</v>
      </c>
      <c r="F4283" s="10" t="s">
        <v>4095</v>
      </c>
      <c r="G4283" s="17" t="s">
        <v>1778</v>
      </c>
      <c r="H4283" s="11">
        <v>290000</v>
      </c>
      <c r="I4283" s="19">
        <v>46274</v>
      </c>
      <c r="J4283" s="11">
        <v>71250</v>
      </c>
      <c r="K4283" s="12" t="s">
        <v>20</v>
      </c>
      <c r="L4283" s="12" t="s">
        <v>158</v>
      </c>
    </row>
    <row r="4284" spans="1:12" x14ac:dyDescent="0.25">
      <c r="A4284" s="10" t="s">
        <v>4865</v>
      </c>
      <c r="B4284" s="14">
        <v>202609</v>
      </c>
      <c r="C4284" s="14">
        <v>202609</v>
      </c>
      <c r="D4284" s="14" t="s">
        <v>1014</v>
      </c>
      <c r="E4284" s="16">
        <v>8142030658</v>
      </c>
      <c r="F4284" s="10" t="s">
        <v>4871</v>
      </c>
      <c r="G4284" s="17" t="s">
        <v>3682</v>
      </c>
      <c r="H4284" s="11">
        <v>270000</v>
      </c>
      <c r="I4284" s="19">
        <v>46274</v>
      </c>
      <c r="J4284" s="11">
        <v>5000</v>
      </c>
      <c r="K4284" s="12" t="s">
        <v>20</v>
      </c>
      <c r="L4284" s="12" t="s">
        <v>158</v>
      </c>
    </row>
    <row r="4285" spans="1:12" x14ac:dyDescent="0.25">
      <c r="A4285" s="10" t="s">
        <v>4866</v>
      </c>
      <c r="B4285" s="14">
        <v>202609</v>
      </c>
      <c r="C4285" s="14">
        <v>202609</v>
      </c>
      <c r="D4285" s="14" t="s">
        <v>1014</v>
      </c>
      <c r="E4285" s="16">
        <v>8088214477</v>
      </c>
      <c r="F4285" s="10" t="s">
        <v>4872</v>
      </c>
      <c r="G4285" s="17" t="s">
        <v>3682</v>
      </c>
      <c r="H4285" s="11">
        <v>270000</v>
      </c>
      <c r="I4285" s="19">
        <v>46274</v>
      </c>
      <c r="J4285" s="11">
        <v>5000</v>
      </c>
      <c r="K4285" s="12" t="s">
        <v>20</v>
      </c>
      <c r="L4285" s="12" t="s">
        <v>158</v>
      </c>
    </row>
    <row r="4286" spans="1:12" x14ac:dyDescent="0.25">
      <c r="A4286" s="10" t="s">
        <v>4867</v>
      </c>
      <c r="B4286" s="14">
        <v>202609</v>
      </c>
      <c r="C4286" s="14">
        <v>202609</v>
      </c>
      <c r="D4286" s="14" t="s">
        <v>1014</v>
      </c>
      <c r="E4286" s="16">
        <v>8123428609</v>
      </c>
      <c r="F4286" s="10" t="s">
        <v>4873</v>
      </c>
      <c r="G4286" s="17" t="s">
        <v>1778</v>
      </c>
      <c r="H4286" s="11">
        <v>300000</v>
      </c>
      <c r="I4286" s="19">
        <v>46274</v>
      </c>
      <c r="J4286" s="11">
        <v>5000</v>
      </c>
      <c r="K4286" s="12" t="s">
        <v>20</v>
      </c>
      <c r="L4286" s="12" t="s">
        <v>158</v>
      </c>
    </row>
    <row r="4287" spans="1:12" x14ac:dyDescent="0.25">
      <c r="A4287" s="10" t="s">
        <v>4868</v>
      </c>
      <c r="B4287" s="14">
        <v>202609</v>
      </c>
      <c r="C4287" s="14">
        <v>202609</v>
      </c>
      <c r="D4287" s="14" t="s">
        <v>1014</v>
      </c>
      <c r="E4287" s="16">
        <v>7814807092</v>
      </c>
      <c r="F4287" s="10" t="s">
        <v>4874</v>
      </c>
      <c r="G4287" s="17" t="s">
        <v>4877</v>
      </c>
      <c r="H4287" s="11">
        <v>177000</v>
      </c>
      <c r="I4287" s="19">
        <v>46274</v>
      </c>
      <c r="J4287" s="11">
        <v>5000</v>
      </c>
      <c r="K4287" s="12" t="s">
        <v>20</v>
      </c>
      <c r="L4287" s="12" t="s">
        <v>158</v>
      </c>
    </row>
    <row r="4288" spans="1:12" x14ac:dyDescent="0.25">
      <c r="A4288" s="10" t="s">
        <v>4869</v>
      </c>
      <c r="B4288" s="14">
        <v>202609</v>
      </c>
      <c r="C4288" s="14">
        <v>202609</v>
      </c>
      <c r="D4288" s="14" t="s">
        <v>1015</v>
      </c>
      <c r="E4288" s="16">
        <v>9348122563</v>
      </c>
      <c r="F4288" s="10" t="s">
        <v>4875</v>
      </c>
      <c r="G4288" s="17" t="s">
        <v>3682</v>
      </c>
      <c r="H4288" s="11">
        <v>270000</v>
      </c>
      <c r="I4288" s="19">
        <v>46274</v>
      </c>
      <c r="J4288" s="11">
        <v>5000</v>
      </c>
      <c r="K4288" s="12" t="s">
        <v>20</v>
      </c>
      <c r="L4288" s="12" t="s">
        <v>158</v>
      </c>
    </row>
    <row r="4289" spans="1:12" x14ac:dyDescent="0.25">
      <c r="A4289" s="10" t="s">
        <v>4870</v>
      </c>
      <c r="B4289" s="14">
        <v>202609</v>
      </c>
      <c r="C4289" s="14">
        <v>202609</v>
      </c>
      <c r="D4289" s="14" t="s">
        <v>1015</v>
      </c>
      <c r="E4289" s="16">
        <v>9348411035</v>
      </c>
      <c r="F4289" s="10" t="s">
        <v>4876</v>
      </c>
      <c r="G4289" s="17" t="s">
        <v>3682</v>
      </c>
      <c r="H4289" s="11">
        <v>270000</v>
      </c>
      <c r="I4289" s="19">
        <v>46274</v>
      </c>
      <c r="J4289" s="11">
        <v>5000</v>
      </c>
      <c r="K4289" s="12" t="s">
        <v>20</v>
      </c>
      <c r="L4289" s="12" t="s">
        <v>158</v>
      </c>
    </row>
    <row r="4290" spans="1:12" x14ac:dyDescent="0.25">
      <c r="A4290" s="10" t="s">
        <v>4843</v>
      </c>
      <c r="B4290" s="14">
        <v>202608</v>
      </c>
      <c r="C4290" s="14">
        <v>202608</v>
      </c>
      <c r="D4290" s="14" t="s">
        <v>1015</v>
      </c>
      <c r="E4290" s="16">
        <v>9972021302</v>
      </c>
      <c r="F4290" s="10" t="s">
        <v>4851</v>
      </c>
      <c r="G4290" s="17" t="s">
        <v>1778</v>
      </c>
      <c r="H4290" s="11">
        <v>320000</v>
      </c>
      <c r="I4290" s="19">
        <v>46275</v>
      </c>
      <c r="J4290" s="11">
        <v>315000</v>
      </c>
      <c r="K4290" s="12" t="s">
        <v>20</v>
      </c>
      <c r="L4290" s="12" t="s">
        <v>158</v>
      </c>
    </row>
    <row r="4291" spans="1:12" x14ac:dyDescent="0.25">
      <c r="A4291" s="10" t="s">
        <v>2465</v>
      </c>
      <c r="B4291" s="14">
        <v>202408</v>
      </c>
      <c r="C4291" s="14">
        <v>202408</v>
      </c>
      <c r="D4291" s="14" t="s">
        <v>1015</v>
      </c>
      <c r="E4291" s="16">
        <v>9692713262</v>
      </c>
      <c r="F4291" s="10" t="s">
        <v>2466</v>
      </c>
      <c r="G4291" s="17" t="s">
        <v>1778</v>
      </c>
      <c r="H4291" s="11">
        <v>288000</v>
      </c>
      <c r="I4291" s="19">
        <v>46275</v>
      </c>
      <c r="J4291" s="11">
        <v>60000</v>
      </c>
      <c r="K4291" s="12" t="s">
        <v>20</v>
      </c>
      <c r="L4291" s="12" t="s">
        <v>158</v>
      </c>
    </row>
    <row r="4292" spans="1:12" x14ac:dyDescent="0.25">
      <c r="A4292" s="10" t="s">
        <v>4730</v>
      </c>
      <c r="B4292" s="14">
        <v>202607</v>
      </c>
      <c r="C4292" s="14">
        <v>202607</v>
      </c>
      <c r="D4292" s="14" t="s">
        <v>1015</v>
      </c>
      <c r="E4292" s="16">
        <v>7683978996</v>
      </c>
      <c r="F4292" s="10" t="s">
        <v>4729</v>
      </c>
      <c r="G4292" s="17" t="s">
        <v>1778</v>
      </c>
      <c r="H4292" s="11">
        <v>50000</v>
      </c>
      <c r="I4292" s="19">
        <v>46276</v>
      </c>
      <c r="J4292" s="11">
        <v>75000</v>
      </c>
      <c r="K4292" s="12" t="s">
        <v>20</v>
      </c>
      <c r="L4292" s="12" t="s">
        <v>158</v>
      </c>
    </row>
    <row r="4293" spans="1:12" x14ac:dyDescent="0.25">
      <c r="A4293" s="10" t="s">
        <v>4125</v>
      </c>
      <c r="B4293" s="14">
        <v>202607</v>
      </c>
      <c r="C4293" s="14">
        <v>202607</v>
      </c>
      <c r="D4293" s="14" t="s">
        <v>1015</v>
      </c>
      <c r="E4293" s="16">
        <v>8923362552</v>
      </c>
      <c r="F4293" s="10" t="s">
        <v>4140</v>
      </c>
      <c r="G4293" s="17" t="s">
        <v>1778</v>
      </c>
      <c r="H4293" s="11">
        <v>320000</v>
      </c>
      <c r="I4293" s="19">
        <v>46276</v>
      </c>
      <c r="J4293" s="11">
        <v>73700</v>
      </c>
      <c r="K4293" s="12" t="s">
        <v>20</v>
      </c>
      <c r="L4293" s="12" t="s">
        <v>158</v>
      </c>
    </row>
    <row r="4294" spans="1:12" x14ac:dyDescent="0.25">
      <c r="A4294" t="s">
        <v>4869</v>
      </c>
      <c r="B4294" s="93">
        <v>202609</v>
      </c>
      <c r="C4294" s="93">
        <v>202609</v>
      </c>
      <c r="D4294" s="14" t="s">
        <v>1015</v>
      </c>
      <c r="E4294">
        <v>9348122563</v>
      </c>
      <c r="F4294" t="s">
        <v>4878</v>
      </c>
      <c r="G4294" s="17" t="s">
        <v>1778</v>
      </c>
      <c r="H4294" s="53">
        <v>260000</v>
      </c>
      <c r="I4294" s="19">
        <v>46276</v>
      </c>
      <c r="J4294" s="53">
        <v>260000</v>
      </c>
      <c r="K4294" s="12" t="s">
        <v>20</v>
      </c>
      <c r="L4294" s="12" t="s">
        <v>158</v>
      </c>
    </row>
  </sheetData>
  <dataValidations count="15">
    <dataValidation type="list" allowBlank="1" showErrorMessage="1" sqref="G16 G36:G37 G39:G42 G66 G78:G87 G72:G76 G94 G97 G129 G138 G154 G162:G164 G175 G224 G242:G244 G288:G289 G295 G300 G320 G234 G602 G658 G686 G939 G1203:G1204 G1247:G1248 G1395 G1438 G1805 G1899" xr:uid="{013CB020-3B4E-43EB-9195-DD2DD4D41C34}">
      <formula1>"MPAA,MPIDS"</formula1>
    </dataValidation>
    <dataValidation type="list" allowBlank="1" showErrorMessage="1" sqref="G226:G227 G230:G231 G235:G236 G249:G250 G256 G258:G259 G263 G265:G274 G276:G278 G280:G281 G291 G308 G310:G312 G340 G348 G356 G373:G378 G381:G387 G389:G390 G393:G394 G400:G401 G408 G410:G411 G417 G420:G422 G413:G415 G426:G429 G441 G443 G452:G463 G465:G468 G470:G473 G477 G488:G490 G500:G501 G503 G536:G541 G543:G549 G551:G555 G559 G563:G564 G579:G580 G589:G593 G595 G599 G603 G607 G609 G611 G613:G618 G621:G624 G635 G645:G646 G648 G651:G654 G660 G670:G672 G674 G679:G680 G682:G683 G694 G696:G697 G711:G714 G718 G727:G728 G730:G731 G735:G738 G742:G743 G746:G747 G749 G754 G763:G764 G766 G770:G771 G780:G784 G787 G790:G800 G805 G812 G827 G835 G837:G838 G840 G845 G847:G852 G855:G857 G859 G864:G867 G872:G873 G880:G897 G906:G913 G916:G917 G927 G933:G934 G937:G938 G941 G943:G946 G952 G954 G956 G959:G962 G968:G973 G978:G980 G984:G985 G987:G988 G992 G994:G995 G1004 G1008 G1010:G1013 G1015:G1016 G1023:G1024 G1028:G1037 G1041 G1044:G1051 G1054:G1060 G1062:G1066 G1068 G1070 G1073:G1077 G1099 G1102:G1104 G1108 G1110 G1121 G1124:G1126 G1129 G1131:G1136 G1139:G1141 G1145:G1149 G1153 G1155:G1157 G1159 G1161 G1163:G1164 G1166:G1169 G1175 G1178:G1180 G1183:G1190 G1202 G1205:G1207 G1209:G1210 G1212 G1215 G1218 G1223 G1227 G1231:G1234 G1236 G1241 G1244:G1245 G1249 G1262 G1266:G1267 G1269:G1270 G1274:G1276 G1282 G1284 G1290 G1293:G1295 G1299 G1301 G1303 G1305 G1309:G1310 G1313 G1315:G1318 G1320 G1322 G1326:G1328 G1331:G1332 G1335:G1338 G1340 G1344:G1347 G1349 G1351:G1352 G1358 G1360:G1365 G1367:G1368 G1373:G1377 G1380:G1383 G1385:G1387 G1389 G1391:G1392 G1402 G1412:G1413 G1419:G1421 G1425 G1427 G1430 G1432 G1439:G1443 G1452:G1453 G1455 G1457:G1460 G1462:G1467 G1470 G1472 G1475:G1476 G1478 G1483:G1488 G1492:G1493 G1499:G1504 G1508:G1509 G1518:G1520 G1523 G1525 G1527:G1529 G1532:G1533 G1535:G1536 G1542 G1545:G1549 G1551:G1553 G1555 G1557:G1558 G1565:G1569 G1584:G1586 G1594 G1602:G1605 G1617:G1620 G1615 G1623:G1626 G1628 G1647 G1660:G1664 G1674 G1669:G1670 G1676:G1679 G1691:G1693 G1702 G1704 G1706 G1713 G1715:G1716 G1718 G1721 G1726:G1733 G1744 G1746 G1756:G1760 G1748:G1754 G1762 G1736:G1741 G1766 G1785:G1789 G1798:G1803 G1808:G1810 G1813 G1818:G1819 G1821:G1822 G1831 G1834:G1835 G1840:G1843 G1845:G1846 G1849:G1850 G1854:G1855 G1857 G1864:G1865 G1859 G1861 G1873 G1876 G1878 G1880 G1882:G1883 G1887 G1893 G1896:G1897 G1891 G1900 G1902 G1906 G1917 G1919:G1920 G1923 G1926:G1927 G1929 G1931 G1935 G1947 G1950 G1968:G1973 G1976 G1980 G1984 G1993:G1994 G2005:G2006 G2012 G2009 G2030 G2024 G2053 G2055:G2056 G2071 G2073:G2074 G2081:G2082 G2084:G2085 G2087:G2088 G2094 G2099 G2108 G2110 G2114 G2118 G2129 G2134 G2155 G2160:G2164 G2169 G2171:G2172 G2174 G2177:G2179 G2181:G2182 G2190 G2192:G2194 G2197:G2201 G2204 G2206 G2215 G2221 G2227 G2233 G2238 G2240 G2245:G2246 G2266 G2281 G2300 G2306 G2313 G2328 G2334 G2336 G2338 G2343 G2345 G2386:G2387 G2390 G2262:G2264 G2400:G2406 G2416 G2419 G2433:G2434 G2436 G2412 G2474:G2477 G2490:G2491 G2502 G2505:G2506 G2510:G2511 G2531:G2532 G2571 G2601 G2622 G2612:G2613 G2606 G2664 G2701 G2703 G2729 G2745 G2752 G2794 G2867:G2871 G2874 G2889 G2951 G1870:G1871 G2896:G2897 G2906 G2925:G2926 G2911 G2970 G2893 G3002 G3027:G3028 G3090 G3097 G3115:G3116 G3129 G3137 G3139 G3141:G3142 G3146 G3148 G3159 G3188 G3190 G3224:G3225 G3231 G3238 G3254 G3263 G3268 G3353 G3390 G3419 G3421 G3425 G3434:G3435 G1795:G1796 G3497 G3537:G3540 G3592 G3690 G3809 G2036:G2039 G2044:G2046 G3916 G4122 G4169 G4194 G4291" xr:uid="{9EC66DCE-3A14-4F6E-9E84-79EF9C1BF635}">
      <formula1>"APDA,APIDS"</formula1>
    </dataValidation>
    <dataValidation type="list" allowBlank="1" showErrorMessage="1" sqref="G1666 G1703 G1742 G1769:G1770 G1774 G1815 G1830 G1853 G1872 G1895 G1898 G1909:G1911 G1913:G1915 G1918 G1928 G1934 G1938 G1949 G1953 G1956 G1960 G1987:G1988 G2016 G2025:G2026 G2033:G2034 G2047 G2051 G2095:G2096 G2098 G2112:G2113 G2137 G2158 G2166 G2187 G2207 G2211 G2241 G2244 G2247 G2251 G2303 G2307:G2308 G2332 G2368 G2371:G2372 G2421 G2431 G2460 G2463 G2482:G2483 G2486 G2526 G2574 G2576 G2593 G2600 G2619 G2627 G2634 G2643 G2697 G2719 G2793 G2797 G2799 G2824 G2831 G2845 G2930 G2950 G2976 G3033 G3049 G3074 G1890 G1995:G2003 G4107" xr:uid="{5EB32285-D171-41A1-A337-85BB8F82C3C3}">
      <formula1>"APIDS+IITG,APDA+IITG,APIDS,APDA,0"</formula1>
    </dataValidation>
    <dataValidation type="custom" allowBlank="1" showDropDown="1" sqref="H2268:H2269 H2411 H2464 H2479 H2503 H2683 H3605 H3766:H3767 H3837 H4009:H4010 H4135" xr:uid="{DFA208FB-73FE-4442-BF64-756B110AE4A9}">
      <formula1>AND(ISNUMBER(H2268),(NOT(OR(NOT(ISERROR(DATEVALUE(H2268))), AND(ISNUMBER(H2268), LEFT(CELL("format", H2268))="D")))))</formula1>
    </dataValidation>
    <dataValidation type="list" allowBlank="1" showInputMessage="1" showErrorMessage="1" sqref="K32 K2332 K2306 K2279 K2214 K2208 K2205 K2202 K2175 K2156 K2144:K2147 K2104:K2105 K2072 K2070 K2052 K2027 K2023 K2017 K2015 K1992 K1968 K1955 K1948 K1929 K1924 K1921 K1905 K1888 K1886 K1881 K1879 K1862 K1857 K1841 K1817 K1804 K1799 K1797 K1794 K1790:K1791 K1700:K1701 K1770 K1765 K1724 K1745:K1746 K1742:K1743 K1721:K1722 K1716 K1705:K1707 K1695:K1697 K1678:K1690 K1673 K1665:K1666 K1662 K1658 K1629 K1616:K1619 K1612 K1606:K1608 K1591:K1592 K1585:K1587 K1580:K1581 K1563 K1551 K1541 K1539 K1533:K1534 K1521:K1525 K1505 K1495:K1503 K1490:K1491 K1480:K1482 K1476 K1473 K1459 K1449 K1451 K1436 K1434 K1431 K1422:K1423 K1420 K1414:K1418 K1410 K1405 K1397:K1400 K1391 K1384 K1373 K1366:K1367 K1359:K1361 K1355:K1357 K1352 K1349 K1342 K1340 K1337 K1330 K1328 K1201 K1195:K1199 K1283:K1288 K1272:K1273 K1270 K1264 K1262 K1257 K1248 K1243:K1244 K1236 K1216:K1217 K1226 K1220:K1224 K1212:K1214 K1206:K1207 K1303:K1305 K1185:K1188 K1177:K1178 K1174 K1167 K1165 K1163 K1158 K1151:K1152 K1143:K1144 K1138 K1131:K1132 K1123 K1121 K1111:K1113 K1105:K1106 K1103 K1075 K1069:K1070 K1030 K1049 K1054 K1056 K1051:K1052 K1038 K1006:K1007 K1002:K1004 K992:K993 K986 K975:K977 K962:K964 K960 K955:K957 K941:K942 K938 K927:K930 K921:K925 K919 K887:K890 K874 K871 K866:K868 K853:K854 K848:K851 K841 K36 K39:K42 K46:K48 K101 K109 K138 K163:K164 K182 K172:K180 K194:K195 K204:K207 K209 K227 K244 K247:K256 K263 K272:K274 K277:K278 K282:K283 K288 K293:K295 K297:K298 K308 K341:K345 K317 K320 K329 K336 K314 K347:K348 K351 K373 K381:K382 K384:K388 K391 K393:K394 K396 K402 K405:K406 K412 K408 K410 K414 K419 K441 K443:K444 K459 K461 K470 K474 K486:K487 K496:K499 K508:K509 K525:K527 K531 K533 K536:K537 K552:K553 K560 K563:K565 K574:K578 K581:K584 K590:K592 K594 K597:K600 K610 K618 K627 K629:K630 K637 K648:K654 K657 K659:K660 K662:K663 K540 K676 K680 K690 K692 K700:K701 K696:K697 K710:K717 K732:K738 K741 K744:K745 K748:K749 K756:K762 K780:K784 K788 K805 K809:K810 K812 K814 K827 K829 K831 K835:K836 K2363 K2395 K2400:K2406 K2408:K2410 K2419 K2435:K2436 K2412 K2467 K2469 K2472 K2527 K2571 K2601 K2635 K2701 K2703 K2906 K2911 K2970 K3146 K3149 K3254 K3295 K3298:K3299 K3382 K3390 K3417 K3419 K4169 K4194" xr:uid="{34A9899D-D248-42C1-9B4F-D69F3672DD0C}">
      <formula1>$P$1:$P$1</formula1>
    </dataValidation>
    <dataValidation type="list" allowBlank="1" showInputMessage="1" showErrorMessage="1" sqref="K4 K2344 K2342 K2338 K2329:K2331 K2310 K2284:K2286 K2274 K2265 K2252:K2254 K2250 K2243 K2239 K2231 K2219 K2216 K2182 K2178:K2180 K2170 K2168 K2157 K2152 K2140 K2138 K2136 K2133 K2119:K2128 K2107 K2085 K2035 K2021:K2022 K2018:K2019 K2011 K2004 K1985 K1975:K1979 K1972 K1951 K1939:K1946 K1926:K1927 K1923 K1919 K1874 K1856 K1819 K1810 K1803 K1719:K1720 K1800:K1801 K1764 K1704 K1698 K1693 K1676:K1677 K1663:K1664 K1646 K1628 K1615 K1582:K1583 K1564 K1560:K1562 K1554 K1552 K1549 K1547 K1536 K1506 K1494 K1483:K1488 K1478 K1471 K1462:K1464 K1452 K1446:K1448 K1435 K1433 K1406 K1386 K1380:K1381 K1374:K1375 K1377 K1353 K1351 K1344 K1300 K1296:K1297 K1290 K1227:K1233 K1218 K1215 K1211 K1181 K1169 K1160 K1136 K1129 K1124 K1104 K1088 K1076 K1071:K1072 K1011:K1014 K1009 K1019:K1022 K1031:K1036 K996 K935:K936 K931 K920 K918 K904 K881 K28:K29 K95 K100 K108 K121:K122 K127:K128 K157:K158 K161:K162 K167 K171 K200 K219:K223 K241 K245 K280:K281 K296 K299 K310 K318 K337 K332:K333 K440 K445 K448:K451 K477 K544:K546 K548 K551 K4159:K4163 K585:K586 K596 K604 K612:K613 K625 K631:K636 K646 K664 K674 K695 K750:K753 K755 K769 K802 K816:K817 K832 K2350:K2351 K2359 K2365 K2393 K2417:K2418 K2420:K2424 K2428 K2440:K2445 K2474:K2476 K2453 K2457:K2458 K2466 K2471 K2447:K2450 K2496 K2501 K2513 K2525 K2530 K2541 K2487:K2489 K2547:K2548 K2565 K2572 K2574 K2602 K2608 K2611:K2613 K2615:K2616 K2623 K2638:K2640 K2646:K2654 K2656:K2657 K2660:K2662 K2666 K2678 K2680:K2682 K2685:K2687 K2690 K2697 K2731:K2732 K2741:K2742 K2747 K2749 K2752 K2744 K2705:K2708 K2766 K2768:K2769 K2772:K2773 K2794 K2798 K2800:K2801 K2805:K2808 K2810:K2811 K2814 K2818 K2820 K2825 K2831 K2853 K2856:K2858 K2860:K2861 K2863 K2865 K2876 K2886 K2890:K2892 K2909 K2936 K2941 K2946 K2948:K2950 K2962 K2964:K2965 K3006 K3013 K3015 K3029 K3057 K3060 K3070 K3074:K3078 K3085:K3086 K3089 K3091 K3096:K3112 K3119 K3127:K3128 K3124 K3133:K3136 K3145 K3160 K3171:K3173 K3175:K3184 K3194 K3203:K3205 K3207 K3210:K3212 K3215:K3222 K3224:K3233 K3235:K3237 K3239:K3242 K3244:K3246 K3248 K3257 K3261 K3251:K3253 K3276 K3279:K3286 K3288:K3291 K3293:K3294 K3300:K3334 K3338 K3340:K3343 K3384:K3389 K3375 K3378 K3380:K3381 K3359:K3362 K3391 K3394:K3395 K3398:K3402 K3409 K3411 K3413 K3420:K3421 K3426 K3428 K3433:K3434 K3453:K3454 K3437:K3442 K3458:K3459 K3470 K3498:K3499 K3501:K3502 K3508:K3510 K3513 K3515:K3517 K3520:K3521 K3523 K3531 K3526:K3527 K3558:K3564 K3566:K3569 K3571:K3572 K3575:K3578 K3269:K3274 K3598:K3606 K3608 K3625:K3627 K3634:K3635 K3637 K3641 K3643:K3644 K3646 K3661:K3666 K3690 K3697 K3699:K3704 K3712:K3714 K3716 K3718:K3723 K3726 K3538:K3556 K3593:K3594 K3649:K3658 K3733 K3737:K3739 K3748:K3749 K3404:K3406 K3639 K3751 K3753:K3756 K3761:K3762 K3686:K3687 K3764:K3766 K3768 K3800:K3801 K3807 K3813:K3822 K3829:K3830 K3833 K3836:K3837 K3841 K3772 K3843:K3844 K3847:K3849 K3851 K3853 K3865:K3866 K3883:K3884 K3899:K3900 K3909:K3910 K3948 K3928:K3930 K3918:K3925 K3582:K3591 K3953:K3956 K3913:K3916 K3963 K3983 K3886:K3897 K3994:K3995 K4000 K4005 K4009:K4012 K4014 K4021 K4025 K4032 K4051:K4052 K4057 K4063 K4066:K4067 K4072:K4074 K4079:K4101 K4108:K4111 K4103:K4105 K4122:K4123 K4125:K4128 K4135 K4137 K4141:K4142 K4144:K4151 K4153 K4156 K566:K569 K571:K573 K4167 K4170:K4173 K4175:K4193 K4195:K4197 K4200:K4201 K4205 K4207:K4220 K4223:K4224 K4228:K4231 K4236:K4249 K4251:K4260 K4262:K4263 K4264 K4266:K4269 K4272:K4273 K4275:K4276 K4278:K4282 K4290:K4291" xr:uid="{9D5C55BD-E46E-48C8-8F34-EA71DDF6A715}">
      <formula1>$Q$1:$Q$1</formula1>
    </dataValidation>
    <dataValidation type="list" allowBlank="1" showInputMessage="1" showErrorMessage="1" sqref="K171 K1296 K310 K566 K625" xr:uid="{3CC43631-B0E1-40B3-BEAA-80AE313FAC58}">
      <formula1>$R$1:$R$1</formula1>
    </dataValidation>
    <dataValidation type="list" allowBlank="1" sqref="G2561" xr:uid="{EB693C22-FCF3-42DD-B827-F435017D1B59}">
      <formula1>"APIDS+IITG,APDA+IITG,APIDS,APDA,0"</formula1>
    </dataValidation>
    <dataValidation type="list" allowBlank="1" sqref="AI3597" xr:uid="{19A78595-23AE-445C-A8F4-30E465DD802F}">
      <formula1>"Customer Referral,Facebook,Monster,Bulk Import,Social Media,Contact Form 7,Cream,Inbound Phone Call,IG,Organic Search,Walk in,PaidAd,College Visit,Leaflet,Employee Referral,Sales User Created,Website,Organic M3,Ajith Lead,fb-meta-ads"</formula1>
    </dataValidation>
    <dataValidation type="custom" allowBlank="1" showDropDown="1" sqref="N3597" xr:uid="{C70D39B2-28D0-4E88-A9AE-F5D16C2F47A7}">
      <formula1>OR(NOT(ISERROR(DATEVALUE(N3597))), AND(ISNUMBER(N3597), LEFT(CELL("format", N3597))="D"))</formula1>
    </dataValidation>
    <dataValidation type="list" allowBlank="1" sqref="AJ3597" xr:uid="{E1E5262E-117A-4728-A9F1-26D11BE41C73}">
      <formula1>"Srimanta,Ankita,Soumya,Saroj,Anuj,Kritika Soni,Ayushi,Parth,Pushkar,Margesh,Saniya,Subhashree,Thrisha,Bhavya,Sheetal"</formula1>
    </dataValidation>
    <dataValidation allowBlank="1" showDropDown="1" sqref="E3743 E3821:E3822 E3638 E3759" xr:uid="{30A3C588-60AE-4843-BA3F-67FBC8C1D92B}"/>
    <dataValidation type="list" allowBlank="1" sqref="G3837 G3839 G4009:G4010 G4135" xr:uid="{B4948A03-7760-447F-A27E-2C731AC2A57B}">
      <formula1>"APIDS,APIDA,DA,ALML,GEN AI"</formula1>
    </dataValidation>
    <dataValidation type="list" allowBlank="1" sqref="G3951 G3989 G4115" xr:uid="{6233C268-4744-46A7-871C-272B52E647F6}">
      <formula1>"APIDS+IITG,APDA+IITG,APIDS,APIDA,DA"</formula1>
    </dataValidation>
    <dataValidation type="list" allowBlank="1" sqref="D4115 D4130" xr:uid="{435A12AA-6223-4D2E-B282-D560AF92D97F}">
      <formula1>"BLR-20,BBSR-20"</formula1>
    </dataValidation>
  </dataValidations>
  <hyperlinks>
    <hyperlink ref="F14" r:id="rId1" xr:uid="{FFF0E6CE-8F40-4D57-B097-8BF06A8EB054}"/>
    <hyperlink ref="F15" r:id="rId2" xr:uid="{29E99181-1B94-4579-96B4-C1B1FEB5293E}"/>
    <hyperlink ref="F18" r:id="rId3" xr:uid="{E06296BC-3B62-42CD-85E5-6FD6818C6D67}"/>
    <hyperlink ref="F22" r:id="rId4" display="sudhan.18187@gmail.com" xr:uid="{BC525193-7230-4B02-B6D0-39E2FBE22E22}"/>
    <hyperlink ref="F35" r:id="rId5" xr:uid="{C6C4ACF6-ED6A-4EE4-AF5F-1798EFCA3D70}"/>
    <hyperlink ref="F46" r:id="rId6" xr:uid="{A5F46FB0-B697-485A-B51D-094D8C8DD4A7}"/>
    <hyperlink ref="F50" r:id="rId7" xr:uid="{0EB72D8C-69B7-4635-AE79-79DD66F62713}"/>
    <hyperlink ref="F52" r:id="rId8" xr:uid="{026B44C8-4904-48EE-90B9-06AA854263AF}"/>
    <hyperlink ref="F61" r:id="rId9" xr:uid="{96E216B0-96C7-41D2-B2D0-D9EF31904E1B}"/>
    <hyperlink ref="F88" r:id="rId10" xr:uid="{7904EFCC-A7B9-4E00-A40B-7F7EEAB6E413}"/>
    <hyperlink ref="F89" r:id="rId11" xr:uid="{7E149341-5ACD-482B-9183-B1A40F742B87}"/>
    <hyperlink ref="F111" r:id="rId12" xr:uid="{3843C447-9144-4827-9476-19B62BCFC46C}"/>
    <hyperlink ref="F131" r:id="rId13" xr:uid="{8FFF18B1-0423-40A9-8672-3B8F667AEBD8}"/>
    <hyperlink ref="F143" r:id="rId14" xr:uid="{6081AD25-2652-4CE8-800B-73F3DA1CF055}"/>
    <hyperlink ref="F144" r:id="rId15" xr:uid="{09FE1E5F-CF16-471E-99DA-B8226F290008}"/>
    <hyperlink ref="F153" r:id="rId16" xr:uid="{BA51B72F-E830-44B2-B161-60BCC0E8DA05}"/>
    <hyperlink ref="F156" r:id="rId17" xr:uid="{38EA3B1D-0320-4CD2-A2F2-644BEAC63B17}"/>
    <hyperlink ref="F150" r:id="rId18" xr:uid="{D8FFD375-CEC5-441C-A014-DFD0F40965D2}"/>
    <hyperlink ref="F112" r:id="rId19" xr:uid="{267B5475-A341-40C3-8D85-B9EC973E2D06}"/>
    <hyperlink ref="F176" r:id="rId20" xr:uid="{F5996999-6CF5-46FD-97CA-0EF18E4E6BF8}"/>
    <hyperlink ref="F180" r:id="rId21" xr:uid="{B1C7D575-4095-435C-B6AA-6B4D98D28AFA}"/>
    <hyperlink ref="F183" r:id="rId22" xr:uid="{75DAA337-AAD8-472E-B8C0-AE9EA0450240}"/>
    <hyperlink ref="F173" r:id="rId23" xr:uid="{4DBF28F7-7FA2-4AFC-B9AC-CFE51E9705C3}"/>
    <hyperlink ref="F209" r:id="rId24" xr:uid="{465E41E2-E514-43B8-8C52-7A94FD02FCCF}"/>
    <hyperlink ref="F232" r:id="rId25" xr:uid="{0B7E8B9A-E211-49DE-936F-BB158DEB4850}"/>
    <hyperlink ref="F243" r:id="rId26" xr:uid="{02F2B2D1-1CE0-49C3-987D-CBD44D140C54}"/>
    <hyperlink ref="F268" r:id="rId27" xr:uid="{48EED26F-5E77-4DB0-A036-8DFA8286457D}"/>
    <hyperlink ref="F269" r:id="rId28" xr:uid="{E01CE984-7623-421F-BC73-A84472319980}"/>
    <hyperlink ref="F274" r:id="rId29" xr:uid="{D7990779-45DC-4BBC-B026-5E110C89D6D8}"/>
    <hyperlink ref="F276" r:id="rId30" xr:uid="{C8F3D6E4-805B-4A9F-8438-45E77107563B}"/>
    <hyperlink ref="F293" r:id="rId31" xr:uid="{2FDF5EB1-878D-473E-AE5C-D177124B22A8}"/>
    <hyperlink ref="F295" r:id="rId32" xr:uid="{22C79856-E51A-4802-842C-FAEF2CE524F7}"/>
    <hyperlink ref="F305" r:id="rId33" xr:uid="{213EC4D1-9D4A-4A6F-BAFC-A0C99F40A29E}"/>
    <hyperlink ref="F306" r:id="rId34" xr:uid="{3456BA60-BEB4-4D9E-B16A-D01BE7CEBC7C}"/>
    <hyperlink ref="F311" r:id="rId35" xr:uid="{C2BEC436-EE30-4523-A0CC-9DBEC674A097}"/>
    <hyperlink ref="F333" r:id="rId36" xr:uid="{B9520094-DFCB-4B72-B61F-AEB9E496A7F3}"/>
    <hyperlink ref="F345" r:id="rId37" xr:uid="{97C52965-9E72-4CB4-911D-318240F47036}"/>
    <hyperlink ref="F351" r:id="rId38" xr:uid="{8DBFE6EB-44D6-4039-98F8-81CBEB3C7C65}"/>
    <hyperlink ref="F359" r:id="rId39" xr:uid="{7B435DBC-0E61-4828-8381-4DC21B21E2F3}"/>
    <hyperlink ref="F361" r:id="rId40" xr:uid="{742AB2A1-8B3E-47C3-A418-37D9DC7A3CF7}"/>
    <hyperlink ref="F412" r:id="rId41" xr:uid="{6C699DE7-8840-4784-93DD-79B5EA04A190}"/>
    <hyperlink ref="F426" r:id="rId42" xr:uid="{54D4CA38-A5D2-4676-9C84-98F7A9B4F895}"/>
    <hyperlink ref="F439" r:id="rId43" xr:uid="{F709C9B5-AB62-435C-9C07-630F20A7639A}"/>
    <hyperlink ref="F448" r:id="rId44" xr:uid="{40A4A2CF-56E3-483E-BE1A-7F5A3CA23609}"/>
    <hyperlink ref="F469" r:id="rId45" xr:uid="{DB70A2C2-BECD-4E0B-BCC0-9A8919300608}"/>
    <hyperlink ref="F490" r:id="rId46" xr:uid="{1A9403A4-40C2-4D27-A993-01E4564E937A}"/>
    <hyperlink ref="F518" r:id="rId47" xr:uid="{D37F11BA-1463-4059-A161-00812781ABA9}"/>
    <hyperlink ref="F525" r:id="rId48" xr:uid="{674DAC9F-9F4B-4240-A18A-B2966185D5FD}"/>
    <hyperlink ref="F513" r:id="rId49" xr:uid="{87A7DE51-000A-4655-99BE-0AA15C394FC2}"/>
    <hyperlink ref="F555" r:id="rId50" xr:uid="{5F967841-7845-49C9-AA8F-7F428F04C647}"/>
    <hyperlink ref="F559" r:id="rId51" xr:uid="{803784AE-6992-45A9-BC07-A1469E1DC064}"/>
    <hyperlink ref="F548" r:id="rId52" xr:uid="{F20D2DA9-DF4A-4AA4-8C3F-EF9A4A78FFBA}"/>
    <hyperlink ref="F627" r:id="rId53" xr:uid="{CDC22633-9434-43FA-87F1-66CCC3384DAD}"/>
    <hyperlink ref="F639" r:id="rId54" xr:uid="{BF6C1517-042D-4000-9835-E1D26D289CED}"/>
    <hyperlink ref="F655" r:id="rId55" xr:uid="{A12674C3-FDE7-48E7-9DCE-202B0415332B}"/>
    <hyperlink ref="F692" r:id="rId56" xr:uid="{6D53DF1D-B39B-4C4E-B9A6-29D8885D6A60}"/>
    <hyperlink ref="F669" r:id="rId57" xr:uid="{296FCA72-2125-47D7-9B2D-581766E06403}"/>
    <hyperlink ref="F807" r:id="rId58" xr:uid="{D7B3F97F-660C-41BB-809D-03C3219C48F0}"/>
    <hyperlink ref="F842" r:id="rId59" xr:uid="{29FBE071-EE52-4DC1-84F1-CF0A810F62B1}"/>
    <hyperlink ref="F879" r:id="rId60" xr:uid="{34EA18CA-C05A-4C9F-972D-DF0110DD246D}"/>
    <hyperlink ref="F888" r:id="rId61" xr:uid="{5554887A-FDA1-4611-BE8F-8BAE16D3B531}"/>
    <hyperlink ref="F932" r:id="rId62" xr:uid="{18E117D7-FBF0-47C8-9B7E-0992AC402734}"/>
    <hyperlink ref="F881" r:id="rId63" xr:uid="{0E387772-8370-4FD6-8383-F1A1292E34A8}"/>
    <hyperlink ref="F975" r:id="rId64" xr:uid="{604EEF95-1033-4C1D-8F67-381F6181A2FA}"/>
    <hyperlink ref="F955" r:id="rId65" xr:uid="{B97C76A2-1513-4262-950C-3ED7952B789F}"/>
    <hyperlink ref="F989" r:id="rId66" xr:uid="{5AB80CEA-55FA-4035-9E4A-3F788990081D}"/>
    <hyperlink ref="F1077" r:id="rId67" xr:uid="{3A500AB7-CAAD-4B17-B5B3-B73B2D21D51D}"/>
    <hyperlink ref="F1099" r:id="rId68" xr:uid="{0B3C78FD-75D1-4DA3-A6A9-5A2D4B471E75}"/>
    <hyperlink ref="F1095" r:id="rId69" xr:uid="{57D02012-3982-4B23-9C67-771856D275BB}"/>
    <hyperlink ref="F1094" r:id="rId70" xr:uid="{6A574AB4-F47E-41DD-B8DD-758172BB8411}"/>
    <hyperlink ref="F1088" r:id="rId71" xr:uid="{CD405AE8-776B-4E6D-82E1-70D124C85ADF}"/>
    <hyperlink ref="F1047" r:id="rId72" xr:uid="{126AA473-77A6-4901-B774-BBF5697D6E71}"/>
    <hyperlink ref="F1027" r:id="rId73" xr:uid="{ECC704A1-57B0-4EC0-8A66-03F8E5A52B30}"/>
    <hyperlink ref="F1026" r:id="rId74" xr:uid="{D6A7E151-7123-4408-9DCB-AD1B26E1E8D9}"/>
    <hyperlink ref="F992" r:id="rId75" xr:uid="{202F72FC-E261-4B4A-983A-6EEC9848A257}"/>
    <hyperlink ref="F990" r:id="rId76" xr:uid="{02BCC36B-9722-4696-868D-DCC333F711D8}"/>
    <hyperlink ref="F985" r:id="rId77" xr:uid="{D7D14036-F724-4223-BE5B-B2411EE2FBD5}"/>
    <hyperlink ref="F984" r:id="rId78" xr:uid="{12E34E43-EF66-444C-B468-216F7CFDDF20}"/>
    <hyperlink ref="F1139" r:id="rId79" xr:uid="{DA4B604D-9097-4B57-9673-ACBD102988AD}"/>
    <hyperlink ref="F1143" r:id="rId80" xr:uid="{6D50AB5C-3039-46F7-9756-3894CE505D22}"/>
    <hyperlink ref="F1142" r:id="rId81" xr:uid="{D2F39C71-6ABB-4AD1-AFE5-76C1B77A9065}"/>
    <hyperlink ref="F1128" r:id="rId82" xr:uid="{746B8EE4-F2A7-4D04-A63C-BCBDD95AE27C}"/>
    <hyperlink ref="F1111" r:id="rId83" xr:uid="{F28A8255-6117-4EE1-9FAC-ED02118F578B}"/>
    <hyperlink ref="F1106" r:id="rId84" xr:uid="{F1DB277E-86AC-4388-B2E0-79AA50A93244}"/>
    <hyperlink ref="F506" r:id="rId85" xr:uid="{F408C314-DEB6-44B5-BEC0-650ACECDEA63}"/>
    <hyperlink ref="F260" r:id="rId86" xr:uid="{8AA9F6C3-A60F-44C7-9047-0CC6FA2476C9}"/>
    <hyperlink ref="F1220" r:id="rId87" xr:uid="{EAC47ABD-1EA8-4A9B-B8D1-48FC821DBB34}"/>
    <hyperlink ref="F1218" r:id="rId88" xr:uid="{A17C7A22-6D3B-4E6C-AD5C-B271FC33FA0B}"/>
    <hyperlink ref="F1204" r:id="rId89" xr:uid="{A3531F7D-ED5A-4727-B16B-8AE7A603D000}"/>
    <hyperlink ref="F1168" r:id="rId90" xr:uid="{D999CABA-2FC6-43CB-ADB4-5CDD858F1BCF}"/>
    <hyperlink ref="F1161" r:id="rId91" xr:uid="{E6D08ADA-45FD-4CEF-A264-A80EEE3D49C6}"/>
    <hyperlink ref="F1159" r:id="rId92" xr:uid="{501EFB03-8D12-4D35-A052-79C9600E6681}"/>
    <hyperlink ref="F1235" r:id="rId93" xr:uid="{24CF3920-14D0-4BCB-8160-0661E4E4D147}"/>
    <hyperlink ref="F1234" r:id="rId94" xr:uid="{CB0F8B12-D004-4B8F-8159-91D84BB6FD3C}"/>
    <hyperlink ref="F1330" r:id="rId95" xr:uid="{2D471F40-74B0-471C-B317-AAB74434B135}"/>
    <hyperlink ref="F1402" r:id="rId96" xr:uid="{E96E3089-4505-46D9-B22C-9545BC64D62C}"/>
    <hyperlink ref="F1423" r:id="rId97" xr:uid="{55D9CA90-A24B-4D2E-BEB5-B469DE52D05B}"/>
    <hyperlink ref="F1646" r:id="rId98" xr:uid="{4C7FD94B-E354-4D8B-90D5-EF626A9B42FA}"/>
    <hyperlink ref="F1664" r:id="rId99" xr:uid="{17D937DB-F0F6-4A96-B847-D58875D9D2F8}"/>
    <hyperlink ref="F1665" r:id="rId100" xr:uid="{3C2D27CB-16A5-4DF1-920D-BFADA12086C8}"/>
    <hyperlink ref="F1724" r:id="rId101" xr:uid="{5CAC8343-9103-440A-9E38-B9DDA77C5215}"/>
    <hyperlink ref="F1773" r:id="rId102" xr:uid="{F2D4D15D-9142-4CA9-8B7D-DB459B90F0CC}"/>
    <hyperlink ref="F1852" r:id="rId103" xr:uid="{107AED34-8BEC-4395-9ECF-C4A88ED9223B}"/>
    <hyperlink ref="F1853" r:id="rId104" xr:uid="{A7218DA6-EA08-47A5-90F3-0A967B9CEB5B}"/>
    <hyperlink ref="F1960" r:id="rId105" xr:uid="{66EF5E69-2554-4E7C-BB57-7F43AAE604AE}"/>
    <hyperlink ref="F1982" r:id="rId106" xr:uid="{047CA4B8-2122-4E98-B058-C7B37E976124}"/>
    <hyperlink ref="F1727" r:id="rId107" xr:uid="{B9559B0B-316A-46CB-93D1-42527F9AD66D}"/>
    <hyperlink ref="F2113" r:id="rId108" xr:uid="{6DBF90F5-4F17-4DA6-9CBE-8263E69F335E}"/>
    <hyperlink ref="F2149" r:id="rId109" xr:uid="{3152A9F4-AC82-413C-8D46-28836F2702FE}"/>
    <hyperlink ref="F2150" r:id="rId110" xr:uid="{436B9497-EB69-4E17-80A2-E464BEEDD41E}"/>
    <hyperlink ref="F2159" r:id="rId111" xr:uid="{F777BCC2-91D9-4D08-B2BB-0BE99138C59E}"/>
    <hyperlink ref="F2259" r:id="rId112" xr:uid="{EADBE53A-46A5-4D16-B929-CF462857F321}"/>
    <hyperlink ref="F2327" r:id="rId113" xr:uid="{A08AA9BF-AC5A-42BB-8485-BB671ED69EB7}"/>
    <hyperlink ref="F2347" r:id="rId114" xr:uid="{F00A74B4-A64C-4FB7-BC61-7672F17E1D08}"/>
    <hyperlink ref="F2436" r:id="rId115" xr:uid="{84D5B45F-E68D-4909-A3B9-D1BB9546E056}"/>
    <hyperlink ref="F2469" r:id="rId116" xr:uid="{BE698D97-7D01-41B5-85A8-A0A8A7093737}"/>
    <hyperlink ref="F2613" r:id="rId117" xr:uid="{B0116713-66B6-4FA0-B9E4-E00B9E5C02B7}"/>
    <hyperlink ref="F2701" r:id="rId118" xr:uid="{C08EF6E8-7AA6-409E-BEA8-C83578644D6B}"/>
    <hyperlink ref="F2663" r:id="rId119" xr:uid="{947D998A-F6B4-4EE9-AABF-195FE15108C5}"/>
    <hyperlink ref="F2794" r:id="rId120" xr:uid="{9882D137-0B8B-41FD-8938-C21E5EE97873}"/>
    <hyperlink ref="F2881" r:id="rId121" xr:uid="{98CAF276-B8FA-4800-BA50-48156CC013F6}"/>
    <hyperlink ref="F2906" r:id="rId122" xr:uid="{5FA2CCC6-DA8E-4ECE-AC74-93C364ACB585}"/>
    <hyperlink ref="F2911" r:id="rId123" xr:uid="{BE8EACE4-3D20-4AA8-9BA5-1F4259D99872}"/>
    <hyperlink ref="F3097" r:id="rId124" xr:uid="{84C6BAE1-BB5C-4E09-A8CD-F1DBCCDDA736}"/>
    <hyperlink ref="F3138" r:id="rId125" xr:uid="{B3856613-B6C8-4D43-B7B5-4543E78C4779}"/>
    <hyperlink ref="F3142" r:id="rId126" xr:uid="{227A7B5C-7BCE-40CB-9D1E-7D46DFC17016}"/>
    <hyperlink ref="F3136" r:id="rId127" xr:uid="{804C386B-D79F-4EBC-98D3-93772AA408F4}"/>
    <hyperlink ref="F571" r:id="rId128" xr:uid="{204A0B34-ED06-4DF1-9539-A70F35B537F9}"/>
    <hyperlink ref="F3188" r:id="rId129" xr:uid="{8649542D-1DD1-4D21-BB96-2E1C12148BF3}"/>
    <hyperlink ref="F3130" r:id="rId130" xr:uid="{F14C6875-AFC1-4302-A2D7-20049B43269B}"/>
    <hyperlink ref="F3224" r:id="rId131" xr:uid="{4F0550BF-50FA-4C13-A48A-A36A3D0CC9C7}"/>
    <hyperlink ref="F3345" r:id="rId132" xr:uid="{6D81A1E1-B20F-4B32-B388-CB3677C34EF7}"/>
    <hyperlink ref="F3390" r:id="rId133" xr:uid="{BB714C87-4A2B-4D83-9565-755CFFA91A77}"/>
    <hyperlink ref="F3423" r:id="rId134" xr:uid="{2A3633B6-E09E-4C03-A7DA-69E6392F1EB2}"/>
    <hyperlink ref="F3460" r:id="rId135" xr:uid="{CBC7A89A-6D4B-4BE7-80AF-95E0D0581232}"/>
    <hyperlink ref="F3539" r:id="rId136" xr:uid="{93877A1F-3AE9-42F9-AE3F-3B00282DC0EF}"/>
    <hyperlink ref="F3832" r:id="rId137" xr:uid="{918F91A6-CE3F-4031-94FE-47587D2CD4DD}"/>
    <hyperlink ref="F3892" r:id="rId138" display="mailto:asinghar786.as@gmail.com" xr:uid="{4E5ED015-C0B1-4A16-A9A6-2DCE53484A1F}"/>
    <hyperlink ref="F3919" r:id="rId139" display="mailto:asinghar786.as@gmail.com" xr:uid="{0C034FB9-CDDC-46BC-BECC-A40492140271}"/>
    <hyperlink ref="F3943" r:id="rId140" display="mailto:atulmanchalwar@gmail.com" xr:uid="{96DF1CA5-AB26-4F0D-84C7-2F3E33373863}"/>
    <hyperlink ref="F3945" r:id="rId141" display="mailto:sandipswarajkhuntia2005@gmail.com" xr:uid="{A22668FB-1947-4943-8639-DAC4F3E7E5F7}"/>
    <hyperlink ref="F4008" r:id="rId142" display="mailto:atulmanchalwar@gmail.com" xr:uid="{736E32CA-2979-4C31-A9AA-0DAF51EBF709}"/>
    <hyperlink ref="F4016" r:id="rId143" display="mailto:sandipswarajkhuntia2005@gmail.com" xr:uid="{25EDF14E-19D9-4099-BAB8-28FE346BDE2A}"/>
    <hyperlink ref="F4063" r:id="rId144" display="mailto:asinghar786.as@gmail.com" xr:uid="{EEFD7B7B-BAB6-4A25-BE1B-2AFE0E398368}"/>
    <hyperlink ref="F4122" r:id="rId145" xr:uid="{2F7E87C7-4432-4A10-A5BD-6A37449F5119}"/>
  </hyperlinks>
  <pageMargins left="0.7" right="0.7" top="0.75" bottom="0.75" header="0.3" footer="0.3"/>
  <pageSetup orientation="portrait" r:id="rId146"/>
  <legacyDrawing r:id="rId1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</vt:lpstr>
      <vt:lpstr>REPORT DASHBOARD</vt:lpstr>
      <vt:lpstr>Daily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Debendra</dc:creator>
  <cp:lastModifiedBy>Md Sajid</cp:lastModifiedBy>
  <dcterms:created xsi:type="dcterms:W3CDTF">2023-02-06T05:26:01Z</dcterms:created>
  <dcterms:modified xsi:type="dcterms:W3CDTF">2026-09-13T06:51:52Z</dcterms:modified>
</cp:coreProperties>
</file>